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mollywilson/github/bonaire-fish/data/"/>
    </mc:Choice>
  </mc:AlternateContent>
  <xr:revisionPtr revIDLastSave="0" documentId="8_{2AF96F6B-8972-0341-83B1-DE56C4582650}" xr6:coauthVersionLast="43" xr6:coauthVersionMax="43" xr10:uidLastSave="{00000000-0000-0000-0000-000000000000}"/>
  <bookViews>
    <workbookView xWindow="0" yWindow="460" windowWidth="28800" windowHeight="15440" activeTab="6" xr2:uid="{08A90240-68E8-D142-866A-3E9DF0686061}"/>
  </bookViews>
  <sheets>
    <sheet name="Metadata" sheetId="9" r:id="rId1"/>
    <sheet name="Raw 2019" sheetId="17" r:id="rId2"/>
    <sheet name="Herb. Summary" sheetId="21" r:id="rId3"/>
    <sheet name="Herb. Species Summary" sheetId="22" r:id="rId4"/>
    <sheet name="Carn. Summary" sheetId="11" r:id="rId5"/>
    <sheet name="Carn. Species Summary" sheetId="18" r:id="rId6"/>
    <sheet name="Pivot Carn. + Omn." sheetId="20" r:id="rId7"/>
    <sheet name="Pivot Carn. Family" sheetId="19" r:id="rId8"/>
    <sheet name="Species List" sheetId="12" r:id="rId9"/>
  </sheets>
  <externalReferences>
    <externalReference r:id="rId10"/>
    <externalReference r:id="rId11"/>
  </externalReferences>
  <definedNames>
    <definedName name="fish.list" localSheetId="6">#REF!</definedName>
    <definedName name="fish.list" localSheetId="7">#REF!</definedName>
    <definedName name="fish.list" localSheetId="1">#REF!</definedName>
    <definedName name="fish.list">#REF!</definedName>
    <definedName name="Slicer_Functional_Group">#N/A</definedName>
    <definedName name="Spec_nam" localSheetId="6">#REF!</definedName>
    <definedName name="Spec_nam" localSheetId="7">#REF!</definedName>
    <definedName name="Spec_nam" localSheetId="1">#REF!</definedName>
    <definedName name="Spec_nam">#REF!</definedName>
    <definedName name="test" localSheetId="6">#REF!</definedName>
    <definedName name="test" localSheetId="7">#REF!</definedName>
    <definedName name="test" localSheetId="1">#REF!</definedName>
    <definedName name="test">#REF!</definedName>
  </definedNames>
  <calcPr calcId="191029"/>
  <pivotCaches>
    <pivotCache cacheId="2" r:id="rId12"/>
    <pivotCache cacheId="4"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99" i="20" l="1"/>
  <c r="C192" i="20"/>
  <c r="C183" i="20"/>
  <c r="C174" i="20"/>
  <c r="C166" i="20"/>
  <c r="C158" i="20"/>
  <c r="C146" i="20"/>
  <c r="C134" i="20"/>
  <c r="C122" i="20"/>
  <c r="C112" i="20"/>
  <c r="C32" i="20"/>
  <c r="F31" i="20"/>
  <c r="D31" i="20"/>
  <c r="C31" i="20"/>
  <c r="F30" i="20"/>
  <c r="E30" i="20"/>
  <c r="D30" i="20"/>
  <c r="C30" i="20"/>
  <c r="F29" i="20"/>
  <c r="E29" i="20"/>
  <c r="D29" i="20"/>
  <c r="C29" i="20"/>
  <c r="F28" i="20"/>
  <c r="E28" i="20"/>
  <c r="D28" i="20"/>
  <c r="C28" i="20"/>
  <c r="F27" i="20"/>
  <c r="E27" i="20"/>
  <c r="D27" i="20"/>
  <c r="C27" i="20"/>
  <c r="F26" i="20"/>
  <c r="E26" i="20"/>
  <c r="D26" i="20"/>
  <c r="C26" i="20"/>
  <c r="F25" i="20"/>
  <c r="E25" i="20"/>
  <c r="D25" i="20"/>
  <c r="C25" i="20"/>
  <c r="F24" i="20"/>
  <c r="E24" i="20"/>
  <c r="D24" i="20"/>
  <c r="C24" i="20"/>
  <c r="F23" i="20"/>
  <c r="E23" i="20"/>
  <c r="D23" i="20"/>
  <c r="C23" i="20"/>
  <c r="F22" i="20"/>
  <c r="E22" i="20"/>
  <c r="D22" i="20"/>
  <c r="C22" i="20"/>
  <c r="F21" i="20"/>
  <c r="E21" i="20"/>
  <c r="E32" i="20" s="1"/>
  <c r="D21" i="20"/>
  <c r="C21" i="20"/>
  <c r="D32" i="20" s="1"/>
  <c r="F32" i="20" s="1"/>
  <c r="C207" i="20"/>
  <c r="C205" i="20"/>
  <c r="R3" i="17" l="1"/>
  <c r="S3" i="17"/>
  <c r="R4" i="17"/>
  <c r="S4" i="17"/>
  <c r="R5" i="17"/>
  <c r="S5" i="17"/>
  <c r="R6" i="17"/>
  <c r="S6" i="17"/>
  <c r="R7" i="17"/>
  <c r="S7" i="17"/>
  <c r="R8" i="17"/>
  <c r="S8" i="17"/>
  <c r="R9" i="17"/>
  <c r="S9" i="17"/>
  <c r="R10" i="17"/>
  <c r="S10" i="17"/>
  <c r="R11" i="17"/>
  <c r="S11" i="17"/>
  <c r="R12" i="17"/>
  <c r="S12" i="17"/>
  <c r="R13" i="17"/>
  <c r="S13" i="17"/>
  <c r="R36" i="17"/>
  <c r="S36" i="17"/>
  <c r="R37" i="17"/>
  <c r="S37" i="17"/>
  <c r="R38" i="17"/>
  <c r="S38" i="17"/>
  <c r="R39" i="17"/>
  <c r="S39" i="17"/>
  <c r="R40" i="17"/>
  <c r="S40" i="17"/>
  <c r="R41" i="17"/>
  <c r="S41" i="17"/>
  <c r="R42" i="17"/>
  <c r="S42" i="17"/>
  <c r="R43" i="17"/>
  <c r="S43" i="17"/>
  <c r="R44" i="17"/>
  <c r="S44" i="17"/>
  <c r="R45" i="17"/>
  <c r="S45" i="17"/>
  <c r="R67" i="17"/>
  <c r="S67" i="17"/>
  <c r="R68" i="17"/>
  <c r="S68" i="17"/>
  <c r="R69" i="17"/>
  <c r="S69" i="17"/>
  <c r="R85" i="17"/>
  <c r="S85" i="17"/>
  <c r="R86" i="17"/>
  <c r="S86" i="17"/>
  <c r="R87" i="17"/>
  <c r="S87" i="17"/>
  <c r="R88" i="17"/>
  <c r="S88" i="17"/>
  <c r="R89" i="17"/>
  <c r="S89" i="17"/>
  <c r="R90" i="17"/>
  <c r="S90" i="17"/>
  <c r="R91" i="17"/>
  <c r="S91" i="17"/>
  <c r="R92" i="17"/>
  <c r="S92" i="17"/>
  <c r="R93" i="17"/>
  <c r="S93" i="17"/>
  <c r="R94" i="17"/>
  <c r="S94" i="17"/>
  <c r="R95" i="17"/>
  <c r="S95" i="17"/>
  <c r="R96" i="17"/>
  <c r="S96" i="17"/>
  <c r="R97" i="17"/>
  <c r="S97" i="17"/>
  <c r="R98" i="17"/>
  <c r="S98" i="17"/>
  <c r="R99" i="17"/>
  <c r="S99" i="17"/>
  <c r="R100" i="17"/>
  <c r="S100" i="17"/>
  <c r="R101" i="17"/>
  <c r="S101" i="17"/>
  <c r="R102" i="17"/>
  <c r="S102" i="17"/>
  <c r="R118" i="17"/>
  <c r="S118" i="17"/>
  <c r="R119" i="17"/>
  <c r="S119" i="17"/>
  <c r="R120" i="17"/>
  <c r="S120" i="17"/>
  <c r="R121" i="17"/>
  <c r="S121" i="17"/>
  <c r="R122" i="17"/>
  <c r="S122" i="17"/>
  <c r="R123" i="17"/>
  <c r="S123" i="17"/>
  <c r="R124" i="17"/>
  <c r="S124" i="17"/>
  <c r="R125" i="17"/>
  <c r="S125" i="17"/>
  <c r="R126" i="17"/>
  <c r="S126" i="17"/>
  <c r="R153" i="17"/>
  <c r="S153" i="17"/>
  <c r="R154" i="17"/>
  <c r="S154" i="17"/>
  <c r="R155" i="17"/>
  <c r="S155" i="17"/>
  <c r="R156" i="17"/>
  <c r="S156" i="17"/>
  <c r="R157" i="17"/>
  <c r="S157" i="17"/>
  <c r="R158" i="17"/>
  <c r="S158" i="17"/>
  <c r="R159" i="17"/>
  <c r="S159" i="17"/>
  <c r="R160" i="17"/>
  <c r="S160" i="17"/>
  <c r="R161" i="17"/>
  <c r="S161" i="17"/>
  <c r="R162" i="17"/>
  <c r="S162" i="17"/>
  <c r="R163" i="17"/>
  <c r="S163" i="17"/>
  <c r="R164" i="17"/>
  <c r="S164" i="17"/>
  <c r="R165" i="17"/>
  <c r="S165" i="17"/>
  <c r="R166" i="17"/>
  <c r="S166" i="17"/>
  <c r="R180" i="17"/>
  <c r="S180" i="17"/>
  <c r="R181" i="17"/>
  <c r="S181" i="17"/>
  <c r="R182" i="17"/>
  <c r="S182" i="17"/>
  <c r="R183" i="17"/>
  <c r="S183" i="17"/>
  <c r="R184" i="17"/>
  <c r="S184" i="17"/>
  <c r="R185" i="17"/>
  <c r="S185" i="17"/>
  <c r="R186" i="17"/>
  <c r="S186" i="17"/>
  <c r="R187" i="17"/>
  <c r="S187" i="17"/>
  <c r="R188" i="17"/>
  <c r="S188" i="17"/>
  <c r="R189" i="17"/>
  <c r="S189" i="17"/>
  <c r="R190" i="17"/>
  <c r="S190" i="17"/>
  <c r="R191" i="17"/>
  <c r="S191" i="17"/>
  <c r="R192" i="17"/>
  <c r="S192" i="17"/>
  <c r="R193" i="17"/>
  <c r="S193" i="17"/>
  <c r="R194" i="17"/>
  <c r="S194" i="17"/>
  <c r="R195" i="17"/>
  <c r="S195" i="17"/>
  <c r="R196" i="17"/>
  <c r="S196" i="17"/>
  <c r="R197" i="17"/>
  <c r="S197" i="17"/>
  <c r="R211" i="17"/>
  <c r="S211" i="17"/>
  <c r="R212" i="17"/>
  <c r="S212" i="17"/>
  <c r="R213" i="17"/>
  <c r="S213" i="17"/>
  <c r="R214" i="17"/>
  <c r="S214" i="17"/>
  <c r="R215" i="17"/>
  <c r="S215" i="17"/>
  <c r="R216" i="17"/>
  <c r="S216" i="17"/>
  <c r="R217" i="17"/>
  <c r="S217" i="17"/>
  <c r="R218" i="17"/>
  <c r="S218" i="17"/>
  <c r="R219" i="17"/>
  <c r="S219" i="17"/>
  <c r="R220" i="17"/>
  <c r="S220" i="17"/>
  <c r="R221" i="17"/>
  <c r="S221" i="17"/>
  <c r="R222" i="17"/>
  <c r="S222" i="17"/>
  <c r="R233" i="17"/>
  <c r="S233" i="17"/>
  <c r="R234" i="17"/>
  <c r="S234" i="17"/>
  <c r="R235" i="17"/>
  <c r="S235" i="17"/>
  <c r="R236" i="17"/>
  <c r="S236" i="17"/>
  <c r="R237" i="17"/>
  <c r="S237" i="17"/>
  <c r="R238" i="17"/>
  <c r="S238" i="17"/>
  <c r="R239" i="17"/>
  <c r="S239" i="17"/>
  <c r="R240" i="17"/>
  <c r="S240" i="17"/>
  <c r="R241" i="17"/>
  <c r="S241" i="17"/>
  <c r="R242" i="17"/>
  <c r="S242" i="17"/>
  <c r="R243" i="17"/>
  <c r="S243" i="17"/>
  <c r="R244" i="17"/>
  <c r="S244" i="17"/>
  <c r="R245" i="17"/>
  <c r="S245" i="17"/>
  <c r="R246" i="17"/>
  <c r="S246" i="17"/>
  <c r="R247" i="17"/>
  <c r="S247" i="17"/>
  <c r="R248" i="17"/>
  <c r="S248" i="17"/>
  <c r="R261" i="17"/>
  <c r="S261" i="17"/>
  <c r="R262" i="17"/>
  <c r="S262" i="17"/>
  <c r="R263" i="17"/>
  <c r="S263" i="17"/>
  <c r="R264" i="17"/>
  <c r="S264" i="17"/>
  <c r="R265" i="17"/>
  <c r="S265" i="17"/>
  <c r="R266" i="17"/>
  <c r="S266" i="17"/>
  <c r="R267" i="17"/>
  <c r="S267" i="17"/>
  <c r="R268" i="17"/>
  <c r="S268" i="17"/>
  <c r="R269" i="17"/>
  <c r="S269" i="17"/>
  <c r="R270" i="17"/>
  <c r="S270" i="17"/>
  <c r="R271" i="17"/>
  <c r="S271" i="17"/>
  <c r="R272" i="17"/>
  <c r="S272" i="17"/>
  <c r="R273" i="17"/>
  <c r="S273" i="17"/>
  <c r="R274" i="17"/>
  <c r="S274" i="17"/>
  <c r="R300" i="17"/>
  <c r="S300" i="17"/>
  <c r="R301" i="17"/>
  <c r="S301" i="17"/>
  <c r="R302" i="17"/>
  <c r="S302" i="17"/>
  <c r="R303" i="17"/>
  <c r="S303" i="17"/>
  <c r="R304" i="17"/>
  <c r="S304" i="17"/>
  <c r="R305" i="17"/>
  <c r="S305" i="17"/>
  <c r="R306" i="17"/>
  <c r="S306" i="17"/>
  <c r="R307" i="17"/>
  <c r="S307" i="17"/>
  <c r="R308" i="17"/>
  <c r="S308" i="17"/>
  <c r="R309" i="17"/>
  <c r="S309" i="17"/>
  <c r="R310" i="17"/>
  <c r="S310" i="17"/>
  <c r="R311" i="17"/>
  <c r="S311" i="17"/>
  <c r="R312" i="17"/>
  <c r="S312" i="17"/>
  <c r="R313" i="17"/>
  <c r="S313" i="17"/>
  <c r="R314" i="17"/>
  <c r="S314" i="17"/>
  <c r="R330" i="17"/>
  <c r="S330" i="17"/>
  <c r="R331" i="17"/>
  <c r="S331" i="17"/>
  <c r="R332" i="17"/>
  <c r="S332" i="17"/>
  <c r="R333" i="17"/>
  <c r="S333" i="17"/>
  <c r="R334" i="17"/>
  <c r="S334" i="17"/>
  <c r="R335" i="17"/>
  <c r="S335" i="17"/>
  <c r="R336" i="17"/>
  <c r="S336" i="17"/>
  <c r="R337" i="17"/>
  <c r="S337" i="17"/>
  <c r="R338" i="17"/>
  <c r="S338" i="17"/>
  <c r="R339" i="17"/>
  <c r="S339" i="17"/>
  <c r="R340" i="17"/>
  <c r="S340" i="17"/>
  <c r="R341" i="17"/>
  <c r="S341" i="17"/>
  <c r="R342" i="17"/>
  <c r="S342" i="17"/>
  <c r="R343" i="17"/>
  <c r="S343" i="17"/>
  <c r="R344" i="17"/>
  <c r="S344" i="17"/>
  <c r="R345" i="17"/>
  <c r="S345" i="17"/>
  <c r="R346" i="17"/>
  <c r="S346" i="17"/>
  <c r="R347" i="17"/>
  <c r="S347" i="17"/>
  <c r="R348" i="17"/>
  <c r="S348" i="17"/>
  <c r="R349" i="17"/>
  <c r="S349" i="17"/>
  <c r="R350" i="17"/>
  <c r="S350" i="17"/>
  <c r="R351" i="17"/>
  <c r="S351" i="17"/>
  <c r="R352" i="17"/>
  <c r="S352" i="17"/>
  <c r="R353" i="17"/>
  <c r="S353" i="17"/>
  <c r="R354" i="17"/>
  <c r="S354" i="17"/>
  <c r="R379" i="17"/>
  <c r="S379" i="17"/>
  <c r="R380" i="17"/>
  <c r="S380" i="17"/>
  <c r="R381" i="17"/>
  <c r="S381" i="17"/>
  <c r="R382" i="17"/>
  <c r="S382" i="17"/>
  <c r="R383" i="17"/>
  <c r="S383" i="17"/>
  <c r="R384" i="17"/>
  <c r="S384" i="17"/>
  <c r="R385" i="17"/>
  <c r="S385" i="17"/>
  <c r="R386" i="17"/>
  <c r="S386" i="17"/>
  <c r="R387" i="17"/>
  <c r="S387" i="17"/>
  <c r="R388" i="17"/>
  <c r="S388" i="17"/>
  <c r="R407" i="17"/>
  <c r="S407" i="17"/>
  <c r="R408" i="17"/>
  <c r="S408" i="17"/>
  <c r="R409" i="17"/>
  <c r="S409" i="17"/>
  <c r="R410" i="17"/>
  <c r="S410" i="17"/>
  <c r="R411" i="17"/>
  <c r="S411" i="17"/>
  <c r="R412" i="17"/>
  <c r="S412" i="17"/>
  <c r="R413" i="17"/>
  <c r="S413" i="17"/>
  <c r="R414" i="17"/>
  <c r="S414" i="17"/>
  <c r="R431" i="17"/>
  <c r="S431" i="17"/>
  <c r="R432" i="17"/>
  <c r="S432" i="17"/>
  <c r="R433" i="17"/>
  <c r="S433" i="17"/>
  <c r="R434" i="17"/>
  <c r="S434" i="17"/>
  <c r="R435" i="17"/>
  <c r="S435" i="17"/>
  <c r="R436" i="17"/>
  <c r="S436" i="17"/>
  <c r="R437" i="17"/>
  <c r="S437" i="17"/>
  <c r="R438" i="17"/>
  <c r="S438" i="17"/>
  <c r="R439" i="17"/>
  <c r="S439" i="17"/>
  <c r="R440" i="17"/>
  <c r="S440" i="17"/>
  <c r="R441" i="17"/>
  <c r="S441" i="17"/>
  <c r="R442" i="17"/>
  <c r="S442" i="17"/>
  <c r="R443" i="17"/>
  <c r="S443" i="17"/>
  <c r="R459" i="17"/>
  <c r="S459" i="17"/>
  <c r="R460" i="17"/>
  <c r="S460" i="17"/>
  <c r="R461" i="17"/>
  <c r="S461" i="17"/>
  <c r="R462" i="17"/>
  <c r="S462" i="17"/>
  <c r="R463" i="17"/>
  <c r="S463" i="17"/>
  <c r="R464" i="17"/>
  <c r="S464" i="17"/>
  <c r="R465" i="17"/>
  <c r="S465" i="17"/>
  <c r="R466" i="17"/>
  <c r="S466" i="17"/>
  <c r="R467" i="17"/>
  <c r="S467" i="17"/>
  <c r="R468" i="17"/>
  <c r="S468" i="17"/>
  <c r="R469" i="17"/>
  <c r="S469" i="17"/>
  <c r="R486" i="17"/>
  <c r="S486" i="17"/>
  <c r="R487" i="17"/>
  <c r="S487" i="17"/>
  <c r="R488" i="17"/>
  <c r="S488" i="17"/>
  <c r="R489" i="17"/>
  <c r="S489" i="17"/>
  <c r="R490" i="17"/>
  <c r="S490" i="17"/>
  <c r="R491" i="17"/>
  <c r="S491" i="17"/>
  <c r="R492" i="17"/>
  <c r="S492" i="17"/>
  <c r="R493" i="17"/>
  <c r="S493" i="17"/>
  <c r="R494" i="17"/>
  <c r="S494" i="17"/>
  <c r="R507" i="17"/>
  <c r="S507" i="17"/>
  <c r="R508" i="17"/>
  <c r="S508" i="17"/>
  <c r="R509" i="17"/>
  <c r="S509" i="17"/>
  <c r="R510" i="17"/>
  <c r="S510" i="17"/>
  <c r="R511" i="17"/>
  <c r="S511" i="17"/>
  <c r="R512" i="17"/>
  <c r="S512" i="17"/>
  <c r="R513" i="17"/>
  <c r="S513" i="17"/>
  <c r="R514" i="17"/>
  <c r="S514" i="17"/>
  <c r="R515" i="17"/>
  <c r="S515" i="17"/>
  <c r="R516" i="17"/>
  <c r="S516" i="17"/>
  <c r="R517" i="17"/>
  <c r="S517" i="17"/>
  <c r="R518" i="17"/>
  <c r="S518" i="17"/>
  <c r="R519" i="17"/>
  <c r="S519" i="17"/>
  <c r="R520" i="17"/>
  <c r="S520" i="17"/>
  <c r="R521" i="17"/>
  <c r="S521" i="17"/>
  <c r="R522" i="17"/>
  <c r="S522" i="17"/>
  <c r="R523" i="17"/>
  <c r="S523" i="17"/>
  <c r="R524" i="17"/>
  <c r="S524" i="17"/>
  <c r="R525" i="17"/>
  <c r="S525" i="17"/>
  <c r="R535" i="17"/>
  <c r="S535" i="17"/>
  <c r="R536" i="17"/>
  <c r="S536" i="17"/>
  <c r="R537" i="17"/>
  <c r="S537" i="17"/>
  <c r="R538" i="17"/>
  <c r="S538" i="17"/>
  <c r="R539" i="17"/>
  <c r="S539" i="17"/>
  <c r="R540" i="17"/>
  <c r="S540" i="17"/>
  <c r="R541" i="17"/>
  <c r="S541" i="17"/>
  <c r="R542" i="17"/>
  <c r="S542" i="17"/>
  <c r="R543" i="17"/>
  <c r="S543" i="17"/>
  <c r="R544" i="17"/>
  <c r="S544" i="17"/>
  <c r="R545" i="17"/>
  <c r="S545" i="17"/>
  <c r="R546" i="17"/>
  <c r="S546" i="17"/>
  <c r="R547" i="17"/>
  <c r="S547" i="17"/>
  <c r="R548" i="17"/>
  <c r="S548" i="17"/>
  <c r="R549" i="17"/>
  <c r="S549" i="17"/>
  <c r="R550" i="17"/>
  <c r="S550" i="17"/>
  <c r="R567" i="17"/>
  <c r="S567" i="17"/>
  <c r="R568" i="17"/>
  <c r="S568" i="17"/>
  <c r="R569" i="17"/>
  <c r="S569" i="17"/>
  <c r="R570" i="17"/>
  <c r="S570" i="17"/>
  <c r="R571" i="17"/>
  <c r="S571" i="17"/>
  <c r="R572" i="17"/>
  <c r="S572" i="17"/>
  <c r="R573" i="17"/>
  <c r="S573" i="17"/>
  <c r="R574" i="17"/>
  <c r="S574" i="17"/>
  <c r="R575" i="17"/>
  <c r="S575" i="17"/>
  <c r="R576" i="17"/>
  <c r="S576" i="17"/>
  <c r="R577" i="17"/>
  <c r="S577" i="17"/>
  <c r="R578" i="17"/>
  <c r="S578" i="17"/>
  <c r="R579" i="17"/>
  <c r="S579" i="17"/>
  <c r="R580" i="17"/>
  <c r="S580" i="17"/>
  <c r="R581" i="17"/>
  <c r="S581" i="17"/>
  <c r="R582" i="17"/>
  <c r="S582" i="17"/>
  <c r="R583" i="17"/>
  <c r="S583" i="17"/>
  <c r="R584" i="17"/>
  <c r="S584" i="17"/>
  <c r="R585" i="17"/>
  <c r="S585" i="17"/>
  <c r="R597" i="17"/>
  <c r="S597" i="17"/>
  <c r="R598" i="17"/>
  <c r="S598" i="17"/>
  <c r="R599" i="17"/>
  <c r="S599" i="17"/>
  <c r="R600" i="17"/>
  <c r="S600" i="17"/>
  <c r="R601" i="17"/>
  <c r="S601" i="17"/>
  <c r="R602" i="17"/>
  <c r="S602" i="17"/>
  <c r="R603" i="17"/>
  <c r="S603" i="17"/>
  <c r="R604" i="17"/>
  <c r="S604" i="17"/>
  <c r="R605" i="17"/>
  <c r="S605" i="17"/>
  <c r="R620" i="17"/>
  <c r="S620" i="17"/>
  <c r="R621" i="17"/>
  <c r="S621" i="17"/>
  <c r="R622" i="17"/>
  <c r="S622" i="17"/>
  <c r="R623" i="17"/>
  <c r="S623" i="17"/>
  <c r="R624" i="17"/>
  <c r="S624" i="17"/>
  <c r="R625" i="17"/>
  <c r="S625" i="17"/>
  <c r="R626" i="17"/>
  <c r="S626" i="17"/>
  <c r="R627" i="17"/>
  <c r="S627" i="17"/>
  <c r="R628" i="17"/>
  <c r="S628" i="17"/>
  <c r="R645" i="17"/>
  <c r="S645" i="17"/>
  <c r="R646" i="17"/>
  <c r="S646" i="17"/>
  <c r="R647" i="17"/>
  <c r="S647" i="17"/>
  <c r="R648" i="17"/>
  <c r="S648" i="17"/>
  <c r="R649" i="17"/>
  <c r="S649" i="17"/>
  <c r="R650" i="17"/>
  <c r="S650" i="17"/>
  <c r="R651" i="17"/>
  <c r="S651" i="17"/>
  <c r="R652" i="17"/>
  <c r="S652" i="17"/>
  <c r="R653" i="17"/>
  <c r="S653" i="17"/>
  <c r="R654" i="17"/>
  <c r="S654" i="17"/>
  <c r="R655" i="17"/>
  <c r="S655" i="17"/>
  <c r="R656" i="17"/>
  <c r="S656" i="17"/>
  <c r="R657" i="17"/>
  <c r="S657" i="17"/>
  <c r="R658" i="17"/>
  <c r="S658" i="17"/>
  <c r="R674" i="17"/>
  <c r="S674" i="17"/>
  <c r="R675" i="17"/>
  <c r="S675" i="17"/>
  <c r="R676" i="17"/>
  <c r="S676" i="17"/>
  <c r="R677" i="17"/>
  <c r="S677" i="17"/>
  <c r="R678" i="17"/>
  <c r="S678" i="17"/>
  <c r="R679" i="17"/>
  <c r="S679" i="17"/>
  <c r="R680" i="17"/>
  <c r="S680" i="17"/>
  <c r="R681" i="17"/>
  <c r="S681" i="17"/>
  <c r="R682" i="17"/>
  <c r="S682" i="17"/>
  <c r="R683" i="17"/>
  <c r="S683" i="17"/>
  <c r="R684" i="17"/>
  <c r="S684" i="17"/>
  <c r="R685" i="17"/>
  <c r="S685" i="17"/>
  <c r="R686" i="17"/>
  <c r="S686" i="17"/>
  <c r="R687" i="17"/>
  <c r="S687" i="17"/>
  <c r="R688" i="17"/>
  <c r="S688" i="17"/>
  <c r="R689" i="17"/>
  <c r="S689" i="17"/>
  <c r="R690" i="17"/>
  <c r="S690" i="17"/>
  <c r="R691" i="17"/>
  <c r="S691" i="17"/>
  <c r="R692" i="17"/>
  <c r="S692" i="17"/>
  <c r="R693" i="17"/>
  <c r="S693" i="17"/>
  <c r="R694" i="17"/>
  <c r="S694" i="17"/>
  <c r="R704" i="17"/>
  <c r="S704" i="17"/>
  <c r="R705" i="17"/>
  <c r="S705" i="17"/>
  <c r="R706" i="17"/>
  <c r="S706" i="17"/>
  <c r="R707" i="17"/>
  <c r="S707" i="17"/>
  <c r="R708" i="17"/>
  <c r="S708" i="17"/>
  <c r="R709" i="17"/>
  <c r="S709" i="17"/>
  <c r="R710" i="17"/>
  <c r="S710" i="17"/>
  <c r="R711" i="17"/>
  <c r="S711" i="17"/>
  <c r="R712" i="17"/>
  <c r="S712" i="17"/>
  <c r="R713" i="17"/>
  <c r="S713" i="17"/>
  <c r="R714" i="17"/>
  <c r="S714" i="17"/>
  <c r="R715" i="17"/>
  <c r="S715" i="17"/>
  <c r="R716" i="17"/>
  <c r="S716" i="17"/>
  <c r="R717" i="17"/>
  <c r="S717" i="17"/>
  <c r="R734" i="17"/>
  <c r="S734" i="17"/>
  <c r="R735" i="17"/>
  <c r="S735" i="17"/>
  <c r="R736" i="17"/>
  <c r="S736" i="17"/>
  <c r="R737" i="17"/>
  <c r="S737" i="17"/>
  <c r="R738" i="17"/>
  <c r="S738" i="17"/>
  <c r="R739" i="17"/>
  <c r="S739" i="17"/>
  <c r="R740" i="17"/>
  <c r="S740" i="17"/>
  <c r="R741" i="17"/>
  <c r="S741" i="17"/>
  <c r="R742" i="17"/>
  <c r="S742" i="17"/>
  <c r="R743" i="17"/>
  <c r="S743" i="17"/>
  <c r="R744" i="17"/>
  <c r="S744" i="17"/>
  <c r="R745" i="17"/>
  <c r="S745" i="17"/>
  <c r="R746" i="17"/>
  <c r="S746" i="17"/>
  <c r="R747" i="17"/>
  <c r="S747" i="17"/>
  <c r="R748" i="17"/>
  <c r="S748" i="17"/>
  <c r="R749" i="17"/>
  <c r="S749" i="17"/>
  <c r="R750" i="17"/>
  <c r="S750" i="17"/>
  <c r="R751" i="17"/>
  <c r="S751" i="17"/>
  <c r="R752" i="17"/>
  <c r="S752" i="17"/>
  <c r="R753" i="17"/>
  <c r="S753" i="17"/>
  <c r="R754" i="17"/>
  <c r="S754" i="17"/>
  <c r="R755" i="17"/>
  <c r="S755" i="17"/>
  <c r="R756" i="17"/>
  <c r="S756" i="17"/>
  <c r="R757" i="17"/>
  <c r="S757" i="17"/>
  <c r="R758" i="17"/>
  <c r="S758" i="17"/>
  <c r="R759" i="17"/>
  <c r="S759" i="17"/>
  <c r="R760" i="17"/>
  <c r="S760" i="17"/>
  <c r="R761" i="17"/>
  <c r="S761" i="17"/>
  <c r="R778" i="17"/>
  <c r="S778" i="17"/>
  <c r="R779" i="17"/>
  <c r="S779" i="17"/>
  <c r="R780" i="17"/>
  <c r="S780" i="17"/>
  <c r="R781" i="17"/>
  <c r="S781" i="17"/>
  <c r="R782" i="17"/>
  <c r="S782" i="17"/>
  <c r="R783" i="17"/>
  <c r="S783" i="17"/>
  <c r="R784" i="17"/>
  <c r="S784" i="17"/>
  <c r="R785" i="17"/>
  <c r="S785" i="17"/>
  <c r="R786" i="17"/>
  <c r="S786" i="17"/>
  <c r="R787" i="17"/>
  <c r="S787" i="17"/>
  <c r="R788" i="17"/>
  <c r="S788" i="17"/>
  <c r="R789" i="17"/>
  <c r="S789" i="17"/>
  <c r="R790" i="17"/>
  <c r="S790" i="17"/>
  <c r="R791" i="17"/>
  <c r="S791" i="17"/>
  <c r="R792" i="17"/>
  <c r="S792" i="17"/>
  <c r="R793" i="17"/>
  <c r="S793" i="17"/>
  <c r="R817" i="17"/>
  <c r="S817" i="17"/>
  <c r="R818" i="17"/>
  <c r="S818" i="17"/>
  <c r="R819" i="17"/>
  <c r="S819" i="17"/>
  <c r="R820" i="17"/>
  <c r="S820" i="17"/>
  <c r="R821" i="17"/>
  <c r="S821" i="17"/>
  <c r="R822" i="17"/>
  <c r="S822" i="17"/>
  <c r="R823" i="17"/>
  <c r="S823" i="17"/>
  <c r="R824" i="17"/>
  <c r="S824" i="17"/>
  <c r="R825" i="17"/>
  <c r="S825" i="17"/>
  <c r="R826" i="17"/>
  <c r="S826" i="17"/>
  <c r="R827" i="17"/>
  <c r="S827" i="17"/>
  <c r="R828" i="17"/>
  <c r="S828" i="17"/>
  <c r="R829" i="17"/>
  <c r="S829" i="17"/>
  <c r="R830" i="17"/>
  <c r="S830" i="17"/>
  <c r="R831" i="17"/>
  <c r="S831" i="17"/>
  <c r="R832" i="17"/>
  <c r="S832" i="17"/>
  <c r="R833" i="17"/>
  <c r="S833" i="17"/>
  <c r="R834" i="17"/>
  <c r="S834" i="17"/>
  <c r="R854" i="17"/>
  <c r="S854" i="17"/>
  <c r="R855" i="17"/>
  <c r="S855" i="17"/>
  <c r="R856" i="17"/>
  <c r="S856" i="17"/>
  <c r="R857" i="17"/>
  <c r="S857" i="17"/>
  <c r="R858" i="17"/>
  <c r="S858" i="17"/>
  <c r="R859" i="17"/>
  <c r="S859" i="17"/>
  <c r="R860" i="17"/>
  <c r="S860" i="17"/>
  <c r="R861" i="17"/>
  <c r="S861" i="17"/>
  <c r="R884" i="17"/>
  <c r="S884" i="17"/>
  <c r="R885" i="17"/>
  <c r="S885" i="17"/>
  <c r="R886" i="17"/>
  <c r="S886" i="17"/>
  <c r="R887" i="17"/>
  <c r="S887" i="17"/>
  <c r="R888" i="17"/>
  <c r="S888" i="17"/>
  <c r="R889" i="17"/>
  <c r="S889" i="17"/>
  <c r="R890" i="17"/>
  <c r="S890" i="17"/>
  <c r="R891" i="17"/>
  <c r="S891" i="17"/>
  <c r="R892" i="17"/>
  <c r="S892" i="17"/>
  <c r="R905" i="17"/>
  <c r="S905" i="17"/>
  <c r="R906" i="17"/>
  <c r="S906" i="17"/>
  <c r="R907" i="17"/>
  <c r="S907" i="17"/>
  <c r="R908" i="17"/>
  <c r="S908" i="17"/>
  <c r="R909" i="17"/>
  <c r="S909" i="17"/>
  <c r="R910" i="17"/>
  <c r="S910" i="17"/>
  <c r="R911" i="17"/>
  <c r="S911" i="17"/>
  <c r="R912" i="17"/>
  <c r="S912" i="17"/>
  <c r="R913" i="17"/>
  <c r="S913" i="17"/>
  <c r="R914" i="17"/>
  <c r="S914" i="17"/>
  <c r="R915" i="17"/>
  <c r="S915" i="17"/>
  <c r="R916" i="17"/>
  <c r="S916" i="17"/>
  <c r="R917" i="17"/>
  <c r="S917" i="17"/>
  <c r="R931" i="17"/>
  <c r="S931" i="17"/>
  <c r="R932" i="17"/>
  <c r="S932" i="17"/>
  <c r="R933" i="17"/>
  <c r="S933" i="17"/>
  <c r="R934" i="17"/>
  <c r="S934" i="17"/>
  <c r="R935" i="17"/>
  <c r="S935" i="17"/>
  <c r="R936" i="17"/>
  <c r="S936" i="17"/>
  <c r="R937" i="17"/>
  <c r="S937" i="17"/>
  <c r="R938" i="17"/>
  <c r="S938" i="17"/>
  <c r="R939" i="17"/>
  <c r="S939" i="17"/>
  <c r="R940" i="17"/>
  <c r="S940" i="17"/>
  <c r="R941" i="17"/>
  <c r="S941" i="17"/>
  <c r="R942" i="17"/>
  <c r="S942" i="17"/>
  <c r="R943" i="17"/>
  <c r="S943" i="17"/>
  <c r="R961" i="17"/>
  <c r="S961" i="17"/>
  <c r="R962" i="17"/>
  <c r="S962" i="17"/>
  <c r="R963" i="17"/>
  <c r="S963" i="17"/>
  <c r="R964" i="17"/>
  <c r="S964" i="17"/>
  <c r="R965" i="17"/>
  <c r="S965" i="17"/>
  <c r="R966" i="17"/>
  <c r="S966" i="17"/>
  <c r="R967" i="17"/>
  <c r="S967" i="17"/>
  <c r="R968" i="17"/>
  <c r="S968" i="17"/>
  <c r="R969" i="17"/>
  <c r="S969" i="17"/>
  <c r="R970" i="17"/>
  <c r="S970" i="17"/>
  <c r="R971" i="17"/>
  <c r="S971" i="17"/>
  <c r="R972" i="17"/>
  <c r="S972" i="17"/>
  <c r="R973" i="17"/>
  <c r="S973" i="17"/>
  <c r="R984" i="17"/>
  <c r="S984" i="17"/>
  <c r="R985" i="17"/>
  <c r="S985" i="17"/>
  <c r="R986" i="17"/>
  <c r="S986" i="17"/>
  <c r="R987" i="17"/>
  <c r="S987" i="17"/>
  <c r="R988" i="17"/>
  <c r="S988" i="17"/>
  <c r="R989" i="17"/>
  <c r="S989" i="17"/>
  <c r="R990" i="17"/>
  <c r="S990" i="17"/>
  <c r="R991" i="17"/>
  <c r="S991" i="17"/>
  <c r="R992" i="17"/>
  <c r="S992" i="17"/>
  <c r="R993" i="17"/>
  <c r="S993" i="17"/>
  <c r="R994" i="17"/>
  <c r="S994" i="17"/>
  <c r="R995" i="17"/>
  <c r="S995" i="17"/>
  <c r="R996" i="17"/>
  <c r="S996" i="17"/>
  <c r="R997" i="17"/>
  <c r="S997" i="17"/>
  <c r="R998" i="17"/>
  <c r="S998" i="17"/>
  <c r="R999" i="17"/>
  <c r="S999" i="17"/>
  <c r="R1000" i="17"/>
  <c r="S1000" i="17"/>
  <c r="R1001" i="17"/>
  <c r="S1001" i="17"/>
  <c r="R1020" i="17"/>
  <c r="S1020" i="17"/>
  <c r="R1021" i="17"/>
  <c r="S1021" i="17"/>
  <c r="R1022" i="17"/>
  <c r="S1022" i="17"/>
  <c r="R1023" i="17"/>
  <c r="S1023" i="17"/>
  <c r="R1024" i="17"/>
  <c r="S1024" i="17"/>
  <c r="R1025" i="17"/>
  <c r="S1025" i="17"/>
  <c r="R1026" i="17"/>
  <c r="S1026" i="17"/>
  <c r="R1027" i="17"/>
  <c r="S1027" i="17"/>
  <c r="R1028" i="17"/>
  <c r="S1028" i="17"/>
  <c r="R1029" i="17"/>
  <c r="S1029" i="17"/>
  <c r="R1030" i="17"/>
  <c r="S1030" i="17"/>
  <c r="R1031" i="17"/>
  <c r="S1031" i="17"/>
  <c r="R1032" i="17"/>
  <c r="S1032" i="17"/>
  <c r="R1033" i="17"/>
  <c r="S1033" i="17"/>
  <c r="R1034" i="17"/>
  <c r="S1034" i="17"/>
  <c r="R1035" i="17"/>
  <c r="S1035" i="17"/>
  <c r="R1036" i="17"/>
  <c r="S1036" i="17"/>
  <c r="R1037" i="17"/>
  <c r="S1037" i="17"/>
  <c r="R1038" i="17"/>
  <c r="S1038" i="17"/>
  <c r="R1039" i="17"/>
  <c r="S1039" i="17"/>
  <c r="R1040" i="17"/>
  <c r="S1040" i="17"/>
  <c r="R1041" i="17"/>
  <c r="S1041" i="17"/>
  <c r="R1042" i="17"/>
  <c r="S1042" i="17"/>
  <c r="R1043" i="17"/>
  <c r="S1043" i="17"/>
  <c r="R1044" i="17"/>
  <c r="S1044" i="17"/>
  <c r="R1045" i="17"/>
  <c r="S1045" i="17"/>
  <c r="R1046" i="17"/>
  <c r="S1046" i="17"/>
  <c r="R1047" i="17"/>
  <c r="S1047" i="17"/>
  <c r="R1048" i="17"/>
  <c r="S1048" i="17"/>
  <c r="R1067" i="17"/>
  <c r="S1067" i="17"/>
  <c r="R1068" i="17"/>
  <c r="S1068" i="17"/>
  <c r="R1069" i="17"/>
  <c r="S1069" i="17"/>
  <c r="R1070" i="17"/>
  <c r="S1070" i="17"/>
  <c r="R1071" i="17"/>
  <c r="S1071" i="17"/>
  <c r="R1072" i="17"/>
  <c r="S1072" i="17"/>
  <c r="R1073" i="17"/>
  <c r="S1073" i="17"/>
  <c r="R1074" i="17"/>
  <c r="S1074" i="17"/>
  <c r="R1075" i="17"/>
  <c r="S1075" i="17"/>
  <c r="R1076" i="17"/>
  <c r="S1076" i="17"/>
  <c r="R1077" i="17"/>
  <c r="S1077" i="17"/>
  <c r="R1078" i="17"/>
  <c r="S1078" i="17"/>
  <c r="R1079" i="17"/>
  <c r="S1079" i="17"/>
  <c r="R1080" i="17"/>
  <c r="S1080" i="17"/>
  <c r="R1081" i="17"/>
  <c r="S1081" i="17"/>
  <c r="R1082" i="17"/>
  <c r="S1082" i="17"/>
  <c r="R1083" i="17"/>
  <c r="S1083" i="17"/>
  <c r="R1084" i="17"/>
  <c r="S1084" i="17"/>
  <c r="R1085" i="17"/>
  <c r="S1085" i="17"/>
  <c r="R1102" i="17"/>
  <c r="S1102" i="17"/>
  <c r="R1103" i="17"/>
  <c r="S1103" i="17"/>
  <c r="R1104" i="17"/>
  <c r="S1104" i="17"/>
  <c r="R1105" i="17"/>
  <c r="S1105" i="17"/>
  <c r="R1106" i="17"/>
  <c r="S1106" i="17"/>
  <c r="R1107" i="17"/>
  <c r="S1107" i="17"/>
  <c r="R1108" i="17"/>
  <c r="S1108" i="17"/>
  <c r="R1109" i="17"/>
  <c r="S1109" i="17"/>
  <c r="R1110" i="17"/>
  <c r="S1110" i="17"/>
  <c r="R1111" i="17"/>
  <c r="S1111" i="17"/>
  <c r="R1112" i="17"/>
  <c r="S1112" i="17"/>
  <c r="R1113" i="17"/>
  <c r="S1113" i="17"/>
  <c r="R1114" i="17"/>
  <c r="S1114" i="17"/>
  <c r="R1115" i="17"/>
  <c r="S1115" i="17"/>
  <c r="R1116" i="17"/>
  <c r="S1116" i="17"/>
  <c r="R1117" i="17"/>
  <c r="S1117" i="17"/>
  <c r="R1118" i="17"/>
  <c r="S1118" i="17"/>
  <c r="R1119" i="17"/>
  <c r="S1119" i="17"/>
  <c r="R1120" i="17"/>
  <c r="S1120" i="17"/>
  <c r="R1121" i="17"/>
  <c r="S1121" i="17"/>
  <c r="R1134" i="17"/>
  <c r="S1134" i="17"/>
  <c r="R1135" i="17"/>
  <c r="S1135" i="17"/>
  <c r="R1136" i="17"/>
  <c r="S1136" i="17"/>
  <c r="R1137" i="17"/>
  <c r="S1137" i="17"/>
  <c r="R1138" i="17"/>
  <c r="S1138" i="17"/>
  <c r="R1139" i="17"/>
  <c r="S1139" i="17"/>
  <c r="R1140" i="17"/>
  <c r="S1140" i="17"/>
  <c r="R1141" i="17"/>
  <c r="S1141" i="17"/>
  <c r="R1142" i="17"/>
  <c r="S1142" i="17"/>
  <c r="R1143" i="17"/>
  <c r="S1143" i="17"/>
  <c r="R1144" i="17"/>
  <c r="S1144" i="17"/>
  <c r="R1145" i="17"/>
  <c r="S1145" i="17"/>
  <c r="R1146" i="17"/>
  <c r="S1146" i="17"/>
  <c r="R1147" i="17"/>
  <c r="S1147" i="17"/>
  <c r="R1148" i="17"/>
  <c r="S1148" i="17"/>
  <c r="R1149" i="17"/>
  <c r="S1149" i="17"/>
  <c r="R1150" i="17"/>
  <c r="S1150" i="17"/>
  <c r="R1151" i="17"/>
  <c r="S1151" i="17"/>
  <c r="R1152" i="17"/>
  <c r="S1152" i="17"/>
  <c r="R1174" i="17"/>
  <c r="S1174" i="17"/>
  <c r="R1175" i="17"/>
  <c r="S1175" i="17"/>
  <c r="R1176" i="17"/>
  <c r="S1176" i="17"/>
  <c r="R1177" i="17"/>
  <c r="S1177" i="17"/>
  <c r="R1178" i="17"/>
  <c r="S1178" i="17"/>
  <c r="R1179" i="17"/>
  <c r="S1179" i="17"/>
  <c r="R1180" i="17"/>
  <c r="S1180" i="17"/>
  <c r="R1181" i="17"/>
  <c r="S1181" i="17"/>
  <c r="R1182" i="17"/>
  <c r="S1182" i="17"/>
  <c r="R1183" i="17"/>
  <c r="S1183" i="17"/>
  <c r="R1184" i="17"/>
  <c r="S1184" i="17"/>
  <c r="R1185" i="17"/>
  <c r="S1185" i="17"/>
  <c r="R1186" i="17"/>
  <c r="S1186" i="17"/>
  <c r="R1187" i="17"/>
  <c r="S1187" i="17"/>
  <c r="R1188" i="17"/>
  <c r="S1188" i="17"/>
  <c r="R1202" i="17"/>
  <c r="S1202" i="17"/>
  <c r="R1203" i="17"/>
  <c r="S1203" i="17"/>
  <c r="R1204" i="17"/>
  <c r="S1204" i="17"/>
  <c r="R1205" i="17"/>
  <c r="S1205" i="17"/>
  <c r="R1206" i="17"/>
  <c r="S1206" i="17"/>
  <c r="R1207" i="17"/>
  <c r="S1207" i="17"/>
  <c r="R1208" i="17"/>
  <c r="S1208" i="17"/>
  <c r="R1209" i="17"/>
  <c r="S1209" i="17"/>
  <c r="R1210" i="17"/>
  <c r="S1210" i="17"/>
  <c r="R1211" i="17"/>
  <c r="S1211" i="17"/>
  <c r="R1212" i="17"/>
  <c r="S1212" i="17"/>
  <c r="R1213" i="17"/>
  <c r="S1213" i="17"/>
  <c r="R1214" i="17"/>
  <c r="S1214" i="17"/>
  <c r="R1225" i="17"/>
  <c r="S1225" i="17"/>
  <c r="R1226" i="17"/>
  <c r="S1226" i="17"/>
  <c r="R1227" i="17"/>
  <c r="S1227" i="17"/>
  <c r="R1228" i="17"/>
  <c r="S1228" i="17"/>
  <c r="R1229" i="17"/>
  <c r="S1229" i="17"/>
  <c r="R1230" i="17"/>
  <c r="S1230" i="17"/>
  <c r="R1231" i="17"/>
  <c r="S1231" i="17"/>
  <c r="R1232" i="17"/>
  <c r="S1232" i="17"/>
  <c r="R1233" i="17"/>
  <c r="S1233" i="17"/>
  <c r="R1234" i="17"/>
  <c r="S1234" i="17"/>
  <c r="R1235" i="17"/>
  <c r="S1235" i="17"/>
  <c r="R1236" i="17"/>
  <c r="S1236" i="17"/>
  <c r="R1237" i="17"/>
  <c r="S1237" i="17"/>
  <c r="R1251" i="17"/>
  <c r="S1251" i="17"/>
  <c r="R1252" i="17"/>
  <c r="S1252" i="17"/>
  <c r="R1253" i="17"/>
  <c r="S1253" i="17"/>
  <c r="R1254" i="17"/>
  <c r="S1254" i="17"/>
  <c r="R1255" i="17"/>
  <c r="S1255" i="17"/>
  <c r="R1256" i="17"/>
  <c r="S1256" i="17"/>
  <c r="R1257" i="17"/>
  <c r="S1257" i="17"/>
  <c r="R1258" i="17"/>
  <c r="S1258" i="17"/>
  <c r="R1259" i="17"/>
  <c r="S1259" i="17"/>
  <c r="R1260" i="17"/>
  <c r="S1260" i="17"/>
  <c r="R1261" i="17"/>
  <c r="S1261" i="17"/>
  <c r="R1262" i="17"/>
  <c r="S1262" i="17"/>
  <c r="R1263" i="17"/>
  <c r="S1263" i="17"/>
  <c r="R1264" i="17"/>
  <c r="S1264" i="17"/>
  <c r="R1265" i="17"/>
  <c r="S1265" i="17"/>
  <c r="R1266" i="17"/>
  <c r="S1266" i="17"/>
  <c r="R1272" i="17"/>
  <c r="S1272" i="17"/>
  <c r="R1273" i="17"/>
  <c r="S1273" i="17"/>
  <c r="R1274" i="17"/>
  <c r="S1274" i="17"/>
  <c r="R1275" i="17"/>
  <c r="S1275" i="17"/>
  <c r="R1276" i="17"/>
  <c r="S1276" i="17"/>
  <c r="R1277" i="17"/>
  <c r="S1277" i="17"/>
  <c r="R1278" i="17"/>
  <c r="S1278" i="17"/>
  <c r="R1279" i="17"/>
  <c r="S1279" i="17"/>
  <c r="R1280" i="17"/>
  <c r="S1280" i="17"/>
  <c r="R1281" i="17"/>
  <c r="S1281" i="17"/>
  <c r="R1282" i="17"/>
  <c r="S1282" i="17"/>
  <c r="R1288" i="17"/>
  <c r="S1288" i="17"/>
  <c r="R1289" i="17"/>
  <c r="S1289" i="17"/>
  <c r="R1290" i="17"/>
  <c r="S1290" i="17"/>
  <c r="R1291" i="17"/>
  <c r="S1291" i="17"/>
  <c r="R1292" i="17"/>
  <c r="S1292" i="17"/>
  <c r="R1293" i="17"/>
  <c r="S1293" i="17"/>
  <c r="R1294" i="17"/>
  <c r="S1294" i="17"/>
  <c r="R1295" i="17"/>
  <c r="S1295" i="17"/>
  <c r="R1296" i="17"/>
  <c r="S1296" i="17"/>
  <c r="R1297" i="17"/>
  <c r="S1297" i="17"/>
  <c r="R1298" i="17"/>
  <c r="S1298" i="17"/>
  <c r="R1299" i="17"/>
  <c r="S1299" i="17"/>
  <c r="R1300" i="17"/>
  <c r="S1300" i="17"/>
  <c r="R1301" i="17"/>
  <c r="S1301" i="17"/>
  <c r="R1302" i="17"/>
  <c r="S1302" i="17"/>
  <c r="R1303" i="17"/>
  <c r="S1303" i="17"/>
  <c r="R1304" i="17"/>
  <c r="S1304" i="17"/>
  <c r="R1305" i="17"/>
  <c r="S1305" i="17"/>
  <c r="R1306" i="17"/>
  <c r="S1306" i="17"/>
  <c r="R1307" i="17"/>
  <c r="S1307" i="17"/>
  <c r="R1336" i="17"/>
  <c r="S1336" i="17"/>
  <c r="R1337" i="17"/>
  <c r="S1337" i="17"/>
  <c r="R1338" i="17"/>
  <c r="S1338" i="17"/>
  <c r="R1339" i="17"/>
  <c r="S1339" i="17"/>
  <c r="R1340" i="17"/>
  <c r="S1340" i="17"/>
  <c r="R1341" i="17"/>
  <c r="S1341" i="17"/>
  <c r="R1342" i="17"/>
  <c r="S1342" i="17"/>
  <c r="R1343" i="17"/>
  <c r="S1343" i="17"/>
  <c r="R1344" i="17"/>
  <c r="S1344" i="17"/>
  <c r="R1345" i="17"/>
  <c r="S1345" i="17"/>
  <c r="R1346" i="17"/>
  <c r="S1346" i="17"/>
  <c r="R1347" i="17"/>
  <c r="S1347" i="17"/>
  <c r="R1348" i="17"/>
  <c r="S1348" i="17"/>
  <c r="R1349" i="17"/>
  <c r="S1349" i="17"/>
  <c r="R1350" i="17"/>
  <c r="S1350" i="17"/>
  <c r="R1351" i="17"/>
  <c r="S1351" i="17"/>
  <c r="R1352" i="17"/>
  <c r="S1352" i="17"/>
  <c r="R1378" i="17"/>
  <c r="S1378" i="17"/>
  <c r="R1379" i="17"/>
  <c r="S1379" i="17"/>
  <c r="R1380" i="17"/>
  <c r="S1380" i="17"/>
  <c r="R1381" i="17"/>
  <c r="S1381" i="17"/>
  <c r="R1382" i="17"/>
  <c r="S1382" i="17"/>
  <c r="R1383" i="17"/>
  <c r="S1383" i="17"/>
  <c r="R1384" i="17"/>
  <c r="S1384" i="17"/>
  <c r="R1385" i="17"/>
  <c r="S1385" i="17"/>
  <c r="R1386" i="17"/>
  <c r="S1386" i="17"/>
  <c r="R1387" i="17"/>
  <c r="S1387" i="17"/>
  <c r="R1388" i="17"/>
  <c r="S1388" i="17"/>
  <c r="R1389" i="17"/>
  <c r="S1389" i="17"/>
  <c r="R1390" i="17"/>
  <c r="S1390" i="17"/>
  <c r="R1391" i="17"/>
  <c r="S1391" i="17"/>
  <c r="R1392" i="17"/>
  <c r="S1392" i="17"/>
  <c r="R1422" i="17"/>
  <c r="S1422" i="17"/>
  <c r="R1423" i="17"/>
  <c r="S1423" i="17"/>
  <c r="R1424" i="17"/>
  <c r="S1424" i="17"/>
  <c r="R1425" i="17"/>
  <c r="S1425" i="17"/>
  <c r="R1426" i="17"/>
  <c r="S1426" i="17"/>
  <c r="R1427" i="17"/>
  <c r="S1427" i="17"/>
  <c r="R1428" i="17"/>
  <c r="S1428" i="17"/>
  <c r="R1429" i="17"/>
  <c r="S1429" i="17"/>
  <c r="R1430" i="17"/>
  <c r="S1430" i="17"/>
  <c r="R1431" i="17"/>
  <c r="S1431" i="17"/>
  <c r="R1450" i="17"/>
  <c r="S1450" i="17"/>
  <c r="R1451" i="17"/>
  <c r="S1451" i="17"/>
  <c r="R1452" i="17"/>
  <c r="S1452" i="17"/>
  <c r="R1453" i="17"/>
  <c r="S1453" i="17"/>
  <c r="R1477" i="17"/>
  <c r="S1477" i="17"/>
  <c r="R1478" i="17"/>
  <c r="S1478" i="17"/>
  <c r="R1479" i="17"/>
  <c r="S1479" i="17"/>
  <c r="R1480" i="17"/>
  <c r="S1480" i="17"/>
  <c r="R1481" i="17"/>
  <c r="S1481" i="17"/>
  <c r="R1482" i="17"/>
  <c r="S1482" i="17"/>
  <c r="R1483" i="17"/>
  <c r="S1483" i="17"/>
  <c r="R1484" i="17"/>
  <c r="S1484" i="17"/>
  <c r="R1485" i="17"/>
  <c r="S1485" i="17"/>
  <c r="R1486" i="17"/>
  <c r="S1486" i="17"/>
  <c r="R1487" i="17"/>
  <c r="S1487" i="17"/>
  <c r="R1488" i="17"/>
  <c r="S1488" i="17"/>
  <c r="R1517" i="17"/>
  <c r="S1517" i="17"/>
  <c r="R1518" i="17"/>
  <c r="S1518" i="17"/>
  <c r="R1519" i="17"/>
  <c r="S1519" i="17"/>
  <c r="R1520" i="17"/>
  <c r="S1520" i="17"/>
  <c r="R1521" i="17"/>
  <c r="S1521" i="17"/>
  <c r="R1522" i="17"/>
  <c r="S1522" i="17"/>
  <c r="R1523" i="17"/>
  <c r="S1523" i="17"/>
  <c r="R1524" i="17"/>
  <c r="S1524" i="17"/>
  <c r="R1525" i="17"/>
  <c r="S1525" i="17"/>
  <c r="R1526" i="17"/>
  <c r="S1526" i="17"/>
  <c r="R1527" i="17"/>
  <c r="S1527" i="17"/>
  <c r="R1528" i="17"/>
  <c r="S1528" i="17"/>
  <c r="R1529" i="17"/>
  <c r="S1529" i="17"/>
  <c r="R1556" i="17"/>
  <c r="S1556" i="17"/>
  <c r="R1557" i="17"/>
  <c r="S1557" i="17"/>
  <c r="R1558" i="17"/>
  <c r="S1558" i="17"/>
  <c r="R1559" i="17"/>
  <c r="S1559" i="17"/>
  <c r="R1560" i="17"/>
  <c r="S1560" i="17"/>
  <c r="R1561" i="17"/>
  <c r="S1561" i="17"/>
  <c r="R1579" i="17"/>
  <c r="S1579" i="17"/>
  <c r="R1580" i="17"/>
  <c r="S1580" i="17"/>
  <c r="R1581" i="17"/>
  <c r="S1581" i="17"/>
  <c r="R1582" i="17"/>
  <c r="S1582" i="17"/>
  <c r="R1583" i="17"/>
  <c r="S1583" i="17"/>
  <c r="R1584" i="17"/>
  <c r="S1584" i="17"/>
  <c r="R1585" i="17"/>
  <c r="S1585" i="17"/>
  <c r="R1586" i="17"/>
  <c r="S1586" i="17"/>
  <c r="R1587" i="17"/>
  <c r="S1587" i="17"/>
  <c r="R1588" i="17"/>
  <c r="S1588" i="17"/>
  <c r="R1589" i="17"/>
  <c r="S1589" i="17"/>
  <c r="R1590" i="17"/>
  <c r="S1590" i="17"/>
  <c r="R1591" i="17"/>
  <c r="S1591" i="17"/>
  <c r="R1592" i="17"/>
  <c r="S1592" i="17"/>
  <c r="R1593" i="17"/>
  <c r="S1593" i="17"/>
  <c r="R1610" i="17"/>
  <c r="S1610" i="17"/>
  <c r="R1611" i="17"/>
  <c r="S1611" i="17"/>
  <c r="R1612" i="17"/>
  <c r="S1612" i="17"/>
  <c r="R1613" i="17"/>
  <c r="S1613" i="17"/>
  <c r="R1614" i="17"/>
  <c r="S1614" i="17"/>
  <c r="R1615" i="17"/>
  <c r="S1615" i="17"/>
  <c r="R1616" i="17"/>
  <c r="S1616" i="17"/>
  <c r="R1617" i="17"/>
  <c r="S1617" i="17"/>
  <c r="R1618" i="17"/>
  <c r="S1618" i="17"/>
  <c r="R1619" i="17"/>
  <c r="S1619" i="17"/>
  <c r="R1620" i="17"/>
  <c r="S1620" i="17"/>
  <c r="R1630" i="17"/>
  <c r="S1630" i="17"/>
  <c r="R1631" i="17"/>
  <c r="S1631" i="17"/>
  <c r="R1632" i="17"/>
  <c r="S1632" i="17"/>
  <c r="R1633" i="17"/>
  <c r="S1633" i="17"/>
  <c r="R1634" i="17"/>
  <c r="S1634" i="17"/>
  <c r="R1635" i="17"/>
  <c r="S1635" i="17"/>
  <c r="R1636" i="17"/>
  <c r="S1636" i="17"/>
  <c r="R1637" i="17"/>
  <c r="S1637" i="17"/>
  <c r="R1638" i="17"/>
  <c r="S1638" i="17"/>
  <c r="R1653" i="17"/>
  <c r="S1653" i="17"/>
  <c r="R1654" i="17"/>
  <c r="S1654" i="17"/>
  <c r="R1655" i="17"/>
  <c r="S1655" i="17"/>
  <c r="R1656" i="17"/>
  <c r="S1656" i="17"/>
  <c r="R1657" i="17"/>
  <c r="S1657" i="17"/>
  <c r="R1658" i="17"/>
  <c r="S1658" i="17"/>
  <c r="R1659" i="17"/>
  <c r="S1659" i="17"/>
  <c r="R1660" i="17"/>
  <c r="S1660" i="17"/>
  <c r="R1661" i="17"/>
  <c r="S1661" i="17"/>
  <c r="R1676" i="17"/>
  <c r="S1676" i="17"/>
  <c r="R1677" i="17"/>
  <c r="S1677" i="17"/>
  <c r="R1678" i="17"/>
  <c r="S1678" i="17"/>
  <c r="R1679" i="17"/>
  <c r="S1679" i="17"/>
  <c r="R1680" i="17"/>
  <c r="S1680" i="17"/>
  <c r="R1681" i="17"/>
  <c r="S1681" i="17"/>
  <c r="R1682" i="17"/>
  <c r="S1682" i="17"/>
  <c r="R1683" i="17"/>
  <c r="S1683" i="17"/>
  <c r="R1684" i="17"/>
  <c r="S1684" i="17"/>
  <c r="R1685" i="17"/>
  <c r="S1685" i="17"/>
  <c r="R1686" i="17"/>
  <c r="S1686" i="17"/>
  <c r="R1687" i="17"/>
  <c r="S1687" i="17"/>
  <c r="R1707" i="17"/>
  <c r="S1707" i="17"/>
  <c r="R1708" i="17"/>
  <c r="S1708" i="17"/>
  <c r="R1709" i="17"/>
  <c r="S1709" i="17"/>
  <c r="R1710" i="17"/>
  <c r="S1710" i="17"/>
  <c r="R1711" i="17"/>
  <c r="S1711" i="17"/>
  <c r="R1712" i="17"/>
  <c r="S1712" i="17"/>
  <c r="R1713" i="17"/>
  <c r="S1713" i="17"/>
  <c r="R1714" i="17"/>
  <c r="S1714" i="17"/>
  <c r="R1715" i="17"/>
  <c r="S1715" i="17"/>
  <c r="R1716" i="17"/>
  <c r="S1716" i="17"/>
  <c r="R1717" i="17"/>
  <c r="S1717" i="17"/>
  <c r="R1718" i="17"/>
  <c r="S1718" i="17"/>
  <c r="R1719" i="17"/>
  <c r="S1719" i="17"/>
  <c r="R1720" i="17"/>
  <c r="S1720" i="17"/>
  <c r="R1721" i="17"/>
  <c r="S1721" i="17"/>
  <c r="R1722" i="17"/>
  <c r="S1722" i="17"/>
  <c r="R1723" i="17"/>
  <c r="S1723" i="17"/>
  <c r="R1724" i="17"/>
  <c r="S1724" i="17"/>
  <c r="R1725" i="17"/>
  <c r="S1725" i="17"/>
  <c r="R1726" i="17"/>
  <c r="S1726" i="17"/>
  <c r="R1748" i="17"/>
  <c r="S1748" i="17"/>
  <c r="R1749" i="17"/>
  <c r="S1749" i="17"/>
  <c r="R1750" i="17"/>
  <c r="S1750" i="17"/>
  <c r="R1751" i="17"/>
  <c r="S1751" i="17"/>
  <c r="R1752" i="17"/>
  <c r="S1752" i="17"/>
  <c r="R1753" i="17"/>
  <c r="S1753" i="17"/>
  <c r="R1754" i="17"/>
  <c r="S1754" i="17"/>
  <c r="R1755" i="17"/>
  <c r="S1755" i="17"/>
  <c r="R1756" i="17"/>
  <c r="S1756" i="17"/>
  <c r="R1757" i="17"/>
  <c r="S1757" i="17"/>
  <c r="R1758" i="17"/>
  <c r="S1758" i="17"/>
  <c r="R1759" i="17"/>
  <c r="S1759" i="17"/>
  <c r="R1760" i="17"/>
  <c r="S1760" i="17"/>
  <c r="R1761" i="17"/>
  <c r="S1761" i="17"/>
  <c r="R1762" i="17"/>
  <c r="S1762" i="17"/>
  <c r="R1763" i="17"/>
  <c r="S1763" i="17"/>
  <c r="R1764" i="17"/>
  <c r="S1764" i="17"/>
  <c r="R1765" i="17"/>
  <c r="S1765" i="17"/>
  <c r="R1766" i="17"/>
  <c r="S1766" i="17"/>
  <c r="R1767" i="17"/>
  <c r="S1767" i="17"/>
  <c r="R1789" i="17"/>
  <c r="S1789" i="17"/>
  <c r="R1790" i="17"/>
  <c r="S1790" i="17"/>
  <c r="R1791" i="17"/>
  <c r="S1791" i="17"/>
  <c r="R1792" i="17"/>
  <c r="S1792" i="17"/>
  <c r="R1793" i="17"/>
  <c r="S1793" i="17"/>
  <c r="R1794" i="17"/>
  <c r="S1794" i="17"/>
  <c r="R1795" i="17"/>
  <c r="S1795" i="17"/>
  <c r="R1796" i="17"/>
  <c r="S1796" i="17"/>
  <c r="R1797" i="17"/>
  <c r="S1797" i="17"/>
  <c r="R1798" i="17"/>
  <c r="S1798" i="17"/>
  <c r="R1799" i="17"/>
  <c r="S1799" i="17"/>
  <c r="R1800" i="17"/>
  <c r="S1800" i="17"/>
  <c r="R1801" i="17"/>
  <c r="S1801" i="17"/>
  <c r="R1802" i="17"/>
  <c r="S1802" i="17"/>
  <c r="R1803" i="17"/>
  <c r="S1803" i="17"/>
  <c r="R1804" i="17"/>
  <c r="S1804" i="17"/>
  <c r="R1805" i="17"/>
  <c r="S1805" i="17"/>
  <c r="R1806" i="17"/>
  <c r="S1806" i="17"/>
  <c r="R1807" i="17"/>
  <c r="S1807" i="17"/>
  <c r="R1808" i="17"/>
  <c r="S1808" i="17"/>
  <c r="R1809" i="17"/>
  <c r="S1809" i="17"/>
  <c r="R1810" i="17"/>
  <c r="S1810" i="17"/>
  <c r="R1811" i="17"/>
  <c r="S1811" i="17"/>
  <c r="R1812" i="17"/>
  <c r="S1812" i="17"/>
  <c r="R1813" i="17"/>
  <c r="S1813" i="17"/>
  <c r="R1814" i="17"/>
  <c r="S1814" i="17"/>
  <c r="R1815" i="17"/>
  <c r="S1815" i="17"/>
  <c r="R1839" i="17"/>
  <c r="S1839" i="17"/>
  <c r="R1840" i="17"/>
  <c r="S1840" i="17"/>
  <c r="R1841" i="17"/>
  <c r="S1841" i="17"/>
  <c r="R1842" i="17"/>
  <c r="S1842" i="17"/>
  <c r="R1843" i="17"/>
  <c r="S1843" i="17"/>
  <c r="R1844" i="17"/>
  <c r="S1844" i="17"/>
  <c r="R1845" i="17"/>
  <c r="S1845" i="17"/>
  <c r="R1846" i="17"/>
  <c r="S1846" i="17"/>
  <c r="R1847" i="17"/>
  <c r="S1847" i="17"/>
  <c r="R1848" i="17"/>
  <c r="S1848" i="17"/>
  <c r="R1849" i="17"/>
  <c r="S1849" i="17"/>
  <c r="R1850" i="17"/>
  <c r="S1850" i="17"/>
  <c r="R1851" i="17"/>
  <c r="S1851" i="17"/>
  <c r="R1852" i="17"/>
  <c r="S1852" i="17"/>
  <c r="R1853" i="17"/>
  <c r="S1853" i="17"/>
  <c r="R1854" i="17"/>
  <c r="S1854" i="17"/>
  <c r="R1855" i="17"/>
  <c r="S1855" i="17"/>
  <c r="R1892" i="17"/>
  <c r="S1892" i="17"/>
  <c r="R1893" i="17"/>
  <c r="S1893" i="17"/>
  <c r="R1894" i="17"/>
  <c r="S1894" i="17"/>
  <c r="R1895" i="17"/>
  <c r="S1895" i="17"/>
  <c r="R1896" i="17"/>
  <c r="S1896" i="17"/>
  <c r="R1897" i="17"/>
  <c r="S1897" i="17"/>
  <c r="R1898" i="17"/>
  <c r="S1898" i="17"/>
  <c r="R1899" i="17"/>
  <c r="S1899" i="17"/>
  <c r="R1900" i="17"/>
  <c r="S1900" i="17"/>
  <c r="R1901" i="17"/>
  <c r="S1901" i="17"/>
  <c r="R1902" i="17"/>
  <c r="S1902" i="17"/>
  <c r="R1903" i="17"/>
  <c r="S1903" i="17"/>
  <c r="R1904" i="17"/>
  <c r="S1904" i="17"/>
  <c r="R1905" i="17"/>
  <c r="S1905" i="17"/>
  <c r="R1906" i="17"/>
  <c r="S1906" i="17"/>
  <c r="R1907" i="17"/>
  <c r="S1907" i="17"/>
  <c r="R1908" i="17"/>
  <c r="S1908" i="17"/>
  <c r="R1909" i="17"/>
  <c r="S1909" i="17"/>
  <c r="R1910" i="17"/>
  <c r="S1910" i="17"/>
  <c r="R1911" i="17"/>
  <c r="S1911" i="17"/>
  <c r="R1912" i="17"/>
  <c r="S1912" i="17"/>
  <c r="R1913" i="17"/>
  <c r="S1913" i="17"/>
  <c r="R1914" i="17"/>
  <c r="S1914" i="17"/>
  <c r="R1915" i="17"/>
  <c r="S1915" i="17"/>
  <c r="R1916" i="17"/>
  <c r="S1916" i="17"/>
  <c r="R1917" i="17"/>
  <c r="S1917" i="17"/>
  <c r="R1918" i="17"/>
  <c r="S1918" i="17"/>
  <c r="R1938" i="17"/>
  <c r="S1938" i="17"/>
  <c r="R1939" i="17"/>
  <c r="S1939" i="17"/>
  <c r="R1940" i="17"/>
  <c r="S1940" i="17"/>
  <c r="R1941" i="17"/>
  <c r="S1941" i="17"/>
  <c r="R1942" i="17"/>
  <c r="S1942" i="17"/>
  <c r="R1943" i="17"/>
  <c r="S1943" i="17"/>
  <c r="R1944" i="17"/>
  <c r="S1944" i="17"/>
  <c r="R1945" i="17"/>
  <c r="S1945" i="17"/>
  <c r="R1946" i="17"/>
  <c r="S1946" i="17"/>
  <c r="R1947" i="17"/>
  <c r="S1947" i="17"/>
  <c r="R1948" i="17"/>
  <c r="S1948" i="17"/>
  <c r="R1949" i="17"/>
  <c r="S1949" i="17"/>
  <c r="R1950" i="17"/>
  <c r="S1950" i="17"/>
  <c r="R1951" i="17"/>
  <c r="S1951" i="17"/>
  <c r="R1972" i="17"/>
  <c r="S1972" i="17"/>
  <c r="R1973" i="17"/>
  <c r="S1973" i="17"/>
  <c r="R1974" i="17"/>
  <c r="S1974" i="17"/>
  <c r="R1975" i="17"/>
  <c r="S1975" i="17"/>
  <c r="R1976" i="17"/>
  <c r="S1976" i="17"/>
  <c r="R1977" i="17"/>
  <c r="S1977" i="17"/>
  <c r="R1978" i="17"/>
  <c r="S1978" i="17"/>
  <c r="R1979" i="17"/>
  <c r="S1979" i="17"/>
  <c r="R1980" i="17"/>
  <c r="S1980" i="17"/>
  <c r="R1981" i="17"/>
  <c r="S1981" i="17"/>
  <c r="R1982" i="17"/>
  <c r="S1982" i="17"/>
  <c r="R1983" i="17"/>
  <c r="S1983" i="17"/>
  <c r="R1984" i="17"/>
  <c r="S1984" i="17"/>
  <c r="R1996" i="17"/>
  <c r="S1996" i="17"/>
  <c r="R1997" i="17"/>
  <c r="S1997" i="17"/>
  <c r="R1998" i="17"/>
  <c r="S1998" i="17"/>
  <c r="R1999" i="17"/>
  <c r="S1999" i="17"/>
  <c r="R2000" i="17"/>
  <c r="S2000" i="17"/>
  <c r="R2001" i="17"/>
  <c r="S2001" i="17"/>
  <c r="R2002" i="17"/>
  <c r="S2002" i="17"/>
  <c r="R2003" i="17"/>
  <c r="S2003" i="17"/>
  <c r="R2004" i="17"/>
  <c r="S2004" i="17"/>
  <c r="R2005" i="17"/>
  <c r="S2005" i="17"/>
  <c r="R2006" i="17"/>
  <c r="S2006" i="17"/>
  <c r="R2007" i="17"/>
  <c r="S2007" i="17"/>
  <c r="R2008" i="17"/>
  <c r="S2008" i="17"/>
  <c r="R2009" i="17"/>
  <c r="S2009" i="17"/>
  <c r="R2030" i="17"/>
  <c r="S2030" i="17"/>
  <c r="R2031" i="17"/>
  <c r="S2031" i="17"/>
  <c r="R2032" i="17"/>
  <c r="S2032" i="17"/>
  <c r="R2033" i="17"/>
  <c r="S2033" i="17"/>
  <c r="R2034" i="17"/>
  <c r="S2034" i="17"/>
  <c r="R2035" i="17"/>
  <c r="S2035" i="17"/>
  <c r="R2036" i="17"/>
  <c r="S2036" i="17"/>
  <c r="R2037" i="17"/>
  <c r="S2037" i="17"/>
  <c r="R2038" i="17"/>
  <c r="S2038" i="17"/>
  <c r="R2039" i="17"/>
  <c r="S2039" i="17"/>
  <c r="R2040" i="17"/>
  <c r="S2040" i="17"/>
  <c r="R2041" i="17"/>
  <c r="S2041" i="17"/>
  <c r="R2052" i="17"/>
  <c r="S2052" i="17"/>
  <c r="R2053" i="17"/>
  <c r="S2053" i="17"/>
  <c r="R2054" i="17"/>
  <c r="S2054" i="17"/>
  <c r="R2055" i="17"/>
  <c r="S2055" i="17"/>
  <c r="R2056" i="17"/>
  <c r="S2056" i="17"/>
  <c r="R2057" i="17"/>
  <c r="S2057" i="17"/>
  <c r="R2058" i="17"/>
  <c r="S2058" i="17"/>
  <c r="R2059" i="17"/>
  <c r="S2059" i="17"/>
  <c r="R2060" i="17"/>
  <c r="S2060" i="17"/>
  <c r="R2061" i="17"/>
  <c r="S2061" i="17"/>
  <c r="R2062" i="17"/>
  <c r="S2062" i="17"/>
  <c r="R2063" i="17"/>
  <c r="S2063" i="17"/>
  <c r="R2064" i="17"/>
  <c r="S2064" i="17"/>
  <c r="R2065" i="17"/>
  <c r="S2065" i="17"/>
  <c r="R2066" i="17"/>
  <c r="S2066" i="17"/>
  <c r="R2067" i="17"/>
  <c r="S2067" i="17"/>
  <c r="R2081" i="17"/>
  <c r="S2081" i="17"/>
  <c r="R2082" i="17"/>
  <c r="S2082" i="17"/>
  <c r="R2083" i="17"/>
  <c r="S2083" i="17"/>
  <c r="R2084" i="17"/>
  <c r="S2084" i="17"/>
  <c r="R2085" i="17"/>
  <c r="S2085" i="17"/>
  <c r="R2086" i="17"/>
  <c r="S2086" i="17"/>
  <c r="R2087" i="17"/>
  <c r="S2087" i="17"/>
  <c r="R2088" i="17"/>
  <c r="S2088" i="17"/>
  <c r="R2089" i="17"/>
  <c r="S2089" i="17"/>
  <c r="R2090" i="17"/>
  <c r="S2090" i="17"/>
  <c r="R2091" i="17"/>
  <c r="S2091" i="17"/>
  <c r="R2092" i="17"/>
  <c r="S2092" i="17"/>
  <c r="R2106" i="17"/>
  <c r="S2106" i="17"/>
  <c r="R2107" i="17"/>
  <c r="S2107" i="17"/>
  <c r="R2108" i="17"/>
  <c r="S2108" i="17"/>
  <c r="R2109" i="17"/>
  <c r="S2109" i="17"/>
  <c r="R2110" i="17"/>
  <c r="S2110" i="17"/>
  <c r="R2111" i="17"/>
  <c r="S2111" i="17"/>
  <c r="R2112" i="17"/>
  <c r="S2112" i="17"/>
  <c r="R2129" i="17"/>
  <c r="S2129" i="17"/>
  <c r="R2130" i="17"/>
  <c r="S2130" i="17"/>
  <c r="R2131" i="17"/>
  <c r="S2131" i="17"/>
  <c r="R2132" i="17"/>
  <c r="S2132" i="17"/>
  <c r="R2133" i="17"/>
  <c r="S2133" i="17"/>
  <c r="R2134" i="17"/>
  <c r="S2134" i="17"/>
  <c r="R2148" i="17"/>
  <c r="S2148" i="17"/>
  <c r="R2149" i="17"/>
  <c r="S2149" i="17"/>
  <c r="R2150" i="17"/>
  <c r="S2150" i="17"/>
  <c r="R2151" i="17"/>
  <c r="S2151" i="17"/>
  <c r="R2152" i="17"/>
  <c r="S2152" i="17"/>
  <c r="R2153" i="17"/>
  <c r="S2153" i="17"/>
  <c r="R2154" i="17"/>
  <c r="S2154" i="17"/>
  <c r="R2175" i="17"/>
  <c r="S2175" i="17"/>
  <c r="R2176" i="17"/>
  <c r="S2176" i="17"/>
  <c r="R2177" i="17"/>
  <c r="S2177" i="17"/>
  <c r="R2178" i="17"/>
  <c r="S2178" i="17"/>
  <c r="R2179" i="17"/>
  <c r="S2179" i="17"/>
  <c r="R2180" i="17"/>
  <c r="S2180" i="17"/>
  <c r="R2181" i="17"/>
  <c r="S2181" i="17"/>
  <c r="R2182" i="17"/>
  <c r="S2182" i="17"/>
  <c r="R2183" i="17"/>
  <c r="S2183" i="17"/>
  <c r="R2184" i="17"/>
  <c r="S2184" i="17"/>
  <c r="R2203" i="17"/>
  <c r="S2203" i="17"/>
  <c r="R2204" i="17"/>
  <c r="S2204" i="17"/>
  <c r="R2205" i="17"/>
  <c r="S2205" i="17"/>
  <c r="R2206" i="17"/>
  <c r="S2206" i="17"/>
  <c r="R2207" i="17"/>
  <c r="S2207" i="17"/>
  <c r="R2208" i="17"/>
  <c r="S2208" i="17"/>
  <c r="R2209" i="17"/>
  <c r="S2209" i="17"/>
  <c r="R2210" i="17"/>
  <c r="S2210" i="17"/>
  <c r="R2211" i="17"/>
  <c r="S2211" i="17"/>
  <c r="R2212" i="17"/>
  <c r="S2212" i="17"/>
  <c r="R2213" i="17"/>
  <c r="S2213" i="17"/>
  <c r="R2214" i="17"/>
  <c r="S2214" i="17"/>
  <c r="R2215" i="17"/>
  <c r="S2215" i="17"/>
  <c r="R2216" i="17"/>
  <c r="S2216" i="17"/>
  <c r="R2217" i="17"/>
  <c r="S2217" i="17"/>
  <c r="R2237" i="17"/>
  <c r="S2237" i="17"/>
  <c r="R2238" i="17"/>
  <c r="S2238" i="17"/>
  <c r="R2239" i="17"/>
  <c r="S2239" i="17"/>
  <c r="R2240" i="17"/>
  <c r="S2240" i="17"/>
  <c r="R2241" i="17"/>
  <c r="S2241" i="17"/>
  <c r="R2252" i="17"/>
  <c r="S2252" i="17"/>
  <c r="R2253" i="17"/>
  <c r="S2253" i="17"/>
  <c r="R2254" i="17"/>
  <c r="S2254" i="17"/>
  <c r="R2255" i="17"/>
  <c r="S2255" i="17"/>
  <c r="R2256" i="17"/>
  <c r="S2256" i="17"/>
  <c r="R2257" i="17"/>
  <c r="S2257" i="17"/>
  <c r="R2258" i="17"/>
  <c r="S2258" i="17"/>
  <c r="R2259" i="17"/>
  <c r="S2259" i="17"/>
  <c r="R2260" i="17"/>
  <c r="S2260" i="17"/>
  <c r="R2274" i="17"/>
  <c r="S2274" i="17"/>
  <c r="R2275" i="17"/>
  <c r="S2275" i="17"/>
  <c r="R2276" i="17"/>
  <c r="S2276" i="17"/>
  <c r="R2277" i="17"/>
  <c r="S2277" i="17"/>
  <c r="R2278" i="17"/>
  <c r="S2278" i="17"/>
  <c r="R2279" i="17"/>
  <c r="S2279" i="17"/>
  <c r="R2280" i="17"/>
  <c r="S2280" i="17"/>
  <c r="R2281" i="17"/>
  <c r="S2281" i="17"/>
  <c r="R2282" i="17"/>
  <c r="S2282" i="17"/>
  <c r="R2283" i="17"/>
  <c r="S2283" i="17"/>
  <c r="R2284" i="17"/>
  <c r="S2284" i="17"/>
  <c r="R2292" i="17"/>
  <c r="S2292" i="17"/>
  <c r="R2293" i="17"/>
  <c r="S2293" i="17"/>
  <c r="R2294" i="17"/>
  <c r="S2294" i="17"/>
  <c r="R2295" i="17"/>
  <c r="S2295" i="17"/>
  <c r="R2302" i="17"/>
  <c r="S2302" i="17"/>
  <c r="R2303" i="17"/>
  <c r="S2303" i="17"/>
  <c r="R2304" i="17"/>
  <c r="S2304" i="17"/>
  <c r="R2305" i="17"/>
  <c r="S2305" i="17"/>
  <c r="R2306" i="17"/>
  <c r="S2306" i="17"/>
  <c r="R2307" i="17"/>
  <c r="S2307" i="17"/>
  <c r="R2308" i="17"/>
  <c r="S2308" i="17"/>
  <c r="R2309" i="17"/>
  <c r="S2309" i="17"/>
  <c r="R2310" i="17"/>
  <c r="S2310" i="17"/>
  <c r="R2311" i="17"/>
  <c r="S2311" i="17"/>
  <c r="R2312" i="17"/>
  <c r="S2312" i="17"/>
  <c r="R2313" i="17"/>
  <c r="S2313" i="17"/>
  <c r="R2314" i="17"/>
  <c r="S2314" i="17"/>
  <c r="R2315" i="17"/>
  <c r="S2315" i="17"/>
  <c r="R2316" i="17"/>
  <c r="S2316" i="17"/>
  <c r="R2317" i="17"/>
  <c r="S2317" i="17"/>
  <c r="R2318" i="17"/>
  <c r="S2318" i="17"/>
  <c r="R2336" i="17"/>
  <c r="S2336" i="17"/>
  <c r="R2337" i="17"/>
  <c r="S2337" i="17"/>
  <c r="R2338" i="17"/>
  <c r="S2338" i="17"/>
  <c r="R2339" i="17"/>
  <c r="S2339" i="17"/>
  <c r="R2340" i="17"/>
  <c r="S2340" i="17"/>
  <c r="R2341" i="17"/>
  <c r="S2341" i="17"/>
  <c r="R2342" i="17"/>
  <c r="S2342" i="17"/>
  <c r="R2343" i="17"/>
  <c r="S2343" i="17"/>
  <c r="R2344" i="17"/>
  <c r="S2344" i="17"/>
  <c r="R2345" i="17"/>
  <c r="S2345" i="17"/>
  <c r="R2346" i="17"/>
  <c r="S2346" i="17"/>
  <c r="R2347" i="17"/>
  <c r="S2347" i="17"/>
  <c r="R2348" i="17"/>
  <c r="S2348" i="17"/>
  <c r="R2349" i="17"/>
  <c r="S2349" i="17"/>
  <c r="R2350" i="17"/>
  <c r="S2350" i="17"/>
  <c r="R2351" i="17"/>
  <c r="S2351" i="17"/>
  <c r="R2352" i="17"/>
  <c r="S2352" i="17"/>
  <c r="R2353" i="17"/>
  <c r="S2353" i="17"/>
  <c r="R2354" i="17"/>
  <c r="S2354" i="17"/>
  <c r="R2355" i="17"/>
  <c r="S2355" i="17"/>
  <c r="R2377" i="17"/>
  <c r="S2377" i="17"/>
  <c r="R2378" i="17"/>
  <c r="S2378" i="17"/>
  <c r="R2379" i="17"/>
  <c r="S2379" i="17"/>
  <c r="R2380" i="17"/>
  <c r="S2380" i="17"/>
  <c r="R2381" i="17"/>
  <c r="S2381" i="17"/>
  <c r="R2382" i="17"/>
  <c r="S2382" i="17"/>
  <c r="R2383" i="17"/>
  <c r="S2383" i="17"/>
  <c r="R2384" i="17"/>
  <c r="S2384" i="17"/>
  <c r="R2385" i="17"/>
  <c r="S2385" i="17"/>
  <c r="R2386" i="17"/>
  <c r="S2386" i="17"/>
  <c r="R2387" i="17"/>
  <c r="S2387" i="17"/>
  <c r="R2388" i="17"/>
  <c r="S2388" i="17"/>
  <c r="R2389" i="17"/>
  <c r="S2389" i="17"/>
  <c r="R2390" i="17"/>
  <c r="S2390" i="17"/>
  <c r="R2391" i="17"/>
  <c r="S2391" i="17"/>
  <c r="R2412" i="17"/>
  <c r="S2412" i="17"/>
  <c r="R2413" i="17"/>
  <c r="S2413" i="17"/>
  <c r="R2414" i="17"/>
  <c r="S2414" i="17"/>
  <c r="R2415" i="17"/>
  <c r="S2415" i="17"/>
  <c r="R2416" i="17"/>
  <c r="S2416" i="17"/>
  <c r="R2417" i="17"/>
  <c r="S2417" i="17"/>
  <c r="R2418" i="17"/>
  <c r="S2418" i="17"/>
  <c r="R2419" i="17"/>
  <c r="S2419" i="17"/>
  <c r="R2420" i="17"/>
  <c r="S2420" i="17"/>
  <c r="R2445" i="17"/>
  <c r="S2445" i="17"/>
  <c r="R2446" i="17"/>
  <c r="S2446" i="17"/>
  <c r="R2447" i="17"/>
  <c r="S2447" i="17"/>
  <c r="R2448" i="17"/>
  <c r="S2448" i="17"/>
  <c r="R2449" i="17"/>
  <c r="S2449" i="17"/>
  <c r="R2450" i="17"/>
  <c r="S2450" i="17"/>
  <c r="R2451" i="17"/>
  <c r="S2451" i="17"/>
  <c r="R2452" i="17"/>
  <c r="S2452" i="17"/>
  <c r="R2453" i="17"/>
  <c r="S2453" i="17"/>
  <c r="R2454" i="17"/>
  <c r="S2454" i="17"/>
  <c r="R2455" i="17"/>
  <c r="S2455" i="17"/>
  <c r="R2456" i="17"/>
  <c r="S2456" i="17"/>
  <c r="R2457" i="17"/>
  <c r="S2457" i="17"/>
  <c r="R2458" i="17"/>
  <c r="S2458" i="17"/>
  <c r="R2459" i="17"/>
  <c r="S2459" i="17"/>
  <c r="R2471" i="17"/>
  <c r="S2471" i="17"/>
  <c r="R2472" i="17"/>
  <c r="S2472" i="17"/>
  <c r="R2473" i="17"/>
  <c r="S2473" i="17"/>
  <c r="R2474" i="17"/>
  <c r="S2474" i="17"/>
  <c r="R2475" i="17"/>
  <c r="S2475" i="17"/>
  <c r="R2476" i="17"/>
  <c r="S2476" i="17"/>
  <c r="R2477" i="17"/>
  <c r="S2477" i="17"/>
  <c r="R2478" i="17"/>
  <c r="S2478" i="17"/>
  <c r="R2479" i="17"/>
  <c r="S2479" i="17"/>
  <c r="R2480" i="17"/>
  <c r="S2480" i="17"/>
  <c r="R2481" i="17"/>
  <c r="S2481" i="17"/>
  <c r="R2482" i="17"/>
  <c r="S2482" i="17"/>
  <c r="R2483" i="17"/>
  <c r="S2483" i="17"/>
  <c r="R2484" i="17"/>
  <c r="S2484" i="17"/>
  <c r="R2485" i="17"/>
  <c r="S2485" i="17"/>
  <c r="R2486" i="17"/>
  <c r="S2486" i="17"/>
  <c r="R2487" i="17"/>
  <c r="S2487" i="17"/>
  <c r="R2488" i="17"/>
  <c r="S2488" i="17"/>
  <c r="R2489" i="17"/>
  <c r="S2489" i="17"/>
  <c r="R2499" i="17"/>
  <c r="S2499" i="17"/>
  <c r="R2500" i="17"/>
  <c r="S2500" i="17"/>
  <c r="R2501" i="17"/>
  <c r="S2501" i="17"/>
  <c r="R2502" i="17"/>
  <c r="S2502" i="17"/>
  <c r="R2503" i="17"/>
  <c r="S2503" i="17"/>
  <c r="R2504" i="17"/>
  <c r="S2504" i="17"/>
  <c r="R2505" i="17"/>
  <c r="S2505" i="17"/>
  <c r="R2506" i="17"/>
  <c r="S2506" i="17"/>
  <c r="R2507" i="17"/>
  <c r="S2507" i="17"/>
  <c r="R2508" i="17"/>
  <c r="S2508" i="17"/>
  <c r="R2509" i="17"/>
  <c r="S2509" i="17"/>
  <c r="R2510" i="17"/>
  <c r="S2510" i="17"/>
  <c r="R2511" i="17"/>
  <c r="S2511" i="17"/>
  <c r="R2512" i="17"/>
  <c r="S2512" i="17"/>
  <c r="R2513" i="17"/>
  <c r="S2513" i="17"/>
  <c r="R2514" i="17"/>
  <c r="S2514" i="17"/>
  <c r="R2515" i="17"/>
  <c r="S2515" i="17"/>
  <c r="R2516" i="17"/>
  <c r="S2516" i="17"/>
  <c r="R2529" i="17"/>
  <c r="S2529" i="17"/>
  <c r="R2530" i="17"/>
  <c r="S2530" i="17"/>
  <c r="R2531" i="17"/>
  <c r="S2531" i="17"/>
  <c r="R2532" i="17"/>
  <c r="S2532" i="17"/>
  <c r="R2533" i="17"/>
  <c r="S2533" i="17"/>
  <c r="R2534" i="17"/>
  <c r="S2534" i="17"/>
  <c r="R2535" i="17"/>
  <c r="S2535" i="17"/>
  <c r="R2536" i="17"/>
  <c r="S2536" i="17"/>
  <c r="R2537" i="17"/>
  <c r="S2537" i="17"/>
  <c r="R2538" i="17"/>
  <c r="S2538" i="17"/>
  <c r="R2539" i="17"/>
  <c r="S2539" i="17"/>
  <c r="R2826" i="17"/>
  <c r="S2826" i="17"/>
  <c r="R2553" i="17"/>
  <c r="S2553" i="17"/>
  <c r="R2554" i="17"/>
  <c r="S2554" i="17"/>
  <c r="R2555" i="17"/>
  <c r="S2555" i="17"/>
  <c r="R2556" i="17"/>
  <c r="S2556" i="17"/>
  <c r="R2557" i="17"/>
  <c r="S2557" i="17"/>
  <c r="R2558" i="17"/>
  <c r="S2558" i="17"/>
  <c r="R2559" i="17"/>
  <c r="S2559" i="17"/>
  <c r="R2560" i="17"/>
  <c r="S2560" i="17"/>
  <c r="R2561" i="17"/>
  <c r="S2561" i="17"/>
  <c r="R2562" i="17"/>
  <c r="S2562" i="17"/>
  <c r="R2563" i="17"/>
  <c r="S2563" i="17"/>
  <c r="R2564" i="17"/>
  <c r="S2564" i="17"/>
  <c r="R2565" i="17"/>
  <c r="S2565" i="17"/>
  <c r="R2566" i="17"/>
  <c r="S2566" i="17"/>
  <c r="R2567" i="17"/>
  <c r="S2567" i="17"/>
  <c r="R2583" i="17"/>
  <c r="S2583" i="17"/>
  <c r="R2584" i="17"/>
  <c r="S2584" i="17"/>
  <c r="R2585" i="17"/>
  <c r="S2585" i="17"/>
  <c r="R2586" i="17"/>
  <c r="S2586" i="17"/>
  <c r="R2587" i="17"/>
  <c r="S2587" i="17"/>
  <c r="R2588" i="17"/>
  <c r="S2588" i="17"/>
  <c r="R2589" i="17"/>
  <c r="S2589" i="17"/>
  <c r="R2590" i="17"/>
  <c r="S2590" i="17"/>
  <c r="R2591" i="17"/>
  <c r="S2591" i="17"/>
  <c r="R2592" i="17"/>
  <c r="S2592" i="17"/>
  <c r="R2593" i="17"/>
  <c r="S2593" i="17"/>
  <c r="R2594" i="17"/>
  <c r="S2594" i="17"/>
  <c r="R2595" i="17"/>
  <c r="S2595" i="17"/>
  <c r="R2596" i="17"/>
  <c r="S2596" i="17"/>
  <c r="R2597" i="17"/>
  <c r="S2597" i="17"/>
  <c r="R2598" i="17"/>
  <c r="S2598" i="17"/>
  <c r="R2599" i="17"/>
  <c r="S2599" i="17"/>
  <c r="R2600" i="17"/>
  <c r="S2600" i="17"/>
  <c r="R2601" i="17"/>
  <c r="S2601" i="17"/>
  <c r="R2602" i="17"/>
  <c r="S2602" i="17"/>
  <c r="R2603" i="17"/>
  <c r="S2603" i="17"/>
  <c r="R2604" i="17"/>
  <c r="S2604" i="17"/>
  <c r="R2605" i="17"/>
  <c r="S2605" i="17"/>
  <c r="R2606" i="17"/>
  <c r="S2606" i="17"/>
  <c r="R2607" i="17"/>
  <c r="S2607" i="17"/>
  <c r="R2624" i="17"/>
  <c r="S2624" i="17"/>
  <c r="R2625" i="17"/>
  <c r="S2625" i="17"/>
  <c r="R2626" i="17"/>
  <c r="S2626" i="17"/>
  <c r="R2627" i="17"/>
  <c r="S2627" i="17"/>
  <c r="R2628" i="17"/>
  <c r="S2628" i="17"/>
  <c r="R2629" i="17"/>
  <c r="S2629" i="17"/>
  <c r="R2630" i="17"/>
  <c r="S2630" i="17"/>
  <c r="R2631" i="17"/>
  <c r="S2631" i="17"/>
  <c r="R2632" i="17"/>
  <c r="S2632" i="17"/>
  <c r="R2633" i="17"/>
  <c r="S2633" i="17"/>
  <c r="R2634" i="17"/>
  <c r="S2634" i="17"/>
  <c r="R2635" i="17"/>
  <c r="S2635" i="17"/>
  <c r="R2636" i="17"/>
  <c r="S2636" i="17"/>
  <c r="R2637" i="17"/>
  <c r="S2637" i="17"/>
  <c r="R2638" i="17"/>
  <c r="S2638" i="17"/>
  <c r="R2639" i="17"/>
  <c r="S2639" i="17"/>
  <c r="R2663" i="17"/>
  <c r="S2663" i="17"/>
  <c r="R2664" i="17"/>
  <c r="S2664" i="17"/>
  <c r="R2665" i="17"/>
  <c r="S2665" i="17"/>
  <c r="R2666" i="17"/>
  <c r="S2666" i="17"/>
  <c r="R2667" i="17"/>
  <c r="S2667" i="17"/>
  <c r="R2668" i="17"/>
  <c r="S2668" i="17"/>
  <c r="R2669" i="17"/>
  <c r="S2669" i="17"/>
  <c r="R2670" i="17"/>
  <c r="S2670" i="17"/>
  <c r="R2671" i="17"/>
  <c r="S2671" i="17"/>
  <c r="R2672" i="17"/>
  <c r="S2672" i="17"/>
  <c r="R2673" i="17"/>
  <c r="S2673" i="17"/>
  <c r="R2674" i="17"/>
  <c r="S2674" i="17"/>
  <c r="R2688" i="17"/>
  <c r="S2688" i="17"/>
  <c r="R2689" i="17"/>
  <c r="S2689" i="17"/>
  <c r="R2690" i="17"/>
  <c r="S2690" i="17"/>
  <c r="R2691" i="17"/>
  <c r="S2691" i="17"/>
  <c r="R2692" i="17"/>
  <c r="S2692" i="17"/>
  <c r="R2693" i="17"/>
  <c r="S2693" i="17"/>
  <c r="R2694" i="17"/>
  <c r="S2694" i="17"/>
  <c r="R2695" i="17"/>
  <c r="S2695" i="17"/>
  <c r="R2696" i="17"/>
  <c r="S2696" i="17"/>
  <c r="R2697" i="17"/>
  <c r="S2697" i="17"/>
  <c r="R2698" i="17"/>
  <c r="S2698" i="17"/>
  <c r="R2699" i="17"/>
  <c r="S2699" i="17"/>
  <c r="R2700" i="17"/>
  <c r="S2700" i="17"/>
  <c r="R2701" i="17"/>
  <c r="S2701" i="17"/>
  <c r="R2702" i="17"/>
  <c r="S2702" i="17"/>
  <c r="R2703" i="17"/>
  <c r="S2703" i="17"/>
  <c r="R2704" i="17"/>
  <c r="S2704" i="17"/>
  <c r="R2705" i="17"/>
  <c r="S2705" i="17"/>
  <c r="R2706" i="17"/>
  <c r="S2706" i="17"/>
  <c r="R2707" i="17"/>
  <c r="S2707" i="17"/>
  <c r="R2729" i="17"/>
  <c r="S2729" i="17"/>
  <c r="R2730" i="17"/>
  <c r="S2730" i="17"/>
  <c r="R2731" i="17"/>
  <c r="S2731" i="17"/>
  <c r="R2732" i="17"/>
  <c r="S2732" i="17"/>
  <c r="R2733" i="17"/>
  <c r="S2733" i="17"/>
  <c r="R2734" i="17"/>
  <c r="S2734" i="17"/>
  <c r="R2735" i="17"/>
  <c r="S2735" i="17"/>
  <c r="R2736" i="17"/>
  <c r="S2736" i="17"/>
  <c r="R2737" i="17"/>
  <c r="S2737" i="17"/>
  <c r="R2738" i="17"/>
  <c r="S2738" i="17"/>
  <c r="S2851" i="17"/>
  <c r="R2851" i="17"/>
  <c r="Q2851" i="17"/>
  <c r="P2851" i="17"/>
  <c r="L2851" i="17"/>
  <c r="K2851" i="17"/>
  <c r="J2851" i="17"/>
  <c r="I2851" i="17"/>
  <c r="S2843" i="17"/>
  <c r="R2843" i="17"/>
  <c r="Q2843" i="17"/>
  <c r="P2843" i="17"/>
  <c r="L2843" i="17"/>
  <c r="K2843" i="17"/>
  <c r="J2843" i="17"/>
  <c r="I2843" i="17"/>
  <c r="S2842" i="17"/>
  <c r="R2842" i="17"/>
  <c r="Q2842" i="17"/>
  <c r="P2842" i="17"/>
  <c r="L2842" i="17"/>
  <c r="K2842" i="17"/>
  <c r="J2842" i="17"/>
  <c r="I2842" i="17"/>
  <c r="S2841" i="17"/>
  <c r="R2841" i="17"/>
  <c r="Q2841" i="17"/>
  <c r="P2841" i="17"/>
  <c r="L2841" i="17"/>
  <c r="K2841" i="17"/>
  <c r="J2841" i="17"/>
  <c r="I2841" i="17"/>
  <c r="S2854" i="17"/>
  <c r="R2854" i="17"/>
  <c r="Q2854" i="17"/>
  <c r="P2854" i="17"/>
  <c r="L2854" i="17"/>
  <c r="K2854" i="17"/>
  <c r="J2854" i="17"/>
  <c r="I2854" i="17"/>
  <c r="S2853" i="17"/>
  <c r="R2853" i="17"/>
  <c r="Q2853" i="17"/>
  <c r="P2853" i="17"/>
  <c r="L2853" i="17"/>
  <c r="K2853" i="17"/>
  <c r="J2853" i="17"/>
  <c r="I2853" i="17"/>
  <c r="S2840" i="17"/>
  <c r="R2840" i="17"/>
  <c r="Q2840" i="17"/>
  <c r="P2840" i="17"/>
  <c r="L2840" i="17"/>
  <c r="K2840" i="17"/>
  <c r="J2840" i="17"/>
  <c r="I2840" i="17"/>
  <c r="S2839" i="17"/>
  <c r="R2839" i="17"/>
  <c r="Q2839" i="17"/>
  <c r="P2839" i="17"/>
  <c r="L2839" i="17"/>
  <c r="K2839" i="17"/>
  <c r="J2839" i="17"/>
  <c r="I2839" i="17"/>
  <c r="S2850" i="17"/>
  <c r="R2850" i="17"/>
  <c r="Q2850" i="17"/>
  <c r="P2850" i="17"/>
  <c r="L2850" i="17"/>
  <c r="K2850" i="17"/>
  <c r="J2850" i="17"/>
  <c r="I2850" i="17"/>
  <c r="S2838" i="17"/>
  <c r="R2838" i="17"/>
  <c r="Q2838" i="17"/>
  <c r="P2838" i="17"/>
  <c r="L2838" i="17"/>
  <c r="K2838" i="17"/>
  <c r="J2838" i="17"/>
  <c r="I2838" i="17"/>
  <c r="S2837" i="17"/>
  <c r="R2837" i="17"/>
  <c r="Q2837" i="17"/>
  <c r="P2837" i="17"/>
  <c r="L2837" i="17"/>
  <c r="K2837" i="17"/>
  <c r="J2837" i="17"/>
  <c r="I2837" i="17"/>
  <c r="S2836" i="17"/>
  <c r="R2836" i="17"/>
  <c r="Q2836" i="17"/>
  <c r="P2836" i="17"/>
  <c r="L2836" i="17"/>
  <c r="K2836" i="17"/>
  <c r="J2836" i="17"/>
  <c r="I2836" i="17"/>
  <c r="S2835" i="17"/>
  <c r="R2835" i="17"/>
  <c r="Q2835" i="17"/>
  <c r="P2835" i="17"/>
  <c r="L2835" i="17"/>
  <c r="K2835" i="17"/>
  <c r="J2835" i="17"/>
  <c r="I2835" i="17"/>
  <c r="S2849" i="17"/>
  <c r="R2849" i="17"/>
  <c r="Q2849" i="17"/>
  <c r="P2849" i="17"/>
  <c r="L2849" i="17"/>
  <c r="K2849" i="17"/>
  <c r="J2849" i="17"/>
  <c r="I2849" i="17"/>
  <c r="S2834" i="17"/>
  <c r="R2834" i="17"/>
  <c r="Q2834" i="17"/>
  <c r="P2834" i="17"/>
  <c r="L2834" i="17"/>
  <c r="K2834" i="17"/>
  <c r="J2834" i="17"/>
  <c r="I2834" i="17"/>
  <c r="S2833" i="17"/>
  <c r="R2833" i="17"/>
  <c r="Q2833" i="17"/>
  <c r="P2833" i="17"/>
  <c r="L2833" i="17"/>
  <c r="K2833" i="17"/>
  <c r="J2833" i="17"/>
  <c r="I2833" i="17"/>
  <c r="S2848" i="17"/>
  <c r="R2848" i="17"/>
  <c r="Q2848" i="17"/>
  <c r="P2848" i="17"/>
  <c r="L2848" i="17"/>
  <c r="K2848" i="17"/>
  <c r="J2848" i="17"/>
  <c r="I2848" i="17"/>
  <c r="S2847" i="17"/>
  <c r="R2847" i="17"/>
  <c r="Q2847" i="17"/>
  <c r="P2847" i="17"/>
  <c r="L2847" i="17"/>
  <c r="K2847" i="17"/>
  <c r="J2847" i="17"/>
  <c r="I2847" i="17"/>
  <c r="S2846" i="17"/>
  <c r="R2846" i="17"/>
  <c r="Q2846" i="17"/>
  <c r="P2846" i="17"/>
  <c r="L2846" i="17"/>
  <c r="K2846" i="17"/>
  <c r="J2846" i="17"/>
  <c r="I2846" i="17"/>
  <c r="S2832" i="17"/>
  <c r="R2832" i="17"/>
  <c r="Q2832" i="17"/>
  <c r="P2832" i="17"/>
  <c r="L2832" i="17"/>
  <c r="K2832" i="17"/>
  <c r="J2832" i="17"/>
  <c r="I2832" i="17"/>
  <c r="S2831" i="17"/>
  <c r="R2831" i="17"/>
  <c r="Q2831" i="17"/>
  <c r="P2831" i="17"/>
  <c r="L2831" i="17"/>
  <c r="K2831" i="17"/>
  <c r="J2831" i="17"/>
  <c r="I2831" i="17"/>
  <c r="S2830" i="17"/>
  <c r="R2830" i="17"/>
  <c r="Q2830" i="17"/>
  <c r="P2830" i="17"/>
  <c r="L2830" i="17"/>
  <c r="K2830" i="17"/>
  <c r="J2830" i="17"/>
  <c r="I2830" i="17"/>
  <c r="S2852" i="17"/>
  <c r="R2852" i="17"/>
  <c r="Q2852" i="17"/>
  <c r="P2852" i="17"/>
  <c r="L2852" i="17"/>
  <c r="K2852" i="17"/>
  <c r="J2852" i="17"/>
  <c r="I2852" i="17"/>
  <c r="S2829" i="17"/>
  <c r="R2829" i="17"/>
  <c r="Q2829" i="17"/>
  <c r="P2829" i="17"/>
  <c r="L2829" i="17"/>
  <c r="K2829" i="17"/>
  <c r="J2829" i="17"/>
  <c r="I2829" i="17"/>
  <c r="S2828" i="17"/>
  <c r="R2828" i="17"/>
  <c r="Q2828" i="17"/>
  <c r="P2828" i="17"/>
  <c r="L2828" i="17"/>
  <c r="K2828" i="17"/>
  <c r="J2828" i="17"/>
  <c r="I2828" i="17"/>
  <c r="S2827" i="17"/>
  <c r="R2827" i="17"/>
  <c r="Q2827" i="17"/>
  <c r="P2827" i="17"/>
  <c r="L2827" i="17"/>
  <c r="K2827" i="17"/>
  <c r="J2827" i="17"/>
  <c r="I2827" i="17"/>
  <c r="S2811" i="17"/>
  <c r="R2811" i="17"/>
  <c r="Q2811" i="17"/>
  <c r="P2811" i="17"/>
  <c r="L2811" i="17"/>
  <c r="K2811" i="17"/>
  <c r="J2811" i="17"/>
  <c r="I2811" i="17"/>
  <c r="S2825" i="17"/>
  <c r="R2825" i="17"/>
  <c r="Q2825" i="17"/>
  <c r="P2825" i="17"/>
  <c r="L2825" i="17"/>
  <c r="K2825" i="17"/>
  <c r="J2825" i="17"/>
  <c r="I2825" i="17"/>
  <c r="S2824" i="17"/>
  <c r="R2824" i="17"/>
  <c r="Q2824" i="17"/>
  <c r="P2824" i="17"/>
  <c r="L2824" i="17"/>
  <c r="K2824" i="17"/>
  <c r="J2824" i="17"/>
  <c r="I2824" i="17"/>
  <c r="S2810" i="17"/>
  <c r="R2810" i="17"/>
  <c r="Q2810" i="17"/>
  <c r="P2810" i="17"/>
  <c r="L2810" i="17"/>
  <c r="K2810" i="17"/>
  <c r="J2810" i="17"/>
  <c r="I2810" i="17"/>
  <c r="S2809" i="17"/>
  <c r="R2809" i="17"/>
  <c r="Q2809" i="17"/>
  <c r="P2809" i="17"/>
  <c r="L2809" i="17"/>
  <c r="K2809" i="17"/>
  <c r="J2809" i="17"/>
  <c r="I2809" i="17"/>
  <c r="S2808" i="17"/>
  <c r="R2808" i="17"/>
  <c r="Q2808" i="17"/>
  <c r="P2808" i="17"/>
  <c r="L2808" i="17"/>
  <c r="K2808" i="17"/>
  <c r="J2808" i="17"/>
  <c r="I2808" i="17"/>
  <c r="S2807" i="17"/>
  <c r="R2807" i="17"/>
  <c r="Q2807" i="17"/>
  <c r="P2807" i="17"/>
  <c r="L2807" i="17"/>
  <c r="K2807" i="17"/>
  <c r="J2807" i="17"/>
  <c r="I2807" i="17"/>
  <c r="S2823" i="17"/>
  <c r="R2823" i="17"/>
  <c r="Q2823" i="17"/>
  <c r="P2823" i="17"/>
  <c r="L2823" i="17"/>
  <c r="K2823" i="17"/>
  <c r="J2823" i="17"/>
  <c r="I2823" i="17"/>
  <c r="S2822" i="17"/>
  <c r="R2822" i="17"/>
  <c r="Q2822" i="17"/>
  <c r="P2822" i="17"/>
  <c r="L2822" i="17"/>
  <c r="K2822" i="17"/>
  <c r="J2822" i="17"/>
  <c r="I2822" i="17"/>
  <c r="S2806" i="17"/>
  <c r="R2806" i="17"/>
  <c r="Q2806" i="17"/>
  <c r="P2806" i="17"/>
  <c r="L2806" i="17"/>
  <c r="K2806" i="17"/>
  <c r="J2806" i="17"/>
  <c r="I2806" i="17"/>
  <c r="S2805" i="17"/>
  <c r="R2805" i="17"/>
  <c r="Q2805" i="17"/>
  <c r="P2805" i="17"/>
  <c r="L2805" i="17"/>
  <c r="K2805" i="17"/>
  <c r="J2805" i="17"/>
  <c r="I2805" i="17"/>
  <c r="S2821" i="17"/>
  <c r="R2821" i="17"/>
  <c r="Q2821" i="17"/>
  <c r="P2821" i="17"/>
  <c r="L2821" i="17"/>
  <c r="K2821" i="17"/>
  <c r="J2821" i="17"/>
  <c r="I2821" i="17"/>
  <c r="S2804" i="17"/>
  <c r="R2804" i="17"/>
  <c r="Q2804" i="17"/>
  <c r="P2804" i="17"/>
  <c r="L2804" i="17"/>
  <c r="K2804" i="17"/>
  <c r="J2804" i="17"/>
  <c r="I2804" i="17"/>
  <c r="S2820" i="17"/>
  <c r="R2820" i="17"/>
  <c r="Q2820" i="17"/>
  <c r="P2820" i="17"/>
  <c r="L2820" i="17"/>
  <c r="K2820" i="17"/>
  <c r="J2820" i="17"/>
  <c r="I2820" i="17"/>
  <c r="S2803" i="17"/>
  <c r="R2803" i="17"/>
  <c r="Q2803" i="17"/>
  <c r="P2803" i="17"/>
  <c r="L2803" i="17"/>
  <c r="K2803" i="17"/>
  <c r="J2803" i="17"/>
  <c r="I2803" i="17"/>
  <c r="S2802" i="17"/>
  <c r="R2802" i="17"/>
  <c r="Q2802" i="17"/>
  <c r="P2802" i="17"/>
  <c r="L2802" i="17"/>
  <c r="K2802" i="17"/>
  <c r="J2802" i="17"/>
  <c r="I2802" i="17"/>
  <c r="S2801" i="17"/>
  <c r="R2801" i="17"/>
  <c r="Q2801" i="17"/>
  <c r="P2801" i="17"/>
  <c r="L2801" i="17"/>
  <c r="K2801" i="17"/>
  <c r="J2801" i="17"/>
  <c r="I2801" i="17"/>
  <c r="S2800" i="17"/>
  <c r="R2800" i="17"/>
  <c r="Q2800" i="17"/>
  <c r="P2800" i="17"/>
  <c r="L2800" i="17"/>
  <c r="K2800" i="17"/>
  <c r="J2800" i="17"/>
  <c r="I2800" i="17"/>
  <c r="S2819" i="17"/>
  <c r="R2819" i="17"/>
  <c r="Q2819" i="17"/>
  <c r="P2819" i="17"/>
  <c r="L2819" i="17"/>
  <c r="K2819" i="17"/>
  <c r="J2819" i="17"/>
  <c r="I2819" i="17"/>
  <c r="S2818" i="17"/>
  <c r="R2818" i="17"/>
  <c r="Q2818" i="17"/>
  <c r="P2818" i="17"/>
  <c r="L2818" i="17"/>
  <c r="K2818" i="17"/>
  <c r="J2818" i="17"/>
  <c r="I2818" i="17"/>
  <c r="S2799" i="17"/>
  <c r="R2799" i="17"/>
  <c r="Q2799" i="17"/>
  <c r="P2799" i="17"/>
  <c r="L2799" i="17"/>
  <c r="K2799" i="17"/>
  <c r="J2799" i="17"/>
  <c r="I2799" i="17"/>
  <c r="S2798" i="17"/>
  <c r="R2798" i="17"/>
  <c r="Q2798" i="17"/>
  <c r="P2798" i="17"/>
  <c r="L2798" i="17"/>
  <c r="K2798" i="17"/>
  <c r="J2798" i="17"/>
  <c r="I2798" i="17"/>
  <c r="S2797" i="17"/>
  <c r="R2797" i="17"/>
  <c r="Q2797" i="17"/>
  <c r="P2797" i="17"/>
  <c r="L2797" i="17"/>
  <c r="K2797" i="17"/>
  <c r="J2797" i="17"/>
  <c r="I2797" i="17"/>
  <c r="S2796" i="17"/>
  <c r="R2796" i="17"/>
  <c r="Q2796" i="17"/>
  <c r="P2796" i="17"/>
  <c r="L2796" i="17"/>
  <c r="K2796" i="17"/>
  <c r="J2796" i="17"/>
  <c r="I2796" i="17"/>
  <c r="S2817" i="17"/>
  <c r="R2817" i="17"/>
  <c r="Q2817" i="17"/>
  <c r="P2817" i="17"/>
  <c r="L2817" i="17"/>
  <c r="K2817" i="17"/>
  <c r="J2817" i="17"/>
  <c r="I2817" i="17"/>
  <c r="S2816" i="17"/>
  <c r="R2816" i="17"/>
  <c r="Q2816" i="17"/>
  <c r="P2816" i="17"/>
  <c r="L2816" i="17"/>
  <c r="K2816" i="17"/>
  <c r="J2816" i="17"/>
  <c r="I2816" i="17"/>
  <c r="S2815" i="17"/>
  <c r="R2815" i="17"/>
  <c r="Q2815" i="17"/>
  <c r="P2815" i="17"/>
  <c r="L2815" i="17"/>
  <c r="K2815" i="17"/>
  <c r="J2815" i="17"/>
  <c r="I2815" i="17"/>
  <c r="S2814" i="17"/>
  <c r="R2814" i="17"/>
  <c r="Q2814" i="17"/>
  <c r="P2814" i="17"/>
  <c r="L2814" i="17"/>
  <c r="K2814" i="17"/>
  <c r="J2814" i="17"/>
  <c r="I2814" i="17"/>
  <c r="S2813" i="17"/>
  <c r="R2813" i="17"/>
  <c r="Q2813" i="17"/>
  <c r="P2813" i="17"/>
  <c r="L2813" i="17"/>
  <c r="K2813" i="17"/>
  <c r="J2813" i="17"/>
  <c r="I2813" i="17"/>
  <c r="S2812" i="17"/>
  <c r="R2812" i="17"/>
  <c r="Q2812" i="17"/>
  <c r="P2812" i="17"/>
  <c r="L2812" i="17"/>
  <c r="K2812" i="17"/>
  <c r="J2812" i="17"/>
  <c r="I2812" i="17"/>
  <c r="S2795" i="17"/>
  <c r="R2795" i="17"/>
  <c r="Q2795" i="17"/>
  <c r="P2795" i="17"/>
  <c r="L2795" i="17"/>
  <c r="K2795" i="17"/>
  <c r="J2795" i="17"/>
  <c r="I2795" i="17"/>
  <c r="S2790" i="17"/>
  <c r="R2790" i="17"/>
  <c r="Q2790" i="17"/>
  <c r="P2790" i="17"/>
  <c r="L2790" i="17"/>
  <c r="K2790" i="17"/>
  <c r="J2790" i="17"/>
  <c r="I2790" i="17"/>
  <c r="S2794" i="17"/>
  <c r="R2794" i="17"/>
  <c r="Q2794" i="17"/>
  <c r="P2794" i="17"/>
  <c r="L2794" i="17"/>
  <c r="K2794" i="17"/>
  <c r="J2794" i="17"/>
  <c r="I2794" i="17"/>
  <c r="S2777" i="17"/>
  <c r="R2777" i="17"/>
  <c r="Q2777" i="17"/>
  <c r="P2777" i="17"/>
  <c r="L2777" i="17"/>
  <c r="K2777" i="17"/>
  <c r="J2777" i="17"/>
  <c r="I2777" i="17"/>
  <c r="S2789" i="17"/>
  <c r="R2789" i="17"/>
  <c r="Q2789" i="17"/>
  <c r="P2789" i="17"/>
  <c r="L2789" i="17"/>
  <c r="K2789" i="17"/>
  <c r="J2789" i="17"/>
  <c r="I2789" i="17"/>
  <c r="S2788" i="17"/>
  <c r="R2788" i="17"/>
  <c r="Q2788" i="17"/>
  <c r="P2788" i="17"/>
  <c r="L2788" i="17"/>
  <c r="K2788" i="17"/>
  <c r="J2788" i="17"/>
  <c r="I2788" i="17"/>
  <c r="S2793" i="17"/>
  <c r="R2793" i="17"/>
  <c r="Q2793" i="17"/>
  <c r="P2793" i="17"/>
  <c r="L2793" i="17"/>
  <c r="K2793" i="17"/>
  <c r="J2793" i="17"/>
  <c r="S2787" i="17"/>
  <c r="R2787" i="17"/>
  <c r="Q2787" i="17"/>
  <c r="P2787" i="17"/>
  <c r="L2787" i="17"/>
  <c r="K2787" i="17"/>
  <c r="J2787" i="17"/>
  <c r="I2787" i="17"/>
  <c r="S2786" i="17"/>
  <c r="R2786" i="17"/>
  <c r="Q2786" i="17"/>
  <c r="P2786" i="17"/>
  <c r="L2786" i="17"/>
  <c r="K2786" i="17"/>
  <c r="J2786" i="17"/>
  <c r="I2786" i="17"/>
  <c r="S2785" i="17"/>
  <c r="R2785" i="17"/>
  <c r="Q2785" i="17"/>
  <c r="P2785" i="17"/>
  <c r="L2785" i="17"/>
  <c r="K2785" i="17"/>
  <c r="J2785" i="17"/>
  <c r="I2785" i="17"/>
  <c r="S2784" i="17"/>
  <c r="R2784" i="17"/>
  <c r="Q2784" i="17"/>
  <c r="P2784" i="17"/>
  <c r="L2784" i="17"/>
  <c r="K2784" i="17"/>
  <c r="J2784" i="17"/>
  <c r="I2784" i="17"/>
  <c r="S2776" i="17"/>
  <c r="R2776" i="17"/>
  <c r="Q2776" i="17"/>
  <c r="P2776" i="17"/>
  <c r="L2776" i="17"/>
  <c r="K2776" i="17"/>
  <c r="J2776" i="17"/>
  <c r="I2776" i="17"/>
  <c r="S2792" i="17"/>
  <c r="R2792" i="17"/>
  <c r="Q2792" i="17"/>
  <c r="P2792" i="17"/>
  <c r="L2792" i="17"/>
  <c r="K2792" i="17"/>
  <c r="J2792" i="17"/>
  <c r="I2792" i="17"/>
  <c r="S2775" i="17"/>
  <c r="R2775" i="17"/>
  <c r="Q2775" i="17"/>
  <c r="P2775" i="17"/>
  <c r="L2775" i="17"/>
  <c r="K2775" i="17"/>
  <c r="J2775" i="17"/>
  <c r="I2775" i="17"/>
  <c r="S2783" i="17"/>
  <c r="R2783" i="17"/>
  <c r="Q2783" i="17"/>
  <c r="P2783" i="17"/>
  <c r="L2783" i="17"/>
  <c r="K2783" i="17"/>
  <c r="J2783" i="17"/>
  <c r="I2783" i="17"/>
  <c r="S2774" i="17"/>
  <c r="R2774" i="17"/>
  <c r="Q2774" i="17"/>
  <c r="P2774" i="17"/>
  <c r="L2774" i="17"/>
  <c r="K2774" i="17"/>
  <c r="J2774" i="17"/>
  <c r="I2774" i="17"/>
  <c r="S2782" i="17"/>
  <c r="R2782" i="17"/>
  <c r="Q2782" i="17"/>
  <c r="P2782" i="17"/>
  <c r="L2782" i="17"/>
  <c r="K2782" i="17"/>
  <c r="J2782" i="17"/>
  <c r="I2782" i="17"/>
  <c r="S2773" i="17"/>
  <c r="R2773" i="17"/>
  <c r="Q2773" i="17"/>
  <c r="P2773" i="17"/>
  <c r="L2773" i="17"/>
  <c r="K2773" i="17"/>
  <c r="J2773" i="17"/>
  <c r="I2773" i="17"/>
  <c r="S2772" i="17"/>
  <c r="R2772" i="17"/>
  <c r="Q2772" i="17"/>
  <c r="P2772" i="17"/>
  <c r="L2772" i="17"/>
  <c r="K2772" i="17"/>
  <c r="J2772" i="17"/>
  <c r="I2772" i="17"/>
  <c r="S2771" i="17"/>
  <c r="R2771" i="17"/>
  <c r="Q2771" i="17"/>
  <c r="P2771" i="17"/>
  <c r="L2771" i="17"/>
  <c r="K2771" i="17"/>
  <c r="J2771" i="17"/>
  <c r="I2771" i="17"/>
  <c r="S2791" i="17"/>
  <c r="R2791" i="17"/>
  <c r="Q2791" i="17"/>
  <c r="P2791" i="17"/>
  <c r="L2791" i="17"/>
  <c r="K2791" i="17"/>
  <c r="J2791" i="17"/>
  <c r="I2791" i="17"/>
  <c r="S2770" i="17"/>
  <c r="R2770" i="17"/>
  <c r="Q2770" i="17"/>
  <c r="P2770" i="17"/>
  <c r="L2770" i="17"/>
  <c r="K2770" i="17"/>
  <c r="J2770" i="17"/>
  <c r="I2770" i="17"/>
  <c r="S2769" i="17"/>
  <c r="R2769" i="17"/>
  <c r="Q2769" i="17"/>
  <c r="P2769" i="17"/>
  <c r="L2769" i="17"/>
  <c r="K2769" i="17"/>
  <c r="J2769" i="17"/>
  <c r="I2769" i="17"/>
  <c r="S2768" i="17"/>
  <c r="R2768" i="17"/>
  <c r="Q2768" i="17"/>
  <c r="P2768" i="17"/>
  <c r="L2768" i="17"/>
  <c r="K2768" i="17"/>
  <c r="J2768" i="17"/>
  <c r="I2768" i="17"/>
  <c r="S2781" i="17"/>
  <c r="R2781" i="17"/>
  <c r="Q2781" i="17"/>
  <c r="P2781" i="17"/>
  <c r="L2781" i="17"/>
  <c r="K2781" i="17"/>
  <c r="J2781" i="17"/>
  <c r="I2781" i="17"/>
  <c r="S2767" i="17"/>
  <c r="R2767" i="17"/>
  <c r="Q2767" i="17"/>
  <c r="P2767" i="17"/>
  <c r="L2767" i="17"/>
  <c r="K2767" i="17"/>
  <c r="J2767" i="17"/>
  <c r="I2767" i="17"/>
  <c r="S2780" i="17"/>
  <c r="R2780" i="17"/>
  <c r="Q2780" i="17"/>
  <c r="P2780" i="17"/>
  <c r="L2780" i="17"/>
  <c r="K2780" i="17"/>
  <c r="J2780" i="17"/>
  <c r="I2780" i="17"/>
  <c r="S2766" i="17"/>
  <c r="R2766" i="17"/>
  <c r="Q2766" i="17"/>
  <c r="P2766" i="17"/>
  <c r="L2766" i="17"/>
  <c r="K2766" i="17"/>
  <c r="J2766" i="17"/>
  <c r="I2766" i="17"/>
  <c r="S2765" i="17"/>
  <c r="R2765" i="17"/>
  <c r="Q2765" i="17"/>
  <c r="P2765" i="17"/>
  <c r="L2765" i="17"/>
  <c r="K2765" i="17"/>
  <c r="J2765" i="17"/>
  <c r="I2765" i="17"/>
  <c r="S2764" i="17"/>
  <c r="R2764" i="17"/>
  <c r="Q2764" i="17"/>
  <c r="P2764" i="17"/>
  <c r="L2764" i="17"/>
  <c r="K2764" i="17"/>
  <c r="J2764" i="17"/>
  <c r="I2764" i="17"/>
  <c r="S2779" i="17"/>
  <c r="R2779" i="17"/>
  <c r="Q2779" i="17"/>
  <c r="P2779" i="17"/>
  <c r="L2779" i="17"/>
  <c r="K2779" i="17"/>
  <c r="J2779" i="17"/>
  <c r="I2779" i="17"/>
  <c r="S2763" i="17"/>
  <c r="R2763" i="17"/>
  <c r="Q2763" i="17"/>
  <c r="P2763" i="17"/>
  <c r="L2763" i="17"/>
  <c r="K2763" i="17"/>
  <c r="J2763" i="17"/>
  <c r="I2763" i="17"/>
  <c r="S2762" i="17"/>
  <c r="R2762" i="17"/>
  <c r="Q2762" i="17"/>
  <c r="P2762" i="17"/>
  <c r="L2762" i="17"/>
  <c r="K2762" i="17"/>
  <c r="J2762" i="17"/>
  <c r="S2778" i="17"/>
  <c r="R2778" i="17"/>
  <c r="Q2778" i="17"/>
  <c r="P2778" i="17"/>
  <c r="L2778" i="17"/>
  <c r="K2778" i="17"/>
  <c r="J2778" i="17"/>
  <c r="I2778" i="17"/>
  <c r="S2746" i="17"/>
  <c r="R2746" i="17"/>
  <c r="Q2746" i="17"/>
  <c r="P2746" i="17"/>
  <c r="L2746" i="17"/>
  <c r="K2746" i="17"/>
  <c r="J2746" i="17"/>
  <c r="I2746" i="17"/>
  <c r="S2745" i="17"/>
  <c r="R2745" i="17"/>
  <c r="Q2745" i="17"/>
  <c r="P2745" i="17"/>
  <c r="L2745" i="17"/>
  <c r="K2745" i="17"/>
  <c r="J2745" i="17"/>
  <c r="I2745" i="17"/>
  <c r="S2744" i="17"/>
  <c r="R2744" i="17"/>
  <c r="Q2744" i="17"/>
  <c r="P2744" i="17"/>
  <c r="L2744" i="17"/>
  <c r="K2744" i="17"/>
  <c r="J2744" i="17"/>
  <c r="I2744" i="17"/>
  <c r="S2743" i="17"/>
  <c r="R2743" i="17"/>
  <c r="Q2743" i="17"/>
  <c r="P2743" i="17"/>
  <c r="L2743" i="17"/>
  <c r="K2743" i="17"/>
  <c r="J2743" i="17"/>
  <c r="I2743" i="17"/>
  <c r="S2742" i="17"/>
  <c r="R2742" i="17"/>
  <c r="Q2742" i="17"/>
  <c r="P2742" i="17"/>
  <c r="L2742" i="17"/>
  <c r="K2742" i="17"/>
  <c r="J2742" i="17"/>
  <c r="I2742" i="17"/>
  <c r="S2741" i="17"/>
  <c r="R2741" i="17"/>
  <c r="Q2741" i="17"/>
  <c r="P2741" i="17"/>
  <c r="L2741" i="17"/>
  <c r="K2741" i="17"/>
  <c r="J2741" i="17"/>
  <c r="I2741" i="17"/>
  <c r="S2761" i="17"/>
  <c r="R2761" i="17"/>
  <c r="Q2761" i="17"/>
  <c r="P2761" i="17"/>
  <c r="L2761" i="17"/>
  <c r="K2761" i="17"/>
  <c r="J2761" i="17"/>
  <c r="I2761" i="17"/>
  <c r="S2758" i="17"/>
  <c r="R2758" i="17"/>
  <c r="Q2758" i="17"/>
  <c r="P2758" i="17"/>
  <c r="L2758" i="17"/>
  <c r="K2758" i="17"/>
  <c r="J2758" i="17"/>
  <c r="I2758" i="17"/>
  <c r="S2740" i="17"/>
  <c r="R2740" i="17"/>
  <c r="Q2740" i="17"/>
  <c r="P2740" i="17"/>
  <c r="L2740" i="17"/>
  <c r="K2740" i="17"/>
  <c r="J2740" i="17"/>
  <c r="I2740" i="17"/>
  <c r="S2739" i="17"/>
  <c r="R2739" i="17"/>
  <c r="Q2739" i="17"/>
  <c r="P2739" i="17"/>
  <c r="L2739" i="17"/>
  <c r="K2739" i="17"/>
  <c r="J2739" i="17"/>
  <c r="I2739" i="17"/>
  <c r="Q2738" i="17"/>
  <c r="P2738" i="17"/>
  <c r="L2738" i="17"/>
  <c r="K2738" i="17"/>
  <c r="J2738" i="17"/>
  <c r="I2738" i="17"/>
  <c r="S2757" i="17"/>
  <c r="R2757" i="17"/>
  <c r="Q2757" i="17"/>
  <c r="P2757" i="17"/>
  <c r="L2757" i="17"/>
  <c r="K2757" i="17"/>
  <c r="J2757" i="17"/>
  <c r="I2757" i="17"/>
  <c r="Q2737" i="17"/>
  <c r="P2737" i="17"/>
  <c r="L2737" i="17"/>
  <c r="K2737" i="17"/>
  <c r="J2737" i="17"/>
  <c r="I2737" i="17"/>
  <c r="S2760" i="17"/>
  <c r="R2760" i="17"/>
  <c r="Q2760" i="17"/>
  <c r="P2760" i="17"/>
  <c r="L2760" i="17"/>
  <c r="K2760" i="17"/>
  <c r="J2760" i="17"/>
  <c r="I2760" i="17"/>
  <c r="S2756" i="17"/>
  <c r="R2756" i="17"/>
  <c r="Q2756" i="17"/>
  <c r="P2756" i="17"/>
  <c r="L2756" i="17"/>
  <c r="K2756" i="17"/>
  <c r="J2756" i="17"/>
  <c r="I2756" i="17"/>
  <c r="S2755" i="17"/>
  <c r="R2755" i="17"/>
  <c r="Q2755" i="17"/>
  <c r="P2755" i="17"/>
  <c r="L2755" i="17"/>
  <c r="K2755" i="17"/>
  <c r="J2755" i="17"/>
  <c r="I2755" i="17"/>
  <c r="S2759" i="17"/>
  <c r="R2759" i="17"/>
  <c r="Q2759" i="17"/>
  <c r="P2759" i="17"/>
  <c r="L2759" i="17"/>
  <c r="K2759" i="17"/>
  <c r="J2759" i="17"/>
  <c r="I2759" i="17"/>
  <c r="S2754" i="17"/>
  <c r="R2754" i="17"/>
  <c r="Q2754" i="17"/>
  <c r="P2754" i="17"/>
  <c r="L2754" i="17"/>
  <c r="K2754" i="17"/>
  <c r="J2754" i="17"/>
  <c r="I2754" i="17"/>
  <c r="Q2736" i="17"/>
  <c r="P2736" i="17"/>
  <c r="L2736" i="17"/>
  <c r="K2736" i="17"/>
  <c r="J2736" i="17"/>
  <c r="I2736" i="17"/>
  <c r="Q2735" i="17"/>
  <c r="P2735" i="17"/>
  <c r="L2735" i="17"/>
  <c r="K2735" i="17"/>
  <c r="J2735" i="17"/>
  <c r="I2735" i="17"/>
  <c r="Q2734" i="17"/>
  <c r="P2734" i="17"/>
  <c r="L2734" i="17"/>
  <c r="K2734" i="17"/>
  <c r="J2734" i="17"/>
  <c r="I2734" i="17"/>
  <c r="S2753" i="17"/>
  <c r="R2753" i="17"/>
  <c r="Q2753" i="17"/>
  <c r="P2753" i="17"/>
  <c r="L2753" i="17"/>
  <c r="K2753" i="17"/>
  <c r="J2753" i="17"/>
  <c r="I2753" i="17"/>
  <c r="S2752" i="17"/>
  <c r="R2752" i="17"/>
  <c r="Q2752" i="17"/>
  <c r="P2752" i="17"/>
  <c r="L2752" i="17"/>
  <c r="K2752" i="17"/>
  <c r="J2752" i="17"/>
  <c r="I2752" i="17"/>
  <c r="S2751" i="17"/>
  <c r="R2751" i="17"/>
  <c r="Q2751" i="17"/>
  <c r="P2751" i="17"/>
  <c r="L2751" i="17"/>
  <c r="K2751" i="17"/>
  <c r="J2751" i="17"/>
  <c r="I2751" i="17"/>
  <c r="S2750" i="17"/>
  <c r="R2750" i="17"/>
  <c r="Q2750" i="17"/>
  <c r="P2750" i="17"/>
  <c r="L2750" i="17"/>
  <c r="K2750" i="17"/>
  <c r="J2750" i="17"/>
  <c r="I2750" i="17"/>
  <c r="Q2733" i="17"/>
  <c r="P2733" i="17"/>
  <c r="L2733" i="17"/>
  <c r="K2733" i="17"/>
  <c r="J2733" i="17"/>
  <c r="I2733" i="17"/>
  <c r="S2749" i="17"/>
  <c r="R2749" i="17"/>
  <c r="Q2749" i="17"/>
  <c r="P2749" i="17"/>
  <c r="L2749" i="17"/>
  <c r="K2749" i="17"/>
  <c r="J2749" i="17"/>
  <c r="I2749" i="17"/>
  <c r="S2748" i="17"/>
  <c r="R2748" i="17"/>
  <c r="Q2748" i="17"/>
  <c r="P2748" i="17"/>
  <c r="L2748" i="17"/>
  <c r="K2748" i="17"/>
  <c r="J2748" i="17"/>
  <c r="I2748" i="17"/>
  <c r="Q2732" i="17"/>
  <c r="P2732" i="17"/>
  <c r="L2732" i="17"/>
  <c r="K2732" i="17"/>
  <c r="J2732" i="17"/>
  <c r="I2732" i="17"/>
  <c r="S2747" i="17"/>
  <c r="R2747" i="17"/>
  <c r="Q2747" i="17"/>
  <c r="P2747" i="17"/>
  <c r="L2747" i="17"/>
  <c r="K2747" i="17"/>
  <c r="J2747" i="17"/>
  <c r="I2747" i="17"/>
  <c r="Q2731" i="17"/>
  <c r="P2731" i="17"/>
  <c r="L2731" i="17"/>
  <c r="K2731" i="17"/>
  <c r="J2731" i="17"/>
  <c r="I2731" i="17"/>
  <c r="Q2730" i="17"/>
  <c r="P2730" i="17"/>
  <c r="L2730" i="17"/>
  <c r="K2730" i="17"/>
  <c r="J2730" i="17"/>
  <c r="I2730" i="17"/>
  <c r="Q2729" i="17"/>
  <c r="P2729" i="17"/>
  <c r="L2729" i="17"/>
  <c r="K2729" i="17"/>
  <c r="J2729" i="17"/>
  <c r="Q2707" i="17"/>
  <c r="P2707" i="17"/>
  <c r="L2707" i="17"/>
  <c r="K2707" i="17"/>
  <c r="J2707" i="17"/>
  <c r="I2707" i="17"/>
  <c r="S2722" i="17"/>
  <c r="R2722" i="17"/>
  <c r="Q2722" i="17"/>
  <c r="P2722" i="17"/>
  <c r="L2722" i="17"/>
  <c r="K2722" i="17"/>
  <c r="J2722" i="17"/>
  <c r="I2722" i="17"/>
  <c r="Q2706" i="17"/>
  <c r="P2706" i="17"/>
  <c r="L2706" i="17"/>
  <c r="K2706" i="17"/>
  <c r="J2706" i="17"/>
  <c r="I2706" i="17"/>
  <c r="Q2705" i="17"/>
  <c r="P2705" i="17"/>
  <c r="L2705" i="17"/>
  <c r="K2705" i="17"/>
  <c r="J2705" i="17"/>
  <c r="I2705" i="17"/>
  <c r="Q2704" i="17"/>
  <c r="P2704" i="17"/>
  <c r="L2704" i="17"/>
  <c r="K2704" i="17"/>
  <c r="J2704" i="17"/>
  <c r="I2704" i="17"/>
  <c r="Q2703" i="17"/>
  <c r="P2703" i="17"/>
  <c r="L2703" i="17"/>
  <c r="K2703" i="17"/>
  <c r="J2703" i="17"/>
  <c r="I2703" i="17"/>
  <c r="Q2702" i="17"/>
  <c r="P2702" i="17"/>
  <c r="L2702" i="17"/>
  <c r="K2702" i="17"/>
  <c r="J2702" i="17"/>
  <c r="I2702" i="17"/>
  <c r="Q2701" i="17"/>
  <c r="P2701" i="17"/>
  <c r="L2701" i="17"/>
  <c r="K2701" i="17"/>
  <c r="J2701" i="17"/>
  <c r="I2701" i="17"/>
  <c r="Q2700" i="17"/>
  <c r="P2700" i="17"/>
  <c r="L2700" i="17"/>
  <c r="K2700" i="17"/>
  <c r="J2700" i="17"/>
  <c r="I2700" i="17"/>
  <c r="Q2699" i="17"/>
  <c r="P2699" i="17"/>
  <c r="L2699" i="17"/>
  <c r="K2699" i="17"/>
  <c r="J2699" i="17"/>
  <c r="I2699" i="17"/>
  <c r="Q2698" i="17"/>
  <c r="P2698" i="17"/>
  <c r="L2698" i="17"/>
  <c r="K2698" i="17"/>
  <c r="J2698" i="17"/>
  <c r="I2698" i="17"/>
  <c r="Q2697" i="17"/>
  <c r="P2697" i="17"/>
  <c r="L2697" i="17"/>
  <c r="K2697" i="17"/>
  <c r="J2697" i="17"/>
  <c r="I2697" i="17"/>
  <c r="S2721" i="17"/>
  <c r="R2721" i="17"/>
  <c r="Q2721" i="17"/>
  <c r="P2721" i="17"/>
  <c r="L2721" i="17"/>
  <c r="K2721" i="17"/>
  <c r="J2721" i="17"/>
  <c r="I2721" i="17"/>
  <c r="S2720" i="17"/>
  <c r="R2720" i="17"/>
  <c r="Q2720" i="17"/>
  <c r="P2720" i="17"/>
  <c r="L2720" i="17"/>
  <c r="K2720" i="17"/>
  <c r="J2720" i="17"/>
  <c r="I2720" i="17"/>
  <c r="S2719" i="17"/>
  <c r="R2719" i="17"/>
  <c r="Q2719" i="17"/>
  <c r="P2719" i="17"/>
  <c r="L2719" i="17"/>
  <c r="K2719" i="17"/>
  <c r="J2719" i="17"/>
  <c r="I2719" i="17"/>
  <c r="S2718" i="17"/>
  <c r="R2718" i="17"/>
  <c r="Q2718" i="17"/>
  <c r="P2718" i="17"/>
  <c r="L2718" i="17"/>
  <c r="K2718" i="17"/>
  <c r="J2718" i="17"/>
  <c r="I2718" i="17"/>
  <c r="S2717" i="17"/>
  <c r="R2717" i="17"/>
  <c r="Q2717" i="17"/>
  <c r="P2717" i="17"/>
  <c r="L2717" i="17"/>
  <c r="K2717" i="17"/>
  <c r="J2717" i="17"/>
  <c r="I2717" i="17"/>
  <c r="Q2696" i="17"/>
  <c r="P2696" i="17"/>
  <c r="L2696" i="17"/>
  <c r="K2696" i="17"/>
  <c r="J2696" i="17"/>
  <c r="I2696" i="17"/>
  <c r="Q2695" i="17"/>
  <c r="P2695" i="17"/>
  <c r="L2695" i="17"/>
  <c r="K2695" i="17"/>
  <c r="J2695" i="17"/>
  <c r="I2695" i="17"/>
  <c r="Q2694" i="17"/>
  <c r="P2694" i="17"/>
  <c r="L2694" i="17"/>
  <c r="K2694" i="17"/>
  <c r="J2694" i="17"/>
  <c r="I2694" i="17"/>
  <c r="S2716" i="17"/>
  <c r="R2716" i="17"/>
  <c r="Q2716" i="17"/>
  <c r="P2716" i="17"/>
  <c r="L2716" i="17"/>
  <c r="K2716" i="17"/>
  <c r="J2716" i="17"/>
  <c r="I2716" i="17"/>
  <c r="S2715" i="17"/>
  <c r="R2715" i="17"/>
  <c r="Q2715" i="17"/>
  <c r="P2715" i="17"/>
  <c r="L2715" i="17"/>
  <c r="K2715" i="17"/>
  <c r="J2715" i="17"/>
  <c r="I2715" i="17"/>
  <c r="S2714" i="17"/>
  <c r="R2714" i="17"/>
  <c r="Q2714" i="17"/>
  <c r="P2714" i="17"/>
  <c r="L2714" i="17"/>
  <c r="K2714" i="17"/>
  <c r="J2714" i="17"/>
  <c r="I2714" i="17"/>
  <c r="S2713" i="17"/>
  <c r="R2713" i="17"/>
  <c r="Q2713" i="17"/>
  <c r="P2713" i="17"/>
  <c r="L2713" i="17"/>
  <c r="K2713" i="17"/>
  <c r="J2713" i="17"/>
  <c r="I2713" i="17"/>
  <c r="Q2693" i="17"/>
  <c r="P2693" i="17"/>
  <c r="L2693" i="17"/>
  <c r="K2693" i="17"/>
  <c r="J2693" i="17"/>
  <c r="I2693" i="17"/>
  <c r="Q2692" i="17"/>
  <c r="P2692" i="17"/>
  <c r="L2692" i="17"/>
  <c r="K2692" i="17"/>
  <c r="J2692" i="17"/>
  <c r="I2692" i="17"/>
  <c r="Q2691" i="17"/>
  <c r="P2691" i="17"/>
  <c r="L2691" i="17"/>
  <c r="K2691" i="17"/>
  <c r="J2691" i="17"/>
  <c r="I2691" i="17"/>
  <c r="S2723" i="17"/>
  <c r="R2723" i="17"/>
  <c r="Q2723" i="17"/>
  <c r="P2723" i="17"/>
  <c r="L2723" i="17"/>
  <c r="K2723" i="17"/>
  <c r="J2723" i="17"/>
  <c r="I2723" i="17"/>
  <c r="S2728" i="17"/>
  <c r="R2728" i="17"/>
  <c r="Q2728" i="17"/>
  <c r="P2728" i="17"/>
  <c r="L2728" i="17"/>
  <c r="K2728" i="17"/>
  <c r="J2728" i="17"/>
  <c r="I2728" i="17"/>
  <c r="S2727" i="17"/>
  <c r="R2727" i="17"/>
  <c r="Q2727" i="17"/>
  <c r="P2727" i="17"/>
  <c r="L2727" i="17"/>
  <c r="K2727" i="17"/>
  <c r="J2727" i="17"/>
  <c r="I2727" i="17"/>
  <c r="S2726" i="17"/>
  <c r="R2726" i="17"/>
  <c r="Q2726" i="17"/>
  <c r="P2726" i="17"/>
  <c r="L2726" i="17"/>
  <c r="K2726" i="17"/>
  <c r="J2726" i="17"/>
  <c r="I2726" i="17"/>
  <c r="S2725" i="17"/>
  <c r="R2725" i="17"/>
  <c r="Q2725" i="17"/>
  <c r="P2725" i="17"/>
  <c r="L2725" i="17"/>
  <c r="K2725" i="17"/>
  <c r="J2725" i="17"/>
  <c r="I2725" i="17"/>
  <c r="S2724" i="17"/>
  <c r="R2724" i="17"/>
  <c r="Q2724" i="17"/>
  <c r="P2724" i="17"/>
  <c r="L2724" i="17"/>
  <c r="K2724" i="17"/>
  <c r="J2724" i="17"/>
  <c r="I2724" i="17"/>
  <c r="Q2690" i="17"/>
  <c r="P2690" i="17"/>
  <c r="L2690" i="17"/>
  <c r="K2690" i="17"/>
  <c r="J2690" i="17"/>
  <c r="I2690" i="17"/>
  <c r="Q2689" i="17"/>
  <c r="P2689" i="17"/>
  <c r="L2689" i="17"/>
  <c r="K2689" i="17"/>
  <c r="J2689" i="17"/>
  <c r="I2689" i="17"/>
  <c r="Q2688" i="17"/>
  <c r="P2688" i="17"/>
  <c r="L2688" i="17"/>
  <c r="K2688" i="17"/>
  <c r="J2688" i="17"/>
  <c r="I2688" i="17"/>
  <c r="S2712" i="17"/>
  <c r="R2712" i="17"/>
  <c r="Q2712" i="17"/>
  <c r="P2712" i="17"/>
  <c r="L2712" i="17"/>
  <c r="K2712" i="17"/>
  <c r="J2712" i="17"/>
  <c r="I2712" i="17"/>
  <c r="S2711" i="17"/>
  <c r="R2711" i="17"/>
  <c r="Q2711" i="17"/>
  <c r="P2711" i="17"/>
  <c r="L2711" i="17"/>
  <c r="K2711" i="17"/>
  <c r="J2711" i="17"/>
  <c r="I2711" i="17"/>
  <c r="S2710" i="17"/>
  <c r="R2710" i="17"/>
  <c r="Q2710" i="17"/>
  <c r="P2710" i="17"/>
  <c r="L2710" i="17"/>
  <c r="K2710" i="17"/>
  <c r="J2710" i="17"/>
  <c r="I2710" i="17"/>
  <c r="S2709" i="17"/>
  <c r="R2709" i="17"/>
  <c r="Q2709" i="17"/>
  <c r="P2709" i="17"/>
  <c r="L2709" i="17"/>
  <c r="K2709" i="17"/>
  <c r="J2709" i="17"/>
  <c r="I2709" i="17"/>
  <c r="S2708" i="17"/>
  <c r="R2708" i="17"/>
  <c r="Q2708" i="17"/>
  <c r="P2708" i="17"/>
  <c r="L2708" i="17"/>
  <c r="K2708" i="17"/>
  <c r="J2708" i="17"/>
  <c r="I2708" i="17"/>
  <c r="S2683" i="17"/>
  <c r="R2683" i="17"/>
  <c r="Q2683" i="17"/>
  <c r="P2683" i="17"/>
  <c r="L2683" i="17"/>
  <c r="K2683" i="17"/>
  <c r="J2683" i="17"/>
  <c r="I2683" i="17"/>
  <c r="Q2674" i="17"/>
  <c r="P2674" i="17"/>
  <c r="L2674" i="17"/>
  <c r="K2674" i="17"/>
  <c r="J2674" i="17"/>
  <c r="I2674" i="17"/>
  <c r="Q2673" i="17"/>
  <c r="P2673" i="17"/>
  <c r="L2673" i="17"/>
  <c r="K2673" i="17"/>
  <c r="J2673" i="17"/>
  <c r="I2673" i="17"/>
  <c r="S2687" i="17"/>
  <c r="R2687" i="17"/>
  <c r="Q2687" i="17"/>
  <c r="P2687" i="17"/>
  <c r="L2687" i="17"/>
  <c r="K2687" i="17"/>
  <c r="J2687" i="17"/>
  <c r="I2687" i="17"/>
  <c r="S2686" i="17"/>
  <c r="R2686" i="17"/>
  <c r="Q2686" i="17"/>
  <c r="P2686" i="17"/>
  <c r="L2686" i="17"/>
  <c r="K2686" i="17"/>
  <c r="J2686" i="17"/>
  <c r="I2686" i="17"/>
  <c r="S2685" i="17"/>
  <c r="R2685" i="17"/>
  <c r="Q2685" i="17"/>
  <c r="P2685" i="17"/>
  <c r="L2685" i="17"/>
  <c r="K2685" i="17"/>
  <c r="J2685" i="17"/>
  <c r="I2685" i="17"/>
  <c r="Q2672" i="17"/>
  <c r="P2672" i="17"/>
  <c r="L2672" i="17"/>
  <c r="K2672" i="17"/>
  <c r="J2672" i="17"/>
  <c r="I2672" i="17"/>
  <c r="Q2671" i="17"/>
  <c r="P2671" i="17"/>
  <c r="L2671" i="17"/>
  <c r="K2671" i="17"/>
  <c r="J2671" i="17"/>
  <c r="I2671" i="17"/>
  <c r="Q2670" i="17"/>
  <c r="P2670" i="17"/>
  <c r="L2670" i="17"/>
  <c r="K2670" i="17"/>
  <c r="J2670" i="17"/>
  <c r="I2670" i="17"/>
  <c r="Q2669" i="17"/>
  <c r="P2669" i="17"/>
  <c r="L2669" i="17"/>
  <c r="K2669" i="17"/>
  <c r="J2669" i="17"/>
  <c r="I2669" i="17"/>
  <c r="Q2668" i="17"/>
  <c r="P2668" i="17"/>
  <c r="L2668" i="17"/>
  <c r="K2668" i="17"/>
  <c r="J2668" i="17"/>
  <c r="I2668" i="17"/>
  <c r="Q2667" i="17"/>
  <c r="P2667" i="17"/>
  <c r="L2667" i="17"/>
  <c r="K2667" i="17"/>
  <c r="J2667" i="17"/>
  <c r="I2667" i="17"/>
  <c r="Q2666" i="17"/>
  <c r="P2666" i="17"/>
  <c r="L2666" i="17"/>
  <c r="K2666" i="17"/>
  <c r="J2666" i="17"/>
  <c r="I2666" i="17"/>
  <c r="Q2665" i="17"/>
  <c r="P2665" i="17"/>
  <c r="L2665" i="17"/>
  <c r="K2665" i="17"/>
  <c r="J2665" i="17"/>
  <c r="I2665" i="17"/>
  <c r="S2684" i="17"/>
  <c r="R2684" i="17"/>
  <c r="Q2684" i="17"/>
  <c r="P2684" i="17"/>
  <c r="L2684" i="17"/>
  <c r="K2684" i="17"/>
  <c r="J2684" i="17"/>
  <c r="I2684" i="17"/>
  <c r="Q2664" i="17"/>
  <c r="P2664" i="17"/>
  <c r="L2664" i="17"/>
  <c r="K2664" i="17"/>
  <c r="J2664" i="17"/>
  <c r="I2664" i="17"/>
  <c r="Q2663" i="17"/>
  <c r="P2663" i="17"/>
  <c r="L2663" i="17"/>
  <c r="K2663" i="17"/>
  <c r="J2663" i="17"/>
  <c r="I2663" i="17"/>
  <c r="S2682" i="17"/>
  <c r="R2682" i="17"/>
  <c r="Q2682" i="17"/>
  <c r="P2682" i="17"/>
  <c r="L2682" i="17"/>
  <c r="K2682" i="17"/>
  <c r="J2682" i="17"/>
  <c r="I2682" i="17"/>
  <c r="S2681" i="17"/>
  <c r="R2681" i="17"/>
  <c r="Q2681" i="17"/>
  <c r="P2681" i="17"/>
  <c r="L2681" i="17"/>
  <c r="K2681" i="17"/>
  <c r="J2681" i="17"/>
  <c r="I2681" i="17"/>
  <c r="S2680" i="17"/>
  <c r="R2680" i="17"/>
  <c r="Q2680" i="17"/>
  <c r="P2680" i="17"/>
  <c r="L2680" i="17"/>
  <c r="K2680" i="17"/>
  <c r="J2680" i="17"/>
  <c r="I2680" i="17"/>
  <c r="S2679" i="17"/>
  <c r="R2679" i="17"/>
  <c r="Q2679" i="17"/>
  <c r="P2679" i="17"/>
  <c r="L2679" i="17"/>
  <c r="K2679" i="17"/>
  <c r="J2679" i="17"/>
  <c r="I2679" i="17"/>
  <c r="S2678" i="17"/>
  <c r="R2678" i="17"/>
  <c r="Q2678" i="17"/>
  <c r="P2678" i="17"/>
  <c r="L2678" i="17"/>
  <c r="K2678" i="17"/>
  <c r="J2678" i="17"/>
  <c r="I2678" i="17"/>
  <c r="S2677" i="17"/>
  <c r="R2677" i="17"/>
  <c r="Q2677" i="17"/>
  <c r="P2677" i="17"/>
  <c r="L2677" i="17"/>
  <c r="K2677" i="17"/>
  <c r="J2677" i="17"/>
  <c r="I2677" i="17"/>
  <c r="S2676" i="17"/>
  <c r="R2676" i="17"/>
  <c r="Q2676" i="17"/>
  <c r="P2676" i="17"/>
  <c r="L2676" i="17"/>
  <c r="K2676" i="17"/>
  <c r="J2676" i="17"/>
  <c r="I2676" i="17"/>
  <c r="S2675" i="17"/>
  <c r="R2675" i="17"/>
  <c r="Q2675" i="17"/>
  <c r="P2675" i="17"/>
  <c r="L2675" i="17"/>
  <c r="K2675" i="17"/>
  <c r="J2675" i="17"/>
  <c r="I2675" i="17"/>
  <c r="S2662" i="17"/>
  <c r="R2662" i="17"/>
  <c r="Q2662" i="17"/>
  <c r="P2662" i="17"/>
  <c r="L2662" i="17"/>
  <c r="K2662" i="17"/>
  <c r="J2662" i="17"/>
  <c r="I2662" i="17"/>
  <c r="S2661" i="17"/>
  <c r="R2661" i="17"/>
  <c r="Q2661" i="17"/>
  <c r="P2661" i="17"/>
  <c r="L2661" i="17"/>
  <c r="K2661" i="17"/>
  <c r="J2661" i="17"/>
  <c r="I2661" i="17"/>
  <c r="S2660" i="17"/>
  <c r="R2660" i="17"/>
  <c r="Q2660" i="17"/>
  <c r="P2660" i="17"/>
  <c r="L2660" i="17"/>
  <c r="K2660" i="17"/>
  <c r="J2660" i="17"/>
  <c r="I2660" i="17"/>
  <c r="Q2639" i="17"/>
  <c r="P2639" i="17"/>
  <c r="L2639" i="17"/>
  <c r="K2639" i="17"/>
  <c r="J2639" i="17"/>
  <c r="I2639" i="17"/>
  <c r="S2655" i="17"/>
  <c r="R2655" i="17"/>
  <c r="Q2655" i="17"/>
  <c r="P2655" i="17"/>
  <c r="L2655" i="17"/>
  <c r="K2655" i="17"/>
  <c r="J2655" i="17"/>
  <c r="I2655" i="17"/>
  <c r="Q2638" i="17"/>
  <c r="P2638" i="17"/>
  <c r="L2638" i="17"/>
  <c r="K2638" i="17"/>
  <c r="J2638" i="17"/>
  <c r="I2638" i="17"/>
  <c r="Q2637" i="17"/>
  <c r="P2637" i="17"/>
  <c r="L2637" i="17"/>
  <c r="K2637" i="17"/>
  <c r="J2637" i="17"/>
  <c r="I2637" i="17"/>
  <c r="Q2636" i="17"/>
  <c r="P2636" i="17"/>
  <c r="L2636" i="17"/>
  <c r="K2636" i="17"/>
  <c r="J2636" i="17"/>
  <c r="I2636" i="17"/>
  <c r="Q2635" i="17"/>
  <c r="P2635" i="17"/>
  <c r="L2635" i="17"/>
  <c r="K2635" i="17"/>
  <c r="J2635" i="17"/>
  <c r="I2635" i="17"/>
  <c r="Q2634" i="17"/>
  <c r="P2634" i="17"/>
  <c r="L2634" i="17"/>
  <c r="K2634" i="17"/>
  <c r="J2634" i="17"/>
  <c r="I2634" i="17"/>
  <c r="S2654" i="17"/>
  <c r="R2654" i="17"/>
  <c r="Q2654" i="17"/>
  <c r="P2654" i="17"/>
  <c r="L2654" i="17"/>
  <c r="K2654" i="17"/>
  <c r="J2654" i="17"/>
  <c r="I2654" i="17"/>
  <c r="Q2633" i="17"/>
  <c r="P2633" i="17"/>
  <c r="L2633" i="17"/>
  <c r="K2633" i="17"/>
  <c r="J2633" i="17"/>
  <c r="I2633" i="17"/>
  <c r="Q2632" i="17"/>
  <c r="P2632" i="17"/>
  <c r="L2632" i="17"/>
  <c r="K2632" i="17"/>
  <c r="J2632" i="17"/>
  <c r="I2632" i="17"/>
  <c r="Q2631" i="17"/>
  <c r="P2631" i="17"/>
  <c r="L2631" i="17"/>
  <c r="K2631" i="17"/>
  <c r="J2631" i="17"/>
  <c r="I2631" i="17"/>
  <c r="Q2630" i="17"/>
  <c r="P2630" i="17"/>
  <c r="L2630" i="17"/>
  <c r="K2630" i="17"/>
  <c r="J2630" i="17"/>
  <c r="I2630" i="17"/>
  <c r="S2653" i="17"/>
  <c r="R2653" i="17"/>
  <c r="Q2653" i="17"/>
  <c r="P2653" i="17"/>
  <c r="L2653" i="17"/>
  <c r="K2653" i="17"/>
  <c r="J2653" i="17"/>
  <c r="I2653" i="17"/>
  <c r="S2659" i="17"/>
  <c r="R2659" i="17"/>
  <c r="Q2659" i="17"/>
  <c r="P2659" i="17"/>
  <c r="L2659" i="17"/>
  <c r="K2659" i="17"/>
  <c r="J2659" i="17"/>
  <c r="I2659" i="17"/>
  <c r="S2658" i="17"/>
  <c r="R2658" i="17"/>
  <c r="Q2658" i="17"/>
  <c r="P2658" i="17"/>
  <c r="L2658" i="17"/>
  <c r="K2658" i="17"/>
  <c r="J2658" i="17"/>
  <c r="I2658" i="17"/>
  <c r="Q2629" i="17"/>
  <c r="P2629" i="17"/>
  <c r="L2629" i="17"/>
  <c r="K2629" i="17"/>
  <c r="J2629" i="17"/>
  <c r="I2629" i="17"/>
  <c r="S2652" i="17"/>
  <c r="R2652" i="17"/>
  <c r="Q2652" i="17"/>
  <c r="P2652" i="17"/>
  <c r="L2652" i="17"/>
  <c r="K2652" i="17"/>
  <c r="J2652" i="17"/>
  <c r="I2652" i="17"/>
  <c r="S2651" i="17"/>
  <c r="R2651" i="17"/>
  <c r="Q2651" i="17"/>
  <c r="P2651" i="17"/>
  <c r="L2651" i="17"/>
  <c r="K2651" i="17"/>
  <c r="J2651" i="17"/>
  <c r="I2651" i="17"/>
  <c r="S2650" i="17"/>
  <c r="R2650" i="17"/>
  <c r="Q2650" i="17"/>
  <c r="P2650" i="17"/>
  <c r="L2650" i="17"/>
  <c r="K2650" i="17"/>
  <c r="J2650" i="17"/>
  <c r="I2650" i="17"/>
  <c r="Q2628" i="17"/>
  <c r="P2628" i="17"/>
  <c r="L2628" i="17"/>
  <c r="K2628" i="17"/>
  <c r="J2628" i="17"/>
  <c r="I2628" i="17"/>
  <c r="Q2627" i="17"/>
  <c r="P2627" i="17"/>
  <c r="L2627" i="17"/>
  <c r="K2627" i="17"/>
  <c r="J2627" i="17"/>
  <c r="I2627" i="17"/>
  <c r="S2649" i="17"/>
  <c r="R2649" i="17"/>
  <c r="Q2649" i="17"/>
  <c r="P2649" i="17"/>
  <c r="L2649" i="17"/>
  <c r="K2649" i="17"/>
  <c r="J2649" i="17"/>
  <c r="I2649" i="17"/>
  <c r="S2648" i="17"/>
  <c r="R2648" i="17"/>
  <c r="Q2648" i="17"/>
  <c r="P2648" i="17"/>
  <c r="L2648" i="17"/>
  <c r="K2648" i="17"/>
  <c r="J2648" i="17"/>
  <c r="I2648" i="17"/>
  <c r="S2647" i="17"/>
  <c r="R2647" i="17"/>
  <c r="Q2647" i="17"/>
  <c r="P2647" i="17"/>
  <c r="L2647" i="17"/>
  <c r="K2647" i="17"/>
  <c r="J2647" i="17"/>
  <c r="I2647" i="17"/>
  <c r="S2646" i="17"/>
  <c r="R2646" i="17"/>
  <c r="Q2646" i="17"/>
  <c r="P2646" i="17"/>
  <c r="L2646" i="17"/>
  <c r="K2646" i="17"/>
  <c r="J2646" i="17"/>
  <c r="I2646" i="17"/>
  <c r="S2645" i="17"/>
  <c r="R2645" i="17"/>
  <c r="Q2645" i="17"/>
  <c r="P2645" i="17"/>
  <c r="L2645" i="17"/>
  <c r="K2645" i="17"/>
  <c r="J2645" i="17"/>
  <c r="I2645" i="17"/>
  <c r="S2644" i="17"/>
  <c r="R2644" i="17"/>
  <c r="Q2644" i="17"/>
  <c r="P2644" i="17"/>
  <c r="L2644" i="17"/>
  <c r="K2644" i="17"/>
  <c r="J2644" i="17"/>
  <c r="I2644" i="17"/>
  <c r="S2643" i="17"/>
  <c r="R2643" i="17"/>
  <c r="Q2643" i="17"/>
  <c r="P2643" i="17"/>
  <c r="L2643" i="17"/>
  <c r="K2643" i="17"/>
  <c r="J2643" i="17"/>
  <c r="I2643" i="17"/>
  <c r="Q2626" i="17"/>
  <c r="P2626" i="17"/>
  <c r="L2626" i="17"/>
  <c r="K2626" i="17"/>
  <c r="J2626" i="17"/>
  <c r="I2626" i="17"/>
  <c r="S2657" i="17"/>
  <c r="R2657" i="17"/>
  <c r="Q2657" i="17"/>
  <c r="P2657" i="17"/>
  <c r="L2657" i="17"/>
  <c r="K2657" i="17"/>
  <c r="J2657" i="17"/>
  <c r="I2657" i="17"/>
  <c r="S2656" i="17"/>
  <c r="R2656" i="17"/>
  <c r="Q2656" i="17"/>
  <c r="P2656" i="17"/>
  <c r="L2656" i="17"/>
  <c r="K2656" i="17"/>
  <c r="J2656" i="17"/>
  <c r="I2656" i="17"/>
  <c r="S2642" i="17"/>
  <c r="R2642" i="17"/>
  <c r="Q2642" i="17"/>
  <c r="P2642" i="17"/>
  <c r="L2642" i="17"/>
  <c r="K2642" i="17"/>
  <c r="J2642" i="17"/>
  <c r="I2642" i="17"/>
  <c r="S2641" i="17"/>
  <c r="R2641" i="17"/>
  <c r="Q2641" i="17"/>
  <c r="P2641" i="17"/>
  <c r="L2641" i="17"/>
  <c r="K2641" i="17"/>
  <c r="J2641" i="17"/>
  <c r="I2641" i="17"/>
  <c r="S2640" i="17"/>
  <c r="R2640" i="17"/>
  <c r="Q2640" i="17"/>
  <c r="P2640" i="17"/>
  <c r="L2640" i="17"/>
  <c r="K2640" i="17"/>
  <c r="J2640" i="17"/>
  <c r="I2640" i="17"/>
  <c r="Q2625" i="17"/>
  <c r="P2625" i="17"/>
  <c r="L2625" i="17"/>
  <c r="K2625" i="17"/>
  <c r="J2625" i="17"/>
  <c r="I2625" i="17"/>
  <c r="Q2624" i="17"/>
  <c r="P2624" i="17"/>
  <c r="L2624" i="17"/>
  <c r="K2624" i="17"/>
  <c r="J2624" i="17"/>
  <c r="I2624" i="17"/>
  <c r="Q2607" i="17"/>
  <c r="P2607" i="17"/>
  <c r="L2607" i="17"/>
  <c r="K2607" i="17"/>
  <c r="J2607" i="17"/>
  <c r="I2607" i="17"/>
  <c r="Q2606" i="17"/>
  <c r="P2606" i="17"/>
  <c r="L2606" i="17"/>
  <c r="K2606" i="17"/>
  <c r="J2606" i="17"/>
  <c r="I2606" i="17"/>
  <c r="Q2605" i="17"/>
  <c r="P2605" i="17"/>
  <c r="L2605" i="17"/>
  <c r="K2605" i="17"/>
  <c r="J2605" i="17"/>
  <c r="I2605" i="17"/>
  <c r="Q2604" i="17"/>
  <c r="P2604" i="17"/>
  <c r="L2604" i="17"/>
  <c r="K2604" i="17"/>
  <c r="J2604" i="17"/>
  <c r="I2604" i="17"/>
  <c r="Q2603" i="17"/>
  <c r="P2603" i="17"/>
  <c r="L2603" i="17"/>
  <c r="K2603" i="17"/>
  <c r="J2603" i="17"/>
  <c r="I2603" i="17"/>
  <c r="Q2602" i="17"/>
  <c r="P2602" i="17"/>
  <c r="L2602" i="17"/>
  <c r="K2602" i="17"/>
  <c r="J2602" i="17"/>
  <c r="I2602" i="17"/>
  <c r="S2623" i="17"/>
  <c r="R2623" i="17"/>
  <c r="Q2623" i="17"/>
  <c r="P2623" i="17"/>
  <c r="L2623" i="17"/>
  <c r="K2623" i="17"/>
  <c r="J2623" i="17"/>
  <c r="I2623" i="17"/>
  <c r="S2622" i="17"/>
  <c r="R2622" i="17"/>
  <c r="Q2622" i="17"/>
  <c r="P2622" i="17"/>
  <c r="L2622" i="17"/>
  <c r="K2622" i="17"/>
  <c r="J2622" i="17"/>
  <c r="I2622" i="17"/>
  <c r="Q2601" i="17"/>
  <c r="P2601" i="17"/>
  <c r="L2601" i="17"/>
  <c r="K2601" i="17"/>
  <c r="J2601" i="17"/>
  <c r="I2601" i="17"/>
  <c r="Q2600" i="17"/>
  <c r="P2600" i="17"/>
  <c r="L2600" i="17"/>
  <c r="K2600" i="17"/>
  <c r="J2600" i="17"/>
  <c r="I2600" i="17"/>
  <c r="Q2599" i="17"/>
  <c r="P2599" i="17"/>
  <c r="L2599" i="17"/>
  <c r="K2599" i="17"/>
  <c r="J2599" i="17"/>
  <c r="I2599" i="17"/>
  <c r="S2619" i="17"/>
  <c r="R2619" i="17"/>
  <c r="Q2619" i="17"/>
  <c r="P2619" i="17"/>
  <c r="L2619" i="17"/>
  <c r="K2619" i="17"/>
  <c r="J2619" i="17"/>
  <c r="I2619" i="17"/>
  <c r="S2618" i="17"/>
  <c r="R2618" i="17"/>
  <c r="Q2618" i="17"/>
  <c r="P2618" i="17"/>
  <c r="L2618" i="17"/>
  <c r="K2618" i="17"/>
  <c r="J2618" i="17"/>
  <c r="I2618" i="17"/>
  <c r="S2617" i="17"/>
  <c r="R2617" i="17"/>
  <c r="Q2617" i="17"/>
  <c r="P2617" i="17"/>
  <c r="L2617" i="17"/>
  <c r="K2617" i="17"/>
  <c r="J2617" i="17"/>
  <c r="I2617" i="17"/>
  <c r="S2616" i="17"/>
  <c r="R2616" i="17"/>
  <c r="Q2616" i="17"/>
  <c r="P2616" i="17"/>
  <c r="L2616" i="17"/>
  <c r="K2616" i="17"/>
  <c r="J2616" i="17"/>
  <c r="I2616" i="17"/>
  <c r="S2615" i="17"/>
  <c r="R2615" i="17"/>
  <c r="Q2615" i="17"/>
  <c r="P2615" i="17"/>
  <c r="L2615" i="17"/>
  <c r="K2615" i="17"/>
  <c r="J2615" i="17"/>
  <c r="I2615" i="17"/>
  <c r="S2614" i="17"/>
  <c r="R2614" i="17"/>
  <c r="Q2614" i="17"/>
  <c r="P2614" i="17"/>
  <c r="L2614" i="17"/>
  <c r="K2614" i="17"/>
  <c r="J2614" i="17"/>
  <c r="I2614" i="17"/>
  <c r="Q2598" i="17"/>
  <c r="P2598" i="17"/>
  <c r="L2598" i="17"/>
  <c r="K2598" i="17"/>
  <c r="J2598" i="17"/>
  <c r="I2598" i="17"/>
  <c r="Q2597" i="17"/>
  <c r="P2597" i="17"/>
  <c r="L2597" i="17"/>
  <c r="K2597" i="17"/>
  <c r="J2597" i="17"/>
  <c r="I2597" i="17"/>
  <c r="Q2596" i="17"/>
  <c r="P2596" i="17"/>
  <c r="L2596" i="17"/>
  <c r="K2596" i="17"/>
  <c r="J2596" i="17"/>
  <c r="I2596" i="17"/>
  <c r="S2613" i="17"/>
  <c r="R2613" i="17"/>
  <c r="Q2613" i="17"/>
  <c r="P2613" i="17"/>
  <c r="L2613" i="17"/>
  <c r="K2613" i="17"/>
  <c r="J2613" i="17"/>
  <c r="I2613" i="17"/>
  <c r="Q2595" i="17"/>
  <c r="P2595" i="17"/>
  <c r="L2595" i="17"/>
  <c r="K2595" i="17"/>
  <c r="J2595" i="17"/>
  <c r="I2595" i="17"/>
  <c r="Q2594" i="17"/>
  <c r="P2594" i="17"/>
  <c r="L2594" i="17"/>
  <c r="K2594" i="17"/>
  <c r="J2594" i="17"/>
  <c r="I2594" i="17"/>
  <c r="Q2593" i="17"/>
  <c r="P2593" i="17"/>
  <c r="L2593" i="17"/>
  <c r="K2593" i="17"/>
  <c r="J2593" i="17"/>
  <c r="I2593" i="17"/>
  <c r="Q2592" i="17"/>
  <c r="P2592" i="17"/>
  <c r="L2592" i="17"/>
  <c r="K2592" i="17"/>
  <c r="J2592" i="17"/>
  <c r="I2592" i="17"/>
  <c r="Q2591" i="17"/>
  <c r="P2591" i="17"/>
  <c r="L2591" i="17"/>
  <c r="K2591" i="17"/>
  <c r="J2591" i="17"/>
  <c r="I2591" i="17"/>
  <c r="Q2590" i="17"/>
  <c r="P2590" i="17"/>
  <c r="L2590" i="17"/>
  <c r="K2590" i="17"/>
  <c r="J2590" i="17"/>
  <c r="I2590" i="17"/>
  <c r="Q2589" i="17"/>
  <c r="P2589" i="17"/>
  <c r="L2589" i="17"/>
  <c r="K2589" i="17"/>
  <c r="J2589" i="17"/>
  <c r="I2589" i="17"/>
  <c r="Q2588" i="17"/>
  <c r="P2588" i="17"/>
  <c r="L2588" i="17"/>
  <c r="K2588" i="17"/>
  <c r="J2588" i="17"/>
  <c r="I2588" i="17"/>
  <c r="Q2587" i="17"/>
  <c r="P2587" i="17"/>
  <c r="L2587" i="17"/>
  <c r="K2587" i="17"/>
  <c r="J2587" i="17"/>
  <c r="I2587" i="17"/>
  <c r="Q2586" i="17"/>
  <c r="P2586" i="17"/>
  <c r="L2586" i="17"/>
  <c r="K2586" i="17"/>
  <c r="J2586" i="17"/>
  <c r="I2586" i="17"/>
  <c r="S2621" i="17"/>
  <c r="R2621" i="17"/>
  <c r="Q2621" i="17"/>
  <c r="P2621" i="17"/>
  <c r="L2621" i="17"/>
  <c r="K2621" i="17"/>
  <c r="J2621" i="17"/>
  <c r="I2621" i="17"/>
  <c r="S2612" i="17"/>
  <c r="R2612" i="17"/>
  <c r="Q2612" i="17"/>
  <c r="P2612" i="17"/>
  <c r="L2612" i="17"/>
  <c r="K2612" i="17"/>
  <c r="J2612" i="17"/>
  <c r="I2612" i="17"/>
  <c r="S2620" i="17"/>
  <c r="R2620" i="17"/>
  <c r="Q2620" i="17"/>
  <c r="P2620" i="17"/>
  <c r="L2620" i="17"/>
  <c r="K2620" i="17"/>
  <c r="J2620" i="17"/>
  <c r="I2620" i="17"/>
  <c r="S2611" i="17"/>
  <c r="R2611" i="17"/>
  <c r="Q2611" i="17"/>
  <c r="P2611" i="17"/>
  <c r="L2611" i="17"/>
  <c r="K2611" i="17"/>
  <c r="J2611" i="17"/>
  <c r="I2611" i="17"/>
  <c r="S2610" i="17"/>
  <c r="R2610" i="17"/>
  <c r="Q2610" i="17"/>
  <c r="P2610" i="17"/>
  <c r="L2610" i="17"/>
  <c r="K2610" i="17"/>
  <c r="J2610" i="17"/>
  <c r="I2610" i="17"/>
  <c r="S2609" i="17"/>
  <c r="R2609" i="17"/>
  <c r="Q2609" i="17"/>
  <c r="P2609" i="17"/>
  <c r="L2609" i="17"/>
  <c r="K2609" i="17"/>
  <c r="J2609" i="17"/>
  <c r="I2609" i="17"/>
  <c r="S2608" i="17"/>
  <c r="R2608" i="17"/>
  <c r="Q2608" i="17"/>
  <c r="P2608" i="17"/>
  <c r="L2608" i="17"/>
  <c r="K2608" i="17"/>
  <c r="J2608" i="17"/>
  <c r="I2608" i="17"/>
  <c r="Q2585" i="17"/>
  <c r="P2585" i="17"/>
  <c r="L2585" i="17"/>
  <c r="K2585" i="17"/>
  <c r="J2585" i="17"/>
  <c r="I2585" i="17"/>
  <c r="Q2584" i="17"/>
  <c r="P2584" i="17"/>
  <c r="L2584" i="17"/>
  <c r="K2584" i="17"/>
  <c r="J2584" i="17"/>
  <c r="I2584" i="17"/>
  <c r="Q2583" i="17"/>
  <c r="P2583" i="17"/>
  <c r="L2583" i="17"/>
  <c r="K2583" i="17"/>
  <c r="J2583" i="17"/>
  <c r="I2583" i="17"/>
  <c r="S2582" i="17"/>
  <c r="R2582" i="17"/>
  <c r="Q2582" i="17"/>
  <c r="P2582" i="17"/>
  <c r="L2582" i="17"/>
  <c r="K2582" i="17"/>
  <c r="J2582" i="17"/>
  <c r="I2582" i="17"/>
  <c r="S2581" i="17"/>
  <c r="R2581" i="17"/>
  <c r="Q2581" i="17"/>
  <c r="P2581" i="17"/>
  <c r="L2581" i="17"/>
  <c r="K2581" i="17"/>
  <c r="J2581" i="17"/>
  <c r="I2581" i="17"/>
  <c r="Q2567" i="17"/>
  <c r="P2567" i="17"/>
  <c r="L2567" i="17"/>
  <c r="K2567" i="17"/>
  <c r="J2567" i="17"/>
  <c r="I2567" i="17"/>
  <c r="Q2566" i="17"/>
  <c r="P2566" i="17"/>
  <c r="L2566" i="17"/>
  <c r="K2566" i="17"/>
  <c r="J2566" i="17"/>
  <c r="I2566" i="17"/>
  <c r="S2580" i="17"/>
  <c r="R2580" i="17"/>
  <c r="Q2580" i="17"/>
  <c r="P2580" i="17"/>
  <c r="L2580" i="17"/>
  <c r="K2580" i="17"/>
  <c r="J2580" i="17"/>
  <c r="I2580" i="17"/>
  <c r="S2579" i="17"/>
  <c r="R2579" i="17"/>
  <c r="Q2579" i="17"/>
  <c r="P2579" i="17"/>
  <c r="L2579" i="17"/>
  <c r="K2579" i="17"/>
  <c r="J2579" i="17"/>
  <c r="I2579" i="17"/>
  <c r="S2578" i="17"/>
  <c r="R2578" i="17"/>
  <c r="Q2578" i="17"/>
  <c r="P2578" i="17"/>
  <c r="L2578" i="17"/>
  <c r="K2578" i="17"/>
  <c r="J2578" i="17"/>
  <c r="I2578" i="17"/>
  <c r="S2577" i="17"/>
  <c r="R2577" i="17"/>
  <c r="Q2577" i="17"/>
  <c r="P2577" i="17"/>
  <c r="L2577" i="17"/>
  <c r="K2577" i="17"/>
  <c r="J2577" i="17"/>
  <c r="I2577" i="17"/>
  <c r="Q2565" i="17"/>
  <c r="P2565" i="17"/>
  <c r="L2565" i="17"/>
  <c r="K2565" i="17"/>
  <c r="J2565" i="17"/>
  <c r="I2565" i="17"/>
  <c r="Q2564" i="17"/>
  <c r="P2564" i="17"/>
  <c r="L2564" i="17"/>
  <c r="K2564" i="17"/>
  <c r="J2564" i="17"/>
  <c r="I2564" i="17"/>
  <c r="Q2563" i="17"/>
  <c r="P2563" i="17"/>
  <c r="L2563" i="17"/>
  <c r="K2563" i="17"/>
  <c r="J2563" i="17"/>
  <c r="I2563" i="17"/>
  <c r="Q2562" i="17"/>
  <c r="P2562" i="17"/>
  <c r="L2562" i="17"/>
  <c r="K2562" i="17"/>
  <c r="J2562" i="17"/>
  <c r="I2562" i="17"/>
  <c r="Q2561" i="17"/>
  <c r="P2561" i="17"/>
  <c r="L2561" i="17"/>
  <c r="K2561" i="17"/>
  <c r="J2561" i="17"/>
  <c r="I2561" i="17"/>
  <c r="Q2560" i="17"/>
  <c r="P2560" i="17"/>
  <c r="L2560" i="17"/>
  <c r="K2560" i="17"/>
  <c r="J2560" i="17"/>
  <c r="I2560" i="17"/>
  <c r="S2576" i="17"/>
  <c r="R2576" i="17"/>
  <c r="Q2576" i="17"/>
  <c r="P2576" i="17"/>
  <c r="L2576" i="17"/>
  <c r="K2576" i="17"/>
  <c r="J2576" i="17"/>
  <c r="I2576" i="17"/>
  <c r="S2575" i="17"/>
  <c r="R2575" i="17"/>
  <c r="Q2575" i="17"/>
  <c r="P2575" i="17"/>
  <c r="L2575" i="17"/>
  <c r="K2575" i="17"/>
  <c r="J2575" i="17"/>
  <c r="I2575" i="17"/>
  <c r="Q2559" i="17"/>
  <c r="P2559" i="17"/>
  <c r="L2559" i="17"/>
  <c r="K2559" i="17"/>
  <c r="J2559" i="17"/>
  <c r="I2559" i="17"/>
  <c r="Q2558" i="17"/>
  <c r="P2558" i="17"/>
  <c r="L2558" i="17"/>
  <c r="K2558" i="17"/>
  <c r="J2558" i="17"/>
  <c r="I2558" i="17"/>
  <c r="S2574" i="17"/>
  <c r="R2574" i="17"/>
  <c r="Q2574" i="17"/>
  <c r="P2574" i="17"/>
  <c r="L2574" i="17"/>
  <c r="K2574" i="17"/>
  <c r="J2574" i="17"/>
  <c r="I2574" i="17"/>
  <c r="Q2557" i="17"/>
  <c r="P2557" i="17"/>
  <c r="L2557" i="17"/>
  <c r="K2557" i="17"/>
  <c r="J2557" i="17"/>
  <c r="I2557" i="17"/>
  <c r="S2573" i="17"/>
  <c r="R2573" i="17"/>
  <c r="Q2573" i="17"/>
  <c r="P2573" i="17"/>
  <c r="L2573" i="17"/>
  <c r="K2573" i="17"/>
  <c r="J2573" i="17"/>
  <c r="I2573" i="17"/>
  <c r="S2572" i="17"/>
  <c r="R2572" i="17"/>
  <c r="Q2572" i="17"/>
  <c r="P2572" i="17"/>
  <c r="L2572" i="17"/>
  <c r="K2572" i="17"/>
  <c r="J2572" i="17"/>
  <c r="I2572" i="17"/>
  <c r="S2571" i="17"/>
  <c r="R2571" i="17"/>
  <c r="Q2571" i="17"/>
  <c r="P2571" i="17"/>
  <c r="L2571" i="17"/>
  <c r="K2571" i="17"/>
  <c r="J2571" i="17"/>
  <c r="I2571" i="17"/>
  <c r="Q2556" i="17"/>
  <c r="P2556" i="17"/>
  <c r="L2556" i="17"/>
  <c r="K2556" i="17"/>
  <c r="J2556" i="17"/>
  <c r="I2556" i="17"/>
  <c r="S2570" i="17"/>
  <c r="R2570" i="17"/>
  <c r="Q2570" i="17"/>
  <c r="P2570" i="17"/>
  <c r="L2570" i="17"/>
  <c r="K2570" i="17"/>
  <c r="J2570" i="17"/>
  <c r="I2570" i="17"/>
  <c r="S2569" i="17"/>
  <c r="R2569" i="17"/>
  <c r="Q2569" i="17"/>
  <c r="P2569" i="17"/>
  <c r="L2569" i="17"/>
  <c r="K2569" i="17"/>
  <c r="J2569" i="17"/>
  <c r="I2569" i="17"/>
  <c r="S2568" i="17"/>
  <c r="R2568" i="17"/>
  <c r="Q2568" i="17"/>
  <c r="P2568" i="17"/>
  <c r="L2568" i="17"/>
  <c r="K2568" i="17"/>
  <c r="J2568" i="17"/>
  <c r="I2568" i="17"/>
  <c r="Q2555" i="17"/>
  <c r="P2555" i="17"/>
  <c r="L2555" i="17"/>
  <c r="K2555" i="17"/>
  <c r="J2555" i="17"/>
  <c r="I2555" i="17"/>
  <c r="Q2554" i="17"/>
  <c r="P2554" i="17"/>
  <c r="L2554" i="17"/>
  <c r="K2554" i="17"/>
  <c r="J2554" i="17"/>
  <c r="I2554" i="17"/>
  <c r="Q2553" i="17"/>
  <c r="P2553" i="17"/>
  <c r="L2553" i="17"/>
  <c r="K2553" i="17"/>
  <c r="J2553" i="17"/>
  <c r="I2553" i="17"/>
  <c r="Q2826" i="17"/>
  <c r="P2826" i="17"/>
  <c r="L2826" i="17"/>
  <c r="K2826" i="17"/>
  <c r="J2826" i="17"/>
  <c r="I2826" i="17"/>
  <c r="S2845" i="17"/>
  <c r="R2845" i="17"/>
  <c r="Q2845" i="17"/>
  <c r="P2845" i="17"/>
  <c r="L2845" i="17"/>
  <c r="K2845" i="17"/>
  <c r="J2845" i="17"/>
  <c r="I2845" i="17"/>
  <c r="S2844" i="17"/>
  <c r="R2844" i="17"/>
  <c r="Q2844" i="17"/>
  <c r="P2844" i="17"/>
  <c r="L2844" i="17"/>
  <c r="K2844" i="17"/>
  <c r="J2844" i="17"/>
  <c r="I2844" i="17"/>
  <c r="Q2539" i="17"/>
  <c r="P2539" i="17"/>
  <c r="L2539" i="17"/>
  <c r="K2539" i="17"/>
  <c r="J2539" i="17"/>
  <c r="I2539" i="17"/>
  <c r="S2550" i="17"/>
  <c r="R2550" i="17"/>
  <c r="Q2550" i="17"/>
  <c r="P2550" i="17"/>
  <c r="L2550" i="17"/>
  <c r="K2550" i="17"/>
  <c r="J2550" i="17"/>
  <c r="I2550" i="17"/>
  <c r="Q2538" i="17"/>
  <c r="P2538" i="17"/>
  <c r="L2538" i="17"/>
  <c r="K2538" i="17"/>
  <c r="J2538" i="17"/>
  <c r="I2538" i="17"/>
  <c r="S2545" i="17"/>
  <c r="R2545" i="17"/>
  <c r="Q2545" i="17"/>
  <c r="P2545" i="17"/>
  <c r="L2545" i="17"/>
  <c r="K2545" i="17"/>
  <c r="J2545" i="17"/>
  <c r="I2545" i="17"/>
  <c r="S2544" i="17"/>
  <c r="R2544" i="17"/>
  <c r="Q2544" i="17"/>
  <c r="P2544" i="17"/>
  <c r="L2544" i="17"/>
  <c r="K2544" i="17"/>
  <c r="J2544" i="17"/>
  <c r="I2544" i="17"/>
  <c r="Q2537" i="17"/>
  <c r="P2537" i="17"/>
  <c r="L2537" i="17"/>
  <c r="K2537" i="17"/>
  <c r="J2537" i="17"/>
  <c r="I2537" i="17"/>
  <c r="Q2536" i="17"/>
  <c r="P2536" i="17"/>
  <c r="L2536" i="17"/>
  <c r="K2536" i="17"/>
  <c r="J2536" i="17"/>
  <c r="I2536" i="17"/>
  <c r="Q2535" i="17"/>
  <c r="P2535" i="17"/>
  <c r="L2535" i="17"/>
  <c r="K2535" i="17"/>
  <c r="J2535" i="17"/>
  <c r="I2535" i="17"/>
  <c r="Q2534" i="17"/>
  <c r="P2534" i="17"/>
  <c r="L2534" i="17"/>
  <c r="K2534" i="17"/>
  <c r="J2534" i="17"/>
  <c r="I2534" i="17"/>
  <c r="S2549" i="17"/>
  <c r="R2549" i="17"/>
  <c r="Q2549" i="17"/>
  <c r="P2549" i="17"/>
  <c r="L2549" i="17"/>
  <c r="K2549" i="17"/>
  <c r="J2549" i="17"/>
  <c r="S2543" i="17"/>
  <c r="R2543" i="17"/>
  <c r="Q2543" i="17"/>
  <c r="P2543" i="17"/>
  <c r="L2543" i="17"/>
  <c r="K2543" i="17"/>
  <c r="J2543" i="17"/>
  <c r="I2543" i="17"/>
  <c r="S2548" i="17"/>
  <c r="R2548" i="17"/>
  <c r="Q2548" i="17"/>
  <c r="P2548" i="17"/>
  <c r="L2548" i="17"/>
  <c r="K2548" i="17"/>
  <c r="J2548" i="17"/>
  <c r="I2548" i="17"/>
  <c r="Q2533" i="17"/>
  <c r="P2533" i="17"/>
  <c r="L2533" i="17"/>
  <c r="K2533" i="17"/>
  <c r="J2533" i="17"/>
  <c r="I2533" i="17"/>
  <c r="S2547" i="17"/>
  <c r="R2547" i="17"/>
  <c r="Q2547" i="17"/>
  <c r="P2547" i="17"/>
  <c r="L2547" i="17"/>
  <c r="K2547" i="17"/>
  <c r="J2547" i="17"/>
  <c r="I2547" i="17"/>
  <c r="S2542" i="17"/>
  <c r="R2542" i="17"/>
  <c r="Q2542" i="17"/>
  <c r="P2542" i="17"/>
  <c r="L2542" i="17"/>
  <c r="K2542" i="17"/>
  <c r="J2542" i="17"/>
  <c r="I2542" i="17"/>
  <c r="S2541" i="17"/>
  <c r="R2541" i="17"/>
  <c r="Q2541" i="17"/>
  <c r="P2541" i="17"/>
  <c r="L2541" i="17"/>
  <c r="K2541" i="17"/>
  <c r="J2541" i="17"/>
  <c r="I2541" i="17"/>
  <c r="S2552" i="17"/>
  <c r="R2552" i="17"/>
  <c r="Q2552" i="17"/>
  <c r="P2552" i="17"/>
  <c r="L2552" i="17"/>
  <c r="K2552" i="17"/>
  <c r="J2552" i="17"/>
  <c r="I2552" i="17"/>
  <c r="Q2532" i="17"/>
  <c r="P2532" i="17"/>
  <c r="L2532" i="17"/>
  <c r="K2532" i="17"/>
  <c r="J2532" i="17"/>
  <c r="I2532" i="17"/>
  <c r="S2551" i="17"/>
  <c r="R2551" i="17"/>
  <c r="Q2551" i="17"/>
  <c r="P2551" i="17"/>
  <c r="L2551" i="17"/>
  <c r="K2551" i="17"/>
  <c r="J2551" i="17"/>
  <c r="I2551" i="17"/>
  <c r="Q2531" i="17"/>
  <c r="P2531" i="17"/>
  <c r="L2531" i="17"/>
  <c r="K2531" i="17"/>
  <c r="J2531" i="17"/>
  <c r="I2531" i="17"/>
  <c r="Q2530" i="17"/>
  <c r="P2530" i="17"/>
  <c r="L2530" i="17"/>
  <c r="K2530" i="17"/>
  <c r="J2530" i="17"/>
  <c r="I2530" i="17"/>
  <c r="S2546" i="17"/>
  <c r="R2546" i="17"/>
  <c r="Q2546" i="17"/>
  <c r="P2546" i="17"/>
  <c r="L2546" i="17"/>
  <c r="K2546" i="17"/>
  <c r="J2546" i="17"/>
  <c r="S2540" i="17"/>
  <c r="R2540" i="17"/>
  <c r="Q2540" i="17"/>
  <c r="P2540" i="17"/>
  <c r="L2540" i="17"/>
  <c r="K2540" i="17"/>
  <c r="J2540" i="17"/>
  <c r="I2540" i="17"/>
  <c r="Q2529" i="17"/>
  <c r="P2529" i="17"/>
  <c r="L2529" i="17"/>
  <c r="K2529" i="17"/>
  <c r="J2529" i="17"/>
  <c r="I2529" i="17"/>
  <c r="Q2516" i="17"/>
  <c r="P2516" i="17"/>
  <c r="L2516" i="17"/>
  <c r="K2516" i="17"/>
  <c r="J2516" i="17"/>
  <c r="I2516" i="17"/>
  <c r="Q2515" i="17"/>
  <c r="P2515" i="17"/>
  <c r="L2515" i="17"/>
  <c r="K2515" i="17"/>
  <c r="J2515" i="17"/>
  <c r="I2515" i="17"/>
  <c r="Q2514" i="17"/>
  <c r="P2514" i="17"/>
  <c r="L2514" i="17"/>
  <c r="K2514" i="17"/>
  <c r="J2514" i="17"/>
  <c r="I2514" i="17"/>
  <c r="Q2513" i="17"/>
  <c r="P2513" i="17"/>
  <c r="L2513" i="17"/>
  <c r="K2513" i="17"/>
  <c r="J2513" i="17"/>
  <c r="I2513" i="17"/>
  <c r="Q2512" i="17"/>
  <c r="P2512" i="17"/>
  <c r="L2512" i="17"/>
  <c r="K2512" i="17"/>
  <c r="J2512" i="17"/>
  <c r="I2512" i="17"/>
  <c r="S2528" i="17"/>
  <c r="R2528" i="17"/>
  <c r="Q2528" i="17"/>
  <c r="P2528" i="17"/>
  <c r="L2528" i="17"/>
  <c r="K2528" i="17"/>
  <c r="J2528" i="17"/>
  <c r="S2525" i="17"/>
  <c r="R2525" i="17"/>
  <c r="Q2525" i="17"/>
  <c r="P2525" i="17"/>
  <c r="L2525" i="17"/>
  <c r="K2525" i="17"/>
  <c r="J2525" i="17"/>
  <c r="I2525" i="17"/>
  <c r="Q2511" i="17"/>
  <c r="P2511" i="17"/>
  <c r="L2511" i="17"/>
  <c r="K2511" i="17"/>
  <c r="J2511" i="17"/>
  <c r="I2511" i="17"/>
  <c r="Q2510" i="17"/>
  <c r="P2510" i="17"/>
  <c r="L2510" i="17"/>
  <c r="K2510" i="17"/>
  <c r="J2510" i="17"/>
  <c r="I2510" i="17"/>
  <c r="Q2509" i="17"/>
  <c r="P2509" i="17"/>
  <c r="L2509" i="17"/>
  <c r="K2509" i="17"/>
  <c r="J2509" i="17"/>
  <c r="I2509" i="17"/>
  <c r="Q2508" i="17"/>
  <c r="P2508" i="17"/>
  <c r="L2508" i="17"/>
  <c r="K2508" i="17"/>
  <c r="J2508" i="17"/>
  <c r="I2508" i="17"/>
  <c r="S2524" i="17"/>
  <c r="R2524" i="17"/>
  <c r="Q2524" i="17"/>
  <c r="P2524" i="17"/>
  <c r="L2524" i="17"/>
  <c r="K2524" i="17"/>
  <c r="J2524" i="17"/>
  <c r="I2524" i="17"/>
  <c r="S2523" i="17"/>
  <c r="R2523" i="17"/>
  <c r="Q2523" i="17"/>
  <c r="P2523" i="17"/>
  <c r="L2523" i="17"/>
  <c r="K2523" i="17"/>
  <c r="J2523" i="17"/>
  <c r="I2523" i="17"/>
  <c r="Q2507" i="17"/>
  <c r="P2507" i="17"/>
  <c r="L2507" i="17"/>
  <c r="K2507" i="17"/>
  <c r="J2507" i="17"/>
  <c r="I2507" i="17"/>
  <c r="Q2506" i="17"/>
  <c r="P2506" i="17"/>
  <c r="L2506" i="17"/>
  <c r="K2506" i="17"/>
  <c r="J2506" i="17"/>
  <c r="I2506" i="17"/>
  <c r="S2522" i="17"/>
  <c r="R2522" i="17"/>
  <c r="Q2522" i="17"/>
  <c r="P2522" i="17"/>
  <c r="L2522" i="17"/>
  <c r="K2522" i="17"/>
  <c r="J2522" i="17"/>
  <c r="I2522" i="17"/>
  <c r="S2521" i="17"/>
  <c r="R2521" i="17"/>
  <c r="Q2521" i="17"/>
  <c r="P2521" i="17"/>
  <c r="L2521" i="17"/>
  <c r="K2521" i="17"/>
  <c r="J2521" i="17"/>
  <c r="I2521" i="17"/>
  <c r="Q2505" i="17"/>
  <c r="P2505" i="17"/>
  <c r="L2505" i="17"/>
  <c r="K2505" i="17"/>
  <c r="J2505" i="17"/>
  <c r="I2505" i="17"/>
  <c r="Q2504" i="17"/>
  <c r="P2504" i="17"/>
  <c r="L2504" i="17"/>
  <c r="K2504" i="17"/>
  <c r="J2504" i="17"/>
  <c r="I2504" i="17"/>
  <c r="S2527" i="17"/>
  <c r="R2527" i="17"/>
  <c r="Q2527" i="17"/>
  <c r="P2527" i="17"/>
  <c r="L2527" i="17"/>
  <c r="K2527" i="17"/>
  <c r="J2527" i="17"/>
  <c r="I2527" i="17"/>
  <c r="Q2503" i="17"/>
  <c r="P2503" i="17"/>
  <c r="L2503" i="17"/>
  <c r="K2503" i="17"/>
  <c r="J2503" i="17"/>
  <c r="I2503" i="17"/>
  <c r="S2520" i="17"/>
  <c r="R2520" i="17"/>
  <c r="Q2520" i="17"/>
  <c r="P2520" i="17"/>
  <c r="L2520" i="17"/>
  <c r="K2520" i="17"/>
  <c r="J2520" i="17"/>
  <c r="I2520" i="17"/>
  <c r="Q2502" i="17"/>
  <c r="P2502" i="17"/>
  <c r="L2502" i="17"/>
  <c r="K2502" i="17"/>
  <c r="J2502" i="17"/>
  <c r="I2502" i="17"/>
  <c r="S2526" i="17"/>
  <c r="R2526" i="17"/>
  <c r="Q2526" i="17"/>
  <c r="P2526" i="17"/>
  <c r="L2526" i="17"/>
  <c r="K2526" i="17"/>
  <c r="J2526" i="17"/>
  <c r="I2526" i="17"/>
  <c r="Q2501" i="17"/>
  <c r="P2501" i="17"/>
  <c r="L2501" i="17"/>
  <c r="K2501" i="17"/>
  <c r="J2501" i="17"/>
  <c r="S2519" i="17"/>
  <c r="R2519" i="17"/>
  <c r="Q2519" i="17"/>
  <c r="P2519" i="17"/>
  <c r="L2519" i="17"/>
  <c r="K2519" i="17"/>
  <c r="J2519" i="17"/>
  <c r="I2519" i="17"/>
  <c r="Q2500" i="17"/>
  <c r="P2500" i="17"/>
  <c r="L2500" i="17"/>
  <c r="K2500" i="17"/>
  <c r="J2500" i="17"/>
  <c r="I2500" i="17"/>
  <c r="S2518" i="17"/>
  <c r="R2518" i="17"/>
  <c r="Q2518" i="17"/>
  <c r="P2518" i="17"/>
  <c r="L2518" i="17"/>
  <c r="K2518" i="17"/>
  <c r="J2518" i="17"/>
  <c r="I2518" i="17"/>
  <c r="S2517" i="17"/>
  <c r="R2517" i="17"/>
  <c r="Q2517" i="17"/>
  <c r="P2517" i="17"/>
  <c r="L2517" i="17"/>
  <c r="K2517" i="17"/>
  <c r="J2517" i="17"/>
  <c r="I2517" i="17"/>
  <c r="Q2499" i="17"/>
  <c r="P2499" i="17"/>
  <c r="L2499" i="17"/>
  <c r="K2499" i="17"/>
  <c r="J2499" i="17"/>
  <c r="I2499" i="17"/>
  <c r="Q2489" i="17"/>
  <c r="P2489" i="17"/>
  <c r="L2489" i="17"/>
  <c r="K2489" i="17"/>
  <c r="J2489" i="17"/>
  <c r="I2489" i="17"/>
  <c r="Q2488" i="17"/>
  <c r="P2488" i="17"/>
  <c r="L2488" i="17"/>
  <c r="K2488" i="17"/>
  <c r="J2488" i="17"/>
  <c r="I2488" i="17"/>
  <c r="S2493" i="17"/>
  <c r="R2493" i="17"/>
  <c r="Q2493" i="17"/>
  <c r="P2493" i="17"/>
  <c r="L2493" i="17"/>
  <c r="K2493" i="17"/>
  <c r="J2493" i="17"/>
  <c r="I2493" i="17"/>
  <c r="Q2487" i="17"/>
  <c r="P2487" i="17"/>
  <c r="L2487" i="17"/>
  <c r="K2487" i="17"/>
  <c r="J2487" i="17"/>
  <c r="I2487" i="17"/>
  <c r="Q2486" i="17"/>
  <c r="P2486" i="17"/>
  <c r="L2486" i="17"/>
  <c r="K2486" i="17"/>
  <c r="J2486" i="17"/>
  <c r="I2486" i="17"/>
  <c r="Q2485" i="17"/>
  <c r="P2485" i="17"/>
  <c r="L2485" i="17"/>
  <c r="K2485" i="17"/>
  <c r="J2485" i="17"/>
  <c r="I2485" i="17"/>
  <c r="S2495" i="17"/>
  <c r="R2495" i="17"/>
  <c r="Q2495" i="17"/>
  <c r="P2495" i="17"/>
  <c r="L2495" i="17"/>
  <c r="K2495" i="17"/>
  <c r="J2495" i="17"/>
  <c r="I2495" i="17"/>
  <c r="Q2484" i="17"/>
  <c r="P2484" i="17"/>
  <c r="L2484" i="17"/>
  <c r="K2484" i="17"/>
  <c r="J2484" i="17"/>
  <c r="I2484" i="17"/>
  <c r="Q2483" i="17"/>
  <c r="P2483" i="17"/>
  <c r="L2483" i="17"/>
  <c r="K2483" i="17"/>
  <c r="J2483" i="17"/>
  <c r="I2483" i="17"/>
  <c r="Q2482" i="17"/>
  <c r="P2482" i="17"/>
  <c r="L2482" i="17"/>
  <c r="K2482" i="17"/>
  <c r="J2482" i="17"/>
  <c r="I2482" i="17"/>
  <c r="Q2481" i="17"/>
  <c r="P2481" i="17"/>
  <c r="L2481" i="17"/>
  <c r="K2481" i="17"/>
  <c r="J2481" i="17"/>
  <c r="I2481" i="17"/>
  <c r="S2494" i="17"/>
  <c r="R2494" i="17"/>
  <c r="Q2494" i="17"/>
  <c r="P2494" i="17"/>
  <c r="L2494" i="17"/>
  <c r="K2494" i="17"/>
  <c r="J2494" i="17"/>
  <c r="I2494" i="17"/>
  <c r="Q2480" i="17"/>
  <c r="P2480" i="17"/>
  <c r="L2480" i="17"/>
  <c r="K2480" i="17"/>
  <c r="J2480" i="17"/>
  <c r="I2480" i="17"/>
  <c r="Q2479" i="17"/>
  <c r="P2479" i="17"/>
  <c r="L2479" i="17"/>
  <c r="K2479" i="17"/>
  <c r="J2479" i="17"/>
  <c r="I2479" i="17"/>
  <c r="S2492" i="17"/>
  <c r="R2492" i="17"/>
  <c r="Q2492" i="17"/>
  <c r="P2492" i="17"/>
  <c r="L2492" i="17"/>
  <c r="K2492" i="17"/>
  <c r="J2492" i="17"/>
  <c r="I2492" i="17"/>
  <c r="S2491" i="17"/>
  <c r="R2491" i="17"/>
  <c r="Q2491" i="17"/>
  <c r="P2491" i="17"/>
  <c r="L2491" i="17"/>
  <c r="K2491" i="17"/>
  <c r="J2491" i="17"/>
  <c r="I2491" i="17"/>
  <c r="Q2478" i="17"/>
  <c r="P2478" i="17"/>
  <c r="L2478" i="17"/>
  <c r="K2478" i="17"/>
  <c r="J2478" i="17"/>
  <c r="I2478" i="17"/>
  <c r="Q2477" i="17"/>
  <c r="P2477" i="17"/>
  <c r="L2477" i="17"/>
  <c r="K2477" i="17"/>
  <c r="J2477" i="17"/>
  <c r="I2477" i="17"/>
  <c r="S2498" i="17"/>
  <c r="R2498" i="17"/>
  <c r="Q2498" i="17"/>
  <c r="P2498" i="17"/>
  <c r="L2498" i="17"/>
  <c r="K2498" i="17"/>
  <c r="J2498" i="17"/>
  <c r="I2498" i="17"/>
  <c r="S2490" i="17"/>
  <c r="R2490" i="17"/>
  <c r="Q2490" i="17"/>
  <c r="P2490" i="17"/>
  <c r="L2490" i="17"/>
  <c r="K2490" i="17"/>
  <c r="J2490" i="17"/>
  <c r="I2490" i="17"/>
  <c r="Q2476" i="17"/>
  <c r="P2476" i="17"/>
  <c r="L2476" i="17"/>
  <c r="K2476" i="17"/>
  <c r="J2476" i="17"/>
  <c r="I2476" i="17"/>
  <c r="S2497" i="17"/>
  <c r="R2497" i="17"/>
  <c r="Q2497" i="17"/>
  <c r="P2497" i="17"/>
  <c r="L2497" i="17"/>
  <c r="K2497" i="17"/>
  <c r="J2497" i="17"/>
  <c r="I2497" i="17"/>
  <c r="Q2475" i="17"/>
  <c r="P2475" i="17"/>
  <c r="L2475" i="17"/>
  <c r="K2475" i="17"/>
  <c r="J2475" i="17"/>
  <c r="I2475" i="17"/>
  <c r="Q2474" i="17"/>
  <c r="P2474" i="17"/>
  <c r="L2474" i="17"/>
  <c r="K2474" i="17"/>
  <c r="J2474" i="17"/>
  <c r="I2474" i="17"/>
  <c r="Q2473" i="17"/>
  <c r="P2473" i="17"/>
  <c r="L2473" i="17"/>
  <c r="K2473" i="17"/>
  <c r="J2473" i="17"/>
  <c r="I2473" i="17"/>
  <c r="Q2472" i="17"/>
  <c r="P2472" i="17"/>
  <c r="L2472" i="17"/>
  <c r="K2472" i="17"/>
  <c r="J2472" i="17"/>
  <c r="I2472" i="17"/>
  <c r="S2496" i="17"/>
  <c r="R2496" i="17"/>
  <c r="Q2496" i="17"/>
  <c r="P2496" i="17"/>
  <c r="L2496" i="17"/>
  <c r="K2496" i="17"/>
  <c r="J2496" i="17"/>
  <c r="I2496" i="17"/>
  <c r="Q2471" i="17"/>
  <c r="P2471" i="17"/>
  <c r="L2471" i="17"/>
  <c r="K2471" i="17"/>
  <c r="J2471" i="17"/>
  <c r="I2471" i="17"/>
  <c r="Q2459" i="17"/>
  <c r="P2459" i="17"/>
  <c r="L2459" i="17"/>
  <c r="K2459" i="17"/>
  <c r="J2459" i="17"/>
  <c r="I2459" i="17"/>
  <c r="Q2458" i="17"/>
  <c r="P2458" i="17"/>
  <c r="L2458" i="17"/>
  <c r="K2458" i="17"/>
  <c r="J2458" i="17"/>
  <c r="I2458" i="17"/>
  <c r="S2468" i="17"/>
  <c r="R2468" i="17"/>
  <c r="Q2468" i="17"/>
  <c r="P2468" i="17"/>
  <c r="L2468" i="17"/>
  <c r="K2468" i="17"/>
  <c r="J2468" i="17"/>
  <c r="I2468" i="17"/>
  <c r="S2467" i="17"/>
  <c r="R2467" i="17"/>
  <c r="Q2467" i="17"/>
  <c r="P2467" i="17"/>
  <c r="L2467" i="17"/>
  <c r="K2467" i="17"/>
  <c r="J2467" i="17"/>
  <c r="I2467" i="17"/>
  <c r="S2466" i="17"/>
  <c r="R2466" i="17"/>
  <c r="Q2466" i="17"/>
  <c r="P2466" i="17"/>
  <c r="L2466" i="17"/>
  <c r="K2466" i="17"/>
  <c r="J2466" i="17"/>
  <c r="I2466" i="17"/>
  <c r="Q2457" i="17"/>
  <c r="P2457" i="17"/>
  <c r="L2457" i="17"/>
  <c r="K2457" i="17"/>
  <c r="J2457" i="17"/>
  <c r="I2457" i="17"/>
  <c r="Q2456" i="17"/>
  <c r="P2456" i="17"/>
  <c r="L2456" i="17"/>
  <c r="K2456" i="17"/>
  <c r="J2456" i="17"/>
  <c r="I2456" i="17"/>
  <c r="Q2455" i="17"/>
  <c r="P2455" i="17"/>
  <c r="L2455" i="17"/>
  <c r="K2455" i="17"/>
  <c r="J2455" i="17"/>
  <c r="I2455" i="17"/>
  <c r="Q2454" i="17"/>
  <c r="P2454" i="17"/>
  <c r="L2454" i="17"/>
  <c r="K2454" i="17"/>
  <c r="J2454" i="17"/>
  <c r="I2454" i="17"/>
  <c r="Q2453" i="17"/>
  <c r="P2453" i="17"/>
  <c r="L2453" i="17"/>
  <c r="K2453" i="17"/>
  <c r="J2453" i="17"/>
  <c r="I2453" i="17"/>
  <c r="Q2452" i="17"/>
  <c r="P2452" i="17"/>
  <c r="L2452" i="17"/>
  <c r="K2452" i="17"/>
  <c r="J2452" i="17"/>
  <c r="I2452" i="17"/>
  <c r="S2465" i="17"/>
  <c r="R2465" i="17"/>
  <c r="Q2465" i="17"/>
  <c r="P2465" i="17"/>
  <c r="L2465" i="17"/>
  <c r="K2465" i="17"/>
  <c r="J2465" i="17"/>
  <c r="I2465" i="17"/>
  <c r="Q2451" i="17"/>
  <c r="P2451" i="17"/>
  <c r="L2451" i="17"/>
  <c r="K2451" i="17"/>
  <c r="J2451" i="17"/>
  <c r="I2451" i="17"/>
  <c r="S2464" i="17"/>
  <c r="R2464" i="17"/>
  <c r="Q2464" i="17"/>
  <c r="P2464" i="17"/>
  <c r="L2464" i="17"/>
  <c r="K2464" i="17"/>
  <c r="J2464" i="17"/>
  <c r="I2464" i="17"/>
  <c r="S2463" i="17"/>
  <c r="R2463" i="17"/>
  <c r="Q2463" i="17"/>
  <c r="P2463" i="17"/>
  <c r="L2463" i="17"/>
  <c r="K2463" i="17"/>
  <c r="J2463" i="17"/>
  <c r="I2463" i="17"/>
  <c r="S2470" i="17"/>
  <c r="R2470" i="17"/>
  <c r="Q2470" i="17"/>
  <c r="P2470" i="17"/>
  <c r="L2470" i="17"/>
  <c r="K2470" i="17"/>
  <c r="J2470" i="17"/>
  <c r="I2470" i="17"/>
  <c r="Q2450" i="17"/>
  <c r="P2450" i="17"/>
  <c r="L2450" i="17"/>
  <c r="K2450" i="17"/>
  <c r="J2450" i="17"/>
  <c r="I2450" i="17"/>
  <c r="S2469" i="17"/>
  <c r="R2469" i="17"/>
  <c r="Q2469" i="17"/>
  <c r="P2469" i="17"/>
  <c r="L2469" i="17"/>
  <c r="K2469" i="17"/>
  <c r="J2469" i="17"/>
  <c r="I2469" i="17"/>
  <c r="Q2449" i="17"/>
  <c r="P2449" i="17"/>
  <c r="L2449" i="17"/>
  <c r="K2449" i="17"/>
  <c r="J2449" i="17"/>
  <c r="I2449" i="17"/>
  <c r="Q2448" i="17"/>
  <c r="P2448" i="17"/>
  <c r="L2448" i="17"/>
  <c r="K2448" i="17"/>
  <c r="J2448" i="17"/>
  <c r="I2448" i="17"/>
  <c r="S2462" i="17"/>
  <c r="R2462" i="17"/>
  <c r="Q2462" i="17"/>
  <c r="P2462" i="17"/>
  <c r="L2462" i="17"/>
  <c r="K2462" i="17"/>
  <c r="J2462" i="17"/>
  <c r="I2462" i="17"/>
  <c r="Q2447" i="17"/>
  <c r="P2447" i="17"/>
  <c r="L2447" i="17"/>
  <c r="K2447" i="17"/>
  <c r="J2447" i="17"/>
  <c r="I2447" i="17"/>
  <c r="S2461" i="17"/>
  <c r="R2461" i="17"/>
  <c r="Q2461" i="17"/>
  <c r="P2461" i="17"/>
  <c r="L2461" i="17"/>
  <c r="K2461" i="17"/>
  <c r="J2461" i="17"/>
  <c r="I2461" i="17"/>
  <c r="Q2446" i="17"/>
  <c r="P2446" i="17"/>
  <c r="L2446" i="17"/>
  <c r="K2446" i="17"/>
  <c r="J2446" i="17"/>
  <c r="I2446" i="17"/>
  <c r="Q2445" i="17"/>
  <c r="P2445" i="17"/>
  <c r="L2445" i="17"/>
  <c r="K2445" i="17"/>
  <c r="J2445" i="17"/>
  <c r="I2445" i="17"/>
  <c r="S2460" i="17"/>
  <c r="R2460" i="17"/>
  <c r="Q2460" i="17"/>
  <c r="P2460" i="17"/>
  <c r="L2460" i="17"/>
  <c r="K2460" i="17"/>
  <c r="J2460" i="17"/>
  <c r="I2460" i="17"/>
  <c r="S2440" i="17"/>
  <c r="R2440" i="17"/>
  <c r="Q2440" i="17"/>
  <c r="P2440" i="17"/>
  <c r="L2440" i="17"/>
  <c r="K2440" i="17"/>
  <c r="J2440" i="17"/>
  <c r="I2440" i="17"/>
  <c r="Q2420" i="17"/>
  <c r="P2420" i="17"/>
  <c r="L2420" i="17"/>
  <c r="K2420" i="17"/>
  <c r="J2420" i="17"/>
  <c r="I2420" i="17"/>
  <c r="Q2419" i="17"/>
  <c r="P2419" i="17"/>
  <c r="L2419" i="17"/>
  <c r="K2419" i="17"/>
  <c r="J2419" i="17"/>
  <c r="I2419" i="17"/>
  <c r="Q2418" i="17"/>
  <c r="P2418" i="17"/>
  <c r="L2418" i="17"/>
  <c r="K2418" i="17"/>
  <c r="J2418" i="17"/>
  <c r="I2418" i="17"/>
  <c r="S2444" i="17"/>
  <c r="R2444" i="17"/>
  <c r="Q2444" i="17"/>
  <c r="P2444" i="17"/>
  <c r="L2444" i="17"/>
  <c r="K2444" i="17"/>
  <c r="J2444" i="17"/>
  <c r="I2444" i="17"/>
  <c r="S2442" i="17"/>
  <c r="R2442" i="17"/>
  <c r="Q2442" i="17"/>
  <c r="P2442" i="17"/>
  <c r="L2442" i="17"/>
  <c r="K2442" i="17"/>
  <c r="J2442" i="17"/>
  <c r="I2442" i="17"/>
  <c r="S2439" i="17"/>
  <c r="R2439" i="17"/>
  <c r="Q2439" i="17"/>
  <c r="P2439" i="17"/>
  <c r="L2439" i="17"/>
  <c r="K2439" i="17"/>
  <c r="J2439" i="17"/>
  <c r="I2439" i="17"/>
  <c r="S2438" i="17"/>
  <c r="R2438" i="17"/>
  <c r="Q2438" i="17"/>
  <c r="P2438" i="17"/>
  <c r="L2438" i="17"/>
  <c r="K2438" i="17"/>
  <c r="J2438" i="17"/>
  <c r="I2438" i="17"/>
  <c r="S2437" i="17"/>
  <c r="R2437" i="17"/>
  <c r="Q2437" i="17"/>
  <c r="P2437" i="17"/>
  <c r="L2437" i="17"/>
  <c r="K2437" i="17"/>
  <c r="J2437" i="17"/>
  <c r="I2437" i="17"/>
  <c r="S2436" i="17"/>
  <c r="R2436" i="17"/>
  <c r="Q2436" i="17"/>
  <c r="P2436" i="17"/>
  <c r="L2436" i="17"/>
  <c r="K2436" i="17"/>
  <c r="J2436" i="17"/>
  <c r="I2436" i="17"/>
  <c r="Q2417" i="17"/>
  <c r="P2417" i="17"/>
  <c r="L2417" i="17"/>
  <c r="K2417" i="17"/>
  <c r="J2417" i="17"/>
  <c r="I2417" i="17"/>
  <c r="S2443" i="17"/>
  <c r="R2443" i="17"/>
  <c r="Q2443" i="17"/>
  <c r="P2443" i="17"/>
  <c r="L2443" i="17"/>
  <c r="K2443" i="17"/>
  <c r="J2443" i="17"/>
  <c r="I2443" i="17"/>
  <c r="S2435" i="17"/>
  <c r="R2435" i="17"/>
  <c r="Q2435" i="17"/>
  <c r="P2435" i="17"/>
  <c r="L2435" i="17"/>
  <c r="K2435" i="17"/>
  <c r="J2435" i="17"/>
  <c r="I2435" i="17"/>
  <c r="S2434" i="17"/>
  <c r="R2434" i="17"/>
  <c r="Q2434" i="17"/>
  <c r="P2434" i="17"/>
  <c r="L2434" i="17"/>
  <c r="K2434" i="17"/>
  <c r="J2434" i="17"/>
  <c r="I2434" i="17"/>
  <c r="Q2416" i="17"/>
  <c r="P2416" i="17"/>
  <c r="L2416" i="17"/>
  <c r="K2416" i="17"/>
  <c r="J2416" i="17"/>
  <c r="I2416" i="17"/>
  <c r="S2433" i="17"/>
  <c r="R2433" i="17"/>
  <c r="Q2433" i="17"/>
  <c r="P2433" i="17"/>
  <c r="L2433" i="17"/>
  <c r="K2433" i="17"/>
  <c r="J2433" i="17"/>
  <c r="I2433" i="17"/>
  <c r="S2432" i="17"/>
  <c r="R2432" i="17"/>
  <c r="Q2432" i="17"/>
  <c r="P2432" i="17"/>
  <c r="L2432" i="17"/>
  <c r="K2432" i="17"/>
  <c r="J2432" i="17"/>
  <c r="I2432" i="17"/>
  <c r="Q2415" i="17"/>
  <c r="P2415" i="17"/>
  <c r="L2415" i="17"/>
  <c r="K2415" i="17"/>
  <c r="J2415" i="17"/>
  <c r="I2415" i="17"/>
  <c r="S2431" i="17"/>
  <c r="R2431" i="17"/>
  <c r="Q2431" i="17"/>
  <c r="P2431" i="17"/>
  <c r="L2431" i="17"/>
  <c r="K2431" i="17"/>
  <c r="J2431" i="17"/>
  <c r="I2431" i="17"/>
  <c r="S2430" i="17"/>
  <c r="R2430" i="17"/>
  <c r="Q2430" i="17"/>
  <c r="P2430" i="17"/>
  <c r="L2430" i="17"/>
  <c r="K2430" i="17"/>
  <c r="J2430" i="17"/>
  <c r="I2430" i="17"/>
  <c r="Q2414" i="17"/>
  <c r="P2414" i="17"/>
  <c r="L2414" i="17"/>
  <c r="K2414" i="17"/>
  <c r="J2414" i="17"/>
  <c r="I2414" i="17"/>
  <c r="Q2413" i="17"/>
  <c r="P2413" i="17"/>
  <c r="L2413" i="17"/>
  <c r="K2413" i="17"/>
  <c r="J2413" i="17"/>
  <c r="I2413" i="17"/>
  <c r="S2429" i="17"/>
  <c r="R2429" i="17"/>
  <c r="Q2429" i="17"/>
  <c r="P2429" i="17"/>
  <c r="L2429" i="17"/>
  <c r="K2429" i="17"/>
  <c r="J2429" i="17"/>
  <c r="I2429" i="17"/>
  <c r="S2441" i="17"/>
  <c r="R2441" i="17"/>
  <c r="Q2441" i="17"/>
  <c r="P2441" i="17"/>
  <c r="L2441" i="17"/>
  <c r="K2441" i="17"/>
  <c r="J2441" i="17"/>
  <c r="I2441" i="17"/>
  <c r="S2428" i="17"/>
  <c r="R2428" i="17"/>
  <c r="Q2428" i="17"/>
  <c r="P2428" i="17"/>
  <c r="L2428" i="17"/>
  <c r="K2428" i="17"/>
  <c r="J2428" i="17"/>
  <c r="I2428" i="17"/>
  <c r="Q2412" i="17"/>
  <c r="P2412" i="17"/>
  <c r="L2412" i="17"/>
  <c r="K2412" i="17"/>
  <c r="J2412" i="17"/>
  <c r="I2412" i="17"/>
  <c r="S2427" i="17"/>
  <c r="R2427" i="17"/>
  <c r="Q2427" i="17"/>
  <c r="P2427" i="17"/>
  <c r="L2427" i="17"/>
  <c r="K2427" i="17"/>
  <c r="J2427" i="17"/>
  <c r="I2427" i="17"/>
  <c r="S2426" i="17"/>
  <c r="R2426" i="17"/>
  <c r="Q2426" i="17"/>
  <c r="P2426" i="17"/>
  <c r="L2426" i="17"/>
  <c r="K2426" i="17"/>
  <c r="J2426" i="17"/>
  <c r="I2426" i="17"/>
  <c r="S2425" i="17"/>
  <c r="R2425" i="17"/>
  <c r="Q2425" i="17"/>
  <c r="P2425" i="17"/>
  <c r="L2425" i="17"/>
  <c r="K2425" i="17"/>
  <c r="J2425" i="17"/>
  <c r="I2425" i="17"/>
  <c r="S2424" i="17"/>
  <c r="R2424" i="17"/>
  <c r="Q2424" i="17"/>
  <c r="P2424" i="17"/>
  <c r="L2424" i="17"/>
  <c r="K2424" i="17"/>
  <c r="J2424" i="17"/>
  <c r="I2424" i="17"/>
  <c r="S2423" i="17"/>
  <c r="R2423" i="17"/>
  <c r="Q2423" i="17"/>
  <c r="P2423" i="17"/>
  <c r="L2423" i="17"/>
  <c r="K2423" i="17"/>
  <c r="J2423" i="17"/>
  <c r="I2423" i="17"/>
  <c r="S2422" i="17"/>
  <c r="R2422" i="17"/>
  <c r="Q2422" i="17"/>
  <c r="P2422" i="17"/>
  <c r="L2422" i="17"/>
  <c r="K2422" i="17"/>
  <c r="J2422" i="17"/>
  <c r="I2422" i="17"/>
  <c r="S2421" i="17"/>
  <c r="R2421" i="17"/>
  <c r="Q2421" i="17"/>
  <c r="P2421" i="17"/>
  <c r="L2421" i="17"/>
  <c r="K2421" i="17"/>
  <c r="J2421" i="17"/>
  <c r="I2421" i="17"/>
  <c r="Q2391" i="17"/>
  <c r="P2391" i="17"/>
  <c r="L2391" i="17"/>
  <c r="K2391" i="17"/>
  <c r="J2391" i="17"/>
  <c r="I2391" i="17"/>
  <c r="Q2390" i="17"/>
  <c r="P2390" i="17"/>
  <c r="L2390" i="17"/>
  <c r="K2390" i="17"/>
  <c r="J2390" i="17"/>
  <c r="I2390" i="17"/>
  <c r="Q2389" i="17"/>
  <c r="P2389" i="17"/>
  <c r="L2389" i="17"/>
  <c r="K2389" i="17"/>
  <c r="J2389" i="17"/>
  <c r="I2389" i="17"/>
  <c r="S2408" i="17"/>
  <c r="R2408" i="17"/>
  <c r="Q2408" i="17"/>
  <c r="P2408" i="17"/>
  <c r="L2408" i="17"/>
  <c r="K2408" i="17"/>
  <c r="J2408" i="17"/>
  <c r="I2408" i="17"/>
  <c r="S2404" i="17"/>
  <c r="R2404" i="17"/>
  <c r="Q2404" i="17"/>
  <c r="P2404" i="17"/>
  <c r="L2404" i="17"/>
  <c r="K2404" i="17"/>
  <c r="J2404" i="17"/>
  <c r="I2404" i="17"/>
  <c r="Q2388" i="17"/>
  <c r="P2388" i="17"/>
  <c r="L2388" i="17"/>
  <c r="K2388" i="17"/>
  <c r="J2388" i="17"/>
  <c r="I2388" i="17"/>
  <c r="S2411" i="17"/>
  <c r="R2411" i="17"/>
  <c r="Q2411" i="17"/>
  <c r="P2411" i="17"/>
  <c r="L2411" i="17"/>
  <c r="K2411" i="17"/>
  <c r="J2411" i="17"/>
  <c r="I2411" i="17"/>
  <c r="S2410" i="17"/>
  <c r="R2410" i="17"/>
  <c r="Q2410" i="17"/>
  <c r="P2410" i="17"/>
  <c r="L2410" i="17"/>
  <c r="K2410" i="17"/>
  <c r="J2410" i="17"/>
  <c r="I2410" i="17"/>
  <c r="Q2387" i="17"/>
  <c r="P2387" i="17"/>
  <c r="L2387" i="17"/>
  <c r="K2387" i="17"/>
  <c r="J2387" i="17"/>
  <c r="I2387" i="17"/>
  <c r="Q2386" i="17"/>
  <c r="P2386" i="17"/>
  <c r="L2386" i="17"/>
  <c r="K2386" i="17"/>
  <c r="J2386" i="17"/>
  <c r="I2386" i="17"/>
  <c r="S2403" i="17"/>
  <c r="R2403" i="17"/>
  <c r="Q2403" i="17"/>
  <c r="P2403" i="17"/>
  <c r="L2403" i="17"/>
  <c r="K2403" i="17"/>
  <c r="J2403" i="17"/>
  <c r="I2403" i="17"/>
  <c r="Q2385" i="17"/>
  <c r="P2385" i="17"/>
  <c r="L2385" i="17"/>
  <c r="K2385" i="17"/>
  <c r="J2385" i="17"/>
  <c r="I2385" i="17"/>
  <c r="Q2384" i="17"/>
  <c r="P2384" i="17"/>
  <c r="L2384" i="17"/>
  <c r="K2384" i="17"/>
  <c r="J2384" i="17"/>
  <c r="I2384" i="17"/>
  <c r="S2402" i="17"/>
  <c r="R2402" i="17"/>
  <c r="Q2402" i="17"/>
  <c r="P2402" i="17"/>
  <c r="L2402" i="17"/>
  <c r="K2402" i="17"/>
  <c r="J2402" i="17"/>
  <c r="I2402" i="17"/>
  <c r="S2401" i="17"/>
  <c r="R2401" i="17"/>
  <c r="Q2401" i="17"/>
  <c r="P2401" i="17"/>
  <c r="L2401" i="17"/>
  <c r="K2401" i="17"/>
  <c r="J2401" i="17"/>
  <c r="I2401" i="17"/>
  <c r="S2400" i="17"/>
  <c r="R2400" i="17"/>
  <c r="Q2400" i="17"/>
  <c r="P2400" i="17"/>
  <c r="L2400" i="17"/>
  <c r="K2400" i="17"/>
  <c r="J2400" i="17"/>
  <c r="I2400" i="17"/>
  <c r="S2407" i="17"/>
  <c r="R2407" i="17"/>
  <c r="Q2407" i="17"/>
  <c r="P2407" i="17"/>
  <c r="L2407" i="17"/>
  <c r="K2407" i="17"/>
  <c r="J2407" i="17"/>
  <c r="I2407" i="17"/>
  <c r="Q2383" i="17"/>
  <c r="P2383" i="17"/>
  <c r="L2383" i="17"/>
  <c r="K2383" i="17"/>
  <c r="J2383" i="17"/>
  <c r="I2383" i="17"/>
  <c r="S2399" i="17"/>
  <c r="R2399" i="17"/>
  <c r="Q2399" i="17"/>
  <c r="P2399" i="17"/>
  <c r="L2399" i="17"/>
  <c r="K2399" i="17"/>
  <c r="J2399" i="17"/>
  <c r="I2399" i="17"/>
  <c r="S2409" i="17"/>
  <c r="R2409" i="17"/>
  <c r="Q2409" i="17"/>
  <c r="P2409" i="17"/>
  <c r="L2409" i="17"/>
  <c r="K2409" i="17"/>
  <c r="J2409" i="17"/>
  <c r="I2409" i="17"/>
  <c r="S2406" i="17"/>
  <c r="R2406" i="17"/>
  <c r="Q2406" i="17"/>
  <c r="P2406" i="17"/>
  <c r="L2406" i="17"/>
  <c r="K2406" i="17"/>
  <c r="J2406" i="17"/>
  <c r="I2406" i="17"/>
  <c r="S2405" i="17"/>
  <c r="R2405" i="17"/>
  <c r="Q2405" i="17"/>
  <c r="P2405" i="17"/>
  <c r="L2405" i="17"/>
  <c r="K2405" i="17"/>
  <c r="J2405" i="17"/>
  <c r="I2405" i="17"/>
  <c r="Q2382" i="17"/>
  <c r="P2382" i="17"/>
  <c r="L2382" i="17"/>
  <c r="K2382" i="17"/>
  <c r="J2382" i="17"/>
  <c r="I2382" i="17"/>
  <c r="Q2381" i="17"/>
  <c r="P2381" i="17"/>
  <c r="L2381" i="17"/>
  <c r="K2381" i="17"/>
  <c r="J2381" i="17"/>
  <c r="I2381" i="17"/>
  <c r="Q2380" i="17"/>
  <c r="P2380" i="17"/>
  <c r="L2380" i="17"/>
  <c r="K2380" i="17"/>
  <c r="J2380" i="17"/>
  <c r="I2380" i="17"/>
  <c r="S2398" i="17"/>
  <c r="R2398" i="17"/>
  <c r="Q2398" i="17"/>
  <c r="P2398" i="17"/>
  <c r="L2398" i="17"/>
  <c r="K2398" i="17"/>
  <c r="J2398" i="17"/>
  <c r="I2398" i="17"/>
  <c r="S2397" i="17"/>
  <c r="R2397" i="17"/>
  <c r="Q2397" i="17"/>
  <c r="P2397" i="17"/>
  <c r="L2397" i="17"/>
  <c r="K2397" i="17"/>
  <c r="J2397" i="17"/>
  <c r="I2397" i="17"/>
  <c r="S2396" i="17"/>
  <c r="R2396" i="17"/>
  <c r="Q2396" i="17"/>
  <c r="P2396" i="17"/>
  <c r="L2396" i="17"/>
  <c r="K2396" i="17"/>
  <c r="J2396" i="17"/>
  <c r="I2396" i="17"/>
  <c r="S2395" i="17"/>
  <c r="R2395" i="17"/>
  <c r="Q2395" i="17"/>
  <c r="P2395" i="17"/>
  <c r="L2395" i="17"/>
  <c r="K2395" i="17"/>
  <c r="J2395" i="17"/>
  <c r="I2395" i="17"/>
  <c r="Q2379" i="17"/>
  <c r="P2379" i="17"/>
  <c r="L2379" i="17"/>
  <c r="K2379" i="17"/>
  <c r="J2379" i="17"/>
  <c r="I2379" i="17"/>
  <c r="S2394" i="17"/>
  <c r="R2394" i="17"/>
  <c r="Q2394" i="17"/>
  <c r="P2394" i="17"/>
  <c r="L2394" i="17"/>
  <c r="K2394" i="17"/>
  <c r="J2394" i="17"/>
  <c r="I2394" i="17"/>
  <c r="Q2378" i="17"/>
  <c r="P2378" i="17"/>
  <c r="L2378" i="17"/>
  <c r="K2378" i="17"/>
  <c r="J2378" i="17"/>
  <c r="I2378" i="17"/>
  <c r="Q2377" i="17"/>
  <c r="P2377" i="17"/>
  <c r="L2377" i="17"/>
  <c r="K2377" i="17"/>
  <c r="J2377" i="17"/>
  <c r="I2377" i="17"/>
  <c r="S2393" i="17"/>
  <c r="R2393" i="17"/>
  <c r="Q2393" i="17"/>
  <c r="P2393" i="17"/>
  <c r="L2393" i="17"/>
  <c r="K2393" i="17"/>
  <c r="J2393" i="17"/>
  <c r="I2393" i="17"/>
  <c r="S2392" i="17"/>
  <c r="R2392" i="17"/>
  <c r="Q2392" i="17"/>
  <c r="P2392" i="17"/>
  <c r="L2392" i="17"/>
  <c r="K2392" i="17"/>
  <c r="J2392" i="17"/>
  <c r="I2392" i="17"/>
  <c r="S2373" i="17"/>
  <c r="R2373" i="17"/>
  <c r="Q2373" i="17"/>
  <c r="P2373" i="17"/>
  <c r="L2373" i="17"/>
  <c r="K2373" i="17"/>
  <c r="J2373" i="17"/>
  <c r="I2373" i="17"/>
  <c r="S2372" i="17"/>
  <c r="R2372" i="17"/>
  <c r="Q2372" i="17"/>
  <c r="P2372" i="17"/>
  <c r="L2372" i="17"/>
  <c r="K2372" i="17"/>
  <c r="J2372" i="17"/>
  <c r="I2372" i="17"/>
  <c r="S2371" i="17"/>
  <c r="R2371" i="17"/>
  <c r="Q2371" i="17"/>
  <c r="P2371" i="17"/>
  <c r="L2371" i="17"/>
  <c r="K2371" i="17"/>
  <c r="J2371" i="17"/>
  <c r="I2371" i="17"/>
  <c r="S2369" i="17"/>
  <c r="R2369" i="17"/>
  <c r="Q2369" i="17"/>
  <c r="P2369" i="17"/>
  <c r="L2369" i="17"/>
  <c r="K2369" i="17"/>
  <c r="J2369" i="17"/>
  <c r="I2369" i="17"/>
  <c r="S2376" i="17"/>
  <c r="R2376" i="17"/>
  <c r="Q2376" i="17"/>
  <c r="P2376" i="17"/>
  <c r="L2376" i="17"/>
  <c r="K2376" i="17"/>
  <c r="J2376" i="17"/>
  <c r="I2376" i="17"/>
  <c r="S2370" i="17"/>
  <c r="R2370" i="17"/>
  <c r="Q2370" i="17"/>
  <c r="P2370" i="17"/>
  <c r="L2370" i="17"/>
  <c r="K2370" i="17"/>
  <c r="J2370" i="17"/>
  <c r="I2370" i="17"/>
  <c r="Q2355" i="17"/>
  <c r="P2355" i="17"/>
  <c r="L2355" i="17"/>
  <c r="K2355" i="17"/>
  <c r="J2355" i="17"/>
  <c r="I2355" i="17"/>
  <c r="Q2354" i="17"/>
  <c r="P2354" i="17"/>
  <c r="L2354" i="17"/>
  <c r="K2354" i="17"/>
  <c r="J2354" i="17"/>
  <c r="I2354" i="17"/>
  <c r="Q2353" i="17"/>
  <c r="P2353" i="17"/>
  <c r="L2353" i="17"/>
  <c r="K2353" i="17"/>
  <c r="J2353" i="17"/>
  <c r="I2353" i="17"/>
  <c r="Q2352" i="17"/>
  <c r="P2352" i="17"/>
  <c r="L2352" i="17"/>
  <c r="K2352" i="17"/>
  <c r="J2352" i="17"/>
  <c r="I2352" i="17"/>
  <c r="Q2351" i="17"/>
  <c r="P2351" i="17"/>
  <c r="L2351" i="17"/>
  <c r="K2351" i="17"/>
  <c r="J2351" i="17"/>
  <c r="I2351" i="17"/>
  <c r="Q2350" i="17"/>
  <c r="P2350" i="17"/>
  <c r="L2350" i="17"/>
  <c r="K2350" i="17"/>
  <c r="J2350" i="17"/>
  <c r="I2350" i="17"/>
  <c r="S2368" i="17"/>
  <c r="R2368" i="17"/>
  <c r="Q2368" i="17"/>
  <c r="P2368" i="17"/>
  <c r="L2368" i="17"/>
  <c r="K2368" i="17"/>
  <c r="J2368" i="17"/>
  <c r="I2368" i="17"/>
  <c r="Q2349" i="17"/>
  <c r="P2349" i="17"/>
  <c r="L2349" i="17"/>
  <c r="K2349" i="17"/>
  <c r="J2349" i="17"/>
  <c r="I2349" i="17"/>
  <c r="Q2348" i="17"/>
  <c r="P2348" i="17"/>
  <c r="L2348" i="17"/>
  <c r="K2348" i="17"/>
  <c r="J2348" i="17"/>
  <c r="I2348" i="17"/>
  <c r="Q2347" i="17"/>
  <c r="P2347" i="17"/>
  <c r="L2347" i="17"/>
  <c r="K2347" i="17"/>
  <c r="J2347" i="17"/>
  <c r="I2347" i="17"/>
  <c r="Q2346" i="17"/>
  <c r="P2346" i="17"/>
  <c r="L2346" i="17"/>
  <c r="K2346" i="17"/>
  <c r="J2346" i="17"/>
  <c r="I2346" i="17"/>
  <c r="Q2345" i="17"/>
  <c r="P2345" i="17"/>
  <c r="L2345" i="17"/>
  <c r="K2345" i="17"/>
  <c r="J2345" i="17"/>
  <c r="I2345" i="17"/>
  <c r="S2367" i="17"/>
  <c r="R2367" i="17"/>
  <c r="Q2367" i="17"/>
  <c r="P2367" i="17"/>
  <c r="L2367" i="17"/>
  <c r="K2367" i="17"/>
  <c r="J2367" i="17"/>
  <c r="I2367" i="17"/>
  <c r="S2375" i="17"/>
  <c r="R2375" i="17"/>
  <c r="Q2375" i="17"/>
  <c r="P2375" i="17"/>
  <c r="L2375" i="17"/>
  <c r="K2375" i="17"/>
  <c r="J2375" i="17"/>
  <c r="I2375" i="17"/>
  <c r="S2374" i="17"/>
  <c r="R2374" i="17"/>
  <c r="Q2374" i="17"/>
  <c r="P2374" i="17"/>
  <c r="L2374" i="17"/>
  <c r="K2374" i="17"/>
  <c r="J2374" i="17"/>
  <c r="I2374" i="17"/>
  <c r="Q2344" i="17"/>
  <c r="P2344" i="17"/>
  <c r="L2344" i="17"/>
  <c r="K2344" i="17"/>
  <c r="J2344" i="17"/>
  <c r="I2344" i="17"/>
  <c r="Q2343" i="17"/>
  <c r="P2343" i="17"/>
  <c r="L2343" i="17"/>
  <c r="K2343" i="17"/>
  <c r="J2343" i="17"/>
  <c r="I2343" i="17"/>
  <c r="Q2342" i="17"/>
  <c r="P2342" i="17"/>
  <c r="L2342" i="17"/>
  <c r="K2342" i="17"/>
  <c r="J2342" i="17"/>
  <c r="I2342" i="17"/>
  <c r="Q2341" i="17"/>
  <c r="P2341" i="17"/>
  <c r="L2341" i="17"/>
  <c r="K2341" i="17"/>
  <c r="J2341" i="17"/>
  <c r="I2341" i="17"/>
  <c r="Q2340" i="17"/>
  <c r="P2340" i="17"/>
  <c r="L2340" i="17"/>
  <c r="K2340" i="17"/>
  <c r="J2340" i="17"/>
  <c r="I2340" i="17"/>
  <c r="S2366" i="17"/>
  <c r="R2366" i="17"/>
  <c r="Q2366" i="17"/>
  <c r="P2366" i="17"/>
  <c r="L2366" i="17"/>
  <c r="K2366" i="17"/>
  <c r="J2366" i="17"/>
  <c r="I2366" i="17"/>
  <c r="S2365" i="17"/>
  <c r="R2365" i="17"/>
  <c r="Q2365" i="17"/>
  <c r="P2365" i="17"/>
  <c r="L2365" i="17"/>
  <c r="K2365" i="17"/>
  <c r="J2365" i="17"/>
  <c r="I2365" i="17"/>
  <c r="S2364" i="17"/>
  <c r="R2364" i="17"/>
  <c r="Q2364" i="17"/>
  <c r="P2364" i="17"/>
  <c r="L2364" i="17"/>
  <c r="K2364" i="17"/>
  <c r="J2364" i="17"/>
  <c r="I2364" i="17"/>
  <c r="S2363" i="17"/>
  <c r="R2363" i="17"/>
  <c r="Q2363" i="17"/>
  <c r="P2363" i="17"/>
  <c r="L2363" i="17"/>
  <c r="K2363" i="17"/>
  <c r="J2363" i="17"/>
  <c r="I2363" i="17"/>
  <c r="S2362" i="17"/>
  <c r="R2362" i="17"/>
  <c r="Q2362" i="17"/>
  <c r="P2362" i="17"/>
  <c r="L2362" i="17"/>
  <c r="K2362" i="17"/>
  <c r="J2362" i="17"/>
  <c r="I2362" i="17"/>
  <c r="Q2339" i="17"/>
  <c r="P2339" i="17"/>
  <c r="L2339" i="17"/>
  <c r="K2339" i="17"/>
  <c r="J2339" i="17"/>
  <c r="I2339" i="17"/>
  <c r="S2361" i="17"/>
  <c r="R2361" i="17"/>
  <c r="Q2361" i="17"/>
  <c r="P2361" i="17"/>
  <c r="L2361" i="17"/>
  <c r="K2361" i="17"/>
  <c r="J2361" i="17"/>
  <c r="I2361" i="17"/>
  <c r="S2360" i="17"/>
  <c r="R2360" i="17"/>
  <c r="Q2360" i="17"/>
  <c r="P2360" i="17"/>
  <c r="L2360" i="17"/>
  <c r="K2360" i="17"/>
  <c r="J2360" i="17"/>
  <c r="I2360" i="17"/>
  <c r="Q2338" i="17"/>
  <c r="P2338" i="17"/>
  <c r="L2338" i="17"/>
  <c r="K2338" i="17"/>
  <c r="J2338" i="17"/>
  <c r="I2338" i="17"/>
  <c r="S2359" i="17"/>
  <c r="R2359" i="17"/>
  <c r="Q2359" i="17"/>
  <c r="P2359" i="17"/>
  <c r="L2359" i="17"/>
  <c r="K2359" i="17"/>
  <c r="J2359" i="17"/>
  <c r="I2359" i="17"/>
  <c r="S2358" i="17"/>
  <c r="R2358" i="17"/>
  <c r="Q2358" i="17"/>
  <c r="P2358" i="17"/>
  <c r="L2358" i="17"/>
  <c r="K2358" i="17"/>
  <c r="J2358" i="17"/>
  <c r="I2358" i="17"/>
  <c r="Q2337" i="17"/>
  <c r="P2337" i="17"/>
  <c r="L2337" i="17"/>
  <c r="K2337" i="17"/>
  <c r="J2337" i="17"/>
  <c r="I2337" i="17"/>
  <c r="Q2336" i="17"/>
  <c r="P2336" i="17"/>
  <c r="L2336" i="17"/>
  <c r="K2336" i="17"/>
  <c r="J2336" i="17"/>
  <c r="I2336" i="17"/>
  <c r="S2357" i="17"/>
  <c r="R2357" i="17"/>
  <c r="Q2357" i="17"/>
  <c r="P2357" i="17"/>
  <c r="L2357" i="17"/>
  <c r="K2357" i="17"/>
  <c r="J2357" i="17"/>
  <c r="I2357" i="17"/>
  <c r="S2356" i="17"/>
  <c r="R2356" i="17"/>
  <c r="Q2356" i="17"/>
  <c r="P2356" i="17"/>
  <c r="L2356" i="17"/>
  <c r="K2356" i="17"/>
  <c r="J2356" i="17"/>
  <c r="I2356" i="17"/>
  <c r="Q2318" i="17"/>
  <c r="P2318" i="17"/>
  <c r="L2318" i="17"/>
  <c r="K2318" i="17"/>
  <c r="J2318" i="17"/>
  <c r="I2318" i="17"/>
  <c r="Q2317" i="17"/>
  <c r="P2317" i="17"/>
  <c r="L2317" i="17"/>
  <c r="K2317" i="17"/>
  <c r="J2317" i="17"/>
  <c r="I2317" i="17"/>
  <c r="S2332" i="17"/>
  <c r="R2332" i="17"/>
  <c r="Q2332" i="17"/>
  <c r="P2332" i="17"/>
  <c r="L2332" i="17"/>
  <c r="K2332" i="17"/>
  <c r="J2332" i="17"/>
  <c r="I2332" i="17"/>
  <c r="S2331" i="17"/>
  <c r="R2331" i="17"/>
  <c r="Q2331" i="17"/>
  <c r="P2331" i="17"/>
  <c r="L2331" i="17"/>
  <c r="K2331" i="17"/>
  <c r="J2331" i="17"/>
  <c r="I2331" i="17"/>
  <c r="S2330" i="17"/>
  <c r="R2330" i="17"/>
  <c r="Q2330" i="17"/>
  <c r="P2330" i="17"/>
  <c r="L2330" i="17"/>
  <c r="K2330" i="17"/>
  <c r="J2330" i="17"/>
  <c r="I2330" i="17"/>
  <c r="S2329" i="17"/>
  <c r="R2329" i="17"/>
  <c r="Q2329" i="17"/>
  <c r="P2329" i="17"/>
  <c r="L2329" i="17"/>
  <c r="K2329" i="17"/>
  <c r="J2329" i="17"/>
  <c r="I2329" i="17"/>
  <c r="S2328" i="17"/>
  <c r="R2328" i="17"/>
  <c r="Q2328" i="17"/>
  <c r="P2328" i="17"/>
  <c r="L2328" i="17"/>
  <c r="K2328" i="17"/>
  <c r="J2328" i="17"/>
  <c r="I2328" i="17"/>
  <c r="Q2316" i="17"/>
  <c r="P2316" i="17"/>
  <c r="L2316" i="17"/>
  <c r="K2316" i="17"/>
  <c r="J2316" i="17"/>
  <c r="I2316" i="17"/>
  <c r="Q2315" i="17"/>
  <c r="P2315" i="17"/>
  <c r="L2315" i="17"/>
  <c r="K2315" i="17"/>
  <c r="J2315" i="17"/>
  <c r="I2315" i="17"/>
  <c r="Q2314" i="17"/>
  <c r="P2314" i="17"/>
  <c r="L2314" i="17"/>
  <c r="K2314" i="17"/>
  <c r="J2314" i="17"/>
  <c r="I2314" i="17"/>
  <c r="Q2313" i="17"/>
  <c r="P2313" i="17"/>
  <c r="L2313" i="17"/>
  <c r="K2313" i="17"/>
  <c r="J2313" i="17"/>
  <c r="I2313" i="17"/>
  <c r="Q2312" i="17"/>
  <c r="P2312" i="17"/>
  <c r="L2312" i="17"/>
  <c r="K2312" i="17"/>
  <c r="J2312" i="17"/>
  <c r="I2312" i="17"/>
  <c r="Q2311" i="17"/>
  <c r="P2311" i="17"/>
  <c r="L2311" i="17"/>
  <c r="K2311" i="17"/>
  <c r="J2311" i="17"/>
  <c r="I2311" i="17"/>
  <c r="S2327" i="17"/>
  <c r="R2327" i="17"/>
  <c r="Q2327" i="17"/>
  <c r="P2327" i="17"/>
  <c r="L2327" i="17"/>
  <c r="K2327" i="17"/>
  <c r="J2327" i="17"/>
  <c r="I2327" i="17"/>
  <c r="S2333" i="17"/>
  <c r="R2333" i="17"/>
  <c r="Q2333" i="17"/>
  <c r="P2333" i="17"/>
  <c r="L2333" i="17"/>
  <c r="K2333" i="17"/>
  <c r="J2333" i="17"/>
  <c r="I2333" i="17"/>
  <c r="S2326" i="17"/>
  <c r="R2326" i="17"/>
  <c r="Q2326" i="17"/>
  <c r="P2326" i="17"/>
  <c r="L2326" i="17"/>
  <c r="K2326" i="17"/>
  <c r="J2326" i="17"/>
  <c r="I2326" i="17"/>
  <c r="S2325" i="17"/>
  <c r="R2325" i="17"/>
  <c r="Q2325" i="17"/>
  <c r="P2325" i="17"/>
  <c r="L2325" i="17"/>
  <c r="K2325" i="17"/>
  <c r="J2325" i="17"/>
  <c r="I2325" i="17"/>
  <c r="S2324" i="17"/>
  <c r="R2324" i="17"/>
  <c r="Q2324" i="17"/>
  <c r="P2324" i="17"/>
  <c r="L2324" i="17"/>
  <c r="K2324" i="17"/>
  <c r="J2324" i="17"/>
  <c r="I2324" i="17"/>
  <c r="S2323" i="17"/>
  <c r="R2323" i="17"/>
  <c r="Q2323" i="17"/>
  <c r="P2323" i="17"/>
  <c r="L2323" i="17"/>
  <c r="K2323" i="17"/>
  <c r="J2323" i="17"/>
  <c r="I2323" i="17"/>
  <c r="Q2310" i="17"/>
  <c r="P2310" i="17"/>
  <c r="L2310" i="17"/>
  <c r="K2310" i="17"/>
  <c r="J2310" i="17"/>
  <c r="I2310" i="17"/>
  <c r="Q2309" i="17"/>
  <c r="P2309" i="17"/>
  <c r="L2309" i="17"/>
  <c r="K2309" i="17"/>
  <c r="J2309" i="17"/>
  <c r="I2309" i="17"/>
  <c r="Q2308" i="17"/>
  <c r="P2308" i="17"/>
  <c r="L2308" i="17"/>
  <c r="K2308" i="17"/>
  <c r="J2308" i="17"/>
  <c r="I2308" i="17"/>
  <c r="S2335" i="17"/>
  <c r="R2335" i="17"/>
  <c r="Q2335" i="17"/>
  <c r="P2335" i="17"/>
  <c r="L2335" i="17"/>
  <c r="K2335" i="17"/>
  <c r="J2335" i="17"/>
  <c r="I2335" i="17"/>
  <c r="S2334" i="17"/>
  <c r="R2334" i="17"/>
  <c r="Q2334" i="17"/>
  <c r="P2334" i="17"/>
  <c r="L2334" i="17"/>
  <c r="K2334" i="17"/>
  <c r="J2334" i="17"/>
  <c r="I2334" i="17"/>
  <c r="S2322" i="17"/>
  <c r="R2322" i="17"/>
  <c r="Q2322" i="17"/>
  <c r="P2322" i="17"/>
  <c r="L2322" i="17"/>
  <c r="K2322" i="17"/>
  <c r="J2322" i="17"/>
  <c r="I2322" i="17"/>
  <c r="S2321" i="17"/>
  <c r="R2321" i="17"/>
  <c r="Q2321" i="17"/>
  <c r="P2321" i="17"/>
  <c r="L2321" i="17"/>
  <c r="K2321" i="17"/>
  <c r="J2321" i="17"/>
  <c r="I2321" i="17"/>
  <c r="S2320" i="17"/>
  <c r="R2320" i="17"/>
  <c r="Q2320" i="17"/>
  <c r="P2320" i="17"/>
  <c r="L2320" i="17"/>
  <c r="K2320" i="17"/>
  <c r="J2320" i="17"/>
  <c r="I2320" i="17"/>
  <c r="Q2307" i="17"/>
  <c r="P2307" i="17"/>
  <c r="L2307" i="17"/>
  <c r="K2307" i="17"/>
  <c r="J2307" i="17"/>
  <c r="I2307" i="17"/>
  <c r="Q2306" i="17"/>
  <c r="P2306" i="17"/>
  <c r="L2306" i="17"/>
  <c r="K2306" i="17"/>
  <c r="J2306" i="17"/>
  <c r="I2306" i="17"/>
  <c r="Q2305" i="17"/>
  <c r="P2305" i="17"/>
  <c r="L2305" i="17"/>
  <c r="K2305" i="17"/>
  <c r="J2305" i="17"/>
  <c r="I2305" i="17"/>
  <c r="Q2304" i="17"/>
  <c r="P2304" i="17"/>
  <c r="L2304" i="17"/>
  <c r="K2304" i="17"/>
  <c r="J2304" i="17"/>
  <c r="I2304" i="17"/>
  <c r="Q2303" i="17"/>
  <c r="P2303" i="17"/>
  <c r="L2303" i="17"/>
  <c r="K2303" i="17"/>
  <c r="J2303" i="17"/>
  <c r="I2303" i="17"/>
  <c r="S2319" i="17"/>
  <c r="R2319" i="17"/>
  <c r="Q2319" i="17"/>
  <c r="P2319" i="17"/>
  <c r="L2319" i="17"/>
  <c r="K2319" i="17"/>
  <c r="J2319" i="17"/>
  <c r="I2319" i="17"/>
  <c r="Q2302" i="17"/>
  <c r="P2302" i="17"/>
  <c r="L2302" i="17"/>
  <c r="K2302" i="17"/>
  <c r="J2302" i="17"/>
  <c r="I2302" i="17"/>
  <c r="Q2295" i="17"/>
  <c r="P2295" i="17"/>
  <c r="L2295" i="17"/>
  <c r="K2295" i="17"/>
  <c r="J2295" i="17"/>
  <c r="I2295" i="17"/>
  <c r="Q2294" i="17"/>
  <c r="P2294" i="17"/>
  <c r="L2294" i="17"/>
  <c r="K2294" i="17"/>
  <c r="J2294" i="17"/>
  <c r="I2294" i="17"/>
  <c r="S2299" i="17"/>
  <c r="R2299" i="17"/>
  <c r="Q2299" i="17"/>
  <c r="P2299" i="17"/>
  <c r="L2299" i="17"/>
  <c r="K2299" i="17"/>
  <c r="J2299" i="17"/>
  <c r="I2299" i="17"/>
  <c r="S2298" i="17"/>
  <c r="R2298" i="17"/>
  <c r="Q2298" i="17"/>
  <c r="P2298" i="17"/>
  <c r="L2298" i="17"/>
  <c r="K2298" i="17"/>
  <c r="J2298" i="17"/>
  <c r="I2298" i="17"/>
  <c r="S2301" i="17"/>
  <c r="R2301" i="17"/>
  <c r="Q2301" i="17"/>
  <c r="P2301" i="17"/>
  <c r="L2301" i="17"/>
  <c r="K2301" i="17"/>
  <c r="J2301" i="17"/>
  <c r="I2301" i="17"/>
  <c r="Q2293" i="17"/>
  <c r="P2293" i="17"/>
  <c r="L2293" i="17"/>
  <c r="K2293" i="17"/>
  <c r="J2293" i="17"/>
  <c r="I2293" i="17"/>
  <c r="Q2292" i="17"/>
  <c r="P2292" i="17"/>
  <c r="L2292" i="17"/>
  <c r="K2292" i="17"/>
  <c r="J2292" i="17"/>
  <c r="I2292" i="17"/>
  <c r="S2297" i="17"/>
  <c r="R2297" i="17"/>
  <c r="Q2297" i="17"/>
  <c r="P2297" i="17"/>
  <c r="L2297" i="17"/>
  <c r="K2297" i="17"/>
  <c r="J2297" i="17"/>
  <c r="I2297" i="17"/>
  <c r="S2296" i="17"/>
  <c r="R2296" i="17"/>
  <c r="Q2296" i="17"/>
  <c r="P2296" i="17"/>
  <c r="L2296" i="17"/>
  <c r="K2296" i="17"/>
  <c r="J2296" i="17"/>
  <c r="I2296" i="17"/>
  <c r="S2300" i="17"/>
  <c r="R2300" i="17"/>
  <c r="Q2300" i="17"/>
  <c r="P2300" i="17"/>
  <c r="L2300" i="17"/>
  <c r="K2300" i="17"/>
  <c r="J2300" i="17"/>
  <c r="I2300" i="17"/>
  <c r="Q2284" i="17"/>
  <c r="P2284" i="17"/>
  <c r="L2284" i="17"/>
  <c r="K2284" i="17"/>
  <c r="J2284" i="17"/>
  <c r="I2284" i="17"/>
  <c r="S2291" i="17"/>
  <c r="R2291" i="17"/>
  <c r="Q2291" i="17"/>
  <c r="P2291" i="17"/>
  <c r="L2291" i="17"/>
  <c r="K2291" i="17"/>
  <c r="J2291" i="17"/>
  <c r="I2291" i="17"/>
  <c r="Q2283" i="17"/>
  <c r="P2283" i="17"/>
  <c r="L2283" i="17"/>
  <c r="K2283" i="17"/>
  <c r="J2283" i="17"/>
  <c r="I2283" i="17"/>
  <c r="S2290" i="17"/>
  <c r="R2290" i="17"/>
  <c r="Q2290" i="17"/>
  <c r="P2290" i="17"/>
  <c r="L2290" i="17"/>
  <c r="K2290" i="17"/>
  <c r="J2290" i="17"/>
  <c r="I2290" i="17"/>
  <c r="Q2282" i="17"/>
  <c r="P2282" i="17"/>
  <c r="L2282" i="17"/>
  <c r="K2282" i="17"/>
  <c r="J2282" i="17"/>
  <c r="I2282" i="17"/>
  <c r="Q2281" i="17"/>
  <c r="P2281" i="17"/>
  <c r="L2281" i="17"/>
  <c r="K2281" i="17"/>
  <c r="J2281" i="17"/>
  <c r="I2281" i="17"/>
  <c r="S2288" i="17"/>
  <c r="R2288" i="17"/>
  <c r="Q2288" i="17"/>
  <c r="P2288" i="17"/>
  <c r="L2288" i="17"/>
  <c r="K2288" i="17"/>
  <c r="J2288" i="17"/>
  <c r="I2288" i="17"/>
  <c r="Q2280" i="17"/>
  <c r="P2280" i="17"/>
  <c r="L2280" i="17"/>
  <c r="K2280" i="17"/>
  <c r="J2280" i="17"/>
  <c r="I2280" i="17"/>
  <c r="Q2279" i="17"/>
  <c r="P2279" i="17"/>
  <c r="L2279" i="17"/>
  <c r="K2279" i="17"/>
  <c r="J2279" i="17"/>
  <c r="I2279" i="17"/>
  <c r="Q2278" i="17"/>
  <c r="P2278" i="17"/>
  <c r="L2278" i="17"/>
  <c r="K2278" i="17"/>
  <c r="J2278" i="17"/>
  <c r="I2278" i="17"/>
  <c r="Q2277" i="17"/>
  <c r="P2277" i="17"/>
  <c r="L2277" i="17"/>
  <c r="K2277" i="17"/>
  <c r="J2277" i="17"/>
  <c r="I2277" i="17"/>
  <c r="Q2276" i="17"/>
  <c r="P2276" i="17"/>
  <c r="L2276" i="17"/>
  <c r="K2276" i="17"/>
  <c r="J2276" i="17"/>
  <c r="I2276" i="17"/>
  <c r="S2287" i="17"/>
  <c r="R2287" i="17"/>
  <c r="Q2287" i="17"/>
  <c r="P2287" i="17"/>
  <c r="L2287" i="17"/>
  <c r="K2287" i="17"/>
  <c r="J2287" i="17"/>
  <c r="I2287" i="17"/>
  <c r="S2286" i="17"/>
  <c r="R2286" i="17"/>
  <c r="Q2286" i="17"/>
  <c r="P2286" i="17"/>
  <c r="L2286" i="17"/>
  <c r="K2286" i="17"/>
  <c r="J2286" i="17"/>
  <c r="I2286" i="17"/>
  <c r="S2289" i="17"/>
  <c r="R2289" i="17"/>
  <c r="Q2289" i="17"/>
  <c r="P2289" i="17"/>
  <c r="L2289" i="17"/>
  <c r="K2289" i="17"/>
  <c r="J2289" i="17"/>
  <c r="I2289" i="17"/>
  <c r="Q2275" i="17"/>
  <c r="P2275" i="17"/>
  <c r="L2275" i="17"/>
  <c r="K2275" i="17"/>
  <c r="J2275" i="17"/>
  <c r="I2275" i="17"/>
  <c r="S2285" i="17"/>
  <c r="R2285" i="17"/>
  <c r="Q2285" i="17"/>
  <c r="P2285" i="17"/>
  <c r="L2285" i="17"/>
  <c r="K2285" i="17"/>
  <c r="J2285" i="17"/>
  <c r="I2285" i="17"/>
  <c r="Q2274" i="17"/>
  <c r="P2274" i="17"/>
  <c r="L2274" i="17"/>
  <c r="K2274" i="17"/>
  <c r="J2274" i="17"/>
  <c r="I2274" i="17"/>
  <c r="S2272" i="17"/>
  <c r="R2272" i="17"/>
  <c r="Q2272" i="17"/>
  <c r="P2272" i="17"/>
  <c r="L2272" i="17"/>
  <c r="K2272" i="17"/>
  <c r="J2272" i="17"/>
  <c r="I2272" i="17"/>
  <c r="S2270" i="17"/>
  <c r="R2270" i="17"/>
  <c r="Q2270" i="17"/>
  <c r="P2270" i="17"/>
  <c r="L2270" i="17"/>
  <c r="K2270" i="17"/>
  <c r="J2270" i="17"/>
  <c r="I2270" i="17"/>
  <c r="Q2260" i="17"/>
  <c r="P2260" i="17"/>
  <c r="L2260" i="17"/>
  <c r="K2260" i="17"/>
  <c r="J2260" i="17"/>
  <c r="I2260" i="17"/>
  <c r="S2269" i="17"/>
  <c r="R2269" i="17"/>
  <c r="Q2269" i="17"/>
  <c r="P2269" i="17"/>
  <c r="L2269" i="17"/>
  <c r="K2269" i="17"/>
  <c r="J2269" i="17"/>
  <c r="I2269" i="17"/>
  <c r="S2271" i="17"/>
  <c r="R2271" i="17"/>
  <c r="Q2271" i="17"/>
  <c r="P2271" i="17"/>
  <c r="L2271" i="17"/>
  <c r="K2271" i="17"/>
  <c r="J2271" i="17"/>
  <c r="I2271" i="17"/>
  <c r="Q2259" i="17"/>
  <c r="P2259" i="17"/>
  <c r="L2259" i="17"/>
  <c r="K2259" i="17"/>
  <c r="J2259" i="17"/>
  <c r="I2259" i="17"/>
  <c r="S2268" i="17"/>
  <c r="R2268" i="17"/>
  <c r="Q2268" i="17"/>
  <c r="P2268" i="17"/>
  <c r="L2268" i="17"/>
  <c r="K2268" i="17"/>
  <c r="J2268" i="17"/>
  <c r="I2268" i="17"/>
  <c r="Q2258" i="17"/>
  <c r="P2258" i="17"/>
  <c r="L2258" i="17"/>
  <c r="K2258" i="17"/>
  <c r="J2258" i="17"/>
  <c r="I2258" i="17"/>
  <c r="S2267" i="17"/>
  <c r="R2267" i="17"/>
  <c r="Q2267" i="17"/>
  <c r="P2267" i="17"/>
  <c r="L2267" i="17"/>
  <c r="K2267" i="17"/>
  <c r="J2267" i="17"/>
  <c r="I2267" i="17"/>
  <c r="Q2257" i="17"/>
  <c r="P2257" i="17"/>
  <c r="L2257" i="17"/>
  <c r="K2257" i="17"/>
  <c r="J2257" i="17"/>
  <c r="I2257" i="17"/>
  <c r="Q2256" i="17"/>
  <c r="P2256" i="17"/>
  <c r="L2256" i="17"/>
  <c r="K2256" i="17"/>
  <c r="J2256" i="17"/>
  <c r="I2256" i="17"/>
  <c r="Q2255" i="17"/>
  <c r="P2255" i="17"/>
  <c r="L2255" i="17"/>
  <c r="K2255" i="17"/>
  <c r="J2255" i="17"/>
  <c r="I2255" i="17"/>
  <c r="Q2254" i="17"/>
  <c r="P2254" i="17"/>
  <c r="L2254" i="17"/>
  <c r="K2254" i="17"/>
  <c r="J2254" i="17"/>
  <c r="I2254" i="17"/>
  <c r="S2266" i="17"/>
  <c r="R2266" i="17"/>
  <c r="Q2266" i="17"/>
  <c r="P2266" i="17"/>
  <c r="L2266" i="17"/>
  <c r="K2266" i="17"/>
  <c r="J2266" i="17"/>
  <c r="I2266" i="17"/>
  <c r="S2265" i="17"/>
  <c r="R2265" i="17"/>
  <c r="Q2265" i="17"/>
  <c r="P2265" i="17"/>
  <c r="L2265" i="17"/>
  <c r="K2265" i="17"/>
  <c r="J2265" i="17"/>
  <c r="I2265" i="17"/>
  <c r="S2264" i="17"/>
  <c r="R2264" i="17"/>
  <c r="Q2264" i="17"/>
  <c r="P2264" i="17"/>
  <c r="L2264" i="17"/>
  <c r="K2264" i="17"/>
  <c r="J2264" i="17"/>
  <c r="I2264" i="17"/>
  <c r="Q2253" i="17"/>
  <c r="P2253" i="17"/>
  <c r="L2253" i="17"/>
  <c r="K2253" i="17"/>
  <c r="J2253" i="17"/>
  <c r="I2253" i="17"/>
  <c r="S2273" i="17"/>
  <c r="R2273" i="17"/>
  <c r="Q2273" i="17"/>
  <c r="P2273" i="17"/>
  <c r="L2273" i="17"/>
  <c r="K2273" i="17"/>
  <c r="J2273" i="17"/>
  <c r="I2273" i="17"/>
  <c r="S2263" i="17"/>
  <c r="R2263" i="17"/>
  <c r="Q2263" i="17"/>
  <c r="P2263" i="17"/>
  <c r="L2263" i="17"/>
  <c r="K2263" i="17"/>
  <c r="J2263" i="17"/>
  <c r="I2263" i="17"/>
  <c r="S2262" i="17"/>
  <c r="R2262" i="17"/>
  <c r="Q2262" i="17"/>
  <c r="P2262" i="17"/>
  <c r="L2262" i="17"/>
  <c r="K2262" i="17"/>
  <c r="J2262" i="17"/>
  <c r="I2262" i="17"/>
  <c r="S2261" i="17"/>
  <c r="R2261" i="17"/>
  <c r="Q2261" i="17"/>
  <c r="P2261" i="17"/>
  <c r="L2261" i="17"/>
  <c r="K2261" i="17"/>
  <c r="J2261" i="17"/>
  <c r="I2261" i="17"/>
  <c r="Q2252" i="17"/>
  <c r="P2252" i="17"/>
  <c r="L2252" i="17"/>
  <c r="K2252" i="17"/>
  <c r="J2252" i="17"/>
  <c r="I2252" i="17"/>
  <c r="Q2241" i="17"/>
  <c r="P2241" i="17"/>
  <c r="L2241" i="17"/>
  <c r="K2241" i="17"/>
  <c r="J2241" i="17"/>
  <c r="I2241" i="17"/>
  <c r="Q2240" i="17"/>
  <c r="P2240" i="17"/>
  <c r="L2240" i="17"/>
  <c r="K2240" i="17"/>
  <c r="J2240" i="17"/>
  <c r="I2240" i="17"/>
  <c r="S2251" i="17"/>
  <c r="R2251" i="17"/>
  <c r="Q2251" i="17"/>
  <c r="P2251" i="17"/>
  <c r="L2251" i="17"/>
  <c r="K2251" i="17"/>
  <c r="J2251" i="17"/>
  <c r="I2251" i="17"/>
  <c r="Q2239" i="17"/>
  <c r="P2239" i="17"/>
  <c r="L2239" i="17"/>
  <c r="K2239" i="17"/>
  <c r="J2239" i="17"/>
  <c r="I2239" i="17"/>
  <c r="Q2238" i="17"/>
  <c r="P2238" i="17"/>
  <c r="L2238" i="17"/>
  <c r="K2238" i="17"/>
  <c r="J2238" i="17"/>
  <c r="I2238" i="17"/>
  <c r="S2248" i="17"/>
  <c r="R2248" i="17"/>
  <c r="Q2248" i="17"/>
  <c r="P2248" i="17"/>
  <c r="L2248" i="17"/>
  <c r="K2248" i="17"/>
  <c r="J2248" i="17"/>
  <c r="I2248" i="17"/>
  <c r="S2250" i="17"/>
  <c r="R2250" i="17"/>
  <c r="Q2250" i="17"/>
  <c r="P2250" i="17"/>
  <c r="L2250" i="17"/>
  <c r="K2250" i="17"/>
  <c r="J2250" i="17"/>
  <c r="I2250" i="17"/>
  <c r="S2249" i="17"/>
  <c r="R2249" i="17"/>
  <c r="Q2249" i="17"/>
  <c r="P2249" i="17"/>
  <c r="L2249" i="17"/>
  <c r="K2249" i="17"/>
  <c r="J2249" i="17"/>
  <c r="I2249" i="17"/>
  <c r="Q2237" i="17"/>
  <c r="P2237" i="17"/>
  <c r="L2237" i="17"/>
  <c r="K2237" i="17"/>
  <c r="J2237" i="17"/>
  <c r="I2237" i="17"/>
  <c r="S2247" i="17"/>
  <c r="R2247" i="17"/>
  <c r="Q2247" i="17"/>
  <c r="P2247" i="17"/>
  <c r="L2247" i="17"/>
  <c r="K2247" i="17"/>
  <c r="J2247" i="17"/>
  <c r="I2247" i="17"/>
  <c r="S2246" i="17"/>
  <c r="R2246" i="17"/>
  <c r="Q2246" i="17"/>
  <c r="P2246" i="17"/>
  <c r="L2246" i="17"/>
  <c r="K2246" i="17"/>
  <c r="J2246" i="17"/>
  <c r="I2246" i="17"/>
  <c r="S2245" i="17"/>
  <c r="R2245" i="17"/>
  <c r="Q2245" i="17"/>
  <c r="P2245" i="17"/>
  <c r="L2245" i="17"/>
  <c r="K2245" i="17"/>
  <c r="J2245" i="17"/>
  <c r="I2245" i="17"/>
  <c r="S2244" i="17"/>
  <c r="R2244" i="17"/>
  <c r="Q2244" i="17"/>
  <c r="P2244" i="17"/>
  <c r="L2244" i="17"/>
  <c r="K2244" i="17"/>
  <c r="J2244" i="17"/>
  <c r="I2244" i="17"/>
  <c r="S2243" i="17"/>
  <c r="R2243" i="17"/>
  <c r="Q2243" i="17"/>
  <c r="P2243" i="17"/>
  <c r="L2243" i="17"/>
  <c r="K2243" i="17"/>
  <c r="J2243" i="17"/>
  <c r="I2243" i="17"/>
  <c r="S2242" i="17"/>
  <c r="R2242" i="17"/>
  <c r="Q2242" i="17"/>
  <c r="P2242" i="17"/>
  <c r="L2242" i="17"/>
  <c r="K2242" i="17"/>
  <c r="J2242" i="17"/>
  <c r="I2242" i="17"/>
  <c r="Q2217" i="17"/>
  <c r="P2217" i="17"/>
  <c r="L2217" i="17"/>
  <c r="K2217" i="17"/>
  <c r="J2217" i="17"/>
  <c r="I2217" i="17"/>
  <c r="S2230" i="17"/>
  <c r="R2230" i="17"/>
  <c r="Q2230" i="17"/>
  <c r="P2230" i="17"/>
  <c r="L2230" i="17"/>
  <c r="K2230" i="17"/>
  <c r="J2230" i="17"/>
  <c r="I2230" i="17"/>
  <c r="S2236" i="17"/>
  <c r="R2236" i="17"/>
  <c r="Q2236" i="17"/>
  <c r="P2236" i="17"/>
  <c r="L2236" i="17"/>
  <c r="K2236" i="17"/>
  <c r="J2236" i="17"/>
  <c r="I2236" i="17"/>
  <c r="Q2216" i="17"/>
  <c r="P2216" i="17"/>
  <c r="L2216" i="17"/>
  <c r="K2216" i="17"/>
  <c r="J2216" i="17"/>
  <c r="I2216" i="17"/>
  <c r="S2235" i="17"/>
  <c r="R2235" i="17"/>
  <c r="Q2235" i="17"/>
  <c r="P2235" i="17"/>
  <c r="L2235" i="17"/>
  <c r="K2235" i="17"/>
  <c r="J2235" i="17"/>
  <c r="I2235" i="17"/>
  <c r="S2234" i="17"/>
  <c r="R2234" i="17"/>
  <c r="Q2234" i="17"/>
  <c r="P2234" i="17"/>
  <c r="L2234" i="17"/>
  <c r="K2234" i="17"/>
  <c r="J2234" i="17"/>
  <c r="I2234" i="17"/>
  <c r="S2233" i="17"/>
  <c r="R2233" i="17"/>
  <c r="Q2233" i="17"/>
  <c r="P2233" i="17"/>
  <c r="L2233" i="17"/>
  <c r="K2233" i="17"/>
  <c r="J2233" i="17"/>
  <c r="I2233" i="17"/>
  <c r="S2232" i="17"/>
  <c r="R2232" i="17"/>
  <c r="Q2232" i="17"/>
  <c r="P2232" i="17"/>
  <c r="L2232" i="17"/>
  <c r="K2232" i="17"/>
  <c r="J2232" i="17"/>
  <c r="I2232" i="17"/>
  <c r="Q2215" i="17"/>
  <c r="P2215" i="17"/>
  <c r="L2215" i="17"/>
  <c r="K2215" i="17"/>
  <c r="J2215" i="17"/>
  <c r="I2215" i="17"/>
  <c r="Q2214" i="17"/>
  <c r="P2214" i="17"/>
  <c r="L2214" i="17"/>
  <c r="K2214" i="17"/>
  <c r="J2214" i="17"/>
  <c r="I2214" i="17"/>
  <c r="S2229" i="17"/>
  <c r="R2229" i="17"/>
  <c r="Q2229" i="17"/>
  <c r="P2229" i="17"/>
  <c r="L2229" i="17"/>
  <c r="K2229" i="17"/>
  <c r="J2229" i="17"/>
  <c r="I2229" i="17"/>
  <c r="S2228" i="17"/>
  <c r="R2228" i="17"/>
  <c r="Q2228" i="17"/>
  <c r="P2228" i="17"/>
  <c r="L2228" i="17"/>
  <c r="K2228" i="17"/>
  <c r="J2228" i="17"/>
  <c r="I2228" i="17"/>
  <c r="Q2213" i="17"/>
  <c r="P2213" i="17"/>
  <c r="L2213" i="17"/>
  <c r="K2213" i="17"/>
  <c r="J2213" i="17"/>
  <c r="I2213" i="17"/>
  <c r="S2231" i="17"/>
  <c r="R2231" i="17"/>
  <c r="Q2231" i="17"/>
  <c r="P2231" i="17"/>
  <c r="L2231" i="17"/>
  <c r="K2231" i="17"/>
  <c r="J2231" i="17"/>
  <c r="I2231" i="17"/>
  <c r="Q2212" i="17"/>
  <c r="P2212" i="17"/>
  <c r="L2212" i="17"/>
  <c r="K2212" i="17"/>
  <c r="J2212" i="17"/>
  <c r="I2212" i="17"/>
  <c r="Q2211" i="17"/>
  <c r="P2211" i="17"/>
  <c r="L2211" i="17"/>
  <c r="K2211" i="17"/>
  <c r="J2211" i="17"/>
  <c r="I2211" i="17"/>
  <c r="Q2210" i="17"/>
  <c r="P2210" i="17"/>
  <c r="L2210" i="17"/>
  <c r="K2210" i="17"/>
  <c r="J2210" i="17"/>
  <c r="I2210" i="17"/>
  <c r="S2227" i="17"/>
  <c r="R2227" i="17"/>
  <c r="Q2227" i="17"/>
  <c r="P2227" i="17"/>
  <c r="L2227" i="17"/>
  <c r="K2227" i="17"/>
  <c r="J2227" i="17"/>
  <c r="I2227" i="17"/>
  <c r="Q2209" i="17"/>
  <c r="P2209" i="17"/>
  <c r="L2209" i="17"/>
  <c r="K2209" i="17"/>
  <c r="J2209" i="17"/>
  <c r="I2209" i="17"/>
  <c r="Q2208" i="17"/>
  <c r="P2208" i="17"/>
  <c r="L2208" i="17"/>
  <c r="K2208" i="17"/>
  <c r="J2208" i="17"/>
  <c r="I2208" i="17"/>
  <c r="Q2207" i="17"/>
  <c r="P2207" i="17"/>
  <c r="L2207" i="17"/>
  <c r="K2207" i="17"/>
  <c r="J2207" i="17"/>
  <c r="I2207" i="17"/>
  <c r="Q2206" i="17"/>
  <c r="P2206" i="17"/>
  <c r="L2206" i="17"/>
  <c r="K2206" i="17"/>
  <c r="J2206" i="17"/>
  <c r="I2206" i="17"/>
  <c r="Q2205" i="17"/>
  <c r="P2205" i="17"/>
  <c r="L2205" i="17"/>
  <c r="K2205" i="17"/>
  <c r="J2205" i="17"/>
  <c r="I2205" i="17"/>
  <c r="S2226" i="17"/>
  <c r="R2226" i="17"/>
  <c r="Q2226" i="17"/>
  <c r="P2226" i="17"/>
  <c r="L2226" i="17"/>
  <c r="K2226" i="17"/>
  <c r="J2226" i="17"/>
  <c r="I2226" i="17"/>
  <c r="S2225" i="17"/>
  <c r="R2225" i="17"/>
  <c r="Q2225" i="17"/>
  <c r="P2225" i="17"/>
  <c r="L2225" i="17"/>
  <c r="K2225" i="17"/>
  <c r="J2225" i="17"/>
  <c r="I2225" i="17"/>
  <c r="S2224" i="17"/>
  <c r="R2224" i="17"/>
  <c r="Q2224" i="17"/>
  <c r="P2224" i="17"/>
  <c r="L2224" i="17"/>
  <c r="K2224" i="17"/>
  <c r="J2224" i="17"/>
  <c r="I2224" i="17"/>
  <c r="Q2204" i="17"/>
  <c r="P2204" i="17"/>
  <c r="L2204" i="17"/>
  <c r="K2204" i="17"/>
  <c r="J2204" i="17"/>
  <c r="I2204" i="17"/>
  <c r="S2223" i="17"/>
  <c r="R2223" i="17"/>
  <c r="Q2223" i="17"/>
  <c r="P2223" i="17"/>
  <c r="L2223" i="17"/>
  <c r="K2223" i="17"/>
  <c r="J2223" i="17"/>
  <c r="I2223" i="17"/>
  <c r="Q2203" i="17"/>
  <c r="P2203" i="17"/>
  <c r="L2203" i="17"/>
  <c r="K2203" i="17"/>
  <c r="J2203" i="17"/>
  <c r="I2203" i="17"/>
  <c r="S2222" i="17"/>
  <c r="R2222" i="17"/>
  <c r="Q2222" i="17"/>
  <c r="P2222" i="17"/>
  <c r="L2222" i="17"/>
  <c r="K2222" i="17"/>
  <c r="J2222" i="17"/>
  <c r="I2222" i="17"/>
  <c r="S2221" i="17"/>
  <c r="R2221" i="17"/>
  <c r="Q2221" i="17"/>
  <c r="P2221" i="17"/>
  <c r="L2221" i="17"/>
  <c r="K2221" i="17"/>
  <c r="J2221" i="17"/>
  <c r="I2221" i="17"/>
  <c r="S2220" i="17"/>
  <c r="R2220" i="17"/>
  <c r="Q2220" i="17"/>
  <c r="P2220" i="17"/>
  <c r="L2220" i="17"/>
  <c r="K2220" i="17"/>
  <c r="J2220" i="17"/>
  <c r="I2220" i="17"/>
  <c r="S2219" i="17"/>
  <c r="R2219" i="17"/>
  <c r="Q2219" i="17"/>
  <c r="P2219" i="17"/>
  <c r="L2219" i="17"/>
  <c r="K2219" i="17"/>
  <c r="J2219" i="17"/>
  <c r="I2219" i="17"/>
  <c r="S2218" i="17"/>
  <c r="R2218" i="17"/>
  <c r="Q2218" i="17"/>
  <c r="P2218" i="17"/>
  <c r="L2218" i="17"/>
  <c r="K2218" i="17"/>
  <c r="J2218" i="17"/>
  <c r="I2218" i="17"/>
  <c r="Q2184" i="17"/>
  <c r="P2184" i="17"/>
  <c r="L2184" i="17"/>
  <c r="K2184" i="17"/>
  <c r="J2184" i="17"/>
  <c r="I2184" i="17"/>
  <c r="S2198" i="17"/>
  <c r="R2198" i="17"/>
  <c r="Q2198" i="17"/>
  <c r="P2198" i="17"/>
  <c r="L2198" i="17"/>
  <c r="K2198" i="17"/>
  <c r="J2198" i="17"/>
  <c r="I2198" i="17"/>
  <c r="S2197" i="17"/>
  <c r="R2197" i="17"/>
  <c r="Q2197" i="17"/>
  <c r="P2197" i="17"/>
  <c r="L2197" i="17"/>
  <c r="K2197" i="17"/>
  <c r="J2197" i="17"/>
  <c r="I2197" i="17"/>
  <c r="S2196" i="17"/>
  <c r="R2196" i="17"/>
  <c r="Q2196" i="17"/>
  <c r="P2196" i="17"/>
  <c r="L2196" i="17"/>
  <c r="K2196" i="17"/>
  <c r="J2196" i="17"/>
  <c r="I2196" i="17"/>
  <c r="S2195" i="17"/>
  <c r="R2195" i="17"/>
  <c r="Q2195" i="17"/>
  <c r="P2195" i="17"/>
  <c r="L2195" i="17"/>
  <c r="K2195" i="17"/>
  <c r="J2195" i="17"/>
  <c r="I2195" i="17"/>
  <c r="S2194" i="17"/>
  <c r="R2194" i="17"/>
  <c r="Q2194" i="17"/>
  <c r="P2194" i="17"/>
  <c r="L2194" i="17"/>
  <c r="K2194" i="17"/>
  <c r="J2194" i="17"/>
  <c r="I2194" i="17"/>
  <c r="Q2183" i="17"/>
  <c r="P2183" i="17"/>
  <c r="L2183" i="17"/>
  <c r="K2183" i="17"/>
  <c r="J2183" i="17"/>
  <c r="I2183" i="17"/>
  <c r="Q2182" i="17"/>
  <c r="P2182" i="17"/>
  <c r="L2182" i="17"/>
  <c r="K2182" i="17"/>
  <c r="J2182" i="17"/>
  <c r="I2182" i="17"/>
  <c r="Q2181" i="17"/>
  <c r="P2181" i="17"/>
  <c r="L2181" i="17"/>
  <c r="K2181" i="17"/>
  <c r="J2181" i="17"/>
  <c r="I2181" i="17"/>
  <c r="Q2180" i="17"/>
  <c r="P2180" i="17"/>
  <c r="L2180" i="17"/>
  <c r="K2180" i="17"/>
  <c r="J2180" i="17"/>
  <c r="I2180" i="17"/>
  <c r="Q2179" i="17"/>
  <c r="P2179" i="17"/>
  <c r="L2179" i="17"/>
  <c r="K2179" i="17"/>
  <c r="J2179" i="17"/>
  <c r="I2179" i="17"/>
  <c r="S2193" i="17"/>
  <c r="R2193" i="17"/>
  <c r="Q2193" i="17"/>
  <c r="P2193" i="17"/>
  <c r="L2193" i="17"/>
  <c r="K2193" i="17"/>
  <c r="J2193" i="17"/>
  <c r="I2193" i="17"/>
  <c r="S2192" i="17"/>
  <c r="R2192" i="17"/>
  <c r="Q2192" i="17"/>
  <c r="P2192" i="17"/>
  <c r="L2192" i="17"/>
  <c r="K2192" i="17"/>
  <c r="J2192" i="17"/>
  <c r="I2192" i="17"/>
  <c r="S2191" i="17"/>
  <c r="R2191" i="17"/>
  <c r="Q2191" i="17"/>
  <c r="P2191" i="17"/>
  <c r="L2191" i="17"/>
  <c r="K2191" i="17"/>
  <c r="J2191" i="17"/>
  <c r="I2191" i="17"/>
  <c r="S2202" i="17"/>
  <c r="R2202" i="17"/>
  <c r="Q2202" i="17"/>
  <c r="P2202" i="17"/>
  <c r="L2202" i="17"/>
  <c r="K2202" i="17"/>
  <c r="J2202" i="17"/>
  <c r="I2202" i="17"/>
  <c r="S2201" i="17"/>
  <c r="R2201" i="17"/>
  <c r="Q2201" i="17"/>
  <c r="P2201" i="17"/>
  <c r="L2201" i="17"/>
  <c r="K2201" i="17"/>
  <c r="J2201" i="17"/>
  <c r="I2201" i="17"/>
  <c r="S2200" i="17"/>
  <c r="R2200" i="17"/>
  <c r="Q2200" i="17"/>
  <c r="P2200" i="17"/>
  <c r="L2200" i="17"/>
  <c r="K2200" i="17"/>
  <c r="J2200" i="17"/>
  <c r="I2200" i="17"/>
  <c r="S2199" i="17"/>
  <c r="R2199" i="17"/>
  <c r="Q2199" i="17"/>
  <c r="P2199" i="17"/>
  <c r="L2199" i="17"/>
  <c r="K2199" i="17"/>
  <c r="J2199" i="17"/>
  <c r="I2199" i="17"/>
  <c r="Q2178" i="17"/>
  <c r="P2178" i="17"/>
  <c r="L2178" i="17"/>
  <c r="K2178" i="17"/>
  <c r="J2178" i="17"/>
  <c r="I2178" i="17"/>
  <c r="S2190" i="17"/>
  <c r="R2190" i="17"/>
  <c r="Q2190" i="17"/>
  <c r="P2190" i="17"/>
  <c r="L2190" i="17"/>
  <c r="K2190" i="17"/>
  <c r="J2190" i="17"/>
  <c r="I2190" i="17"/>
  <c r="S2189" i="17"/>
  <c r="R2189" i="17"/>
  <c r="Q2189" i="17"/>
  <c r="P2189" i="17"/>
  <c r="L2189" i="17"/>
  <c r="K2189" i="17"/>
  <c r="J2189" i="17"/>
  <c r="I2189" i="17"/>
  <c r="S2188" i="17"/>
  <c r="R2188" i="17"/>
  <c r="Q2188" i="17"/>
  <c r="P2188" i="17"/>
  <c r="L2188" i="17"/>
  <c r="K2188" i="17"/>
  <c r="J2188" i="17"/>
  <c r="I2188" i="17"/>
  <c r="S2187" i="17"/>
  <c r="R2187" i="17"/>
  <c r="Q2187" i="17"/>
  <c r="P2187" i="17"/>
  <c r="L2187" i="17"/>
  <c r="K2187" i="17"/>
  <c r="J2187" i="17"/>
  <c r="I2187" i="17"/>
  <c r="Q2177" i="17"/>
  <c r="P2177" i="17"/>
  <c r="L2177" i="17"/>
  <c r="K2177" i="17"/>
  <c r="J2177" i="17"/>
  <c r="I2177" i="17"/>
  <c r="S2186" i="17"/>
  <c r="R2186" i="17"/>
  <c r="Q2186" i="17"/>
  <c r="P2186" i="17"/>
  <c r="L2186" i="17"/>
  <c r="K2186" i="17"/>
  <c r="J2186" i="17"/>
  <c r="I2186" i="17"/>
  <c r="Q2176" i="17"/>
  <c r="P2176" i="17"/>
  <c r="L2176" i="17"/>
  <c r="K2176" i="17"/>
  <c r="J2176" i="17"/>
  <c r="I2176" i="17"/>
  <c r="Q2175" i="17"/>
  <c r="P2175" i="17"/>
  <c r="L2175" i="17"/>
  <c r="K2175" i="17"/>
  <c r="J2175" i="17"/>
  <c r="I2175" i="17"/>
  <c r="S2185" i="17"/>
  <c r="R2185" i="17"/>
  <c r="Q2185" i="17"/>
  <c r="P2185" i="17"/>
  <c r="L2185" i="17"/>
  <c r="K2185" i="17"/>
  <c r="J2185" i="17"/>
  <c r="I2185" i="17"/>
  <c r="Q2154" i="17"/>
  <c r="P2154" i="17"/>
  <c r="L2154" i="17"/>
  <c r="K2154" i="17"/>
  <c r="J2154" i="17"/>
  <c r="I2154" i="17"/>
  <c r="Q2153" i="17"/>
  <c r="P2153" i="17"/>
  <c r="L2153" i="17"/>
  <c r="K2153" i="17"/>
  <c r="J2153" i="17"/>
  <c r="I2153" i="17"/>
  <c r="S2171" i="17"/>
  <c r="R2171" i="17"/>
  <c r="Q2171" i="17"/>
  <c r="P2171" i="17"/>
  <c r="L2171" i="17"/>
  <c r="K2171" i="17"/>
  <c r="J2171" i="17"/>
  <c r="I2171" i="17"/>
  <c r="S2170" i="17"/>
  <c r="R2170" i="17"/>
  <c r="Q2170" i="17"/>
  <c r="P2170" i="17"/>
  <c r="L2170" i="17"/>
  <c r="K2170" i="17"/>
  <c r="J2170" i="17"/>
  <c r="I2170" i="17"/>
  <c r="S2169" i="17"/>
  <c r="R2169" i="17"/>
  <c r="Q2169" i="17"/>
  <c r="P2169" i="17"/>
  <c r="L2169" i="17"/>
  <c r="K2169" i="17"/>
  <c r="J2169" i="17"/>
  <c r="I2169" i="17"/>
  <c r="Q2152" i="17"/>
  <c r="P2152" i="17"/>
  <c r="L2152" i="17"/>
  <c r="K2152" i="17"/>
  <c r="J2152" i="17"/>
  <c r="I2152" i="17"/>
  <c r="S2168" i="17"/>
  <c r="R2168" i="17"/>
  <c r="Q2168" i="17"/>
  <c r="P2168" i="17"/>
  <c r="L2168" i="17"/>
  <c r="K2168" i="17"/>
  <c r="J2168" i="17"/>
  <c r="I2168" i="17"/>
  <c r="S2167" i="17"/>
  <c r="R2167" i="17"/>
  <c r="Q2167" i="17"/>
  <c r="P2167" i="17"/>
  <c r="L2167" i="17"/>
  <c r="K2167" i="17"/>
  <c r="J2167" i="17"/>
  <c r="I2167" i="17"/>
  <c r="S2173" i="17"/>
  <c r="R2173" i="17"/>
  <c r="Q2173" i="17"/>
  <c r="P2173" i="17"/>
  <c r="L2173" i="17"/>
  <c r="K2173" i="17"/>
  <c r="J2173" i="17"/>
  <c r="I2173" i="17"/>
  <c r="S2166" i="17"/>
  <c r="R2166" i="17"/>
  <c r="Q2166" i="17"/>
  <c r="P2166" i="17"/>
  <c r="L2166" i="17"/>
  <c r="K2166" i="17"/>
  <c r="J2166" i="17"/>
  <c r="I2166" i="17"/>
  <c r="S2165" i="17"/>
  <c r="R2165" i="17"/>
  <c r="Q2165" i="17"/>
  <c r="P2165" i="17"/>
  <c r="L2165" i="17"/>
  <c r="K2165" i="17"/>
  <c r="J2165" i="17"/>
  <c r="I2165" i="17"/>
  <c r="S2164" i="17"/>
  <c r="R2164" i="17"/>
  <c r="Q2164" i="17"/>
  <c r="P2164" i="17"/>
  <c r="L2164" i="17"/>
  <c r="K2164" i="17"/>
  <c r="J2164" i="17"/>
  <c r="I2164" i="17"/>
  <c r="S2174" i="17"/>
  <c r="R2174" i="17"/>
  <c r="Q2174" i="17"/>
  <c r="P2174" i="17"/>
  <c r="L2174" i="17"/>
  <c r="K2174" i="17"/>
  <c r="J2174" i="17"/>
  <c r="I2174" i="17"/>
  <c r="S2163" i="17"/>
  <c r="R2163" i="17"/>
  <c r="Q2163" i="17"/>
  <c r="P2163" i="17"/>
  <c r="L2163" i="17"/>
  <c r="K2163" i="17"/>
  <c r="J2163" i="17"/>
  <c r="I2163" i="17"/>
  <c r="S2162" i="17"/>
  <c r="R2162" i="17"/>
  <c r="Q2162" i="17"/>
  <c r="P2162" i="17"/>
  <c r="L2162" i="17"/>
  <c r="K2162" i="17"/>
  <c r="J2162" i="17"/>
  <c r="I2162" i="17"/>
  <c r="S2161" i="17"/>
  <c r="R2161" i="17"/>
  <c r="Q2161" i="17"/>
  <c r="P2161" i="17"/>
  <c r="L2161" i="17"/>
  <c r="K2161" i="17"/>
  <c r="J2161" i="17"/>
  <c r="I2161" i="17"/>
  <c r="Q2151" i="17"/>
  <c r="P2151" i="17"/>
  <c r="L2151" i="17"/>
  <c r="K2151" i="17"/>
  <c r="J2151" i="17"/>
  <c r="I2151" i="17"/>
  <c r="Q2150" i="17"/>
  <c r="P2150" i="17"/>
  <c r="L2150" i="17"/>
  <c r="K2150" i="17"/>
  <c r="J2150" i="17"/>
  <c r="I2150" i="17"/>
  <c r="S2160" i="17"/>
  <c r="R2160" i="17"/>
  <c r="Q2160" i="17"/>
  <c r="P2160" i="17"/>
  <c r="L2160" i="17"/>
  <c r="K2160" i="17"/>
  <c r="J2160" i="17"/>
  <c r="I2160" i="17"/>
  <c r="S2159" i="17"/>
  <c r="R2159" i="17"/>
  <c r="Q2159" i="17"/>
  <c r="P2159" i="17"/>
  <c r="L2159" i="17"/>
  <c r="K2159" i="17"/>
  <c r="J2159" i="17"/>
  <c r="I2159" i="17"/>
  <c r="Q2149" i="17"/>
  <c r="P2149" i="17"/>
  <c r="L2149" i="17"/>
  <c r="K2149" i="17"/>
  <c r="J2149" i="17"/>
  <c r="I2149" i="17"/>
  <c r="S2172" i="17"/>
  <c r="R2172" i="17"/>
  <c r="Q2172" i="17"/>
  <c r="P2172" i="17"/>
  <c r="L2172" i="17"/>
  <c r="K2172" i="17"/>
  <c r="J2172" i="17"/>
  <c r="I2172" i="17"/>
  <c r="Q2148" i="17"/>
  <c r="P2148" i="17"/>
  <c r="L2148" i="17"/>
  <c r="K2148" i="17"/>
  <c r="J2148" i="17"/>
  <c r="I2148" i="17"/>
  <c r="S2158" i="17"/>
  <c r="R2158" i="17"/>
  <c r="Q2158" i="17"/>
  <c r="P2158" i="17"/>
  <c r="L2158" i="17"/>
  <c r="K2158" i="17"/>
  <c r="J2158" i="17"/>
  <c r="I2158" i="17"/>
  <c r="S2157" i="17"/>
  <c r="R2157" i="17"/>
  <c r="Q2157" i="17"/>
  <c r="P2157" i="17"/>
  <c r="L2157" i="17"/>
  <c r="K2157" i="17"/>
  <c r="J2157" i="17"/>
  <c r="I2157" i="17"/>
  <c r="S2156" i="17"/>
  <c r="R2156" i="17"/>
  <c r="Q2156" i="17"/>
  <c r="P2156" i="17"/>
  <c r="L2156" i="17"/>
  <c r="K2156" i="17"/>
  <c r="J2156" i="17"/>
  <c r="I2156" i="17"/>
  <c r="S2155" i="17"/>
  <c r="R2155" i="17"/>
  <c r="Q2155" i="17"/>
  <c r="P2155" i="17"/>
  <c r="L2155" i="17"/>
  <c r="K2155" i="17"/>
  <c r="J2155" i="17"/>
  <c r="I2155" i="17"/>
  <c r="S2145" i="17"/>
  <c r="R2145" i="17"/>
  <c r="Q2145" i="17"/>
  <c r="P2145" i="17"/>
  <c r="L2145" i="17"/>
  <c r="K2145" i="17"/>
  <c r="J2145" i="17"/>
  <c r="I2145" i="17"/>
  <c r="S2144" i="17"/>
  <c r="R2144" i="17"/>
  <c r="Q2144" i="17"/>
  <c r="P2144" i="17"/>
  <c r="L2144" i="17"/>
  <c r="K2144" i="17"/>
  <c r="J2144" i="17"/>
  <c r="I2144" i="17"/>
  <c r="Q2134" i="17"/>
  <c r="P2134" i="17"/>
  <c r="L2134" i="17"/>
  <c r="K2134" i="17"/>
  <c r="J2134" i="17"/>
  <c r="I2134" i="17"/>
  <c r="S2142" i="17"/>
  <c r="R2142" i="17"/>
  <c r="Q2142" i="17"/>
  <c r="P2142" i="17"/>
  <c r="L2142" i="17"/>
  <c r="K2142" i="17"/>
  <c r="J2142" i="17"/>
  <c r="I2142" i="17"/>
  <c r="Q2133" i="17"/>
  <c r="P2133" i="17"/>
  <c r="L2133" i="17"/>
  <c r="K2133" i="17"/>
  <c r="J2133" i="17"/>
  <c r="I2133" i="17"/>
  <c r="S2147" i="17"/>
  <c r="R2147" i="17"/>
  <c r="Q2147" i="17"/>
  <c r="P2147" i="17"/>
  <c r="L2147" i="17"/>
  <c r="K2147" i="17"/>
  <c r="J2147" i="17"/>
  <c r="I2147" i="17"/>
  <c r="S2146" i="17"/>
  <c r="R2146" i="17"/>
  <c r="Q2146" i="17"/>
  <c r="P2146" i="17"/>
  <c r="L2146" i="17"/>
  <c r="K2146" i="17"/>
  <c r="J2146" i="17"/>
  <c r="I2146" i="17"/>
  <c r="S2141" i="17"/>
  <c r="R2141" i="17"/>
  <c r="Q2141" i="17"/>
  <c r="P2141" i="17"/>
  <c r="L2141" i="17"/>
  <c r="K2141" i="17"/>
  <c r="J2141" i="17"/>
  <c r="I2141" i="17"/>
  <c r="Q2132" i="17"/>
  <c r="P2132" i="17"/>
  <c r="L2132" i="17"/>
  <c r="K2132" i="17"/>
  <c r="J2132" i="17"/>
  <c r="I2132" i="17"/>
  <c r="S2140" i="17"/>
  <c r="R2140" i="17"/>
  <c r="Q2140" i="17"/>
  <c r="P2140" i="17"/>
  <c r="L2140" i="17"/>
  <c r="K2140" i="17"/>
  <c r="J2140" i="17"/>
  <c r="I2140" i="17"/>
  <c r="Q2131" i="17"/>
  <c r="P2131" i="17"/>
  <c r="L2131" i="17"/>
  <c r="K2131" i="17"/>
  <c r="J2131" i="17"/>
  <c r="I2131" i="17"/>
  <c r="Q2130" i="17"/>
  <c r="P2130" i="17"/>
  <c r="L2130" i="17"/>
  <c r="K2130" i="17"/>
  <c r="J2130" i="17"/>
  <c r="I2130" i="17"/>
  <c r="Q2129" i="17"/>
  <c r="P2129" i="17"/>
  <c r="L2129" i="17"/>
  <c r="K2129" i="17"/>
  <c r="J2129" i="17"/>
  <c r="I2129" i="17"/>
  <c r="S2143" i="17"/>
  <c r="R2143" i="17"/>
  <c r="Q2143" i="17"/>
  <c r="P2143" i="17"/>
  <c r="L2143" i="17"/>
  <c r="K2143" i="17"/>
  <c r="J2143" i="17"/>
  <c r="I2143" i="17"/>
  <c r="S2139" i="17"/>
  <c r="R2139" i="17"/>
  <c r="Q2139" i="17"/>
  <c r="P2139" i="17"/>
  <c r="L2139" i="17"/>
  <c r="K2139" i="17"/>
  <c r="J2139" i="17"/>
  <c r="I2139" i="17"/>
  <c r="S2138" i="17"/>
  <c r="R2138" i="17"/>
  <c r="Q2138" i="17"/>
  <c r="P2138" i="17"/>
  <c r="L2138" i="17"/>
  <c r="K2138" i="17"/>
  <c r="J2138" i="17"/>
  <c r="I2138" i="17"/>
  <c r="S2137" i="17"/>
  <c r="R2137" i="17"/>
  <c r="Q2137" i="17"/>
  <c r="P2137" i="17"/>
  <c r="L2137" i="17"/>
  <c r="K2137" i="17"/>
  <c r="J2137" i="17"/>
  <c r="I2137" i="17"/>
  <c r="S2136" i="17"/>
  <c r="R2136" i="17"/>
  <c r="Q2136" i="17"/>
  <c r="P2136" i="17"/>
  <c r="L2136" i="17"/>
  <c r="K2136" i="17"/>
  <c r="J2136" i="17"/>
  <c r="I2136" i="17"/>
  <c r="S2135" i="17"/>
  <c r="R2135" i="17"/>
  <c r="Q2135" i="17"/>
  <c r="P2135" i="17"/>
  <c r="L2135" i="17"/>
  <c r="K2135" i="17"/>
  <c r="J2135" i="17"/>
  <c r="I2135" i="17"/>
  <c r="S2125" i="17"/>
  <c r="R2125" i="17"/>
  <c r="Q2125" i="17"/>
  <c r="P2125" i="17"/>
  <c r="L2125" i="17"/>
  <c r="K2125" i="17"/>
  <c r="J2125" i="17"/>
  <c r="I2125" i="17"/>
  <c r="Q2112" i="17"/>
  <c r="P2112" i="17"/>
  <c r="L2112" i="17"/>
  <c r="K2112" i="17"/>
  <c r="J2112" i="17"/>
  <c r="I2112" i="17"/>
  <c r="S2124" i="17"/>
  <c r="R2124" i="17"/>
  <c r="Q2124" i="17"/>
  <c r="P2124" i="17"/>
  <c r="L2124" i="17"/>
  <c r="K2124" i="17"/>
  <c r="J2124" i="17"/>
  <c r="I2124" i="17"/>
  <c r="Q2111" i="17"/>
  <c r="P2111" i="17"/>
  <c r="L2111" i="17"/>
  <c r="K2111" i="17"/>
  <c r="J2111" i="17"/>
  <c r="I2111" i="17"/>
  <c r="Q2110" i="17"/>
  <c r="P2110" i="17"/>
  <c r="L2110" i="17"/>
  <c r="K2110" i="17"/>
  <c r="J2110" i="17"/>
  <c r="I2110" i="17"/>
  <c r="S2123" i="17"/>
  <c r="R2123" i="17"/>
  <c r="Q2123" i="17"/>
  <c r="P2123" i="17"/>
  <c r="L2123" i="17"/>
  <c r="K2123" i="17"/>
  <c r="J2123" i="17"/>
  <c r="I2123" i="17"/>
  <c r="Q2109" i="17"/>
  <c r="P2109" i="17"/>
  <c r="L2109" i="17"/>
  <c r="K2109" i="17"/>
  <c r="J2109" i="17"/>
  <c r="I2109" i="17"/>
  <c r="S2122" i="17"/>
  <c r="R2122" i="17"/>
  <c r="Q2122" i="17"/>
  <c r="P2122" i="17"/>
  <c r="L2122" i="17"/>
  <c r="K2122" i="17"/>
  <c r="J2122" i="17"/>
  <c r="I2122" i="17"/>
  <c r="S2121" i="17"/>
  <c r="R2121" i="17"/>
  <c r="Q2121" i="17"/>
  <c r="P2121" i="17"/>
  <c r="L2121" i="17"/>
  <c r="K2121" i="17"/>
  <c r="J2121" i="17"/>
  <c r="I2121" i="17"/>
  <c r="S2120" i="17"/>
  <c r="R2120" i="17"/>
  <c r="Q2120" i="17"/>
  <c r="P2120" i="17"/>
  <c r="L2120" i="17"/>
  <c r="K2120" i="17"/>
  <c r="J2120" i="17"/>
  <c r="I2120" i="17"/>
  <c r="S2119" i="17"/>
  <c r="R2119" i="17"/>
  <c r="Q2119" i="17"/>
  <c r="P2119" i="17"/>
  <c r="L2119" i="17"/>
  <c r="K2119" i="17"/>
  <c r="J2119" i="17"/>
  <c r="I2119" i="17"/>
  <c r="Q2108" i="17"/>
  <c r="P2108" i="17"/>
  <c r="L2108" i="17"/>
  <c r="K2108" i="17"/>
  <c r="J2108" i="17"/>
  <c r="I2108" i="17"/>
  <c r="S2127" i="17"/>
  <c r="R2127" i="17"/>
  <c r="Q2127" i="17"/>
  <c r="P2127" i="17"/>
  <c r="L2127" i="17"/>
  <c r="K2127" i="17"/>
  <c r="J2127" i="17"/>
  <c r="I2127" i="17"/>
  <c r="S2126" i="17"/>
  <c r="R2126" i="17"/>
  <c r="Q2126" i="17"/>
  <c r="P2126" i="17"/>
  <c r="L2126" i="17"/>
  <c r="K2126" i="17"/>
  <c r="J2126" i="17"/>
  <c r="I2126" i="17"/>
  <c r="Q2107" i="17"/>
  <c r="P2107" i="17"/>
  <c r="L2107" i="17"/>
  <c r="K2107" i="17"/>
  <c r="J2107" i="17"/>
  <c r="I2107" i="17"/>
  <c r="S2118" i="17"/>
  <c r="R2118" i="17"/>
  <c r="Q2118" i="17"/>
  <c r="P2118" i="17"/>
  <c r="L2118" i="17"/>
  <c r="K2118" i="17"/>
  <c r="J2118" i="17"/>
  <c r="I2118" i="17"/>
  <c r="S2117" i="17"/>
  <c r="R2117" i="17"/>
  <c r="Q2117" i="17"/>
  <c r="P2117" i="17"/>
  <c r="L2117" i="17"/>
  <c r="K2117" i="17"/>
  <c r="J2117" i="17"/>
  <c r="I2117" i="17"/>
  <c r="S2116" i="17"/>
  <c r="R2116" i="17"/>
  <c r="Q2116" i="17"/>
  <c r="P2116" i="17"/>
  <c r="L2116" i="17"/>
  <c r="K2116" i="17"/>
  <c r="J2116" i="17"/>
  <c r="I2116" i="17"/>
  <c r="S2115" i="17"/>
  <c r="R2115" i="17"/>
  <c r="Q2115" i="17"/>
  <c r="P2115" i="17"/>
  <c r="L2115" i="17"/>
  <c r="K2115" i="17"/>
  <c r="J2115" i="17"/>
  <c r="I2115" i="17"/>
  <c r="Q2106" i="17"/>
  <c r="P2106" i="17"/>
  <c r="L2106" i="17"/>
  <c r="K2106" i="17"/>
  <c r="J2106" i="17"/>
  <c r="I2106" i="17"/>
  <c r="S2114" i="17"/>
  <c r="R2114" i="17"/>
  <c r="Q2114" i="17"/>
  <c r="P2114" i="17"/>
  <c r="L2114" i="17"/>
  <c r="K2114" i="17"/>
  <c r="J2114" i="17"/>
  <c r="I2114" i="17"/>
  <c r="S2113" i="17"/>
  <c r="R2113" i="17"/>
  <c r="Q2113" i="17"/>
  <c r="P2113" i="17"/>
  <c r="L2113" i="17"/>
  <c r="K2113" i="17"/>
  <c r="J2113" i="17"/>
  <c r="I2113" i="17"/>
  <c r="S2128" i="17"/>
  <c r="R2128" i="17"/>
  <c r="Q2128" i="17"/>
  <c r="P2128" i="17"/>
  <c r="L2128" i="17"/>
  <c r="K2128" i="17"/>
  <c r="J2128" i="17"/>
  <c r="I2128" i="17"/>
  <c r="S2105" i="17"/>
  <c r="R2105" i="17"/>
  <c r="Q2105" i="17"/>
  <c r="P2105" i="17"/>
  <c r="L2105" i="17"/>
  <c r="K2105" i="17"/>
  <c r="J2105" i="17"/>
  <c r="I2105" i="17"/>
  <c r="Q2092" i="17"/>
  <c r="P2092" i="17"/>
  <c r="L2092" i="17"/>
  <c r="K2092" i="17"/>
  <c r="J2092" i="17"/>
  <c r="I2092" i="17"/>
  <c r="S2101" i="17"/>
  <c r="R2101" i="17"/>
  <c r="Q2101" i="17"/>
  <c r="P2101" i="17"/>
  <c r="L2101" i="17"/>
  <c r="K2101" i="17"/>
  <c r="J2101" i="17"/>
  <c r="I2101" i="17"/>
  <c r="Q2091" i="17"/>
  <c r="P2091" i="17"/>
  <c r="L2091" i="17"/>
  <c r="K2091" i="17"/>
  <c r="J2091" i="17"/>
  <c r="I2091" i="17"/>
  <c r="Q2090" i="17"/>
  <c r="P2090" i="17"/>
  <c r="L2090" i="17"/>
  <c r="K2090" i="17"/>
  <c r="J2090" i="17"/>
  <c r="I2090" i="17"/>
  <c r="S2098" i="17"/>
  <c r="R2098" i="17"/>
  <c r="Q2098" i="17"/>
  <c r="P2098" i="17"/>
  <c r="L2098" i="17"/>
  <c r="K2098" i="17"/>
  <c r="J2098" i="17"/>
  <c r="I2098" i="17"/>
  <c r="Q2089" i="17"/>
  <c r="P2089" i="17"/>
  <c r="L2089" i="17"/>
  <c r="K2089" i="17"/>
  <c r="J2089" i="17"/>
  <c r="I2089" i="17"/>
  <c r="Q2088" i="17"/>
  <c r="P2088" i="17"/>
  <c r="L2088" i="17"/>
  <c r="K2088" i="17"/>
  <c r="J2088" i="17"/>
  <c r="I2088" i="17"/>
  <c r="S2104" i="17"/>
  <c r="R2104" i="17"/>
  <c r="Q2104" i="17"/>
  <c r="P2104" i="17"/>
  <c r="L2104" i="17"/>
  <c r="K2104" i="17"/>
  <c r="J2104" i="17"/>
  <c r="I2104" i="17"/>
  <c r="S2103" i="17"/>
  <c r="R2103" i="17"/>
  <c r="Q2103" i="17"/>
  <c r="P2103" i="17"/>
  <c r="L2103" i="17"/>
  <c r="K2103" i="17"/>
  <c r="J2103" i="17"/>
  <c r="I2103" i="17"/>
  <c r="Q2087" i="17"/>
  <c r="P2087" i="17"/>
  <c r="L2087" i="17"/>
  <c r="K2087" i="17"/>
  <c r="J2087" i="17"/>
  <c r="I2087" i="17"/>
  <c r="Q2086" i="17"/>
  <c r="P2086" i="17"/>
  <c r="L2086" i="17"/>
  <c r="K2086" i="17"/>
  <c r="J2086" i="17"/>
  <c r="I2086" i="17"/>
  <c r="S2102" i="17"/>
  <c r="R2102" i="17"/>
  <c r="Q2102" i="17"/>
  <c r="P2102" i="17"/>
  <c r="L2102" i="17"/>
  <c r="K2102" i="17"/>
  <c r="J2102" i="17"/>
  <c r="I2102" i="17"/>
  <c r="Q2085" i="17"/>
  <c r="P2085" i="17"/>
  <c r="L2085" i="17"/>
  <c r="K2085" i="17"/>
  <c r="J2085" i="17"/>
  <c r="I2085" i="17"/>
  <c r="S2097" i="17"/>
  <c r="R2097" i="17"/>
  <c r="Q2097" i="17"/>
  <c r="P2097" i="17"/>
  <c r="L2097" i="17"/>
  <c r="K2097" i="17"/>
  <c r="J2097" i="17"/>
  <c r="I2097" i="17"/>
  <c r="S2096" i="17"/>
  <c r="R2096" i="17"/>
  <c r="Q2096" i="17"/>
  <c r="P2096" i="17"/>
  <c r="L2096" i="17"/>
  <c r="K2096" i="17"/>
  <c r="J2096" i="17"/>
  <c r="I2096" i="17"/>
  <c r="Q2084" i="17"/>
  <c r="P2084" i="17"/>
  <c r="L2084" i="17"/>
  <c r="K2084" i="17"/>
  <c r="J2084" i="17"/>
  <c r="I2084" i="17"/>
  <c r="Q2083" i="17"/>
  <c r="P2083" i="17"/>
  <c r="L2083" i="17"/>
  <c r="K2083" i="17"/>
  <c r="J2083" i="17"/>
  <c r="I2083" i="17"/>
  <c r="S2095" i="17"/>
  <c r="R2095" i="17"/>
  <c r="Q2095" i="17"/>
  <c r="P2095" i="17"/>
  <c r="L2095" i="17"/>
  <c r="K2095" i="17"/>
  <c r="J2095" i="17"/>
  <c r="I2095" i="17"/>
  <c r="S2094" i="17"/>
  <c r="R2094" i="17"/>
  <c r="Q2094" i="17"/>
  <c r="P2094" i="17"/>
  <c r="L2094" i="17"/>
  <c r="K2094" i="17"/>
  <c r="J2094" i="17"/>
  <c r="I2094" i="17"/>
  <c r="S2100" i="17"/>
  <c r="R2100" i="17"/>
  <c r="Q2100" i="17"/>
  <c r="P2100" i="17"/>
  <c r="L2100" i="17"/>
  <c r="K2100" i="17"/>
  <c r="J2100" i="17"/>
  <c r="I2100" i="17"/>
  <c r="S2099" i="17"/>
  <c r="R2099" i="17"/>
  <c r="Q2099" i="17"/>
  <c r="P2099" i="17"/>
  <c r="L2099" i="17"/>
  <c r="K2099" i="17"/>
  <c r="J2099" i="17"/>
  <c r="I2099" i="17"/>
  <c r="Q2082" i="17"/>
  <c r="P2082" i="17"/>
  <c r="L2082" i="17"/>
  <c r="K2082" i="17"/>
  <c r="J2082" i="17"/>
  <c r="I2082" i="17"/>
  <c r="Q2081" i="17"/>
  <c r="P2081" i="17"/>
  <c r="L2081" i="17"/>
  <c r="K2081" i="17"/>
  <c r="J2081" i="17"/>
  <c r="I2081" i="17"/>
  <c r="S2093" i="17"/>
  <c r="R2093" i="17"/>
  <c r="Q2093" i="17"/>
  <c r="P2093" i="17"/>
  <c r="L2093" i="17"/>
  <c r="K2093" i="17"/>
  <c r="J2093" i="17"/>
  <c r="I2093" i="17"/>
  <c r="S2076" i="17"/>
  <c r="R2076" i="17"/>
  <c r="Q2076" i="17"/>
  <c r="P2076" i="17"/>
  <c r="L2076" i="17"/>
  <c r="K2076" i="17"/>
  <c r="J2076" i="17"/>
  <c r="I2076" i="17"/>
  <c r="S2078" i="17"/>
  <c r="R2078" i="17"/>
  <c r="Q2078" i="17"/>
  <c r="P2078" i="17"/>
  <c r="L2078" i="17"/>
  <c r="K2078" i="17"/>
  <c r="J2078" i="17"/>
  <c r="I2078" i="17"/>
  <c r="S2080" i="17"/>
  <c r="R2080" i="17"/>
  <c r="Q2080" i="17"/>
  <c r="P2080" i="17"/>
  <c r="L2080" i="17"/>
  <c r="K2080" i="17"/>
  <c r="J2080" i="17"/>
  <c r="I2080" i="17"/>
  <c r="S2075" i="17"/>
  <c r="R2075" i="17"/>
  <c r="Q2075" i="17"/>
  <c r="P2075" i="17"/>
  <c r="L2075" i="17"/>
  <c r="K2075" i="17"/>
  <c r="J2075" i="17"/>
  <c r="I2075" i="17"/>
  <c r="Q2067" i="17"/>
  <c r="P2067" i="17"/>
  <c r="L2067" i="17"/>
  <c r="K2067" i="17"/>
  <c r="J2067" i="17"/>
  <c r="I2067" i="17"/>
  <c r="Q2066" i="17"/>
  <c r="P2066" i="17"/>
  <c r="L2066" i="17"/>
  <c r="K2066" i="17"/>
  <c r="J2066" i="17"/>
  <c r="I2066" i="17"/>
  <c r="Q2065" i="17"/>
  <c r="P2065" i="17"/>
  <c r="L2065" i="17"/>
  <c r="K2065" i="17"/>
  <c r="J2065" i="17"/>
  <c r="I2065" i="17"/>
  <c r="Q2064" i="17"/>
  <c r="P2064" i="17"/>
  <c r="L2064" i="17"/>
  <c r="K2064" i="17"/>
  <c r="J2064" i="17"/>
  <c r="I2064" i="17"/>
  <c r="Q2063" i="17"/>
  <c r="P2063" i="17"/>
  <c r="L2063" i="17"/>
  <c r="K2063" i="17"/>
  <c r="J2063" i="17"/>
  <c r="I2063" i="17"/>
  <c r="Q2062" i="17"/>
  <c r="P2062" i="17"/>
  <c r="L2062" i="17"/>
  <c r="K2062" i="17"/>
  <c r="J2062" i="17"/>
  <c r="I2062" i="17"/>
  <c r="S2074" i="17"/>
  <c r="R2074" i="17"/>
  <c r="Q2074" i="17"/>
  <c r="P2074" i="17"/>
  <c r="L2074" i="17"/>
  <c r="K2074" i="17"/>
  <c r="J2074" i="17"/>
  <c r="I2074" i="17"/>
  <c r="S2073" i="17"/>
  <c r="R2073" i="17"/>
  <c r="Q2073" i="17"/>
  <c r="P2073" i="17"/>
  <c r="L2073" i="17"/>
  <c r="K2073" i="17"/>
  <c r="J2073" i="17"/>
  <c r="I2073" i="17"/>
  <c r="S2072" i="17"/>
  <c r="R2072" i="17"/>
  <c r="Q2072" i="17"/>
  <c r="P2072" i="17"/>
  <c r="L2072" i="17"/>
  <c r="K2072" i="17"/>
  <c r="J2072" i="17"/>
  <c r="I2072" i="17"/>
  <c r="Q2061" i="17"/>
  <c r="P2061" i="17"/>
  <c r="L2061" i="17"/>
  <c r="K2061" i="17"/>
  <c r="J2061" i="17"/>
  <c r="I2061" i="17"/>
  <c r="Q2060" i="17"/>
  <c r="P2060" i="17"/>
  <c r="L2060" i="17"/>
  <c r="K2060" i="17"/>
  <c r="J2060" i="17"/>
  <c r="I2060" i="17"/>
  <c r="Q2059" i="17"/>
  <c r="P2059" i="17"/>
  <c r="L2059" i="17"/>
  <c r="K2059" i="17"/>
  <c r="J2059" i="17"/>
  <c r="I2059" i="17"/>
  <c r="S2071" i="17"/>
  <c r="R2071" i="17"/>
  <c r="Q2071" i="17"/>
  <c r="P2071" i="17"/>
  <c r="L2071" i="17"/>
  <c r="K2071" i="17"/>
  <c r="J2071" i="17"/>
  <c r="I2071" i="17"/>
  <c r="Q2058" i="17"/>
  <c r="P2058" i="17"/>
  <c r="L2058" i="17"/>
  <c r="K2058" i="17"/>
  <c r="J2058" i="17"/>
  <c r="I2058" i="17"/>
  <c r="Q2057" i="17"/>
  <c r="P2057" i="17"/>
  <c r="L2057" i="17"/>
  <c r="K2057" i="17"/>
  <c r="J2057" i="17"/>
  <c r="I2057" i="17"/>
  <c r="S2070" i="17"/>
  <c r="R2070" i="17"/>
  <c r="Q2070" i="17"/>
  <c r="P2070" i="17"/>
  <c r="L2070" i="17"/>
  <c r="K2070" i="17"/>
  <c r="J2070" i="17"/>
  <c r="I2070" i="17"/>
  <c r="S2079" i="17"/>
  <c r="R2079" i="17"/>
  <c r="Q2079" i="17"/>
  <c r="P2079" i="17"/>
  <c r="L2079" i="17"/>
  <c r="K2079" i="17"/>
  <c r="J2079" i="17"/>
  <c r="I2079" i="17"/>
  <c r="Q2056" i="17"/>
  <c r="P2056" i="17"/>
  <c r="L2056" i="17"/>
  <c r="K2056" i="17"/>
  <c r="J2056" i="17"/>
  <c r="I2056" i="17"/>
  <c r="S2077" i="17"/>
  <c r="R2077" i="17"/>
  <c r="Q2077" i="17"/>
  <c r="P2077" i="17"/>
  <c r="L2077" i="17"/>
  <c r="K2077" i="17"/>
  <c r="J2077" i="17"/>
  <c r="I2077" i="17"/>
  <c r="Q2055" i="17"/>
  <c r="P2055" i="17"/>
  <c r="L2055" i="17"/>
  <c r="K2055" i="17"/>
  <c r="J2055" i="17"/>
  <c r="I2055" i="17"/>
  <c r="Q2054" i="17"/>
  <c r="P2054" i="17"/>
  <c r="L2054" i="17"/>
  <c r="K2054" i="17"/>
  <c r="J2054" i="17"/>
  <c r="I2054" i="17"/>
  <c r="Q2053" i="17"/>
  <c r="P2053" i="17"/>
  <c r="L2053" i="17"/>
  <c r="K2053" i="17"/>
  <c r="J2053" i="17"/>
  <c r="I2053" i="17"/>
  <c r="Q2052" i="17"/>
  <c r="P2052" i="17"/>
  <c r="L2052" i="17"/>
  <c r="K2052" i="17"/>
  <c r="J2052" i="17"/>
  <c r="I2052" i="17"/>
  <c r="S2069" i="17"/>
  <c r="R2069" i="17"/>
  <c r="Q2069" i="17"/>
  <c r="P2069" i="17"/>
  <c r="L2069" i="17"/>
  <c r="K2069" i="17"/>
  <c r="J2069" i="17"/>
  <c r="I2069" i="17"/>
  <c r="S2068" i="17"/>
  <c r="R2068" i="17"/>
  <c r="Q2068" i="17"/>
  <c r="P2068" i="17"/>
  <c r="L2068" i="17"/>
  <c r="K2068" i="17"/>
  <c r="J2068" i="17"/>
  <c r="I2068" i="17"/>
  <c r="Q2041" i="17"/>
  <c r="P2041" i="17"/>
  <c r="L2041" i="17"/>
  <c r="K2041" i="17"/>
  <c r="J2041" i="17"/>
  <c r="I2041" i="17"/>
  <c r="Q2040" i="17"/>
  <c r="P2040" i="17"/>
  <c r="L2040" i="17"/>
  <c r="K2040" i="17"/>
  <c r="J2040" i="17"/>
  <c r="I2040" i="17"/>
  <c r="Q2039" i="17"/>
  <c r="P2039" i="17"/>
  <c r="L2039" i="17"/>
  <c r="K2039" i="17"/>
  <c r="J2039" i="17"/>
  <c r="I2039" i="17"/>
  <c r="S2049" i="17"/>
  <c r="R2049" i="17"/>
  <c r="Q2049" i="17"/>
  <c r="P2049" i="17"/>
  <c r="L2049" i="17"/>
  <c r="K2049" i="17"/>
  <c r="J2049" i="17"/>
  <c r="I2049" i="17"/>
  <c r="S2048" i="17"/>
  <c r="R2048" i="17"/>
  <c r="Q2048" i="17"/>
  <c r="P2048" i="17"/>
  <c r="L2048" i="17"/>
  <c r="K2048" i="17"/>
  <c r="J2048" i="17"/>
  <c r="I2048" i="17"/>
  <c r="Q2038" i="17"/>
  <c r="P2038" i="17"/>
  <c r="L2038" i="17"/>
  <c r="K2038" i="17"/>
  <c r="J2038" i="17"/>
  <c r="I2038" i="17"/>
  <c r="Q2037" i="17"/>
  <c r="P2037" i="17"/>
  <c r="L2037" i="17"/>
  <c r="K2037" i="17"/>
  <c r="J2037" i="17"/>
  <c r="I2037" i="17"/>
  <c r="S2047" i="17"/>
  <c r="R2047" i="17"/>
  <c r="Q2047" i="17"/>
  <c r="P2047" i="17"/>
  <c r="L2047" i="17"/>
  <c r="K2047" i="17"/>
  <c r="J2047" i="17"/>
  <c r="I2047" i="17"/>
  <c r="S2050" i="17"/>
  <c r="R2050" i="17"/>
  <c r="Q2050" i="17"/>
  <c r="P2050" i="17"/>
  <c r="L2050" i="17"/>
  <c r="K2050" i="17"/>
  <c r="J2050" i="17"/>
  <c r="I2050" i="17"/>
  <c r="Q2036" i="17"/>
  <c r="P2036" i="17"/>
  <c r="L2036" i="17"/>
  <c r="K2036" i="17"/>
  <c r="J2036" i="17"/>
  <c r="I2036" i="17"/>
  <c r="S2046" i="17"/>
  <c r="R2046" i="17"/>
  <c r="Q2046" i="17"/>
  <c r="P2046" i="17"/>
  <c r="L2046" i="17"/>
  <c r="K2046" i="17"/>
  <c r="J2046" i="17"/>
  <c r="I2046" i="17"/>
  <c r="S2051" i="17"/>
  <c r="R2051" i="17"/>
  <c r="Q2051" i="17"/>
  <c r="P2051" i="17"/>
  <c r="L2051" i="17"/>
  <c r="K2051" i="17"/>
  <c r="J2051" i="17"/>
  <c r="I2051" i="17"/>
  <c r="Q2035" i="17"/>
  <c r="P2035" i="17"/>
  <c r="L2035" i="17"/>
  <c r="K2035" i="17"/>
  <c r="J2035" i="17"/>
  <c r="I2035" i="17"/>
  <c r="Q2034" i="17"/>
  <c r="P2034" i="17"/>
  <c r="L2034" i="17"/>
  <c r="K2034" i="17"/>
  <c r="J2034" i="17"/>
  <c r="I2034" i="17"/>
  <c r="S2045" i="17"/>
  <c r="R2045" i="17"/>
  <c r="Q2045" i="17"/>
  <c r="P2045" i="17"/>
  <c r="L2045" i="17"/>
  <c r="K2045" i="17"/>
  <c r="J2045" i="17"/>
  <c r="I2045" i="17"/>
  <c r="S2044" i="17"/>
  <c r="R2044" i="17"/>
  <c r="Q2044" i="17"/>
  <c r="P2044" i="17"/>
  <c r="L2044" i="17"/>
  <c r="K2044" i="17"/>
  <c r="J2044" i="17"/>
  <c r="I2044" i="17"/>
  <c r="S2043" i="17"/>
  <c r="R2043" i="17"/>
  <c r="Q2043" i="17"/>
  <c r="P2043" i="17"/>
  <c r="L2043" i="17"/>
  <c r="K2043" i="17"/>
  <c r="J2043" i="17"/>
  <c r="I2043" i="17"/>
  <c r="Q2033" i="17"/>
  <c r="P2033" i="17"/>
  <c r="L2033" i="17"/>
  <c r="K2033" i="17"/>
  <c r="J2033" i="17"/>
  <c r="I2033" i="17"/>
  <c r="S2042" i="17"/>
  <c r="R2042" i="17"/>
  <c r="Q2042" i="17"/>
  <c r="P2042" i="17"/>
  <c r="L2042" i="17"/>
  <c r="K2042" i="17"/>
  <c r="J2042" i="17"/>
  <c r="I2042" i="17"/>
  <c r="Q2032" i="17"/>
  <c r="P2032" i="17"/>
  <c r="L2032" i="17"/>
  <c r="K2032" i="17"/>
  <c r="J2032" i="17"/>
  <c r="I2032" i="17"/>
  <c r="Q2031" i="17"/>
  <c r="P2031" i="17"/>
  <c r="L2031" i="17"/>
  <c r="K2031" i="17"/>
  <c r="J2031" i="17"/>
  <c r="I2031" i="17"/>
  <c r="Q2030" i="17"/>
  <c r="P2030" i="17"/>
  <c r="L2030" i="17"/>
  <c r="K2030" i="17"/>
  <c r="J2030" i="17"/>
  <c r="I2030" i="17"/>
  <c r="S2027" i="17"/>
  <c r="R2027" i="17"/>
  <c r="Q2027" i="17"/>
  <c r="P2027" i="17"/>
  <c r="L2027" i="17"/>
  <c r="K2027" i="17"/>
  <c r="J2027" i="17"/>
  <c r="S2021" i="17"/>
  <c r="R2021" i="17"/>
  <c r="Q2021" i="17"/>
  <c r="P2021" i="17"/>
  <c r="L2021" i="17"/>
  <c r="K2021" i="17"/>
  <c r="J2021" i="17"/>
  <c r="I2021" i="17"/>
  <c r="S2020" i="17"/>
  <c r="R2020" i="17"/>
  <c r="Q2020" i="17"/>
  <c r="P2020" i="17"/>
  <c r="L2020" i="17"/>
  <c r="K2020" i="17"/>
  <c r="J2020" i="17"/>
  <c r="I2020" i="17"/>
  <c r="Q2009" i="17"/>
  <c r="P2009" i="17"/>
  <c r="L2009" i="17"/>
  <c r="K2009" i="17"/>
  <c r="J2009" i="17"/>
  <c r="I2009" i="17"/>
  <c r="Q2008" i="17"/>
  <c r="P2008" i="17"/>
  <c r="L2008" i="17"/>
  <c r="K2008" i="17"/>
  <c r="J2008" i="17"/>
  <c r="I2008" i="17"/>
  <c r="Q2007" i="17"/>
  <c r="P2007" i="17"/>
  <c r="L2007" i="17"/>
  <c r="K2007" i="17"/>
  <c r="J2007" i="17"/>
  <c r="I2007" i="17"/>
  <c r="S2026" i="17"/>
  <c r="R2026" i="17"/>
  <c r="Q2026" i="17"/>
  <c r="P2026" i="17"/>
  <c r="L2026" i="17"/>
  <c r="K2026" i="17"/>
  <c r="J2026" i="17"/>
  <c r="I2026" i="17"/>
  <c r="S2025" i="17"/>
  <c r="R2025" i="17"/>
  <c r="Q2025" i="17"/>
  <c r="P2025" i="17"/>
  <c r="L2025" i="17"/>
  <c r="K2025" i="17"/>
  <c r="J2025" i="17"/>
  <c r="I2025" i="17"/>
  <c r="S2019" i="17"/>
  <c r="R2019" i="17"/>
  <c r="Q2019" i="17"/>
  <c r="P2019" i="17"/>
  <c r="L2019" i="17"/>
  <c r="K2019" i="17"/>
  <c r="J2019" i="17"/>
  <c r="I2019" i="17"/>
  <c r="Q2006" i="17"/>
  <c r="P2006" i="17"/>
  <c r="L2006" i="17"/>
  <c r="K2006" i="17"/>
  <c r="J2006" i="17"/>
  <c r="I2006" i="17"/>
  <c r="S2018" i="17"/>
  <c r="R2018" i="17"/>
  <c r="Q2018" i="17"/>
  <c r="P2018" i="17"/>
  <c r="L2018" i="17"/>
  <c r="K2018" i="17"/>
  <c r="J2018" i="17"/>
  <c r="I2018" i="17"/>
  <c r="Q2005" i="17"/>
  <c r="P2005" i="17"/>
  <c r="L2005" i="17"/>
  <c r="K2005" i="17"/>
  <c r="J2005" i="17"/>
  <c r="I2005" i="17"/>
  <c r="S2024" i="17"/>
  <c r="R2024" i="17"/>
  <c r="Q2024" i="17"/>
  <c r="P2024" i="17"/>
  <c r="L2024" i="17"/>
  <c r="K2024" i="17"/>
  <c r="J2024" i="17"/>
  <c r="I2024" i="17"/>
  <c r="Q2004" i="17"/>
  <c r="P2004" i="17"/>
  <c r="L2004" i="17"/>
  <c r="K2004" i="17"/>
  <c r="J2004" i="17"/>
  <c r="I2004" i="17"/>
  <c r="Q2003" i="17"/>
  <c r="P2003" i="17"/>
  <c r="L2003" i="17"/>
  <c r="K2003" i="17"/>
  <c r="J2003" i="17"/>
  <c r="I2003" i="17"/>
  <c r="S2017" i="17"/>
  <c r="R2017" i="17"/>
  <c r="Q2017" i="17"/>
  <c r="P2017" i="17"/>
  <c r="L2017" i="17"/>
  <c r="K2017" i="17"/>
  <c r="J2017" i="17"/>
  <c r="I2017" i="17"/>
  <c r="Q2002" i="17"/>
  <c r="P2002" i="17"/>
  <c r="L2002" i="17"/>
  <c r="K2002" i="17"/>
  <c r="J2002" i="17"/>
  <c r="I2002" i="17"/>
  <c r="Q2001" i="17"/>
  <c r="P2001" i="17"/>
  <c r="L2001" i="17"/>
  <c r="K2001" i="17"/>
  <c r="J2001" i="17"/>
  <c r="I2001" i="17"/>
  <c r="S2029" i="17"/>
  <c r="R2029" i="17"/>
  <c r="Q2029" i="17"/>
  <c r="P2029" i="17"/>
  <c r="L2029" i="17"/>
  <c r="K2029" i="17"/>
  <c r="J2029" i="17"/>
  <c r="I2029" i="17"/>
  <c r="Q2000" i="17"/>
  <c r="P2000" i="17"/>
  <c r="L2000" i="17"/>
  <c r="K2000" i="17"/>
  <c r="J2000" i="17"/>
  <c r="I2000" i="17"/>
  <c r="S2016" i="17"/>
  <c r="R2016" i="17"/>
  <c r="Q2016" i="17"/>
  <c r="P2016" i="17"/>
  <c r="L2016" i="17"/>
  <c r="K2016" i="17"/>
  <c r="J2016" i="17"/>
  <c r="I2016" i="17"/>
  <c r="S2023" i="17"/>
  <c r="R2023" i="17"/>
  <c r="Q2023" i="17"/>
  <c r="P2023" i="17"/>
  <c r="L2023" i="17"/>
  <c r="K2023" i="17"/>
  <c r="J2023" i="17"/>
  <c r="I2023" i="17"/>
  <c r="S2015" i="17"/>
  <c r="R2015" i="17"/>
  <c r="Q2015" i="17"/>
  <c r="P2015" i="17"/>
  <c r="L2015" i="17"/>
  <c r="K2015" i="17"/>
  <c r="J2015" i="17"/>
  <c r="I2015" i="17"/>
  <c r="S2014" i="17"/>
  <c r="R2014" i="17"/>
  <c r="Q2014" i="17"/>
  <c r="P2014" i="17"/>
  <c r="L2014" i="17"/>
  <c r="K2014" i="17"/>
  <c r="J2014" i="17"/>
  <c r="I2014" i="17"/>
  <c r="Q1999" i="17"/>
  <c r="P1999" i="17"/>
  <c r="L1999" i="17"/>
  <c r="K1999" i="17"/>
  <c r="J1999" i="17"/>
  <c r="I1999" i="17"/>
  <c r="S2022" i="17"/>
  <c r="R2022" i="17"/>
  <c r="Q2022" i="17"/>
  <c r="P2022" i="17"/>
  <c r="L2022" i="17"/>
  <c r="K2022" i="17"/>
  <c r="J2022" i="17"/>
  <c r="I2022" i="17"/>
  <c r="Q1998" i="17"/>
  <c r="P1998" i="17"/>
  <c r="L1998" i="17"/>
  <c r="K1998" i="17"/>
  <c r="J1998" i="17"/>
  <c r="I1998" i="17"/>
  <c r="Q1997" i="17"/>
  <c r="P1997" i="17"/>
  <c r="L1997" i="17"/>
  <c r="K1997" i="17"/>
  <c r="J1997" i="17"/>
  <c r="I1997" i="17"/>
  <c r="S2013" i="17"/>
  <c r="R2013" i="17"/>
  <c r="Q2013" i="17"/>
  <c r="P2013" i="17"/>
  <c r="L2013" i="17"/>
  <c r="K2013" i="17"/>
  <c r="J2013" i="17"/>
  <c r="I2013" i="17"/>
  <c r="Q1996" i="17"/>
  <c r="P1996" i="17"/>
  <c r="L1996" i="17"/>
  <c r="K1996" i="17"/>
  <c r="J1996" i="17"/>
  <c r="I1996" i="17"/>
  <c r="S2012" i="17"/>
  <c r="R2012" i="17"/>
  <c r="Q2012" i="17"/>
  <c r="P2012" i="17"/>
  <c r="L2012" i="17"/>
  <c r="K2012" i="17"/>
  <c r="J2012" i="17"/>
  <c r="I2012" i="17"/>
  <c r="S2028" i="17"/>
  <c r="R2028" i="17"/>
  <c r="Q2028" i="17"/>
  <c r="P2028" i="17"/>
  <c r="L2028" i="17"/>
  <c r="K2028" i="17"/>
  <c r="J2028" i="17"/>
  <c r="I2028" i="17"/>
  <c r="S2011" i="17"/>
  <c r="R2011" i="17"/>
  <c r="Q2011" i="17"/>
  <c r="P2011" i="17"/>
  <c r="L2011" i="17"/>
  <c r="K2011" i="17"/>
  <c r="J2011" i="17"/>
  <c r="I2011" i="17"/>
  <c r="S2010" i="17"/>
  <c r="R2010" i="17"/>
  <c r="Q2010" i="17"/>
  <c r="P2010" i="17"/>
  <c r="L2010" i="17"/>
  <c r="K2010" i="17"/>
  <c r="J2010" i="17"/>
  <c r="I2010" i="17"/>
  <c r="S1991" i="17"/>
  <c r="R1991" i="17"/>
  <c r="Q1991" i="17"/>
  <c r="P1991" i="17"/>
  <c r="L1991" i="17"/>
  <c r="K1991" i="17"/>
  <c r="J1991" i="17"/>
  <c r="I1991" i="17"/>
  <c r="S1990" i="17"/>
  <c r="R1990" i="17"/>
  <c r="Q1990" i="17"/>
  <c r="P1990" i="17"/>
  <c r="L1990" i="17"/>
  <c r="K1990" i="17"/>
  <c r="J1990" i="17"/>
  <c r="I1990" i="17"/>
  <c r="S1989" i="17"/>
  <c r="R1989" i="17"/>
  <c r="Q1989" i="17"/>
  <c r="P1989" i="17"/>
  <c r="L1989" i="17"/>
  <c r="K1989" i="17"/>
  <c r="J1989" i="17"/>
  <c r="I1989" i="17"/>
  <c r="S1994" i="17"/>
  <c r="R1994" i="17"/>
  <c r="Q1994" i="17"/>
  <c r="P1994" i="17"/>
  <c r="L1994" i="17"/>
  <c r="K1994" i="17"/>
  <c r="J1994" i="17"/>
  <c r="I1994" i="17"/>
  <c r="Q1984" i="17"/>
  <c r="P1984" i="17"/>
  <c r="L1984" i="17"/>
  <c r="K1984" i="17"/>
  <c r="J1984" i="17"/>
  <c r="I1984" i="17"/>
  <c r="Q1983" i="17"/>
  <c r="P1983" i="17"/>
  <c r="L1983" i="17"/>
  <c r="K1983" i="17"/>
  <c r="J1983" i="17"/>
  <c r="I1983" i="17"/>
  <c r="Q1982" i="17"/>
  <c r="P1982" i="17"/>
  <c r="L1982" i="17"/>
  <c r="K1982" i="17"/>
  <c r="J1982" i="17"/>
  <c r="I1982" i="17"/>
  <c r="Q1981" i="17"/>
  <c r="P1981" i="17"/>
  <c r="L1981" i="17"/>
  <c r="K1981" i="17"/>
  <c r="J1981" i="17"/>
  <c r="I1981" i="17"/>
  <c r="Q1980" i="17"/>
  <c r="P1980" i="17"/>
  <c r="L1980" i="17"/>
  <c r="K1980" i="17"/>
  <c r="J1980" i="17"/>
  <c r="I1980" i="17"/>
  <c r="Q1979" i="17"/>
  <c r="P1979" i="17"/>
  <c r="L1979" i="17"/>
  <c r="K1979" i="17"/>
  <c r="J1979" i="17"/>
  <c r="I1979" i="17"/>
  <c r="S1995" i="17"/>
  <c r="R1995" i="17"/>
  <c r="Q1995" i="17"/>
  <c r="P1995" i="17"/>
  <c r="L1995" i="17"/>
  <c r="K1995" i="17"/>
  <c r="J1995" i="17"/>
  <c r="I1995" i="17"/>
  <c r="Q1978" i="17"/>
  <c r="P1978" i="17"/>
  <c r="L1978" i="17"/>
  <c r="K1978" i="17"/>
  <c r="J1978" i="17"/>
  <c r="I1978" i="17"/>
  <c r="Q1977" i="17"/>
  <c r="P1977" i="17"/>
  <c r="L1977" i="17"/>
  <c r="K1977" i="17"/>
  <c r="J1977" i="17"/>
  <c r="I1977" i="17"/>
  <c r="Q1976" i="17"/>
  <c r="P1976" i="17"/>
  <c r="L1976" i="17"/>
  <c r="K1976" i="17"/>
  <c r="J1976" i="17"/>
  <c r="I1976" i="17"/>
  <c r="Q1975" i="17"/>
  <c r="P1975" i="17"/>
  <c r="L1975" i="17"/>
  <c r="K1975" i="17"/>
  <c r="J1975" i="17"/>
  <c r="I1975" i="17"/>
  <c r="S1988" i="17"/>
  <c r="R1988" i="17"/>
  <c r="Q1988" i="17"/>
  <c r="P1988" i="17"/>
  <c r="L1988" i="17"/>
  <c r="K1988" i="17"/>
  <c r="J1988" i="17"/>
  <c r="I1988" i="17"/>
  <c r="Q1974" i="17"/>
  <c r="P1974" i="17"/>
  <c r="L1974" i="17"/>
  <c r="K1974" i="17"/>
  <c r="J1974" i="17"/>
  <c r="I1974" i="17"/>
  <c r="Q1973" i="17"/>
  <c r="P1973" i="17"/>
  <c r="L1973" i="17"/>
  <c r="K1973" i="17"/>
  <c r="J1973" i="17"/>
  <c r="I1973" i="17"/>
  <c r="S1987" i="17"/>
  <c r="R1987" i="17"/>
  <c r="Q1987" i="17"/>
  <c r="P1987" i="17"/>
  <c r="L1987" i="17"/>
  <c r="K1987" i="17"/>
  <c r="J1987" i="17"/>
  <c r="I1987" i="17"/>
  <c r="S1993" i="17"/>
  <c r="R1993" i="17"/>
  <c r="Q1993" i="17"/>
  <c r="P1993" i="17"/>
  <c r="L1993" i="17"/>
  <c r="K1993" i="17"/>
  <c r="J1993" i="17"/>
  <c r="I1993" i="17"/>
  <c r="S1992" i="17"/>
  <c r="R1992" i="17"/>
  <c r="Q1992" i="17"/>
  <c r="P1992" i="17"/>
  <c r="L1992" i="17"/>
  <c r="K1992" i="17"/>
  <c r="J1992" i="17"/>
  <c r="I1992" i="17"/>
  <c r="S1986" i="17"/>
  <c r="R1986" i="17"/>
  <c r="Q1986" i="17"/>
  <c r="P1986" i="17"/>
  <c r="L1986" i="17"/>
  <c r="K1986" i="17"/>
  <c r="J1986" i="17"/>
  <c r="I1986" i="17"/>
  <c r="S1985" i="17"/>
  <c r="R1985" i="17"/>
  <c r="Q1985" i="17"/>
  <c r="P1985" i="17"/>
  <c r="L1985" i="17"/>
  <c r="K1985" i="17"/>
  <c r="J1985" i="17"/>
  <c r="I1985" i="17"/>
  <c r="Q1972" i="17"/>
  <c r="P1972" i="17"/>
  <c r="L1972" i="17"/>
  <c r="K1972" i="17"/>
  <c r="J1972" i="17"/>
  <c r="I1972" i="17"/>
  <c r="S1965" i="17"/>
  <c r="R1965" i="17"/>
  <c r="Q1965" i="17"/>
  <c r="P1965" i="17"/>
  <c r="L1965" i="17"/>
  <c r="K1965" i="17"/>
  <c r="J1965" i="17"/>
  <c r="I1965" i="17"/>
  <c r="Q1951" i="17"/>
  <c r="P1951" i="17"/>
  <c r="L1951" i="17"/>
  <c r="K1951" i="17"/>
  <c r="J1951" i="17"/>
  <c r="I1951" i="17"/>
  <c r="Q1950" i="17"/>
  <c r="P1950" i="17"/>
  <c r="L1950" i="17"/>
  <c r="K1950" i="17"/>
  <c r="J1950" i="17"/>
  <c r="I1950" i="17"/>
  <c r="S1964" i="17"/>
  <c r="R1964" i="17"/>
  <c r="Q1964" i="17"/>
  <c r="P1964" i="17"/>
  <c r="L1964" i="17"/>
  <c r="K1964" i="17"/>
  <c r="J1964" i="17"/>
  <c r="I1964" i="17"/>
  <c r="S1963" i="17"/>
  <c r="R1963" i="17"/>
  <c r="Q1963" i="17"/>
  <c r="P1963" i="17"/>
  <c r="L1963" i="17"/>
  <c r="K1963" i="17"/>
  <c r="J1963" i="17"/>
  <c r="I1963" i="17"/>
  <c r="S1970" i="17"/>
  <c r="R1970" i="17"/>
  <c r="Q1970" i="17"/>
  <c r="P1970" i="17"/>
  <c r="L1970" i="17"/>
  <c r="K1970" i="17"/>
  <c r="J1970" i="17"/>
  <c r="I1970" i="17"/>
  <c r="S1969" i="17"/>
  <c r="R1969" i="17"/>
  <c r="Q1969" i="17"/>
  <c r="P1969" i="17"/>
  <c r="L1969" i="17"/>
  <c r="K1969" i="17"/>
  <c r="J1969" i="17"/>
  <c r="Q1949" i="17"/>
  <c r="P1949" i="17"/>
  <c r="L1949" i="17"/>
  <c r="K1949" i="17"/>
  <c r="J1949" i="17"/>
  <c r="I1949" i="17"/>
  <c r="Q1948" i="17"/>
  <c r="P1948" i="17"/>
  <c r="L1948" i="17"/>
  <c r="K1948" i="17"/>
  <c r="J1948" i="17"/>
  <c r="I1948" i="17"/>
  <c r="Q1947" i="17"/>
  <c r="P1947" i="17"/>
  <c r="L1947" i="17"/>
  <c r="K1947" i="17"/>
  <c r="J1947" i="17"/>
  <c r="I1947" i="17"/>
  <c r="S1962" i="17"/>
  <c r="R1962" i="17"/>
  <c r="Q1962" i="17"/>
  <c r="P1962" i="17"/>
  <c r="L1962" i="17"/>
  <c r="K1962" i="17"/>
  <c r="J1962" i="17"/>
  <c r="I1962" i="17"/>
  <c r="Q1946" i="17"/>
  <c r="P1946" i="17"/>
  <c r="L1946" i="17"/>
  <c r="K1946" i="17"/>
  <c r="J1946" i="17"/>
  <c r="I1946" i="17"/>
  <c r="S1968" i="17"/>
  <c r="R1968" i="17"/>
  <c r="Q1968" i="17"/>
  <c r="P1968" i="17"/>
  <c r="L1968" i="17"/>
  <c r="K1968" i="17"/>
  <c r="J1968" i="17"/>
  <c r="I1968" i="17"/>
  <c r="Q1945" i="17"/>
  <c r="P1945" i="17"/>
  <c r="L1945" i="17"/>
  <c r="K1945" i="17"/>
  <c r="J1945" i="17"/>
  <c r="I1945" i="17"/>
  <c r="Q1944" i="17"/>
  <c r="P1944" i="17"/>
  <c r="L1944" i="17"/>
  <c r="K1944" i="17"/>
  <c r="J1944" i="17"/>
  <c r="I1944" i="17"/>
  <c r="Q1943" i="17"/>
  <c r="P1943" i="17"/>
  <c r="L1943" i="17"/>
  <c r="K1943" i="17"/>
  <c r="J1943" i="17"/>
  <c r="I1943" i="17"/>
  <c r="Q1942" i="17"/>
  <c r="P1942" i="17"/>
  <c r="L1942" i="17"/>
  <c r="K1942" i="17"/>
  <c r="J1942" i="17"/>
  <c r="I1942" i="17"/>
  <c r="S1971" i="17"/>
  <c r="R1971" i="17"/>
  <c r="Q1971" i="17"/>
  <c r="P1971" i="17"/>
  <c r="L1971" i="17"/>
  <c r="K1971" i="17"/>
  <c r="J1971" i="17"/>
  <c r="I1971" i="17"/>
  <c r="S1961" i="17"/>
  <c r="R1961" i="17"/>
  <c r="Q1961" i="17"/>
  <c r="P1961" i="17"/>
  <c r="L1961" i="17"/>
  <c r="K1961" i="17"/>
  <c r="J1961" i="17"/>
  <c r="I1961" i="17"/>
  <c r="S1960" i="17"/>
  <c r="R1960" i="17"/>
  <c r="Q1960" i="17"/>
  <c r="P1960" i="17"/>
  <c r="L1960" i="17"/>
  <c r="K1960" i="17"/>
  <c r="J1960" i="17"/>
  <c r="I1960" i="17"/>
  <c r="S1959" i="17"/>
  <c r="R1959" i="17"/>
  <c r="Q1959" i="17"/>
  <c r="P1959" i="17"/>
  <c r="L1959" i="17"/>
  <c r="K1959" i="17"/>
  <c r="J1959" i="17"/>
  <c r="I1959" i="17"/>
  <c r="S1967" i="17"/>
  <c r="R1967" i="17"/>
  <c r="Q1967" i="17"/>
  <c r="P1967" i="17"/>
  <c r="L1967" i="17"/>
  <c r="K1967" i="17"/>
  <c r="J1967" i="17"/>
  <c r="I1967" i="17"/>
  <c r="S1958" i="17"/>
  <c r="R1958" i="17"/>
  <c r="Q1958" i="17"/>
  <c r="P1958" i="17"/>
  <c r="L1958" i="17"/>
  <c r="K1958" i="17"/>
  <c r="J1958" i="17"/>
  <c r="I1958" i="17"/>
  <c r="S1957" i="17"/>
  <c r="R1957" i="17"/>
  <c r="Q1957" i="17"/>
  <c r="P1957" i="17"/>
  <c r="L1957" i="17"/>
  <c r="K1957" i="17"/>
  <c r="J1957" i="17"/>
  <c r="I1957" i="17"/>
  <c r="Q1941" i="17"/>
  <c r="P1941" i="17"/>
  <c r="L1941" i="17"/>
  <c r="K1941" i="17"/>
  <c r="J1941" i="17"/>
  <c r="I1941" i="17"/>
  <c r="Q1940" i="17"/>
  <c r="P1940" i="17"/>
  <c r="L1940" i="17"/>
  <c r="K1940" i="17"/>
  <c r="J1940" i="17"/>
  <c r="I1940" i="17"/>
  <c r="Q1939" i="17"/>
  <c r="P1939" i="17"/>
  <c r="L1939" i="17"/>
  <c r="K1939" i="17"/>
  <c r="J1939" i="17"/>
  <c r="I1939" i="17"/>
  <c r="S1956" i="17"/>
  <c r="R1956" i="17"/>
  <c r="Q1956" i="17"/>
  <c r="P1956" i="17"/>
  <c r="L1956" i="17"/>
  <c r="K1956" i="17"/>
  <c r="J1956" i="17"/>
  <c r="I1956" i="17"/>
  <c r="S1966" i="17"/>
  <c r="R1966" i="17"/>
  <c r="Q1966" i="17"/>
  <c r="P1966" i="17"/>
  <c r="L1966" i="17"/>
  <c r="K1966" i="17"/>
  <c r="J1966" i="17"/>
  <c r="I1966" i="17"/>
  <c r="S1955" i="17"/>
  <c r="R1955" i="17"/>
  <c r="Q1955" i="17"/>
  <c r="P1955" i="17"/>
  <c r="L1955" i="17"/>
  <c r="K1955" i="17"/>
  <c r="J1955" i="17"/>
  <c r="I1955" i="17"/>
  <c r="S1954" i="17"/>
  <c r="R1954" i="17"/>
  <c r="Q1954" i="17"/>
  <c r="P1954" i="17"/>
  <c r="L1954" i="17"/>
  <c r="K1954" i="17"/>
  <c r="J1954" i="17"/>
  <c r="I1954" i="17"/>
  <c r="S1953" i="17"/>
  <c r="R1953" i="17"/>
  <c r="Q1953" i="17"/>
  <c r="P1953" i="17"/>
  <c r="L1953" i="17"/>
  <c r="K1953" i="17"/>
  <c r="J1953" i="17"/>
  <c r="I1953" i="17"/>
  <c r="Q1938" i="17"/>
  <c r="P1938" i="17"/>
  <c r="L1938" i="17"/>
  <c r="K1938" i="17"/>
  <c r="J1938" i="17"/>
  <c r="I1938" i="17"/>
  <c r="S1952" i="17"/>
  <c r="R1952" i="17"/>
  <c r="Q1952" i="17"/>
  <c r="P1952" i="17"/>
  <c r="L1952" i="17"/>
  <c r="K1952" i="17"/>
  <c r="J1952" i="17"/>
  <c r="I1952" i="17"/>
  <c r="S1937" i="17"/>
  <c r="R1937" i="17"/>
  <c r="Q1937" i="17"/>
  <c r="P1937" i="17"/>
  <c r="L1937" i="17"/>
  <c r="K1937" i="17"/>
  <c r="J1937" i="17"/>
  <c r="I1937" i="17"/>
  <c r="Q1918" i="17"/>
  <c r="P1918" i="17"/>
  <c r="L1918" i="17"/>
  <c r="K1918" i="17"/>
  <c r="J1918" i="17"/>
  <c r="I1918" i="17"/>
  <c r="Q1917" i="17"/>
  <c r="P1917" i="17"/>
  <c r="L1917" i="17"/>
  <c r="K1917" i="17"/>
  <c r="J1917" i="17"/>
  <c r="I1917" i="17"/>
  <c r="Q1916" i="17"/>
  <c r="P1916" i="17"/>
  <c r="L1916" i="17"/>
  <c r="K1916" i="17"/>
  <c r="J1916" i="17"/>
  <c r="I1916" i="17"/>
  <c r="Q1915" i="17"/>
  <c r="P1915" i="17"/>
  <c r="L1915" i="17"/>
  <c r="K1915" i="17"/>
  <c r="J1915" i="17"/>
  <c r="I1915" i="17"/>
  <c r="Q1914" i="17"/>
  <c r="P1914" i="17"/>
  <c r="L1914" i="17"/>
  <c r="K1914" i="17"/>
  <c r="J1914" i="17"/>
  <c r="I1914" i="17"/>
  <c r="Q1913" i="17"/>
  <c r="P1913" i="17"/>
  <c r="L1913" i="17"/>
  <c r="K1913" i="17"/>
  <c r="J1913" i="17"/>
  <c r="I1913" i="17"/>
  <c r="Q1912" i="17"/>
  <c r="P1912" i="17"/>
  <c r="L1912" i="17"/>
  <c r="K1912" i="17"/>
  <c r="J1912" i="17"/>
  <c r="I1912" i="17"/>
  <c r="Q1911" i="17"/>
  <c r="P1911" i="17"/>
  <c r="L1911" i="17"/>
  <c r="K1911" i="17"/>
  <c r="J1911" i="17"/>
  <c r="I1911" i="17"/>
  <c r="S1930" i="17"/>
  <c r="R1930" i="17"/>
  <c r="Q1930" i="17"/>
  <c r="P1930" i="17"/>
  <c r="L1930" i="17"/>
  <c r="K1930" i="17"/>
  <c r="J1930" i="17"/>
  <c r="I1930" i="17"/>
  <c r="S1929" i="17"/>
  <c r="R1929" i="17"/>
  <c r="Q1929" i="17"/>
  <c r="P1929" i="17"/>
  <c r="L1929" i="17"/>
  <c r="K1929" i="17"/>
  <c r="J1929" i="17"/>
  <c r="I1929" i="17"/>
  <c r="S1928" i="17"/>
  <c r="R1928" i="17"/>
  <c r="Q1928" i="17"/>
  <c r="P1928" i="17"/>
  <c r="L1928" i="17"/>
  <c r="K1928" i="17"/>
  <c r="J1928" i="17"/>
  <c r="I1928" i="17"/>
  <c r="S1927" i="17"/>
  <c r="R1927" i="17"/>
  <c r="Q1927" i="17"/>
  <c r="P1927" i="17"/>
  <c r="L1927" i="17"/>
  <c r="K1927" i="17"/>
  <c r="J1927" i="17"/>
  <c r="I1927" i="17"/>
  <c r="S1926" i="17"/>
  <c r="R1926" i="17"/>
  <c r="Q1926" i="17"/>
  <c r="P1926" i="17"/>
  <c r="L1926" i="17"/>
  <c r="K1926" i="17"/>
  <c r="J1926" i="17"/>
  <c r="I1926" i="17"/>
  <c r="S1925" i="17"/>
  <c r="R1925" i="17"/>
  <c r="Q1925" i="17"/>
  <c r="P1925" i="17"/>
  <c r="L1925" i="17"/>
  <c r="K1925" i="17"/>
  <c r="J1925" i="17"/>
  <c r="I1925" i="17"/>
  <c r="Q1910" i="17"/>
  <c r="P1910" i="17"/>
  <c r="L1910" i="17"/>
  <c r="K1910" i="17"/>
  <c r="J1910" i="17"/>
  <c r="I1910" i="17"/>
  <c r="Q1909" i="17"/>
  <c r="P1909" i="17"/>
  <c r="L1909" i="17"/>
  <c r="K1909" i="17"/>
  <c r="J1909" i="17"/>
  <c r="I1909" i="17"/>
  <c r="Q1908" i="17"/>
  <c r="P1908" i="17"/>
  <c r="L1908" i="17"/>
  <c r="K1908" i="17"/>
  <c r="J1908" i="17"/>
  <c r="I1908" i="17"/>
  <c r="S1924" i="17"/>
  <c r="R1924" i="17"/>
  <c r="Q1924" i="17"/>
  <c r="P1924" i="17"/>
  <c r="L1924" i="17"/>
  <c r="K1924" i="17"/>
  <c r="J1924" i="17"/>
  <c r="I1924" i="17"/>
  <c r="Q1907" i="17"/>
  <c r="P1907" i="17"/>
  <c r="L1907" i="17"/>
  <c r="K1907" i="17"/>
  <c r="J1907" i="17"/>
  <c r="I1907" i="17"/>
  <c r="Q1906" i="17"/>
  <c r="P1906" i="17"/>
  <c r="L1906" i="17"/>
  <c r="K1906" i="17"/>
  <c r="J1906" i="17"/>
  <c r="I1906" i="17"/>
  <c r="Q1905" i="17"/>
  <c r="P1905" i="17"/>
  <c r="L1905" i="17"/>
  <c r="K1905" i="17"/>
  <c r="J1905" i="17"/>
  <c r="I1905" i="17"/>
  <c r="Q1904" i="17"/>
  <c r="P1904" i="17"/>
  <c r="L1904" i="17"/>
  <c r="K1904" i="17"/>
  <c r="J1904" i="17"/>
  <c r="I1904" i="17"/>
  <c r="Q1903" i="17"/>
  <c r="P1903" i="17"/>
  <c r="L1903" i="17"/>
  <c r="K1903" i="17"/>
  <c r="J1903" i="17"/>
  <c r="I1903" i="17"/>
  <c r="Q1902" i="17"/>
  <c r="P1902" i="17"/>
  <c r="L1902" i="17"/>
  <c r="K1902" i="17"/>
  <c r="J1902" i="17"/>
  <c r="I1902" i="17"/>
  <c r="Q1901" i="17"/>
  <c r="P1901" i="17"/>
  <c r="L1901" i="17"/>
  <c r="K1901" i="17"/>
  <c r="J1901" i="17"/>
  <c r="I1901" i="17"/>
  <c r="Q1900" i="17"/>
  <c r="P1900" i="17"/>
  <c r="L1900" i="17"/>
  <c r="K1900" i="17"/>
  <c r="J1900" i="17"/>
  <c r="I1900" i="17"/>
  <c r="S1923" i="17"/>
  <c r="R1923" i="17"/>
  <c r="Q1923" i="17"/>
  <c r="P1923" i="17"/>
  <c r="L1923" i="17"/>
  <c r="K1923" i="17"/>
  <c r="J1923" i="17"/>
  <c r="I1923" i="17"/>
  <c r="Q1899" i="17"/>
  <c r="P1899" i="17"/>
  <c r="L1899" i="17"/>
  <c r="K1899" i="17"/>
  <c r="J1899" i="17"/>
  <c r="I1899" i="17"/>
  <c r="S1936" i="17"/>
  <c r="R1936" i="17"/>
  <c r="Q1936" i="17"/>
  <c r="P1936" i="17"/>
  <c r="L1936" i="17"/>
  <c r="K1936" i="17"/>
  <c r="J1936" i="17"/>
  <c r="I1936" i="17"/>
  <c r="S1922" i="17"/>
  <c r="R1922" i="17"/>
  <c r="Q1922" i="17"/>
  <c r="P1922" i="17"/>
  <c r="L1922" i="17"/>
  <c r="K1922" i="17"/>
  <c r="J1922" i="17"/>
  <c r="I1922" i="17"/>
  <c r="S1935" i="17"/>
  <c r="R1935" i="17"/>
  <c r="Q1935" i="17"/>
  <c r="P1935" i="17"/>
  <c r="L1935" i="17"/>
  <c r="K1935" i="17"/>
  <c r="J1935" i="17"/>
  <c r="I1935" i="17"/>
  <c r="S1934" i="17"/>
  <c r="R1934" i="17"/>
  <c r="Q1934" i="17"/>
  <c r="P1934" i="17"/>
  <c r="L1934" i="17"/>
  <c r="K1934" i="17"/>
  <c r="J1934" i="17"/>
  <c r="I1934" i="17"/>
  <c r="S1933" i="17"/>
  <c r="R1933" i="17"/>
  <c r="Q1933" i="17"/>
  <c r="P1933" i="17"/>
  <c r="L1933" i="17"/>
  <c r="K1933" i="17"/>
  <c r="J1933" i="17"/>
  <c r="I1933" i="17"/>
  <c r="S1932" i="17"/>
  <c r="R1932" i="17"/>
  <c r="Q1932" i="17"/>
  <c r="P1932" i="17"/>
  <c r="L1932" i="17"/>
  <c r="K1932" i="17"/>
  <c r="J1932" i="17"/>
  <c r="I1932" i="17"/>
  <c r="S1931" i="17"/>
  <c r="R1931" i="17"/>
  <c r="Q1931" i="17"/>
  <c r="P1931" i="17"/>
  <c r="L1931" i="17"/>
  <c r="K1931" i="17"/>
  <c r="J1931" i="17"/>
  <c r="I1931" i="17"/>
  <c r="S1921" i="17"/>
  <c r="R1921" i="17"/>
  <c r="Q1921" i="17"/>
  <c r="P1921" i="17"/>
  <c r="L1921" i="17"/>
  <c r="K1921" i="17"/>
  <c r="J1921" i="17"/>
  <c r="I1921" i="17"/>
  <c r="Q1898" i="17"/>
  <c r="P1898" i="17"/>
  <c r="L1898" i="17"/>
  <c r="K1898" i="17"/>
  <c r="J1898" i="17"/>
  <c r="I1898" i="17"/>
  <c r="Q1897" i="17"/>
  <c r="P1897" i="17"/>
  <c r="L1897" i="17"/>
  <c r="K1897" i="17"/>
  <c r="J1897" i="17"/>
  <c r="I1897" i="17"/>
  <c r="S1920" i="17"/>
  <c r="R1920" i="17"/>
  <c r="Q1920" i="17"/>
  <c r="P1920" i="17"/>
  <c r="L1920" i="17"/>
  <c r="K1920" i="17"/>
  <c r="J1920" i="17"/>
  <c r="I1920" i="17"/>
  <c r="S1919" i="17"/>
  <c r="R1919" i="17"/>
  <c r="Q1919" i="17"/>
  <c r="P1919" i="17"/>
  <c r="L1919" i="17"/>
  <c r="K1919" i="17"/>
  <c r="J1919" i="17"/>
  <c r="I1919" i="17"/>
  <c r="Q1896" i="17"/>
  <c r="P1896" i="17"/>
  <c r="L1896" i="17"/>
  <c r="K1896" i="17"/>
  <c r="J1896" i="17"/>
  <c r="I1896" i="17"/>
  <c r="Q1895" i="17"/>
  <c r="P1895" i="17"/>
  <c r="L1895" i="17"/>
  <c r="K1895" i="17"/>
  <c r="J1895" i="17"/>
  <c r="I1895" i="17"/>
  <c r="Q1894" i="17"/>
  <c r="P1894" i="17"/>
  <c r="L1894" i="17"/>
  <c r="K1894" i="17"/>
  <c r="J1894" i="17"/>
  <c r="I1894" i="17"/>
  <c r="Q1893" i="17"/>
  <c r="P1893" i="17"/>
  <c r="L1893" i="17"/>
  <c r="K1893" i="17"/>
  <c r="J1893" i="17"/>
  <c r="I1893" i="17"/>
  <c r="Q1892" i="17"/>
  <c r="P1892" i="17"/>
  <c r="L1892" i="17"/>
  <c r="K1892" i="17"/>
  <c r="J1892" i="17"/>
  <c r="I1892" i="17"/>
  <c r="Q1855" i="17"/>
  <c r="P1855" i="17"/>
  <c r="L1855" i="17"/>
  <c r="K1855" i="17"/>
  <c r="J1855" i="17"/>
  <c r="I1855" i="17"/>
  <c r="S1881" i="17"/>
  <c r="R1881" i="17"/>
  <c r="Q1881" i="17"/>
  <c r="P1881" i="17"/>
  <c r="L1881" i="17"/>
  <c r="K1881" i="17"/>
  <c r="J1881" i="17"/>
  <c r="I1881" i="17"/>
  <c r="Q1854" i="17"/>
  <c r="P1854" i="17"/>
  <c r="L1854" i="17"/>
  <c r="K1854" i="17"/>
  <c r="J1854" i="17"/>
  <c r="I1854" i="17"/>
  <c r="Q1853" i="17"/>
  <c r="P1853" i="17"/>
  <c r="L1853" i="17"/>
  <c r="K1853" i="17"/>
  <c r="J1853" i="17"/>
  <c r="I1853" i="17"/>
  <c r="S1880" i="17"/>
  <c r="R1880" i="17"/>
  <c r="Q1880" i="17"/>
  <c r="P1880" i="17"/>
  <c r="L1880" i="17"/>
  <c r="K1880" i="17"/>
  <c r="J1880" i="17"/>
  <c r="I1880" i="17"/>
  <c r="S1879" i="17"/>
  <c r="R1879" i="17"/>
  <c r="Q1879" i="17"/>
  <c r="P1879" i="17"/>
  <c r="L1879" i="17"/>
  <c r="K1879" i="17"/>
  <c r="J1879" i="17"/>
  <c r="I1879" i="17"/>
  <c r="S1878" i="17"/>
  <c r="R1878" i="17"/>
  <c r="Q1878" i="17"/>
  <c r="P1878" i="17"/>
  <c r="L1878" i="17"/>
  <c r="K1878" i="17"/>
  <c r="J1878" i="17"/>
  <c r="I1878" i="17"/>
  <c r="S1890" i="17"/>
  <c r="R1890" i="17"/>
  <c r="Q1890" i="17"/>
  <c r="P1890" i="17"/>
  <c r="L1890" i="17"/>
  <c r="K1890" i="17"/>
  <c r="J1890" i="17"/>
  <c r="I1890" i="17"/>
  <c r="S1877" i="17"/>
  <c r="R1877" i="17"/>
  <c r="Q1877" i="17"/>
  <c r="P1877" i="17"/>
  <c r="L1877" i="17"/>
  <c r="K1877" i="17"/>
  <c r="J1877" i="17"/>
  <c r="I1877" i="17"/>
  <c r="S1876" i="17"/>
  <c r="R1876" i="17"/>
  <c r="Q1876" i="17"/>
  <c r="P1876" i="17"/>
  <c r="L1876" i="17"/>
  <c r="K1876" i="17"/>
  <c r="J1876" i="17"/>
  <c r="I1876" i="17"/>
  <c r="S1875" i="17"/>
  <c r="R1875" i="17"/>
  <c r="Q1875" i="17"/>
  <c r="P1875" i="17"/>
  <c r="L1875" i="17"/>
  <c r="K1875" i="17"/>
  <c r="J1875" i="17"/>
  <c r="I1875" i="17"/>
  <c r="Q1852" i="17"/>
  <c r="P1852" i="17"/>
  <c r="L1852" i="17"/>
  <c r="K1852" i="17"/>
  <c r="J1852" i="17"/>
  <c r="I1852" i="17"/>
  <c r="S1874" i="17"/>
  <c r="R1874" i="17"/>
  <c r="Q1874" i="17"/>
  <c r="P1874" i="17"/>
  <c r="L1874" i="17"/>
  <c r="K1874" i="17"/>
  <c r="J1874" i="17"/>
  <c r="I1874" i="17"/>
  <c r="S1873" i="17"/>
  <c r="R1873" i="17"/>
  <c r="Q1873" i="17"/>
  <c r="P1873" i="17"/>
  <c r="L1873" i="17"/>
  <c r="K1873" i="17"/>
  <c r="J1873" i="17"/>
  <c r="I1873" i="17"/>
  <c r="S1872" i="17"/>
  <c r="R1872" i="17"/>
  <c r="Q1872" i="17"/>
  <c r="P1872" i="17"/>
  <c r="L1872" i="17"/>
  <c r="K1872" i="17"/>
  <c r="J1872" i="17"/>
  <c r="I1872" i="17"/>
  <c r="Q1851" i="17"/>
  <c r="P1851" i="17"/>
  <c r="L1851" i="17"/>
  <c r="K1851" i="17"/>
  <c r="J1851" i="17"/>
  <c r="I1851" i="17"/>
  <c r="S1889" i="17"/>
  <c r="R1889" i="17"/>
  <c r="Q1889" i="17"/>
  <c r="P1889" i="17"/>
  <c r="L1889" i="17"/>
  <c r="K1889" i="17"/>
  <c r="J1889" i="17"/>
  <c r="I1889" i="17"/>
  <c r="S1888" i="17"/>
  <c r="R1888" i="17"/>
  <c r="Q1888" i="17"/>
  <c r="P1888" i="17"/>
  <c r="L1888" i="17"/>
  <c r="K1888" i="17"/>
  <c r="J1888" i="17"/>
  <c r="I1888" i="17"/>
  <c r="S1871" i="17"/>
  <c r="R1871" i="17"/>
  <c r="Q1871" i="17"/>
  <c r="P1871" i="17"/>
  <c r="L1871" i="17"/>
  <c r="K1871" i="17"/>
  <c r="J1871" i="17"/>
  <c r="I1871" i="17"/>
  <c r="S1887" i="17"/>
  <c r="R1887" i="17"/>
  <c r="Q1887" i="17"/>
  <c r="P1887" i="17"/>
  <c r="L1887" i="17"/>
  <c r="K1887" i="17"/>
  <c r="J1887" i="17"/>
  <c r="I1887" i="17"/>
  <c r="S1870" i="17"/>
  <c r="R1870" i="17"/>
  <c r="Q1870" i="17"/>
  <c r="P1870" i="17"/>
  <c r="L1870" i="17"/>
  <c r="K1870" i="17"/>
  <c r="J1870" i="17"/>
  <c r="I1870" i="17"/>
  <c r="S1869" i="17"/>
  <c r="R1869" i="17"/>
  <c r="Q1869" i="17"/>
  <c r="P1869" i="17"/>
  <c r="L1869" i="17"/>
  <c r="K1869" i="17"/>
  <c r="J1869" i="17"/>
  <c r="I1869" i="17"/>
  <c r="S1868" i="17"/>
  <c r="R1868" i="17"/>
  <c r="Q1868" i="17"/>
  <c r="P1868" i="17"/>
  <c r="L1868" i="17"/>
  <c r="K1868" i="17"/>
  <c r="J1868" i="17"/>
  <c r="I1868" i="17"/>
  <c r="S1867" i="17"/>
  <c r="R1867" i="17"/>
  <c r="Q1867" i="17"/>
  <c r="P1867" i="17"/>
  <c r="L1867" i="17"/>
  <c r="K1867" i="17"/>
  <c r="J1867" i="17"/>
  <c r="I1867" i="17"/>
  <c r="S1866" i="17"/>
  <c r="R1866" i="17"/>
  <c r="Q1866" i="17"/>
  <c r="P1866" i="17"/>
  <c r="L1866" i="17"/>
  <c r="K1866" i="17"/>
  <c r="J1866" i="17"/>
  <c r="I1866" i="17"/>
  <c r="S1865" i="17"/>
  <c r="R1865" i="17"/>
  <c r="Q1865" i="17"/>
  <c r="P1865" i="17"/>
  <c r="L1865" i="17"/>
  <c r="K1865" i="17"/>
  <c r="J1865" i="17"/>
  <c r="I1865" i="17"/>
  <c r="Q1850" i="17"/>
  <c r="P1850" i="17"/>
  <c r="L1850" i="17"/>
  <c r="K1850" i="17"/>
  <c r="J1850" i="17"/>
  <c r="I1850" i="17"/>
  <c r="Q1849" i="17"/>
  <c r="P1849" i="17"/>
  <c r="L1849" i="17"/>
  <c r="K1849" i="17"/>
  <c r="J1849" i="17"/>
  <c r="I1849" i="17"/>
  <c r="Q1848" i="17"/>
  <c r="P1848" i="17"/>
  <c r="L1848" i="17"/>
  <c r="K1848" i="17"/>
  <c r="J1848" i="17"/>
  <c r="I1848" i="17"/>
  <c r="S1864" i="17"/>
  <c r="R1864" i="17"/>
  <c r="Q1864" i="17"/>
  <c r="P1864" i="17"/>
  <c r="L1864" i="17"/>
  <c r="K1864" i="17"/>
  <c r="J1864" i="17"/>
  <c r="I1864" i="17"/>
  <c r="Q1847" i="17"/>
  <c r="P1847" i="17"/>
  <c r="L1847" i="17"/>
  <c r="K1847" i="17"/>
  <c r="J1847" i="17"/>
  <c r="I1847" i="17"/>
  <c r="Q1846" i="17"/>
  <c r="P1846" i="17"/>
  <c r="L1846" i="17"/>
  <c r="K1846" i="17"/>
  <c r="J1846" i="17"/>
  <c r="I1846" i="17"/>
  <c r="Q1845" i="17"/>
  <c r="P1845" i="17"/>
  <c r="L1845" i="17"/>
  <c r="K1845" i="17"/>
  <c r="J1845" i="17"/>
  <c r="I1845" i="17"/>
  <c r="S1886" i="17"/>
  <c r="R1886" i="17"/>
  <c r="Q1886" i="17"/>
  <c r="P1886" i="17"/>
  <c r="L1886" i="17"/>
  <c r="K1886" i="17"/>
  <c r="J1886" i="17"/>
  <c r="I1886" i="17"/>
  <c r="S1885" i="17"/>
  <c r="R1885" i="17"/>
  <c r="Q1885" i="17"/>
  <c r="P1885" i="17"/>
  <c r="L1885" i="17"/>
  <c r="K1885" i="17"/>
  <c r="J1885" i="17"/>
  <c r="I1885" i="17"/>
  <c r="S1863" i="17"/>
  <c r="R1863" i="17"/>
  <c r="Q1863" i="17"/>
  <c r="P1863" i="17"/>
  <c r="L1863" i="17"/>
  <c r="K1863" i="17"/>
  <c r="J1863" i="17"/>
  <c r="I1863" i="17"/>
  <c r="S1862" i="17"/>
  <c r="R1862" i="17"/>
  <c r="Q1862" i="17"/>
  <c r="P1862" i="17"/>
  <c r="L1862" i="17"/>
  <c r="K1862" i="17"/>
  <c r="J1862" i="17"/>
  <c r="I1862" i="17"/>
  <c r="S1861" i="17"/>
  <c r="R1861" i="17"/>
  <c r="Q1861" i="17"/>
  <c r="P1861" i="17"/>
  <c r="L1861" i="17"/>
  <c r="K1861" i="17"/>
  <c r="J1861" i="17"/>
  <c r="I1861" i="17"/>
  <c r="S1891" i="17"/>
  <c r="R1891" i="17"/>
  <c r="Q1891" i="17"/>
  <c r="P1891" i="17"/>
  <c r="L1891" i="17"/>
  <c r="K1891" i="17"/>
  <c r="J1891" i="17"/>
  <c r="I1891" i="17"/>
  <c r="Q1844" i="17"/>
  <c r="P1844" i="17"/>
  <c r="L1844" i="17"/>
  <c r="K1844" i="17"/>
  <c r="J1844" i="17"/>
  <c r="I1844" i="17"/>
  <c r="Q1843" i="17"/>
  <c r="P1843" i="17"/>
  <c r="L1843" i="17"/>
  <c r="K1843" i="17"/>
  <c r="J1843" i="17"/>
  <c r="I1843" i="17"/>
  <c r="Q1842" i="17"/>
  <c r="P1842" i="17"/>
  <c r="L1842" i="17"/>
  <c r="K1842" i="17"/>
  <c r="J1842" i="17"/>
  <c r="I1842" i="17"/>
  <c r="Q1841" i="17"/>
  <c r="P1841" i="17"/>
  <c r="L1841" i="17"/>
  <c r="K1841" i="17"/>
  <c r="J1841" i="17"/>
  <c r="I1841" i="17"/>
  <c r="S1884" i="17"/>
  <c r="R1884" i="17"/>
  <c r="Q1884" i="17"/>
  <c r="P1884" i="17"/>
  <c r="L1884" i="17"/>
  <c r="K1884" i="17"/>
  <c r="J1884" i="17"/>
  <c r="I1884" i="17"/>
  <c r="S1860" i="17"/>
  <c r="R1860" i="17"/>
  <c r="Q1860" i="17"/>
  <c r="P1860" i="17"/>
  <c r="L1860" i="17"/>
  <c r="K1860" i="17"/>
  <c r="J1860" i="17"/>
  <c r="I1860" i="17"/>
  <c r="Q1840" i="17"/>
  <c r="P1840" i="17"/>
  <c r="L1840" i="17"/>
  <c r="K1840" i="17"/>
  <c r="J1840" i="17"/>
  <c r="I1840" i="17"/>
  <c r="S1859" i="17"/>
  <c r="R1859" i="17"/>
  <c r="Q1859" i="17"/>
  <c r="P1859" i="17"/>
  <c r="L1859" i="17"/>
  <c r="K1859" i="17"/>
  <c r="J1859" i="17"/>
  <c r="I1859" i="17"/>
  <c r="S1858" i="17"/>
  <c r="R1858" i="17"/>
  <c r="Q1858" i="17"/>
  <c r="P1858" i="17"/>
  <c r="L1858" i="17"/>
  <c r="K1858" i="17"/>
  <c r="J1858" i="17"/>
  <c r="I1858" i="17"/>
  <c r="S1883" i="17"/>
  <c r="R1883" i="17"/>
  <c r="Q1883" i="17"/>
  <c r="P1883" i="17"/>
  <c r="L1883" i="17"/>
  <c r="K1883" i="17"/>
  <c r="J1883" i="17"/>
  <c r="I1883" i="17"/>
  <c r="S1882" i="17"/>
  <c r="R1882" i="17"/>
  <c r="Q1882" i="17"/>
  <c r="P1882" i="17"/>
  <c r="L1882" i="17"/>
  <c r="K1882" i="17"/>
  <c r="J1882" i="17"/>
  <c r="I1882" i="17"/>
  <c r="Q1839" i="17"/>
  <c r="P1839" i="17"/>
  <c r="L1839" i="17"/>
  <c r="K1839" i="17"/>
  <c r="J1839" i="17"/>
  <c r="I1839" i="17"/>
  <c r="S1857" i="17"/>
  <c r="R1857" i="17"/>
  <c r="Q1857" i="17"/>
  <c r="P1857" i="17"/>
  <c r="L1857" i="17"/>
  <c r="K1857" i="17"/>
  <c r="J1857" i="17"/>
  <c r="I1857" i="17"/>
  <c r="S1856" i="17"/>
  <c r="R1856" i="17"/>
  <c r="Q1856" i="17"/>
  <c r="P1856" i="17"/>
  <c r="L1856" i="17"/>
  <c r="K1856" i="17"/>
  <c r="J1856" i="17"/>
  <c r="I1856" i="17"/>
  <c r="S1838" i="17"/>
  <c r="R1838" i="17"/>
  <c r="Q1838" i="17"/>
  <c r="P1838" i="17"/>
  <c r="L1838" i="17"/>
  <c r="K1838" i="17"/>
  <c r="J1838" i="17"/>
  <c r="I1838" i="17"/>
  <c r="Q1815" i="17"/>
  <c r="P1815" i="17"/>
  <c r="L1815" i="17"/>
  <c r="K1815" i="17"/>
  <c r="J1815" i="17"/>
  <c r="I1815" i="17"/>
  <c r="Q1814" i="17"/>
  <c r="P1814" i="17"/>
  <c r="L1814" i="17"/>
  <c r="K1814" i="17"/>
  <c r="J1814" i="17"/>
  <c r="I1814" i="17"/>
  <c r="S1834" i="17"/>
  <c r="R1834" i="17"/>
  <c r="Q1834" i="17"/>
  <c r="P1834" i="17"/>
  <c r="L1834" i="17"/>
  <c r="K1834" i="17"/>
  <c r="J1834" i="17"/>
  <c r="I1834" i="17"/>
  <c r="S1833" i="17"/>
  <c r="R1833" i="17"/>
  <c r="Q1833" i="17"/>
  <c r="P1833" i="17"/>
  <c r="L1833" i="17"/>
  <c r="K1833" i="17"/>
  <c r="J1833" i="17"/>
  <c r="I1833" i="17"/>
  <c r="S1832" i="17"/>
  <c r="R1832" i="17"/>
  <c r="Q1832" i="17"/>
  <c r="P1832" i="17"/>
  <c r="L1832" i="17"/>
  <c r="K1832" i="17"/>
  <c r="J1832" i="17"/>
  <c r="I1832" i="17"/>
  <c r="Q1813" i="17"/>
  <c r="P1813" i="17"/>
  <c r="L1813" i="17"/>
  <c r="K1813" i="17"/>
  <c r="J1813" i="17"/>
  <c r="I1813" i="17"/>
  <c r="S1831" i="17"/>
  <c r="R1831" i="17"/>
  <c r="Q1831" i="17"/>
  <c r="P1831" i="17"/>
  <c r="L1831" i="17"/>
  <c r="K1831" i="17"/>
  <c r="J1831" i="17"/>
  <c r="I1831" i="17"/>
  <c r="Q1812" i="17"/>
  <c r="P1812" i="17"/>
  <c r="L1812" i="17"/>
  <c r="K1812" i="17"/>
  <c r="J1812" i="17"/>
  <c r="I1812" i="17"/>
  <c r="Q1811" i="17"/>
  <c r="P1811" i="17"/>
  <c r="L1811" i="17"/>
  <c r="K1811" i="17"/>
  <c r="J1811" i="17"/>
  <c r="I1811" i="17"/>
  <c r="Q1810" i="17"/>
  <c r="P1810" i="17"/>
  <c r="L1810" i="17"/>
  <c r="K1810" i="17"/>
  <c r="J1810" i="17"/>
  <c r="I1810" i="17"/>
  <c r="S1830" i="17"/>
  <c r="R1830" i="17"/>
  <c r="Q1830" i="17"/>
  <c r="P1830" i="17"/>
  <c r="L1830" i="17"/>
  <c r="K1830" i="17"/>
  <c r="J1830" i="17"/>
  <c r="I1830" i="17"/>
  <c r="S1829" i="17"/>
  <c r="R1829" i="17"/>
  <c r="Q1829" i="17"/>
  <c r="P1829" i="17"/>
  <c r="L1829" i="17"/>
  <c r="K1829" i="17"/>
  <c r="J1829" i="17"/>
  <c r="I1829" i="17"/>
  <c r="S1828" i="17"/>
  <c r="R1828" i="17"/>
  <c r="Q1828" i="17"/>
  <c r="P1828" i="17"/>
  <c r="L1828" i="17"/>
  <c r="K1828" i="17"/>
  <c r="J1828" i="17"/>
  <c r="I1828" i="17"/>
  <c r="Q1809" i="17"/>
  <c r="P1809" i="17"/>
  <c r="L1809" i="17"/>
  <c r="K1809" i="17"/>
  <c r="J1809" i="17"/>
  <c r="I1809" i="17"/>
  <c r="Q1808" i="17"/>
  <c r="P1808" i="17"/>
  <c r="L1808" i="17"/>
  <c r="K1808" i="17"/>
  <c r="J1808" i="17"/>
  <c r="I1808" i="17"/>
  <c r="Q1807" i="17"/>
  <c r="P1807" i="17"/>
  <c r="L1807" i="17"/>
  <c r="K1807" i="17"/>
  <c r="J1807" i="17"/>
  <c r="I1807" i="17"/>
  <c r="Q1806" i="17"/>
  <c r="P1806" i="17"/>
  <c r="L1806" i="17"/>
  <c r="K1806" i="17"/>
  <c r="J1806" i="17"/>
  <c r="I1806" i="17"/>
  <c r="S1827" i="17"/>
  <c r="R1827" i="17"/>
  <c r="Q1827" i="17"/>
  <c r="P1827" i="17"/>
  <c r="L1827" i="17"/>
  <c r="K1827" i="17"/>
  <c r="J1827" i="17"/>
  <c r="I1827" i="17"/>
  <c r="Q1805" i="17"/>
  <c r="P1805" i="17"/>
  <c r="L1805" i="17"/>
  <c r="K1805" i="17"/>
  <c r="J1805" i="17"/>
  <c r="I1805" i="17"/>
  <c r="S1826" i="17"/>
  <c r="R1826" i="17"/>
  <c r="Q1826" i="17"/>
  <c r="P1826" i="17"/>
  <c r="L1826" i="17"/>
  <c r="K1826" i="17"/>
  <c r="J1826" i="17"/>
  <c r="I1826" i="17"/>
  <c r="S1825" i="17"/>
  <c r="R1825" i="17"/>
  <c r="Q1825" i="17"/>
  <c r="P1825" i="17"/>
  <c r="L1825" i="17"/>
  <c r="K1825" i="17"/>
  <c r="J1825" i="17"/>
  <c r="I1825" i="17"/>
  <c r="S1824" i="17"/>
  <c r="R1824" i="17"/>
  <c r="Q1824" i="17"/>
  <c r="P1824" i="17"/>
  <c r="L1824" i="17"/>
  <c r="K1824" i="17"/>
  <c r="J1824" i="17"/>
  <c r="I1824" i="17"/>
  <c r="S1823" i="17"/>
  <c r="R1823" i="17"/>
  <c r="Q1823" i="17"/>
  <c r="P1823" i="17"/>
  <c r="L1823" i="17"/>
  <c r="K1823" i="17"/>
  <c r="J1823" i="17"/>
  <c r="I1823" i="17"/>
  <c r="S1822" i="17"/>
  <c r="R1822" i="17"/>
  <c r="Q1822" i="17"/>
  <c r="P1822" i="17"/>
  <c r="L1822" i="17"/>
  <c r="K1822" i="17"/>
  <c r="J1822" i="17"/>
  <c r="I1822" i="17"/>
  <c r="S1821" i="17"/>
  <c r="R1821" i="17"/>
  <c r="Q1821" i="17"/>
  <c r="P1821" i="17"/>
  <c r="L1821" i="17"/>
  <c r="K1821" i="17"/>
  <c r="J1821" i="17"/>
  <c r="I1821" i="17"/>
  <c r="Q1804" i="17"/>
  <c r="P1804" i="17"/>
  <c r="L1804" i="17"/>
  <c r="K1804" i="17"/>
  <c r="J1804" i="17"/>
  <c r="I1804" i="17"/>
  <c r="S1835" i="17"/>
  <c r="R1835" i="17"/>
  <c r="Q1835" i="17"/>
  <c r="P1835" i="17"/>
  <c r="L1835" i="17"/>
  <c r="K1835" i="17"/>
  <c r="J1835" i="17"/>
  <c r="I1835" i="17"/>
  <c r="Q1803" i="17"/>
  <c r="P1803" i="17"/>
  <c r="L1803" i="17"/>
  <c r="K1803" i="17"/>
  <c r="J1803" i="17"/>
  <c r="I1803" i="17"/>
  <c r="S1837" i="17"/>
  <c r="R1837" i="17"/>
  <c r="Q1837" i="17"/>
  <c r="P1837" i="17"/>
  <c r="L1837" i="17"/>
  <c r="K1837" i="17"/>
  <c r="J1837" i="17"/>
  <c r="I1837" i="17"/>
  <c r="Q1802" i="17"/>
  <c r="P1802" i="17"/>
  <c r="L1802" i="17"/>
  <c r="K1802" i="17"/>
  <c r="J1802" i="17"/>
  <c r="I1802" i="17"/>
  <c r="Q1801" i="17"/>
  <c r="P1801" i="17"/>
  <c r="L1801" i="17"/>
  <c r="K1801" i="17"/>
  <c r="J1801" i="17"/>
  <c r="I1801" i="17"/>
  <c r="Q1800" i="17"/>
  <c r="P1800" i="17"/>
  <c r="L1800" i="17"/>
  <c r="K1800" i="17"/>
  <c r="J1800" i="17"/>
  <c r="I1800" i="17"/>
  <c r="Q1799" i="17"/>
  <c r="P1799" i="17"/>
  <c r="L1799" i="17"/>
  <c r="K1799" i="17"/>
  <c r="J1799" i="17"/>
  <c r="I1799" i="17"/>
  <c r="Q1798" i="17"/>
  <c r="P1798" i="17"/>
  <c r="L1798" i="17"/>
  <c r="K1798" i="17"/>
  <c r="J1798" i="17"/>
  <c r="I1798" i="17"/>
  <c r="Q1797" i="17"/>
  <c r="P1797" i="17"/>
  <c r="L1797" i="17"/>
  <c r="K1797" i="17"/>
  <c r="J1797" i="17"/>
  <c r="I1797" i="17"/>
  <c r="Q1796" i="17"/>
  <c r="P1796" i="17"/>
  <c r="L1796" i="17"/>
  <c r="K1796" i="17"/>
  <c r="J1796" i="17"/>
  <c r="I1796" i="17"/>
  <c r="Q1795" i="17"/>
  <c r="P1795" i="17"/>
  <c r="L1795" i="17"/>
  <c r="K1795" i="17"/>
  <c r="J1795" i="17"/>
  <c r="I1795" i="17"/>
  <c r="Q1794" i="17"/>
  <c r="P1794" i="17"/>
  <c r="L1794" i="17"/>
  <c r="K1794" i="17"/>
  <c r="J1794" i="17"/>
  <c r="I1794" i="17"/>
  <c r="S1820" i="17"/>
  <c r="R1820" i="17"/>
  <c r="Q1820" i="17"/>
  <c r="P1820" i="17"/>
  <c r="L1820" i="17"/>
  <c r="K1820" i="17"/>
  <c r="J1820" i="17"/>
  <c r="I1820" i="17"/>
  <c r="Q1793" i="17"/>
  <c r="P1793" i="17"/>
  <c r="L1793" i="17"/>
  <c r="K1793" i="17"/>
  <c r="J1793" i="17"/>
  <c r="I1793" i="17"/>
  <c r="Q1792" i="17"/>
  <c r="P1792" i="17"/>
  <c r="L1792" i="17"/>
  <c r="K1792" i="17"/>
  <c r="J1792" i="17"/>
  <c r="I1792" i="17"/>
  <c r="Q1791" i="17"/>
  <c r="P1791" i="17"/>
  <c r="L1791" i="17"/>
  <c r="K1791" i="17"/>
  <c r="J1791" i="17"/>
  <c r="I1791" i="17"/>
  <c r="Q1790" i="17"/>
  <c r="P1790" i="17"/>
  <c r="L1790" i="17"/>
  <c r="K1790" i="17"/>
  <c r="J1790" i="17"/>
  <c r="I1790" i="17"/>
  <c r="S1819" i="17"/>
  <c r="R1819" i="17"/>
  <c r="Q1819" i="17"/>
  <c r="P1819" i="17"/>
  <c r="L1819" i="17"/>
  <c r="K1819" i="17"/>
  <c r="J1819" i="17"/>
  <c r="I1819" i="17"/>
  <c r="S1836" i="17"/>
  <c r="R1836" i="17"/>
  <c r="Q1836" i="17"/>
  <c r="P1836" i="17"/>
  <c r="L1836" i="17"/>
  <c r="K1836" i="17"/>
  <c r="J1836" i="17"/>
  <c r="I1836" i="17"/>
  <c r="S1818" i="17"/>
  <c r="R1818" i="17"/>
  <c r="Q1818" i="17"/>
  <c r="P1818" i="17"/>
  <c r="L1818" i="17"/>
  <c r="K1818" i="17"/>
  <c r="J1818" i="17"/>
  <c r="I1818" i="17"/>
  <c r="S1817" i="17"/>
  <c r="R1817" i="17"/>
  <c r="Q1817" i="17"/>
  <c r="P1817" i="17"/>
  <c r="L1817" i="17"/>
  <c r="K1817" i="17"/>
  <c r="J1817" i="17"/>
  <c r="I1817" i="17"/>
  <c r="S1816" i="17"/>
  <c r="R1816" i="17"/>
  <c r="Q1816" i="17"/>
  <c r="P1816" i="17"/>
  <c r="L1816" i="17"/>
  <c r="K1816" i="17"/>
  <c r="J1816" i="17"/>
  <c r="I1816" i="17"/>
  <c r="Q1789" i="17"/>
  <c r="P1789" i="17"/>
  <c r="L1789" i="17"/>
  <c r="K1789" i="17"/>
  <c r="J1789" i="17"/>
  <c r="I1789" i="17"/>
  <c r="Q1767" i="17"/>
  <c r="P1767" i="17"/>
  <c r="L1767" i="17"/>
  <c r="K1767" i="17"/>
  <c r="J1767" i="17"/>
  <c r="I1767" i="17"/>
  <c r="Q1766" i="17"/>
  <c r="P1766" i="17"/>
  <c r="L1766" i="17"/>
  <c r="K1766" i="17"/>
  <c r="J1766" i="17"/>
  <c r="I1766" i="17"/>
  <c r="S1787" i="17"/>
  <c r="R1787" i="17"/>
  <c r="Q1787" i="17"/>
  <c r="P1787" i="17"/>
  <c r="L1787" i="17"/>
  <c r="K1787" i="17"/>
  <c r="J1787" i="17"/>
  <c r="I1787" i="17"/>
  <c r="S1788" i="17"/>
  <c r="R1788" i="17"/>
  <c r="Q1788" i="17"/>
  <c r="P1788" i="17"/>
  <c r="L1788" i="17"/>
  <c r="K1788" i="17"/>
  <c r="J1788" i="17"/>
  <c r="I1788" i="17"/>
  <c r="Q1765" i="17"/>
  <c r="P1765" i="17"/>
  <c r="L1765" i="17"/>
  <c r="K1765" i="17"/>
  <c r="J1765" i="17"/>
  <c r="I1765" i="17"/>
  <c r="Q1764" i="17"/>
  <c r="P1764" i="17"/>
  <c r="L1764" i="17"/>
  <c r="K1764" i="17"/>
  <c r="J1764" i="17"/>
  <c r="I1764" i="17"/>
  <c r="S1786" i="17"/>
  <c r="R1786" i="17"/>
  <c r="Q1786" i="17"/>
  <c r="P1786" i="17"/>
  <c r="L1786" i="17"/>
  <c r="K1786" i="17"/>
  <c r="J1786" i="17"/>
  <c r="I1786" i="17"/>
  <c r="Q1763" i="17"/>
  <c r="P1763" i="17"/>
  <c r="L1763" i="17"/>
  <c r="K1763" i="17"/>
  <c r="J1763" i="17"/>
  <c r="I1763" i="17"/>
  <c r="Q1762" i="17"/>
  <c r="P1762" i="17"/>
  <c r="L1762" i="17"/>
  <c r="K1762" i="17"/>
  <c r="J1762" i="17"/>
  <c r="I1762" i="17"/>
  <c r="S1783" i="17"/>
  <c r="R1783" i="17"/>
  <c r="Q1783" i="17"/>
  <c r="P1783" i="17"/>
  <c r="L1783" i="17"/>
  <c r="K1783" i="17"/>
  <c r="J1783" i="17"/>
  <c r="I1783" i="17"/>
  <c r="S1782" i="17"/>
  <c r="R1782" i="17"/>
  <c r="Q1782" i="17"/>
  <c r="P1782" i="17"/>
  <c r="L1782" i="17"/>
  <c r="K1782" i="17"/>
  <c r="J1782" i="17"/>
  <c r="I1782" i="17"/>
  <c r="S1781" i="17"/>
  <c r="R1781" i="17"/>
  <c r="Q1781" i="17"/>
  <c r="P1781" i="17"/>
  <c r="L1781" i="17"/>
  <c r="K1781" i="17"/>
  <c r="J1781" i="17"/>
  <c r="I1781" i="17"/>
  <c r="S1780" i="17"/>
  <c r="R1780" i="17"/>
  <c r="Q1780" i="17"/>
  <c r="P1780" i="17"/>
  <c r="L1780" i="17"/>
  <c r="K1780" i="17"/>
  <c r="J1780" i="17"/>
  <c r="I1780" i="17"/>
  <c r="S1779" i="17"/>
  <c r="R1779" i="17"/>
  <c r="Q1779" i="17"/>
  <c r="P1779" i="17"/>
  <c r="L1779" i="17"/>
  <c r="K1779" i="17"/>
  <c r="J1779" i="17"/>
  <c r="I1779" i="17"/>
  <c r="Q1761" i="17"/>
  <c r="P1761" i="17"/>
  <c r="L1761" i="17"/>
  <c r="K1761" i="17"/>
  <c r="J1761" i="17"/>
  <c r="I1761" i="17"/>
  <c r="Q1760" i="17"/>
  <c r="P1760" i="17"/>
  <c r="L1760" i="17"/>
  <c r="K1760" i="17"/>
  <c r="J1760" i="17"/>
  <c r="I1760" i="17"/>
  <c r="S1785" i="17"/>
  <c r="R1785" i="17"/>
  <c r="Q1785" i="17"/>
  <c r="P1785" i="17"/>
  <c r="L1785" i="17"/>
  <c r="K1785" i="17"/>
  <c r="J1785" i="17"/>
  <c r="I1785" i="17"/>
  <c r="S1778" i="17"/>
  <c r="R1778" i="17"/>
  <c r="Q1778" i="17"/>
  <c r="P1778" i="17"/>
  <c r="L1778" i="17"/>
  <c r="K1778" i="17"/>
  <c r="J1778" i="17"/>
  <c r="I1778" i="17"/>
  <c r="S1777" i="17"/>
  <c r="R1777" i="17"/>
  <c r="Q1777" i="17"/>
  <c r="P1777" i="17"/>
  <c r="L1777" i="17"/>
  <c r="K1777" i="17"/>
  <c r="J1777" i="17"/>
  <c r="I1777" i="17"/>
  <c r="S1776" i="17"/>
  <c r="R1776" i="17"/>
  <c r="Q1776" i="17"/>
  <c r="P1776" i="17"/>
  <c r="L1776" i="17"/>
  <c r="K1776" i="17"/>
  <c r="J1776" i="17"/>
  <c r="I1776" i="17"/>
  <c r="Q1759" i="17"/>
  <c r="P1759" i="17"/>
  <c r="L1759" i="17"/>
  <c r="K1759" i="17"/>
  <c r="J1759" i="17"/>
  <c r="I1759" i="17"/>
  <c r="Q1758" i="17"/>
  <c r="P1758" i="17"/>
  <c r="L1758" i="17"/>
  <c r="K1758" i="17"/>
  <c r="J1758" i="17"/>
  <c r="I1758" i="17"/>
  <c r="S1784" i="17"/>
  <c r="R1784" i="17"/>
  <c r="Q1784" i="17"/>
  <c r="P1784" i="17"/>
  <c r="L1784" i="17"/>
  <c r="K1784" i="17"/>
  <c r="J1784" i="17"/>
  <c r="I1784" i="17"/>
  <c r="Q1757" i="17"/>
  <c r="P1757" i="17"/>
  <c r="L1757" i="17"/>
  <c r="K1757" i="17"/>
  <c r="J1757" i="17"/>
  <c r="I1757" i="17"/>
  <c r="Q1756" i="17"/>
  <c r="P1756" i="17"/>
  <c r="L1756" i="17"/>
  <c r="K1756" i="17"/>
  <c r="J1756" i="17"/>
  <c r="I1756" i="17"/>
  <c r="S1775" i="17"/>
  <c r="R1775" i="17"/>
  <c r="Q1775" i="17"/>
  <c r="P1775" i="17"/>
  <c r="L1775" i="17"/>
  <c r="K1775" i="17"/>
  <c r="J1775" i="17"/>
  <c r="I1775" i="17"/>
  <c r="S1774" i="17"/>
  <c r="R1774" i="17"/>
  <c r="Q1774" i="17"/>
  <c r="P1774" i="17"/>
  <c r="L1774" i="17"/>
  <c r="K1774" i="17"/>
  <c r="J1774" i="17"/>
  <c r="I1774" i="17"/>
  <c r="S1773" i="17"/>
  <c r="R1773" i="17"/>
  <c r="Q1773" i="17"/>
  <c r="P1773" i="17"/>
  <c r="L1773" i="17"/>
  <c r="K1773" i="17"/>
  <c r="J1773" i="17"/>
  <c r="I1773" i="17"/>
  <c r="Q1755" i="17"/>
  <c r="P1755" i="17"/>
  <c r="L1755" i="17"/>
  <c r="K1755" i="17"/>
  <c r="J1755" i="17"/>
  <c r="I1755" i="17"/>
  <c r="Q1754" i="17"/>
  <c r="P1754" i="17"/>
  <c r="L1754" i="17"/>
  <c r="K1754" i="17"/>
  <c r="J1754" i="17"/>
  <c r="I1754" i="17"/>
  <c r="Q1753" i="17"/>
  <c r="P1753" i="17"/>
  <c r="L1753" i="17"/>
  <c r="K1753" i="17"/>
  <c r="J1753" i="17"/>
  <c r="I1753" i="17"/>
  <c r="Q1752" i="17"/>
  <c r="P1752" i="17"/>
  <c r="L1752" i="17"/>
  <c r="K1752" i="17"/>
  <c r="J1752" i="17"/>
  <c r="I1752" i="17"/>
  <c r="Q1751" i="17"/>
  <c r="P1751" i="17"/>
  <c r="L1751" i="17"/>
  <c r="K1751" i="17"/>
  <c r="J1751" i="17"/>
  <c r="I1751" i="17"/>
  <c r="S1772" i="17"/>
  <c r="R1772" i="17"/>
  <c r="Q1772" i="17"/>
  <c r="P1772" i="17"/>
  <c r="L1772" i="17"/>
  <c r="K1772" i="17"/>
  <c r="J1772" i="17"/>
  <c r="I1772" i="17"/>
  <c r="Q1750" i="17"/>
  <c r="P1750" i="17"/>
  <c r="L1750" i="17"/>
  <c r="K1750" i="17"/>
  <c r="J1750" i="17"/>
  <c r="I1750" i="17"/>
  <c r="S1771" i="17"/>
  <c r="R1771" i="17"/>
  <c r="Q1771" i="17"/>
  <c r="P1771" i="17"/>
  <c r="L1771" i="17"/>
  <c r="K1771" i="17"/>
  <c r="J1771" i="17"/>
  <c r="I1771" i="17"/>
  <c r="S1770" i="17"/>
  <c r="R1770" i="17"/>
  <c r="Q1770" i="17"/>
  <c r="P1770" i="17"/>
  <c r="L1770" i="17"/>
  <c r="K1770" i="17"/>
  <c r="J1770" i="17"/>
  <c r="I1770" i="17"/>
  <c r="S1769" i="17"/>
  <c r="R1769" i="17"/>
  <c r="Q1769" i="17"/>
  <c r="P1769" i="17"/>
  <c r="L1769" i="17"/>
  <c r="K1769" i="17"/>
  <c r="J1769" i="17"/>
  <c r="I1769" i="17"/>
  <c r="S1768" i="17"/>
  <c r="R1768" i="17"/>
  <c r="Q1768" i="17"/>
  <c r="P1768" i="17"/>
  <c r="L1768" i="17"/>
  <c r="K1768" i="17"/>
  <c r="J1768" i="17"/>
  <c r="I1768" i="17"/>
  <c r="Q1749" i="17"/>
  <c r="P1749" i="17"/>
  <c r="L1749" i="17"/>
  <c r="K1749" i="17"/>
  <c r="J1749" i="17"/>
  <c r="I1749" i="17"/>
  <c r="Q1748" i="17"/>
  <c r="P1748" i="17"/>
  <c r="L1748" i="17"/>
  <c r="K1748" i="17"/>
  <c r="J1748" i="17"/>
  <c r="I1748" i="17"/>
  <c r="Q1726" i="17"/>
  <c r="P1726" i="17"/>
  <c r="L1726" i="17"/>
  <c r="K1726" i="17"/>
  <c r="J1726" i="17"/>
  <c r="I1726" i="17"/>
  <c r="S1743" i="17"/>
  <c r="R1743" i="17"/>
  <c r="Q1743" i="17"/>
  <c r="P1743" i="17"/>
  <c r="L1743" i="17"/>
  <c r="K1743" i="17"/>
  <c r="J1743" i="17"/>
  <c r="I1743" i="17"/>
  <c r="Q1725" i="17"/>
  <c r="P1725" i="17"/>
  <c r="L1725" i="17"/>
  <c r="K1725" i="17"/>
  <c r="J1725" i="17"/>
  <c r="I1725" i="17"/>
  <c r="S1742" i="17"/>
  <c r="R1742" i="17"/>
  <c r="Q1742" i="17"/>
  <c r="P1742" i="17"/>
  <c r="L1742" i="17"/>
  <c r="K1742" i="17"/>
  <c r="J1742" i="17"/>
  <c r="I1742" i="17"/>
  <c r="Q1724" i="17"/>
  <c r="P1724" i="17"/>
  <c r="L1724" i="17"/>
  <c r="K1724" i="17"/>
  <c r="J1724" i="17"/>
  <c r="I1724" i="17"/>
  <c r="Q1723" i="17"/>
  <c r="P1723" i="17"/>
  <c r="L1723" i="17"/>
  <c r="K1723" i="17"/>
  <c r="J1723" i="17"/>
  <c r="I1723" i="17"/>
  <c r="Q1722" i="17"/>
  <c r="P1722" i="17"/>
  <c r="L1722" i="17"/>
  <c r="K1722" i="17"/>
  <c r="J1722" i="17"/>
  <c r="I1722" i="17"/>
  <c r="S1741" i="17"/>
  <c r="R1741" i="17"/>
  <c r="Q1741" i="17"/>
  <c r="P1741" i="17"/>
  <c r="L1741" i="17"/>
  <c r="K1741" i="17"/>
  <c r="J1741" i="17"/>
  <c r="I1741" i="17"/>
  <c r="S1740" i="17"/>
  <c r="R1740" i="17"/>
  <c r="Q1740" i="17"/>
  <c r="P1740" i="17"/>
  <c r="L1740" i="17"/>
  <c r="K1740" i="17"/>
  <c r="J1740" i="17"/>
  <c r="I1740" i="17"/>
  <c r="Q1721" i="17"/>
  <c r="P1721" i="17"/>
  <c r="L1721" i="17"/>
  <c r="K1721" i="17"/>
  <c r="J1721" i="17"/>
  <c r="I1721" i="17"/>
  <c r="S1739" i="17"/>
  <c r="R1739" i="17"/>
  <c r="Q1739" i="17"/>
  <c r="P1739" i="17"/>
  <c r="L1739" i="17"/>
  <c r="K1739" i="17"/>
  <c r="J1739" i="17"/>
  <c r="I1739" i="17"/>
  <c r="S1747" i="17"/>
  <c r="R1747" i="17"/>
  <c r="Q1747" i="17"/>
  <c r="P1747" i="17"/>
  <c r="L1747" i="17"/>
  <c r="K1747" i="17"/>
  <c r="J1747" i="17"/>
  <c r="I1747" i="17"/>
  <c r="Q1720" i="17"/>
  <c r="P1720" i="17"/>
  <c r="L1720" i="17"/>
  <c r="K1720" i="17"/>
  <c r="J1720" i="17"/>
  <c r="I1720" i="17"/>
  <c r="Q1719" i="17"/>
  <c r="P1719" i="17"/>
  <c r="L1719" i="17"/>
  <c r="K1719" i="17"/>
  <c r="J1719" i="17"/>
  <c r="I1719" i="17"/>
  <c r="Q1718" i="17"/>
  <c r="P1718" i="17"/>
  <c r="L1718" i="17"/>
  <c r="K1718" i="17"/>
  <c r="J1718" i="17"/>
  <c r="I1718" i="17"/>
  <c r="S1738" i="17"/>
  <c r="R1738" i="17"/>
  <c r="Q1738" i="17"/>
  <c r="P1738" i="17"/>
  <c r="L1738" i="17"/>
  <c r="K1738" i="17"/>
  <c r="J1738" i="17"/>
  <c r="I1738" i="17"/>
  <c r="S1737" i="17"/>
  <c r="R1737" i="17"/>
  <c r="Q1737" i="17"/>
  <c r="P1737" i="17"/>
  <c r="L1737" i="17"/>
  <c r="K1737" i="17"/>
  <c r="J1737" i="17"/>
  <c r="I1737" i="17"/>
  <c r="Q1717" i="17"/>
  <c r="P1717" i="17"/>
  <c r="L1717" i="17"/>
  <c r="K1717" i="17"/>
  <c r="J1717" i="17"/>
  <c r="I1717" i="17"/>
  <c r="S1736" i="17"/>
  <c r="R1736" i="17"/>
  <c r="Q1736" i="17"/>
  <c r="P1736" i="17"/>
  <c r="L1736" i="17"/>
  <c r="K1736" i="17"/>
  <c r="J1736" i="17"/>
  <c r="I1736" i="17"/>
  <c r="S1735" i="17"/>
  <c r="R1735" i="17"/>
  <c r="Q1735" i="17"/>
  <c r="P1735" i="17"/>
  <c r="L1735" i="17"/>
  <c r="K1735" i="17"/>
  <c r="J1735" i="17"/>
  <c r="I1735" i="17"/>
  <c r="Q1716" i="17"/>
  <c r="P1716" i="17"/>
  <c r="L1716" i="17"/>
  <c r="K1716" i="17"/>
  <c r="J1716" i="17"/>
  <c r="I1716" i="17"/>
  <c r="Q1715" i="17"/>
  <c r="P1715" i="17"/>
  <c r="L1715" i="17"/>
  <c r="K1715" i="17"/>
  <c r="J1715" i="17"/>
  <c r="I1715" i="17"/>
  <c r="Q1714" i="17"/>
  <c r="P1714" i="17"/>
  <c r="L1714" i="17"/>
  <c r="K1714" i="17"/>
  <c r="J1714" i="17"/>
  <c r="I1714" i="17"/>
  <c r="S1734" i="17"/>
  <c r="R1734" i="17"/>
  <c r="Q1734" i="17"/>
  <c r="P1734" i="17"/>
  <c r="L1734" i="17"/>
  <c r="K1734" i="17"/>
  <c r="J1734" i="17"/>
  <c r="I1734" i="17"/>
  <c r="S1746" i="17"/>
  <c r="R1746" i="17"/>
  <c r="Q1746" i="17"/>
  <c r="P1746" i="17"/>
  <c r="L1746" i="17"/>
  <c r="K1746" i="17"/>
  <c r="J1746" i="17"/>
  <c r="I1746" i="17"/>
  <c r="S1733" i="17"/>
  <c r="R1733" i="17"/>
  <c r="Q1733" i="17"/>
  <c r="P1733" i="17"/>
  <c r="L1733" i="17"/>
  <c r="K1733" i="17"/>
  <c r="J1733" i="17"/>
  <c r="I1733" i="17"/>
  <c r="S1732" i="17"/>
  <c r="R1732" i="17"/>
  <c r="Q1732" i="17"/>
  <c r="P1732" i="17"/>
  <c r="L1732" i="17"/>
  <c r="K1732" i="17"/>
  <c r="J1732" i="17"/>
  <c r="I1732" i="17"/>
  <c r="S1731" i="17"/>
  <c r="R1731" i="17"/>
  <c r="Q1731" i="17"/>
  <c r="P1731" i="17"/>
  <c r="L1731" i="17"/>
  <c r="K1731" i="17"/>
  <c r="J1731" i="17"/>
  <c r="I1731" i="17"/>
  <c r="Q1713" i="17"/>
  <c r="P1713" i="17"/>
  <c r="L1713" i="17"/>
  <c r="K1713" i="17"/>
  <c r="J1713" i="17"/>
  <c r="I1713" i="17"/>
  <c r="Q1712" i="17"/>
  <c r="P1712" i="17"/>
  <c r="L1712" i="17"/>
  <c r="K1712" i="17"/>
  <c r="J1712" i="17"/>
  <c r="I1712" i="17"/>
  <c r="S1730" i="17"/>
  <c r="R1730" i="17"/>
  <c r="Q1730" i="17"/>
  <c r="P1730" i="17"/>
  <c r="L1730" i="17"/>
  <c r="K1730" i="17"/>
  <c r="J1730" i="17"/>
  <c r="I1730" i="17"/>
  <c r="Q1711" i="17"/>
  <c r="P1711" i="17"/>
  <c r="L1711" i="17"/>
  <c r="K1711" i="17"/>
  <c r="J1711" i="17"/>
  <c r="I1711" i="17"/>
  <c r="Q1710" i="17"/>
  <c r="P1710" i="17"/>
  <c r="L1710" i="17"/>
  <c r="K1710" i="17"/>
  <c r="J1710" i="17"/>
  <c r="I1710" i="17"/>
  <c r="Q1709" i="17"/>
  <c r="P1709" i="17"/>
  <c r="L1709" i="17"/>
  <c r="K1709" i="17"/>
  <c r="J1709" i="17"/>
  <c r="I1709" i="17"/>
  <c r="S1745" i="17"/>
  <c r="R1745" i="17"/>
  <c r="Q1745" i="17"/>
  <c r="P1745" i="17"/>
  <c r="L1745" i="17"/>
  <c r="K1745" i="17"/>
  <c r="J1745" i="17"/>
  <c r="I1745" i="17"/>
  <c r="S1744" i="17"/>
  <c r="R1744" i="17"/>
  <c r="Q1744" i="17"/>
  <c r="P1744" i="17"/>
  <c r="L1744" i="17"/>
  <c r="K1744" i="17"/>
  <c r="J1744" i="17"/>
  <c r="I1744" i="17"/>
  <c r="Q1708" i="17"/>
  <c r="P1708" i="17"/>
  <c r="L1708" i="17"/>
  <c r="K1708" i="17"/>
  <c r="J1708" i="17"/>
  <c r="I1708" i="17"/>
  <c r="Q1707" i="17"/>
  <c r="P1707" i="17"/>
  <c r="L1707" i="17"/>
  <c r="K1707" i="17"/>
  <c r="J1707" i="17"/>
  <c r="I1707" i="17"/>
  <c r="S1729" i="17"/>
  <c r="R1729" i="17"/>
  <c r="Q1729" i="17"/>
  <c r="P1729" i="17"/>
  <c r="L1729" i="17"/>
  <c r="K1729" i="17"/>
  <c r="J1729" i="17"/>
  <c r="I1729" i="17"/>
  <c r="S1728" i="17"/>
  <c r="R1728" i="17"/>
  <c r="Q1728" i="17"/>
  <c r="P1728" i="17"/>
  <c r="L1728" i="17"/>
  <c r="K1728" i="17"/>
  <c r="J1728" i="17"/>
  <c r="I1728" i="17"/>
  <c r="S1727" i="17"/>
  <c r="R1727" i="17"/>
  <c r="Q1727" i="17"/>
  <c r="P1727" i="17"/>
  <c r="L1727" i="17"/>
  <c r="K1727" i="17"/>
  <c r="J1727" i="17"/>
  <c r="I1727" i="17"/>
  <c r="S1706" i="17"/>
  <c r="R1706" i="17"/>
  <c r="Q1706" i="17"/>
  <c r="P1706" i="17"/>
  <c r="L1706" i="17"/>
  <c r="K1706" i="17"/>
  <c r="J1706" i="17"/>
  <c r="I1706" i="17"/>
  <c r="S1705" i="17"/>
  <c r="R1705" i="17"/>
  <c r="Q1705" i="17"/>
  <c r="P1705" i="17"/>
  <c r="L1705" i="17"/>
  <c r="K1705" i="17"/>
  <c r="J1705" i="17"/>
  <c r="I1705" i="17"/>
  <c r="S1703" i="17"/>
  <c r="R1703" i="17"/>
  <c r="Q1703" i="17"/>
  <c r="P1703" i="17"/>
  <c r="L1703" i="17"/>
  <c r="K1703" i="17"/>
  <c r="J1703" i="17"/>
  <c r="I1703" i="17"/>
  <c r="S1702" i="17"/>
  <c r="R1702" i="17"/>
  <c r="Q1702" i="17"/>
  <c r="P1702" i="17"/>
  <c r="L1702" i="17"/>
  <c r="K1702" i="17"/>
  <c r="J1702" i="17"/>
  <c r="I1702" i="17"/>
  <c r="S1701" i="17"/>
  <c r="R1701" i="17"/>
  <c r="Q1701" i="17"/>
  <c r="P1701" i="17"/>
  <c r="L1701" i="17"/>
  <c r="K1701" i="17"/>
  <c r="J1701" i="17"/>
  <c r="I1701" i="17"/>
  <c r="S1700" i="17"/>
  <c r="R1700" i="17"/>
  <c r="Q1700" i="17"/>
  <c r="P1700" i="17"/>
  <c r="L1700" i="17"/>
  <c r="K1700" i="17"/>
  <c r="J1700" i="17"/>
  <c r="I1700" i="17"/>
  <c r="Q1687" i="17"/>
  <c r="P1687" i="17"/>
  <c r="L1687" i="17"/>
  <c r="K1687" i="17"/>
  <c r="J1687" i="17"/>
  <c r="I1687" i="17"/>
  <c r="Q1686" i="17"/>
  <c r="P1686" i="17"/>
  <c r="L1686" i="17"/>
  <c r="K1686" i="17"/>
  <c r="J1686" i="17"/>
  <c r="I1686" i="17"/>
  <c r="Q1685" i="17"/>
  <c r="P1685" i="17"/>
  <c r="L1685" i="17"/>
  <c r="K1685" i="17"/>
  <c r="J1685" i="17"/>
  <c r="I1685" i="17"/>
  <c r="Q1684" i="17"/>
  <c r="P1684" i="17"/>
  <c r="L1684" i="17"/>
  <c r="K1684" i="17"/>
  <c r="J1684" i="17"/>
  <c r="I1684" i="17"/>
  <c r="S1699" i="17"/>
  <c r="R1699" i="17"/>
  <c r="Q1699" i="17"/>
  <c r="P1699" i="17"/>
  <c r="L1699" i="17"/>
  <c r="K1699" i="17"/>
  <c r="J1699" i="17"/>
  <c r="I1699" i="17"/>
  <c r="S1698" i="17"/>
  <c r="R1698" i="17"/>
  <c r="Q1698" i="17"/>
  <c r="P1698" i="17"/>
  <c r="L1698" i="17"/>
  <c r="K1698" i="17"/>
  <c r="J1698" i="17"/>
  <c r="I1698" i="17"/>
  <c r="S1697" i="17"/>
  <c r="R1697" i="17"/>
  <c r="Q1697" i="17"/>
  <c r="P1697" i="17"/>
  <c r="L1697" i="17"/>
  <c r="K1697" i="17"/>
  <c r="J1697" i="17"/>
  <c r="I1697" i="17"/>
  <c r="S1696" i="17"/>
  <c r="R1696" i="17"/>
  <c r="Q1696" i="17"/>
  <c r="P1696" i="17"/>
  <c r="L1696" i="17"/>
  <c r="K1696" i="17"/>
  <c r="J1696" i="17"/>
  <c r="I1696" i="17"/>
  <c r="Q1683" i="17"/>
  <c r="P1683" i="17"/>
  <c r="L1683" i="17"/>
  <c r="K1683" i="17"/>
  <c r="J1683" i="17"/>
  <c r="I1683" i="17"/>
  <c r="Q1682" i="17"/>
  <c r="P1682" i="17"/>
  <c r="L1682" i="17"/>
  <c r="K1682" i="17"/>
  <c r="J1682" i="17"/>
  <c r="I1682" i="17"/>
  <c r="Q1681" i="17"/>
  <c r="P1681" i="17"/>
  <c r="L1681" i="17"/>
  <c r="K1681" i="17"/>
  <c r="J1681" i="17"/>
  <c r="I1681" i="17"/>
  <c r="S1695" i="17"/>
  <c r="R1695" i="17"/>
  <c r="Q1695" i="17"/>
  <c r="P1695" i="17"/>
  <c r="L1695" i="17"/>
  <c r="K1695" i="17"/>
  <c r="J1695" i="17"/>
  <c r="I1695" i="17"/>
  <c r="S1694" i="17"/>
  <c r="R1694" i="17"/>
  <c r="Q1694" i="17"/>
  <c r="P1694" i="17"/>
  <c r="L1694" i="17"/>
  <c r="K1694" i="17"/>
  <c r="J1694" i="17"/>
  <c r="I1694" i="17"/>
  <c r="S1693" i="17"/>
  <c r="R1693" i="17"/>
  <c r="Q1693" i="17"/>
  <c r="P1693" i="17"/>
  <c r="L1693" i="17"/>
  <c r="K1693" i="17"/>
  <c r="J1693" i="17"/>
  <c r="I1693" i="17"/>
  <c r="S1692" i="17"/>
  <c r="R1692" i="17"/>
  <c r="Q1692" i="17"/>
  <c r="P1692" i="17"/>
  <c r="L1692" i="17"/>
  <c r="K1692" i="17"/>
  <c r="J1692" i="17"/>
  <c r="I1692" i="17"/>
  <c r="S1704" i="17"/>
  <c r="R1704" i="17"/>
  <c r="Q1704" i="17"/>
  <c r="P1704" i="17"/>
  <c r="L1704" i="17"/>
  <c r="K1704" i="17"/>
  <c r="J1704" i="17"/>
  <c r="I1704" i="17"/>
  <c r="Q1680" i="17"/>
  <c r="P1680" i="17"/>
  <c r="L1680" i="17"/>
  <c r="K1680" i="17"/>
  <c r="J1680" i="17"/>
  <c r="I1680" i="17"/>
  <c r="Q1679" i="17"/>
  <c r="P1679" i="17"/>
  <c r="L1679" i="17"/>
  <c r="K1679" i="17"/>
  <c r="J1679" i="17"/>
  <c r="I1679" i="17"/>
  <c r="S1691" i="17"/>
  <c r="R1691" i="17"/>
  <c r="Q1691" i="17"/>
  <c r="P1691" i="17"/>
  <c r="L1691" i="17"/>
  <c r="K1691" i="17"/>
  <c r="J1691" i="17"/>
  <c r="I1691" i="17"/>
  <c r="S1690" i="17"/>
  <c r="R1690" i="17"/>
  <c r="Q1690" i="17"/>
  <c r="P1690" i="17"/>
  <c r="L1690" i="17"/>
  <c r="K1690" i="17"/>
  <c r="J1690" i="17"/>
  <c r="I1690" i="17"/>
  <c r="Q1678" i="17"/>
  <c r="P1678" i="17"/>
  <c r="L1678" i="17"/>
  <c r="K1678" i="17"/>
  <c r="J1678" i="17"/>
  <c r="I1678" i="17"/>
  <c r="Q1677" i="17"/>
  <c r="P1677" i="17"/>
  <c r="L1677" i="17"/>
  <c r="K1677" i="17"/>
  <c r="J1677" i="17"/>
  <c r="I1677" i="17"/>
  <c r="S1689" i="17"/>
  <c r="R1689" i="17"/>
  <c r="Q1689" i="17"/>
  <c r="P1689" i="17"/>
  <c r="L1689" i="17"/>
  <c r="K1689" i="17"/>
  <c r="J1689" i="17"/>
  <c r="I1689" i="17"/>
  <c r="S1688" i="17"/>
  <c r="R1688" i="17"/>
  <c r="Q1688" i="17"/>
  <c r="P1688" i="17"/>
  <c r="L1688" i="17"/>
  <c r="K1688" i="17"/>
  <c r="J1688" i="17"/>
  <c r="I1688" i="17"/>
  <c r="Q1676" i="17"/>
  <c r="P1676" i="17"/>
  <c r="L1676" i="17"/>
  <c r="K1676" i="17"/>
  <c r="J1676" i="17"/>
  <c r="I1676" i="17"/>
  <c r="Q1661" i="17"/>
  <c r="P1661" i="17"/>
  <c r="L1661" i="17"/>
  <c r="K1661" i="17"/>
  <c r="J1661" i="17"/>
  <c r="I1661" i="17"/>
  <c r="S1675" i="17"/>
  <c r="R1675" i="17"/>
  <c r="Q1675" i="17"/>
  <c r="P1675" i="17"/>
  <c r="L1675" i="17"/>
  <c r="K1675" i="17"/>
  <c r="J1675" i="17"/>
  <c r="I1675" i="17"/>
  <c r="S1671" i="17"/>
  <c r="R1671" i="17"/>
  <c r="Q1671" i="17"/>
  <c r="P1671" i="17"/>
  <c r="L1671" i="17"/>
  <c r="K1671" i="17"/>
  <c r="J1671" i="17"/>
  <c r="I1671" i="17"/>
  <c r="S1670" i="17"/>
  <c r="R1670" i="17"/>
  <c r="Q1670" i="17"/>
  <c r="P1670" i="17"/>
  <c r="L1670" i="17"/>
  <c r="K1670" i="17"/>
  <c r="J1670" i="17"/>
  <c r="I1670" i="17"/>
  <c r="S1674" i="17"/>
  <c r="R1674" i="17"/>
  <c r="Q1674" i="17"/>
  <c r="P1674" i="17"/>
  <c r="L1674" i="17"/>
  <c r="K1674" i="17"/>
  <c r="J1674" i="17"/>
  <c r="I1674" i="17"/>
  <c r="S1669" i="17"/>
  <c r="R1669" i="17"/>
  <c r="Q1669" i="17"/>
  <c r="P1669" i="17"/>
  <c r="L1669" i="17"/>
  <c r="K1669" i="17"/>
  <c r="J1669" i="17"/>
  <c r="I1669" i="17"/>
  <c r="S1668" i="17"/>
  <c r="R1668" i="17"/>
  <c r="Q1668" i="17"/>
  <c r="P1668" i="17"/>
  <c r="L1668" i="17"/>
  <c r="K1668" i="17"/>
  <c r="J1668" i="17"/>
  <c r="I1668" i="17"/>
  <c r="S1673" i="17"/>
  <c r="R1673" i="17"/>
  <c r="Q1673" i="17"/>
  <c r="P1673" i="17"/>
  <c r="L1673" i="17"/>
  <c r="K1673" i="17"/>
  <c r="J1673" i="17"/>
  <c r="I1673" i="17"/>
  <c r="Q1660" i="17"/>
  <c r="P1660" i="17"/>
  <c r="L1660" i="17"/>
  <c r="K1660" i="17"/>
  <c r="J1660" i="17"/>
  <c r="I1660" i="17"/>
  <c r="S1667" i="17"/>
  <c r="R1667" i="17"/>
  <c r="Q1667" i="17"/>
  <c r="P1667" i="17"/>
  <c r="L1667" i="17"/>
  <c r="K1667" i="17"/>
  <c r="J1667" i="17"/>
  <c r="I1667" i="17"/>
  <c r="Q1659" i="17"/>
  <c r="P1659" i="17"/>
  <c r="L1659" i="17"/>
  <c r="K1659" i="17"/>
  <c r="J1659" i="17"/>
  <c r="I1659" i="17"/>
  <c r="Q1658" i="17"/>
  <c r="P1658" i="17"/>
  <c r="L1658" i="17"/>
  <c r="K1658" i="17"/>
  <c r="J1658" i="17"/>
  <c r="I1658" i="17"/>
  <c r="Q1657" i="17"/>
  <c r="P1657" i="17"/>
  <c r="L1657" i="17"/>
  <c r="K1657" i="17"/>
  <c r="J1657" i="17"/>
  <c r="I1657" i="17"/>
  <c r="S1666" i="17"/>
  <c r="R1666" i="17"/>
  <c r="Q1666" i="17"/>
  <c r="P1666" i="17"/>
  <c r="L1666" i="17"/>
  <c r="K1666" i="17"/>
  <c r="J1666" i="17"/>
  <c r="I1666" i="17"/>
  <c r="S1665" i="17"/>
  <c r="R1665" i="17"/>
  <c r="Q1665" i="17"/>
  <c r="P1665" i="17"/>
  <c r="L1665" i="17"/>
  <c r="K1665" i="17"/>
  <c r="J1665" i="17"/>
  <c r="I1665" i="17"/>
  <c r="S1664" i="17"/>
  <c r="R1664" i="17"/>
  <c r="Q1664" i="17"/>
  <c r="P1664" i="17"/>
  <c r="L1664" i="17"/>
  <c r="K1664" i="17"/>
  <c r="J1664" i="17"/>
  <c r="I1664" i="17"/>
  <c r="Q1656" i="17"/>
  <c r="P1656" i="17"/>
  <c r="L1656" i="17"/>
  <c r="K1656" i="17"/>
  <c r="J1656" i="17"/>
  <c r="I1656" i="17"/>
  <c r="Q1655" i="17"/>
  <c r="P1655" i="17"/>
  <c r="L1655" i="17"/>
  <c r="K1655" i="17"/>
  <c r="J1655" i="17"/>
  <c r="I1655" i="17"/>
  <c r="S1663" i="17"/>
  <c r="R1663" i="17"/>
  <c r="Q1663" i="17"/>
  <c r="P1663" i="17"/>
  <c r="L1663" i="17"/>
  <c r="K1663" i="17"/>
  <c r="J1663" i="17"/>
  <c r="I1663" i="17"/>
  <c r="Q1654" i="17"/>
  <c r="P1654" i="17"/>
  <c r="L1654" i="17"/>
  <c r="K1654" i="17"/>
  <c r="J1654" i="17"/>
  <c r="I1654" i="17"/>
  <c r="S1662" i="17"/>
  <c r="R1662" i="17"/>
  <c r="Q1662" i="17"/>
  <c r="P1662" i="17"/>
  <c r="L1662" i="17"/>
  <c r="K1662" i="17"/>
  <c r="J1662" i="17"/>
  <c r="I1662" i="17"/>
  <c r="S1672" i="17"/>
  <c r="R1672" i="17"/>
  <c r="Q1672" i="17"/>
  <c r="P1672" i="17"/>
  <c r="L1672" i="17"/>
  <c r="K1672" i="17"/>
  <c r="J1672" i="17"/>
  <c r="I1672" i="17"/>
  <c r="Q1653" i="17"/>
  <c r="P1653" i="17"/>
  <c r="L1653" i="17"/>
  <c r="K1653" i="17"/>
  <c r="J1653" i="17"/>
  <c r="I1653" i="17"/>
  <c r="Q1638" i="17"/>
  <c r="P1638" i="17"/>
  <c r="L1638" i="17"/>
  <c r="K1638" i="17"/>
  <c r="J1638" i="17"/>
  <c r="I1638" i="17"/>
  <c r="Q1637" i="17"/>
  <c r="P1637" i="17"/>
  <c r="L1637" i="17"/>
  <c r="K1637" i="17"/>
  <c r="J1637" i="17"/>
  <c r="I1637" i="17"/>
  <c r="Q1636" i="17"/>
  <c r="P1636" i="17"/>
  <c r="L1636" i="17"/>
  <c r="K1636" i="17"/>
  <c r="J1636" i="17"/>
  <c r="I1636" i="17"/>
  <c r="S1652" i="17"/>
  <c r="R1652" i="17"/>
  <c r="Q1652" i="17"/>
  <c r="P1652" i="17"/>
  <c r="L1652" i="17"/>
  <c r="K1652" i="17"/>
  <c r="J1652" i="17"/>
  <c r="I1652" i="17"/>
  <c r="S1651" i="17"/>
  <c r="R1651" i="17"/>
  <c r="Q1651" i="17"/>
  <c r="P1651" i="17"/>
  <c r="L1651" i="17"/>
  <c r="K1651" i="17"/>
  <c r="J1651" i="17"/>
  <c r="I1651" i="17"/>
  <c r="Q1635" i="17"/>
  <c r="P1635" i="17"/>
  <c r="L1635" i="17"/>
  <c r="K1635" i="17"/>
  <c r="J1635" i="17"/>
  <c r="I1635" i="17"/>
  <c r="S1650" i="17"/>
  <c r="R1650" i="17"/>
  <c r="Q1650" i="17"/>
  <c r="P1650" i="17"/>
  <c r="L1650" i="17"/>
  <c r="K1650" i="17"/>
  <c r="J1650" i="17"/>
  <c r="I1650" i="17"/>
  <c r="S1649" i="17"/>
  <c r="R1649" i="17"/>
  <c r="Q1649" i="17"/>
  <c r="P1649" i="17"/>
  <c r="L1649" i="17"/>
  <c r="K1649" i="17"/>
  <c r="J1649" i="17"/>
  <c r="I1649" i="17"/>
  <c r="S1648" i="17"/>
  <c r="R1648" i="17"/>
  <c r="Q1648" i="17"/>
  <c r="P1648" i="17"/>
  <c r="L1648" i="17"/>
  <c r="K1648" i="17"/>
  <c r="J1648" i="17"/>
  <c r="I1648" i="17"/>
  <c r="S1647" i="17"/>
  <c r="R1647" i="17"/>
  <c r="Q1647" i="17"/>
  <c r="P1647" i="17"/>
  <c r="L1647" i="17"/>
  <c r="K1647" i="17"/>
  <c r="J1647" i="17"/>
  <c r="I1647" i="17"/>
  <c r="S1646" i="17"/>
  <c r="R1646" i="17"/>
  <c r="Q1646" i="17"/>
  <c r="P1646" i="17"/>
  <c r="L1646" i="17"/>
  <c r="K1646" i="17"/>
  <c r="J1646" i="17"/>
  <c r="I1646" i="17"/>
  <c r="Q1634" i="17"/>
  <c r="P1634" i="17"/>
  <c r="L1634" i="17"/>
  <c r="K1634" i="17"/>
  <c r="J1634" i="17"/>
  <c r="I1634" i="17"/>
  <c r="S1645" i="17"/>
  <c r="R1645" i="17"/>
  <c r="Q1645" i="17"/>
  <c r="P1645" i="17"/>
  <c r="L1645" i="17"/>
  <c r="K1645" i="17"/>
  <c r="J1645" i="17"/>
  <c r="I1645" i="17"/>
  <c r="S1644" i="17"/>
  <c r="R1644" i="17"/>
  <c r="Q1644" i="17"/>
  <c r="P1644" i="17"/>
  <c r="L1644" i="17"/>
  <c r="K1644" i="17"/>
  <c r="J1644" i="17"/>
  <c r="I1644" i="17"/>
  <c r="S1643" i="17"/>
  <c r="R1643" i="17"/>
  <c r="Q1643" i="17"/>
  <c r="P1643" i="17"/>
  <c r="L1643" i="17"/>
  <c r="K1643" i="17"/>
  <c r="J1643" i="17"/>
  <c r="I1643" i="17"/>
  <c r="Q1633" i="17"/>
  <c r="P1633" i="17"/>
  <c r="L1633" i="17"/>
  <c r="K1633" i="17"/>
  <c r="J1633" i="17"/>
  <c r="I1633" i="17"/>
  <c r="S1642" i="17"/>
  <c r="R1642" i="17"/>
  <c r="Q1642" i="17"/>
  <c r="P1642" i="17"/>
  <c r="L1642" i="17"/>
  <c r="K1642" i="17"/>
  <c r="J1642" i="17"/>
  <c r="I1642" i="17"/>
  <c r="S1641" i="17"/>
  <c r="R1641" i="17"/>
  <c r="Q1641" i="17"/>
  <c r="P1641" i="17"/>
  <c r="L1641" i="17"/>
  <c r="K1641" i="17"/>
  <c r="J1641" i="17"/>
  <c r="I1641" i="17"/>
  <c r="S1640" i="17"/>
  <c r="R1640" i="17"/>
  <c r="Q1640" i="17"/>
  <c r="P1640" i="17"/>
  <c r="L1640" i="17"/>
  <c r="K1640" i="17"/>
  <c r="J1640" i="17"/>
  <c r="I1640" i="17"/>
  <c r="S1639" i="17"/>
  <c r="R1639" i="17"/>
  <c r="Q1639" i="17"/>
  <c r="P1639" i="17"/>
  <c r="L1639" i="17"/>
  <c r="K1639" i="17"/>
  <c r="J1639" i="17"/>
  <c r="I1639" i="17"/>
  <c r="Q1632" i="17"/>
  <c r="P1632" i="17"/>
  <c r="L1632" i="17"/>
  <c r="K1632" i="17"/>
  <c r="J1632" i="17"/>
  <c r="I1632" i="17"/>
  <c r="Q1631" i="17"/>
  <c r="P1631" i="17"/>
  <c r="L1631" i="17"/>
  <c r="K1631" i="17"/>
  <c r="J1631" i="17"/>
  <c r="I1631" i="17"/>
  <c r="Q1630" i="17"/>
  <c r="P1630" i="17"/>
  <c r="L1630" i="17"/>
  <c r="K1630" i="17"/>
  <c r="J1630" i="17"/>
  <c r="I1630" i="17"/>
  <c r="Q1620" i="17"/>
  <c r="P1620" i="17"/>
  <c r="L1620" i="17"/>
  <c r="K1620" i="17"/>
  <c r="J1620" i="17"/>
  <c r="I1620" i="17"/>
  <c r="Q1619" i="17"/>
  <c r="P1619" i="17"/>
  <c r="L1619" i="17"/>
  <c r="K1619" i="17"/>
  <c r="J1619" i="17"/>
  <c r="I1619" i="17"/>
  <c r="Q1618" i="17"/>
  <c r="P1618" i="17"/>
  <c r="L1618" i="17"/>
  <c r="K1618" i="17"/>
  <c r="J1618" i="17"/>
  <c r="I1618" i="17"/>
  <c r="Q1617" i="17"/>
  <c r="P1617" i="17"/>
  <c r="L1617" i="17"/>
  <c r="K1617" i="17"/>
  <c r="J1617" i="17"/>
  <c r="I1617" i="17"/>
  <c r="Q1616" i="17"/>
  <c r="P1616" i="17"/>
  <c r="L1616" i="17"/>
  <c r="K1616" i="17"/>
  <c r="J1616" i="17"/>
  <c r="I1616" i="17"/>
  <c r="S1629" i="17"/>
  <c r="R1629" i="17"/>
  <c r="Q1629" i="17"/>
  <c r="P1629" i="17"/>
  <c r="L1629" i="17"/>
  <c r="K1629" i="17"/>
  <c r="J1629" i="17"/>
  <c r="I1629" i="17"/>
  <c r="S1628" i="17"/>
  <c r="R1628" i="17"/>
  <c r="Q1628" i="17"/>
  <c r="P1628" i="17"/>
  <c r="L1628" i="17"/>
  <c r="K1628" i="17"/>
  <c r="J1628" i="17"/>
  <c r="I1628" i="17"/>
  <c r="Q1615" i="17"/>
  <c r="P1615" i="17"/>
  <c r="L1615" i="17"/>
  <c r="K1615" i="17"/>
  <c r="J1615" i="17"/>
  <c r="I1615" i="17"/>
  <c r="S1627" i="17"/>
  <c r="R1627" i="17"/>
  <c r="Q1627" i="17"/>
  <c r="P1627" i="17"/>
  <c r="L1627" i="17"/>
  <c r="K1627" i="17"/>
  <c r="J1627" i="17"/>
  <c r="I1627" i="17"/>
  <c r="S1626" i="17"/>
  <c r="R1626" i="17"/>
  <c r="Q1626" i="17"/>
  <c r="P1626" i="17"/>
  <c r="L1626" i="17"/>
  <c r="K1626" i="17"/>
  <c r="J1626" i="17"/>
  <c r="I1626" i="17"/>
  <c r="S1625" i="17"/>
  <c r="R1625" i="17"/>
  <c r="Q1625" i="17"/>
  <c r="P1625" i="17"/>
  <c r="L1625" i="17"/>
  <c r="K1625" i="17"/>
  <c r="J1625" i="17"/>
  <c r="I1625" i="17"/>
  <c r="Q1614" i="17"/>
  <c r="P1614" i="17"/>
  <c r="L1614" i="17"/>
  <c r="K1614" i="17"/>
  <c r="J1614" i="17"/>
  <c r="I1614" i="17"/>
  <c r="Q1613" i="17"/>
  <c r="P1613" i="17"/>
  <c r="L1613" i="17"/>
  <c r="K1613" i="17"/>
  <c r="J1613" i="17"/>
  <c r="I1613" i="17"/>
  <c r="S1624" i="17"/>
  <c r="R1624" i="17"/>
  <c r="Q1624" i="17"/>
  <c r="P1624" i="17"/>
  <c r="L1624" i="17"/>
  <c r="K1624" i="17"/>
  <c r="J1624" i="17"/>
  <c r="I1624" i="17"/>
  <c r="S1623" i="17"/>
  <c r="R1623" i="17"/>
  <c r="Q1623" i="17"/>
  <c r="P1623" i="17"/>
  <c r="L1623" i="17"/>
  <c r="K1623" i="17"/>
  <c r="J1623" i="17"/>
  <c r="I1623" i="17"/>
  <c r="Q1612" i="17"/>
  <c r="P1612" i="17"/>
  <c r="L1612" i="17"/>
  <c r="K1612" i="17"/>
  <c r="J1612" i="17"/>
  <c r="I1612" i="17"/>
  <c r="Q1611" i="17"/>
  <c r="P1611" i="17"/>
  <c r="L1611" i="17"/>
  <c r="K1611" i="17"/>
  <c r="J1611" i="17"/>
  <c r="I1611" i="17"/>
  <c r="S1622" i="17"/>
  <c r="R1622" i="17"/>
  <c r="Q1622" i="17"/>
  <c r="P1622" i="17"/>
  <c r="L1622" i="17"/>
  <c r="K1622" i="17"/>
  <c r="J1622" i="17"/>
  <c r="I1622" i="17"/>
  <c r="S1621" i="17"/>
  <c r="R1621" i="17"/>
  <c r="Q1621" i="17"/>
  <c r="P1621" i="17"/>
  <c r="L1621" i="17"/>
  <c r="K1621" i="17"/>
  <c r="J1621" i="17"/>
  <c r="I1621" i="17"/>
  <c r="Q1610" i="17"/>
  <c r="P1610" i="17"/>
  <c r="L1610" i="17"/>
  <c r="K1610" i="17"/>
  <c r="J1610" i="17"/>
  <c r="I1610" i="17"/>
  <c r="Q1593" i="17"/>
  <c r="P1593" i="17"/>
  <c r="L1593" i="17"/>
  <c r="K1593" i="17"/>
  <c r="J1593" i="17"/>
  <c r="I1593" i="17"/>
  <c r="Q1592" i="17"/>
  <c r="P1592" i="17"/>
  <c r="L1592" i="17"/>
  <c r="K1592" i="17"/>
  <c r="J1592" i="17"/>
  <c r="I1592" i="17"/>
  <c r="S1606" i="17"/>
  <c r="R1606" i="17"/>
  <c r="Q1606" i="17"/>
  <c r="P1606" i="17"/>
  <c r="L1606" i="17"/>
  <c r="K1606" i="17"/>
  <c r="J1606" i="17"/>
  <c r="I1606" i="17"/>
  <c r="S1605" i="17"/>
  <c r="R1605" i="17"/>
  <c r="Q1605" i="17"/>
  <c r="P1605" i="17"/>
  <c r="L1605" i="17"/>
  <c r="K1605" i="17"/>
  <c r="J1605" i="17"/>
  <c r="I1605" i="17"/>
  <c r="Q1591" i="17"/>
  <c r="P1591" i="17"/>
  <c r="L1591" i="17"/>
  <c r="K1591" i="17"/>
  <c r="J1591" i="17"/>
  <c r="I1591" i="17"/>
  <c r="S1608" i="17"/>
  <c r="R1608" i="17"/>
  <c r="Q1608" i="17"/>
  <c r="P1608" i="17"/>
  <c r="L1608" i="17"/>
  <c r="K1608" i="17"/>
  <c r="J1608" i="17"/>
  <c r="I1608" i="17"/>
  <c r="Q1590" i="17"/>
  <c r="P1590" i="17"/>
  <c r="L1590" i="17"/>
  <c r="K1590" i="17"/>
  <c r="J1590" i="17"/>
  <c r="I1590" i="17"/>
  <c r="Q1589" i="17"/>
  <c r="P1589" i="17"/>
  <c r="L1589" i="17"/>
  <c r="K1589" i="17"/>
  <c r="J1589" i="17"/>
  <c r="I1589" i="17"/>
  <c r="Q1588" i="17"/>
  <c r="P1588" i="17"/>
  <c r="L1588" i="17"/>
  <c r="K1588" i="17"/>
  <c r="J1588" i="17"/>
  <c r="I1588" i="17"/>
  <c r="Q1587" i="17"/>
  <c r="P1587" i="17"/>
  <c r="L1587" i="17"/>
  <c r="K1587" i="17"/>
  <c r="J1587" i="17"/>
  <c r="I1587" i="17"/>
  <c r="S1604" i="17"/>
  <c r="R1604" i="17"/>
  <c r="Q1604" i="17"/>
  <c r="P1604" i="17"/>
  <c r="L1604" i="17"/>
  <c r="K1604" i="17"/>
  <c r="J1604" i="17"/>
  <c r="I1604" i="17"/>
  <c r="S1607" i="17"/>
  <c r="R1607" i="17"/>
  <c r="Q1607" i="17"/>
  <c r="P1607" i="17"/>
  <c r="L1607" i="17"/>
  <c r="K1607" i="17"/>
  <c r="J1607" i="17"/>
  <c r="I1607" i="17"/>
  <c r="Q1586" i="17"/>
  <c r="P1586" i="17"/>
  <c r="L1586" i="17"/>
  <c r="K1586" i="17"/>
  <c r="J1586" i="17"/>
  <c r="I1586" i="17"/>
  <c r="S1603" i="17"/>
  <c r="R1603" i="17"/>
  <c r="Q1603" i="17"/>
  <c r="P1603" i="17"/>
  <c r="L1603" i="17"/>
  <c r="K1603" i="17"/>
  <c r="J1603" i="17"/>
  <c r="I1603" i="17"/>
  <c r="Q1585" i="17"/>
  <c r="P1585" i="17"/>
  <c r="L1585" i="17"/>
  <c r="K1585" i="17"/>
  <c r="J1585" i="17"/>
  <c r="I1585" i="17"/>
  <c r="S1602" i="17"/>
  <c r="R1602" i="17"/>
  <c r="Q1602" i="17"/>
  <c r="P1602" i="17"/>
  <c r="L1602" i="17"/>
  <c r="K1602" i="17"/>
  <c r="J1602" i="17"/>
  <c r="I1602" i="17"/>
  <c r="Q1584" i="17"/>
  <c r="P1584" i="17"/>
  <c r="L1584" i="17"/>
  <c r="K1584" i="17"/>
  <c r="J1584" i="17"/>
  <c r="I1584" i="17"/>
  <c r="S1601" i="17"/>
  <c r="R1601" i="17"/>
  <c r="Q1601" i="17"/>
  <c r="P1601" i="17"/>
  <c r="L1601" i="17"/>
  <c r="K1601" i="17"/>
  <c r="J1601" i="17"/>
  <c r="I1601" i="17"/>
  <c r="S1600" i="17"/>
  <c r="R1600" i="17"/>
  <c r="Q1600" i="17"/>
  <c r="P1600" i="17"/>
  <c r="L1600" i="17"/>
  <c r="K1600" i="17"/>
  <c r="J1600" i="17"/>
  <c r="I1600" i="17"/>
  <c r="S1599" i="17"/>
  <c r="R1599" i="17"/>
  <c r="Q1599" i="17"/>
  <c r="P1599" i="17"/>
  <c r="L1599" i="17"/>
  <c r="K1599" i="17"/>
  <c r="J1599" i="17"/>
  <c r="I1599" i="17"/>
  <c r="S1598" i="17"/>
  <c r="R1598" i="17"/>
  <c r="Q1598" i="17"/>
  <c r="P1598" i="17"/>
  <c r="L1598" i="17"/>
  <c r="K1598" i="17"/>
  <c r="J1598" i="17"/>
  <c r="I1598" i="17"/>
  <c r="Q1583" i="17"/>
  <c r="P1583" i="17"/>
  <c r="L1583" i="17"/>
  <c r="K1583" i="17"/>
  <c r="J1583" i="17"/>
  <c r="I1583" i="17"/>
  <c r="Q1582" i="17"/>
  <c r="P1582" i="17"/>
  <c r="L1582" i="17"/>
  <c r="K1582" i="17"/>
  <c r="J1582" i="17"/>
  <c r="I1582" i="17"/>
  <c r="S1597" i="17"/>
  <c r="R1597" i="17"/>
  <c r="Q1597" i="17"/>
  <c r="P1597" i="17"/>
  <c r="L1597" i="17"/>
  <c r="K1597" i="17"/>
  <c r="J1597" i="17"/>
  <c r="I1597" i="17"/>
  <c r="S1609" i="17"/>
  <c r="R1609" i="17"/>
  <c r="Q1609" i="17"/>
  <c r="P1609" i="17"/>
  <c r="L1609" i="17"/>
  <c r="K1609" i="17"/>
  <c r="J1609" i="17"/>
  <c r="I1609" i="17"/>
  <c r="S1596" i="17"/>
  <c r="R1596" i="17"/>
  <c r="Q1596" i="17"/>
  <c r="P1596" i="17"/>
  <c r="L1596" i="17"/>
  <c r="K1596" i="17"/>
  <c r="J1596" i="17"/>
  <c r="I1596" i="17"/>
  <c r="Q1581" i="17"/>
  <c r="P1581" i="17"/>
  <c r="L1581" i="17"/>
  <c r="K1581" i="17"/>
  <c r="J1581" i="17"/>
  <c r="I1581" i="17"/>
  <c r="Q1580" i="17"/>
  <c r="P1580" i="17"/>
  <c r="L1580" i="17"/>
  <c r="K1580" i="17"/>
  <c r="J1580" i="17"/>
  <c r="I1580" i="17"/>
  <c r="S1595" i="17"/>
  <c r="R1595" i="17"/>
  <c r="Q1595" i="17"/>
  <c r="P1595" i="17"/>
  <c r="L1595" i="17"/>
  <c r="K1595" i="17"/>
  <c r="J1595" i="17"/>
  <c r="I1595" i="17"/>
  <c r="S1594" i="17"/>
  <c r="R1594" i="17"/>
  <c r="Q1594" i="17"/>
  <c r="P1594" i="17"/>
  <c r="L1594" i="17"/>
  <c r="K1594" i="17"/>
  <c r="J1594" i="17"/>
  <c r="I1594" i="17"/>
  <c r="Q1579" i="17"/>
  <c r="P1579" i="17"/>
  <c r="L1579" i="17"/>
  <c r="K1579" i="17"/>
  <c r="J1579" i="17"/>
  <c r="I1579" i="17"/>
  <c r="Q1561" i="17"/>
  <c r="P1561" i="17"/>
  <c r="L1561" i="17"/>
  <c r="K1561" i="17"/>
  <c r="J1561" i="17"/>
  <c r="I1561" i="17"/>
  <c r="Q1560" i="17"/>
  <c r="P1560" i="17"/>
  <c r="L1560" i="17"/>
  <c r="K1560" i="17"/>
  <c r="J1560" i="17"/>
  <c r="I1560" i="17"/>
  <c r="S1575" i="17"/>
  <c r="R1575" i="17"/>
  <c r="Q1575" i="17"/>
  <c r="P1575" i="17"/>
  <c r="L1575" i="17"/>
  <c r="K1575" i="17"/>
  <c r="J1575" i="17"/>
  <c r="I1575" i="17"/>
  <c r="S1574" i="17"/>
  <c r="R1574" i="17"/>
  <c r="Q1574" i="17"/>
  <c r="P1574" i="17"/>
  <c r="L1574" i="17"/>
  <c r="K1574" i="17"/>
  <c r="J1574" i="17"/>
  <c r="I1574" i="17"/>
  <c r="S1578" i="17"/>
  <c r="R1578" i="17"/>
  <c r="Q1578" i="17"/>
  <c r="P1578" i="17"/>
  <c r="L1578" i="17"/>
  <c r="K1578" i="17"/>
  <c r="J1578" i="17"/>
  <c r="I1578" i="17"/>
  <c r="S1577" i="17"/>
  <c r="R1577" i="17"/>
  <c r="Q1577" i="17"/>
  <c r="P1577" i="17"/>
  <c r="L1577" i="17"/>
  <c r="K1577" i="17"/>
  <c r="J1577" i="17"/>
  <c r="I1577" i="17"/>
  <c r="S1576" i="17"/>
  <c r="R1576" i="17"/>
  <c r="Q1576" i="17"/>
  <c r="P1576" i="17"/>
  <c r="L1576" i="17"/>
  <c r="K1576" i="17"/>
  <c r="J1576" i="17"/>
  <c r="I1576" i="17"/>
  <c r="S1573" i="17"/>
  <c r="R1573" i="17"/>
  <c r="Q1573" i="17"/>
  <c r="P1573" i="17"/>
  <c r="L1573" i="17"/>
  <c r="K1573" i="17"/>
  <c r="J1573" i="17"/>
  <c r="I1573" i="17"/>
  <c r="S1572" i="17"/>
  <c r="R1572" i="17"/>
  <c r="Q1572" i="17"/>
  <c r="P1572" i="17"/>
  <c r="L1572" i="17"/>
  <c r="K1572" i="17"/>
  <c r="J1572" i="17"/>
  <c r="I1572" i="17"/>
  <c r="Q1559" i="17"/>
  <c r="P1559" i="17"/>
  <c r="L1559" i="17"/>
  <c r="K1559" i="17"/>
  <c r="J1559" i="17"/>
  <c r="I1559" i="17"/>
  <c r="S1571" i="17"/>
  <c r="R1571" i="17"/>
  <c r="Q1571" i="17"/>
  <c r="P1571" i="17"/>
  <c r="L1571" i="17"/>
  <c r="K1571" i="17"/>
  <c r="J1571" i="17"/>
  <c r="I1571" i="17"/>
  <c r="S1570" i="17"/>
  <c r="R1570" i="17"/>
  <c r="Q1570" i="17"/>
  <c r="P1570" i="17"/>
  <c r="L1570" i="17"/>
  <c r="K1570" i="17"/>
  <c r="J1570" i="17"/>
  <c r="I1570" i="17"/>
  <c r="S1569" i="17"/>
  <c r="R1569" i="17"/>
  <c r="Q1569" i="17"/>
  <c r="P1569" i="17"/>
  <c r="L1569" i="17"/>
  <c r="K1569" i="17"/>
  <c r="J1569" i="17"/>
  <c r="I1569" i="17"/>
  <c r="S1568" i="17"/>
  <c r="R1568" i="17"/>
  <c r="Q1568" i="17"/>
  <c r="P1568" i="17"/>
  <c r="L1568" i="17"/>
  <c r="K1568" i="17"/>
  <c r="J1568" i="17"/>
  <c r="I1568" i="17"/>
  <c r="S1567" i="17"/>
  <c r="R1567" i="17"/>
  <c r="Q1567" i="17"/>
  <c r="P1567" i="17"/>
  <c r="L1567" i="17"/>
  <c r="K1567" i="17"/>
  <c r="J1567" i="17"/>
  <c r="I1567" i="17"/>
  <c r="S1566" i="17"/>
  <c r="R1566" i="17"/>
  <c r="Q1566" i="17"/>
  <c r="P1566" i="17"/>
  <c r="L1566" i="17"/>
  <c r="K1566" i="17"/>
  <c r="J1566" i="17"/>
  <c r="I1566" i="17"/>
  <c r="S1565" i="17"/>
  <c r="R1565" i="17"/>
  <c r="Q1565" i="17"/>
  <c r="P1565" i="17"/>
  <c r="L1565" i="17"/>
  <c r="K1565" i="17"/>
  <c r="J1565" i="17"/>
  <c r="I1565" i="17"/>
  <c r="S1564" i="17"/>
  <c r="R1564" i="17"/>
  <c r="Q1564" i="17"/>
  <c r="P1564" i="17"/>
  <c r="L1564" i="17"/>
  <c r="K1564" i="17"/>
  <c r="J1564" i="17"/>
  <c r="I1564" i="17"/>
  <c r="S1563" i="17"/>
  <c r="R1563" i="17"/>
  <c r="Q1563" i="17"/>
  <c r="P1563" i="17"/>
  <c r="L1563" i="17"/>
  <c r="K1563" i="17"/>
  <c r="J1563" i="17"/>
  <c r="I1563" i="17"/>
  <c r="S1562" i="17"/>
  <c r="R1562" i="17"/>
  <c r="Q1562" i="17"/>
  <c r="P1562" i="17"/>
  <c r="L1562" i="17"/>
  <c r="K1562" i="17"/>
  <c r="J1562" i="17"/>
  <c r="I1562" i="17"/>
  <c r="Q1558" i="17"/>
  <c r="P1558" i="17"/>
  <c r="L1558" i="17"/>
  <c r="K1558" i="17"/>
  <c r="J1558" i="17"/>
  <c r="I1558" i="17"/>
  <c r="Q1557" i="17"/>
  <c r="P1557" i="17"/>
  <c r="L1557" i="17"/>
  <c r="K1557" i="17"/>
  <c r="J1557" i="17"/>
  <c r="I1557" i="17"/>
  <c r="Q1556" i="17"/>
  <c r="P1556" i="17"/>
  <c r="L1556" i="17"/>
  <c r="K1556" i="17"/>
  <c r="J1556" i="17"/>
  <c r="I1556" i="17"/>
  <c r="S1553" i="17"/>
  <c r="R1553" i="17"/>
  <c r="Q1553" i="17"/>
  <c r="P1553" i="17"/>
  <c r="L1553" i="17"/>
  <c r="K1553" i="17"/>
  <c r="J1553" i="17"/>
  <c r="I1553" i="17"/>
  <c r="S1552" i="17"/>
  <c r="R1552" i="17"/>
  <c r="Q1552" i="17"/>
  <c r="P1552" i="17"/>
  <c r="L1552" i="17"/>
  <c r="K1552" i="17"/>
  <c r="J1552" i="17"/>
  <c r="I1552" i="17"/>
  <c r="Q1529" i="17"/>
  <c r="P1529" i="17"/>
  <c r="L1529" i="17"/>
  <c r="K1529" i="17"/>
  <c r="J1529" i="17"/>
  <c r="I1529" i="17"/>
  <c r="Q1528" i="17"/>
  <c r="P1528" i="17"/>
  <c r="L1528" i="17"/>
  <c r="K1528" i="17"/>
  <c r="J1528" i="17"/>
  <c r="I1528" i="17"/>
  <c r="S1551" i="17"/>
  <c r="R1551" i="17"/>
  <c r="Q1551" i="17"/>
  <c r="P1551" i="17"/>
  <c r="L1551" i="17"/>
  <c r="K1551" i="17"/>
  <c r="J1551" i="17"/>
  <c r="I1551" i="17"/>
  <c r="S1550" i="17"/>
  <c r="R1550" i="17"/>
  <c r="Q1550" i="17"/>
  <c r="P1550" i="17"/>
  <c r="L1550" i="17"/>
  <c r="K1550" i="17"/>
  <c r="J1550" i="17"/>
  <c r="I1550" i="17"/>
  <c r="S1549" i="17"/>
  <c r="R1549" i="17"/>
  <c r="Q1549" i="17"/>
  <c r="P1549" i="17"/>
  <c r="L1549" i="17"/>
  <c r="K1549" i="17"/>
  <c r="J1549" i="17"/>
  <c r="I1549" i="17"/>
  <c r="S1548" i="17"/>
  <c r="R1548" i="17"/>
  <c r="Q1548" i="17"/>
  <c r="P1548" i="17"/>
  <c r="L1548" i="17"/>
  <c r="K1548" i="17"/>
  <c r="J1548" i="17"/>
  <c r="I1548" i="17"/>
  <c r="S1547" i="17"/>
  <c r="R1547" i="17"/>
  <c r="Q1547" i="17"/>
  <c r="P1547" i="17"/>
  <c r="L1547" i="17"/>
  <c r="K1547" i="17"/>
  <c r="J1547" i="17"/>
  <c r="I1547" i="17"/>
  <c r="S1546" i="17"/>
  <c r="R1546" i="17"/>
  <c r="Q1546" i="17"/>
  <c r="P1546" i="17"/>
  <c r="L1546" i="17"/>
  <c r="K1546" i="17"/>
  <c r="J1546" i="17"/>
  <c r="I1546" i="17"/>
  <c r="S1545" i="17"/>
  <c r="R1545" i="17"/>
  <c r="Q1545" i="17"/>
  <c r="P1545" i="17"/>
  <c r="L1545" i="17"/>
  <c r="K1545" i="17"/>
  <c r="J1545" i="17"/>
  <c r="I1545" i="17"/>
  <c r="S1544" i="17"/>
  <c r="R1544" i="17"/>
  <c r="Q1544" i="17"/>
  <c r="P1544" i="17"/>
  <c r="L1544" i="17"/>
  <c r="K1544" i="17"/>
  <c r="J1544" i="17"/>
  <c r="I1544" i="17"/>
  <c r="Q1527" i="17"/>
  <c r="P1527" i="17"/>
  <c r="L1527" i="17"/>
  <c r="K1527" i="17"/>
  <c r="J1527" i="17"/>
  <c r="I1527" i="17"/>
  <c r="Q1526" i="17"/>
  <c r="P1526" i="17"/>
  <c r="L1526" i="17"/>
  <c r="K1526" i="17"/>
  <c r="J1526" i="17"/>
  <c r="I1526" i="17"/>
  <c r="Q1525" i="17"/>
  <c r="P1525" i="17"/>
  <c r="L1525" i="17"/>
  <c r="K1525" i="17"/>
  <c r="J1525" i="17"/>
  <c r="I1525" i="17"/>
  <c r="S1555" i="17"/>
  <c r="R1555" i="17"/>
  <c r="Q1555" i="17"/>
  <c r="P1555" i="17"/>
  <c r="L1555" i="17"/>
  <c r="K1555" i="17"/>
  <c r="J1555" i="17"/>
  <c r="I1555" i="17"/>
  <c r="S1543" i="17"/>
  <c r="R1543" i="17"/>
  <c r="Q1543" i="17"/>
  <c r="P1543" i="17"/>
  <c r="L1543" i="17"/>
  <c r="K1543" i="17"/>
  <c r="J1543" i="17"/>
  <c r="I1543" i="17"/>
  <c r="Q1524" i="17"/>
  <c r="P1524" i="17"/>
  <c r="L1524" i="17"/>
  <c r="K1524" i="17"/>
  <c r="J1524" i="17"/>
  <c r="I1524" i="17"/>
  <c r="S1542" i="17"/>
  <c r="R1542" i="17"/>
  <c r="Q1542" i="17"/>
  <c r="P1542" i="17"/>
  <c r="L1542" i="17"/>
  <c r="K1542" i="17"/>
  <c r="J1542" i="17"/>
  <c r="I1542" i="17"/>
  <c r="S1541" i="17"/>
  <c r="R1541" i="17"/>
  <c r="Q1541" i="17"/>
  <c r="P1541" i="17"/>
  <c r="L1541" i="17"/>
  <c r="K1541" i="17"/>
  <c r="J1541" i="17"/>
  <c r="I1541" i="17"/>
  <c r="S1540" i="17"/>
  <c r="R1540" i="17"/>
  <c r="Q1540" i="17"/>
  <c r="P1540" i="17"/>
  <c r="L1540" i="17"/>
  <c r="K1540" i="17"/>
  <c r="J1540" i="17"/>
  <c r="I1540" i="17"/>
  <c r="S1539" i="17"/>
  <c r="R1539" i="17"/>
  <c r="Q1539" i="17"/>
  <c r="P1539" i="17"/>
  <c r="L1539" i="17"/>
  <c r="K1539" i="17"/>
  <c r="J1539" i="17"/>
  <c r="I1539" i="17"/>
  <c r="Q1523" i="17"/>
  <c r="P1523" i="17"/>
  <c r="L1523" i="17"/>
  <c r="K1523" i="17"/>
  <c r="J1523" i="17"/>
  <c r="I1523" i="17"/>
  <c r="S1538" i="17"/>
  <c r="R1538" i="17"/>
  <c r="Q1538" i="17"/>
  <c r="P1538" i="17"/>
  <c r="L1538" i="17"/>
  <c r="K1538" i="17"/>
  <c r="J1538" i="17"/>
  <c r="I1538" i="17"/>
  <c r="S1537" i="17"/>
  <c r="R1537" i="17"/>
  <c r="Q1537" i="17"/>
  <c r="P1537" i="17"/>
  <c r="L1537" i="17"/>
  <c r="K1537" i="17"/>
  <c r="J1537" i="17"/>
  <c r="I1537" i="17"/>
  <c r="S1536" i="17"/>
  <c r="R1536" i="17"/>
  <c r="Q1536" i="17"/>
  <c r="P1536" i="17"/>
  <c r="L1536" i="17"/>
  <c r="K1536" i="17"/>
  <c r="J1536" i="17"/>
  <c r="I1536" i="17"/>
  <c r="Q1522" i="17"/>
  <c r="P1522" i="17"/>
  <c r="L1522" i="17"/>
  <c r="K1522" i="17"/>
  <c r="J1522" i="17"/>
  <c r="I1522" i="17"/>
  <c r="S1554" i="17"/>
  <c r="R1554" i="17"/>
  <c r="Q1554" i="17"/>
  <c r="P1554" i="17"/>
  <c r="L1554" i="17"/>
  <c r="K1554" i="17"/>
  <c r="J1554" i="17"/>
  <c r="I1554" i="17"/>
  <c r="S1535" i="17"/>
  <c r="R1535" i="17"/>
  <c r="Q1535" i="17"/>
  <c r="P1535" i="17"/>
  <c r="L1535" i="17"/>
  <c r="K1535" i="17"/>
  <c r="J1535" i="17"/>
  <c r="I1535" i="17"/>
  <c r="Q1521" i="17"/>
  <c r="P1521" i="17"/>
  <c r="L1521" i="17"/>
  <c r="K1521" i="17"/>
  <c r="J1521" i="17"/>
  <c r="I1521" i="17"/>
  <c r="Q1520" i="17"/>
  <c r="P1520" i="17"/>
  <c r="L1520" i="17"/>
  <c r="K1520" i="17"/>
  <c r="J1520" i="17"/>
  <c r="I1520" i="17"/>
  <c r="Q1519" i="17"/>
  <c r="P1519" i="17"/>
  <c r="L1519" i="17"/>
  <c r="K1519" i="17"/>
  <c r="J1519" i="17"/>
  <c r="I1519" i="17"/>
  <c r="Q1518" i="17"/>
  <c r="P1518" i="17"/>
  <c r="L1518" i="17"/>
  <c r="K1518" i="17"/>
  <c r="J1518" i="17"/>
  <c r="I1518" i="17"/>
  <c r="S1534" i="17"/>
  <c r="R1534" i="17"/>
  <c r="Q1534" i="17"/>
  <c r="P1534" i="17"/>
  <c r="L1534" i="17"/>
  <c r="K1534" i="17"/>
  <c r="J1534" i="17"/>
  <c r="I1534" i="17"/>
  <c r="S1533" i="17"/>
  <c r="R1533" i="17"/>
  <c r="Q1533" i="17"/>
  <c r="P1533" i="17"/>
  <c r="L1533" i="17"/>
  <c r="K1533" i="17"/>
  <c r="J1533" i="17"/>
  <c r="I1533" i="17"/>
  <c r="S1532" i="17"/>
  <c r="R1532" i="17"/>
  <c r="Q1532" i="17"/>
  <c r="P1532" i="17"/>
  <c r="L1532" i="17"/>
  <c r="K1532" i="17"/>
  <c r="J1532" i="17"/>
  <c r="I1532" i="17"/>
  <c r="Q1517" i="17"/>
  <c r="P1517" i="17"/>
  <c r="L1517" i="17"/>
  <c r="K1517" i="17"/>
  <c r="J1517" i="17"/>
  <c r="I1517" i="17"/>
  <c r="S1531" i="17"/>
  <c r="R1531" i="17"/>
  <c r="Q1531" i="17"/>
  <c r="P1531" i="17"/>
  <c r="L1531" i="17"/>
  <c r="K1531" i="17"/>
  <c r="J1531" i="17"/>
  <c r="I1531" i="17"/>
  <c r="S1530" i="17"/>
  <c r="R1530" i="17"/>
  <c r="Q1530" i="17"/>
  <c r="P1530" i="17"/>
  <c r="L1530" i="17"/>
  <c r="K1530" i="17"/>
  <c r="J1530" i="17"/>
  <c r="I1530" i="17"/>
  <c r="S1512" i="17"/>
  <c r="R1512" i="17"/>
  <c r="Q1512" i="17"/>
  <c r="P1512" i="17"/>
  <c r="L1512" i="17"/>
  <c r="K1512" i="17"/>
  <c r="J1512" i="17"/>
  <c r="I1512" i="17"/>
  <c r="S1511" i="17"/>
  <c r="R1511" i="17"/>
  <c r="Q1511" i="17"/>
  <c r="P1511" i="17"/>
  <c r="L1511" i="17"/>
  <c r="K1511" i="17"/>
  <c r="J1511" i="17"/>
  <c r="I1511" i="17"/>
  <c r="S1516" i="17"/>
  <c r="R1516" i="17"/>
  <c r="Q1516" i="17"/>
  <c r="P1516" i="17"/>
  <c r="L1516" i="17"/>
  <c r="K1516" i="17"/>
  <c r="J1516" i="17"/>
  <c r="I1516" i="17"/>
  <c r="S1510" i="17"/>
  <c r="R1510" i="17"/>
  <c r="Q1510" i="17"/>
  <c r="P1510" i="17"/>
  <c r="L1510" i="17"/>
  <c r="K1510" i="17"/>
  <c r="J1510" i="17"/>
  <c r="I1510" i="17"/>
  <c r="S1509" i="17"/>
  <c r="R1509" i="17"/>
  <c r="Q1509" i="17"/>
  <c r="P1509" i="17"/>
  <c r="L1509" i="17"/>
  <c r="K1509" i="17"/>
  <c r="J1509" i="17"/>
  <c r="I1509" i="17"/>
  <c r="S1508" i="17"/>
  <c r="R1508" i="17"/>
  <c r="Q1508" i="17"/>
  <c r="P1508" i="17"/>
  <c r="L1508" i="17"/>
  <c r="K1508" i="17"/>
  <c r="J1508" i="17"/>
  <c r="I1508" i="17"/>
  <c r="S1507" i="17"/>
  <c r="R1507" i="17"/>
  <c r="Q1507" i="17"/>
  <c r="P1507" i="17"/>
  <c r="L1507" i="17"/>
  <c r="K1507" i="17"/>
  <c r="J1507" i="17"/>
  <c r="I1507" i="17"/>
  <c r="S1515" i="17"/>
  <c r="R1515" i="17"/>
  <c r="Q1515" i="17"/>
  <c r="P1515" i="17"/>
  <c r="L1515" i="17"/>
  <c r="K1515" i="17"/>
  <c r="J1515" i="17"/>
  <c r="I1515" i="17"/>
  <c r="S1514" i="17"/>
  <c r="R1514" i="17"/>
  <c r="Q1514" i="17"/>
  <c r="P1514" i="17"/>
  <c r="L1514" i="17"/>
  <c r="K1514" i="17"/>
  <c r="J1514" i="17"/>
  <c r="I1514" i="17"/>
  <c r="S1513" i="17"/>
  <c r="R1513" i="17"/>
  <c r="Q1513" i="17"/>
  <c r="P1513" i="17"/>
  <c r="L1513" i="17"/>
  <c r="K1513" i="17"/>
  <c r="J1513" i="17"/>
  <c r="I1513" i="17"/>
  <c r="S1506" i="17"/>
  <c r="R1506" i="17"/>
  <c r="Q1506" i="17"/>
  <c r="P1506" i="17"/>
  <c r="L1506" i="17"/>
  <c r="K1506" i="17"/>
  <c r="J1506" i="17"/>
  <c r="I1506" i="17"/>
  <c r="S1505" i="17"/>
  <c r="R1505" i="17"/>
  <c r="Q1505" i="17"/>
  <c r="P1505" i="17"/>
  <c r="L1505" i="17"/>
  <c r="K1505" i="17"/>
  <c r="J1505" i="17"/>
  <c r="I1505" i="17"/>
  <c r="S1504" i="17"/>
  <c r="R1504" i="17"/>
  <c r="Q1504" i="17"/>
  <c r="P1504" i="17"/>
  <c r="L1504" i="17"/>
  <c r="K1504" i="17"/>
  <c r="J1504" i="17"/>
  <c r="I1504" i="17"/>
  <c r="S1503" i="17"/>
  <c r="R1503" i="17"/>
  <c r="Q1503" i="17"/>
  <c r="P1503" i="17"/>
  <c r="L1503" i="17"/>
  <c r="K1503" i="17"/>
  <c r="J1503" i="17"/>
  <c r="I1503" i="17"/>
  <c r="S1502" i="17"/>
  <c r="R1502" i="17"/>
  <c r="Q1502" i="17"/>
  <c r="P1502" i="17"/>
  <c r="L1502" i="17"/>
  <c r="K1502" i="17"/>
  <c r="J1502" i="17"/>
  <c r="I1502" i="17"/>
  <c r="S1501" i="17"/>
  <c r="R1501" i="17"/>
  <c r="Q1501" i="17"/>
  <c r="P1501" i="17"/>
  <c r="L1501" i="17"/>
  <c r="K1501" i="17"/>
  <c r="J1501" i="17"/>
  <c r="I1501" i="17"/>
  <c r="S1500" i="17"/>
  <c r="R1500" i="17"/>
  <c r="Q1500" i="17"/>
  <c r="P1500" i="17"/>
  <c r="L1500" i="17"/>
  <c r="K1500" i="17"/>
  <c r="J1500" i="17"/>
  <c r="I1500" i="17"/>
  <c r="S1499" i="17"/>
  <c r="R1499" i="17"/>
  <c r="Q1499" i="17"/>
  <c r="P1499" i="17"/>
  <c r="L1499" i="17"/>
  <c r="K1499" i="17"/>
  <c r="J1499" i="17"/>
  <c r="I1499" i="17"/>
  <c r="S1498" i="17"/>
  <c r="R1498" i="17"/>
  <c r="Q1498" i="17"/>
  <c r="P1498" i="17"/>
  <c r="L1498" i="17"/>
  <c r="K1498" i="17"/>
  <c r="J1498" i="17"/>
  <c r="I1498" i="17"/>
  <c r="S1497" i="17"/>
  <c r="R1497" i="17"/>
  <c r="Q1497" i="17"/>
  <c r="P1497" i="17"/>
  <c r="L1497" i="17"/>
  <c r="K1497" i="17"/>
  <c r="J1497" i="17"/>
  <c r="I1497" i="17"/>
  <c r="S1496" i="17"/>
  <c r="R1496" i="17"/>
  <c r="Q1496" i="17"/>
  <c r="P1496" i="17"/>
  <c r="L1496" i="17"/>
  <c r="K1496" i="17"/>
  <c r="J1496" i="17"/>
  <c r="I1496" i="17"/>
  <c r="S1495" i="17"/>
  <c r="R1495" i="17"/>
  <c r="Q1495" i="17"/>
  <c r="P1495" i="17"/>
  <c r="L1495" i="17"/>
  <c r="K1495" i="17"/>
  <c r="J1495" i="17"/>
  <c r="I1495" i="17"/>
  <c r="Q1488" i="17"/>
  <c r="P1488" i="17"/>
  <c r="L1488" i="17"/>
  <c r="K1488" i="17"/>
  <c r="J1488" i="17"/>
  <c r="I1488" i="17"/>
  <c r="Q1487" i="17"/>
  <c r="P1487" i="17"/>
  <c r="L1487" i="17"/>
  <c r="K1487" i="17"/>
  <c r="J1487" i="17"/>
  <c r="I1487" i="17"/>
  <c r="Q1486" i="17"/>
  <c r="P1486" i="17"/>
  <c r="L1486" i="17"/>
  <c r="K1486" i="17"/>
  <c r="J1486" i="17"/>
  <c r="I1486" i="17"/>
  <c r="S1494" i="17"/>
  <c r="R1494" i="17"/>
  <c r="Q1494" i="17"/>
  <c r="P1494" i="17"/>
  <c r="L1494" i="17"/>
  <c r="K1494" i="17"/>
  <c r="J1494" i="17"/>
  <c r="I1494" i="17"/>
  <c r="Q1485" i="17"/>
  <c r="P1485" i="17"/>
  <c r="L1485" i="17"/>
  <c r="K1485" i="17"/>
  <c r="J1485" i="17"/>
  <c r="I1485" i="17"/>
  <c r="Q1484" i="17"/>
  <c r="P1484" i="17"/>
  <c r="L1484" i="17"/>
  <c r="K1484" i="17"/>
  <c r="J1484" i="17"/>
  <c r="I1484" i="17"/>
  <c r="Q1483" i="17"/>
  <c r="P1483" i="17"/>
  <c r="L1483" i="17"/>
  <c r="K1483" i="17"/>
  <c r="J1483" i="17"/>
  <c r="I1483" i="17"/>
  <c r="Q1482" i="17"/>
  <c r="P1482" i="17"/>
  <c r="L1482" i="17"/>
  <c r="K1482" i="17"/>
  <c r="J1482" i="17"/>
  <c r="I1482" i="17"/>
  <c r="S1493" i="17"/>
  <c r="R1493" i="17"/>
  <c r="Q1493" i="17"/>
  <c r="P1493" i="17"/>
  <c r="L1493" i="17"/>
  <c r="K1493" i="17"/>
  <c r="J1493" i="17"/>
  <c r="I1493" i="17"/>
  <c r="S1492" i="17"/>
  <c r="R1492" i="17"/>
  <c r="Q1492" i="17"/>
  <c r="P1492" i="17"/>
  <c r="L1492" i="17"/>
  <c r="K1492" i="17"/>
  <c r="J1492" i="17"/>
  <c r="I1492" i="17"/>
  <c r="S1491" i="17"/>
  <c r="R1491" i="17"/>
  <c r="Q1491" i="17"/>
  <c r="P1491" i="17"/>
  <c r="L1491" i="17"/>
  <c r="K1491" i="17"/>
  <c r="J1491" i="17"/>
  <c r="I1491" i="17"/>
  <c r="Q1481" i="17"/>
  <c r="P1481" i="17"/>
  <c r="L1481" i="17"/>
  <c r="K1481" i="17"/>
  <c r="J1481" i="17"/>
  <c r="I1481" i="17"/>
  <c r="Q1480" i="17"/>
  <c r="P1480" i="17"/>
  <c r="L1480" i="17"/>
  <c r="K1480" i="17"/>
  <c r="J1480" i="17"/>
  <c r="I1480" i="17"/>
  <c r="Q1479" i="17"/>
  <c r="P1479" i="17"/>
  <c r="L1479" i="17"/>
  <c r="K1479" i="17"/>
  <c r="J1479" i="17"/>
  <c r="I1479" i="17"/>
  <c r="Q1478" i="17"/>
  <c r="P1478" i="17"/>
  <c r="L1478" i="17"/>
  <c r="K1478" i="17"/>
  <c r="J1478" i="17"/>
  <c r="I1478" i="17"/>
  <c r="Q1477" i="17"/>
  <c r="P1477" i="17"/>
  <c r="L1477" i="17"/>
  <c r="K1477" i="17"/>
  <c r="J1477" i="17"/>
  <c r="I1477" i="17"/>
  <c r="S1490" i="17"/>
  <c r="R1490" i="17"/>
  <c r="Q1490" i="17"/>
  <c r="P1490" i="17"/>
  <c r="L1490" i="17"/>
  <c r="K1490" i="17"/>
  <c r="J1490" i="17"/>
  <c r="I1490" i="17"/>
  <c r="S1489" i="17"/>
  <c r="R1489" i="17"/>
  <c r="Q1489" i="17"/>
  <c r="P1489" i="17"/>
  <c r="L1489" i="17"/>
  <c r="K1489" i="17"/>
  <c r="J1489" i="17"/>
  <c r="I1489" i="17"/>
  <c r="S1476" i="17"/>
  <c r="R1476" i="17"/>
  <c r="Q1476" i="17"/>
  <c r="P1476" i="17"/>
  <c r="L1476" i="17"/>
  <c r="K1476" i="17"/>
  <c r="J1476" i="17"/>
  <c r="I1476" i="17"/>
  <c r="S1475" i="17"/>
  <c r="R1475" i="17"/>
  <c r="Q1475" i="17"/>
  <c r="P1475" i="17"/>
  <c r="L1475" i="17"/>
  <c r="K1475" i="17"/>
  <c r="J1475" i="17"/>
  <c r="I1475" i="17"/>
  <c r="S1474" i="17"/>
  <c r="R1474" i="17"/>
  <c r="Q1474" i="17"/>
  <c r="P1474" i="17"/>
  <c r="L1474" i="17"/>
  <c r="K1474" i="17"/>
  <c r="J1474" i="17"/>
  <c r="I1474" i="17"/>
  <c r="Q1453" i="17"/>
  <c r="P1453" i="17"/>
  <c r="L1453" i="17"/>
  <c r="K1453" i="17"/>
  <c r="J1453" i="17"/>
  <c r="I1453" i="17"/>
  <c r="S1473" i="17"/>
  <c r="R1473" i="17"/>
  <c r="Q1473" i="17"/>
  <c r="P1473" i="17"/>
  <c r="L1473" i="17"/>
  <c r="K1473" i="17"/>
  <c r="J1473" i="17"/>
  <c r="I1473" i="17"/>
  <c r="S1468" i="17"/>
  <c r="R1468" i="17"/>
  <c r="Q1468" i="17"/>
  <c r="P1468" i="17"/>
  <c r="L1468" i="17"/>
  <c r="K1468" i="17"/>
  <c r="J1468" i="17"/>
  <c r="I1468" i="17"/>
  <c r="S1467" i="17"/>
  <c r="R1467" i="17"/>
  <c r="Q1467" i="17"/>
  <c r="P1467" i="17"/>
  <c r="L1467" i="17"/>
  <c r="K1467" i="17"/>
  <c r="J1467" i="17"/>
  <c r="I1467" i="17"/>
  <c r="S1469" i="17"/>
  <c r="R1469" i="17"/>
  <c r="Q1469" i="17"/>
  <c r="P1469" i="17"/>
  <c r="L1469" i="17"/>
  <c r="K1469" i="17"/>
  <c r="J1469" i="17"/>
  <c r="I1469" i="17"/>
  <c r="Q1452" i="17"/>
  <c r="P1452" i="17"/>
  <c r="L1452" i="17"/>
  <c r="K1452" i="17"/>
  <c r="J1452" i="17"/>
  <c r="I1452" i="17"/>
  <c r="S1466" i="17"/>
  <c r="R1466" i="17"/>
  <c r="Q1466" i="17"/>
  <c r="P1466" i="17"/>
  <c r="L1466" i="17"/>
  <c r="K1466" i="17"/>
  <c r="J1466" i="17"/>
  <c r="I1466" i="17"/>
  <c r="S1472" i="17"/>
  <c r="R1472" i="17"/>
  <c r="Q1472" i="17"/>
  <c r="P1472" i="17"/>
  <c r="L1472" i="17"/>
  <c r="K1472" i="17"/>
  <c r="J1472" i="17"/>
  <c r="I1472" i="17"/>
  <c r="S1465" i="17"/>
  <c r="R1465" i="17"/>
  <c r="Q1465" i="17"/>
  <c r="P1465" i="17"/>
  <c r="L1465" i="17"/>
  <c r="K1465" i="17"/>
  <c r="J1465" i="17"/>
  <c r="I1465" i="17"/>
  <c r="S1464" i="17"/>
  <c r="R1464" i="17"/>
  <c r="Q1464" i="17"/>
  <c r="P1464" i="17"/>
  <c r="L1464" i="17"/>
  <c r="K1464" i="17"/>
  <c r="J1464" i="17"/>
  <c r="I1464" i="17"/>
  <c r="S1471" i="17"/>
  <c r="R1471" i="17"/>
  <c r="Q1471" i="17"/>
  <c r="P1471" i="17"/>
  <c r="L1471" i="17"/>
  <c r="K1471" i="17"/>
  <c r="J1471" i="17"/>
  <c r="I1471" i="17"/>
  <c r="S1470" i="17"/>
  <c r="R1470" i="17"/>
  <c r="Q1470" i="17"/>
  <c r="P1470" i="17"/>
  <c r="L1470" i="17"/>
  <c r="K1470" i="17"/>
  <c r="J1470" i="17"/>
  <c r="I1470" i="17"/>
  <c r="Q1451" i="17"/>
  <c r="P1451" i="17"/>
  <c r="L1451" i="17"/>
  <c r="K1451" i="17"/>
  <c r="J1451" i="17"/>
  <c r="I1451" i="17"/>
  <c r="S1463" i="17"/>
  <c r="R1463" i="17"/>
  <c r="Q1463" i="17"/>
  <c r="P1463" i="17"/>
  <c r="L1463" i="17"/>
  <c r="K1463" i="17"/>
  <c r="J1463" i="17"/>
  <c r="I1463" i="17"/>
  <c r="Q1450" i="17"/>
  <c r="P1450" i="17"/>
  <c r="L1450" i="17"/>
  <c r="K1450" i="17"/>
  <c r="J1450" i="17"/>
  <c r="I1450" i="17"/>
  <c r="S1462" i="17"/>
  <c r="R1462" i="17"/>
  <c r="Q1462" i="17"/>
  <c r="P1462" i="17"/>
  <c r="L1462" i="17"/>
  <c r="K1462" i="17"/>
  <c r="J1462" i="17"/>
  <c r="I1462" i="17"/>
  <c r="S1461" i="17"/>
  <c r="R1461" i="17"/>
  <c r="Q1461" i="17"/>
  <c r="P1461" i="17"/>
  <c r="L1461" i="17"/>
  <c r="K1461" i="17"/>
  <c r="J1461" i="17"/>
  <c r="I1461" i="17"/>
  <c r="S1460" i="17"/>
  <c r="R1460" i="17"/>
  <c r="Q1460" i="17"/>
  <c r="P1460" i="17"/>
  <c r="L1460" i="17"/>
  <c r="K1460" i="17"/>
  <c r="J1460" i="17"/>
  <c r="I1460" i="17"/>
  <c r="S1459" i="17"/>
  <c r="R1459" i="17"/>
  <c r="Q1459" i="17"/>
  <c r="P1459" i="17"/>
  <c r="L1459" i="17"/>
  <c r="K1459" i="17"/>
  <c r="J1459" i="17"/>
  <c r="I1459" i="17"/>
  <c r="S1458" i="17"/>
  <c r="R1458" i="17"/>
  <c r="Q1458" i="17"/>
  <c r="P1458" i="17"/>
  <c r="L1458" i="17"/>
  <c r="K1458" i="17"/>
  <c r="J1458" i="17"/>
  <c r="I1458" i="17"/>
  <c r="S1457" i="17"/>
  <c r="R1457" i="17"/>
  <c r="Q1457" i="17"/>
  <c r="P1457" i="17"/>
  <c r="L1457" i="17"/>
  <c r="K1457" i="17"/>
  <c r="J1457" i="17"/>
  <c r="I1457" i="17"/>
  <c r="S1456" i="17"/>
  <c r="R1456" i="17"/>
  <c r="Q1456" i="17"/>
  <c r="P1456" i="17"/>
  <c r="L1456" i="17"/>
  <c r="K1456" i="17"/>
  <c r="J1456" i="17"/>
  <c r="I1456" i="17"/>
  <c r="S1455" i="17"/>
  <c r="R1455" i="17"/>
  <c r="Q1455" i="17"/>
  <c r="P1455" i="17"/>
  <c r="L1455" i="17"/>
  <c r="K1455" i="17"/>
  <c r="J1455" i="17"/>
  <c r="I1455" i="17"/>
  <c r="S1454" i="17"/>
  <c r="R1454" i="17"/>
  <c r="Q1454" i="17"/>
  <c r="P1454" i="17"/>
  <c r="L1454" i="17"/>
  <c r="K1454" i="17"/>
  <c r="J1454" i="17"/>
  <c r="I1454" i="17"/>
  <c r="S1443" i="17"/>
  <c r="R1443" i="17"/>
  <c r="Q1443" i="17"/>
  <c r="P1443" i="17"/>
  <c r="L1443" i="17"/>
  <c r="K1443" i="17"/>
  <c r="J1443" i="17"/>
  <c r="I1443" i="17"/>
  <c r="S1442" i="17"/>
  <c r="R1442" i="17"/>
  <c r="Q1442" i="17"/>
  <c r="P1442" i="17"/>
  <c r="L1442" i="17"/>
  <c r="K1442" i="17"/>
  <c r="J1442" i="17"/>
  <c r="I1442" i="17"/>
  <c r="S1449" i="17"/>
  <c r="R1449" i="17"/>
  <c r="Q1449" i="17"/>
  <c r="P1449" i="17"/>
  <c r="L1449" i="17"/>
  <c r="K1449" i="17"/>
  <c r="J1449" i="17"/>
  <c r="I1449" i="17"/>
  <c r="Q1431" i="17"/>
  <c r="P1431" i="17"/>
  <c r="L1431" i="17"/>
  <c r="K1431" i="17"/>
  <c r="J1431" i="17"/>
  <c r="I1431" i="17"/>
  <c r="Q1430" i="17"/>
  <c r="P1430" i="17"/>
  <c r="L1430" i="17"/>
  <c r="K1430" i="17"/>
  <c r="J1430" i="17"/>
  <c r="I1430" i="17"/>
  <c r="S1441" i="17"/>
  <c r="R1441" i="17"/>
  <c r="Q1441" i="17"/>
  <c r="P1441" i="17"/>
  <c r="L1441" i="17"/>
  <c r="K1441" i="17"/>
  <c r="J1441" i="17"/>
  <c r="I1441" i="17"/>
  <c r="Q1429" i="17"/>
  <c r="P1429" i="17"/>
  <c r="L1429" i="17"/>
  <c r="K1429" i="17"/>
  <c r="J1429" i="17"/>
  <c r="I1429" i="17"/>
  <c r="Q1428" i="17"/>
  <c r="P1428" i="17"/>
  <c r="L1428" i="17"/>
  <c r="K1428" i="17"/>
  <c r="J1428" i="17"/>
  <c r="I1428" i="17"/>
  <c r="S1448" i="17"/>
  <c r="R1448" i="17"/>
  <c r="Q1448" i="17"/>
  <c r="P1448" i="17"/>
  <c r="L1448" i="17"/>
  <c r="K1448" i="17"/>
  <c r="J1448" i="17"/>
  <c r="I1448" i="17"/>
  <c r="Q1427" i="17"/>
  <c r="P1427" i="17"/>
  <c r="L1427" i="17"/>
  <c r="K1427" i="17"/>
  <c r="J1427" i="17"/>
  <c r="I1427" i="17"/>
  <c r="Q1426" i="17"/>
  <c r="P1426" i="17"/>
  <c r="L1426" i="17"/>
  <c r="K1426" i="17"/>
  <c r="J1426" i="17"/>
  <c r="I1426" i="17"/>
  <c r="S1446" i="17"/>
  <c r="R1446" i="17"/>
  <c r="Q1446" i="17"/>
  <c r="P1446" i="17"/>
  <c r="L1446" i="17"/>
  <c r="K1446" i="17"/>
  <c r="J1446" i="17"/>
  <c r="I1446" i="17"/>
  <c r="S1445" i="17"/>
  <c r="R1445" i="17"/>
  <c r="Q1445" i="17"/>
  <c r="P1445" i="17"/>
  <c r="L1445" i="17"/>
  <c r="K1445" i="17"/>
  <c r="J1445" i="17"/>
  <c r="I1445" i="17"/>
  <c r="S1444" i="17"/>
  <c r="R1444" i="17"/>
  <c r="Q1444" i="17"/>
  <c r="P1444" i="17"/>
  <c r="L1444" i="17"/>
  <c r="K1444" i="17"/>
  <c r="J1444" i="17"/>
  <c r="I1444" i="17"/>
  <c r="S1440" i="17"/>
  <c r="R1440" i="17"/>
  <c r="Q1440" i="17"/>
  <c r="P1440" i="17"/>
  <c r="L1440" i="17"/>
  <c r="K1440" i="17"/>
  <c r="J1440" i="17"/>
  <c r="I1440" i="17"/>
  <c r="S1447" i="17"/>
  <c r="R1447" i="17"/>
  <c r="Q1447" i="17"/>
  <c r="P1447" i="17"/>
  <c r="L1447" i="17"/>
  <c r="K1447" i="17"/>
  <c r="J1447" i="17"/>
  <c r="I1447" i="17"/>
  <c r="S1439" i="17"/>
  <c r="R1439" i="17"/>
  <c r="Q1439" i="17"/>
  <c r="P1439" i="17"/>
  <c r="L1439" i="17"/>
  <c r="K1439" i="17"/>
  <c r="J1439" i="17"/>
  <c r="I1439" i="17"/>
  <c r="S1438" i="17"/>
  <c r="R1438" i="17"/>
  <c r="Q1438" i="17"/>
  <c r="P1438" i="17"/>
  <c r="L1438" i="17"/>
  <c r="K1438" i="17"/>
  <c r="J1438" i="17"/>
  <c r="I1438" i="17"/>
  <c r="S1437" i="17"/>
  <c r="R1437" i="17"/>
  <c r="Q1437" i="17"/>
  <c r="P1437" i="17"/>
  <c r="L1437" i="17"/>
  <c r="K1437" i="17"/>
  <c r="J1437" i="17"/>
  <c r="I1437" i="17"/>
  <c r="S1436" i="17"/>
  <c r="R1436" i="17"/>
  <c r="Q1436" i="17"/>
  <c r="P1436" i="17"/>
  <c r="L1436" i="17"/>
  <c r="K1436" i="17"/>
  <c r="J1436" i="17"/>
  <c r="I1436" i="17"/>
  <c r="Q1425" i="17"/>
  <c r="P1425" i="17"/>
  <c r="L1425" i="17"/>
  <c r="K1425" i="17"/>
  <c r="J1425" i="17"/>
  <c r="I1425" i="17"/>
  <c r="Q1424" i="17"/>
  <c r="P1424" i="17"/>
  <c r="L1424" i="17"/>
  <c r="K1424" i="17"/>
  <c r="J1424" i="17"/>
  <c r="I1424" i="17"/>
  <c r="S1435" i="17"/>
  <c r="R1435" i="17"/>
  <c r="Q1435" i="17"/>
  <c r="P1435" i="17"/>
  <c r="L1435" i="17"/>
  <c r="K1435" i="17"/>
  <c r="J1435" i="17"/>
  <c r="I1435" i="17"/>
  <c r="Q1423" i="17"/>
  <c r="P1423" i="17"/>
  <c r="L1423" i="17"/>
  <c r="K1423" i="17"/>
  <c r="J1423" i="17"/>
  <c r="I1423" i="17"/>
  <c r="S1434" i="17"/>
  <c r="R1434" i="17"/>
  <c r="Q1434" i="17"/>
  <c r="P1434" i="17"/>
  <c r="L1434" i="17"/>
  <c r="K1434" i="17"/>
  <c r="J1434" i="17"/>
  <c r="I1434" i="17"/>
  <c r="S1433" i="17"/>
  <c r="R1433" i="17"/>
  <c r="Q1433" i="17"/>
  <c r="P1433" i="17"/>
  <c r="L1433" i="17"/>
  <c r="K1433" i="17"/>
  <c r="J1433" i="17"/>
  <c r="I1433" i="17"/>
  <c r="Q1422" i="17"/>
  <c r="P1422" i="17"/>
  <c r="L1422" i="17"/>
  <c r="K1422" i="17"/>
  <c r="J1422" i="17"/>
  <c r="I1422" i="17"/>
  <c r="S1432" i="17"/>
  <c r="R1432" i="17"/>
  <c r="Q1432" i="17"/>
  <c r="P1432" i="17"/>
  <c r="L1432" i="17"/>
  <c r="K1432" i="17"/>
  <c r="J1432" i="17"/>
  <c r="I1432" i="17"/>
  <c r="Q1392" i="17"/>
  <c r="P1392" i="17"/>
  <c r="L1392" i="17"/>
  <c r="K1392" i="17"/>
  <c r="J1392" i="17"/>
  <c r="I1392" i="17"/>
  <c r="S1410" i="17"/>
  <c r="R1410" i="17"/>
  <c r="Q1410" i="17"/>
  <c r="P1410" i="17"/>
  <c r="L1410" i="17"/>
  <c r="K1410" i="17"/>
  <c r="J1410" i="17"/>
  <c r="I1410" i="17"/>
  <c r="S1409" i="17"/>
  <c r="R1409" i="17"/>
  <c r="Q1409" i="17"/>
  <c r="P1409" i="17"/>
  <c r="L1409" i="17"/>
  <c r="K1409" i="17"/>
  <c r="J1409" i="17"/>
  <c r="I1409" i="17"/>
  <c r="S1408" i="17"/>
  <c r="R1408" i="17"/>
  <c r="Q1408" i="17"/>
  <c r="P1408" i="17"/>
  <c r="L1408" i="17"/>
  <c r="K1408" i="17"/>
  <c r="J1408" i="17"/>
  <c r="I1408" i="17"/>
  <c r="S1414" i="17"/>
  <c r="R1414" i="17"/>
  <c r="Q1414" i="17"/>
  <c r="P1414" i="17"/>
  <c r="L1414" i="17"/>
  <c r="K1414" i="17"/>
  <c r="J1414" i="17"/>
  <c r="I1414" i="17"/>
  <c r="Q1391" i="17"/>
  <c r="P1391" i="17"/>
  <c r="L1391" i="17"/>
  <c r="K1391" i="17"/>
  <c r="J1391" i="17"/>
  <c r="I1391" i="17"/>
  <c r="Q1390" i="17"/>
  <c r="P1390" i="17"/>
  <c r="L1390" i="17"/>
  <c r="K1390" i="17"/>
  <c r="J1390" i="17"/>
  <c r="I1390" i="17"/>
  <c r="S1407" i="17"/>
  <c r="R1407" i="17"/>
  <c r="Q1407" i="17"/>
  <c r="P1407" i="17"/>
  <c r="L1407" i="17"/>
  <c r="K1407" i="17"/>
  <c r="J1407" i="17"/>
  <c r="I1407" i="17"/>
  <c r="Q1389" i="17"/>
  <c r="P1389" i="17"/>
  <c r="L1389" i="17"/>
  <c r="K1389" i="17"/>
  <c r="J1389" i="17"/>
  <c r="I1389" i="17"/>
  <c r="S1406" i="17"/>
  <c r="R1406" i="17"/>
  <c r="Q1406" i="17"/>
  <c r="P1406" i="17"/>
  <c r="L1406" i="17"/>
  <c r="K1406" i="17"/>
  <c r="J1406" i="17"/>
  <c r="I1406" i="17"/>
  <c r="Q1388" i="17"/>
  <c r="P1388" i="17"/>
  <c r="L1388" i="17"/>
  <c r="K1388" i="17"/>
  <c r="J1388" i="17"/>
  <c r="I1388" i="17"/>
  <c r="Q1387" i="17"/>
  <c r="P1387" i="17"/>
  <c r="L1387" i="17"/>
  <c r="K1387" i="17"/>
  <c r="J1387" i="17"/>
  <c r="I1387" i="17"/>
  <c r="S1421" i="17"/>
  <c r="R1421" i="17"/>
  <c r="Q1421" i="17"/>
  <c r="P1421" i="17"/>
  <c r="L1421" i="17"/>
  <c r="K1421" i="17"/>
  <c r="J1421" i="17"/>
  <c r="I1421" i="17"/>
  <c r="S1420" i="17"/>
  <c r="R1420" i="17"/>
  <c r="Q1420" i="17"/>
  <c r="P1420" i="17"/>
  <c r="L1420" i="17"/>
  <c r="K1420" i="17"/>
  <c r="J1420" i="17"/>
  <c r="I1420" i="17"/>
  <c r="S1419" i="17"/>
  <c r="R1419" i="17"/>
  <c r="Q1419" i="17"/>
  <c r="P1419" i="17"/>
  <c r="L1419" i="17"/>
  <c r="K1419" i="17"/>
  <c r="J1419" i="17"/>
  <c r="I1419" i="17"/>
  <c r="Q1386" i="17"/>
  <c r="P1386" i="17"/>
  <c r="L1386" i="17"/>
  <c r="K1386" i="17"/>
  <c r="J1386" i="17"/>
  <c r="I1386" i="17"/>
  <c r="S1413" i="17"/>
  <c r="R1413" i="17"/>
  <c r="Q1413" i="17"/>
  <c r="P1413" i="17"/>
  <c r="L1413" i="17"/>
  <c r="K1413" i="17"/>
  <c r="J1413" i="17"/>
  <c r="I1413" i="17"/>
  <c r="S1405" i="17"/>
  <c r="R1405" i="17"/>
  <c r="Q1405" i="17"/>
  <c r="P1405" i="17"/>
  <c r="L1405" i="17"/>
  <c r="K1405" i="17"/>
  <c r="J1405" i="17"/>
  <c r="I1405" i="17"/>
  <c r="S1404" i="17"/>
  <c r="R1404" i="17"/>
  <c r="Q1404" i="17"/>
  <c r="P1404" i="17"/>
  <c r="L1404" i="17"/>
  <c r="K1404" i="17"/>
  <c r="J1404" i="17"/>
  <c r="I1404" i="17"/>
  <c r="S1418" i="17"/>
  <c r="R1418" i="17"/>
  <c r="Q1418" i="17"/>
  <c r="P1418" i="17"/>
  <c r="L1418" i="17"/>
  <c r="K1418" i="17"/>
  <c r="J1418" i="17"/>
  <c r="I1418" i="17"/>
  <c r="S1417" i="17"/>
  <c r="R1417" i="17"/>
  <c r="Q1417" i="17"/>
  <c r="P1417" i="17"/>
  <c r="L1417" i="17"/>
  <c r="K1417" i="17"/>
  <c r="J1417" i="17"/>
  <c r="I1417" i="17"/>
  <c r="S1412" i="17"/>
  <c r="R1412" i="17"/>
  <c r="Q1412" i="17"/>
  <c r="P1412" i="17"/>
  <c r="L1412" i="17"/>
  <c r="K1412" i="17"/>
  <c r="J1412" i="17"/>
  <c r="I1412" i="17"/>
  <c r="S1403" i="17"/>
  <c r="R1403" i="17"/>
  <c r="Q1403" i="17"/>
  <c r="P1403" i="17"/>
  <c r="L1403" i="17"/>
  <c r="K1403" i="17"/>
  <c r="J1403" i="17"/>
  <c r="I1403" i="17"/>
  <c r="Q1385" i="17"/>
  <c r="P1385" i="17"/>
  <c r="L1385" i="17"/>
  <c r="K1385" i="17"/>
  <c r="J1385" i="17"/>
  <c r="I1385" i="17"/>
  <c r="S1402" i="17"/>
  <c r="R1402" i="17"/>
  <c r="Q1402" i="17"/>
  <c r="P1402" i="17"/>
  <c r="L1402" i="17"/>
  <c r="K1402" i="17"/>
  <c r="J1402" i="17"/>
  <c r="I1402" i="17"/>
  <c r="S1401" i="17"/>
  <c r="R1401" i="17"/>
  <c r="Q1401" i="17"/>
  <c r="P1401" i="17"/>
  <c r="L1401" i="17"/>
  <c r="K1401" i="17"/>
  <c r="J1401" i="17"/>
  <c r="I1401" i="17"/>
  <c r="Q1384" i="17"/>
  <c r="P1384" i="17"/>
  <c r="L1384" i="17"/>
  <c r="K1384" i="17"/>
  <c r="J1384" i="17"/>
  <c r="I1384" i="17"/>
  <c r="Q1383" i="17"/>
  <c r="P1383" i="17"/>
  <c r="L1383" i="17"/>
  <c r="K1383" i="17"/>
  <c r="J1383" i="17"/>
  <c r="I1383" i="17"/>
  <c r="S1411" i="17"/>
  <c r="R1411" i="17"/>
  <c r="Q1411" i="17"/>
  <c r="P1411" i="17"/>
  <c r="L1411" i="17"/>
  <c r="K1411" i="17"/>
  <c r="J1411" i="17"/>
  <c r="I1411" i="17"/>
  <c r="S1400" i="17"/>
  <c r="R1400" i="17"/>
  <c r="Q1400" i="17"/>
  <c r="P1400" i="17"/>
  <c r="L1400" i="17"/>
  <c r="K1400" i="17"/>
  <c r="J1400" i="17"/>
  <c r="I1400" i="17"/>
  <c r="S1416" i="17"/>
  <c r="R1416" i="17"/>
  <c r="Q1416" i="17"/>
  <c r="P1416" i="17"/>
  <c r="L1416" i="17"/>
  <c r="K1416" i="17"/>
  <c r="J1416" i="17"/>
  <c r="I1416" i="17"/>
  <c r="S1415" i="17"/>
  <c r="R1415" i="17"/>
  <c r="Q1415" i="17"/>
  <c r="P1415" i="17"/>
  <c r="L1415" i="17"/>
  <c r="K1415" i="17"/>
  <c r="J1415" i="17"/>
  <c r="I1415" i="17"/>
  <c r="Q1382" i="17"/>
  <c r="P1382" i="17"/>
  <c r="L1382" i="17"/>
  <c r="K1382" i="17"/>
  <c r="J1382" i="17"/>
  <c r="I1382" i="17"/>
  <c r="Q1381" i="17"/>
  <c r="P1381" i="17"/>
  <c r="L1381" i="17"/>
  <c r="K1381" i="17"/>
  <c r="J1381" i="17"/>
  <c r="I1381" i="17"/>
  <c r="Q1380" i="17"/>
  <c r="P1380" i="17"/>
  <c r="L1380" i="17"/>
  <c r="K1380" i="17"/>
  <c r="J1380" i="17"/>
  <c r="I1380" i="17"/>
  <c r="Q1379" i="17"/>
  <c r="P1379" i="17"/>
  <c r="L1379" i="17"/>
  <c r="K1379" i="17"/>
  <c r="J1379" i="17"/>
  <c r="I1379" i="17"/>
  <c r="S1399" i="17"/>
  <c r="R1399" i="17"/>
  <c r="Q1399" i="17"/>
  <c r="P1399" i="17"/>
  <c r="L1399" i="17"/>
  <c r="K1399" i="17"/>
  <c r="J1399" i="17"/>
  <c r="I1399" i="17"/>
  <c r="S1398" i="17"/>
  <c r="R1398" i="17"/>
  <c r="Q1398" i="17"/>
  <c r="P1398" i="17"/>
  <c r="L1398" i="17"/>
  <c r="K1398" i="17"/>
  <c r="J1398" i="17"/>
  <c r="I1398" i="17"/>
  <c r="S1397" i="17"/>
  <c r="R1397" i="17"/>
  <c r="Q1397" i="17"/>
  <c r="P1397" i="17"/>
  <c r="L1397" i="17"/>
  <c r="K1397" i="17"/>
  <c r="J1397" i="17"/>
  <c r="I1397" i="17"/>
  <c r="S1396" i="17"/>
  <c r="R1396" i="17"/>
  <c r="Q1396" i="17"/>
  <c r="P1396" i="17"/>
  <c r="L1396" i="17"/>
  <c r="K1396" i="17"/>
  <c r="J1396" i="17"/>
  <c r="I1396" i="17"/>
  <c r="S1395" i="17"/>
  <c r="R1395" i="17"/>
  <c r="Q1395" i="17"/>
  <c r="P1395" i="17"/>
  <c r="L1395" i="17"/>
  <c r="K1395" i="17"/>
  <c r="J1395" i="17"/>
  <c r="I1395" i="17"/>
  <c r="S1394" i="17"/>
  <c r="R1394" i="17"/>
  <c r="Q1394" i="17"/>
  <c r="P1394" i="17"/>
  <c r="L1394" i="17"/>
  <c r="K1394" i="17"/>
  <c r="J1394" i="17"/>
  <c r="I1394" i="17"/>
  <c r="Q1378" i="17"/>
  <c r="P1378" i="17"/>
  <c r="L1378" i="17"/>
  <c r="K1378" i="17"/>
  <c r="J1378" i="17"/>
  <c r="I1378" i="17"/>
  <c r="S1393" i="17"/>
  <c r="R1393" i="17"/>
  <c r="Q1393" i="17"/>
  <c r="P1393" i="17"/>
  <c r="L1393" i="17"/>
  <c r="K1393" i="17"/>
  <c r="J1393" i="17"/>
  <c r="I1393" i="17"/>
  <c r="S1374" i="17"/>
  <c r="R1374" i="17"/>
  <c r="Q1374" i="17"/>
  <c r="P1374" i="17"/>
  <c r="L1374" i="17"/>
  <c r="K1374" i="17"/>
  <c r="J1374" i="17"/>
  <c r="I1374" i="17"/>
  <c r="Q1352" i="17"/>
  <c r="P1352" i="17"/>
  <c r="L1352" i="17"/>
  <c r="K1352" i="17"/>
  <c r="J1352" i="17"/>
  <c r="I1352" i="17"/>
  <c r="Q1351" i="17"/>
  <c r="P1351" i="17"/>
  <c r="L1351" i="17"/>
  <c r="K1351" i="17"/>
  <c r="J1351" i="17"/>
  <c r="I1351" i="17"/>
  <c r="S1372" i="17"/>
  <c r="R1372" i="17"/>
  <c r="Q1372" i="17"/>
  <c r="P1372" i="17"/>
  <c r="L1372" i="17"/>
  <c r="K1372" i="17"/>
  <c r="J1372" i="17"/>
  <c r="I1372" i="17"/>
  <c r="S1371" i="17"/>
  <c r="R1371" i="17"/>
  <c r="Q1371" i="17"/>
  <c r="P1371" i="17"/>
  <c r="L1371" i="17"/>
  <c r="K1371" i="17"/>
  <c r="J1371" i="17"/>
  <c r="I1371" i="17"/>
  <c r="Q1350" i="17"/>
  <c r="P1350" i="17"/>
  <c r="L1350" i="17"/>
  <c r="K1350" i="17"/>
  <c r="J1350" i="17"/>
  <c r="I1350" i="17"/>
  <c r="Q1349" i="17"/>
  <c r="P1349" i="17"/>
  <c r="L1349" i="17"/>
  <c r="K1349" i="17"/>
  <c r="J1349" i="17"/>
  <c r="I1349" i="17"/>
  <c r="Q1348" i="17"/>
  <c r="P1348" i="17"/>
  <c r="L1348" i="17"/>
  <c r="K1348" i="17"/>
  <c r="J1348" i="17"/>
  <c r="I1348" i="17"/>
  <c r="S1377" i="17"/>
  <c r="R1377" i="17"/>
  <c r="Q1377" i="17"/>
  <c r="P1377" i="17"/>
  <c r="L1377" i="17"/>
  <c r="K1377" i="17"/>
  <c r="J1377" i="17"/>
  <c r="I1377" i="17"/>
  <c r="Q1347" i="17"/>
  <c r="P1347" i="17"/>
  <c r="L1347" i="17"/>
  <c r="K1347" i="17"/>
  <c r="J1347" i="17"/>
  <c r="I1347" i="17"/>
  <c r="Q1346" i="17"/>
  <c r="P1346" i="17"/>
  <c r="L1346" i="17"/>
  <c r="K1346" i="17"/>
  <c r="J1346" i="17"/>
  <c r="I1346" i="17"/>
  <c r="S1370" i="17"/>
  <c r="R1370" i="17"/>
  <c r="Q1370" i="17"/>
  <c r="P1370" i="17"/>
  <c r="L1370" i="17"/>
  <c r="K1370" i="17"/>
  <c r="J1370" i="17"/>
  <c r="I1370" i="17"/>
  <c r="S1373" i="17"/>
  <c r="R1373" i="17"/>
  <c r="Q1373" i="17"/>
  <c r="P1373" i="17"/>
  <c r="L1373" i="17"/>
  <c r="K1373" i="17"/>
  <c r="J1373" i="17"/>
  <c r="I1373" i="17"/>
  <c r="S1369" i="17"/>
  <c r="R1369" i="17"/>
  <c r="Q1369" i="17"/>
  <c r="P1369" i="17"/>
  <c r="L1369" i="17"/>
  <c r="K1369" i="17"/>
  <c r="J1369" i="17"/>
  <c r="I1369" i="17"/>
  <c r="S1368" i="17"/>
  <c r="R1368" i="17"/>
  <c r="Q1368" i="17"/>
  <c r="P1368" i="17"/>
  <c r="L1368" i="17"/>
  <c r="K1368" i="17"/>
  <c r="J1368" i="17"/>
  <c r="I1368" i="17"/>
  <c r="Q1345" i="17"/>
  <c r="P1345" i="17"/>
  <c r="L1345" i="17"/>
  <c r="K1345" i="17"/>
  <c r="J1345" i="17"/>
  <c r="I1345" i="17"/>
  <c r="S1367" i="17"/>
  <c r="R1367" i="17"/>
  <c r="Q1367" i="17"/>
  <c r="P1367" i="17"/>
  <c r="L1367" i="17"/>
  <c r="K1367" i="17"/>
  <c r="J1367" i="17"/>
  <c r="I1367" i="17"/>
  <c r="S1366" i="17"/>
  <c r="R1366" i="17"/>
  <c r="Q1366" i="17"/>
  <c r="P1366" i="17"/>
  <c r="L1366" i="17"/>
  <c r="K1366" i="17"/>
  <c r="J1366" i="17"/>
  <c r="I1366" i="17"/>
  <c r="S1365" i="17"/>
  <c r="R1365" i="17"/>
  <c r="Q1365" i="17"/>
  <c r="P1365" i="17"/>
  <c r="L1365" i="17"/>
  <c r="K1365" i="17"/>
  <c r="J1365" i="17"/>
  <c r="I1365" i="17"/>
  <c r="S1364" i="17"/>
  <c r="R1364" i="17"/>
  <c r="Q1364" i="17"/>
  <c r="P1364" i="17"/>
  <c r="L1364" i="17"/>
  <c r="K1364" i="17"/>
  <c r="J1364" i="17"/>
  <c r="I1364" i="17"/>
  <c r="Q1344" i="17"/>
  <c r="P1344" i="17"/>
  <c r="L1344" i="17"/>
  <c r="K1344" i="17"/>
  <c r="J1344" i="17"/>
  <c r="I1344" i="17"/>
  <c r="S1363" i="17"/>
  <c r="R1363" i="17"/>
  <c r="Q1363" i="17"/>
  <c r="P1363" i="17"/>
  <c r="L1363" i="17"/>
  <c r="K1363" i="17"/>
  <c r="J1363" i="17"/>
  <c r="I1363" i="17"/>
  <c r="Q1343" i="17"/>
  <c r="P1343" i="17"/>
  <c r="L1343" i="17"/>
  <c r="K1343" i="17"/>
  <c r="J1343" i="17"/>
  <c r="I1343" i="17"/>
  <c r="S1362" i="17"/>
  <c r="R1362" i="17"/>
  <c r="Q1362" i="17"/>
  <c r="P1362" i="17"/>
  <c r="L1362" i="17"/>
  <c r="K1362" i="17"/>
  <c r="J1362" i="17"/>
  <c r="I1362" i="17"/>
  <c r="S1376" i="17"/>
  <c r="R1376" i="17"/>
  <c r="Q1376" i="17"/>
  <c r="P1376" i="17"/>
  <c r="L1376" i="17"/>
  <c r="K1376" i="17"/>
  <c r="J1376" i="17"/>
  <c r="I1376" i="17"/>
  <c r="S1375" i="17"/>
  <c r="R1375" i="17"/>
  <c r="Q1375" i="17"/>
  <c r="P1375" i="17"/>
  <c r="L1375" i="17"/>
  <c r="K1375" i="17"/>
  <c r="J1375" i="17"/>
  <c r="I1375" i="17"/>
  <c r="Q1342" i="17"/>
  <c r="P1342" i="17"/>
  <c r="L1342" i="17"/>
  <c r="K1342" i="17"/>
  <c r="J1342" i="17"/>
  <c r="I1342" i="17"/>
  <c r="S1361" i="17"/>
  <c r="R1361" i="17"/>
  <c r="Q1361" i="17"/>
  <c r="P1361" i="17"/>
  <c r="L1361" i="17"/>
  <c r="K1361" i="17"/>
  <c r="J1361" i="17"/>
  <c r="I1361" i="17"/>
  <c r="S1360" i="17"/>
  <c r="R1360" i="17"/>
  <c r="Q1360" i="17"/>
  <c r="P1360" i="17"/>
  <c r="L1360" i="17"/>
  <c r="K1360" i="17"/>
  <c r="J1360" i="17"/>
  <c r="I1360" i="17"/>
  <c r="Q1341" i="17"/>
  <c r="P1341" i="17"/>
  <c r="L1341" i="17"/>
  <c r="K1341" i="17"/>
  <c r="J1341" i="17"/>
  <c r="I1341" i="17"/>
  <c r="Q1340" i="17"/>
  <c r="P1340" i="17"/>
  <c r="L1340" i="17"/>
  <c r="K1340" i="17"/>
  <c r="J1340" i="17"/>
  <c r="I1340" i="17"/>
  <c r="S1359" i="17"/>
  <c r="R1359" i="17"/>
  <c r="Q1359" i="17"/>
  <c r="P1359" i="17"/>
  <c r="L1359" i="17"/>
  <c r="K1359" i="17"/>
  <c r="J1359" i="17"/>
  <c r="I1359" i="17"/>
  <c r="S1358" i="17"/>
  <c r="R1358" i="17"/>
  <c r="Q1358" i="17"/>
  <c r="P1358" i="17"/>
  <c r="L1358" i="17"/>
  <c r="K1358" i="17"/>
  <c r="J1358" i="17"/>
  <c r="I1358" i="17"/>
  <c r="S1357" i="17"/>
  <c r="R1357" i="17"/>
  <c r="Q1357" i="17"/>
  <c r="P1357" i="17"/>
  <c r="L1357" i="17"/>
  <c r="K1357" i="17"/>
  <c r="J1357" i="17"/>
  <c r="I1357" i="17"/>
  <c r="S1356" i="17"/>
  <c r="R1356" i="17"/>
  <c r="Q1356" i="17"/>
  <c r="P1356" i="17"/>
  <c r="L1356" i="17"/>
  <c r="K1356" i="17"/>
  <c r="J1356" i="17"/>
  <c r="I1356" i="17"/>
  <c r="Q1339" i="17"/>
  <c r="P1339" i="17"/>
  <c r="L1339" i="17"/>
  <c r="K1339" i="17"/>
  <c r="J1339" i="17"/>
  <c r="I1339" i="17"/>
  <c r="Q1338" i="17"/>
  <c r="P1338" i="17"/>
  <c r="L1338" i="17"/>
  <c r="K1338" i="17"/>
  <c r="J1338" i="17"/>
  <c r="I1338" i="17"/>
  <c r="Q1337" i="17"/>
  <c r="P1337" i="17"/>
  <c r="L1337" i="17"/>
  <c r="K1337" i="17"/>
  <c r="J1337" i="17"/>
  <c r="I1337" i="17"/>
  <c r="Q1336" i="17"/>
  <c r="P1336" i="17"/>
  <c r="L1336" i="17"/>
  <c r="K1336" i="17"/>
  <c r="J1336" i="17"/>
  <c r="I1336" i="17"/>
  <c r="S1355" i="17"/>
  <c r="R1355" i="17"/>
  <c r="Q1355" i="17"/>
  <c r="P1355" i="17"/>
  <c r="L1355" i="17"/>
  <c r="K1355" i="17"/>
  <c r="J1355" i="17"/>
  <c r="I1355" i="17"/>
  <c r="S1354" i="17"/>
  <c r="R1354" i="17"/>
  <c r="Q1354" i="17"/>
  <c r="P1354" i="17"/>
  <c r="L1354" i="17"/>
  <c r="K1354" i="17"/>
  <c r="J1354" i="17"/>
  <c r="I1354" i="17"/>
  <c r="S1353" i="17"/>
  <c r="R1353" i="17"/>
  <c r="Q1353" i="17"/>
  <c r="P1353" i="17"/>
  <c r="L1353" i="17"/>
  <c r="K1353" i="17"/>
  <c r="J1353" i="17"/>
  <c r="I1353" i="17"/>
  <c r="S1328" i="17"/>
  <c r="R1328" i="17"/>
  <c r="Q1328" i="17"/>
  <c r="P1328" i="17"/>
  <c r="L1328" i="17"/>
  <c r="K1328" i="17"/>
  <c r="J1328" i="17"/>
  <c r="I1328" i="17"/>
  <c r="Q1307" i="17"/>
  <c r="P1307" i="17"/>
  <c r="L1307" i="17"/>
  <c r="K1307" i="17"/>
  <c r="J1307" i="17"/>
  <c r="I1307" i="17"/>
  <c r="S1327" i="17"/>
  <c r="R1327" i="17"/>
  <c r="Q1327" i="17"/>
  <c r="P1327" i="17"/>
  <c r="L1327" i="17"/>
  <c r="K1327" i="17"/>
  <c r="J1327" i="17"/>
  <c r="I1327" i="17"/>
  <c r="S1335" i="17"/>
  <c r="R1335" i="17"/>
  <c r="Q1335" i="17"/>
  <c r="P1335" i="17"/>
  <c r="L1335" i="17"/>
  <c r="K1335" i="17"/>
  <c r="J1335" i="17"/>
  <c r="I1335" i="17"/>
  <c r="S1334" i="17"/>
  <c r="R1334" i="17"/>
  <c r="Q1334" i="17"/>
  <c r="P1334" i="17"/>
  <c r="L1334" i="17"/>
  <c r="K1334" i="17"/>
  <c r="J1334" i="17"/>
  <c r="I1334" i="17"/>
  <c r="Q1306" i="17"/>
  <c r="P1306" i="17"/>
  <c r="L1306" i="17"/>
  <c r="K1306" i="17"/>
  <c r="J1306" i="17"/>
  <c r="I1306" i="17"/>
  <c r="Q1305" i="17"/>
  <c r="P1305" i="17"/>
  <c r="L1305" i="17"/>
  <c r="K1305" i="17"/>
  <c r="J1305" i="17"/>
  <c r="I1305" i="17"/>
  <c r="Q1304" i="17"/>
  <c r="P1304" i="17"/>
  <c r="L1304" i="17"/>
  <c r="K1304" i="17"/>
  <c r="J1304" i="17"/>
  <c r="I1304" i="17"/>
  <c r="S1331" i="17"/>
  <c r="R1331" i="17"/>
  <c r="Q1331" i="17"/>
  <c r="P1331" i="17"/>
  <c r="L1331" i="17"/>
  <c r="K1331" i="17"/>
  <c r="J1331" i="17"/>
  <c r="I1331" i="17"/>
  <c r="S1330" i="17"/>
  <c r="R1330" i="17"/>
  <c r="Q1330" i="17"/>
  <c r="P1330" i="17"/>
  <c r="L1330" i="17"/>
  <c r="K1330" i="17"/>
  <c r="J1330" i="17"/>
  <c r="I1330" i="17"/>
  <c r="S1329" i="17"/>
  <c r="R1329" i="17"/>
  <c r="Q1329" i="17"/>
  <c r="P1329" i="17"/>
  <c r="L1329" i="17"/>
  <c r="K1329" i="17"/>
  <c r="J1329" i="17"/>
  <c r="I1329" i="17"/>
  <c r="Q1303" i="17"/>
  <c r="P1303" i="17"/>
  <c r="L1303" i="17"/>
  <c r="K1303" i="17"/>
  <c r="J1303" i="17"/>
  <c r="I1303" i="17"/>
  <c r="S1326" i="17"/>
  <c r="R1326" i="17"/>
  <c r="Q1326" i="17"/>
  <c r="P1326" i="17"/>
  <c r="L1326" i="17"/>
  <c r="K1326" i="17"/>
  <c r="J1326" i="17"/>
  <c r="I1326" i="17"/>
  <c r="S1325" i="17"/>
  <c r="R1325" i="17"/>
  <c r="Q1325" i="17"/>
  <c r="P1325" i="17"/>
  <c r="L1325" i="17"/>
  <c r="K1325" i="17"/>
  <c r="J1325" i="17"/>
  <c r="I1325" i="17"/>
  <c r="S1324" i="17"/>
  <c r="R1324" i="17"/>
  <c r="Q1324" i="17"/>
  <c r="P1324" i="17"/>
  <c r="L1324" i="17"/>
  <c r="K1324" i="17"/>
  <c r="J1324" i="17"/>
  <c r="I1324" i="17"/>
  <c r="S1323" i="17"/>
  <c r="R1323" i="17"/>
  <c r="Q1323" i="17"/>
  <c r="P1323" i="17"/>
  <c r="L1323" i="17"/>
  <c r="K1323" i="17"/>
  <c r="J1323" i="17"/>
  <c r="I1323" i="17"/>
  <c r="S1322" i="17"/>
  <c r="R1322" i="17"/>
  <c r="Q1322" i="17"/>
  <c r="P1322" i="17"/>
  <c r="L1322" i="17"/>
  <c r="K1322" i="17"/>
  <c r="J1322" i="17"/>
  <c r="I1322" i="17"/>
  <c r="S1321" i="17"/>
  <c r="R1321" i="17"/>
  <c r="Q1321" i="17"/>
  <c r="P1321" i="17"/>
  <c r="L1321" i="17"/>
  <c r="K1321" i="17"/>
  <c r="J1321" i="17"/>
  <c r="I1321" i="17"/>
  <c r="Q1302" i="17"/>
  <c r="P1302" i="17"/>
  <c r="L1302" i="17"/>
  <c r="K1302" i="17"/>
  <c r="J1302" i="17"/>
  <c r="I1302" i="17"/>
  <c r="S1333" i="17"/>
  <c r="R1333" i="17"/>
  <c r="Q1333" i="17"/>
  <c r="P1333" i="17"/>
  <c r="L1333" i="17"/>
  <c r="K1333" i="17"/>
  <c r="J1333" i="17"/>
  <c r="I1333" i="17"/>
  <c r="S1320" i="17"/>
  <c r="R1320" i="17"/>
  <c r="Q1320" i="17"/>
  <c r="P1320" i="17"/>
  <c r="L1320" i="17"/>
  <c r="K1320" i="17"/>
  <c r="J1320" i="17"/>
  <c r="I1320" i="17"/>
  <c r="Q1301" i="17"/>
  <c r="P1301" i="17"/>
  <c r="L1301" i="17"/>
  <c r="K1301" i="17"/>
  <c r="J1301" i="17"/>
  <c r="I1301" i="17"/>
  <c r="S1319" i="17"/>
  <c r="R1319" i="17"/>
  <c r="Q1319" i="17"/>
  <c r="P1319" i="17"/>
  <c r="L1319" i="17"/>
  <c r="K1319" i="17"/>
  <c r="J1319" i="17"/>
  <c r="I1319" i="17"/>
  <c r="S1318" i="17"/>
  <c r="R1318" i="17"/>
  <c r="Q1318" i="17"/>
  <c r="P1318" i="17"/>
  <c r="L1318" i="17"/>
  <c r="K1318" i="17"/>
  <c r="J1318" i="17"/>
  <c r="I1318" i="17"/>
  <c r="Q1300" i="17"/>
  <c r="P1300" i="17"/>
  <c r="L1300" i="17"/>
  <c r="K1300" i="17"/>
  <c r="J1300" i="17"/>
  <c r="I1300" i="17"/>
  <c r="Q1299" i="17"/>
  <c r="P1299" i="17"/>
  <c r="L1299" i="17"/>
  <c r="K1299" i="17"/>
  <c r="J1299" i="17"/>
  <c r="I1299" i="17"/>
  <c r="Q1298" i="17"/>
  <c r="P1298" i="17"/>
  <c r="L1298" i="17"/>
  <c r="K1298" i="17"/>
  <c r="J1298" i="17"/>
  <c r="I1298" i="17"/>
  <c r="Q1297" i="17"/>
  <c r="P1297" i="17"/>
  <c r="L1297" i="17"/>
  <c r="K1297" i="17"/>
  <c r="J1297" i="17"/>
  <c r="I1297" i="17"/>
  <c r="Q1296" i="17"/>
  <c r="P1296" i="17"/>
  <c r="L1296" i="17"/>
  <c r="K1296" i="17"/>
  <c r="J1296" i="17"/>
  <c r="I1296" i="17"/>
  <c r="Q1295" i="17"/>
  <c r="P1295" i="17"/>
  <c r="L1295" i="17"/>
  <c r="K1295" i="17"/>
  <c r="J1295" i="17"/>
  <c r="I1295" i="17"/>
  <c r="S1317" i="17"/>
  <c r="R1317" i="17"/>
  <c r="Q1317" i="17"/>
  <c r="P1317" i="17"/>
  <c r="L1317" i="17"/>
  <c r="K1317" i="17"/>
  <c r="J1317" i="17"/>
  <c r="I1317" i="17"/>
  <c r="S1316" i="17"/>
  <c r="R1316" i="17"/>
  <c r="Q1316" i="17"/>
  <c r="P1316" i="17"/>
  <c r="L1316" i="17"/>
  <c r="K1316" i="17"/>
  <c r="J1316" i="17"/>
  <c r="I1316" i="17"/>
  <c r="S1315" i="17"/>
  <c r="R1315" i="17"/>
  <c r="Q1315" i="17"/>
  <c r="P1315" i="17"/>
  <c r="L1315" i="17"/>
  <c r="K1315" i="17"/>
  <c r="J1315" i="17"/>
  <c r="I1315" i="17"/>
  <c r="Q1294" i="17"/>
  <c r="P1294" i="17"/>
  <c r="L1294" i="17"/>
  <c r="K1294" i="17"/>
  <c r="J1294" i="17"/>
  <c r="I1294" i="17"/>
  <c r="S1332" i="17"/>
  <c r="R1332" i="17"/>
  <c r="Q1332" i="17"/>
  <c r="P1332" i="17"/>
  <c r="L1332" i="17"/>
  <c r="K1332" i="17"/>
  <c r="J1332" i="17"/>
  <c r="I1332" i="17"/>
  <c r="S1314" i="17"/>
  <c r="R1314" i="17"/>
  <c r="Q1314" i="17"/>
  <c r="P1314" i="17"/>
  <c r="L1314" i="17"/>
  <c r="K1314" i="17"/>
  <c r="J1314" i="17"/>
  <c r="I1314" i="17"/>
  <c r="Q1293" i="17"/>
  <c r="P1293" i="17"/>
  <c r="L1293" i="17"/>
  <c r="K1293" i="17"/>
  <c r="J1293" i="17"/>
  <c r="I1293" i="17"/>
  <c r="S1313" i="17"/>
  <c r="R1313" i="17"/>
  <c r="Q1313" i="17"/>
  <c r="P1313" i="17"/>
  <c r="L1313" i="17"/>
  <c r="K1313" i="17"/>
  <c r="J1313" i="17"/>
  <c r="I1313" i="17"/>
  <c r="Q1292" i="17"/>
  <c r="P1292" i="17"/>
  <c r="L1292" i="17"/>
  <c r="K1292" i="17"/>
  <c r="J1292" i="17"/>
  <c r="I1292" i="17"/>
  <c r="Q1291" i="17"/>
  <c r="P1291" i="17"/>
  <c r="L1291" i="17"/>
  <c r="K1291" i="17"/>
  <c r="J1291" i="17"/>
  <c r="I1291" i="17"/>
  <c r="Q1290" i="17"/>
  <c r="P1290" i="17"/>
  <c r="L1290" i="17"/>
  <c r="K1290" i="17"/>
  <c r="J1290" i="17"/>
  <c r="I1290" i="17"/>
  <c r="S1312" i="17"/>
  <c r="R1312" i="17"/>
  <c r="Q1312" i="17"/>
  <c r="P1312" i="17"/>
  <c r="L1312" i="17"/>
  <c r="K1312" i="17"/>
  <c r="J1312" i="17"/>
  <c r="I1312" i="17"/>
  <c r="Q1289" i="17"/>
  <c r="P1289" i="17"/>
  <c r="L1289" i="17"/>
  <c r="K1289" i="17"/>
  <c r="J1289" i="17"/>
  <c r="I1289" i="17"/>
  <c r="S1311" i="17"/>
  <c r="R1311" i="17"/>
  <c r="Q1311" i="17"/>
  <c r="P1311" i="17"/>
  <c r="L1311" i="17"/>
  <c r="K1311" i="17"/>
  <c r="J1311" i="17"/>
  <c r="I1311" i="17"/>
  <c r="Q1288" i="17"/>
  <c r="P1288" i="17"/>
  <c r="L1288" i="17"/>
  <c r="K1288" i="17"/>
  <c r="J1288" i="17"/>
  <c r="I1288" i="17"/>
  <c r="S1310" i="17"/>
  <c r="R1310" i="17"/>
  <c r="Q1310" i="17"/>
  <c r="P1310" i="17"/>
  <c r="L1310" i="17"/>
  <c r="K1310" i="17"/>
  <c r="J1310" i="17"/>
  <c r="I1310" i="17"/>
  <c r="S1309" i="17"/>
  <c r="R1309" i="17"/>
  <c r="Q1309" i="17"/>
  <c r="P1309" i="17"/>
  <c r="L1309" i="17"/>
  <c r="K1309" i="17"/>
  <c r="J1309" i="17"/>
  <c r="I1309" i="17"/>
  <c r="S1308" i="17"/>
  <c r="R1308" i="17"/>
  <c r="Q1308" i="17"/>
  <c r="P1308" i="17"/>
  <c r="L1308" i="17"/>
  <c r="K1308" i="17"/>
  <c r="J1308" i="17"/>
  <c r="I1308" i="17"/>
  <c r="Q1282" i="17"/>
  <c r="P1282" i="17"/>
  <c r="L1282" i="17"/>
  <c r="K1282" i="17"/>
  <c r="J1282" i="17"/>
  <c r="I1282" i="17"/>
  <c r="Q1281" i="17"/>
  <c r="P1281" i="17"/>
  <c r="L1281" i="17"/>
  <c r="K1281" i="17"/>
  <c r="J1281" i="17"/>
  <c r="I1281" i="17"/>
  <c r="Q1280" i="17"/>
  <c r="P1280" i="17"/>
  <c r="L1280" i="17"/>
  <c r="K1280" i="17"/>
  <c r="J1280" i="17"/>
  <c r="I1280" i="17"/>
  <c r="Q1279" i="17"/>
  <c r="P1279" i="17"/>
  <c r="L1279" i="17"/>
  <c r="K1279" i="17"/>
  <c r="J1279" i="17"/>
  <c r="I1279" i="17"/>
  <c r="Q1278" i="17"/>
  <c r="P1278" i="17"/>
  <c r="L1278" i="17"/>
  <c r="K1278" i="17"/>
  <c r="J1278" i="17"/>
  <c r="I1278" i="17"/>
  <c r="S1285" i="17"/>
  <c r="R1285" i="17"/>
  <c r="Q1285" i="17"/>
  <c r="P1285" i="17"/>
  <c r="L1285" i="17"/>
  <c r="K1285" i="17"/>
  <c r="J1285" i="17"/>
  <c r="I1285" i="17"/>
  <c r="S1284" i="17"/>
  <c r="R1284" i="17"/>
  <c r="Q1284" i="17"/>
  <c r="P1284" i="17"/>
  <c r="L1284" i="17"/>
  <c r="K1284" i="17"/>
  <c r="J1284" i="17"/>
  <c r="I1284" i="17"/>
  <c r="Q1277" i="17"/>
  <c r="P1277" i="17"/>
  <c r="L1277" i="17"/>
  <c r="K1277" i="17"/>
  <c r="J1277" i="17"/>
  <c r="I1277" i="17"/>
  <c r="S1287" i="17"/>
  <c r="R1287" i="17"/>
  <c r="Q1287" i="17"/>
  <c r="P1287" i="17"/>
  <c r="L1287" i="17"/>
  <c r="K1287" i="17"/>
  <c r="J1287" i="17"/>
  <c r="I1287" i="17"/>
  <c r="Q1276" i="17"/>
  <c r="P1276" i="17"/>
  <c r="L1276" i="17"/>
  <c r="K1276" i="17"/>
  <c r="J1276" i="17"/>
  <c r="I1276" i="17"/>
  <c r="Q1275" i="17"/>
  <c r="P1275" i="17"/>
  <c r="L1275" i="17"/>
  <c r="K1275" i="17"/>
  <c r="J1275" i="17"/>
  <c r="I1275" i="17"/>
  <c r="S1286" i="17"/>
  <c r="R1286" i="17"/>
  <c r="Q1286" i="17"/>
  <c r="P1286" i="17"/>
  <c r="L1286" i="17"/>
  <c r="K1286" i="17"/>
  <c r="J1286" i="17"/>
  <c r="I1286" i="17"/>
  <c r="Q1274" i="17"/>
  <c r="P1274" i="17"/>
  <c r="L1274" i="17"/>
  <c r="K1274" i="17"/>
  <c r="J1274" i="17"/>
  <c r="I1274" i="17"/>
  <c r="Q1273" i="17"/>
  <c r="P1273" i="17"/>
  <c r="L1273" i="17"/>
  <c r="K1273" i="17"/>
  <c r="J1273" i="17"/>
  <c r="I1273" i="17"/>
  <c r="S1283" i="17"/>
  <c r="R1283" i="17"/>
  <c r="Q1283" i="17"/>
  <c r="P1283" i="17"/>
  <c r="L1283" i="17"/>
  <c r="K1283" i="17"/>
  <c r="J1283" i="17"/>
  <c r="I1283" i="17"/>
  <c r="Q1272" i="17"/>
  <c r="P1272" i="17"/>
  <c r="L1272" i="17"/>
  <c r="K1272" i="17"/>
  <c r="J1272" i="17"/>
  <c r="I1272" i="17"/>
  <c r="Q1266" i="17"/>
  <c r="P1266" i="17"/>
  <c r="L1266" i="17"/>
  <c r="K1266" i="17"/>
  <c r="J1266" i="17"/>
  <c r="I1266" i="17"/>
  <c r="Q1265" i="17"/>
  <c r="P1265" i="17"/>
  <c r="L1265" i="17"/>
  <c r="K1265" i="17"/>
  <c r="J1265" i="17"/>
  <c r="I1265" i="17"/>
  <c r="Q1264" i="17"/>
  <c r="P1264" i="17"/>
  <c r="L1264" i="17"/>
  <c r="K1264" i="17"/>
  <c r="J1264" i="17"/>
  <c r="Q1263" i="17"/>
  <c r="P1263" i="17"/>
  <c r="L1263" i="17"/>
  <c r="K1263" i="17"/>
  <c r="J1263" i="17"/>
  <c r="I1263" i="17"/>
  <c r="S1270" i="17"/>
  <c r="R1270" i="17"/>
  <c r="Q1270" i="17"/>
  <c r="P1270" i="17"/>
  <c r="L1270" i="17"/>
  <c r="K1270" i="17"/>
  <c r="J1270" i="17"/>
  <c r="I1270" i="17"/>
  <c r="S1269" i="17"/>
  <c r="R1269" i="17"/>
  <c r="Q1269" i="17"/>
  <c r="P1269" i="17"/>
  <c r="L1269" i="17"/>
  <c r="K1269" i="17"/>
  <c r="J1269" i="17"/>
  <c r="I1269" i="17"/>
  <c r="Q1262" i="17"/>
  <c r="P1262" i="17"/>
  <c r="L1262" i="17"/>
  <c r="K1262" i="17"/>
  <c r="J1262" i="17"/>
  <c r="I1262" i="17"/>
  <c r="Q1261" i="17"/>
  <c r="P1261" i="17"/>
  <c r="L1261" i="17"/>
  <c r="K1261" i="17"/>
  <c r="J1261" i="17"/>
  <c r="I1261" i="17"/>
  <c r="Q1260" i="17"/>
  <c r="P1260" i="17"/>
  <c r="L1260" i="17"/>
  <c r="K1260" i="17"/>
  <c r="J1260" i="17"/>
  <c r="I1260" i="17"/>
  <c r="Q1259" i="17"/>
  <c r="P1259" i="17"/>
  <c r="L1259" i="17"/>
  <c r="K1259" i="17"/>
  <c r="J1259" i="17"/>
  <c r="I1259" i="17"/>
  <c r="Q1258" i="17"/>
  <c r="P1258" i="17"/>
  <c r="L1258" i="17"/>
  <c r="K1258" i="17"/>
  <c r="J1258" i="17"/>
  <c r="I1258" i="17"/>
  <c r="Q1257" i="17"/>
  <c r="P1257" i="17"/>
  <c r="L1257" i="17"/>
  <c r="K1257" i="17"/>
  <c r="J1257" i="17"/>
  <c r="I1257" i="17"/>
  <c r="Q1256" i="17"/>
  <c r="P1256" i="17"/>
  <c r="L1256" i="17"/>
  <c r="K1256" i="17"/>
  <c r="J1256" i="17"/>
  <c r="I1256" i="17"/>
  <c r="Q1255" i="17"/>
  <c r="P1255" i="17"/>
  <c r="L1255" i="17"/>
  <c r="K1255" i="17"/>
  <c r="J1255" i="17"/>
  <c r="I1255" i="17"/>
  <c r="S1268" i="17"/>
  <c r="R1268" i="17"/>
  <c r="Q1268" i="17"/>
  <c r="P1268" i="17"/>
  <c r="L1268" i="17"/>
  <c r="K1268" i="17"/>
  <c r="J1268" i="17"/>
  <c r="I1268" i="17"/>
  <c r="S1271" i="17"/>
  <c r="R1271" i="17"/>
  <c r="Q1271" i="17"/>
  <c r="P1271" i="17"/>
  <c r="L1271" i="17"/>
  <c r="K1271" i="17"/>
  <c r="J1271" i="17"/>
  <c r="I1271" i="17"/>
  <c r="Q1254" i="17"/>
  <c r="P1254" i="17"/>
  <c r="L1254" i="17"/>
  <c r="K1254" i="17"/>
  <c r="J1254" i="17"/>
  <c r="I1254" i="17"/>
  <c r="Q1253" i="17"/>
  <c r="P1253" i="17"/>
  <c r="L1253" i="17"/>
  <c r="K1253" i="17"/>
  <c r="J1253" i="17"/>
  <c r="I1253" i="17"/>
  <c r="Q1252" i="17"/>
  <c r="P1252" i="17"/>
  <c r="L1252" i="17"/>
  <c r="K1252" i="17"/>
  <c r="J1252" i="17"/>
  <c r="I1252" i="17"/>
  <c r="S1267" i="17"/>
  <c r="R1267" i="17"/>
  <c r="Q1267" i="17"/>
  <c r="P1267" i="17"/>
  <c r="L1267" i="17"/>
  <c r="K1267" i="17"/>
  <c r="J1267" i="17"/>
  <c r="I1267" i="17"/>
  <c r="Q1251" i="17"/>
  <c r="P1251" i="17"/>
  <c r="L1251" i="17"/>
  <c r="K1251" i="17"/>
  <c r="J1251" i="17"/>
  <c r="I1251" i="17"/>
  <c r="S1245" i="17"/>
  <c r="R1245" i="17"/>
  <c r="Q1245" i="17"/>
  <c r="P1245" i="17"/>
  <c r="L1245" i="17"/>
  <c r="K1245" i="17"/>
  <c r="J1245" i="17"/>
  <c r="I1245" i="17"/>
  <c r="S1244" i="17"/>
  <c r="R1244" i="17"/>
  <c r="Q1244" i="17"/>
  <c r="P1244" i="17"/>
  <c r="L1244" i="17"/>
  <c r="K1244" i="17"/>
  <c r="J1244" i="17"/>
  <c r="I1244" i="17"/>
  <c r="S1249" i="17"/>
  <c r="R1249" i="17"/>
  <c r="Q1249" i="17"/>
  <c r="P1249" i="17"/>
  <c r="L1249" i="17"/>
  <c r="K1249" i="17"/>
  <c r="J1249" i="17"/>
  <c r="I1249" i="17"/>
  <c r="S1243" i="17"/>
  <c r="R1243" i="17"/>
  <c r="Q1243" i="17"/>
  <c r="P1243" i="17"/>
  <c r="L1243" i="17"/>
  <c r="K1243" i="17"/>
  <c r="J1243" i="17"/>
  <c r="I1243" i="17"/>
  <c r="Q1237" i="17"/>
  <c r="P1237" i="17"/>
  <c r="L1237" i="17"/>
  <c r="K1237" i="17"/>
  <c r="J1237" i="17"/>
  <c r="I1237" i="17"/>
  <c r="S1242" i="17"/>
  <c r="R1242" i="17"/>
  <c r="Q1242" i="17"/>
  <c r="P1242" i="17"/>
  <c r="L1242" i="17"/>
  <c r="K1242" i="17"/>
  <c r="J1242" i="17"/>
  <c r="I1242" i="17"/>
  <c r="Q1236" i="17"/>
  <c r="P1236" i="17"/>
  <c r="L1236" i="17"/>
  <c r="K1236" i="17"/>
  <c r="J1236" i="17"/>
  <c r="I1236" i="17"/>
  <c r="Q1235" i="17"/>
  <c r="P1235" i="17"/>
  <c r="L1235" i="17"/>
  <c r="K1235" i="17"/>
  <c r="J1235" i="17"/>
  <c r="I1235" i="17"/>
  <c r="Q1234" i="17"/>
  <c r="P1234" i="17"/>
  <c r="L1234" i="17"/>
  <c r="K1234" i="17"/>
  <c r="J1234" i="17"/>
  <c r="I1234" i="17"/>
  <c r="Q1233" i="17"/>
  <c r="P1233" i="17"/>
  <c r="L1233" i="17"/>
  <c r="K1233" i="17"/>
  <c r="J1233" i="17"/>
  <c r="I1233" i="17"/>
  <c r="Q1232" i="17"/>
  <c r="P1232" i="17"/>
  <c r="L1232" i="17"/>
  <c r="K1232" i="17"/>
  <c r="J1232" i="17"/>
  <c r="I1232" i="17"/>
  <c r="Q1231" i="17"/>
  <c r="P1231" i="17"/>
  <c r="L1231" i="17"/>
  <c r="K1231" i="17"/>
  <c r="J1231" i="17"/>
  <c r="I1231" i="17"/>
  <c r="S1248" i="17"/>
  <c r="R1248" i="17"/>
  <c r="Q1248" i="17"/>
  <c r="P1248" i="17"/>
  <c r="L1248" i="17"/>
  <c r="K1248" i="17"/>
  <c r="J1248" i="17"/>
  <c r="I1248" i="17"/>
  <c r="Q1230" i="17"/>
  <c r="P1230" i="17"/>
  <c r="L1230" i="17"/>
  <c r="K1230" i="17"/>
  <c r="J1230" i="17"/>
  <c r="I1230" i="17"/>
  <c r="Q1229" i="17"/>
  <c r="P1229" i="17"/>
  <c r="L1229" i="17"/>
  <c r="K1229" i="17"/>
  <c r="J1229" i="17"/>
  <c r="I1229" i="17"/>
  <c r="S1247" i="17"/>
  <c r="R1247" i="17"/>
  <c r="Q1247" i="17"/>
  <c r="P1247" i="17"/>
  <c r="L1247" i="17"/>
  <c r="K1247" i="17"/>
  <c r="J1247" i="17"/>
  <c r="I1247" i="17"/>
  <c r="Q1228" i="17"/>
  <c r="P1228" i="17"/>
  <c r="L1228" i="17"/>
  <c r="K1228" i="17"/>
  <c r="J1228" i="17"/>
  <c r="I1228" i="17"/>
  <c r="Q1227" i="17"/>
  <c r="P1227" i="17"/>
  <c r="L1227" i="17"/>
  <c r="K1227" i="17"/>
  <c r="J1227" i="17"/>
  <c r="I1227" i="17"/>
  <c r="S1246" i="17"/>
  <c r="R1246" i="17"/>
  <c r="Q1246" i="17"/>
  <c r="P1246" i="17"/>
  <c r="L1246" i="17"/>
  <c r="K1246" i="17"/>
  <c r="J1246" i="17"/>
  <c r="I1246" i="17"/>
  <c r="Q1226" i="17"/>
  <c r="P1226" i="17"/>
  <c r="L1226" i="17"/>
  <c r="K1226" i="17"/>
  <c r="J1226" i="17"/>
  <c r="I1226" i="17"/>
  <c r="S1241" i="17"/>
  <c r="R1241" i="17"/>
  <c r="Q1241" i="17"/>
  <c r="P1241" i="17"/>
  <c r="L1241" i="17"/>
  <c r="K1241" i="17"/>
  <c r="J1241" i="17"/>
  <c r="I1241" i="17"/>
  <c r="S1240" i="17"/>
  <c r="R1240" i="17"/>
  <c r="Q1240" i="17"/>
  <c r="P1240" i="17"/>
  <c r="L1240" i="17"/>
  <c r="K1240" i="17"/>
  <c r="J1240" i="17"/>
  <c r="I1240" i="17"/>
  <c r="S1239" i="17"/>
  <c r="R1239" i="17"/>
  <c r="Q1239" i="17"/>
  <c r="P1239" i="17"/>
  <c r="L1239" i="17"/>
  <c r="K1239" i="17"/>
  <c r="J1239" i="17"/>
  <c r="I1239" i="17"/>
  <c r="S1238" i="17"/>
  <c r="R1238" i="17"/>
  <c r="Q1238" i="17"/>
  <c r="P1238" i="17"/>
  <c r="L1238" i="17"/>
  <c r="K1238" i="17"/>
  <c r="J1238" i="17"/>
  <c r="I1238" i="17"/>
  <c r="Q1225" i="17"/>
  <c r="P1225" i="17"/>
  <c r="L1225" i="17"/>
  <c r="K1225" i="17"/>
  <c r="J1225" i="17"/>
  <c r="I1225" i="17"/>
  <c r="S1250" i="17"/>
  <c r="R1250" i="17"/>
  <c r="Q1250" i="17"/>
  <c r="P1250" i="17"/>
  <c r="L1250" i="17"/>
  <c r="K1250" i="17"/>
  <c r="J1250" i="17"/>
  <c r="I1250" i="17"/>
  <c r="S1222" i="17"/>
  <c r="R1222" i="17"/>
  <c r="Q1222" i="17"/>
  <c r="P1222" i="17"/>
  <c r="L1222" i="17"/>
  <c r="K1222" i="17"/>
  <c r="J1222" i="17"/>
  <c r="I1222" i="17"/>
  <c r="Q1214" i="17"/>
  <c r="P1214" i="17"/>
  <c r="L1214" i="17"/>
  <c r="K1214" i="17"/>
  <c r="J1214" i="17"/>
  <c r="Q1213" i="17"/>
  <c r="P1213" i="17"/>
  <c r="L1213" i="17"/>
  <c r="K1213" i="17"/>
  <c r="J1213" i="17"/>
  <c r="S1224" i="17"/>
  <c r="R1224" i="17"/>
  <c r="Q1224" i="17"/>
  <c r="P1224" i="17"/>
  <c r="L1224" i="17"/>
  <c r="K1224" i="17"/>
  <c r="J1224" i="17"/>
  <c r="I1224" i="17"/>
  <c r="Q1212" i="17"/>
  <c r="P1212" i="17"/>
  <c r="L1212" i="17"/>
  <c r="K1212" i="17"/>
  <c r="J1212" i="17"/>
  <c r="I1212" i="17"/>
  <c r="Q1211" i="17"/>
  <c r="P1211" i="17"/>
  <c r="L1211" i="17"/>
  <c r="K1211" i="17"/>
  <c r="J1211" i="17"/>
  <c r="I1211" i="17"/>
  <c r="Q1210" i="17"/>
  <c r="P1210" i="17"/>
  <c r="L1210" i="17"/>
  <c r="K1210" i="17"/>
  <c r="J1210" i="17"/>
  <c r="I1210" i="17"/>
  <c r="Q1209" i="17"/>
  <c r="P1209" i="17"/>
  <c r="L1209" i="17"/>
  <c r="K1209" i="17"/>
  <c r="J1209" i="17"/>
  <c r="I1209" i="17"/>
  <c r="S1221" i="17"/>
  <c r="R1221" i="17"/>
  <c r="Q1221" i="17"/>
  <c r="P1221" i="17"/>
  <c r="L1221" i="17"/>
  <c r="K1221" i="17"/>
  <c r="J1221" i="17"/>
  <c r="I1221" i="17"/>
  <c r="Q1208" i="17"/>
  <c r="P1208" i="17"/>
  <c r="L1208" i="17"/>
  <c r="K1208" i="17"/>
  <c r="J1208" i="17"/>
  <c r="I1208" i="17"/>
  <c r="S1220" i="17"/>
  <c r="R1220" i="17"/>
  <c r="Q1220" i="17"/>
  <c r="P1220" i="17"/>
  <c r="L1220" i="17"/>
  <c r="K1220" i="17"/>
  <c r="J1220" i="17"/>
  <c r="I1220" i="17"/>
  <c r="S1223" i="17"/>
  <c r="R1223" i="17"/>
  <c r="Q1223" i="17"/>
  <c r="P1223" i="17"/>
  <c r="L1223" i="17"/>
  <c r="K1223" i="17"/>
  <c r="J1223" i="17"/>
  <c r="I1223" i="17"/>
  <c r="S1219" i="17"/>
  <c r="R1219" i="17"/>
  <c r="Q1219" i="17"/>
  <c r="P1219" i="17"/>
  <c r="L1219" i="17"/>
  <c r="K1219" i="17"/>
  <c r="J1219" i="17"/>
  <c r="I1219" i="17"/>
  <c r="Q1207" i="17"/>
  <c r="P1207" i="17"/>
  <c r="L1207" i="17"/>
  <c r="K1207" i="17"/>
  <c r="J1207" i="17"/>
  <c r="I1207" i="17"/>
  <c r="Q1206" i="17"/>
  <c r="P1206" i="17"/>
  <c r="L1206" i="17"/>
  <c r="K1206" i="17"/>
  <c r="J1206" i="17"/>
  <c r="I1206" i="17"/>
  <c r="S1218" i="17"/>
  <c r="R1218" i="17"/>
  <c r="Q1218" i="17"/>
  <c r="P1218" i="17"/>
  <c r="L1218" i="17"/>
  <c r="K1218" i="17"/>
  <c r="J1218" i="17"/>
  <c r="I1218" i="17"/>
  <c r="S1217" i="17"/>
  <c r="R1217" i="17"/>
  <c r="Q1217" i="17"/>
  <c r="P1217" i="17"/>
  <c r="L1217" i="17"/>
  <c r="K1217" i="17"/>
  <c r="J1217" i="17"/>
  <c r="I1217" i="17"/>
  <c r="S1216" i="17"/>
  <c r="R1216" i="17"/>
  <c r="Q1216" i="17"/>
  <c r="P1216" i="17"/>
  <c r="L1216" i="17"/>
  <c r="K1216" i="17"/>
  <c r="J1216" i="17"/>
  <c r="I1216" i="17"/>
  <c r="Q1205" i="17"/>
  <c r="P1205" i="17"/>
  <c r="L1205" i="17"/>
  <c r="K1205" i="17"/>
  <c r="J1205" i="17"/>
  <c r="I1205" i="17"/>
  <c r="Q1204" i="17"/>
  <c r="P1204" i="17"/>
  <c r="L1204" i="17"/>
  <c r="K1204" i="17"/>
  <c r="J1204" i="17"/>
  <c r="I1204" i="17"/>
  <c r="Q1203" i="17"/>
  <c r="P1203" i="17"/>
  <c r="L1203" i="17"/>
  <c r="K1203" i="17"/>
  <c r="J1203" i="17"/>
  <c r="I1203" i="17"/>
  <c r="Q1202" i="17"/>
  <c r="P1202" i="17"/>
  <c r="L1202" i="17"/>
  <c r="K1202" i="17"/>
  <c r="J1202" i="17"/>
  <c r="I1202" i="17"/>
  <c r="S1215" i="17"/>
  <c r="R1215" i="17"/>
  <c r="Q1215" i="17"/>
  <c r="P1215" i="17"/>
  <c r="L1215" i="17"/>
  <c r="K1215" i="17"/>
  <c r="J1215" i="17"/>
  <c r="I1215" i="17"/>
  <c r="Q1188" i="17"/>
  <c r="P1188" i="17"/>
  <c r="L1188" i="17"/>
  <c r="K1188" i="17"/>
  <c r="J1188" i="17"/>
  <c r="I1188" i="17"/>
  <c r="Q1187" i="17"/>
  <c r="P1187" i="17"/>
  <c r="L1187" i="17"/>
  <c r="K1187" i="17"/>
  <c r="J1187" i="17"/>
  <c r="I1187" i="17"/>
  <c r="Q1186" i="17"/>
  <c r="P1186" i="17"/>
  <c r="L1186" i="17"/>
  <c r="K1186" i="17"/>
  <c r="J1186" i="17"/>
  <c r="I1186" i="17"/>
  <c r="Q1185" i="17"/>
  <c r="P1185" i="17"/>
  <c r="L1185" i="17"/>
  <c r="K1185" i="17"/>
  <c r="J1185" i="17"/>
  <c r="I1185" i="17"/>
  <c r="S1201" i="17"/>
  <c r="R1201" i="17"/>
  <c r="Q1201" i="17"/>
  <c r="P1201" i="17"/>
  <c r="L1201" i="17"/>
  <c r="K1201" i="17"/>
  <c r="J1201" i="17"/>
  <c r="I1201" i="17"/>
  <c r="S1199" i="17"/>
  <c r="R1199" i="17"/>
  <c r="Q1199" i="17"/>
  <c r="P1199" i="17"/>
  <c r="L1199" i="17"/>
  <c r="K1199" i="17"/>
  <c r="J1199" i="17"/>
  <c r="I1199" i="17"/>
  <c r="S1200" i="17"/>
  <c r="R1200" i="17"/>
  <c r="Q1200" i="17"/>
  <c r="P1200" i="17"/>
  <c r="L1200" i="17"/>
  <c r="K1200" i="17"/>
  <c r="J1200" i="17"/>
  <c r="I1200" i="17"/>
  <c r="Q1184" i="17"/>
  <c r="P1184" i="17"/>
  <c r="L1184" i="17"/>
  <c r="K1184" i="17"/>
  <c r="J1184" i="17"/>
  <c r="I1184" i="17"/>
  <c r="Q1183" i="17"/>
  <c r="P1183" i="17"/>
  <c r="L1183" i="17"/>
  <c r="K1183" i="17"/>
  <c r="J1183" i="17"/>
  <c r="I1183" i="17"/>
  <c r="Q1182" i="17"/>
  <c r="P1182" i="17"/>
  <c r="L1182" i="17"/>
  <c r="K1182" i="17"/>
  <c r="J1182" i="17"/>
  <c r="I1182" i="17"/>
  <c r="Q1181" i="17"/>
  <c r="P1181" i="17"/>
  <c r="L1181" i="17"/>
  <c r="K1181" i="17"/>
  <c r="J1181" i="17"/>
  <c r="I1181" i="17"/>
  <c r="Q1180" i="17"/>
  <c r="P1180" i="17"/>
  <c r="L1180" i="17"/>
  <c r="K1180" i="17"/>
  <c r="J1180" i="17"/>
  <c r="I1180" i="17"/>
  <c r="S1198" i="17"/>
  <c r="R1198" i="17"/>
  <c r="Q1198" i="17"/>
  <c r="P1198" i="17"/>
  <c r="L1198" i="17"/>
  <c r="K1198" i="17"/>
  <c r="J1198" i="17"/>
  <c r="I1198" i="17"/>
  <c r="S1197" i="17"/>
  <c r="R1197" i="17"/>
  <c r="Q1197" i="17"/>
  <c r="P1197" i="17"/>
  <c r="L1197" i="17"/>
  <c r="K1197" i="17"/>
  <c r="J1197" i="17"/>
  <c r="I1197" i="17"/>
  <c r="S1196" i="17"/>
  <c r="R1196" i="17"/>
  <c r="Q1196" i="17"/>
  <c r="P1196" i="17"/>
  <c r="L1196" i="17"/>
  <c r="K1196" i="17"/>
  <c r="J1196" i="17"/>
  <c r="I1196" i="17"/>
  <c r="Q1179" i="17"/>
  <c r="P1179" i="17"/>
  <c r="L1179" i="17"/>
  <c r="K1179" i="17"/>
  <c r="J1179" i="17"/>
  <c r="I1179" i="17"/>
  <c r="Q1178" i="17"/>
  <c r="P1178" i="17"/>
  <c r="L1178" i="17"/>
  <c r="K1178" i="17"/>
  <c r="J1178" i="17"/>
  <c r="I1178" i="17"/>
  <c r="S1195" i="17"/>
  <c r="R1195" i="17"/>
  <c r="Q1195" i="17"/>
  <c r="P1195" i="17"/>
  <c r="L1195" i="17"/>
  <c r="K1195" i="17"/>
  <c r="J1195" i="17"/>
  <c r="I1195" i="17"/>
  <c r="Q1177" i="17"/>
  <c r="P1177" i="17"/>
  <c r="L1177" i="17"/>
  <c r="K1177" i="17"/>
  <c r="J1177" i="17"/>
  <c r="I1177" i="17"/>
  <c r="S1194" i="17"/>
  <c r="R1194" i="17"/>
  <c r="Q1194" i="17"/>
  <c r="P1194" i="17"/>
  <c r="L1194" i="17"/>
  <c r="K1194" i="17"/>
  <c r="J1194" i="17"/>
  <c r="I1194" i="17"/>
  <c r="S1193" i="17"/>
  <c r="R1193" i="17"/>
  <c r="Q1193" i="17"/>
  <c r="P1193" i="17"/>
  <c r="L1193" i="17"/>
  <c r="K1193" i="17"/>
  <c r="J1193" i="17"/>
  <c r="I1193" i="17"/>
  <c r="S1192" i="17"/>
  <c r="R1192" i="17"/>
  <c r="Q1192" i="17"/>
  <c r="P1192" i="17"/>
  <c r="L1192" i="17"/>
  <c r="K1192" i="17"/>
  <c r="J1192" i="17"/>
  <c r="I1192" i="17"/>
  <c r="S1191" i="17"/>
  <c r="R1191" i="17"/>
  <c r="Q1191" i="17"/>
  <c r="P1191" i="17"/>
  <c r="L1191" i="17"/>
  <c r="K1191" i="17"/>
  <c r="J1191" i="17"/>
  <c r="I1191" i="17"/>
  <c r="S1190" i="17"/>
  <c r="R1190" i="17"/>
  <c r="Q1190" i="17"/>
  <c r="P1190" i="17"/>
  <c r="L1190" i="17"/>
  <c r="K1190" i="17"/>
  <c r="J1190" i="17"/>
  <c r="I1190" i="17"/>
  <c r="Q1176" i="17"/>
  <c r="P1176" i="17"/>
  <c r="L1176" i="17"/>
  <c r="K1176" i="17"/>
  <c r="J1176" i="17"/>
  <c r="I1176" i="17"/>
  <c r="Q1175" i="17"/>
  <c r="P1175" i="17"/>
  <c r="L1175" i="17"/>
  <c r="K1175" i="17"/>
  <c r="J1175" i="17"/>
  <c r="I1175" i="17"/>
  <c r="S1189" i="17"/>
  <c r="R1189" i="17"/>
  <c r="Q1189" i="17"/>
  <c r="P1189" i="17"/>
  <c r="L1189" i="17"/>
  <c r="K1189" i="17"/>
  <c r="J1189" i="17"/>
  <c r="I1189" i="17"/>
  <c r="Q1174" i="17"/>
  <c r="P1174" i="17"/>
  <c r="L1174" i="17"/>
  <c r="K1174" i="17"/>
  <c r="J1174" i="17"/>
  <c r="I1174" i="17"/>
  <c r="Q1152" i="17"/>
  <c r="P1152" i="17"/>
  <c r="L1152" i="17"/>
  <c r="K1152" i="17"/>
  <c r="J1152" i="17"/>
  <c r="I1152" i="17"/>
  <c r="Q1151" i="17"/>
  <c r="P1151" i="17"/>
  <c r="L1151" i="17"/>
  <c r="K1151" i="17"/>
  <c r="J1151" i="17"/>
  <c r="I1151" i="17"/>
  <c r="Q1150" i="17"/>
  <c r="P1150" i="17"/>
  <c r="L1150" i="17"/>
  <c r="K1150" i="17"/>
  <c r="J1150" i="17"/>
  <c r="I1150" i="17"/>
  <c r="Q1149" i="17"/>
  <c r="P1149" i="17"/>
  <c r="L1149" i="17"/>
  <c r="K1149" i="17"/>
  <c r="J1149" i="17"/>
  <c r="I1149" i="17"/>
  <c r="Q1148" i="17"/>
  <c r="P1148" i="17"/>
  <c r="L1148" i="17"/>
  <c r="K1148" i="17"/>
  <c r="J1148" i="17"/>
  <c r="I1148" i="17"/>
  <c r="Q1147" i="17"/>
  <c r="P1147" i="17"/>
  <c r="L1147" i="17"/>
  <c r="K1147" i="17"/>
  <c r="J1147" i="17"/>
  <c r="I1147" i="17"/>
  <c r="S1171" i="17"/>
  <c r="R1171" i="17"/>
  <c r="Q1171" i="17"/>
  <c r="P1171" i="17"/>
  <c r="L1171" i="17"/>
  <c r="K1171" i="17"/>
  <c r="J1171" i="17"/>
  <c r="I1171" i="17"/>
  <c r="Q1146" i="17"/>
  <c r="P1146" i="17"/>
  <c r="L1146" i="17"/>
  <c r="K1146" i="17"/>
  <c r="J1146" i="17"/>
  <c r="I1146" i="17"/>
  <c r="Q1145" i="17"/>
  <c r="P1145" i="17"/>
  <c r="L1145" i="17"/>
  <c r="K1145" i="17"/>
  <c r="J1145" i="17"/>
  <c r="I1145" i="17"/>
  <c r="S1170" i="17"/>
  <c r="R1170" i="17"/>
  <c r="Q1170" i="17"/>
  <c r="P1170" i="17"/>
  <c r="L1170" i="17"/>
  <c r="K1170" i="17"/>
  <c r="J1170" i="17"/>
  <c r="I1170" i="17"/>
  <c r="Q1144" i="17"/>
  <c r="P1144" i="17"/>
  <c r="L1144" i="17"/>
  <c r="K1144" i="17"/>
  <c r="J1144" i="17"/>
  <c r="I1144" i="17"/>
  <c r="S1173" i="17"/>
  <c r="R1173" i="17"/>
  <c r="Q1173" i="17"/>
  <c r="P1173" i="17"/>
  <c r="L1173" i="17"/>
  <c r="K1173" i="17"/>
  <c r="J1173" i="17"/>
  <c r="I1173" i="17"/>
  <c r="Q1143" i="17"/>
  <c r="P1143" i="17"/>
  <c r="L1143" i="17"/>
  <c r="K1143" i="17"/>
  <c r="J1143" i="17"/>
  <c r="I1143" i="17"/>
  <c r="Q1142" i="17"/>
  <c r="P1142" i="17"/>
  <c r="L1142" i="17"/>
  <c r="K1142" i="17"/>
  <c r="J1142" i="17"/>
  <c r="I1142" i="17"/>
  <c r="S1169" i="17"/>
  <c r="R1169" i="17"/>
  <c r="Q1169" i="17"/>
  <c r="P1169" i="17"/>
  <c r="L1169" i="17"/>
  <c r="K1169" i="17"/>
  <c r="J1169" i="17"/>
  <c r="I1169" i="17"/>
  <c r="S1168" i="17"/>
  <c r="R1168" i="17"/>
  <c r="Q1168" i="17"/>
  <c r="P1168" i="17"/>
  <c r="L1168" i="17"/>
  <c r="K1168" i="17"/>
  <c r="J1168" i="17"/>
  <c r="I1168" i="17"/>
  <c r="Q1141" i="17"/>
  <c r="P1141" i="17"/>
  <c r="L1141" i="17"/>
  <c r="K1141" i="17"/>
  <c r="J1141" i="17"/>
  <c r="I1141" i="17"/>
  <c r="S1167" i="17"/>
  <c r="R1167" i="17"/>
  <c r="Q1167" i="17"/>
  <c r="P1167" i="17"/>
  <c r="L1167" i="17"/>
  <c r="K1167" i="17"/>
  <c r="J1167" i="17"/>
  <c r="I1167" i="17"/>
  <c r="S1166" i="17"/>
  <c r="R1166" i="17"/>
  <c r="Q1166" i="17"/>
  <c r="P1166" i="17"/>
  <c r="L1166" i="17"/>
  <c r="K1166" i="17"/>
  <c r="J1166" i="17"/>
  <c r="I1166" i="17"/>
  <c r="S1165" i="17"/>
  <c r="R1165" i="17"/>
  <c r="Q1165" i="17"/>
  <c r="P1165" i="17"/>
  <c r="L1165" i="17"/>
  <c r="K1165" i="17"/>
  <c r="J1165" i="17"/>
  <c r="I1165" i="17"/>
  <c r="S1164" i="17"/>
  <c r="R1164" i="17"/>
  <c r="Q1164" i="17"/>
  <c r="P1164" i="17"/>
  <c r="L1164" i="17"/>
  <c r="K1164" i="17"/>
  <c r="J1164" i="17"/>
  <c r="I1164" i="17"/>
  <c r="S1163" i="17"/>
  <c r="R1163" i="17"/>
  <c r="Q1163" i="17"/>
  <c r="P1163" i="17"/>
  <c r="L1163" i="17"/>
  <c r="K1163" i="17"/>
  <c r="J1163" i="17"/>
  <c r="I1163" i="17"/>
  <c r="S1162" i="17"/>
  <c r="R1162" i="17"/>
  <c r="Q1162" i="17"/>
  <c r="P1162" i="17"/>
  <c r="L1162" i="17"/>
  <c r="K1162" i="17"/>
  <c r="J1162" i="17"/>
  <c r="I1162" i="17"/>
  <c r="S1161" i="17"/>
  <c r="R1161" i="17"/>
  <c r="Q1161" i="17"/>
  <c r="P1161" i="17"/>
  <c r="L1161" i="17"/>
  <c r="K1161" i="17"/>
  <c r="J1161" i="17"/>
  <c r="I1161" i="17"/>
  <c r="Q1140" i="17"/>
  <c r="P1140" i="17"/>
  <c r="L1140" i="17"/>
  <c r="K1140" i="17"/>
  <c r="J1140" i="17"/>
  <c r="I1140" i="17"/>
  <c r="S1160" i="17"/>
  <c r="R1160" i="17"/>
  <c r="Q1160" i="17"/>
  <c r="P1160" i="17"/>
  <c r="L1160" i="17"/>
  <c r="K1160" i="17"/>
  <c r="J1160" i="17"/>
  <c r="I1160" i="17"/>
  <c r="S1159" i="17"/>
  <c r="R1159" i="17"/>
  <c r="Q1159" i="17"/>
  <c r="P1159" i="17"/>
  <c r="L1159" i="17"/>
  <c r="K1159" i="17"/>
  <c r="J1159" i="17"/>
  <c r="I1159" i="17"/>
  <c r="S1172" i="17"/>
  <c r="R1172" i="17"/>
  <c r="Q1172" i="17"/>
  <c r="P1172" i="17"/>
  <c r="L1172" i="17"/>
  <c r="K1172" i="17"/>
  <c r="J1172" i="17"/>
  <c r="I1172" i="17"/>
  <c r="Q1139" i="17"/>
  <c r="P1139" i="17"/>
  <c r="L1139" i="17"/>
  <c r="K1139" i="17"/>
  <c r="J1139" i="17"/>
  <c r="I1139" i="17"/>
  <c r="Q1138" i="17"/>
  <c r="P1138" i="17"/>
  <c r="L1138" i="17"/>
  <c r="K1138" i="17"/>
  <c r="J1138" i="17"/>
  <c r="I1138" i="17"/>
  <c r="Q1137" i="17"/>
  <c r="P1137" i="17"/>
  <c r="L1137" i="17"/>
  <c r="K1137" i="17"/>
  <c r="J1137" i="17"/>
  <c r="I1137" i="17"/>
  <c r="S1158" i="17"/>
  <c r="R1158" i="17"/>
  <c r="Q1158" i="17"/>
  <c r="P1158" i="17"/>
  <c r="L1158" i="17"/>
  <c r="K1158" i="17"/>
  <c r="J1158" i="17"/>
  <c r="I1158" i="17"/>
  <c r="S1157" i="17"/>
  <c r="R1157" i="17"/>
  <c r="Q1157" i="17"/>
  <c r="P1157" i="17"/>
  <c r="L1157" i="17"/>
  <c r="K1157" i="17"/>
  <c r="J1157" i="17"/>
  <c r="I1157" i="17"/>
  <c r="Q1136" i="17"/>
  <c r="P1136" i="17"/>
  <c r="L1136" i="17"/>
  <c r="K1136" i="17"/>
  <c r="J1136" i="17"/>
  <c r="I1136" i="17"/>
  <c r="Q1135" i="17"/>
  <c r="P1135" i="17"/>
  <c r="L1135" i="17"/>
  <c r="K1135" i="17"/>
  <c r="J1135" i="17"/>
  <c r="I1135" i="17"/>
  <c r="Q1134" i="17"/>
  <c r="P1134" i="17"/>
  <c r="L1134" i="17"/>
  <c r="K1134" i="17"/>
  <c r="J1134" i="17"/>
  <c r="I1134" i="17"/>
  <c r="S1156" i="17"/>
  <c r="R1156" i="17"/>
  <c r="Q1156" i="17"/>
  <c r="P1156" i="17"/>
  <c r="L1156" i="17"/>
  <c r="K1156" i="17"/>
  <c r="J1156" i="17"/>
  <c r="I1156" i="17"/>
  <c r="S1155" i="17"/>
  <c r="R1155" i="17"/>
  <c r="Q1155" i="17"/>
  <c r="P1155" i="17"/>
  <c r="L1155" i="17"/>
  <c r="K1155" i="17"/>
  <c r="J1155" i="17"/>
  <c r="I1155" i="17"/>
  <c r="S1154" i="17"/>
  <c r="R1154" i="17"/>
  <c r="Q1154" i="17"/>
  <c r="P1154" i="17"/>
  <c r="L1154" i="17"/>
  <c r="K1154" i="17"/>
  <c r="J1154" i="17"/>
  <c r="I1154" i="17"/>
  <c r="S1153" i="17"/>
  <c r="R1153" i="17"/>
  <c r="Q1153" i="17"/>
  <c r="P1153" i="17"/>
  <c r="L1153" i="17"/>
  <c r="K1153" i="17"/>
  <c r="J1153" i="17"/>
  <c r="I1153" i="17"/>
  <c r="S1133" i="17"/>
  <c r="R1133" i="17"/>
  <c r="Q1133" i="17"/>
  <c r="P1133" i="17"/>
  <c r="L1133" i="17"/>
  <c r="K1133" i="17"/>
  <c r="J1133" i="17"/>
  <c r="I1133" i="17"/>
  <c r="Q1121" i="17"/>
  <c r="P1121" i="17"/>
  <c r="L1121" i="17"/>
  <c r="K1121" i="17"/>
  <c r="J1121" i="17"/>
  <c r="I1121" i="17"/>
  <c r="Q1120" i="17"/>
  <c r="P1120" i="17"/>
  <c r="L1120" i="17"/>
  <c r="K1120" i="17"/>
  <c r="J1120" i="17"/>
  <c r="I1120" i="17"/>
  <c r="Q1119" i="17"/>
  <c r="P1119" i="17"/>
  <c r="L1119" i="17"/>
  <c r="K1119" i="17"/>
  <c r="J1119" i="17"/>
  <c r="I1119" i="17"/>
  <c r="Q1118" i="17"/>
  <c r="P1118" i="17"/>
  <c r="L1118" i="17"/>
  <c r="K1118" i="17"/>
  <c r="J1118" i="17"/>
  <c r="I1118" i="17"/>
  <c r="S1130" i="17"/>
  <c r="R1130" i="17"/>
  <c r="Q1130" i="17"/>
  <c r="P1130" i="17"/>
  <c r="L1130" i="17"/>
  <c r="K1130" i="17"/>
  <c r="J1130" i="17"/>
  <c r="I1130" i="17"/>
  <c r="S1129" i="17"/>
  <c r="R1129" i="17"/>
  <c r="Q1129" i="17"/>
  <c r="P1129" i="17"/>
  <c r="L1129" i="17"/>
  <c r="K1129" i="17"/>
  <c r="J1129" i="17"/>
  <c r="I1129" i="17"/>
  <c r="S1128" i="17"/>
  <c r="R1128" i="17"/>
  <c r="Q1128" i="17"/>
  <c r="P1128" i="17"/>
  <c r="L1128" i="17"/>
  <c r="K1128" i="17"/>
  <c r="J1128" i="17"/>
  <c r="I1128" i="17"/>
  <c r="S1127" i="17"/>
  <c r="R1127" i="17"/>
  <c r="Q1127" i="17"/>
  <c r="P1127" i="17"/>
  <c r="L1127" i="17"/>
  <c r="K1127" i="17"/>
  <c r="J1127" i="17"/>
  <c r="I1127" i="17"/>
  <c r="S1132" i="17"/>
  <c r="R1132" i="17"/>
  <c r="Q1132" i="17"/>
  <c r="P1132" i="17"/>
  <c r="L1132" i="17"/>
  <c r="K1132" i="17"/>
  <c r="J1132" i="17"/>
  <c r="I1132" i="17"/>
  <c r="Q1117" i="17"/>
  <c r="P1117" i="17"/>
  <c r="L1117" i="17"/>
  <c r="K1117" i="17"/>
  <c r="J1117" i="17"/>
  <c r="I1117" i="17"/>
  <c r="Q1116" i="17"/>
  <c r="P1116" i="17"/>
  <c r="L1116" i="17"/>
  <c r="K1116" i="17"/>
  <c r="J1116" i="17"/>
  <c r="I1116" i="17"/>
  <c r="Q1115" i="17"/>
  <c r="P1115" i="17"/>
  <c r="L1115" i="17"/>
  <c r="K1115" i="17"/>
  <c r="J1115" i="17"/>
  <c r="I1115" i="17"/>
  <c r="S1131" i="17"/>
  <c r="R1131" i="17"/>
  <c r="Q1131" i="17"/>
  <c r="P1131" i="17"/>
  <c r="L1131" i="17"/>
  <c r="K1131" i="17"/>
  <c r="J1131" i="17"/>
  <c r="I1131" i="17"/>
  <c r="Q1114" i="17"/>
  <c r="P1114" i="17"/>
  <c r="L1114" i="17"/>
  <c r="K1114" i="17"/>
  <c r="J1114" i="17"/>
  <c r="I1114" i="17"/>
  <c r="Q1113" i="17"/>
  <c r="P1113" i="17"/>
  <c r="L1113" i="17"/>
  <c r="K1113" i="17"/>
  <c r="J1113" i="17"/>
  <c r="I1113" i="17"/>
  <c r="Q1112" i="17"/>
  <c r="P1112" i="17"/>
  <c r="L1112" i="17"/>
  <c r="K1112" i="17"/>
  <c r="J1112" i="17"/>
  <c r="I1112" i="17"/>
  <c r="Q1111" i="17"/>
  <c r="P1111" i="17"/>
  <c r="L1111" i="17"/>
  <c r="K1111" i="17"/>
  <c r="J1111" i="17"/>
  <c r="I1111" i="17"/>
  <c r="Q1110" i="17"/>
  <c r="P1110" i="17"/>
  <c r="L1110" i="17"/>
  <c r="K1110" i="17"/>
  <c r="J1110" i="17"/>
  <c r="I1110" i="17"/>
  <c r="Q1109" i="17"/>
  <c r="P1109" i="17"/>
  <c r="L1109" i="17"/>
  <c r="K1109" i="17"/>
  <c r="J1109" i="17"/>
  <c r="I1109" i="17"/>
  <c r="Q1108" i="17"/>
  <c r="P1108" i="17"/>
  <c r="L1108" i="17"/>
  <c r="K1108" i="17"/>
  <c r="J1108" i="17"/>
  <c r="I1108" i="17"/>
  <c r="Q1107" i="17"/>
  <c r="P1107" i="17"/>
  <c r="L1107" i="17"/>
  <c r="K1107" i="17"/>
  <c r="J1107" i="17"/>
  <c r="I1107" i="17"/>
  <c r="Q1106" i="17"/>
  <c r="P1106" i="17"/>
  <c r="L1106" i="17"/>
  <c r="K1106" i="17"/>
  <c r="J1106" i="17"/>
  <c r="I1106" i="17"/>
  <c r="Q1105" i="17"/>
  <c r="P1105" i="17"/>
  <c r="L1105" i="17"/>
  <c r="K1105" i="17"/>
  <c r="J1105" i="17"/>
  <c r="I1105" i="17"/>
  <c r="Q1104" i="17"/>
  <c r="P1104" i="17"/>
  <c r="L1104" i="17"/>
  <c r="K1104" i="17"/>
  <c r="J1104" i="17"/>
  <c r="I1104" i="17"/>
  <c r="S1126" i="17"/>
  <c r="R1126" i="17"/>
  <c r="Q1126" i="17"/>
  <c r="P1126" i="17"/>
  <c r="L1126" i="17"/>
  <c r="K1126" i="17"/>
  <c r="J1126" i="17"/>
  <c r="I1126" i="17"/>
  <c r="S1125" i="17"/>
  <c r="R1125" i="17"/>
  <c r="Q1125" i="17"/>
  <c r="P1125" i="17"/>
  <c r="L1125" i="17"/>
  <c r="K1125" i="17"/>
  <c r="J1125" i="17"/>
  <c r="I1125" i="17"/>
  <c r="S1124" i="17"/>
  <c r="R1124" i="17"/>
  <c r="Q1124" i="17"/>
  <c r="P1124" i="17"/>
  <c r="L1124" i="17"/>
  <c r="K1124" i="17"/>
  <c r="J1124" i="17"/>
  <c r="I1124" i="17"/>
  <c r="S1123" i="17"/>
  <c r="R1123" i="17"/>
  <c r="Q1123" i="17"/>
  <c r="P1123" i="17"/>
  <c r="L1123" i="17"/>
  <c r="K1123" i="17"/>
  <c r="J1123" i="17"/>
  <c r="I1123" i="17"/>
  <c r="Q1103" i="17"/>
  <c r="P1103" i="17"/>
  <c r="L1103" i="17"/>
  <c r="K1103" i="17"/>
  <c r="J1103" i="17"/>
  <c r="I1103" i="17"/>
  <c r="Q1102" i="17"/>
  <c r="P1102" i="17"/>
  <c r="L1102" i="17"/>
  <c r="K1102" i="17"/>
  <c r="J1102" i="17"/>
  <c r="I1102" i="17"/>
  <c r="S1122" i="17"/>
  <c r="R1122" i="17"/>
  <c r="Q1122" i="17"/>
  <c r="P1122" i="17"/>
  <c r="L1122" i="17"/>
  <c r="K1122" i="17"/>
  <c r="J1122" i="17"/>
  <c r="I1122" i="17"/>
  <c r="Q1085" i="17"/>
  <c r="P1085" i="17"/>
  <c r="L1085" i="17"/>
  <c r="K1085" i="17"/>
  <c r="J1085" i="17"/>
  <c r="I1085" i="17"/>
  <c r="Q1084" i="17"/>
  <c r="P1084" i="17"/>
  <c r="L1084" i="17"/>
  <c r="K1084" i="17"/>
  <c r="J1084" i="17"/>
  <c r="I1084" i="17"/>
  <c r="Q1083" i="17"/>
  <c r="P1083" i="17"/>
  <c r="L1083" i="17"/>
  <c r="K1083" i="17"/>
  <c r="J1083" i="17"/>
  <c r="I1083" i="17"/>
  <c r="S1096" i="17"/>
  <c r="R1096" i="17"/>
  <c r="Q1096" i="17"/>
  <c r="P1096" i="17"/>
  <c r="L1096" i="17"/>
  <c r="K1096" i="17"/>
  <c r="J1096" i="17"/>
  <c r="I1096" i="17"/>
  <c r="S1095" i="17"/>
  <c r="R1095" i="17"/>
  <c r="Q1095" i="17"/>
  <c r="P1095" i="17"/>
  <c r="L1095" i="17"/>
  <c r="K1095" i="17"/>
  <c r="J1095" i="17"/>
  <c r="I1095" i="17"/>
  <c r="Q1082" i="17"/>
  <c r="P1082" i="17"/>
  <c r="L1082" i="17"/>
  <c r="K1082" i="17"/>
  <c r="J1082" i="17"/>
  <c r="I1082" i="17"/>
  <c r="Q1081" i="17"/>
  <c r="P1081" i="17"/>
  <c r="L1081" i="17"/>
  <c r="K1081" i="17"/>
  <c r="J1081" i="17"/>
  <c r="I1081" i="17"/>
  <c r="Q1080" i="17"/>
  <c r="P1080" i="17"/>
  <c r="L1080" i="17"/>
  <c r="K1080" i="17"/>
  <c r="J1080" i="17"/>
  <c r="I1080" i="17"/>
  <c r="S1094" i="17"/>
  <c r="R1094" i="17"/>
  <c r="Q1094" i="17"/>
  <c r="P1094" i="17"/>
  <c r="L1094" i="17"/>
  <c r="K1094" i="17"/>
  <c r="J1094" i="17"/>
  <c r="I1094" i="17"/>
  <c r="S1100" i="17"/>
  <c r="R1100" i="17"/>
  <c r="Q1100" i="17"/>
  <c r="P1100" i="17"/>
  <c r="L1100" i="17"/>
  <c r="K1100" i="17"/>
  <c r="J1100" i="17"/>
  <c r="I1100" i="17"/>
  <c r="S1093" i="17"/>
  <c r="R1093" i="17"/>
  <c r="Q1093" i="17"/>
  <c r="P1093" i="17"/>
  <c r="L1093" i="17"/>
  <c r="K1093" i="17"/>
  <c r="J1093" i="17"/>
  <c r="I1093" i="17"/>
  <c r="Q1079" i="17"/>
  <c r="P1079" i="17"/>
  <c r="L1079" i="17"/>
  <c r="K1079" i="17"/>
  <c r="J1079" i="17"/>
  <c r="I1079" i="17"/>
  <c r="Q1078" i="17"/>
  <c r="P1078" i="17"/>
  <c r="L1078" i="17"/>
  <c r="K1078" i="17"/>
  <c r="J1078" i="17"/>
  <c r="I1078" i="17"/>
  <c r="S1099" i="17"/>
  <c r="R1099" i="17"/>
  <c r="Q1099" i="17"/>
  <c r="P1099" i="17"/>
  <c r="L1099" i="17"/>
  <c r="K1099" i="17"/>
  <c r="J1099" i="17"/>
  <c r="I1099" i="17"/>
  <c r="S1098" i="17"/>
  <c r="R1098" i="17"/>
  <c r="Q1098" i="17"/>
  <c r="P1098" i="17"/>
  <c r="L1098" i="17"/>
  <c r="K1098" i="17"/>
  <c r="J1098" i="17"/>
  <c r="I1098" i="17"/>
  <c r="S1092" i="17"/>
  <c r="R1092" i="17"/>
  <c r="Q1092" i="17"/>
  <c r="P1092" i="17"/>
  <c r="L1092" i="17"/>
  <c r="K1092" i="17"/>
  <c r="J1092" i="17"/>
  <c r="I1092" i="17"/>
  <c r="Q1077" i="17"/>
  <c r="P1077" i="17"/>
  <c r="L1077" i="17"/>
  <c r="K1077" i="17"/>
  <c r="J1077" i="17"/>
  <c r="I1077" i="17"/>
  <c r="S1091" i="17"/>
  <c r="R1091" i="17"/>
  <c r="Q1091" i="17"/>
  <c r="P1091" i="17"/>
  <c r="L1091" i="17"/>
  <c r="K1091" i="17"/>
  <c r="J1091" i="17"/>
  <c r="I1091" i="17"/>
  <c r="S1090" i="17"/>
  <c r="R1090" i="17"/>
  <c r="Q1090" i="17"/>
  <c r="P1090" i="17"/>
  <c r="L1090" i="17"/>
  <c r="K1090" i="17"/>
  <c r="J1090" i="17"/>
  <c r="I1090" i="17"/>
  <c r="S1089" i="17"/>
  <c r="R1089" i="17"/>
  <c r="Q1089" i="17"/>
  <c r="P1089" i="17"/>
  <c r="L1089" i="17"/>
  <c r="K1089" i="17"/>
  <c r="J1089" i="17"/>
  <c r="I1089" i="17"/>
  <c r="Q1076" i="17"/>
  <c r="P1076" i="17"/>
  <c r="L1076" i="17"/>
  <c r="K1076" i="17"/>
  <c r="J1076" i="17"/>
  <c r="I1076" i="17"/>
  <c r="Q1075" i="17"/>
  <c r="P1075" i="17"/>
  <c r="L1075" i="17"/>
  <c r="K1075" i="17"/>
  <c r="J1075" i="17"/>
  <c r="I1075" i="17"/>
  <c r="S1088" i="17"/>
  <c r="R1088" i="17"/>
  <c r="Q1088" i="17"/>
  <c r="P1088" i="17"/>
  <c r="L1088" i="17"/>
  <c r="K1088" i="17"/>
  <c r="J1088" i="17"/>
  <c r="I1088" i="17"/>
  <c r="S1097" i="17"/>
  <c r="R1097" i="17"/>
  <c r="Q1097" i="17"/>
  <c r="P1097" i="17"/>
  <c r="L1097" i="17"/>
  <c r="K1097" i="17"/>
  <c r="J1097" i="17"/>
  <c r="I1097" i="17"/>
  <c r="Q1074" i="17"/>
  <c r="P1074" i="17"/>
  <c r="L1074" i="17"/>
  <c r="K1074" i="17"/>
  <c r="J1074" i="17"/>
  <c r="I1074" i="17"/>
  <c r="Q1073" i="17"/>
  <c r="P1073" i="17"/>
  <c r="L1073" i="17"/>
  <c r="K1073" i="17"/>
  <c r="J1073" i="17"/>
  <c r="I1073" i="17"/>
  <c r="Q1072" i="17"/>
  <c r="P1072" i="17"/>
  <c r="L1072" i="17"/>
  <c r="K1072" i="17"/>
  <c r="J1072" i="17"/>
  <c r="I1072" i="17"/>
  <c r="Q1071" i="17"/>
  <c r="P1071" i="17"/>
  <c r="L1071" i="17"/>
  <c r="K1071" i="17"/>
  <c r="J1071" i="17"/>
  <c r="I1071" i="17"/>
  <c r="Q1070" i="17"/>
  <c r="P1070" i="17"/>
  <c r="L1070" i="17"/>
  <c r="K1070" i="17"/>
  <c r="J1070" i="17"/>
  <c r="I1070" i="17"/>
  <c r="Q1069" i="17"/>
  <c r="P1069" i="17"/>
  <c r="L1069" i="17"/>
  <c r="K1069" i="17"/>
  <c r="J1069" i="17"/>
  <c r="I1069" i="17"/>
  <c r="Q1068" i="17"/>
  <c r="P1068" i="17"/>
  <c r="L1068" i="17"/>
  <c r="K1068" i="17"/>
  <c r="J1068" i="17"/>
  <c r="I1068" i="17"/>
  <c r="Q1067" i="17"/>
  <c r="P1067" i="17"/>
  <c r="L1067" i="17"/>
  <c r="K1067" i="17"/>
  <c r="J1067" i="17"/>
  <c r="I1067" i="17"/>
  <c r="S1087" i="17"/>
  <c r="R1087" i="17"/>
  <c r="Q1087" i="17"/>
  <c r="P1087" i="17"/>
  <c r="L1087" i="17"/>
  <c r="K1087" i="17"/>
  <c r="J1087" i="17"/>
  <c r="I1087" i="17"/>
  <c r="S1086" i="17"/>
  <c r="R1086" i="17"/>
  <c r="Q1086" i="17"/>
  <c r="P1086" i="17"/>
  <c r="L1086" i="17"/>
  <c r="K1086" i="17"/>
  <c r="J1086" i="17"/>
  <c r="I1086" i="17"/>
  <c r="S1101" i="17"/>
  <c r="R1101" i="17"/>
  <c r="Q1101" i="17"/>
  <c r="P1101" i="17"/>
  <c r="L1101" i="17"/>
  <c r="K1101" i="17"/>
  <c r="J1101" i="17"/>
  <c r="I1101" i="17"/>
  <c r="S1066" i="17"/>
  <c r="R1066" i="17"/>
  <c r="Q1066" i="17"/>
  <c r="P1066" i="17"/>
  <c r="L1066" i="17"/>
  <c r="K1066" i="17"/>
  <c r="J1066" i="17"/>
  <c r="I1066" i="17"/>
  <c r="S1062" i="17"/>
  <c r="R1062" i="17"/>
  <c r="Q1062" i="17"/>
  <c r="P1062" i="17"/>
  <c r="L1062" i="17"/>
  <c r="K1062" i="17"/>
  <c r="J1062" i="17"/>
  <c r="I1062" i="17"/>
  <c r="S1061" i="17"/>
  <c r="R1061" i="17"/>
  <c r="Q1061" i="17"/>
  <c r="P1061" i="17"/>
  <c r="L1061" i="17"/>
  <c r="K1061" i="17"/>
  <c r="J1061" i="17"/>
  <c r="I1061" i="17"/>
  <c r="Q1048" i="17"/>
  <c r="P1048" i="17"/>
  <c r="L1048" i="17"/>
  <c r="K1048" i="17"/>
  <c r="J1048" i="17"/>
  <c r="I1048" i="17"/>
  <c r="Q1047" i="17"/>
  <c r="P1047" i="17"/>
  <c r="L1047" i="17"/>
  <c r="K1047" i="17"/>
  <c r="J1047" i="17"/>
  <c r="I1047" i="17"/>
  <c r="Q1046" i="17"/>
  <c r="P1046" i="17"/>
  <c r="L1046" i="17"/>
  <c r="K1046" i="17"/>
  <c r="J1046" i="17"/>
  <c r="I1046" i="17"/>
  <c r="Q1045" i="17"/>
  <c r="P1045" i="17"/>
  <c r="L1045" i="17"/>
  <c r="K1045" i="17"/>
  <c r="J1045" i="17"/>
  <c r="I1045" i="17"/>
  <c r="S1065" i="17"/>
  <c r="R1065" i="17"/>
  <c r="Q1065" i="17"/>
  <c r="P1065" i="17"/>
  <c r="L1065" i="17"/>
  <c r="K1065" i="17"/>
  <c r="J1065" i="17"/>
  <c r="I1065" i="17"/>
  <c r="Q1044" i="17"/>
  <c r="P1044" i="17"/>
  <c r="L1044" i="17"/>
  <c r="K1044" i="17"/>
  <c r="J1044" i="17"/>
  <c r="I1044" i="17"/>
  <c r="Q1043" i="17"/>
  <c r="P1043" i="17"/>
  <c r="L1043" i="17"/>
  <c r="K1043" i="17"/>
  <c r="J1043" i="17"/>
  <c r="I1043" i="17"/>
  <c r="Q1042" i="17"/>
  <c r="P1042" i="17"/>
  <c r="L1042" i="17"/>
  <c r="K1042" i="17"/>
  <c r="J1042" i="17"/>
  <c r="I1042" i="17"/>
  <c r="Q1041" i="17"/>
  <c r="P1041" i="17"/>
  <c r="L1041" i="17"/>
  <c r="K1041" i="17"/>
  <c r="J1041" i="17"/>
  <c r="I1041" i="17"/>
  <c r="S1060" i="17"/>
  <c r="R1060" i="17"/>
  <c r="Q1060" i="17"/>
  <c r="P1060" i="17"/>
  <c r="L1060" i="17"/>
  <c r="K1060" i="17"/>
  <c r="J1060" i="17"/>
  <c r="I1060" i="17"/>
  <c r="S1059" i="17"/>
  <c r="R1059" i="17"/>
  <c r="Q1059" i="17"/>
  <c r="P1059" i="17"/>
  <c r="L1059" i="17"/>
  <c r="K1059" i="17"/>
  <c r="J1059" i="17"/>
  <c r="I1059" i="17"/>
  <c r="Q1040" i="17"/>
  <c r="P1040" i="17"/>
  <c r="L1040" i="17"/>
  <c r="K1040" i="17"/>
  <c r="J1040" i="17"/>
  <c r="I1040" i="17"/>
  <c r="Q1039" i="17"/>
  <c r="P1039" i="17"/>
  <c r="L1039" i="17"/>
  <c r="K1039" i="17"/>
  <c r="J1039" i="17"/>
  <c r="I1039" i="17"/>
  <c r="Q1038" i="17"/>
  <c r="P1038" i="17"/>
  <c r="L1038" i="17"/>
  <c r="K1038" i="17"/>
  <c r="J1038" i="17"/>
  <c r="I1038" i="17"/>
  <c r="S1058" i="17"/>
  <c r="R1058" i="17"/>
  <c r="Q1058" i="17"/>
  <c r="P1058" i="17"/>
  <c r="L1058" i="17"/>
  <c r="K1058" i="17"/>
  <c r="J1058" i="17"/>
  <c r="I1058" i="17"/>
  <c r="S1064" i="17"/>
  <c r="R1064" i="17"/>
  <c r="Q1064" i="17"/>
  <c r="P1064" i="17"/>
  <c r="L1064" i="17"/>
  <c r="K1064" i="17"/>
  <c r="J1064" i="17"/>
  <c r="I1064" i="17"/>
  <c r="S1057" i="17"/>
  <c r="R1057" i="17"/>
  <c r="Q1057" i="17"/>
  <c r="P1057" i="17"/>
  <c r="L1057" i="17"/>
  <c r="K1057" i="17"/>
  <c r="J1057" i="17"/>
  <c r="I1057" i="17"/>
  <c r="S1056" i="17"/>
  <c r="R1056" i="17"/>
  <c r="Q1056" i="17"/>
  <c r="P1056" i="17"/>
  <c r="L1056" i="17"/>
  <c r="K1056" i="17"/>
  <c r="J1056" i="17"/>
  <c r="I1056" i="17"/>
  <c r="Q1037" i="17"/>
  <c r="P1037" i="17"/>
  <c r="L1037" i="17"/>
  <c r="K1037" i="17"/>
  <c r="J1037" i="17"/>
  <c r="I1037" i="17"/>
  <c r="Q1036" i="17"/>
  <c r="P1036" i="17"/>
  <c r="L1036" i="17"/>
  <c r="K1036" i="17"/>
  <c r="J1036" i="17"/>
  <c r="I1036" i="17"/>
  <c r="Q1035" i="17"/>
  <c r="P1035" i="17"/>
  <c r="L1035" i="17"/>
  <c r="K1035" i="17"/>
  <c r="J1035" i="17"/>
  <c r="I1035" i="17"/>
  <c r="Q1034" i="17"/>
  <c r="P1034" i="17"/>
  <c r="L1034" i="17"/>
  <c r="K1034" i="17"/>
  <c r="J1034" i="17"/>
  <c r="I1034" i="17"/>
  <c r="Q1033" i="17"/>
  <c r="P1033" i="17"/>
  <c r="L1033" i="17"/>
  <c r="K1033" i="17"/>
  <c r="J1033" i="17"/>
  <c r="I1033" i="17"/>
  <c r="S1063" i="17"/>
  <c r="R1063" i="17"/>
  <c r="Q1063" i="17"/>
  <c r="P1063" i="17"/>
  <c r="L1063" i="17"/>
  <c r="K1063" i="17"/>
  <c r="J1063" i="17"/>
  <c r="I1063" i="17"/>
  <c r="Q1032" i="17"/>
  <c r="P1032" i="17"/>
  <c r="L1032" i="17"/>
  <c r="K1032" i="17"/>
  <c r="J1032" i="17"/>
  <c r="I1032" i="17"/>
  <c r="Q1031" i="17"/>
  <c r="P1031" i="17"/>
  <c r="L1031" i="17"/>
  <c r="K1031" i="17"/>
  <c r="J1031" i="17"/>
  <c r="I1031" i="17"/>
  <c r="Q1030" i="17"/>
  <c r="P1030" i="17"/>
  <c r="L1030" i="17"/>
  <c r="K1030" i="17"/>
  <c r="J1030" i="17"/>
  <c r="I1030" i="17"/>
  <c r="Q1029" i="17"/>
  <c r="P1029" i="17"/>
  <c r="L1029" i="17"/>
  <c r="K1029" i="17"/>
  <c r="J1029" i="17"/>
  <c r="I1029" i="17"/>
  <c r="Q1028" i="17"/>
  <c r="P1028" i="17"/>
  <c r="L1028" i="17"/>
  <c r="K1028" i="17"/>
  <c r="J1028" i="17"/>
  <c r="I1028" i="17"/>
  <c r="S1055" i="17"/>
  <c r="R1055" i="17"/>
  <c r="Q1055" i="17"/>
  <c r="P1055" i="17"/>
  <c r="L1055" i="17"/>
  <c r="K1055" i="17"/>
  <c r="J1055" i="17"/>
  <c r="I1055" i="17"/>
  <c r="Q1027" i="17"/>
  <c r="P1027" i="17"/>
  <c r="L1027" i="17"/>
  <c r="K1027" i="17"/>
  <c r="J1027" i="17"/>
  <c r="I1027" i="17"/>
  <c r="Q1026" i="17"/>
  <c r="P1026" i="17"/>
  <c r="L1026" i="17"/>
  <c r="K1026" i="17"/>
  <c r="J1026" i="17"/>
  <c r="I1026" i="17"/>
  <c r="Q1025" i="17"/>
  <c r="P1025" i="17"/>
  <c r="L1025" i="17"/>
  <c r="K1025" i="17"/>
  <c r="J1025" i="17"/>
  <c r="I1025" i="17"/>
  <c r="S1054" i="17"/>
  <c r="R1054" i="17"/>
  <c r="Q1054" i="17"/>
  <c r="P1054" i="17"/>
  <c r="L1054" i="17"/>
  <c r="K1054" i="17"/>
  <c r="J1054" i="17"/>
  <c r="I1054" i="17"/>
  <c r="Q1024" i="17"/>
  <c r="P1024" i="17"/>
  <c r="L1024" i="17"/>
  <c r="K1024" i="17"/>
  <c r="J1024" i="17"/>
  <c r="I1024" i="17"/>
  <c r="Q1023" i="17"/>
  <c r="P1023" i="17"/>
  <c r="L1023" i="17"/>
  <c r="K1023" i="17"/>
  <c r="J1023" i="17"/>
  <c r="I1023" i="17"/>
  <c r="Q1022" i="17"/>
  <c r="P1022" i="17"/>
  <c r="L1022" i="17"/>
  <c r="K1022" i="17"/>
  <c r="J1022" i="17"/>
  <c r="I1022" i="17"/>
  <c r="Q1021" i="17"/>
  <c r="P1021" i="17"/>
  <c r="L1021" i="17"/>
  <c r="K1021" i="17"/>
  <c r="J1021" i="17"/>
  <c r="I1021" i="17"/>
  <c r="S1053" i="17"/>
  <c r="R1053" i="17"/>
  <c r="Q1053" i="17"/>
  <c r="P1053" i="17"/>
  <c r="L1053" i="17"/>
  <c r="K1053" i="17"/>
  <c r="J1053" i="17"/>
  <c r="I1053" i="17"/>
  <c r="S1052" i="17"/>
  <c r="R1052" i="17"/>
  <c r="Q1052" i="17"/>
  <c r="P1052" i="17"/>
  <c r="L1052" i="17"/>
  <c r="K1052" i="17"/>
  <c r="J1052" i="17"/>
  <c r="I1052" i="17"/>
  <c r="S1051" i="17"/>
  <c r="R1051" i="17"/>
  <c r="Q1051" i="17"/>
  <c r="P1051" i="17"/>
  <c r="L1051" i="17"/>
  <c r="K1051" i="17"/>
  <c r="J1051" i="17"/>
  <c r="I1051" i="17"/>
  <c r="S1050" i="17"/>
  <c r="R1050" i="17"/>
  <c r="Q1050" i="17"/>
  <c r="P1050" i="17"/>
  <c r="L1050" i="17"/>
  <c r="K1050" i="17"/>
  <c r="J1050" i="17"/>
  <c r="I1050" i="17"/>
  <c r="S1049" i="17"/>
  <c r="R1049" i="17"/>
  <c r="Q1049" i="17"/>
  <c r="P1049" i="17"/>
  <c r="L1049" i="17"/>
  <c r="K1049" i="17"/>
  <c r="J1049" i="17"/>
  <c r="I1049" i="17"/>
  <c r="Q1020" i="17"/>
  <c r="P1020" i="17"/>
  <c r="L1020" i="17"/>
  <c r="K1020" i="17"/>
  <c r="J1020" i="17"/>
  <c r="I1020" i="17"/>
  <c r="S1019" i="17"/>
  <c r="R1019" i="17"/>
  <c r="Q1019" i="17"/>
  <c r="P1019" i="17"/>
  <c r="L1019" i="17"/>
  <c r="K1019" i="17"/>
  <c r="J1019" i="17"/>
  <c r="I1019" i="17"/>
  <c r="Q1001" i="17"/>
  <c r="P1001" i="17"/>
  <c r="L1001" i="17"/>
  <c r="K1001" i="17"/>
  <c r="J1001" i="17"/>
  <c r="I1001" i="17"/>
  <c r="Q1000" i="17"/>
  <c r="P1000" i="17"/>
  <c r="L1000" i="17"/>
  <c r="K1000" i="17"/>
  <c r="J1000" i="17"/>
  <c r="I1000" i="17"/>
  <c r="Q999" i="17"/>
  <c r="P999" i="17"/>
  <c r="L999" i="17"/>
  <c r="K999" i="17"/>
  <c r="J999" i="17"/>
  <c r="I999" i="17"/>
  <c r="Q998" i="17"/>
  <c r="P998" i="17"/>
  <c r="L998" i="17"/>
  <c r="K998" i="17"/>
  <c r="J998" i="17"/>
  <c r="I998" i="17"/>
  <c r="S1017" i="17"/>
  <c r="R1017" i="17"/>
  <c r="Q1017" i="17"/>
  <c r="P1017" i="17"/>
  <c r="L1017" i="17"/>
  <c r="K1017" i="17"/>
  <c r="J1017" i="17"/>
  <c r="I1017" i="17"/>
  <c r="S1016" i="17"/>
  <c r="R1016" i="17"/>
  <c r="Q1016" i="17"/>
  <c r="P1016" i="17"/>
  <c r="L1016" i="17"/>
  <c r="K1016" i="17"/>
  <c r="J1016" i="17"/>
  <c r="I1016" i="17"/>
  <c r="S1013" i="17"/>
  <c r="R1013" i="17"/>
  <c r="Q1013" i="17"/>
  <c r="P1013" i="17"/>
  <c r="L1013" i="17"/>
  <c r="K1013" i="17"/>
  <c r="J1013" i="17"/>
  <c r="I1013" i="17"/>
  <c r="S1012" i="17"/>
  <c r="R1012" i="17"/>
  <c r="Q1012" i="17"/>
  <c r="P1012" i="17"/>
  <c r="L1012" i="17"/>
  <c r="K1012" i="17"/>
  <c r="J1012" i="17"/>
  <c r="I1012" i="17"/>
  <c r="S1011" i="17"/>
  <c r="R1011" i="17"/>
  <c r="Q1011" i="17"/>
  <c r="P1011" i="17"/>
  <c r="L1011" i="17"/>
  <c r="K1011" i="17"/>
  <c r="J1011" i="17"/>
  <c r="I1011" i="17"/>
  <c r="S1018" i="17"/>
  <c r="R1018" i="17"/>
  <c r="Q1018" i="17"/>
  <c r="P1018" i="17"/>
  <c r="L1018" i="17"/>
  <c r="K1018" i="17"/>
  <c r="J1018" i="17"/>
  <c r="I1018" i="17"/>
  <c r="S1010" i="17"/>
  <c r="R1010" i="17"/>
  <c r="Q1010" i="17"/>
  <c r="P1010" i="17"/>
  <c r="L1010" i="17"/>
  <c r="K1010" i="17"/>
  <c r="J1010" i="17"/>
  <c r="I1010" i="17"/>
  <c r="S1015" i="17"/>
  <c r="R1015" i="17"/>
  <c r="Q1015" i="17"/>
  <c r="P1015" i="17"/>
  <c r="L1015" i="17"/>
  <c r="K1015" i="17"/>
  <c r="J1015" i="17"/>
  <c r="I1015" i="17"/>
  <c r="S1014" i="17"/>
  <c r="R1014" i="17"/>
  <c r="Q1014" i="17"/>
  <c r="P1014" i="17"/>
  <c r="L1014" i="17"/>
  <c r="K1014" i="17"/>
  <c r="J1014" i="17"/>
  <c r="I1014" i="17"/>
  <c r="Q997" i="17"/>
  <c r="P997" i="17"/>
  <c r="L997" i="17"/>
  <c r="K997" i="17"/>
  <c r="J997" i="17"/>
  <c r="I997" i="17"/>
  <c r="Q996" i="17"/>
  <c r="P996" i="17"/>
  <c r="L996" i="17"/>
  <c r="K996" i="17"/>
  <c r="J996" i="17"/>
  <c r="I996" i="17"/>
  <c r="S1009" i="17"/>
  <c r="R1009" i="17"/>
  <c r="Q1009" i="17"/>
  <c r="P1009" i="17"/>
  <c r="L1009" i="17"/>
  <c r="K1009" i="17"/>
  <c r="J1009" i="17"/>
  <c r="I1009" i="17"/>
  <c r="S1008" i="17"/>
  <c r="R1008" i="17"/>
  <c r="Q1008" i="17"/>
  <c r="P1008" i="17"/>
  <c r="L1008" i="17"/>
  <c r="K1008" i="17"/>
  <c r="J1008" i="17"/>
  <c r="I1008" i="17"/>
  <c r="Q995" i="17"/>
  <c r="P995" i="17"/>
  <c r="L995" i="17"/>
  <c r="K995" i="17"/>
  <c r="J995" i="17"/>
  <c r="I995" i="17"/>
  <c r="Q994" i="17"/>
  <c r="P994" i="17"/>
  <c r="L994" i="17"/>
  <c r="K994" i="17"/>
  <c r="J994" i="17"/>
  <c r="I994" i="17"/>
  <c r="Q993" i="17"/>
  <c r="P993" i="17"/>
  <c r="L993" i="17"/>
  <c r="K993" i="17"/>
  <c r="J993" i="17"/>
  <c r="I993" i="17"/>
  <c r="Q992" i="17"/>
  <c r="P992" i="17"/>
  <c r="L992" i="17"/>
  <c r="K992" i="17"/>
  <c r="J992" i="17"/>
  <c r="I992" i="17"/>
  <c r="S1007" i="17"/>
  <c r="R1007" i="17"/>
  <c r="Q1007" i="17"/>
  <c r="P1007" i="17"/>
  <c r="L1007" i="17"/>
  <c r="K1007" i="17"/>
  <c r="J1007" i="17"/>
  <c r="I1007" i="17"/>
  <c r="S1006" i="17"/>
  <c r="R1006" i="17"/>
  <c r="Q1006" i="17"/>
  <c r="P1006" i="17"/>
  <c r="L1006" i="17"/>
  <c r="K1006" i="17"/>
  <c r="J1006" i="17"/>
  <c r="I1006" i="17"/>
  <c r="Q991" i="17"/>
  <c r="P991" i="17"/>
  <c r="L991" i="17"/>
  <c r="K991" i="17"/>
  <c r="J991" i="17"/>
  <c r="I991" i="17"/>
  <c r="S1005" i="17"/>
  <c r="R1005" i="17"/>
  <c r="Q1005" i="17"/>
  <c r="P1005" i="17"/>
  <c r="L1005" i="17"/>
  <c r="K1005" i="17"/>
  <c r="J1005" i="17"/>
  <c r="I1005" i="17"/>
  <c r="S1004" i="17"/>
  <c r="R1004" i="17"/>
  <c r="Q1004" i="17"/>
  <c r="P1004" i="17"/>
  <c r="L1004" i="17"/>
  <c r="K1004" i="17"/>
  <c r="J1004" i="17"/>
  <c r="I1004" i="17"/>
  <c r="Q990" i="17"/>
  <c r="P990" i="17"/>
  <c r="L990" i="17"/>
  <c r="K990" i="17"/>
  <c r="J990" i="17"/>
  <c r="I990" i="17"/>
  <c r="Q989" i="17"/>
  <c r="P989" i="17"/>
  <c r="L989" i="17"/>
  <c r="K989" i="17"/>
  <c r="J989" i="17"/>
  <c r="I989" i="17"/>
  <c r="Q988" i="17"/>
  <c r="P988" i="17"/>
  <c r="L988" i="17"/>
  <c r="K988" i="17"/>
  <c r="J988" i="17"/>
  <c r="I988" i="17"/>
  <c r="S1003" i="17"/>
  <c r="R1003" i="17"/>
  <c r="Q1003" i="17"/>
  <c r="P1003" i="17"/>
  <c r="L1003" i="17"/>
  <c r="K1003" i="17"/>
  <c r="J1003" i="17"/>
  <c r="I1003" i="17"/>
  <c r="S1002" i="17"/>
  <c r="R1002" i="17"/>
  <c r="Q1002" i="17"/>
  <c r="P1002" i="17"/>
  <c r="L1002" i="17"/>
  <c r="K1002" i="17"/>
  <c r="J1002" i="17"/>
  <c r="I1002" i="17"/>
  <c r="Q987" i="17"/>
  <c r="P987" i="17"/>
  <c r="L987" i="17"/>
  <c r="K987" i="17"/>
  <c r="J987" i="17"/>
  <c r="I987" i="17"/>
  <c r="Q986" i="17"/>
  <c r="P986" i="17"/>
  <c r="L986" i="17"/>
  <c r="K986" i="17"/>
  <c r="J986" i="17"/>
  <c r="I986" i="17"/>
  <c r="Q985" i="17"/>
  <c r="P985" i="17"/>
  <c r="L985" i="17"/>
  <c r="K985" i="17"/>
  <c r="J985" i="17"/>
  <c r="I985" i="17"/>
  <c r="Q984" i="17"/>
  <c r="P984" i="17"/>
  <c r="L984" i="17"/>
  <c r="K984" i="17"/>
  <c r="J984" i="17"/>
  <c r="I984" i="17"/>
  <c r="S981" i="17"/>
  <c r="R981" i="17"/>
  <c r="Q981" i="17"/>
  <c r="P981" i="17"/>
  <c r="L981" i="17"/>
  <c r="K981" i="17"/>
  <c r="J981" i="17"/>
  <c r="I981" i="17"/>
  <c r="S980" i="17"/>
  <c r="R980" i="17"/>
  <c r="Q980" i="17"/>
  <c r="P980" i="17"/>
  <c r="L980" i="17"/>
  <c r="K980" i="17"/>
  <c r="J980" i="17"/>
  <c r="I980" i="17"/>
  <c r="Q973" i="17"/>
  <c r="P973" i="17"/>
  <c r="L973" i="17"/>
  <c r="K973" i="17"/>
  <c r="J973" i="17"/>
  <c r="I973" i="17"/>
  <c r="Q972" i="17"/>
  <c r="P972" i="17"/>
  <c r="L972" i="17"/>
  <c r="K972" i="17"/>
  <c r="J972" i="17"/>
  <c r="I972" i="17"/>
  <c r="S983" i="17"/>
  <c r="R983" i="17"/>
  <c r="Q983" i="17"/>
  <c r="P983" i="17"/>
  <c r="L983" i="17"/>
  <c r="K983" i="17"/>
  <c r="J983" i="17"/>
  <c r="I983" i="17"/>
  <c r="Q971" i="17"/>
  <c r="P971" i="17"/>
  <c r="L971" i="17"/>
  <c r="K971" i="17"/>
  <c r="J971" i="17"/>
  <c r="I971" i="17"/>
  <c r="Q970" i="17"/>
  <c r="P970" i="17"/>
  <c r="L970" i="17"/>
  <c r="K970" i="17"/>
  <c r="J970" i="17"/>
  <c r="I970" i="17"/>
  <c r="Q969" i="17"/>
  <c r="P969" i="17"/>
  <c r="L969" i="17"/>
  <c r="K969" i="17"/>
  <c r="J969" i="17"/>
  <c r="I969" i="17"/>
  <c r="Q968" i="17"/>
  <c r="P968" i="17"/>
  <c r="L968" i="17"/>
  <c r="K968" i="17"/>
  <c r="J968" i="17"/>
  <c r="I968" i="17"/>
  <c r="Q967" i="17"/>
  <c r="P967" i="17"/>
  <c r="L967" i="17"/>
  <c r="K967" i="17"/>
  <c r="J967" i="17"/>
  <c r="I967" i="17"/>
  <c r="Q966" i="17"/>
  <c r="P966" i="17"/>
  <c r="L966" i="17"/>
  <c r="K966" i="17"/>
  <c r="J966" i="17"/>
  <c r="I966" i="17"/>
  <c r="S979" i="17"/>
  <c r="R979" i="17"/>
  <c r="Q979" i="17"/>
  <c r="P979" i="17"/>
  <c r="L979" i="17"/>
  <c r="K979" i="17"/>
  <c r="J979" i="17"/>
  <c r="I979" i="17"/>
  <c r="Q965" i="17"/>
  <c r="P965" i="17"/>
  <c r="L965" i="17"/>
  <c r="K965" i="17"/>
  <c r="J965" i="17"/>
  <c r="I965" i="17"/>
  <c r="S978" i="17"/>
  <c r="R978" i="17"/>
  <c r="Q978" i="17"/>
  <c r="P978" i="17"/>
  <c r="L978" i="17"/>
  <c r="K978" i="17"/>
  <c r="J978" i="17"/>
  <c r="I978" i="17"/>
  <c r="S977" i="17"/>
  <c r="R977" i="17"/>
  <c r="Q977" i="17"/>
  <c r="P977" i="17"/>
  <c r="L977" i="17"/>
  <c r="K977" i="17"/>
  <c r="J977" i="17"/>
  <c r="I977" i="17"/>
  <c r="Q964" i="17"/>
  <c r="P964" i="17"/>
  <c r="L964" i="17"/>
  <c r="K964" i="17"/>
  <c r="J964" i="17"/>
  <c r="I964" i="17"/>
  <c r="S982" i="17"/>
  <c r="R982" i="17"/>
  <c r="Q982" i="17"/>
  <c r="P982" i="17"/>
  <c r="L982" i="17"/>
  <c r="K982" i="17"/>
  <c r="J982" i="17"/>
  <c r="I982" i="17"/>
  <c r="Q963" i="17"/>
  <c r="P963" i="17"/>
  <c r="L963" i="17"/>
  <c r="K963" i="17"/>
  <c r="J963" i="17"/>
  <c r="I963" i="17"/>
  <c r="S976" i="17"/>
  <c r="R976" i="17"/>
  <c r="Q976" i="17"/>
  <c r="P976" i="17"/>
  <c r="L976" i="17"/>
  <c r="K976" i="17"/>
  <c r="J976" i="17"/>
  <c r="I976" i="17"/>
  <c r="Q962" i="17"/>
  <c r="P962" i="17"/>
  <c r="L962" i="17"/>
  <c r="K962" i="17"/>
  <c r="J962" i="17"/>
  <c r="I962" i="17"/>
  <c r="Q961" i="17"/>
  <c r="P961" i="17"/>
  <c r="L961" i="17"/>
  <c r="K961" i="17"/>
  <c r="J961" i="17"/>
  <c r="I961" i="17"/>
  <c r="S975" i="17"/>
  <c r="R975" i="17"/>
  <c r="Q975" i="17"/>
  <c r="P975" i="17"/>
  <c r="L975" i="17"/>
  <c r="K975" i="17"/>
  <c r="J975" i="17"/>
  <c r="I975" i="17"/>
  <c r="S974" i="17"/>
  <c r="R974" i="17"/>
  <c r="Q974" i="17"/>
  <c r="P974" i="17"/>
  <c r="L974" i="17"/>
  <c r="K974" i="17"/>
  <c r="J974" i="17"/>
  <c r="I974" i="17"/>
  <c r="Q943" i="17"/>
  <c r="P943" i="17"/>
  <c r="L943" i="17"/>
  <c r="K943" i="17"/>
  <c r="J943" i="17"/>
  <c r="I943" i="17"/>
  <c r="Q942" i="17"/>
  <c r="P942" i="17"/>
  <c r="L942" i="17"/>
  <c r="K942" i="17"/>
  <c r="J942" i="17"/>
  <c r="I942" i="17"/>
  <c r="Q941" i="17"/>
  <c r="P941" i="17"/>
  <c r="L941" i="17"/>
  <c r="K941" i="17"/>
  <c r="J941" i="17"/>
  <c r="I941" i="17"/>
  <c r="Q940" i="17"/>
  <c r="P940" i="17"/>
  <c r="L940" i="17"/>
  <c r="K940" i="17"/>
  <c r="J940" i="17"/>
  <c r="I940" i="17"/>
  <c r="Q939" i="17"/>
  <c r="P939" i="17"/>
  <c r="L939" i="17"/>
  <c r="K939" i="17"/>
  <c r="J939" i="17"/>
  <c r="I939" i="17"/>
  <c r="S957" i="17"/>
  <c r="R957" i="17"/>
  <c r="Q957" i="17"/>
  <c r="P957" i="17"/>
  <c r="L957" i="17"/>
  <c r="K957" i="17"/>
  <c r="J957" i="17"/>
  <c r="I957" i="17"/>
  <c r="S956" i="17"/>
  <c r="R956" i="17"/>
  <c r="Q956" i="17"/>
  <c r="P956" i="17"/>
  <c r="L956" i="17"/>
  <c r="K956" i="17"/>
  <c r="J956" i="17"/>
  <c r="I956" i="17"/>
  <c r="S959" i="17"/>
  <c r="R959" i="17"/>
  <c r="Q959" i="17"/>
  <c r="P959" i="17"/>
  <c r="L959" i="17"/>
  <c r="K959" i="17"/>
  <c r="J959" i="17"/>
  <c r="I959" i="17"/>
  <c r="S958" i="17"/>
  <c r="R958" i="17"/>
  <c r="Q958" i="17"/>
  <c r="P958" i="17"/>
  <c r="L958" i="17"/>
  <c r="K958" i="17"/>
  <c r="J958" i="17"/>
  <c r="I958" i="17"/>
  <c r="S955" i="17"/>
  <c r="R955" i="17"/>
  <c r="Q955" i="17"/>
  <c r="P955" i="17"/>
  <c r="L955" i="17"/>
  <c r="K955" i="17"/>
  <c r="J955" i="17"/>
  <c r="I955" i="17"/>
  <c r="Q938" i="17"/>
  <c r="P938" i="17"/>
  <c r="L938" i="17"/>
  <c r="K938" i="17"/>
  <c r="J938" i="17"/>
  <c r="I938" i="17"/>
  <c r="Q937" i="17"/>
  <c r="P937" i="17"/>
  <c r="L937" i="17"/>
  <c r="K937" i="17"/>
  <c r="J937" i="17"/>
  <c r="I937" i="17"/>
  <c r="S954" i="17"/>
  <c r="R954" i="17"/>
  <c r="Q954" i="17"/>
  <c r="P954" i="17"/>
  <c r="L954" i="17"/>
  <c r="K954" i="17"/>
  <c r="J954" i="17"/>
  <c r="I954" i="17"/>
  <c r="S953" i="17"/>
  <c r="R953" i="17"/>
  <c r="Q953" i="17"/>
  <c r="P953" i="17"/>
  <c r="L953" i="17"/>
  <c r="K953" i="17"/>
  <c r="J953" i="17"/>
  <c r="I953" i="17"/>
  <c r="S952" i="17"/>
  <c r="R952" i="17"/>
  <c r="Q952" i="17"/>
  <c r="P952" i="17"/>
  <c r="L952" i="17"/>
  <c r="K952" i="17"/>
  <c r="J952" i="17"/>
  <c r="I952" i="17"/>
  <c r="Q936" i="17"/>
  <c r="P936" i="17"/>
  <c r="L936" i="17"/>
  <c r="K936" i="17"/>
  <c r="J936" i="17"/>
  <c r="I936" i="17"/>
  <c r="S960" i="17"/>
  <c r="R960" i="17"/>
  <c r="Q960" i="17"/>
  <c r="P960" i="17"/>
  <c r="L960" i="17"/>
  <c r="K960" i="17"/>
  <c r="J960" i="17"/>
  <c r="I960" i="17"/>
  <c r="Q935" i="17"/>
  <c r="P935" i="17"/>
  <c r="L935" i="17"/>
  <c r="K935" i="17"/>
  <c r="J935" i="17"/>
  <c r="I935" i="17"/>
  <c r="S951" i="17"/>
  <c r="R951" i="17"/>
  <c r="Q951" i="17"/>
  <c r="P951" i="17"/>
  <c r="L951" i="17"/>
  <c r="K951" i="17"/>
  <c r="J951" i="17"/>
  <c r="I951" i="17"/>
  <c r="S950" i="17"/>
  <c r="R950" i="17"/>
  <c r="Q950" i="17"/>
  <c r="P950" i="17"/>
  <c r="L950" i="17"/>
  <c r="K950" i="17"/>
  <c r="J950" i="17"/>
  <c r="I950" i="17"/>
  <c r="S949" i="17"/>
  <c r="R949" i="17"/>
  <c r="Q949" i="17"/>
  <c r="P949" i="17"/>
  <c r="L949" i="17"/>
  <c r="K949" i="17"/>
  <c r="J949" i="17"/>
  <c r="I949" i="17"/>
  <c r="S948" i="17"/>
  <c r="R948" i="17"/>
  <c r="Q948" i="17"/>
  <c r="P948" i="17"/>
  <c r="L948" i="17"/>
  <c r="K948" i="17"/>
  <c r="J948" i="17"/>
  <c r="I948" i="17"/>
  <c r="Q934" i="17"/>
  <c r="P934" i="17"/>
  <c r="L934" i="17"/>
  <c r="K934" i="17"/>
  <c r="J934" i="17"/>
  <c r="I934" i="17"/>
  <c r="S947" i="17"/>
  <c r="R947" i="17"/>
  <c r="Q947" i="17"/>
  <c r="P947" i="17"/>
  <c r="L947" i="17"/>
  <c r="K947" i="17"/>
  <c r="J947" i="17"/>
  <c r="I947" i="17"/>
  <c r="S946" i="17"/>
  <c r="R946" i="17"/>
  <c r="Q946" i="17"/>
  <c r="P946" i="17"/>
  <c r="L946" i="17"/>
  <c r="K946" i="17"/>
  <c r="J946" i="17"/>
  <c r="I946" i="17"/>
  <c r="Q933" i="17"/>
  <c r="P933" i="17"/>
  <c r="L933" i="17"/>
  <c r="K933" i="17"/>
  <c r="J933" i="17"/>
  <c r="I933" i="17"/>
  <c r="S945" i="17"/>
  <c r="R945" i="17"/>
  <c r="Q945" i="17"/>
  <c r="P945" i="17"/>
  <c r="L945" i="17"/>
  <c r="K945" i="17"/>
  <c r="J945" i="17"/>
  <c r="I945" i="17"/>
  <c r="S944" i="17"/>
  <c r="R944" i="17"/>
  <c r="Q944" i="17"/>
  <c r="P944" i="17"/>
  <c r="L944" i="17"/>
  <c r="K944" i="17"/>
  <c r="J944" i="17"/>
  <c r="I944" i="17"/>
  <c r="Q932" i="17"/>
  <c r="P932" i="17"/>
  <c r="L932" i="17"/>
  <c r="K932" i="17"/>
  <c r="J932" i="17"/>
  <c r="I932" i="17"/>
  <c r="Q931" i="17"/>
  <c r="P931" i="17"/>
  <c r="L931" i="17"/>
  <c r="K931" i="17"/>
  <c r="J931" i="17"/>
  <c r="I931" i="17"/>
  <c r="S925" i="17"/>
  <c r="R925" i="17"/>
  <c r="Q925" i="17"/>
  <c r="P925" i="17"/>
  <c r="L925" i="17"/>
  <c r="K925" i="17"/>
  <c r="J925" i="17"/>
  <c r="I925" i="17"/>
  <c r="Q917" i="17"/>
  <c r="P917" i="17"/>
  <c r="L917" i="17"/>
  <c r="K917" i="17"/>
  <c r="J917" i="17"/>
  <c r="I917" i="17"/>
  <c r="S930" i="17"/>
  <c r="R930" i="17"/>
  <c r="Q930" i="17"/>
  <c r="P930" i="17"/>
  <c r="L930" i="17"/>
  <c r="K930" i="17"/>
  <c r="J930" i="17"/>
  <c r="I930" i="17"/>
  <c r="Q916" i="17"/>
  <c r="P916" i="17"/>
  <c r="L916" i="17"/>
  <c r="K916" i="17"/>
  <c r="J916" i="17"/>
  <c r="I916" i="17"/>
  <c r="S924" i="17"/>
  <c r="R924" i="17"/>
  <c r="Q924" i="17"/>
  <c r="P924" i="17"/>
  <c r="L924" i="17"/>
  <c r="K924" i="17"/>
  <c r="J924" i="17"/>
  <c r="I924" i="17"/>
  <c r="S929" i="17"/>
  <c r="R929" i="17"/>
  <c r="Q929" i="17"/>
  <c r="P929" i="17"/>
  <c r="L929" i="17"/>
  <c r="K929" i="17"/>
  <c r="J929" i="17"/>
  <c r="I929" i="17"/>
  <c r="Q915" i="17"/>
  <c r="P915" i="17"/>
  <c r="L915" i="17"/>
  <c r="K915" i="17"/>
  <c r="J915" i="17"/>
  <c r="I915" i="17"/>
  <c r="Q914" i="17"/>
  <c r="P914" i="17"/>
  <c r="L914" i="17"/>
  <c r="K914" i="17"/>
  <c r="J914" i="17"/>
  <c r="I914" i="17"/>
  <c r="Q913" i="17"/>
  <c r="P913" i="17"/>
  <c r="L913" i="17"/>
  <c r="K913" i="17"/>
  <c r="J913" i="17"/>
  <c r="S928" i="17"/>
  <c r="R928" i="17"/>
  <c r="Q928" i="17"/>
  <c r="P928" i="17"/>
  <c r="L928" i="17"/>
  <c r="K928" i="17"/>
  <c r="J928" i="17"/>
  <c r="I928" i="17"/>
  <c r="S927" i="17"/>
  <c r="R927" i="17"/>
  <c r="Q927" i="17"/>
  <c r="P927" i="17"/>
  <c r="L927" i="17"/>
  <c r="K927" i="17"/>
  <c r="J927" i="17"/>
  <c r="I927" i="17"/>
  <c r="Q912" i="17"/>
  <c r="P912" i="17"/>
  <c r="L912" i="17"/>
  <c r="K912" i="17"/>
  <c r="J912" i="17"/>
  <c r="I912" i="17"/>
  <c r="S923" i="17"/>
  <c r="R923" i="17"/>
  <c r="Q923" i="17"/>
  <c r="P923" i="17"/>
  <c r="L923" i="17"/>
  <c r="K923" i="17"/>
  <c r="J923" i="17"/>
  <c r="I923" i="17"/>
  <c r="S922" i="17"/>
  <c r="R922" i="17"/>
  <c r="Q922" i="17"/>
  <c r="P922" i="17"/>
  <c r="L922" i="17"/>
  <c r="K922" i="17"/>
  <c r="J922" i="17"/>
  <c r="I922" i="17"/>
  <c r="S921" i="17"/>
  <c r="R921" i="17"/>
  <c r="Q921" i="17"/>
  <c r="P921" i="17"/>
  <c r="L921" i="17"/>
  <c r="K921" i="17"/>
  <c r="J921" i="17"/>
  <c r="I921" i="17"/>
  <c r="Q911" i="17"/>
  <c r="P911" i="17"/>
  <c r="L911" i="17"/>
  <c r="K911" i="17"/>
  <c r="J911" i="17"/>
  <c r="I911" i="17"/>
  <c r="Q910" i="17"/>
  <c r="P910" i="17"/>
  <c r="L910" i="17"/>
  <c r="K910" i="17"/>
  <c r="J910" i="17"/>
  <c r="I910" i="17"/>
  <c r="Q909" i="17"/>
  <c r="P909" i="17"/>
  <c r="L909" i="17"/>
  <c r="K909" i="17"/>
  <c r="J909" i="17"/>
  <c r="I909" i="17"/>
  <c r="Q908" i="17"/>
  <c r="P908" i="17"/>
  <c r="L908" i="17"/>
  <c r="K908" i="17"/>
  <c r="J908" i="17"/>
  <c r="I908" i="17"/>
  <c r="Q907" i="17"/>
  <c r="P907" i="17"/>
  <c r="L907" i="17"/>
  <c r="K907" i="17"/>
  <c r="J907" i="17"/>
  <c r="I907" i="17"/>
  <c r="Q906" i="17"/>
  <c r="P906" i="17"/>
  <c r="L906" i="17"/>
  <c r="K906" i="17"/>
  <c r="J906" i="17"/>
  <c r="I906" i="17"/>
  <c r="S920" i="17"/>
  <c r="R920" i="17"/>
  <c r="Q920" i="17"/>
  <c r="P920" i="17"/>
  <c r="L920" i="17"/>
  <c r="K920" i="17"/>
  <c r="J920" i="17"/>
  <c r="I920" i="17"/>
  <c r="S919" i="17"/>
  <c r="R919" i="17"/>
  <c r="Q919" i="17"/>
  <c r="P919" i="17"/>
  <c r="L919" i="17"/>
  <c r="K919" i="17"/>
  <c r="J919" i="17"/>
  <c r="I919" i="17"/>
  <c r="S918" i="17"/>
  <c r="R918" i="17"/>
  <c r="Q918" i="17"/>
  <c r="P918" i="17"/>
  <c r="L918" i="17"/>
  <c r="K918" i="17"/>
  <c r="J918" i="17"/>
  <c r="I918" i="17"/>
  <c r="Q905" i="17"/>
  <c r="P905" i="17"/>
  <c r="L905" i="17"/>
  <c r="K905" i="17"/>
  <c r="J905" i="17"/>
  <c r="I905" i="17"/>
  <c r="S926" i="17"/>
  <c r="R926" i="17"/>
  <c r="Q926" i="17"/>
  <c r="P926" i="17"/>
  <c r="L926" i="17"/>
  <c r="K926" i="17"/>
  <c r="J926" i="17"/>
  <c r="I926" i="17"/>
  <c r="S903" i="17"/>
  <c r="R903" i="17"/>
  <c r="Q903" i="17"/>
  <c r="P903" i="17"/>
  <c r="L903" i="17"/>
  <c r="K903" i="17"/>
  <c r="J903" i="17"/>
  <c r="I903" i="17"/>
  <c r="Q892" i="17"/>
  <c r="P892" i="17"/>
  <c r="L892" i="17"/>
  <c r="K892" i="17"/>
  <c r="J892" i="17"/>
  <c r="I892" i="17"/>
  <c r="Q891" i="17"/>
  <c r="P891" i="17"/>
  <c r="L891" i="17"/>
  <c r="K891" i="17"/>
  <c r="J891" i="17"/>
  <c r="I891" i="17"/>
  <c r="Q890" i="17"/>
  <c r="P890" i="17"/>
  <c r="L890" i="17"/>
  <c r="K890" i="17"/>
  <c r="J890" i="17"/>
  <c r="I890" i="17"/>
  <c r="S902" i="17"/>
  <c r="R902" i="17"/>
  <c r="Q902" i="17"/>
  <c r="P902" i="17"/>
  <c r="L902" i="17"/>
  <c r="K902" i="17"/>
  <c r="J902" i="17"/>
  <c r="S899" i="17"/>
  <c r="R899" i="17"/>
  <c r="Q899" i="17"/>
  <c r="P899" i="17"/>
  <c r="L899" i="17"/>
  <c r="K899" i="17"/>
  <c r="J899" i="17"/>
  <c r="I899" i="17"/>
  <c r="S901" i="17"/>
  <c r="R901" i="17"/>
  <c r="Q901" i="17"/>
  <c r="P901" i="17"/>
  <c r="L901" i="17"/>
  <c r="K901" i="17"/>
  <c r="J901" i="17"/>
  <c r="I901" i="17"/>
  <c r="Q889" i="17"/>
  <c r="P889" i="17"/>
  <c r="L889" i="17"/>
  <c r="K889" i="17"/>
  <c r="J889" i="17"/>
  <c r="I889" i="17"/>
  <c r="S898" i="17"/>
  <c r="R898" i="17"/>
  <c r="Q898" i="17"/>
  <c r="P898" i="17"/>
  <c r="L898" i="17"/>
  <c r="K898" i="17"/>
  <c r="J898" i="17"/>
  <c r="I898" i="17"/>
  <c r="S900" i="17"/>
  <c r="R900" i="17"/>
  <c r="Q900" i="17"/>
  <c r="P900" i="17"/>
  <c r="L900" i="17"/>
  <c r="K900" i="17"/>
  <c r="J900" i="17"/>
  <c r="I900" i="17"/>
  <c r="Q888" i="17"/>
  <c r="P888" i="17"/>
  <c r="L888" i="17"/>
  <c r="K888" i="17"/>
  <c r="J888" i="17"/>
  <c r="I888" i="17"/>
  <c r="S897" i="17"/>
  <c r="R897" i="17"/>
  <c r="Q897" i="17"/>
  <c r="P897" i="17"/>
  <c r="L897" i="17"/>
  <c r="K897" i="17"/>
  <c r="J897" i="17"/>
  <c r="I897" i="17"/>
  <c r="S896" i="17"/>
  <c r="R896" i="17"/>
  <c r="Q896" i="17"/>
  <c r="P896" i="17"/>
  <c r="L896" i="17"/>
  <c r="K896" i="17"/>
  <c r="J896" i="17"/>
  <c r="I896" i="17"/>
  <c r="S895" i="17"/>
  <c r="R895" i="17"/>
  <c r="Q895" i="17"/>
  <c r="P895" i="17"/>
  <c r="L895" i="17"/>
  <c r="K895" i="17"/>
  <c r="J895" i="17"/>
  <c r="I895" i="17"/>
  <c r="Q887" i="17"/>
  <c r="P887" i="17"/>
  <c r="L887" i="17"/>
  <c r="K887" i="17"/>
  <c r="J887" i="17"/>
  <c r="I887" i="17"/>
  <c r="S894" i="17"/>
  <c r="R894" i="17"/>
  <c r="Q894" i="17"/>
  <c r="P894" i="17"/>
  <c r="L894" i="17"/>
  <c r="K894" i="17"/>
  <c r="J894" i="17"/>
  <c r="I894" i="17"/>
  <c r="Q886" i="17"/>
  <c r="P886" i="17"/>
  <c r="L886" i="17"/>
  <c r="K886" i="17"/>
  <c r="J886" i="17"/>
  <c r="I886" i="17"/>
  <c r="Q885" i="17"/>
  <c r="P885" i="17"/>
  <c r="L885" i="17"/>
  <c r="K885" i="17"/>
  <c r="J885" i="17"/>
  <c r="I885" i="17"/>
  <c r="S904" i="17"/>
  <c r="R904" i="17"/>
  <c r="Q904" i="17"/>
  <c r="P904" i="17"/>
  <c r="L904" i="17"/>
  <c r="K904" i="17"/>
  <c r="J904" i="17"/>
  <c r="I904" i="17"/>
  <c r="S893" i="17"/>
  <c r="R893" i="17"/>
  <c r="Q893" i="17"/>
  <c r="P893" i="17"/>
  <c r="L893" i="17"/>
  <c r="K893" i="17"/>
  <c r="J893" i="17"/>
  <c r="I893" i="17"/>
  <c r="Q884" i="17"/>
  <c r="P884" i="17"/>
  <c r="L884" i="17"/>
  <c r="K884" i="17"/>
  <c r="J884" i="17"/>
  <c r="I884" i="17"/>
  <c r="S877" i="17"/>
  <c r="R877" i="17"/>
  <c r="Q877" i="17"/>
  <c r="P877" i="17"/>
  <c r="L877" i="17"/>
  <c r="K877" i="17"/>
  <c r="J877" i="17"/>
  <c r="I877" i="17"/>
  <c r="S876" i="17"/>
  <c r="R876" i="17"/>
  <c r="Q876" i="17"/>
  <c r="P876" i="17"/>
  <c r="L876" i="17"/>
  <c r="K876" i="17"/>
  <c r="J876" i="17"/>
  <c r="I876" i="17"/>
  <c r="S875" i="17"/>
  <c r="R875" i="17"/>
  <c r="Q875" i="17"/>
  <c r="P875" i="17"/>
  <c r="L875" i="17"/>
  <c r="K875" i="17"/>
  <c r="J875" i="17"/>
  <c r="I875" i="17"/>
  <c r="S883" i="17"/>
  <c r="R883" i="17"/>
  <c r="Q883" i="17"/>
  <c r="P883" i="17"/>
  <c r="L883" i="17"/>
  <c r="K883" i="17"/>
  <c r="J883" i="17"/>
  <c r="I883" i="17"/>
  <c r="S874" i="17"/>
  <c r="R874" i="17"/>
  <c r="Q874" i="17"/>
  <c r="P874" i="17"/>
  <c r="L874" i="17"/>
  <c r="K874" i="17"/>
  <c r="J874" i="17"/>
  <c r="I874" i="17"/>
  <c r="Q861" i="17"/>
  <c r="P861" i="17"/>
  <c r="L861" i="17"/>
  <c r="K861" i="17"/>
  <c r="J861" i="17"/>
  <c r="I861" i="17"/>
  <c r="S878" i="17"/>
  <c r="R878" i="17"/>
  <c r="Q878" i="17"/>
  <c r="P878" i="17"/>
  <c r="L878" i="17"/>
  <c r="K878" i="17"/>
  <c r="J878" i="17"/>
  <c r="I878" i="17"/>
  <c r="S873" i="17"/>
  <c r="R873" i="17"/>
  <c r="Q873" i="17"/>
  <c r="P873" i="17"/>
  <c r="L873" i="17"/>
  <c r="K873" i="17"/>
  <c r="J873" i="17"/>
  <c r="I873" i="17"/>
  <c r="S872" i="17"/>
  <c r="R872" i="17"/>
  <c r="Q872" i="17"/>
  <c r="P872" i="17"/>
  <c r="L872" i="17"/>
  <c r="K872" i="17"/>
  <c r="J872" i="17"/>
  <c r="I872" i="17"/>
  <c r="S871" i="17"/>
  <c r="R871" i="17"/>
  <c r="Q871" i="17"/>
  <c r="P871" i="17"/>
  <c r="L871" i="17"/>
  <c r="K871" i="17"/>
  <c r="J871" i="17"/>
  <c r="I871" i="17"/>
  <c r="Q860" i="17"/>
  <c r="P860" i="17"/>
  <c r="L860" i="17"/>
  <c r="K860" i="17"/>
  <c r="J860" i="17"/>
  <c r="I860" i="17"/>
  <c r="Q859" i="17"/>
  <c r="P859" i="17"/>
  <c r="L859" i="17"/>
  <c r="K859" i="17"/>
  <c r="J859" i="17"/>
  <c r="I859" i="17"/>
  <c r="Q858" i="17"/>
  <c r="P858" i="17"/>
  <c r="L858" i="17"/>
  <c r="K858" i="17"/>
  <c r="J858" i="17"/>
  <c r="I858" i="17"/>
  <c r="S882" i="17"/>
  <c r="R882" i="17"/>
  <c r="Q882" i="17"/>
  <c r="P882" i="17"/>
  <c r="L882" i="17"/>
  <c r="K882" i="17"/>
  <c r="J882" i="17"/>
  <c r="I882" i="17"/>
  <c r="Q857" i="17"/>
  <c r="P857" i="17"/>
  <c r="L857" i="17"/>
  <c r="K857" i="17"/>
  <c r="J857" i="17"/>
  <c r="I857" i="17"/>
  <c r="S870" i="17"/>
  <c r="R870" i="17"/>
  <c r="Q870" i="17"/>
  <c r="P870" i="17"/>
  <c r="L870" i="17"/>
  <c r="K870" i="17"/>
  <c r="J870" i="17"/>
  <c r="I870" i="17"/>
  <c r="S869" i="17"/>
  <c r="R869" i="17"/>
  <c r="Q869" i="17"/>
  <c r="P869" i="17"/>
  <c r="L869" i="17"/>
  <c r="K869" i="17"/>
  <c r="J869" i="17"/>
  <c r="I869" i="17"/>
  <c r="S868" i="17"/>
  <c r="R868" i="17"/>
  <c r="Q868" i="17"/>
  <c r="P868" i="17"/>
  <c r="L868" i="17"/>
  <c r="K868" i="17"/>
  <c r="J868" i="17"/>
  <c r="I868" i="17"/>
  <c r="S867" i="17"/>
  <c r="R867" i="17"/>
  <c r="Q867" i="17"/>
  <c r="P867" i="17"/>
  <c r="L867" i="17"/>
  <c r="K867" i="17"/>
  <c r="J867" i="17"/>
  <c r="I867" i="17"/>
  <c r="S881" i="17"/>
  <c r="R881" i="17"/>
  <c r="Q881" i="17"/>
  <c r="P881" i="17"/>
  <c r="L881" i="17"/>
  <c r="K881" i="17"/>
  <c r="J881" i="17"/>
  <c r="I881" i="17"/>
  <c r="S866" i="17"/>
  <c r="R866" i="17"/>
  <c r="Q866" i="17"/>
  <c r="P866" i="17"/>
  <c r="L866" i="17"/>
  <c r="K866" i="17"/>
  <c r="J866" i="17"/>
  <c r="I866" i="17"/>
  <c r="S865" i="17"/>
  <c r="R865" i="17"/>
  <c r="Q865" i="17"/>
  <c r="P865" i="17"/>
  <c r="L865" i="17"/>
  <c r="K865" i="17"/>
  <c r="J865" i="17"/>
  <c r="I865" i="17"/>
  <c r="S880" i="17"/>
  <c r="R880" i="17"/>
  <c r="Q880" i="17"/>
  <c r="P880" i="17"/>
  <c r="L880" i="17"/>
  <c r="K880" i="17"/>
  <c r="J880" i="17"/>
  <c r="I880" i="17"/>
  <c r="S879" i="17"/>
  <c r="R879" i="17"/>
  <c r="Q879" i="17"/>
  <c r="P879" i="17"/>
  <c r="L879" i="17"/>
  <c r="K879" i="17"/>
  <c r="J879" i="17"/>
  <c r="I879" i="17"/>
  <c r="Q856" i="17"/>
  <c r="P856" i="17"/>
  <c r="L856" i="17"/>
  <c r="K856" i="17"/>
  <c r="J856" i="17"/>
  <c r="I856" i="17"/>
  <c r="Q855" i="17"/>
  <c r="P855" i="17"/>
  <c r="L855" i="17"/>
  <c r="K855" i="17"/>
  <c r="J855" i="17"/>
  <c r="I855" i="17"/>
  <c r="S864" i="17"/>
  <c r="R864" i="17"/>
  <c r="Q864" i="17"/>
  <c r="P864" i="17"/>
  <c r="L864" i="17"/>
  <c r="K864" i="17"/>
  <c r="J864" i="17"/>
  <c r="I864" i="17"/>
  <c r="Q854" i="17"/>
  <c r="P854" i="17"/>
  <c r="L854" i="17"/>
  <c r="K854" i="17"/>
  <c r="J854" i="17"/>
  <c r="I854" i="17"/>
  <c r="S863" i="17"/>
  <c r="R863" i="17"/>
  <c r="Q863" i="17"/>
  <c r="P863" i="17"/>
  <c r="L863" i="17"/>
  <c r="K863" i="17"/>
  <c r="J863" i="17"/>
  <c r="I863" i="17"/>
  <c r="S862" i="17"/>
  <c r="R862" i="17"/>
  <c r="Q862" i="17"/>
  <c r="P862" i="17"/>
  <c r="L862" i="17"/>
  <c r="K862" i="17"/>
  <c r="J862" i="17"/>
  <c r="I862" i="17"/>
  <c r="S853" i="17"/>
  <c r="R853" i="17"/>
  <c r="Q853" i="17"/>
  <c r="P853" i="17"/>
  <c r="L853" i="17"/>
  <c r="K853" i="17"/>
  <c r="J853" i="17"/>
  <c r="I853" i="17"/>
  <c r="S852" i="17"/>
  <c r="R852" i="17"/>
  <c r="Q852" i="17"/>
  <c r="P852" i="17"/>
  <c r="L852" i="17"/>
  <c r="K852" i="17"/>
  <c r="J852" i="17"/>
  <c r="I852" i="17"/>
  <c r="Q834" i="17"/>
  <c r="P834" i="17"/>
  <c r="L834" i="17"/>
  <c r="K834" i="17"/>
  <c r="J834" i="17"/>
  <c r="I834" i="17"/>
  <c r="S850" i="17"/>
  <c r="R850" i="17"/>
  <c r="Q850" i="17"/>
  <c r="P850" i="17"/>
  <c r="L850" i="17"/>
  <c r="K850" i="17"/>
  <c r="J850" i="17"/>
  <c r="I850" i="17"/>
  <c r="S849" i="17"/>
  <c r="R849" i="17"/>
  <c r="Q849" i="17"/>
  <c r="P849" i="17"/>
  <c r="L849" i="17"/>
  <c r="K849" i="17"/>
  <c r="J849" i="17"/>
  <c r="I849" i="17"/>
  <c r="Q833" i="17"/>
  <c r="P833" i="17"/>
  <c r="L833" i="17"/>
  <c r="K833" i="17"/>
  <c r="J833" i="17"/>
  <c r="I833" i="17"/>
  <c r="Q832" i="17"/>
  <c r="P832" i="17"/>
  <c r="L832" i="17"/>
  <c r="K832" i="17"/>
  <c r="J832" i="17"/>
  <c r="I832" i="17"/>
  <c r="Q831" i="17"/>
  <c r="P831" i="17"/>
  <c r="L831" i="17"/>
  <c r="K831" i="17"/>
  <c r="J831" i="17"/>
  <c r="I831" i="17"/>
  <c r="Q830" i="17"/>
  <c r="P830" i="17"/>
  <c r="L830" i="17"/>
  <c r="K830" i="17"/>
  <c r="J830" i="17"/>
  <c r="I830" i="17"/>
  <c r="Q829" i="17"/>
  <c r="P829" i="17"/>
  <c r="L829" i="17"/>
  <c r="K829" i="17"/>
  <c r="J829" i="17"/>
  <c r="I829" i="17"/>
  <c r="S848" i="17"/>
  <c r="R848" i="17"/>
  <c r="Q848" i="17"/>
  <c r="P848" i="17"/>
  <c r="L848" i="17"/>
  <c r="K848" i="17"/>
  <c r="J848" i="17"/>
  <c r="I848" i="17"/>
  <c r="S847" i="17"/>
  <c r="R847" i="17"/>
  <c r="Q847" i="17"/>
  <c r="P847" i="17"/>
  <c r="L847" i="17"/>
  <c r="K847" i="17"/>
  <c r="J847" i="17"/>
  <c r="I847" i="17"/>
  <c r="S846" i="17"/>
  <c r="R846" i="17"/>
  <c r="Q846" i="17"/>
  <c r="P846" i="17"/>
  <c r="L846" i="17"/>
  <c r="K846" i="17"/>
  <c r="J846" i="17"/>
  <c r="I846" i="17"/>
  <c r="S845" i="17"/>
  <c r="R845" i="17"/>
  <c r="Q845" i="17"/>
  <c r="P845" i="17"/>
  <c r="L845" i="17"/>
  <c r="K845" i="17"/>
  <c r="J845" i="17"/>
  <c r="I845" i="17"/>
  <c r="Q828" i="17"/>
  <c r="P828" i="17"/>
  <c r="L828" i="17"/>
  <c r="K828" i="17"/>
  <c r="J828" i="17"/>
  <c r="I828" i="17"/>
  <c r="Q827" i="17"/>
  <c r="P827" i="17"/>
  <c r="L827" i="17"/>
  <c r="K827" i="17"/>
  <c r="J827" i="17"/>
  <c r="I827" i="17"/>
  <c r="S844" i="17"/>
  <c r="R844" i="17"/>
  <c r="Q844" i="17"/>
  <c r="P844" i="17"/>
  <c r="L844" i="17"/>
  <c r="K844" i="17"/>
  <c r="J844" i="17"/>
  <c r="I844" i="17"/>
  <c r="S843" i="17"/>
  <c r="R843" i="17"/>
  <c r="Q843" i="17"/>
  <c r="P843" i="17"/>
  <c r="L843" i="17"/>
  <c r="K843" i="17"/>
  <c r="J843" i="17"/>
  <c r="I843" i="17"/>
  <c r="S842" i="17"/>
  <c r="R842" i="17"/>
  <c r="Q842" i="17"/>
  <c r="P842" i="17"/>
  <c r="L842" i="17"/>
  <c r="K842" i="17"/>
  <c r="J842" i="17"/>
  <c r="I842" i="17"/>
  <c r="S841" i="17"/>
  <c r="R841" i="17"/>
  <c r="Q841" i="17"/>
  <c r="P841" i="17"/>
  <c r="L841" i="17"/>
  <c r="K841" i="17"/>
  <c r="J841" i="17"/>
  <c r="I841" i="17"/>
  <c r="Q826" i="17"/>
  <c r="P826" i="17"/>
  <c r="L826" i="17"/>
  <c r="K826" i="17"/>
  <c r="J826" i="17"/>
  <c r="I826" i="17"/>
  <c r="Q825" i="17"/>
  <c r="P825" i="17"/>
  <c r="L825" i="17"/>
  <c r="K825" i="17"/>
  <c r="J825" i="17"/>
  <c r="I825" i="17"/>
  <c r="Q824" i="17"/>
  <c r="P824" i="17"/>
  <c r="L824" i="17"/>
  <c r="K824" i="17"/>
  <c r="J824" i="17"/>
  <c r="I824" i="17"/>
  <c r="S840" i="17"/>
  <c r="R840" i="17"/>
  <c r="Q840" i="17"/>
  <c r="P840" i="17"/>
  <c r="L840" i="17"/>
  <c r="K840" i="17"/>
  <c r="J840" i="17"/>
  <c r="I840" i="17"/>
  <c r="S851" i="17"/>
  <c r="R851" i="17"/>
  <c r="Q851" i="17"/>
  <c r="P851" i="17"/>
  <c r="L851" i="17"/>
  <c r="K851" i="17"/>
  <c r="J851" i="17"/>
  <c r="I851" i="17"/>
  <c r="Q823" i="17"/>
  <c r="P823" i="17"/>
  <c r="L823" i="17"/>
  <c r="K823" i="17"/>
  <c r="J823" i="17"/>
  <c r="I823" i="17"/>
  <c r="S839" i="17"/>
  <c r="R839" i="17"/>
  <c r="Q839" i="17"/>
  <c r="P839" i="17"/>
  <c r="L839" i="17"/>
  <c r="K839" i="17"/>
  <c r="J839" i="17"/>
  <c r="I839" i="17"/>
  <c r="Q822" i="17"/>
  <c r="P822" i="17"/>
  <c r="L822" i="17"/>
  <c r="K822" i="17"/>
  <c r="J822" i="17"/>
  <c r="I822" i="17"/>
  <c r="Q821" i="17"/>
  <c r="P821" i="17"/>
  <c r="L821" i="17"/>
  <c r="K821" i="17"/>
  <c r="J821" i="17"/>
  <c r="I821" i="17"/>
  <c r="Q820" i="17"/>
  <c r="P820" i="17"/>
  <c r="L820" i="17"/>
  <c r="K820" i="17"/>
  <c r="J820" i="17"/>
  <c r="I820" i="17"/>
  <c r="S838" i="17"/>
  <c r="R838" i="17"/>
  <c r="Q838" i="17"/>
  <c r="P838" i="17"/>
  <c r="L838" i="17"/>
  <c r="K838" i="17"/>
  <c r="J838" i="17"/>
  <c r="I838" i="17"/>
  <c r="S837" i="17"/>
  <c r="R837" i="17"/>
  <c r="Q837" i="17"/>
  <c r="P837" i="17"/>
  <c r="L837" i="17"/>
  <c r="K837" i="17"/>
  <c r="J837" i="17"/>
  <c r="I837" i="17"/>
  <c r="S836" i="17"/>
  <c r="R836" i="17"/>
  <c r="Q836" i="17"/>
  <c r="P836" i="17"/>
  <c r="L836" i="17"/>
  <c r="K836" i="17"/>
  <c r="J836" i="17"/>
  <c r="I836" i="17"/>
  <c r="S835" i="17"/>
  <c r="R835" i="17"/>
  <c r="Q835" i="17"/>
  <c r="P835" i="17"/>
  <c r="L835" i="17"/>
  <c r="K835" i="17"/>
  <c r="J835" i="17"/>
  <c r="I835" i="17"/>
  <c r="Q819" i="17"/>
  <c r="P819" i="17"/>
  <c r="L819" i="17"/>
  <c r="K819" i="17"/>
  <c r="J819" i="17"/>
  <c r="I819" i="17"/>
  <c r="Q818" i="17"/>
  <c r="P818" i="17"/>
  <c r="L818" i="17"/>
  <c r="K818" i="17"/>
  <c r="J818" i="17"/>
  <c r="I818" i="17"/>
  <c r="Q817" i="17"/>
  <c r="P817" i="17"/>
  <c r="L817" i="17"/>
  <c r="K817" i="17"/>
  <c r="J817" i="17"/>
  <c r="I817" i="17"/>
  <c r="S812" i="17"/>
  <c r="R812" i="17"/>
  <c r="Q812" i="17"/>
  <c r="P812" i="17"/>
  <c r="L812" i="17"/>
  <c r="K812" i="17"/>
  <c r="J812" i="17"/>
  <c r="I812" i="17"/>
  <c r="Q793" i="17"/>
  <c r="P793" i="17"/>
  <c r="L793" i="17"/>
  <c r="K793" i="17"/>
  <c r="J793" i="17"/>
  <c r="I793" i="17"/>
  <c r="Q792" i="17"/>
  <c r="P792" i="17"/>
  <c r="L792" i="17"/>
  <c r="K792" i="17"/>
  <c r="J792" i="17"/>
  <c r="I792" i="17"/>
  <c r="S816" i="17"/>
  <c r="R816" i="17"/>
  <c r="Q816" i="17"/>
  <c r="P816" i="17"/>
  <c r="L816" i="17"/>
  <c r="K816" i="17"/>
  <c r="J816" i="17"/>
  <c r="I816" i="17"/>
  <c r="S815" i="17"/>
  <c r="R815" i="17"/>
  <c r="Q815" i="17"/>
  <c r="P815" i="17"/>
  <c r="L815" i="17"/>
  <c r="K815" i="17"/>
  <c r="J815" i="17"/>
  <c r="I815" i="17"/>
  <c r="S814" i="17"/>
  <c r="R814" i="17"/>
  <c r="Q814" i="17"/>
  <c r="P814" i="17"/>
  <c r="L814" i="17"/>
  <c r="K814" i="17"/>
  <c r="J814" i="17"/>
  <c r="I814" i="17"/>
  <c r="Q791" i="17"/>
  <c r="P791" i="17"/>
  <c r="L791" i="17"/>
  <c r="K791" i="17"/>
  <c r="J791" i="17"/>
  <c r="I791" i="17"/>
  <c r="Q790" i="17"/>
  <c r="P790" i="17"/>
  <c r="L790" i="17"/>
  <c r="K790" i="17"/>
  <c r="J790" i="17"/>
  <c r="I790" i="17"/>
  <c r="Q789" i="17"/>
  <c r="P789" i="17"/>
  <c r="L789" i="17"/>
  <c r="K789" i="17"/>
  <c r="J789" i="17"/>
  <c r="I789" i="17"/>
  <c r="Q788" i="17"/>
  <c r="P788" i="17"/>
  <c r="L788" i="17"/>
  <c r="K788" i="17"/>
  <c r="J788" i="17"/>
  <c r="I788" i="17"/>
  <c r="Q787" i="17"/>
  <c r="P787" i="17"/>
  <c r="L787" i="17"/>
  <c r="K787" i="17"/>
  <c r="J787" i="17"/>
  <c r="I787" i="17"/>
  <c r="S811" i="17"/>
  <c r="R811" i="17"/>
  <c r="Q811" i="17"/>
  <c r="P811" i="17"/>
  <c r="L811" i="17"/>
  <c r="K811" i="17"/>
  <c r="J811" i="17"/>
  <c r="I811" i="17"/>
  <c r="S810" i="17"/>
  <c r="R810" i="17"/>
  <c r="Q810" i="17"/>
  <c r="P810" i="17"/>
  <c r="L810" i="17"/>
  <c r="K810" i="17"/>
  <c r="J810" i="17"/>
  <c r="I810" i="17"/>
  <c r="Q786" i="17"/>
  <c r="P786" i="17"/>
  <c r="L786" i="17"/>
  <c r="K786" i="17"/>
  <c r="J786" i="17"/>
  <c r="I786" i="17"/>
  <c r="Q785" i="17"/>
  <c r="P785" i="17"/>
  <c r="L785" i="17"/>
  <c r="K785" i="17"/>
  <c r="J785" i="17"/>
  <c r="I785" i="17"/>
  <c r="S809" i="17"/>
  <c r="R809" i="17"/>
  <c r="Q809" i="17"/>
  <c r="P809" i="17"/>
  <c r="L809" i="17"/>
  <c r="K809" i="17"/>
  <c r="J809" i="17"/>
  <c r="I809" i="17"/>
  <c r="S808" i="17"/>
  <c r="R808" i="17"/>
  <c r="Q808" i="17"/>
  <c r="P808" i="17"/>
  <c r="L808" i="17"/>
  <c r="K808" i="17"/>
  <c r="J808" i="17"/>
  <c r="I808" i="17"/>
  <c r="Q784" i="17"/>
  <c r="P784" i="17"/>
  <c r="L784" i="17"/>
  <c r="K784" i="17"/>
  <c r="J784" i="17"/>
  <c r="I784" i="17"/>
  <c r="Q783" i="17"/>
  <c r="P783" i="17"/>
  <c r="L783" i="17"/>
  <c r="K783" i="17"/>
  <c r="J783" i="17"/>
  <c r="I783" i="17"/>
  <c r="Q782" i="17"/>
  <c r="P782" i="17"/>
  <c r="L782" i="17"/>
  <c r="K782" i="17"/>
  <c r="J782" i="17"/>
  <c r="I782" i="17"/>
  <c r="S807" i="17"/>
  <c r="R807" i="17"/>
  <c r="Q807" i="17"/>
  <c r="P807" i="17"/>
  <c r="L807" i="17"/>
  <c r="K807" i="17"/>
  <c r="J807" i="17"/>
  <c r="I807" i="17"/>
  <c r="S806" i="17"/>
  <c r="R806" i="17"/>
  <c r="Q806" i="17"/>
  <c r="P806" i="17"/>
  <c r="L806" i="17"/>
  <c r="K806" i="17"/>
  <c r="J806" i="17"/>
  <c r="I806" i="17"/>
  <c r="S805" i="17"/>
  <c r="R805" i="17"/>
  <c r="Q805" i="17"/>
  <c r="P805" i="17"/>
  <c r="L805" i="17"/>
  <c r="K805" i="17"/>
  <c r="J805" i="17"/>
  <c r="I805" i="17"/>
  <c r="S804" i="17"/>
  <c r="R804" i="17"/>
  <c r="Q804" i="17"/>
  <c r="P804" i="17"/>
  <c r="L804" i="17"/>
  <c r="K804" i="17"/>
  <c r="J804" i="17"/>
  <c r="I804" i="17"/>
  <c r="S803" i="17"/>
  <c r="R803" i="17"/>
  <c r="Q803" i="17"/>
  <c r="P803" i="17"/>
  <c r="L803" i="17"/>
  <c r="K803" i="17"/>
  <c r="J803" i="17"/>
  <c r="I803" i="17"/>
  <c r="S802" i="17"/>
  <c r="R802" i="17"/>
  <c r="Q802" i="17"/>
  <c r="P802" i="17"/>
  <c r="L802" i="17"/>
  <c r="K802" i="17"/>
  <c r="J802" i="17"/>
  <c r="I802" i="17"/>
  <c r="S801" i="17"/>
  <c r="R801" i="17"/>
  <c r="Q801" i="17"/>
  <c r="P801" i="17"/>
  <c r="L801" i="17"/>
  <c r="K801" i="17"/>
  <c r="J801" i="17"/>
  <c r="I801" i="17"/>
  <c r="S800" i="17"/>
  <c r="R800" i="17"/>
  <c r="Q800" i="17"/>
  <c r="P800" i="17"/>
  <c r="L800" i="17"/>
  <c r="K800" i="17"/>
  <c r="J800" i="17"/>
  <c r="I800" i="17"/>
  <c r="Q781" i="17"/>
  <c r="P781" i="17"/>
  <c r="L781" i="17"/>
  <c r="K781" i="17"/>
  <c r="J781" i="17"/>
  <c r="I781" i="17"/>
  <c r="S799" i="17"/>
  <c r="R799" i="17"/>
  <c r="Q799" i="17"/>
  <c r="P799" i="17"/>
  <c r="L799" i="17"/>
  <c r="K799" i="17"/>
  <c r="J799" i="17"/>
  <c r="I799" i="17"/>
  <c r="S798" i="17"/>
  <c r="R798" i="17"/>
  <c r="Q798" i="17"/>
  <c r="P798" i="17"/>
  <c r="L798" i="17"/>
  <c r="K798" i="17"/>
  <c r="J798" i="17"/>
  <c r="I798" i="17"/>
  <c r="S797" i="17"/>
  <c r="R797" i="17"/>
  <c r="Q797" i="17"/>
  <c r="P797" i="17"/>
  <c r="L797" i="17"/>
  <c r="K797" i="17"/>
  <c r="J797" i="17"/>
  <c r="I797" i="17"/>
  <c r="S796" i="17"/>
  <c r="R796" i="17"/>
  <c r="Q796" i="17"/>
  <c r="P796" i="17"/>
  <c r="L796" i="17"/>
  <c r="K796" i="17"/>
  <c r="J796" i="17"/>
  <c r="I796" i="17"/>
  <c r="S813" i="17"/>
  <c r="R813" i="17"/>
  <c r="Q813" i="17"/>
  <c r="P813" i="17"/>
  <c r="L813" i="17"/>
  <c r="K813" i="17"/>
  <c r="J813" i="17"/>
  <c r="I813" i="17"/>
  <c r="S795" i="17"/>
  <c r="R795" i="17"/>
  <c r="Q795" i="17"/>
  <c r="P795" i="17"/>
  <c r="L795" i="17"/>
  <c r="K795" i="17"/>
  <c r="J795" i="17"/>
  <c r="I795" i="17"/>
  <c r="S794" i="17"/>
  <c r="R794" i="17"/>
  <c r="Q794" i="17"/>
  <c r="P794" i="17"/>
  <c r="L794" i="17"/>
  <c r="K794" i="17"/>
  <c r="J794" i="17"/>
  <c r="I794" i="17"/>
  <c r="Q780" i="17"/>
  <c r="P780" i="17"/>
  <c r="L780" i="17"/>
  <c r="K780" i="17"/>
  <c r="J780" i="17"/>
  <c r="I780" i="17"/>
  <c r="Q779" i="17"/>
  <c r="P779" i="17"/>
  <c r="L779" i="17"/>
  <c r="K779" i="17"/>
  <c r="J779" i="17"/>
  <c r="I779" i="17"/>
  <c r="Q778" i="17"/>
  <c r="P778" i="17"/>
  <c r="L778" i="17"/>
  <c r="K778" i="17"/>
  <c r="J778" i="17"/>
  <c r="I778" i="17"/>
  <c r="Q761" i="17"/>
  <c r="P761" i="17"/>
  <c r="L761" i="17"/>
  <c r="K761" i="17"/>
  <c r="J761" i="17"/>
  <c r="I761" i="17"/>
  <c r="Q760" i="17"/>
  <c r="P760" i="17"/>
  <c r="L760" i="17"/>
  <c r="K760" i="17"/>
  <c r="J760" i="17"/>
  <c r="I760" i="17"/>
  <c r="Q759" i="17"/>
  <c r="P759" i="17"/>
  <c r="L759" i="17"/>
  <c r="K759" i="17"/>
  <c r="J759" i="17"/>
  <c r="I759" i="17"/>
  <c r="S777" i="17"/>
  <c r="R777" i="17"/>
  <c r="Q777" i="17"/>
  <c r="P777" i="17"/>
  <c r="L777" i="17"/>
  <c r="K777" i="17"/>
  <c r="J777" i="17"/>
  <c r="I777" i="17"/>
  <c r="Q758" i="17"/>
  <c r="P758" i="17"/>
  <c r="L758" i="17"/>
  <c r="K758" i="17"/>
  <c r="J758" i="17"/>
  <c r="I758" i="17"/>
  <c r="Q757" i="17"/>
  <c r="P757" i="17"/>
  <c r="L757" i="17"/>
  <c r="K757" i="17"/>
  <c r="J757" i="17"/>
  <c r="I757" i="17"/>
  <c r="Q756" i="17"/>
  <c r="P756" i="17"/>
  <c r="L756" i="17"/>
  <c r="K756" i="17"/>
  <c r="J756" i="17"/>
  <c r="I756" i="17"/>
  <c r="Q755" i="17"/>
  <c r="P755" i="17"/>
  <c r="L755" i="17"/>
  <c r="K755" i="17"/>
  <c r="J755" i="17"/>
  <c r="I755" i="17"/>
  <c r="S772" i="17"/>
  <c r="R772" i="17"/>
  <c r="Q772" i="17"/>
  <c r="P772" i="17"/>
  <c r="L772" i="17"/>
  <c r="K772" i="17"/>
  <c r="J772" i="17"/>
  <c r="I772" i="17"/>
  <c r="S776" i="17"/>
  <c r="R776" i="17"/>
  <c r="Q776" i="17"/>
  <c r="P776" i="17"/>
  <c r="L776" i="17"/>
  <c r="K776" i="17"/>
  <c r="J776" i="17"/>
  <c r="I776" i="17"/>
  <c r="Q754" i="17"/>
  <c r="P754" i="17"/>
  <c r="L754" i="17"/>
  <c r="K754" i="17"/>
  <c r="J754" i="17"/>
  <c r="I754" i="17"/>
  <c r="Q753" i="17"/>
  <c r="P753" i="17"/>
  <c r="L753" i="17"/>
  <c r="K753" i="17"/>
  <c r="J753" i="17"/>
  <c r="I753" i="17"/>
  <c r="Q752" i="17"/>
  <c r="P752" i="17"/>
  <c r="L752" i="17"/>
  <c r="K752" i="17"/>
  <c r="J752" i="17"/>
  <c r="I752" i="17"/>
  <c r="S775" i="17"/>
  <c r="R775" i="17"/>
  <c r="Q775" i="17"/>
  <c r="P775" i="17"/>
  <c r="L775" i="17"/>
  <c r="K775" i="17"/>
  <c r="J775" i="17"/>
  <c r="I775" i="17"/>
  <c r="Q751" i="17"/>
  <c r="P751" i="17"/>
  <c r="L751" i="17"/>
  <c r="K751" i="17"/>
  <c r="J751" i="17"/>
  <c r="I751" i="17"/>
  <c r="Q750" i="17"/>
  <c r="P750" i="17"/>
  <c r="L750" i="17"/>
  <c r="K750" i="17"/>
  <c r="J750" i="17"/>
  <c r="I750" i="17"/>
  <c r="S771" i="17"/>
  <c r="R771" i="17"/>
  <c r="Q771" i="17"/>
  <c r="P771" i="17"/>
  <c r="L771" i="17"/>
  <c r="K771" i="17"/>
  <c r="J771" i="17"/>
  <c r="I771" i="17"/>
  <c r="Q749" i="17"/>
  <c r="P749" i="17"/>
  <c r="L749" i="17"/>
  <c r="K749" i="17"/>
  <c r="J749" i="17"/>
  <c r="I749" i="17"/>
  <c r="Q748" i="17"/>
  <c r="P748" i="17"/>
  <c r="L748" i="17"/>
  <c r="K748" i="17"/>
  <c r="J748" i="17"/>
  <c r="I748" i="17"/>
  <c r="Q747" i="17"/>
  <c r="P747" i="17"/>
  <c r="L747" i="17"/>
  <c r="K747" i="17"/>
  <c r="J747" i="17"/>
  <c r="I747" i="17"/>
  <c r="Q746" i="17"/>
  <c r="P746" i="17"/>
  <c r="L746" i="17"/>
  <c r="K746" i="17"/>
  <c r="J746" i="17"/>
  <c r="I746" i="17"/>
  <c r="S774" i="17"/>
  <c r="R774" i="17"/>
  <c r="Q774" i="17"/>
  <c r="P774" i="17"/>
  <c r="L774" i="17"/>
  <c r="K774" i="17"/>
  <c r="J774" i="17"/>
  <c r="I774" i="17"/>
  <c r="Q745" i="17"/>
  <c r="P745" i="17"/>
  <c r="L745" i="17"/>
  <c r="K745" i="17"/>
  <c r="J745" i="17"/>
  <c r="I745" i="17"/>
  <c r="S770" i="17"/>
  <c r="R770" i="17"/>
  <c r="Q770" i="17"/>
  <c r="P770" i="17"/>
  <c r="L770" i="17"/>
  <c r="K770" i="17"/>
  <c r="J770" i="17"/>
  <c r="I770" i="17"/>
  <c r="S769" i="17"/>
  <c r="R769" i="17"/>
  <c r="Q769" i="17"/>
  <c r="P769" i="17"/>
  <c r="L769" i="17"/>
  <c r="K769" i="17"/>
  <c r="J769" i="17"/>
  <c r="I769" i="17"/>
  <c r="S768" i="17"/>
  <c r="R768" i="17"/>
  <c r="Q768" i="17"/>
  <c r="P768" i="17"/>
  <c r="L768" i="17"/>
  <c r="K768" i="17"/>
  <c r="J768" i="17"/>
  <c r="I768" i="17"/>
  <c r="Q744" i="17"/>
  <c r="P744" i="17"/>
  <c r="L744" i="17"/>
  <c r="K744" i="17"/>
  <c r="J744" i="17"/>
  <c r="I744" i="17"/>
  <c r="Q743" i="17"/>
  <c r="P743" i="17"/>
  <c r="L743" i="17"/>
  <c r="K743" i="17"/>
  <c r="J743" i="17"/>
  <c r="I743" i="17"/>
  <c r="Q742" i="17"/>
  <c r="P742" i="17"/>
  <c r="L742" i="17"/>
  <c r="K742" i="17"/>
  <c r="J742" i="17"/>
  <c r="I742" i="17"/>
  <c r="S773" i="17"/>
  <c r="R773" i="17"/>
  <c r="Q773" i="17"/>
  <c r="P773" i="17"/>
  <c r="L773" i="17"/>
  <c r="K773" i="17"/>
  <c r="J773" i="17"/>
  <c r="I773" i="17"/>
  <c r="Q741" i="17"/>
  <c r="P741" i="17"/>
  <c r="L741" i="17"/>
  <c r="K741" i="17"/>
  <c r="J741" i="17"/>
  <c r="I741" i="17"/>
  <c r="Q740" i="17"/>
  <c r="P740" i="17"/>
  <c r="L740" i="17"/>
  <c r="K740" i="17"/>
  <c r="J740" i="17"/>
  <c r="I740" i="17"/>
  <c r="Q739" i="17"/>
  <c r="P739" i="17"/>
  <c r="L739" i="17"/>
  <c r="K739" i="17"/>
  <c r="J739" i="17"/>
  <c r="I739" i="17"/>
  <c r="Q738" i="17"/>
  <c r="P738" i="17"/>
  <c r="L738" i="17"/>
  <c r="K738" i="17"/>
  <c r="J738" i="17"/>
  <c r="I738" i="17"/>
  <c r="Q737" i="17"/>
  <c r="P737" i="17"/>
  <c r="L737" i="17"/>
  <c r="K737" i="17"/>
  <c r="J737" i="17"/>
  <c r="I737" i="17"/>
  <c r="Q736" i="17"/>
  <c r="P736" i="17"/>
  <c r="L736" i="17"/>
  <c r="K736" i="17"/>
  <c r="J736" i="17"/>
  <c r="I736" i="17"/>
  <c r="S767" i="17"/>
  <c r="R767" i="17"/>
  <c r="Q767" i="17"/>
  <c r="P767" i="17"/>
  <c r="L767" i="17"/>
  <c r="K767" i="17"/>
  <c r="J767" i="17"/>
  <c r="I767" i="17"/>
  <c r="S766" i="17"/>
  <c r="R766" i="17"/>
  <c r="Q766" i="17"/>
  <c r="P766" i="17"/>
  <c r="L766" i="17"/>
  <c r="K766" i="17"/>
  <c r="J766" i="17"/>
  <c r="I766" i="17"/>
  <c r="S765" i="17"/>
  <c r="R765" i="17"/>
  <c r="Q765" i="17"/>
  <c r="P765" i="17"/>
  <c r="L765" i="17"/>
  <c r="K765" i="17"/>
  <c r="J765" i="17"/>
  <c r="I765" i="17"/>
  <c r="Q735" i="17"/>
  <c r="P735" i="17"/>
  <c r="L735" i="17"/>
  <c r="K735" i="17"/>
  <c r="J735" i="17"/>
  <c r="I735" i="17"/>
  <c r="Q734" i="17"/>
  <c r="P734" i="17"/>
  <c r="L734" i="17"/>
  <c r="K734" i="17"/>
  <c r="J734" i="17"/>
  <c r="I734" i="17"/>
  <c r="S764" i="17"/>
  <c r="R764" i="17"/>
  <c r="Q764" i="17"/>
  <c r="P764" i="17"/>
  <c r="L764" i="17"/>
  <c r="K764" i="17"/>
  <c r="J764" i="17"/>
  <c r="I764" i="17"/>
  <c r="S763" i="17"/>
  <c r="R763" i="17"/>
  <c r="Q763" i="17"/>
  <c r="P763" i="17"/>
  <c r="L763" i="17"/>
  <c r="K763" i="17"/>
  <c r="J763" i="17"/>
  <c r="I763" i="17"/>
  <c r="S762" i="17"/>
  <c r="R762" i="17"/>
  <c r="Q762" i="17"/>
  <c r="P762" i="17"/>
  <c r="L762" i="17"/>
  <c r="K762" i="17"/>
  <c r="J762" i="17"/>
  <c r="I762" i="17"/>
  <c r="S731" i="17"/>
  <c r="R731" i="17"/>
  <c r="Q731" i="17"/>
  <c r="P731" i="17"/>
  <c r="L731" i="17"/>
  <c r="K731" i="17"/>
  <c r="J731" i="17"/>
  <c r="I731" i="17"/>
  <c r="Q717" i="17"/>
  <c r="P717" i="17"/>
  <c r="L717" i="17"/>
  <c r="K717" i="17"/>
  <c r="J717" i="17"/>
  <c r="I717" i="17"/>
  <c r="S728" i="17"/>
  <c r="R728" i="17"/>
  <c r="Q728" i="17"/>
  <c r="P728" i="17"/>
  <c r="L728" i="17"/>
  <c r="K728" i="17"/>
  <c r="J728" i="17"/>
  <c r="I728" i="17"/>
  <c r="S727" i="17"/>
  <c r="R727" i="17"/>
  <c r="Q727" i="17"/>
  <c r="P727" i="17"/>
  <c r="L727" i="17"/>
  <c r="K727" i="17"/>
  <c r="J727" i="17"/>
  <c r="I727" i="17"/>
  <c r="Q716" i="17"/>
  <c r="P716" i="17"/>
  <c r="L716" i="17"/>
  <c r="K716" i="17"/>
  <c r="J716" i="17"/>
  <c r="I716" i="17"/>
  <c r="S726" i="17"/>
  <c r="R726" i="17"/>
  <c r="Q726" i="17"/>
  <c r="P726" i="17"/>
  <c r="L726" i="17"/>
  <c r="K726" i="17"/>
  <c r="J726" i="17"/>
  <c r="I726" i="17"/>
  <c r="Q715" i="17"/>
  <c r="P715" i="17"/>
  <c r="L715" i="17"/>
  <c r="K715" i="17"/>
  <c r="J715" i="17"/>
  <c r="I715" i="17"/>
  <c r="Q714" i="17"/>
  <c r="P714" i="17"/>
  <c r="L714" i="17"/>
  <c r="K714" i="17"/>
  <c r="J714" i="17"/>
  <c r="I714" i="17"/>
  <c r="Q713" i="17"/>
  <c r="P713" i="17"/>
  <c r="L713" i="17"/>
  <c r="K713" i="17"/>
  <c r="J713" i="17"/>
  <c r="I713" i="17"/>
  <c r="Q712" i="17"/>
  <c r="P712" i="17"/>
  <c r="L712" i="17"/>
  <c r="K712" i="17"/>
  <c r="J712" i="17"/>
  <c r="I712" i="17"/>
  <c r="Q711" i="17"/>
  <c r="P711" i="17"/>
  <c r="L711" i="17"/>
  <c r="K711" i="17"/>
  <c r="J711" i="17"/>
  <c r="I711" i="17"/>
  <c r="Q710" i="17"/>
  <c r="P710" i="17"/>
  <c r="L710" i="17"/>
  <c r="K710" i="17"/>
  <c r="J710" i="17"/>
  <c r="I710" i="17"/>
  <c r="S725" i="17"/>
  <c r="R725" i="17"/>
  <c r="Q725" i="17"/>
  <c r="P725" i="17"/>
  <c r="L725" i="17"/>
  <c r="K725" i="17"/>
  <c r="J725" i="17"/>
  <c r="I725" i="17"/>
  <c r="S730" i="17"/>
  <c r="R730" i="17"/>
  <c r="Q730" i="17"/>
  <c r="P730" i="17"/>
  <c r="L730" i="17"/>
  <c r="K730" i="17"/>
  <c r="J730" i="17"/>
  <c r="I730" i="17"/>
  <c r="S724" i="17"/>
  <c r="R724" i="17"/>
  <c r="Q724" i="17"/>
  <c r="P724" i="17"/>
  <c r="L724" i="17"/>
  <c r="K724" i="17"/>
  <c r="J724" i="17"/>
  <c r="I724" i="17"/>
  <c r="S723" i="17"/>
  <c r="R723" i="17"/>
  <c r="Q723" i="17"/>
  <c r="P723" i="17"/>
  <c r="L723" i="17"/>
  <c r="K723" i="17"/>
  <c r="J723" i="17"/>
  <c r="I723" i="17"/>
  <c r="S722" i="17"/>
  <c r="R722" i="17"/>
  <c r="Q722" i="17"/>
  <c r="P722" i="17"/>
  <c r="L722" i="17"/>
  <c r="K722" i="17"/>
  <c r="J722" i="17"/>
  <c r="I722" i="17"/>
  <c r="Q709" i="17"/>
  <c r="P709" i="17"/>
  <c r="L709" i="17"/>
  <c r="K709" i="17"/>
  <c r="J709" i="17"/>
  <c r="I709" i="17"/>
  <c r="Q708" i="17"/>
  <c r="P708" i="17"/>
  <c r="L708" i="17"/>
  <c r="K708" i="17"/>
  <c r="J708" i="17"/>
  <c r="I708" i="17"/>
  <c r="Q707" i="17"/>
  <c r="P707" i="17"/>
  <c r="L707" i="17"/>
  <c r="K707" i="17"/>
  <c r="J707" i="17"/>
  <c r="I707" i="17"/>
  <c r="Q706" i="17"/>
  <c r="P706" i="17"/>
  <c r="L706" i="17"/>
  <c r="K706" i="17"/>
  <c r="J706" i="17"/>
  <c r="I706" i="17"/>
  <c r="Q705" i="17"/>
  <c r="P705" i="17"/>
  <c r="L705" i="17"/>
  <c r="K705" i="17"/>
  <c r="J705" i="17"/>
  <c r="I705" i="17"/>
  <c r="Q704" i="17"/>
  <c r="P704" i="17"/>
  <c r="L704" i="17"/>
  <c r="K704" i="17"/>
  <c r="J704" i="17"/>
  <c r="I704" i="17"/>
  <c r="S733" i="17"/>
  <c r="R733" i="17"/>
  <c r="Q733" i="17"/>
  <c r="P733" i="17"/>
  <c r="L733" i="17"/>
  <c r="K733" i="17"/>
  <c r="J733" i="17"/>
  <c r="I733" i="17"/>
  <c r="S732" i="17"/>
  <c r="R732" i="17"/>
  <c r="Q732" i="17"/>
  <c r="P732" i="17"/>
  <c r="L732" i="17"/>
  <c r="K732" i="17"/>
  <c r="J732" i="17"/>
  <c r="I732" i="17"/>
  <c r="S729" i="17"/>
  <c r="R729" i="17"/>
  <c r="Q729" i="17"/>
  <c r="P729" i="17"/>
  <c r="L729" i="17"/>
  <c r="K729" i="17"/>
  <c r="J729" i="17"/>
  <c r="I729" i="17"/>
  <c r="S721" i="17"/>
  <c r="R721" i="17"/>
  <c r="Q721" i="17"/>
  <c r="P721" i="17"/>
  <c r="L721" i="17"/>
  <c r="K721" i="17"/>
  <c r="J721" i="17"/>
  <c r="I721" i="17"/>
  <c r="S720" i="17"/>
  <c r="R720" i="17"/>
  <c r="Q720" i="17"/>
  <c r="P720" i="17"/>
  <c r="L720" i="17"/>
  <c r="K720" i="17"/>
  <c r="J720" i="17"/>
  <c r="I720" i="17"/>
  <c r="S719" i="17"/>
  <c r="R719" i="17"/>
  <c r="Q719" i="17"/>
  <c r="P719" i="17"/>
  <c r="L719" i="17"/>
  <c r="K719" i="17"/>
  <c r="J719" i="17"/>
  <c r="I719" i="17"/>
  <c r="S718" i="17"/>
  <c r="R718" i="17"/>
  <c r="Q718" i="17"/>
  <c r="P718" i="17"/>
  <c r="L718" i="17"/>
  <c r="K718" i="17"/>
  <c r="J718" i="17"/>
  <c r="I718" i="17"/>
  <c r="Q694" i="17"/>
  <c r="P694" i="17"/>
  <c r="L694" i="17"/>
  <c r="K694" i="17"/>
  <c r="J694" i="17"/>
  <c r="I694" i="17"/>
  <c r="S701" i="17"/>
  <c r="R701" i="17"/>
  <c r="Q701" i="17"/>
  <c r="P701" i="17"/>
  <c r="L701" i="17"/>
  <c r="K701" i="17"/>
  <c r="J701" i="17"/>
  <c r="I701" i="17"/>
  <c r="S700" i="17"/>
  <c r="R700" i="17"/>
  <c r="Q700" i="17"/>
  <c r="P700" i="17"/>
  <c r="L700" i="17"/>
  <c r="K700" i="17"/>
  <c r="J700" i="17"/>
  <c r="I700" i="17"/>
  <c r="S699" i="17"/>
  <c r="R699" i="17"/>
  <c r="Q699" i="17"/>
  <c r="P699" i="17"/>
  <c r="L699" i="17"/>
  <c r="K699" i="17"/>
  <c r="J699" i="17"/>
  <c r="I699" i="17"/>
  <c r="Q693" i="17"/>
  <c r="P693" i="17"/>
  <c r="L693" i="17"/>
  <c r="K693" i="17"/>
  <c r="J693" i="17"/>
  <c r="I693" i="17"/>
  <c r="Q692" i="17"/>
  <c r="P692" i="17"/>
  <c r="L692" i="17"/>
  <c r="K692" i="17"/>
  <c r="J692" i="17"/>
  <c r="I692" i="17"/>
  <c r="S703" i="17"/>
  <c r="R703" i="17"/>
  <c r="Q703" i="17"/>
  <c r="P703" i="17"/>
  <c r="L703" i="17"/>
  <c r="K703" i="17"/>
  <c r="J703" i="17"/>
  <c r="I703" i="17"/>
  <c r="Q691" i="17"/>
  <c r="P691" i="17"/>
  <c r="L691" i="17"/>
  <c r="K691" i="17"/>
  <c r="J691" i="17"/>
  <c r="I691" i="17"/>
  <c r="Q690" i="17"/>
  <c r="P690" i="17"/>
  <c r="L690" i="17"/>
  <c r="K690" i="17"/>
  <c r="J690" i="17"/>
  <c r="I690" i="17"/>
  <c r="Q689" i="17"/>
  <c r="P689" i="17"/>
  <c r="L689" i="17"/>
  <c r="K689" i="17"/>
  <c r="J689" i="17"/>
  <c r="I689" i="17"/>
  <c r="Q688" i="17"/>
  <c r="P688" i="17"/>
  <c r="L688" i="17"/>
  <c r="K688" i="17"/>
  <c r="J688" i="17"/>
  <c r="I688" i="17"/>
  <c r="Q687" i="17"/>
  <c r="P687" i="17"/>
  <c r="L687" i="17"/>
  <c r="K687" i="17"/>
  <c r="J687" i="17"/>
  <c r="I687" i="17"/>
  <c r="S702" i="17"/>
  <c r="R702" i="17"/>
  <c r="Q702" i="17"/>
  <c r="P702" i="17"/>
  <c r="L702" i="17"/>
  <c r="K702" i="17"/>
  <c r="J702" i="17"/>
  <c r="I702" i="17"/>
  <c r="Q686" i="17"/>
  <c r="P686" i="17"/>
  <c r="L686" i="17"/>
  <c r="K686" i="17"/>
  <c r="J686" i="17"/>
  <c r="I686" i="17"/>
  <c r="Q685" i="17"/>
  <c r="P685" i="17"/>
  <c r="L685" i="17"/>
  <c r="K685" i="17"/>
  <c r="J685" i="17"/>
  <c r="I685" i="17"/>
  <c r="Q684" i="17"/>
  <c r="P684" i="17"/>
  <c r="L684" i="17"/>
  <c r="K684" i="17"/>
  <c r="J684" i="17"/>
  <c r="I684" i="17"/>
  <c r="Q683" i="17"/>
  <c r="P683" i="17"/>
  <c r="L683" i="17"/>
  <c r="K683" i="17"/>
  <c r="J683" i="17"/>
  <c r="I683" i="17"/>
  <c r="Q682" i="17"/>
  <c r="P682" i="17"/>
  <c r="L682" i="17"/>
  <c r="K682" i="17"/>
  <c r="J682" i="17"/>
  <c r="I682" i="17"/>
  <c r="Q681" i="17"/>
  <c r="P681" i="17"/>
  <c r="L681" i="17"/>
  <c r="K681" i="17"/>
  <c r="J681" i="17"/>
  <c r="I681" i="17"/>
  <c r="S698" i="17"/>
  <c r="R698" i="17"/>
  <c r="Q698" i="17"/>
  <c r="P698" i="17"/>
  <c r="L698" i="17"/>
  <c r="K698" i="17"/>
  <c r="J698" i="17"/>
  <c r="I698" i="17"/>
  <c r="S697" i="17"/>
  <c r="R697" i="17"/>
  <c r="Q697" i="17"/>
  <c r="P697" i="17"/>
  <c r="L697" i="17"/>
  <c r="K697" i="17"/>
  <c r="J697" i="17"/>
  <c r="I697" i="17"/>
  <c r="S696" i="17"/>
  <c r="R696" i="17"/>
  <c r="Q696" i="17"/>
  <c r="P696" i="17"/>
  <c r="L696" i="17"/>
  <c r="K696" i="17"/>
  <c r="J696" i="17"/>
  <c r="I696" i="17"/>
  <c r="Q680" i="17"/>
  <c r="P680" i="17"/>
  <c r="L680" i="17"/>
  <c r="K680" i="17"/>
  <c r="J680" i="17"/>
  <c r="I680" i="17"/>
  <c r="Q679" i="17"/>
  <c r="P679" i="17"/>
  <c r="L679" i="17"/>
  <c r="K679" i="17"/>
  <c r="J679" i="17"/>
  <c r="I679" i="17"/>
  <c r="Q678" i="17"/>
  <c r="P678" i="17"/>
  <c r="L678" i="17"/>
  <c r="K678" i="17"/>
  <c r="J678" i="17"/>
  <c r="I678" i="17"/>
  <c r="S695" i="17"/>
  <c r="R695" i="17"/>
  <c r="Q695" i="17"/>
  <c r="P695" i="17"/>
  <c r="L695" i="17"/>
  <c r="K695" i="17"/>
  <c r="J695" i="17"/>
  <c r="I695" i="17"/>
  <c r="Q677" i="17"/>
  <c r="P677" i="17"/>
  <c r="L677" i="17"/>
  <c r="K677" i="17"/>
  <c r="J677" i="17"/>
  <c r="I677" i="17"/>
  <c r="Q676" i="17"/>
  <c r="P676" i="17"/>
  <c r="L676" i="17"/>
  <c r="K676" i="17"/>
  <c r="J676" i="17"/>
  <c r="I676" i="17"/>
  <c r="Q675" i="17"/>
  <c r="P675" i="17"/>
  <c r="L675" i="17"/>
  <c r="K675" i="17"/>
  <c r="J675" i="17"/>
  <c r="I675" i="17"/>
  <c r="Q674" i="17"/>
  <c r="P674" i="17"/>
  <c r="L674" i="17"/>
  <c r="K674" i="17"/>
  <c r="J674" i="17"/>
  <c r="I674" i="17"/>
  <c r="S671" i="17"/>
  <c r="R671" i="17"/>
  <c r="Q671" i="17"/>
  <c r="P671" i="17"/>
  <c r="L671" i="17"/>
  <c r="K671" i="17"/>
  <c r="J671" i="17"/>
  <c r="I671" i="17"/>
  <c r="S669" i="17"/>
  <c r="R669" i="17"/>
  <c r="Q669" i="17"/>
  <c r="P669" i="17"/>
  <c r="L669" i="17"/>
  <c r="K669" i="17"/>
  <c r="J669" i="17"/>
  <c r="I669" i="17"/>
  <c r="Q658" i="17"/>
  <c r="P658" i="17"/>
  <c r="L658" i="17"/>
  <c r="K658" i="17"/>
  <c r="J658" i="17"/>
  <c r="I658" i="17"/>
  <c r="Q657" i="17"/>
  <c r="P657" i="17"/>
  <c r="L657" i="17"/>
  <c r="K657" i="17"/>
  <c r="J657" i="17"/>
  <c r="I657" i="17"/>
  <c r="Q656" i="17"/>
  <c r="P656" i="17"/>
  <c r="L656" i="17"/>
  <c r="K656" i="17"/>
  <c r="J656" i="17"/>
  <c r="I656" i="17"/>
  <c r="S673" i="17"/>
  <c r="R673" i="17"/>
  <c r="Q673" i="17"/>
  <c r="P673" i="17"/>
  <c r="L673" i="17"/>
  <c r="K673" i="17"/>
  <c r="J673" i="17"/>
  <c r="I673" i="17"/>
  <c r="Q655" i="17"/>
  <c r="P655" i="17"/>
  <c r="L655" i="17"/>
  <c r="K655" i="17"/>
  <c r="J655" i="17"/>
  <c r="I655" i="17"/>
  <c r="S670" i="17"/>
  <c r="R670" i="17"/>
  <c r="Q670" i="17"/>
  <c r="P670" i="17"/>
  <c r="L670" i="17"/>
  <c r="K670" i="17"/>
  <c r="J670" i="17"/>
  <c r="I670" i="17"/>
  <c r="Q654" i="17"/>
  <c r="P654" i="17"/>
  <c r="L654" i="17"/>
  <c r="K654" i="17"/>
  <c r="J654" i="17"/>
  <c r="I654" i="17"/>
  <c r="S668" i="17"/>
  <c r="R668" i="17"/>
  <c r="Q668" i="17"/>
  <c r="P668" i="17"/>
  <c r="L668" i="17"/>
  <c r="K668" i="17"/>
  <c r="J668" i="17"/>
  <c r="I668" i="17"/>
  <c r="Q653" i="17"/>
  <c r="P653" i="17"/>
  <c r="L653" i="17"/>
  <c r="K653" i="17"/>
  <c r="J653" i="17"/>
  <c r="I653" i="17"/>
  <c r="S667" i="17"/>
  <c r="R667" i="17"/>
  <c r="Q667" i="17"/>
  <c r="P667" i="17"/>
  <c r="L667" i="17"/>
  <c r="K667" i="17"/>
  <c r="J667" i="17"/>
  <c r="I667" i="17"/>
  <c r="S666" i="17"/>
  <c r="R666" i="17"/>
  <c r="Q666" i="17"/>
  <c r="P666" i="17"/>
  <c r="L666" i="17"/>
  <c r="K666" i="17"/>
  <c r="J666" i="17"/>
  <c r="I666" i="17"/>
  <c r="Q652" i="17"/>
  <c r="P652" i="17"/>
  <c r="L652" i="17"/>
  <c r="K652" i="17"/>
  <c r="J652" i="17"/>
  <c r="I652" i="17"/>
  <c r="Q651" i="17"/>
  <c r="P651" i="17"/>
  <c r="L651" i="17"/>
  <c r="K651" i="17"/>
  <c r="J651" i="17"/>
  <c r="I651" i="17"/>
  <c r="S665" i="17"/>
  <c r="R665" i="17"/>
  <c r="Q665" i="17"/>
  <c r="P665" i="17"/>
  <c r="L665" i="17"/>
  <c r="K665" i="17"/>
  <c r="J665" i="17"/>
  <c r="I665" i="17"/>
  <c r="S664" i="17"/>
  <c r="R664" i="17"/>
  <c r="Q664" i="17"/>
  <c r="P664" i="17"/>
  <c r="L664" i="17"/>
  <c r="K664" i="17"/>
  <c r="J664" i="17"/>
  <c r="I664" i="17"/>
  <c r="Q650" i="17"/>
  <c r="P650" i="17"/>
  <c r="L650" i="17"/>
  <c r="K650" i="17"/>
  <c r="J650" i="17"/>
  <c r="I650" i="17"/>
  <c r="Q649" i="17"/>
  <c r="P649" i="17"/>
  <c r="L649" i="17"/>
  <c r="K649" i="17"/>
  <c r="J649" i="17"/>
  <c r="I649" i="17"/>
  <c r="Q648" i="17"/>
  <c r="P648" i="17"/>
  <c r="L648" i="17"/>
  <c r="K648" i="17"/>
  <c r="J648" i="17"/>
  <c r="I648" i="17"/>
  <c r="S672" i="17"/>
  <c r="R672" i="17"/>
  <c r="Q672" i="17"/>
  <c r="P672" i="17"/>
  <c r="L672" i="17"/>
  <c r="K672" i="17"/>
  <c r="J672" i="17"/>
  <c r="I672" i="17"/>
  <c r="Q647" i="17"/>
  <c r="P647" i="17"/>
  <c r="L647" i="17"/>
  <c r="K647" i="17"/>
  <c r="J647" i="17"/>
  <c r="I647" i="17"/>
  <c r="S663" i="17"/>
  <c r="R663" i="17"/>
  <c r="Q663" i="17"/>
  <c r="P663" i="17"/>
  <c r="L663" i="17"/>
  <c r="K663" i="17"/>
  <c r="J663" i="17"/>
  <c r="I663" i="17"/>
  <c r="S662" i="17"/>
  <c r="R662" i="17"/>
  <c r="Q662" i="17"/>
  <c r="P662" i="17"/>
  <c r="L662" i="17"/>
  <c r="K662" i="17"/>
  <c r="J662" i="17"/>
  <c r="I662" i="17"/>
  <c r="S661" i="17"/>
  <c r="R661" i="17"/>
  <c r="Q661" i="17"/>
  <c r="P661" i="17"/>
  <c r="L661" i="17"/>
  <c r="K661" i="17"/>
  <c r="J661" i="17"/>
  <c r="I661" i="17"/>
  <c r="Q646" i="17"/>
  <c r="P646" i="17"/>
  <c r="L646" i="17"/>
  <c r="K646" i="17"/>
  <c r="J646" i="17"/>
  <c r="I646" i="17"/>
  <c r="S660" i="17"/>
  <c r="R660" i="17"/>
  <c r="Q660" i="17"/>
  <c r="P660" i="17"/>
  <c r="L660" i="17"/>
  <c r="K660" i="17"/>
  <c r="J660" i="17"/>
  <c r="I660" i="17"/>
  <c r="S659" i="17"/>
  <c r="R659" i="17"/>
  <c r="Q659" i="17"/>
  <c r="P659" i="17"/>
  <c r="L659" i="17"/>
  <c r="K659" i="17"/>
  <c r="J659" i="17"/>
  <c r="I659" i="17"/>
  <c r="Q645" i="17"/>
  <c r="P645" i="17"/>
  <c r="L645" i="17"/>
  <c r="K645" i="17"/>
  <c r="J645" i="17"/>
  <c r="I645" i="17"/>
  <c r="S644" i="17"/>
  <c r="R644" i="17"/>
  <c r="Q644" i="17"/>
  <c r="P644" i="17"/>
  <c r="L644" i="17"/>
  <c r="K644" i="17"/>
  <c r="J644" i="17"/>
  <c r="I644" i="17"/>
  <c r="Q628" i="17"/>
  <c r="P628" i="17"/>
  <c r="L628" i="17"/>
  <c r="K628" i="17"/>
  <c r="J628" i="17"/>
  <c r="I628" i="17"/>
  <c r="Q627" i="17"/>
  <c r="P627" i="17"/>
  <c r="L627" i="17"/>
  <c r="K627" i="17"/>
  <c r="J627" i="17"/>
  <c r="I627" i="17"/>
  <c r="Q626" i="17"/>
  <c r="P626" i="17"/>
  <c r="L626" i="17"/>
  <c r="K626" i="17"/>
  <c r="J626" i="17"/>
  <c r="I626" i="17"/>
  <c r="S642" i="17"/>
  <c r="R642" i="17"/>
  <c r="Q642" i="17"/>
  <c r="P642" i="17"/>
  <c r="L642" i="17"/>
  <c r="K642" i="17"/>
  <c r="J642" i="17"/>
  <c r="I642" i="17"/>
  <c r="S641" i="17"/>
  <c r="R641" i="17"/>
  <c r="Q641" i="17"/>
  <c r="P641" i="17"/>
  <c r="L641" i="17"/>
  <c r="K641" i="17"/>
  <c r="J641" i="17"/>
  <c r="I641" i="17"/>
  <c r="Q625" i="17"/>
  <c r="P625" i="17"/>
  <c r="L625" i="17"/>
  <c r="K625" i="17"/>
  <c r="J625" i="17"/>
  <c r="I625" i="17"/>
  <c r="S640" i="17"/>
  <c r="R640" i="17"/>
  <c r="Q640" i="17"/>
  <c r="P640" i="17"/>
  <c r="L640" i="17"/>
  <c r="K640" i="17"/>
  <c r="J640" i="17"/>
  <c r="I640" i="17"/>
  <c r="S639" i="17"/>
  <c r="R639" i="17"/>
  <c r="Q639" i="17"/>
  <c r="P639" i="17"/>
  <c r="L639" i="17"/>
  <c r="K639" i="17"/>
  <c r="J639" i="17"/>
  <c r="I639" i="17"/>
  <c r="S638" i="17"/>
  <c r="R638" i="17"/>
  <c r="Q638" i="17"/>
  <c r="P638" i="17"/>
  <c r="L638" i="17"/>
  <c r="K638" i="17"/>
  <c r="J638" i="17"/>
  <c r="I638" i="17"/>
  <c r="S637" i="17"/>
  <c r="R637" i="17"/>
  <c r="Q637" i="17"/>
  <c r="P637" i="17"/>
  <c r="L637" i="17"/>
  <c r="K637" i="17"/>
  <c r="J637" i="17"/>
  <c r="I637" i="17"/>
  <c r="Q624" i="17"/>
  <c r="P624" i="17"/>
  <c r="L624" i="17"/>
  <c r="K624" i="17"/>
  <c r="J624" i="17"/>
  <c r="I624" i="17"/>
  <c r="S636" i="17"/>
  <c r="R636" i="17"/>
  <c r="Q636" i="17"/>
  <c r="P636" i="17"/>
  <c r="L636" i="17"/>
  <c r="K636" i="17"/>
  <c r="J636" i="17"/>
  <c r="I636" i="17"/>
  <c r="S635" i="17"/>
  <c r="R635" i="17"/>
  <c r="Q635" i="17"/>
  <c r="P635" i="17"/>
  <c r="L635" i="17"/>
  <c r="K635" i="17"/>
  <c r="J635" i="17"/>
  <c r="I635" i="17"/>
  <c r="S634" i="17"/>
  <c r="R634" i="17"/>
  <c r="Q634" i="17"/>
  <c r="P634" i="17"/>
  <c r="L634" i="17"/>
  <c r="K634" i="17"/>
  <c r="J634" i="17"/>
  <c r="I634" i="17"/>
  <c r="S633" i="17"/>
  <c r="R633" i="17"/>
  <c r="Q633" i="17"/>
  <c r="P633" i="17"/>
  <c r="L633" i="17"/>
  <c r="K633" i="17"/>
  <c r="J633" i="17"/>
  <c r="I633" i="17"/>
  <c r="Q623" i="17"/>
  <c r="P623" i="17"/>
  <c r="L623" i="17"/>
  <c r="K623" i="17"/>
  <c r="J623" i="17"/>
  <c r="I623" i="17"/>
  <c r="S632" i="17"/>
  <c r="R632" i="17"/>
  <c r="Q632" i="17"/>
  <c r="P632" i="17"/>
  <c r="L632" i="17"/>
  <c r="K632" i="17"/>
  <c r="J632" i="17"/>
  <c r="I632" i="17"/>
  <c r="S631" i="17"/>
  <c r="R631" i="17"/>
  <c r="Q631" i="17"/>
  <c r="P631" i="17"/>
  <c r="L631" i="17"/>
  <c r="K631" i="17"/>
  <c r="J631" i="17"/>
  <c r="I631" i="17"/>
  <c r="Q622" i="17"/>
  <c r="P622" i="17"/>
  <c r="L622" i="17"/>
  <c r="K622" i="17"/>
  <c r="J622" i="17"/>
  <c r="I622" i="17"/>
  <c r="Q621" i="17"/>
  <c r="P621" i="17"/>
  <c r="L621" i="17"/>
  <c r="K621" i="17"/>
  <c r="J621" i="17"/>
  <c r="I621" i="17"/>
  <c r="S630" i="17"/>
  <c r="R630" i="17"/>
  <c r="Q630" i="17"/>
  <c r="P630" i="17"/>
  <c r="L630" i="17"/>
  <c r="K630" i="17"/>
  <c r="J630" i="17"/>
  <c r="I630" i="17"/>
  <c r="S643" i="17"/>
  <c r="R643" i="17"/>
  <c r="Q643" i="17"/>
  <c r="P643" i="17"/>
  <c r="L643" i="17"/>
  <c r="K643" i="17"/>
  <c r="J643" i="17"/>
  <c r="I643" i="17"/>
  <c r="Q620" i="17"/>
  <c r="P620" i="17"/>
  <c r="L620" i="17"/>
  <c r="K620" i="17"/>
  <c r="J620" i="17"/>
  <c r="I620" i="17"/>
  <c r="S629" i="17"/>
  <c r="R629" i="17"/>
  <c r="Q629" i="17"/>
  <c r="P629" i="17"/>
  <c r="L629" i="17"/>
  <c r="K629" i="17"/>
  <c r="J629" i="17"/>
  <c r="I629" i="17"/>
  <c r="S618" i="17"/>
  <c r="R618" i="17"/>
  <c r="Q618" i="17"/>
  <c r="P618" i="17"/>
  <c r="L618" i="17"/>
  <c r="K618" i="17"/>
  <c r="J618" i="17"/>
  <c r="Q605" i="17"/>
  <c r="P605" i="17"/>
  <c r="L605" i="17"/>
  <c r="K605" i="17"/>
  <c r="J605" i="17"/>
  <c r="I605" i="17"/>
  <c r="Q604" i="17"/>
  <c r="P604" i="17"/>
  <c r="L604" i="17"/>
  <c r="K604" i="17"/>
  <c r="J604" i="17"/>
  <c r="I604" i="17"/>
  <c r="Q603" i="17"/>
  <c r="P603" i="17"/>
  <c r="L603" i="17"/>
  <c r="K603" i="17"/>
  <c r="J603" i="17"/>
  <c r="I603" i="17"/>
  <c r="Q602" i="17"/>
  <c r="P602" i="17"/>
  <c r="L602" i="17"/>
  <c r="K602" i="17"/>
  <c r="J602" i="17"/>
  <c r="I602" i="17"/>
  <c r="S617" i="17"/>
  <c r="R617" i="17"/>
  <c r="Q617" i="17"/>
  <c r="P617" i="17"/>
  <c r="L617" i="17"/>
  <c r="K617" i="17"/>
  <c r="J617" i="17"/>
  <c r="I617" i="17"/>
  <c r="S616" i="17"/>
  <c r="R616" i="17"/>
  <c r="Q616" i="17"/>
  <c r="P616" i="17"/>
  <c r="L616" i="17"/>
  <c r="K616" i="17"/>
  <c r="J616" i="17"/>
  <c r="I616" i="17"/>
  <c r="S615" i="17"/>
  <c r="R615" i="17"/>
  <c r="Q615" i="17"/>
  <c r="P615" i="17"/>
  <c r="L615" i="17"/>
  <c r="K615" i="17"/>
  <c r="J615" i="17"/>
  <c r="I615" i="17"/>
  <c r="S614" i="17"/>
  <c r="R614" i="17"/>
  <c r="Q614" i="17"/>
  <c r="P614" i="17"/>
  <c r="L614" i="17"/>
  <c r="K614" i="17"/>
  <c r="J614" i="17"/>
  <c r="I614" i="17"/>
  <c r="Q601" i="17"/>
  <c r="P601" i="17"/>
  <c r="L601" i="17"/>
  <c r="K601" i="17"/>
  <c r="J601" i="17"/>
  <c r="I601" i="17"/>
  <c r="S613" i="17"/>
  <c r="R613" i="17"/>
  <c r="Q613" i="17"/>
  <c r="P613" i="17"/>
  <c r="L613" i="17"/>
  <c r="K613" i="17"/>
  <c r="J613" i="17"/>
  <c r="I613" i="17"/>
  <c r="Q600" i="17"/>
  <c r="P600" i="17"/>
  <c r="L600" i="17"/>
  <c r="K600" i="17"/>
  <c r="J600" i="17"/>
  <c r="I600" i="17"/>
  <c r="S612" i="17"/>
  <c r="R612" i="17"/>
  <c r="Q612" i="17"/>
  <c r="P612" i="17"/>
  <c r="L612" i="17"/>
  <c r="K612" i="17"/>
  <c r="J612" i="17"/>
  <c r="I612" i="17"/>
  <c r="S611" i="17"/>
  <c r="R611" i="17"/>
  <c r="Q611" i="17"/>
  <c r="P611" i="17"/>
  <c r="L611" i="17"/>
  <c r="K611" i="17"/>
  <c r="J611" i="17"/>
  <c r="I611" i="17"/>
  <c r="S610" i="17"/>
  <c r="R610" i="17"/>
  <c r="Q610" i="17"/>
  <c r="P610" i="17"/>
  <c r="L610" i="17"/>
  <c r="K610" i="17"/>
  <c r="J610" i="17"/>
  <c r="I610" i="17"/>
  <c r="Q599" i="17"/>
  <c r="P599" i="17"/>
  <c r="L599" i="17"/>
  <c r="K599" i="17"/>
  <c r="J599" i="17"/>
  <c r="I599" i="17"/>
  <c r="S609" i="17"/>
  <c r="R609" i="17"/>
  <c r="Q609" i="17"/>
  <c r="P609" i="17"/>
  <c r="L609" i="17"/>
  <c r="K609" i="17"/>
  <c r="J609" i="17"/>
  <c r="I609" i="17"/>
  <c r="S619" i="17"/>
  <c r="R619" i="17"/>
  <c r="Q619" i="17"/>
  <c r="P619" i="17"/>
  <c r="L619" i="17"/>
  <c r="K619" i="17"/>
  <c r="J619" i="17"/>
  <c r="I619" i="17"/>
  <c r="S608" i="17"/>
  <c r="R608" i="17"/>
  <c r="Q608" i="17"/>
  <c r="P608" i="17"/>
  <c r="L608" i="17"/>
  <c r="K608" i="17"/>
  <c r="J608" i="17"/>
  <c r="I608" i="17"/>
  <c r="S607" i="17"/>
  <c r="R607" i="17"/>
  <c r="Q607" i="17"/>
  <c r="P607" i="17"/>
  <c r="L607" i="17"/>
  <c r="K607" i="17"/>
  <c r="J607" i="17"/>
  <c r="I607" i="17"/>
  <c r="Q598" i="17"/>
  <c r="P598" i="17"/>
  <c r="L598" i="17"/>
  <c r="K598" i="17"/>
  <c r="J598" i="17"/>
  <c r="I598" i="17"/>
  <c r="S606" i="17"/>
  <c r="R606" i="17"/>
  <c r="Q606" i="17"/>
  <c r="P606" i="17"/>
  <c r="L606" i="17"/>
  <c r="K606" i="17"/>
  <c r="J606" i="17"/>
  <c r="I606" i="17"/>
  <c r="Q597" i="17"/>
  <c r="P597" i="17"/>
  <c r="L597" i="17"/>
  <c r="K597" i="17"/>
  <c r="J597" i="17"/>
  <c r="I597" i="17"/>
  <c r="Q585" i="17"/>
  <c r="P585" i="17"/>
  <c r="L585" i="17"/>
  <c r="K585" i="17"/>
  <c r="J585" i="17"/>
  <c r="I585" i="17"/>
  <c r="Q584" i="17"/>
  <c r="P584" i="17"/>
  <c r="L584" i="17"/>
  <c r="K584" i="17"/>
  <c r="J584" i="17"/>
  <c r="I584" i="17"/>
  <c r="Q583" i="17"/>
  <c r="P583" i="17"/>
  <c r="L583" i="17"/>
  <c r="K583" i="17"/>
  <c r="J583" i="17"/>
  <c r="I583" i="17"/>
  <c r="S595" i="17"/>
  <c r="R595" i="17"/>
  <c r="Q595" i="17"/>
  <c r="P595" i="17"/>
  <c r="L595" i="17"/>
  <c r="K595" i="17"/>
  <c r="J595" i="17"/>
  <c r="I595" i="17"/>
  <c r="S594" i="17"/>
  <c r="R594" i="17"/>
  <c r="Q594" i="17"/>
  <c r="P594" i="17"/>
  <c r="L594" i="17"/>
  <c r="K594" i="17"/>
  <c r="J594" i="17"/>
  <c r="I594" i="17"/>
  <c r="S593" i="17"/>
  <c r="R593" i="17"/>
  <c r="Q593" i="17"/>
  <c r="P593" i="17"/>
  <c r="L593" i="17"/>
  <c r="K593" i="17"/>
  <c r="J593" i="17"/>
  <c r="I593" i="17"/>
  <c r="Q582" i="17"/>
  <c r="P582" i="17"/>
  <c r="L582" i="17"/>
  <c r="K582" i="17"/>
  <c r="J582" i="17"/>
  <c r="I582" i="17"/>
  <c r="Q581" i="17"/>
  <c r="P581" i="17"/>
  <c r="L581" i="17"/>
  <c r="K581" i="17"/>
  <c r="J581" i="17"/>
  <c r="I581" i="17"/>
  <c r="Q580" i="17"/>
  <c r="P580" i="17"/>
  <c r="L580" i="17"/>
  <c r="K580" i="17"/>
  <c r="J580" i="17"/>
  <c r="I580" i="17"/>
  <c r="S592" i="17"/>
  <c r="R592" i="17"/>
  <c r="Q592" i="17"/>
  <c r="P592" i="17"/>
  <c r="L592" i="17"/>
  <c r="K592" i="17"/>
  <c r="J592" i="17"/>
  <c r="I592" i="17"/>
  <c r="S591" i="17"/>
  <c r="R591" i="17"/>
  <c r="Q591" i="17"/>
  <c r="P591" i="17"/>
  <c r="L591" i="17"/>
  <c r="K591" i="17"/>
  <c r="J591" i="17"/>
  <c r="I591" i="17"/>
  <c r="Q579" i="17"/>
  <c r="P579" i="17"/>
  <c r="L579" i="17"/>
  <c r="K579" i="17"/>
  <c r="J579" i="17"/>
  <c r="I579" i="17"/>
  <c r="S590" i="17"/>
  <c r="R590" i="17"/>
  <c r="Q590" i="17"/>
  <c r="P590" i="17"/>
  <c r="L590" i="17"/>
  <c r="K590" i="17"/>
  <c r="J590" i="17"/>
  <c r="I590" i="17"/>
  <c r="Q578" i="17"/>
  <c r="P578" i="17"/>
  <c r="L578" i="17"/>
  <c r="K578" i="17"/>
  <c r="J578" i="17"/>
  <c r="I578" i="17"/>
  <c r="Q577" i="17"/>
  <c r="P577" i="17"/>
  <c r="L577" i="17"/>
  <c r="K577" i="17"/>
  <c r="J577" i="17"/>
  <c r="I577" i="17"/>
  <c r="S589" i="17"/>
  <c r="R589" i="17"/>
  <c r="Q589" i="17"/>
  <c r="P589" i="17"/>
  <c r="L589" i="17"/>
  <c r="K589" i="17"/>
  <c r="J589" i="17"/>
  <c r="I589" i="17"/>
  <c r="S588" i="17"/>
  <c r="R588" i="17"/>
  <c r="Q588" i="17"/>
  <c r="P588" i="17"/>
  <c r="L588" i="17"/>
  <c r="K588" i="17"/>
  <c r="J588" i="17"/>
  <c r="I588" i="17"/>
  <c r="Q576" i="17"/>
  <c r="P576" i="17"/>
  <c r="L576" i="17"/>
  <c r="K576" i="17"/>
  <c r="J576" i="17"/>
  <c r="I576" i="17"/>
  <c r="Q575" i="17"/>
  <c r="P575" i="17"/>
  <c r="L575" i="17"/>
  <c r="K575" i="17"/>
  <c r="J575" i="17"/>
  <c r="I575" i="17"/>
  <c r="Q574" i="17"/>
  <c r="P574" i="17"/>
  <c r="L574" i="17"/>
  <c r="K574" i="17"/>
  <c r="J574" i="17"/>
  <c r="I574" i="17"/>
  <c r="Q573" i="17"/>
  <c r="P573" i="17"/>
  <c r="L573" i="17"/>
  <c r="K573" i="17"/>
  <c r="J573" i="17"/>
  <c r="I573" i="17"/>
  <c r="S587" i="17"/>
  <c r="R587" i="17"/>
  <c r="Q587" i="17"/>
  <c r="P587" i="17"/>
  <c r="L587" i="17"/>
  <c r="K587" i="17"/>
  <c r="J587" i="17"/>
  <c r="I587" i="17"/>
  <c r="S596" i="17"/>
  <c r="R596" i="17"/>
  <c r="Q596" i="17"/>
  <c r="P596" i="17"/>
  <c r="L596" i="17"/>
  <c r="K596" i="17"/>
  <c r="J596" i="17"/>
  <c r="I596" i="17"/>
  <c r="Q572" i="17"/>
  <c r="P572" i="17"/>
  <c r="L572" i="17"/>
  <c r="K572" i="17"/>
  <c r="J572" i="17"/>
  <c r="I572" i="17"/>
  <c r="Q571" i="17"/>
  <c r="P571" i="17"/>
  <c r="L571" i="17"/>
  <c r="K571" i="17"/>
  <c r="J571" i="17"/>
  <c r="I571" i="17"/>
  <c r="Q570" i="17"/>
  <c r="P570" i="17"/>
  <c r="L570" i="17"/>
  <c r="K570" i="17"/>
  <c r="J570" i="17"/>
  <c r="I570" i="17"/>
  <c r="Q569" i="17"/>
  <c r="P569" i="17"/>
  <c r="L569" i="17"/>
  <c r="K569" i="17"/>
  <c r="J569" i="17"/>
  <c r="I569" i="17"/>
  <c r="Q568" i="17"/>
  <c r="P568" i="17"/>
  <c r="L568" i="17"/>
  <c r="K568" i="17"/>
  <c r="J568" i="17"/>
  <c r="I568" i="17"/>
  <c r="S586" i="17"/>
  <c r="R586" i="17"/>
  <c r="Q586" i="17"/>
  <c r="P586" i="17"/>
  <c r="L586" i="17"/>
  <c r="K586" i="17"/>
  <c r="J586" i="17"/>
  <c r="I586" i="17"/>
  <c r="Q567" i="17"/>
  <c r="P567" i="17"/>
  <c r="L567" i="17"/>
  <c r="K567" i="17"/>
  <c r="J567" i="17"/>
  <c r="I567" i="17"/>
  <c r="S566" i="17"/>
  <c r="R566" i="17"/>
  <c r="Q566" i="17"/>
  <c r="P566" i="17"/>
  <c r="L566" i="17"/>
  <c r="K566" i="17"/>
  <c r="J566" i="17"/>
  <c r="I566" i="17"/>
  <c r="Q550" i="17"/>
  <c r="P550" i="17"/>
  <c r="L550" i="17"/>
  <c r="K550" i="17"/>
  <c r="J550" i="17"/>
  <c r="I550" i="17"/>
  <c r="Q549" i="17"/>
  <c r="P549" i="17"/>
  <c r="L549" i="17"/>
  <c r="K549" i="17"/>
  <c r="J549" i="17"/>
  <c r="I549" i="17"/>
  <c r="S565" i="17"/>
  <c r="R565" i="17"/>
  <c r="Q565" i="17"/>
  <c r="P565" i="17"/>
  <c r="L565" i="17"/>
  <c r="K565" i="17"/>
  <c r="J565" i="17"/>
  <c r="I565" i="17"/>
  <c r="S564" i="17"/>
  <c r="R564" i="17"/>
  <c r="Q564" i="17"/>
  <c r="P564" i="17"/>
  <c r="L564" i="17"/>
  <c r="K564" i="17"/>
  <c r="J564" i="17"/>
  <c r="I564" i="17"/>
  <c r="Q548" i="17"/>
  <c r="P548" i="17"/>
  <c r="L548" i="17"/>
  <c r="K548" i="17"/>
  <c r="J548" i="17"/>
  <c r="I548" i="17"/>
  <c r="Q547" i="17"/>
  <c r="P547" i="17"/>
  <c r="L547" i="17"/>
  <c r="K547" i="17"/>
  <c r="J547" i="17"/>
  <c r="I547" i="17"/>
  <c r="Q546" i="17"/>
  <c r="P546" i="17"/>
  <c r="L546" i="17"/>
  <c r="K546" i="17"/>
  <c r="J546" i="17"/>
  <c r="I546" i="17"/>
  <c r="S563" i="17"/>
  <c r="R563" i="17"/>
  <c r="Q563" i="17"/>
  <c r="P563" i="17"/>
  <c r="L563" i="17"/>
  <c r="K563" i="17"/>
  <c r="J563" i="17"/>
  <c r="I563" i="17"/>
  <c r="Q545" i="17"/>
  <c r="P545" i="17"/>
  <c r="L545" i="17"/>
  <c r="K545" i="17"/>
  <c r="J545" i="17"/>
  <c r="I545" i="17"/>
  <c r="S562" i="17"/>
  <c r="R562" i="17"/>
  <c r="Q562" i="17"/>
  <c r="P562" i="17"/>
  <c r="L562" i="17"/>
  <c r="K562" i="17"/>
  <c r="J562" i="17"/>
  <c r="I562" i="17"/>
  <c r="Q544" i="17"/>
  <c r="P544" i="17"/>
  <c r="L544" i="17"/>
  <c r="K544" i="17"/>
  <c r="J544" i="17"/>
  <c r="I544" i="17"/>
  <c r="Q543" i="17"/>
  <c r="P543" i="17"/>
  <c r="L543" i="17"/>
  <c r="K543" i="17"/>
  <c r="J543" i="17"/>
  <c r="I543" i="17"/>
  <c r="Q542" i="17"/>
  <c r="P542" i="17"/>
  <c r="L542" i="17"/>
  <c r="K542" i="17"/>
  <c r="J542" i="17"/>
  <c r="I542" i="17"/>
  <c r="S561" i="17"/>
  <c r="R561" i="17"/>
  <c r="Q561" i="17"/>
  <c r="P561" i="17"/>
  <c r="L561" i="17"/>
  <c r="K561" i="17"/>
  <c r="J561" i="17"/>
  <c r="I561" i="17"/>
  <c r="Q541" i="17"/>
  <c r="P541" i="17"/>
  <c r="L541" i="17"/>
  <c r="K541" i="17"/>
  <c r="J541" i="17"/>
  <c r="I541" i="17"/>
  <c r="S560" i="17"/>
  <c r="R560" i="17"/>
  <c r="Q560" i="17"/>
  <c r="P560" i="17"/>
  <c r="L560" i="17"/>
  <c r="K560" i="17"/>
  <c r="J560" i="17"/>
  <c r="I560" i="17"/>
  <c r="Q540" i="17"/>
  <c r="P540" i="17"/>
  <c r="L540" i="17"/>
  <c r="K540" i="17"/>
  <c r="J540" i="17"/>
  <c r="I540" i="17"/>
  <c r="Q539" i="17"/>
  <c r="P539" i="17"/>
  <c r="L539" i="17"/>
  <c r="K539" i="17"/>
  <c r="J539" i="17"/>
  <c r="I539" i="17"/>
  <c r="Q538" i="17"/>
  <c r="P538" i="17"/>
  <c r="L538" i="17"/>
  <c r="K538" i="17"/>
  <c r="J538" i="17"/>
  <c r="I538" i="17"/>
  <c r="S559" i="17"/>
  <c r="R559" i="17"/>
  <c r="Q559" i="17"/>
  <c r="P559" i="17"/>
  <c r="L559" i="17"/>
  <c r="K559" i="17"/>
  <c r="J559" i="17"/>
  <c r="I559" i="17"/>
  <c r="S558" i="17"/>
  <c r="R558" i="17"/>
  <c r="Q558" i="17"/>
  <c r="P558" i="17"/>
  <c r="L558" i="17"/>
  <c r="K558" i="17"/>
  <c r="J558" i="17"/>
  <c r="I558" i="17"/>
  <c r="Q537" i="17"/>
  <c r="P537" i="17"/>
  <c r="L537" i="17"/>
  <c r="K537" i="17"/>
  <c r="J537" i="17"/>
  <c r="I537" i="17"/>
  <c r="S557" i="17"/>
  <c r="R557" i="17"/>
  <c r="Q557" i="17"/>
  <c r="P557" i="17"/>
  <c r="L557" i="17"/>
  <c r="K557" i="17"/>
  <c r="J557" i="17"/>
  <c r="I557" i="17"/>
  <c r="Q536" i="17"/>
  <c r="P536" i="17"/>
  <c r="L536" i="17"/>
  <c r="K536" i="17"/>
  <c r="J536" i="17"/>
  <c r="I536" i="17"/>
  <c r="S556" i="17"/>
  <c r="R556" i="17"/>
  <c r="Q556" i="17"/>
  <c r="P556" i="17"/>
  <c r="L556" i="17"/>
  <c r="K556" i="17"/>
  <c r="J556" i="17"/>
  <c r="I556" i="17"/>
  <c r="S555" i="17"/>
  <c r="R555" i="17"/>
  <c r="Q555" i="17"/>
  <c r="P555" i="17"/>
  <c r="L555" i="17"/>
  <c r="K555" i="17"/>
  <c r="J555" i="17"/>
  <c r="I555" i="17"/>
  <c r="S554" i="17"/>
  <c r="R554" i="17"/>
  <c r="Q554" i="17"/>
  <c r="P554" i="17"/>
  <c r="L554" i="17"/>
  <c r="K554" i="17"/>
  <c r="J554" i="17"/>
  <c r="I554" i="17"/>
  <c r="S553" i="17"/>
  <c r="R553" i="17"/>
  <c r="Q553" i="17"/>
  <c r="P553" i="17"/>
  <c r="L553" i="17"/>
  <c r="K553" i="17"/>
  <c r="J553" i="17"/>
  <c r="I553" i="17"/>
  <c r="S552" i="17"/>
  <c r="R552" i="17"/>
  <c r="Q552" i="17"/>
  <c r="P552" i="17"/>
  <c r="L552" i="17"/>
  <c r="K552" i="17"/>
  <c r="J552" i="17"/>
  <c r="I552" i="17"/>
  <c r="Q535" i="17"/>
  <c r="P535" i="17"/>
  <c r="L535" i="17"/>
  <c r="K535" i="17"/>
  <c r="J535" i="17"/>
  <c r="I535" i="17"/>
  <c r="S551" i="17"/>
  <c r="R551" i="17"/>
  <c r="Q551" i="17"/>
  <c r="P551" i="17"/>
  <c r="L551" i="17"/>
  <c r="K551" i="17"/>
  <c r="J551" i="17"/>
  <c r="I551" i="17"/>
  <c r="Q525" i="17"/>
  <c r="P525" i="17"/>
  <c r="L525" i="17"/>
  <c r="K525" i="17"/>
  <c r="J525" i="17"/>
  <c r="I525" i="17"/>
  <c r="Q524" i="17"/>
  <c r="P524" i="17"/>
  <c r="L524" i="17"/>
  <c r="K524" i="17"/>
  <c r="J524" i="17"/>
  <c r="I524" i="17"/>
  <c r="Q523" i="17"/>
  <c r="P523" i="17"/>
  <c r="L523" i="17"/>
  <c r="K523" i="17"/>
  <c r="J523" i="17"/>
  <c r="I523" i="17"/>
  <c r="Q522" i="17"/>
  <c r="P522" i="17"/>
  <c r="L522" i="17"/>
  <c r="K522" i="17"/>
  <c r="J522" i="17"/>
  <c r="I522" i="17"/>
  <c r="S534" i="17"/>
  <c r="R534" i="17"/>
  <c r="Q534" i="17"/>
  <c r="P534" i="17"/>
  <c r="L534" i="17"/>
  <c r="K534" i="17"/>
  <c r="J534" i="17"/>
  <c r="I534" i="17"/>
  <c r="Q521" i="17"/>
  <c r="P521" i="17"/>
  <c r="L521" i="17"/>
  <c r="K521" i="17"/>
  <c r="J521" i="17"/>
  <c r="I521" i="17"/>
  <c r="Q520" i="17"/>
  <c r="P520" i="17"/>
  <c r="L520" i="17"/>
  <c r="K520" i="17"/>
  <c r="J520" i="17"/>
  <c r="I520" i="17"/>
  <c r="Q519" i="17"/>
  <c r="P519" i="17"/>
  <c r="L519" i="17"/>
  <c r="K519" i="17"/>
  <c r="J519" i="17"/>
  <c r="I519" i="17"/>
  <c r="S533" i="17"/>
  <c r="R533" i="17"/>
  <c r="Q533" i="17"/>
  <c r="P533" i="17"/>
  <c r="L533" i="17"/>
  <c r="K533" i="17"/>
  <c r="J533" i="17"/>
  <c r="I533" i="17"/>
  <c r="Q518" i="17"/>
  <c r="P518" i="17"/>
  <c r="L518" i="17"/>
  <c r="K518" i="17"/>
  <c r="J518" i="17"/>
  <c r="I518" i="17"/>
  <c r="Q517" i="17"/>
  <c r="P517" i="17"/>
  <c r="L517" i="17"/>
  <c r="K517" i="17"/>
  <c r="J517" i="17"/>
  <c r="I517" i="17"/>
  <c r="S532" i="17"/>
  <c r="R532" i="17"/>
  <c r="Q532" i="17"/>
  <c r="P532" i="17"/>
  <c r="L532" i="17"/>
  <c r="K532" i="17"/>
  <c r="J532" i="17"/>
  <c r="I532" i="17"/>
  <c r="Q516" i="17"/>
  <c r="P516" i="17"/>
  <c r="L516" i="17"/>
  <c r="K516" i="17"/>
  <c r="J516" i="17"/>
  <c r="I516" i="17"/>
  <c r="Q515" i="17"/>
  <c r="P515" i="17"/>
  <c r="L515" i="17"/>
  <c r="K515" i="17"/>
  <c r="J515" i="17"/>
  <c r="I515" i="17"/>
  <c r="Q514" i="17"/>
  <c r="P514" i="17"/>
  <c r="L514" i="17"/>
  <c r="K514" i="17"/>
  <c r="J514" i="17"/>
  <c r="I514" i="17"/>
  <c r="S531" i="17"/>
  <c r="R531" i="17"/>
  <c r="Q531" i="17"/>
  <c r="P531" i="17"/>
  <c r="L531" i="17"/>
  <c r="K531" i="17"/>
  <c r="J531" i="17"/>
  <c r="I531" i="17"/>
  <c r="S530" i="17"/>
  <c r="R530" i="17"/>
  <c r="Q530" i="17"/>
  <c r="P530" i="17"/>
  <c r="L530" i="17"/>
  <c r="K530" i="17"/>
  <c r="J530" i="17"/>
  <c r="I530" i="17"/>
  <c r="Q513" i="17"/>
  <c r="P513" i="17"/>
  <c r="L513" i="17"/>
  <c r="K513" i="17"/>
  <c r="J513" i="17"/>
  <c r="I513" i="17"/>
  <c r="S529" i="17"/>
  <c r="R529" i="17"/>
  <c r="Q529" i="17"/>
  <c r="P529" i="17"/>
  <c r="L529" i="17"/>
  <c r="K529" i="17"/>
  <c r="J529" i="17"/>
  <c r="I529" i="17"/>
  <c r="S528" i="17"/>
  <c r="R528" i="17"/>
  <c r="Q528" i="17"/>
  <c r="P528" i="17"/>
  <c r="L528" i="17"/>
  <c r="K528" i="17"/>
  <c r="J528" i="17"/>
  <c r="I528" i="17"/>
  <c r="Q512" i="17"/>
  <c r="P512" i="17"/>
  <c r="L512" i="17"/>
  <c r="K512" i="17"/>
  <c r="J512" i="17"/>
  <c r="I512" i="17"/>
  <c r="Q511" i="17"/>
  <c r="P511" i="17"/>
  <c r="L511" i="17"/>
  <c r="K511" i="17"/>
  <c r="J511" i="17"/>
  <c r="I511" i="17"/>
  <c r="Q510" i="17"/>
  <c r="P510" i="17"/>
  <c r="L510" i="17"/>
  <c r="K510" i="17"/>
  <c r="J510" i="17"/>
  <c r="I510" i="17"/>
  <c r="S527" i="17"/>
  <c r="R527" i="17"/>
  <c r="Q527" i="17"/>
  <c r="P527" i="17"/>
  <c r="L527" i="17"/>
  <c r="K527" i="17"/>
  <c r="J527" i="17"/>
  <c r="I527" i="17"/>
  <c r="Q509" i="17"/>
  <c r="P509" i="17"/>
  <c r="L509" i="17"/>
  <c r="K509" i="17"/>
  <c r="J509" i="17"/>
  <c r="I509" i="17"/>
  <c r="S526" i="17"/>
  <c r="R526" i="17"/>
  <c r="Q526" i="17"/>
  <c r="P526" i="17"/>
  <c r="L526" i="17"/>
  <c r="K526" i="17"/>
  <c r="J526" i="17"/>
  <c r="I526" i="17"/>
  <c r="Q508" i="17"/>
  <c r="P508" i="17"/>
  <c r="L508" i="17"/>
  <c r="K508" i="17"/>
  <c r="J508" i="17"/>
  <c r="I508" i="17"/>
  <c r="Q507" i="17"/>
  <c r="P507" i="17"/>
  <c r="L507" i="17"/>
  <c r="K507" i="17"/>
  <c r="J507" i="17"/>
  <c r="I507" i="17"/>
  <c r="S503" i="17"/>
  <c r="R503" i="17"/>
  <c r="Q503" i="17"/>
  <c r="P503" i="17"/>
  <c r="L503" i="17"/>
  <c r="K503" i="17"/>
  <c r="J503" i="17"/>
  <c r="I503" i="17"/>
  <c r="S506" i="17"/>
  <c r="R506" i="17"/>
  <c r="Q506" i="17"/>
  <c r="P506" i="17"/>
  <c r="L506" i="17"/>
  <c r="K506" i="17"/>
  <c r="J506" i="17"/>
  <c r="I506" i="17"/>
  <c r="S502" i="17"/>
  <c r="R502" i="17"/>
  <c r="Q502" i="17"/>
  <c r="P502" i="17"/>
  <c r="L502" i="17"/>
  <c r="K502" i="17"/>
  <c r="J502" i="17"/>
  <c r="I502" i="17"/>
  <c r="Q494" i="17"/>
  <c r="P494" i="17"/>
  <c r="L494" i="17"/>
  <c r="K494" i="17"/>
  <c r="J494" i="17"/>
  <c r="I494" i="17"/>
  <c r="S501" i="17"/>
  <c r="R501" i="17"/>
  <c r="Q501" i="17"/>
  <c r="P501" i="17"/>
  <c r="L501" i="17"/>
  <c r="K501" i="17"/>
  <c r="J501" i="17"/>
  <c r="I501" i="17"/>
  <c r="Q493" i="17"/>
  <c r="P493" i="17"/>
  <c r="L493" i="17"/>
  <c r="K493" i="17"/>
  <c r="J493" i="17"/>
  <c r="I493" i="17"/>
  <c r="Q492" i="17"/>
  <c r="P492" i="17"/>
  <c r="L492" i="17"/>
  <c r="K492" i="17"/>
  <c r="J492" i="17"/>
  <c r="I492" i="17"/>
  <c r="S505" i="17"/>
  <c r="R505" i="17"/>
  <c r="Q505" i="17"/>
  <c r="P505" i="17"/>
  <c r="L505" i="17"/>
  <c r="K505" i="17"/>
  <c r="J505" i="17"/>
  <c r="I505" i="17"/>
  <c r="Q491" i="17"/>
  <c r="P491" i="17"/>
  <c r="L491" i="17"/>
  <c r="K491" i="17"/>
  <c r="J491" i="17"/>
  <c r="I491" i="17"/>
  <c r="S500" i="17"/>
  <c r="R500" i="17"/>
  <c r="Q500" i="17"/>
  <c r="P500" i="17"/>
  <c r="L500" i="17"/>
  <c r="K500" i="17"/>
  <c r="J500" i="17"/>
  <c r="I500" i="17"/>
  <c r="S499" i="17"/>
  <c r="R499" i="17"/>
  <c r="Q499" i="17"/>
  <c r="P499" i="17"/>
  <c r="L499" i="17"/>
  <c r="K499" i="17"/>
  <c r="J499" i="17"/>
  <c r="I499" i="17"/>
  <c r="Q490" i="17"/>
  <c r="P490" i="17"/>
  <c r="L490" i="17"/>
  <c r="K490" i="17"/>
  <c r="J490" i="17"/>
  <c r="I490" i="17"/>
  <c r="S504" i="17"/>
  <c r="R504" i="17"/>
  <c r="Q504" i="17"/>
  <c r="P504" i="17"/>
  <c r="L504" i="17"/>
  <c r="K504" i="17"/>
  <c r="J504" i="17"/>
  <c r="I504" i="17"/>
  <c r="S498" i="17"/>
  <c r="R498" i="17"/>
  <c r="Q498" i="17"/>
  <c r="P498" i="17"/>
  <c r="L498" i="17"/>
  <c r="K498" i="17"/>
  <c r="J498" i="17"/>
  <c r="I498" i="17"/>
  <c r="Q489" i="17"/>
  <c r="P489" i="17"/>
  <c r="L489" i="17"/>
  <c r="K489" i="17"/>
  <c r="J489" i="17"/>
  <c r="I489" i="17"/>
  <c r="Q488" i="17"/>
  <c r="P488" i="17"/>
  <c r="L488" i="17"/>
  <c r="K488" i="17"/>
  <c r="J488" i="17"/>
  <c r="I488" i="17"/>
  <c r="S497" i="17"/>
  <c r="R497" i="17"/>
  <c r="Q497" i="17"/>
  <c r="P497" i="17"/>
  <c r="L497" i="17"/>
  <c r="K497" i="17"/>
  <c r="J497" i="17"/>
  <c r="I497" i="17"/>
  <c r="S496" i="17"/>
  <c r="R496" i="17"/>
  <c r="Q496" i="17"/>
  <c r="P496" i="17"/>
  <c r="L496" i="17"/>
  <c r="K496" i="17"/>
  <c r="J496" i="17"/>
  <c r="I496" i="17"/>
  <c r="Q487" i="17"/>
  <c r="P487" i="17"/>
  <c r="L487" i="17"/>
  <c r="K487" i="17"/>
  <c r="J487" i="17"/>
  <c r="I487" i="17"/>
  <c r="Q486" i="17"/>
  <c r="P486" i="17"/>
  <c r="L486" i="17"/>
  <c r="K486" i="17"/>
  <c r="J486" i="17"/>
  <c r="I486" i="17"/>
  <c r="S495" i="17"/>
  <c r="R495" i="17"/>
  <c r="Q495" i="17"/>
  <c r="P495" i="17"/>
  <c r="L495" i="17"/>
  <c r="K495" i="17"/>
  <c r="J495" i="17"/>
  <c r="I495" i="17"/>
  <c r="Q469" i="17"/>
  <c r="P469" i="17"/>
  <c r="L469" i="17"/>
  <c r="K469" i="17"/>
  <c r="J469" i="17"/>
  <c r="I469" i="17"/>
  <c r="S483" i="17"/>
  <c r="R483" i="17"/>
  <c r="Q483" i="17"/>
  <c r="P483" i="17"/>
  <c r="L483" i="17"/>
  <c r="K483" i="17"/>
  <c r="J483" i="17"/>
  <c r="I483" i="17"/>
  <c r="S482" i="17"/>
  <c r="R482" i="17"/>
  <c r="Q482" i="17"/>
  <c r="P482" i="17"/>
  <c r="L482" i="17"/>
  <c r="K482" i="17"/>
  <c r="J482" i="17"/>
  <c r="I482" i="17"/>
  <c r="S485" i="17"/>
  <c r="R485" i="17"/>
  <c r="Q485" i="17"/>
  <c r="P485" i="17"/>
  <c r="L485" i="17"/>
  <c r="K485" i="17"/>
  <c r="J485" i="17"/>
  <c r="I485" i="17"/>
  <c r="Q468" i="17"/>
  <c r="P468" i="17"/>
  <c r="L468" i="17"/>
  <c r="K468" i="17"/>
  <c r="J468" i="17"/>
  <c r="I468" i="17"/>
  <c r="S484" i="17"/>
  <c r="R484" i="17"/>
  <c r="Q484" i="17"/>
  <c r="P484" i="17"/>
  <c r="L484" i="17"/>
  <c r="K484" i="17"/>
  <c r="J484" i="17"/>
  <c r="I484" i="17"/>
  <c r="S481" i="17"/>
  <c r="R481" i="17"/>
  <c r="Q481" i="17"/>
  <c r="P481" i="17"/>
  <c r="L481" i="17"/>
  <c r="K481" i="17"/>
  <c r="J481" i="17"/>
  <c r="I481" i="17"/>
  <c r="Q467" i="17"/>
  <c r="P467" i="17"/>
  <c r="L467" i="17"/>
  <c r="K467" i="17"/>
  <c r="J467" i="17"/>
  <c r="I467" i="17"/>
  <c r="S480" i="17"/>
  <c r="R480" i="17"/>
  <c r="Q480" i="17"/>
  <c r="P480" i="17"/>
  <c r="L480" i="17"/>
  <c r="K480" i="17"/>
  <c r="J480" i="17"/>
  <c r="I480" i="17"/>
  <c r="Q466" i="17"/>
  <c r="P466" i="17"/>
  <c r="L466" i="17"/>
  <c r="K466" i="17"/>
  <c r="J466" i="17"/>
  <c r="I466" i="17"/>
  <c r="S479" i="17"/>
  <c r="R479" i="17"/>
  <c r="Q479" i="17"/>
  <c r="P479" i="17"/>
  <c r="L479" i="17"/>
  <c r="K479" i="17"/>
  <c r="J479" i="17"/>
  <c r="I479" i="17"/>
  <c r="S478" i="17"/>
  <c r="R478" i="17"/>
  <c r="Q478" i="17"/>
  <c r="P478" i="17"/>
  <c r="L478" i="17"/>
  <c r="K478" i="17"/>
  <c r="J478" i="17"/>
  <c r="I478" i="17"/>
  <c r="S477" i="17"/>
  <c r="R477" i="17"/>
  <c r="Q477" i="17"/>
  <c r="P477" i="17"/>
  <c r="L477" i="17"/>
  <c r="K477" i="17"/>
  <c r="J477" i="17"/>
  <c r="I477" i="17"/>
  <c r="Q465" i="17"/>
  <c r="P465" i="17"/>
  <c r="L465" i="17"/>
  <c r="K465" i="17"/>
  <c r="J465" i="17"/>
  <c r="I465" i="17"/>
  <c r="S476" i="17"/>
  <c r="R476" i="17"/>
  <c r="Q476" i="17"/>
  <c r="P476" i="17"/>
  <c r="L476" i="17"/>
  <c r="K476" i="17"/>
  <c r="J476" i="17"/>
  <c r="I476" i="17"/>
  <c r="Q464" i="17"/>
  <c r="P464" i="17"/>
  <c r="L464" i="17"/>
  <c r="K464" i="17"/>
  <c r="J464" i="17"/>
  <c r="I464" i="17"/>
  <c r="Q463" i="17"/>
  <c r="P463" i="17"/>
  <c r="L463" i="17"/>
  <c r="K463" i="17"/>
  <c r="J463" i="17"/>
  <c r="I463" i="17"/>
  <c r="Q462" i="17"/>
  <c r="P462" i="17"/>
  <c r="L462" i="17"/>
  <c r="K462" i="17"/>
  <c r="J462" i="17"/>
  <c r="I462" i="17"/>
  <c r="Q461" i="17"/>
  <c r="P461" i="17"/>
  <c r="L461" i="17"/>
  <c r="K461" i="17"/>
  <c r="J461" i="17"/>
  <c r="I461" i="17"/>
  <c r="S475" i="17"/>
  <c r="R475" i="17"/>
  <c r="Q475" i="17"/>
  <c r="P475" i="17"/>
  <c r="L475" i="17"/>
  <c r="K475" i="17"/>
  <c r="J475" i="17"/>
  <c r="I475" i="17"/>
  <c r="S474" i="17"/>
  <c r="R474" i="17"/>
  <c r="Q474" i="17"/>
  <c r="P474" i="17"/>
  <c r="L474" i="17"/>
  <c r="K474" i="17"/>
  <c r="J474" i="17"/>
  <c r="I474" i="17"/>
  <c r="S473" i="17"/>
  <c r="R473" i="17"/>
  <c r="Q473" i="17"/>
  <c r="P473" i="17"/>
  <c r="L473" i="17"/>
  <c r="K473" i="17"/>
  <c r="J473" i="17"/>
  <c r="I473" i="17"/>
  <c r="S472" i="17"/>
  <c r="R472" i="17"/>
  <c r="Q472" i="17"/>
  <c r="P472" i="17"/>
  <c r="L472" i="17"/>
  <c r="K472" i="17"/>
  <c r="J472" i="17"/>
  <c r="I472" i="17"/>
  <c r="Q460" i="17"/>
  <c r="P460" i="17"/>
  <c r="L460" i="17"/>
  <c r="K460" i="17"/>
  <c r="J460" i="17"/>
  <c r="I460" i="17"/>
  <c r="Q459" i="17"/>
  <c r="P459" i="17"/>
  <c r="L459" i="17"/>
  <c r="K459" i="17"/>
  <c r="J459" i="17"/>
  <c r="I459" i="17"/>
  <c r="S471" i="17"/>
  <c r="R471" i="17"/>
  <c r="Q471" i="17"/>
  <c r="P471" i="17"/>
  <c r="L471" i="17"/>
  <c r="K471" i="17"/>
  <c r="J471" i="17"/>
  <c r="I471" i="17"/>
  <c r="S470" i="17"/>
  <c r="R470" i="17"/>
  <c r="Q470" i="17"/>
  <c r="P470" i="17"/>
  <c r="L470" i="17"/>
  <c r="K470" i="17"/>
  <c r="J470" i="17"/>
  <c r="I470" i="17"/>
  <c r="S455" i="17"/>
  <c r="R455" i="17"/>
  <c r="Q455" i="17"/>
  <c r="P455" i="17"/>
  <c r="L455" i="17"/>
  <c r="K455" i="17"/>
  <c r="J455" i="17"/>
  <c r="I455" i="17"/>
  <c r="Q443" i="17"/>
  <c r="P443" i="17"/>
  <c r="L443" i="17"/>
  <c r="K443" i="17"/>
  <c r="J443" i="17"/>
  <c r="I443" i="17"/>
  <c r="S454" i="17"/>
  <c r="R454" i="17"/>
  <c r="Q454" i="17"/>
  <c r="P454" i="17"/>
  <c r="L454" i="17"/>
  <c r="K454" i="17"/>
  <c r="J454" i="17"/>
  <c r="I454" i="17"/>
  <c r="S453" i="17"/>
  <c r="R453" i="17"/>
  <c r="Q453" i="17"/>
  <c r="P453" i="17"/>
  <c r="L453" i="17"/>
  <c r="K453" i="17"/>
  <c r="J453" i="17"/>
  <c r="I453" i="17"/>
  <c r="S452" i="17"/>
  <c r="R452" i="17"/>
  <c r="Q452" i="17"/>
  <c r="P452" i="17"/>
  <c r="L452" i="17"/>
  <c r="K452" i="17"/>
  <c r="J452" i="17"/>
  <c r="I452" i="17"/>
  <c r="Q442" i="17"/>
  <c r="P442" i="17"/>
  <c r="L442" i="17"/>
  <c r="K442" i="17"/>
  <c r="J442" i="17"/>
  <c r="I442" i="17"/>
  <c r="S451" i="17"/>
  <c r="R451" i="17"/>
  <c r="Q451" i="17"/>
  <c r="P451" i="17"/>
  <c r="L451" i="17"/>
  <c r="K451" i="17"/>
  <c r="J451" i="17"/>
  <c r="I451" i="17"/>
  <c r="Q441" i="17"/>
  <c r="P441" i="17"/>
  <c r="L441" i="17"/>
  <c r="K441" i="17"/>
  <c r="J441" i="17"/>
  <c r="I441" i="17"/>
  <c r="Q440" i="17"/>
  <c r="P440" i="17"/>
  <c r="L440" i="17"/>
  <c r="K440" i="17"/>
  <c r="J440" i="17"/>
  <c r="I440" i="17"/>
  <c r="S450" i="17"/>
  <c r="R450" i="17"/>
  <c r="Q450" i="17"/>
  <c r="P450" i="17"/>
  <c r="L450" i="17"/>
  <c r="K450" i="17"/>
  <c r="J450" i="17"/>
  <c r="I450" i="17"/>
  <c r="Q439" i="17"/>
  <c r="P439" i="17"/>
  <c r="L439" i="17"/>
  <c r="K439" i="17"/>
  <c r="J439" i="17"/>
  <c r="I439" i="17"/>
  <c r="S449" i="17"/>
  <c r="R449" i="17"/>
  <c r="Q449" i="17"/>
  <c r="P449" i="17"/>
  <c r="L449" i="17"/>
  <c r="K449" i="17"/>
  <c r="J449" i="17"/>
  <c r="I449" i="17"/>
  <c r="S448" i="17"/>
  <c r="R448" i="17"/>
  <c r="Q448" i="17"/>
  <c r="P448" i="17"/>
  <c r="L448" i="17"/>
  <c r="K448" i="17"/>
  <c r="J448" i="17"/>
  <c r="I448" i="17"/>
  <c r="Q438" i="17"/>
  <c r="P438" i="17"/>
  <c r="L438" i="17"/>
  <c r="K438" i="17"/>
  <c r="J438" i="17"/>
  <c r="I438" i="17"/>
  <c r="Q437" i="17"/>
  <c r="P437" i="17"/>
  <c r="L437" i="17"/>
  <c r="K437" i="17"/>
  <c r="J437" i="17"/>
  <c r="I437" i="17"/>
  <c r="S458" i="17"/>
  <c r="R458" i="17"/>
  <c r="Q458" i="17"/>
  <c r="P458" i="17"/>
  <c r="L458" i="17"/>
  <c r="K458" i="17"/>
  <c r="J458" i="17"/>
  <c r="I458" i="17"/>
  <c r="S457" i="17"/>
  <c r="R457" i="17"/>
  <c r="Q457" i="17"/>
  <c r="P457" i="17"/>
  <c r="L457" i="17"/>
  <c r="K457" i="17"/>
  <c r="J457" i="17"/>
  <c r="I457" i="17"/>
  <c r="S456" i="17"/>
  <c r="R456" i="17"/>
  <c r="Q456" i="17"/>
  <c r="P456" i="17"/>
  <c r="L456" i="17"/>
  <c r="K456" i="17"/>
  <c r="J456" i="17"/>
  <c r="I456" i="17"/>
  <c r="Q436" i="17"/>
  <c r="P436" i="17"/>
  <c r="L436" i="17"/>
  <c r="K436" i="17"/>
  <c r="J436" i="17"/>
  <c r="I436" i="17"/>
  <c r="Q435" i="17"/>
  <c r="P435" i="17"/>
  <c r="L435" i="17"/>
  <c r="K435" i="17"/>
  <c r="J435" i="17"/>
  <c r="I435" i="17"/>
  <c r="Q434" i="17"/>
  <c r="P434" i="17"/>
  <c r="L434" i="17"/>
  <c r="K434" i="17"/>
  <c r="J434" i="17"/>
  <c r="I434" i="17"/>
  <c r="Q433" i="17"/>
  <c r="P433" i="17"/>
  <c r="L433" i="17"/>
  <c r="K433" i="17"/>
  <c r="J433" i="17"/>
  <c r="I433" i="17"/>
  <c r="S447" i="17"/>
  <c r="R447" i="17"/>
  <c r="Q447" i="17"/>
  <c r="P447" i="17"/>
  <c r="L447" i="17"/>
  <c r="K447" i="17"/>
  <c r="J447" i="17"/>
  <c r="I447" i="17"/>
  <c r="S446" i="17"/>
  <c r="R446" i="17"/>
  <c r="Q446" i="17"/>
  <c r="P446" i="17"/>
  <c r="L446" i="17"/>
  <c r="K446" i="17"/>
  <c r="J446" i="17"/>
  <c r="I446" i="17"/>
  <c r="Q432" i="17"/>
  <c r="P432" i="17"/>
  <c r="L432" i="17"/>
  <c r="K432" i="17"/>
  <c r="J432" i="17"/>
  <c r="I432" i="17"/>
  <c r="Q431" i="17"/>
  <c r="P431" i="17"/>
  <c r="L431" i="17"/>
  <c r="K431" i="17"/>
  <c r="J431" i="17"/>
  <c r="I431" i="17"/>
  <c r="S445" i="17"/>
  <c r="R445" i="17"/>
  <c r="Q445" i="17"/>
  <c r="P445" i="17"/>
  <c r="L445" i="17"/>
  <c r="K445" i="17"/>
  <c r="J445" i="17"/>
  <c r="I445" i="17"/>
  <c r="S444" i="17"/>
  <c r="R444" i="17"/>
  <c r="Q444" i="17"/>
  <c r="P444" i="17"/>
  <c r="L444" i="17"/>
  <c r="K444" i="17"/>
  <c r="J444" i="17"/>
  <c r="I444" i="17"/>
  <c r="S430" i="17"/>
  <c r="R430" i="17"/>
  <c r="Q430" i="17"/>
  <c r="P430" i="17"/>
  <c r="L430" i="17"/>
  <c r="K430" i="17"/>
  <c r="J430" i="17"/>
  <c r="I430" i="17"/>
  <c r="S425" i="17"/>
  <c r="R425" i="17"/>
  <c r="Q425" i="17"/>
  <c r="P425" i="17"/>
  <c r="L425" i="17"/>
  <c r="K425" i="17"/>
  <c r="J425" i="17"/>
  <c r="I425" i="17"/>
  <c r="S429" i="17"/>
  <c r="R429" i="17"/>
  <c r="Q429" i="17"/>
  <c r="P429" i="17"/>
  <c r="L429" i="17"/>
  <c r="K429" i="17"/>
  <c r="J429" i="17"/>
  <c r="I429" i="17"/>
  <c r="Q414" i="17"/>
  <c r="P414" i="17"/>
  <c r="L414" i="17"/>
  <c r="K414" i="17"/>
  <c r="J414" i="17"/>
  <c r="I414" i="17"/>
  <c r="S424" i="17"/>
  <c r="R424" i="17"/>
  <c r="Q424" i="17"/>
  <c r="P424" i="17"/>
  <c r="L424" i="17"/>
  <c r="K424" i="17"/>
  <c r="J424" i="17"/>
  <c r="I424" i="17"/>
  <c r="S426" i="17"/>
  <c r="R426" i="17"/>
  <c r="Q426" i="17"/>
  <c r="P426" i="17"/>
  <c r="L426" i="17"/>
  <c r="K426" i="17"/>
  <c r="J426" i="17"/>
  <c r="I426" i="17"/>
  <c r="Q413" i="17"/>
  <c r="P413" i="17"/>
  <c r="L413" i="17"/>
  <c r="K413" i="17"/>
  <c r="J413" i="17"/>
  <c r="I413" i="17"/>
  <c r="Q412" i="17"/>
  <c r="P412" i="17"/>
  <c r="L412" i="17"/>
  <c r="K412" i="17"/>
  <c r="J412" i="17"/>
  <c r="I412" i="17"/>
  <c r="Q411" i="17"/>
  <c r="P411" i="17"/>
  <c r="L411" i="17"/>
  <c r="K411" i="17"/>
  <c r="J411" i="17"/>
  <c r="I411" i="17"/>
  <c r="Q410" i="17"/>
  <c r="P410" i="17"/>
  <c r="L410" i="17"/>
  <c r="K410" i="17"/>
  <c r="J410" i="17"/>
  <c r="I410" i="17"/>
  <c r="S423" i="17"/>
  <c r="R423" i="17"/>
  <c r="Q423" i="17"/>
  <c r="P423" i="17"/>
  <c r="L423" i="17"/>
  <c r="K423" i="17"/>
  <c r="J423" i="17"/>
  <c r="I423" i="17"/>
  <c r="S422" i="17"/>
  <c r="R422" i="17"/>
  <c r="Q422" i="17"/>
  <c r="P422" i="17"/>
  <c r="L422" i="17"/>
  <c r="K422" i="17"/>
  <c r="J422" i="17"/>
  <c r="I422" i="17"/>
  <c r="Q409" i="17"/>
  <c r="P409" i="17"/>
  <c r="L409" i="17"/>
  <c r="K409" i="17"/>
  <c r="J409" i="17"/>
  <c r="I409" i="17"/>
  <c r="Q408" i="17"/>
  <c r="P408" i="17"/>
  <c r="L408" i="17"/>
  <c r="K408" i="17"/>
  <c r="J408" i="17"/>
  <c r="I408" i="17"/>
  <c r="S428" i="17"/>
  <c r="R428" i="17"/>
  <c r="Q428" i="17"/>
  <c r="P428" i="17"/>
  <c r="L428" i="17"/>
  <c r="K428" i="17"/>
  <c r="J428" i="17"/>
  <c r="I428" i="17"/>
  <c r="S427" i="17"/>
  <c r="R427" i="17"/>
  <c r="Q427" i="17"/>
  <c r="P427" i="17"/>
  <c r="L427" i="17"/>
  <c r="K427" i="17"/>
  <c r="J427" i="17"/>
  <c r="I427" i="17"/>
  <c r="Q407" i="17"/>
  <c r="P407" i="17"/>
  <c r="L407" i="17"/>
  <c r="K407" i="17"/>
  <c r="J407" i="17"/>
  <c r="I407" i="17"/>
  <c r="S421" i="17"/>
  <c r="R421" i="17"/>
  <c r="Q421" i="17"/>
  <c r="P421" i="17"/>
  <c r="L421" i="17"/>
  <c r="K421" i="17"/>
  <c r="J421" i="17"/>
  <c r="I421" i="17"/>
  <c r="S420" i="17"/>
  <c r="R420" i="17"/>
  <c r="Q420" i="17"/>
  <c r="P420" i="17"/>
  <c r="L420" i="17"/>
  <c r="K420" i="17"/>
  <c r="J420" i="17"/>
  <c r="I420" i="17"/>
  <c r="S419" i="17"/>
  <c r="R419" i="17"/>
  <c r="Q419" i="17"/>
  <c r="P419" i="17"/>
  <c r="L419" i="17"/>
  <c r="K419" i="17"/>
  <c r="J419" i="17"/>
  <c r="I419" i="17"/>
  <c r="S418" i="17"/>
  <c r="R418" i="17"/>
  <c r="Q418" i="17"/>
  <c r="P418" i="17"/>
  <c r="L418" i="17"/>
  <c r="K418" i="17"/>
  <c r="J418" i="17"/>
  <c r="I418" i="17"/>
  <c r="S417" i="17"/>
  <c r="R417" i="17"/>
  <c r="Q417" i="17"/>
  <c r="P417" i="17"/>
  <c r="L417" i="17"/>
  <c r="K417" i="17"/>
  <c r="J417" i="17"/>
  <c r="I417" i="17"/>
  <c r="S416" i="17"/>
  <c r="R416" i="17"/>
  <c r="Q416" i="17"/>
  <c r="P416" i="17"/>
  <c r="L416" i="17"/>
  <c r="K416" i="17"/>
  <c r="J416" i="17"/>
  <c r="I416" i="17"/>
  <c r="S415" i="17"/>
  <c r="R415" i="17"/>
  <c r="Q415" i="17"/>
  <c r="P415" i="17"/>
  <c r="L415" i="17"/>
  <c r="K415" i="17"/>
  <c r="J415" i="17"/>
  <c r="I415" i="17"/>
  <c r="S401" i="17"/>
  <c r="R401" i="17"/>
  <c r="Q401" i="17"/>
  <c r="P401" i="17"/>
  <c r="L401" i="17"/>
  <c r="K401" i="17"/>
  <c r="J401" i="17"/>
  <c r="I401" i="17"/>
  <c r="S399" i="17"/>
  <c r="R399" i="17"/>
  <c r="Q399" i="17"/>
  <c r="P399" i="17"/>
  <c r="L399" i="17"/>
  <c r="K399" i="17"/>
  <c r="J399" i="17"/>
  <c r="I399" i="17"/>
  <c r="S406" i="17"/>
  <c r="R406" i="17"/>
  <c r="Q406" i="17"/>
  <c r="P406" i="17"/>
  <c r="L406" i="17"/>
  <c r="K406" i="17"/>
  <c r="J406" i="17"/>
  <c r="I406" i="17"/>
  <c r="S405" i="17"/>
  <c r="R405" i="17"/>
  <c r="Q405" i="17"/>
  <c r="P405" i="17"/>
  <c r="L405" i="17"/>
  <c r="K405" i="17"/>
  <c r="J405" i="17"/>
  <c r="I405" i="17"/>
  <c r="Q388" i="17"/>
  <c r="P388" i="17"/>
  <c r="L388" i="17"/>
  <c r="K388" i="17"/>
  <c r="J388" i="17"/>
  <c r="I388" i="17"/>
  <c r="Q387" i="17"/>
  <c r="P387" i="17"/>
  <c r="L387" i="17"/>
  <c r="K387" i="17"/>
  <c r="J387" i="17"/>
  <c r="I387" i="17"/>
  <c r="S404" i="17"/>
  <c r="R404" i="17"/>
  <c r="Q404" i="17"/>
  <c r="P404" i="17"/>
  <c r="L404" i="17"/>
  <c r="K404" i="17"/>
  <c r="J404" i="17"/>
  <c r="I404" i="17"/>
  <c r="S403" i="17"/>
  <c r="R403" i="17"/>
  <c r="Q403" i="17"/>
  <c r="P403" i="17"/>
  <c r="L403" i="17"/>
  <c r="K403" i="17"/>
  <c r="J403" i="17"/>
  <c r="I403" i="17"/>
  <c r="Q386" i="17"/>
  <c r="P386" i="17"/>
  <c r="L386" i="17"/>
  <c r="K386" i="17"/>
  <c r="J386" i="17"/>
  <c r="I386" i="17"/>
  <c r="Q385" i="17"/>
  <c r="P385" i="17"/>
  <c r="L385" i="17"/>
  <c r="K385" i="17"/>
  <c r="J385" i="17"/>
  <c r="I385" i="17"/>
  <c r="S398" i="17"/>
  <c r="R398" i="17"/>
  <c r="Q398" i="17"/>
  <c r="P398" i="17"/>
  <c r="L398" i="17"/>
  <c r="K398" i="17"/>
  <c r="J398" i="17"/>
  <c r="I398" i="17"/>
  <c r="Q384" i="17"/>
  <c r="P384" i="17"/>
  <c r="L384" i="17"/>
  <c r="K384" i="17"/>
  <c r="J384" i="17"/>
  <c r="I384" i="17"/>
  <c r="Q383" i="17"/>
  <c r="P383" i="17"/>
  <c r="L383" i="17"/>
  <c r="K383" i="17"/>
  <c r="J383" i="17"/>
  <c r="I383" i="17"/>
  <c r="S402" i="17"/>
  <c r="R402" i="17"/>
  <c r="Q402" i="17"/>
  <c r="P402" i="17"/>
  <c r="L402" i="17"/>
  <c r="K402" i="17"/>
  <c r="J402" i="17"/>
  <c r="I402" i="17"/>
  <c r="S400" i="17"/>
  <c r="R400" i="17"/>
  <c r="Q400" i="17"/>
  <c r="P400" i="17"/>
  <c r="L400" i="17"/>
  <c r="K400" i="17"/>
  <c r="J400" i="17"/>
  <c r="I400" i="17"/>
  <c r="S397" i="17"/>
  <c r="R397" i="17"/>
  <c r="Q397" i="17"/>
  <c r="P397" i="17"/>
  <c r="L397" i="17"/>
  <c r="K397" i="17"/>
  <c r="J397" i="17"/>
  <c r="I397" i="17"/>
  <c r="Q382" i="17"/>
  <c r="P382" i="17"/>
  <c r="L382" i="17"/>
  <c r="K382" i="17"/>
  <c r="J382" i="17"/>
  <c r="I382" i="17"/>
  <c r="Q381" i="17"/>
  <c r="P381" i="17"/>
  <c r="L381" i="17"/>
  <c r="K381" i="17"/>
  <c r="J381" i="17"/>
  <c r="I381" i="17"/>
  <c r="Q380" i="17"/>
  <c r="P380" i="17"/>
  <c r="L380" i="17"/>
  <c r="K380" i="17"/>
  <c r="J380" i="17"/>
  <c r="I380" i="17"/>
  <c r="S396" i="17"/>
  <c r="R396" i="17"/>
  <c r="Q396" i="17"/>
  <c r="P396" i="17"/>
  <c r="L396" i="17"/>
  <c r="K396" i="17"/>
  <c r="J396" i="17"/>
  <c r="I396" i="17"/>
  <c r="S395" i="17"/>
  <c r="R395" i="17"/>
  <c r="Q395" i="17"/>
  <c r="P395" i="17"/>
  <c r="L395" i="17"/>
  <c r="K395" i="17"/>
  <c r="J395" i="17"/>
  <c r="I395" i="17"/>
  <c r="Q379" i="17"/>
  <c r="P379" i="17"/>
  <c r="L379" i="17"/>
  <c r="K379" i="17"/>
  <c r="J379" i="17"/>
  <c r="I379" i="17"/>
  <c r="S394" i="17"/>
  <c r="R394" i="17"/>
  <c r="Q394" i="17"/>
  <c r="P394" i="17"/>
  <c r="L394" i="17"/>
  <c r="K394" i="17"/>
  <c r="J394" i="17"/>
  <c r="I394" i="17"/>
  <c r="S393" i="17"/>
  <c r="R393" i="17"/>
  <c r="Q393" i="17"/>
  <c r="P393" i="17"/>
  <c r="L393" i="17"/>
  <c r="K393" i="17"/>
  <c r="J393" i="17"/>
  <c r="I393" i="17"/>
  <c r="S392" i="17"/>
  <c r="R392" i="17"/>
  <c r="Q392" i="17"/>
  <c r="P392" i="17"/>
  <c r="L392" i="17"/>
  <c r="K392" i="17"/>
  <c r="J392" i="17"/>
  <c r="I392" i="17"/>
  <c r="S391" i="17"/>
  <c r="R391" i="17"/>
  <c r="Q391" i="17"/>
  <c r="P391" i="17"/>
  <c r="L391" i="17"/>
  <c r="K391" i="17"/>
  <c r="J391" i="17"/>
  <c r="I391" i="17"/>
  <c r="S390" i="17"/>
  <c r="R390" i="17"/>
  <c r="Q390" i="17"/>
  <c r="P390" i="17"/>
  <c r="L390" i="17"/>
  <c r="K390" i="17"/>
  <c r="J390" i="17"/>
  <c r="I390" i="17"/>
  <c r="S389" i="17"/>
  <c r="R389" i="17"/>
  <c r="Q389" i="17"/>
  <c r="P389" i="17"/>
  <c r="L389" i="17"/>
  <c r="K389" i="17"/>
  <c r="J389" i="17"/>
  <c r="I389" i="17"/>
  <c r="Q354" i="17"/>
  <c r="P354" i="17"/>
  <c r="L354" i="17"/>
  <c r="K354" i="17"/>
  <c r="J354" i="17"/>
  <c r="I354" i="17"/>
  <c r="S370" i="17"/>
  <c r="R370" i="17"/>
  <c r="Q370" i="17"/>
  <c r="P370" i="17"/>
  <c r="L370" i="17"/>
  <c r="K370" i="17"/>
  <c r="J370" i="17"/>
  <c r="I370" i="17"/>
  <c r="S373" i="17"/>
  <c r="R373" i="17"/>
  <c r="Q373" i="17"/>
  <c r="P373" i="17"/>
  <c r="L373" i="17"/>
  <c r="K373" i="17"/>
  <c r="J373" i="17"/>
  <c r="I373" i="17"/>
  <c r="Q353" i="17"/>
  <c r="P353" i="17"/>
  <c r="L353" i="17"/>
  <c r="K353" i="17"/>
  <c r="J353" i="17"/>
  <c r="I353" i="17"/>
  <c r="S369" i="17"/>
  <c r="R369" i="17"/>
  <c r="Q369" i="17"/>
  <c r="P369" i="17"/>
  <c r="L369" i="17"/>
  <c r="K369" i="17"/>
  <c r="J369" i="17"/>
  <c r="I369" i="17"/>
  <c r="Q352" i="17"/>
  <c r="P352" i="17"/>
  <c r="L352" i="17"/>
  <c r="K352" i="17"/>
  <c r="J352" i="17"/>
  <c r="I352" i="17"/>
  <c r="Q351" i="17"/>
  <c r="P351" i="17"/>
  <c r="L351" i="17"/>
  <c r="K351" i="17"/>
  <c r="J351" i="17"/>
  <c r="I351" i="17"/>
  <c r="Q350" i="17"/>
  <c r="P350" i="17"/>
  <c r="L350" i="17"/>
  <c r="K350" i="17"/>
  <c r="J350" i="17"/>
  <c r="I350" i="17"/>
  <c r="S378" i="17"/>
  <c r="R378" i="17"/>
  <c r="Q378" i="17"/>
  <c r="P378" i="17"/>
  <c r="L378" i="17"/>
  <c r="K378" i="17"/>
  <c r="J378" i="17"/>
  <c r="I378" i="17"/>
  <c r="S377" i="17"/>
  <c r="R377" i="17"/>
  <c r="Q377" i="17"/>
  <c r="P377" i="17"/>
  <c r="L377" i="17"/>
  <c r="K377" i="17"/>
  <c r="J377" i="17"/>
  <c r="I377" i="17"/>
  <c r="S376" i="17"/>
  <c r="R376" i="17"/>
  <c r="Q376" i="17"/>
  <c r="P376" i="17"/>
  <c r="L376" i="17"/>
  <c r="K376" i="17"/>
  <c r="J376" i="17"/>
  <c r="I376" i="17"/>
  <c r="S375" i="17"/>
  <c r="R375" i="17"/>
  <c r="Q375" i="17"/>
  <c r="P375" i="17"/>
  <c r="L375" i="17"/>
  <c r="K375" i="17"/>
  <c r="J375" i="17"/>
  <c r="I375" i="17"/>
  <c r="S374" i="17"/>
  <c r="R374" i="17"/>
  <c r="Q374" i="17"/>
  <c r="P374" i="17"/>
  <c r="L374" i="17"/>
  <c r="K374" i="17"/>
  <c r="J374" i="17"/>
  <c r="I374" i="17"/>
  <c r="Q349" i="17"/>
  <c r="P349" i="17"/>
  <c r="L349" i="17"/>
  <c r="K349" i="17"/>
  <c r="J349" i="17"/>
  <c r="I349" i="17"/>
  <c r="Q348" i="17"/>
  <c r="P348" i="17"/>
  <c r="L348" i="17"/>
  <c r="K348" i="17"/>
  <c r="J348" i="17"/>
  <c r="I348" i="17"/>
  <c r="Q347" i="17"/>
  <c r="P347" i="17"/>
  <c r="L347" i="17"/>
  <c r="K347" i="17"/>
  <c r="J347" i="17"/>
  <c r="I347" i="17"/>
  <c r="Q346" i="17"/>
  <c r="P346" i="17"/>
  <c r="L346" i="17"/>
  <c r="K346" i="17"/>
  <c r="J346" i="17"/>
  <c r="I346" i="17"/>
  <c r="S368" i="17"/>
  <c r="R368" i="17"/>
  <c r="Q368" i="17"/>
  <c r="P368" i="17"/>
  <c r="L368" i="17"/>
  <c r="K368" i="17"/>
  <c r="J368" i="17"/>
  <c r="I368" i="17"/>
  <c r="S367" i="17"/>
  <c r="R367" i="17"/>
  <c r="Q367" i="17"/>
  <c r="P367" i="17"/>
  <c r="L367" i="17"/>
  <c r="K367" i="17"/>
  <c r="J367" i="17"/>
  <c r="I367" i="17"/>
  <c r="S366" i="17"/>
  <c r="R366" i="17"/>
  <c r="Q366" i="17"/>
  <c r="P366" i="17"/>
  <c r="L366" i="17"/>
  <c r="K366" i="17"/>
  <c r="J366" i="17"/>
  <c r="I366" i="17"/>
  <c r="S365" i="17"/>
  <c r="R365" i="17"/>
  <c r="Q365" i="17"/>
  <c r="P365" i="17"/>
  <c r="L365" i="17"/>
  <c r="K365" i="17"/>
  <c r="J365" i="17"/>
  <c r="I365" i="17"/>
  <c r="S364" i="17"/>
  <c r="R364" i="17"/>
  <c r="Q364" i="17"/>
  <c r="P364" i="17"/>
  <c r="L364" i="17"/>
  <c r="K364" i="17"/>
  <c r="J364" i="17"/>
  <c r="I364" i="17"/>
  <c r="S363" i="17"/>
  <c r="R363" i="17"/>
  <c r="Q363" i="17"/>
  <c r="P363" i="17"/>
  <c r="L363" i="17"/>
  <c r="K363" i="17"/>
  <c r="J363" i="17"/>
  <c r="I363" i="17"/>
  <c r="S362" i="17"/>
  <c r="R362" i="17"/>
  <c r="Q362" i="17"/>
  <c r="P362" i="17"/>
  <c r="L362" i="17"/>
  <c r="K362" i="17"/>
  <c r="J362" i="17"/>
  <c r="I362" i="17"/>
  <c r="S361" i="17"/>
  <c r="R361" i="17"/>
  <c r="Q361" i="17"/>
  <c r="P361" i="17"/>
  <c r="L361" i="17"/>
  <c r="K361" i="17"/>
  <c r="J361" i="17"/>
  <c r="I361" i="17"/>
  <c r="S360" i="17"/>
  <c r="R360" i="17"/>
  <c r="Q360" i="17"/>
  <c r="P360" i="17"/>
  <c r="L360" i="17"/>
  <c r="K360" i="17"/>
  <c r="J360" i="17"/>
  <c r="I360" i="17"/>
  <c r="Q345" i="17"/>
  <c r="P345" i="17"/>
  <c r="L345" i="17"/>
  <c r="K345" i="17"/>
  <c r="J345" i="17"/>
  <c r="I345" i="17"/>
  <c r="Q344" i="17"/>
  <c r="P344" i="17"/>
  <c r="L344" i="17"/>
  <c r="K344" i="17"/>
  <c r="J344" i="17"/>
  <c r="I344" i="17"/>
  <c r="S359" i="17"/>
  <c r="R359" i="17"/>
  <c r="Q359" i="17"/>
  <c r="P359" i="17"/>
  <c r="L359" i="17"/>
  <c r="K359" i="17"/>
  <c r="J359" i="17"/>
  <c r="I359" i="17"/>
  <c r="Q343" i="17"/>
  <c r="P343" i="17"/>
  <c r="L343" i="17"/>
  <c r="K343" i="17"/>
  <c r="J343" i="17"/>
  <c r="I343" i="17"/>
  <c r="Q342" i="17"/>
  <c r="P342" i="17"/>
  <c r="L342" i="17"/>
  <c r="K342" i="17"/>
  <c r="J342" i="17"/>
  <c r="I342" i="17"/>
  <c r="S372" i="17"/>
  <c r="R372" i="17"/>
  <c r="Q372" i="17"/>
  <c r="P372" i="17"/>
  <c r="L372" i="17"/>
  <c r="K372" i="17"/>
  <c r="J372" i="17"/>
  <c r="I372" i="17"/>
  <c r="S358" i="17"/>
  <c r="R358" i="17"/>
  <c r="Q358" i="17"/>
  <c r="P358" i="17"/>
  <c r="L358" i="17"/>
  <c r="K358" i="17"/>
  <c r="J358" i="17"/>
  <c r="I358" i="17"/>
  <c r="S371" i="17"/>
  <c r="R371" i="17"/>
  <c r="Q371" i="17"/>
  <c r="P371" i="17"/>
  <c r="L371" i="17"/>
  <c r="K371" i="17"/>
  <c r="J371" i="17"/>
  <c r="I371" i="17"/>
  <c r="Q341" i="17"/>
  <c r="P341" i="17"/>
  <c r="L341" i="17"/>
  <c r="K341" i="17"/>
  <c r="J341" i="17"/>
  <c r="I341" i="17"/>
  <c r="Q340" i="17"/>
  <c r="P340" i="17"/>
  <c r="L340" i="17"/>
  <c r="K340" i="17"/>
  <c r="J340" i="17"/>
  <c r="I340" i="17"/>
  <c r="S357" i="17"/>
  <c r="R357" i="17"/>
  <c r="Q357" i="17"/>
  <c r="P357" i="17"/>
  <c r="L357" i="17"/>
  <c r="K357" i="17"/>
  <c r="J357" i="17"/>
  <c r="I357" i="17"/>
  <c r="Q339" i="17"/>
  <c r="P339" i="17"/>
  <c r="L339" i="17"/>
  <c r="K339" i="17"/>
  <c r="J339" i="17"/>
  <c r="I339" i="17"/>
  <c r="S356" i="17"/>
  <c r="R356" i="17"/>
  <c r="Q356" i="17"/>
  <c r="P356" i="17"/>
  <c r="L356" i="17"/>
  <c r="K356" i="17"/>
  <c r="J356" i="17"/>
  <c r="I356" i="17"/>
  <c r="Q338" i="17"/>
  <c r="P338" i="17"/>
  <c r="L338" i="17"/>
  <c r="K338" i="17"/>
  <c r="J338" i="17"/>
  <c r="I338" i="17"/>
  <c r="Q337" i="17"/>
  <c r="P337" i="17"/>
  <c r="L337" i="17"/>
  <c r="K337" i="17"/>
  <c r="J337" i="17"/>
  <c r="I337" i="17"/>
  <c r="Q336" i="17"/>
  <c r="P336" i="17"/>
  <c r="L336" i="17"/>
  <c r="K336" i="17"/>
  <c r="J336" i="17"/>
  <c r="I336" i="17"/>
  <c r="Q335" i="17"/>
  <c r="P335" i="17"/>
  <c r="L335" i="17"/>
  <c r="K335" i="17"/>
  <c r="J335" i="17"/>
  <c r="I335" i="17"/>
  <c r="Q334" i="17"/>
  <c r="P334" i="17"/>
  <c r="L334" i="17"/>
  <c r="K334" i="17"/>
  <c r="J334" i="17"/>
  <c r="I334" i="17"/>
  <c r="S355" i="17"/>
  <c r="R355" i="17"/>
  <c r="Q355" i="17"/>
  <c r="P355" i="17"/>
  <c r="L355" i="17"/>
  <c r="K355" i="17"/>
  <c r="J355" i="17"/>
  <c r="I355" i="17"/>
  <c r="Q333" i="17"/>
  <c r="P333" i="17"/>
  <c r="L333" i="17"/>
  <c r="K333" i="17"/>
  <c r="J333" i="17"/>
  <c r="I333" i="17"/>
  <c r="Q332" i="17"/>
  <c r="P332" i="17"/>
  <c r="L332" i="17"/>
  <c r="K332" i="17"/>
  <c r="J332" i="17"/>
  <c r="I332" i="17"/>
  <c r="Q331" i="17"/>
  <c r="P331" i="17"/>
  <c r="L331" i="17"/>
  <c r="K331" i="17"/>
  <c r="J331" i="17"/>
  <c r="I331" i="17"/>
  <c r="Q330" i="17"/>
  <c r="P330" i="17"/>
  <c r="L330" i="17"/>
  <c r="K330" i="17"/>
  <c r="J330" i="17"/>
  <c r="I330" i="17"/>
  <c r="S329" i="17"/>
  <c r="R329" i="17"/>
  <c r="Q329" i="17"/>
  <c r="P329" i="17"/>
  <c r="L329" i="17"/>
  <c r="K329" i="17"/>
  <c r="J329" i="17"/>
  <c r="I329" i="17"/>
  <c r="S328" i="17"/>
  <c r="R328" i="17"/>
  <c r="Q328" i="17"/>
  <c r="P328" i="17"/>
  <c r="L328" i="17"/>
  <c r="K328" i="17"/>
  <c r="J328" i="17"/>
  <c r="I328" i="17"/>
  <c r="Q314" i="17"/>
  <c r="P314" i="17"/>
  <c r="L314" i="17"/>
  <c r="K314" i="17"/>
  <c r="J314" i="17"/>
  <c r="I314" i="17"/>
  <c r="Q313" i="17"/>
  <c r="P313" i="17"/>
  <c r="L313" i="17"/>
  <c r="K313" i="17"/>
  <c r="J313" i="17"/>
  <c r="I313" i="17"/>
  <c r="Q312" i="17"/>
  <c r="P312" i="17"/>
  <c r="L312" i="17"/>
  <c r="K312" i="17"/>
  <c r="J312" i="17"/>
  <c r="I312" i="17"/>
  <c r="Q311" i="17"/>
  <c r="P311" i="17"/>
  <c r="L311" i="17"/>
  <c r="K311" i="17"/>
  <c r="J311" i="17"/>
  <c r="I311" i="17"/>
  <c r="Q310" i="17"/>
  <c r="P310" i="17"/>
  <c r="L310" i="17"/>
  <c r="K310" i="17"/>
  <c r="J310" i="17"/>
  <c r="I310" i="17"/>
  <c r="S325" i="17"/>
  <c r="R325" i="17"/>
  <c r="Q325" i="17"/>
  <c r="P325" i="17"/>
  <c r="L325" i="17"/>
  <c r="K325" i="17"/>
  <c r="J325" i="17"/>
  <c r="I325" i="17"/>
  <c r="S327" i="17"/>
  <c r="R327" i="17"/>
  <c r="Q327" i="17"/>
  <c r="P327" i="17"/>
  <c r="L327" i="17"/>
  <c r="K327" i="17"/>
  <c r="J327" i="17"/>
  <c r="I327" i="17"/>
  <c r="S326" i="17"/>
  <c r="R326" i="17"/>
  <c r="Q326" i="17"/>
  <c r="P326" i="17"/>
  <c r="L326" i="17"/>
  <c r="K326" i="17"/>
  <c r="J326" i="17"/>
  <c r="I326" i="17"/>
  <c r="Q309" i="17"/>
  <c r="P309" i="17"/>
  <c r="L309" i="17"/>
  <c r="K309" i="17"/>
  <c r="J309" i="17"/>
  <c r="I309" i="17"/>
  <c r="Q308" i="17"/>
  <c r="P308" i="17"/>
  <c r="L308" i="17"/>
  <c r="K308" i="17"/>
  <c r="J308" i="17"/>
  <c r="I308" i="17"/>
  <c r="Q307" i="17"/>
  <c r="P307" i="17"/>
  <c r="L307" i="17"/>
  <c r="K307" i="17"/>
  <c r="J307" i="17"/>
  <c r="I307" i="17"/>
  <c r="Q306" i="17"/>
  <c r="P306" i="17"/>
  <c r="L306" i="17"/>
  <c r="K306" i="17"/>
  <c r="J306" i="17"/>
  <c r="I306" i="17"/>
  <c r="Q305" i="17"/>
  <c r="P305" i="17"/>
  <c r="L305" i="17"/>
  <c r="K305" i="17"/>
  <c r="J305" i="17"/>
  <c r="I305" i="17"/>
  <c r="S324" i="17"/>
  <c r="R324" i="17"/>
  <c r="Q324" i="17"/>
  <c r="P324" i="17"/>
  <c r="L324" i="17"/>
  <c r="K324" i="17"/>
  <c r="J324" i="17"/>
  <c r="I324" i="17"/>
  <c r="Q304" i="17"/>
  <c r="P304" i="17"/>
  <c r="L304" i="17"/>
  <c r="K304" i="17"/>
  <c r="J304" i="17"/>
  <c r="I304" i="17"/>
  <c r="S323" i="17"/>
  <c r="R323" i="17"/>
  <c r="Q323" i="17"/>
  <c r="P323" i="17"/>
  <c r="L323" i="17"/>
  <c r="K323" i="17"/>
  <c r="J323" i="17"/>
  <c r="I323" i="17"/>
  <c r="S322" i="17"/>
  <c r="R322" i="17"/>
  <c r="Q322" i="17"/>
  <c r="P322" i="17"/>
  <c r="L322" i="17"/>
  <c r="K322" i="17"/>
  <c r="J322" i="17"/>
  <c r="I322" i="17"/>
  <c r="S321" i="17"/>
  <c r="R321" i="17"/>
  <c r="Q321" i="17"/>
  <c r="P321" i="17"/>
  <c r="L321" i="17"/>
  <c r="K321" i="17"/>
  <c r="J321" i="17"/>
  <c r="I321" i="17"/>
  <c r="S320" i="17"/>
  <c r="R320" i="17"/>
  <c r="Q320" i="17"/>
  <c r="P320" i="17"/>
  <c r="L320" i="17"/>
  <c r="K320" i="17"/>
  <c r="J320" i="17"/>
  <c r="I320" i="17"/>
  <c r="S319" i="17"/>
  <c r="R319" i="17"/>
  <c r="Q319" i="17"/>
  <c r="P319" i="17"/>
  <c r="L319" i="17"/>
  <c r="K319" i="17"/>
  <c r="J319" i="17"/>
  <c r="I319" i="17"/>
  <c r="S318" i="17"/>
  <c r="R318" i="17"/>
  <c r="Q318" i="17"/>
  <c r="P318" i="17"/>
  <c r="L318" i="17"/>
  <c r="K318" i="17"/>
  <c r="J318" i="17"/>
  <c r="I318" i="17"/>
  <c r="Q303" i="17"/>
  <c r="P303" i="17"/>
  <c r="L303" i="17"/>
  <c r="K303" i="17"/>
  <c r="J303" i="17"/>
  <c r="I303" i="17"/>
  <c r="Q302" i="17"/>
  <c r="P302" i="17"/>
  <c r="L302" i="17"/>
  <c r="K302" i="17"/>
  <c r="J302" i="17"/>
  <c r="I302" i="17"/>
  <c r="Q301" i="17"/>
  <c r="P301" i="17"/>
  <c r="L301" i="17"/>
  <c r="K301" i="17"/>
  <c r="J301" i="17"/>
  <c r="I301" i="17"/>
  <c r="S317" i="17"/>
  <c r="R317" i="17"/>
  <c r="Q317" i="17"/>
  <c r="P317" i="17"/>
  <c r="L317" i="17"/>
  <c r="K317" i="17"/>
  <c r="J317" i="17"/>
  <c r="I317" i="17"/>
  <c r="Q300" i="17"/>
  <c r="P300" i="17"/>
  <c r="L300" i="17"/>
  <c r="K300" i="17"/>
  <c r="J300" i="17"/>
  <c r="I300" i="17"/>
  <c r="S316" i="17"/>
  <c r="R316" i="17"/>
  <c r="Q316" i="17"/>
  <c r="P316" i="17"/>
  <c r="L316" i="17"/>
  <c r="K316" i="17"/>
  <c r="J316" i="17"/>
  <c r="I316" i="17"/>
  <c r="S315" i="17"/>
  <c r="R315" i="17"/>
  <c r="Q315" i="17"/>
  <c r="P315" i="17"/>
  <c r="L315" i="17"/>
  <c r="K315" i="17"/>
  <c r="J315" i="17"/>
  <c r="I315" i="17"/>
  <c r="S292" i="17"/>
  <c r="R292" i="17"/>
  <c r="Q292" i="17"/>
  <c r="P292" i="17"/>
  <c r="L292" i="17"/>
  <c r="K292" i="17"/>
  <c r="J292" i="17"/>
  <c r="I292" i="17"/>
  <c r="Q274" i="17"/>
  <c r="P274" i="17"/>
  <c r="L274" i="17"/>
  <c r="K274" i="17"/>
  <c r="J274" i="17"/>
  <c r="I274" i="17"/>
  <c r="S299" i="17"/>
  <c r="R299" i="17"/>
  <c r="Q299" i="17"/>
  <c r="P299" i="17"/>
  <c r="L299" i="17"/>
  <c r="K299" i="17"/>
  <c r="J299" i="17"/>
  <c r="I299" i="17"/>
  <c r="S291" i="17"/>
  <c r="R291" i="17"/>
  <c r="Q291" i="17"/>
  <c r="P291" i="17"/>
  <c r="L291" i="17"/>
  <c r="K291" i="17"/>
  <c r="J291" i="17"/>
  <c r="I291" i="17"/>
  <c r="Q273" i="17"/>
  <c r="P273" i="17"/>
  <c r="L273" i="17"/>
  <c r="K273" i="17"/>
  <c r="J273" i="17"/>
  <c r="I273" i="17"/>
  <c r="S298" i="17"/>
  <c r="R298" i="17"/>
  <c r="Q298" i="17"/>
  <c r="P298" i="17"/>
  <c r="L298" i="17"/>
  <c r="K298" i="17"/>
  <c r="J298" i="17"/>
  <c r="I298" i="17"/>
  <c r="Q272" i="17"/>
  <c r="P272" i="17"/>
  <c r="L272" i="17"/>
  <c r="K272" i="17"/>
  <c r="J272" i="17"/>
  <c r="I272" i="17"/>
  <c r="S290" i="17"/>
  <c r="R290" i="17"/>
  <c r="Q290" i="17"/>
  <c r="P290" i="17"/>
  <c r="L290" i="17"/>
  <c r="K290" i="17"/>
  <c r="J290" i="17"/>
  <c r="I290" i="17"/>
  <c r="S289" i="17"/>
  <c r="R289" i="17"/>
  <c r="Q289" i="17"/>
  <c r="P289" i="17"/>
  <c r="L289" i="17"/>
  <c r="K289" i="17"/>
  <c r="J289" i="17"/>
  <c r="I289" i="17"/>
  <c r="Q271" i="17"/>
  <c r="P271" i="17"/>
  <c r="L271" i="17"/>
  <c r="K271" i="17"/>
  <c r="J271" i="17"/>
  <c r="I271" i="17"/>
  <c r="Q270" i="17"/>
  <c r="P270" i="17"/>
  <c r="L270" i="17"/>
  <c r="K270" i="17"/>
  <c r="J270" i="17"/>
  <c r="I270" i="17"/>
  <c r="Q269" i="17"/>
  <c r="P269" i="17"/>
  <c r="L269" i="17"/>
  <c r="K269" i="17"/>
  <c r="J269" i="17"/>
  <c r="I269" i="17"/>
  <c r="Q268" i="17"/>
  <c r="P268" i="17"/>
  <c r="L268" i="17"/>
  <c r="K268" i="17"/>
  <c r="J268" i="17"/>
  <c r="I268" i="17"/>
  <c r="Q267" i="17"/>
  <c r="P267" i="17"/>
  <c r="L267" i="17"/>
  <c r="K267" i="17"/>
  <c r="J267" i="17"/>
  <c r="I267" i="17"/>
  <c r="Q266" i="17"/>
  <c r="P266" i="17"/>
  <c r="L266" i="17"/>
  <c r="K266" i="17"/>
  <c r="J266" i="17"/>
  <c r="I266" i="17"/>
  <c r="Q265" i="17"/>
  <c r="P265" i="17"/>
  <c r="L265" i="17"/>
  <c r="K265" i="17"/>
  <c r="J265" i="17"/>
  <c r="I265" i="17"/>
  <c r="S288" i="17"/>
  <c r="R288" i="17"/>
  <c r="Q288" i="17"/>
  <c r="P288" i="17"/>
  <c r="L288" i="17"/>
  <c r="K288" i="17"/>
  <c r="J288" i="17"/>
  <c r="I288" i="17"/>
  <c r="S287" i="17"/>
  <c r="R287" i="17"/>
  <c r="Q287" i="17"/>
  <c r="P287" i="17"/>
  <c r="L287" i="17"/>
  <c r="K287" i="17"/>
  <c r="J287" i="17"/>
  <c r="I287" i="17"/>
  <c r="S297" i="17"/>
  <c r="R297" i="17"/>
  <c r="Q297" i="17"/>
  <c r="P297" i="17"/>
  <c r="L297" i="17"/>
  <c r="K297" i="17"/>
  <c r="J297" i="17"/>
  <c r="I297" i="17"/>
  <c r="Q264" i="17"/>
  <c r="P264" i="17"/>
  <c r="L264" i="17"/>
  <c r="K264" i="17"/>
  <c r="J264" i="17"/>
  <c r="I264" i="17"/>
  <c r="S296" i="17"/>
  <c r="R296" i="17"/>
  <c r="Q296" i="17"/>
  <c r="P296" i="17"/>
  <c r="L296" i="17"/>
  <c r="K296" i="17"/>
  <c r="J296" i="17"/>
  <c r="I296" i="17"/>
  <c r="Q263" i="17"/>
  <c r="P263" i="17"/>
  <c r="L263" i="17"/>
  <c r="K263" i="17"/>
  <c r="J263" i="17"/>
  <c r="I263" i="17"/>
  <c r="S293" i="17"/>
  <c r="R293" i="17"/>
  <c r="Q293" i="17"/>
  <c r="P293" i="17"/>
  <c r="L293" i="17"/>
  <c r="K293" i="17"/>
  <c r="J293" i="17"/>
  <c r="I293" i="17"/>
  <c r="S286" i="17"/>
  <c r="R286" i="17"/>
  <c r="Q286" i="17"/>
  <c r="P286" i="17"/>
  <c r="L286" i="17"/>
  <c r="K286" i="17"/>
  <c r="J286" i="17"/>
  <c r="I286" i="17"/>
  <c r="S285" i="17"/>
  <c r="R285" i="17"/>
  <c r="Q285" i="17"/>
  <c r="P285" i="17"/>
  <c r="L285" i="17"/>
  <c r="K285" i="17"/>
  <c r="J285" i="17"/>
  <c r="I285" i="17"/>
  <c r="Q262" i="17"/>
  <c r="P262" i="17"/>
  <c r="L262" i="17"/>
  <c r="K262" i="17"/>
  <c r="J262" i="17"/>
  <c r="I262" i="17"/>
  <c r="S284" i="17"/>
  <c r="R284" i="17"/>
  <c r="Q284" i="17"/>
  <c r="P284" i="17"/>
  <c r="L284" i="17"/>
  <c r="K284" i="17"/>
  <c r="J284" i="17"/>
  <c r="I284" i="17"/>
  <c r="S295" i="17"/>
  <c r="R295" i="17"/>
  <c r="Q295" i="17"/>
  <c r="P295" i="17"/>
  <c r="L295" i="17"/>
  <c r="K295" i="17"/>
  <c r="J295" i="17"/>
  <c r="I295" i="17"/>
  <c r="S283" i="17"/>
  <c r="R283" i="17"/>
  <c r="Q283" i="17"/>
  <c r="P283" i="17"/>
  <c r="L283" i="17"/>
  <c r="K283" i="17"/>
  <c r="J283" i="17"/>
  <c r="I283" i="17"/>
  <c r="S294" i="17"/>
  <c r="R294" i="17"/>
  <c r="Q294" i="17"/>
  <c r="P294" i="17"/>
  <c r="L294" i="17"/>
  <c r="K294" i="17"/>
  <c r="J294" i="17"/>
  <c r="I294" i="17"/>
  <c r="Q261" i="17"/>
  <c r="P261" i="17"/>
  <c r="L261" i="17"/>
  <c r="K261" i="17"/>
  <c r="J261" i="17"/>
  <c r="I261" i="17"/>
  <c r="S282" i="17"/>
  <c r="R282" i="17"/>
  <c r="Q282" i="17"/>
  <c r="P282" i="17"/>
  <c r="L282" i="17"/>
  <c r="K282" i="17"/>
  <c r="J282" i="17"/>
  <c r="I282" i="17"/>
  <c r="S281" i="17"/>
  <c r="R281" i="17"/>
  <c r="Q281" i="17"/>
  <c r="P281" i="17"/>
  <c r="L281" i="17"/>
  <c r="K281" i="17"/>
  <c r="J281" i="17"/>
  <c r="I281" i="17"/>
  <c r="S280" i="17"/>
  <c r="R280" i="17"/>
  <c r="Q280" i="17"/>
  <c r="P280" i="17"/>
  <c r="L280" i="17"/>
  <c r="K280" i="17"/>
  <c r="J280" i="17"/>
  <c r="I280" i="17"/>
  <c r="S279" i="17"/>
  <c r="R279" i="17"/>
  <c r="Q279" i="17"/>
  <c r="P279" i="17"/>
  <c r="L279" i="17"/>
  <c r="K279" i="17"/>
  <c r="J279" i="17"/>
  <c r="I279" i="17"/>
  <c r="S278" i="17"/>
  <c r="R278" i="17"/>
  <c r="Q278" i="17"/>
  <c r="P278" i="17"/>
  <c r="L278" i="17"/>
  <c r="K278" i="17"/>
  <c r="J278" i="17"/>
  <c r="I278" i="17"/>
  <c r="S277" i="17"/>
  <c r="R277" i="17"/>
  <c r="Q277" i="17"/>
  <c r="P277" i="17"/>
  <c r="L277" i="17"/>
  <c r="K277" i="17"/>
  <c r="J277" i="17"/>
  <c r="I277" i="17"/>
  <c r="S276" i="17"/>
  <c r="R276" i="17"/>
  <c r="Q276" i="17"/>
  <c r="P276" i="17"/>
  <c r="L276" i="17"/>
  <c r="K276" i="17"/>
  <c r="J276" i="17"/>
  <c r="I276" i="17"/>
  <c r="S275" i="17"/>
  <c r="R275" i="17"/>
  <c r="Q275" i="17"/>
  <c r="P275" i="17"/>
  <c r="L275" i="17"/>
  <c r="K275" i="17"/>
  <c r="J275" i="17"/>
  <c r="I275" i="17"/>
  <c r="Q248" i="17"/>
  <c r="P248" i="17"/>
  <c r="L248" i="17"/>
  <c r="K248" i="17"/>
  <c r="J248" i="17"/>
  <c r="I248" i="17"/>
  <c r="Q247" i="17"/>
  <c r="P247" i="17"/>
  <c r="L247" i="17"/>
  <c r="K247" i="17"/>
  <c r="J247" i="17"/>
  <c r="I247" i="17"/>
  <c r="S260" i="17"/>
  <c r="R260" i="17"/>
  <c r="Q260" i="17"/>
  <c r="P260" i="17"/>
  <c r="L260" i="17"/>
  <c r="K260" i="17"/>
  <c r="J260" i="17"/>
  <c r="I260" i="17"/>
  <c r="Q246" i="17"/>
  <c r="P246" i="17"/>
  <c r="L246" i="17"/>
  <c r="K246" i="17"/>
  <c r="J246" i="17"/>
  <c r="I246" i="17"/>
  <c r="Q245" i="17"/>
  <c r="P245" i="17"/>
  <c r="L245" i="17"/>
  <c r="K245" i="17"/>
  <c r="J245" i="17"/>
  <c r="I245" i="17"/>
  <c r="Q244" i="17"/>
  <c r="P244" i="17"/>
  <c r="L244" i="17"/>
  <c r="K244" i="17"/>
  <c r="J244" i="17"/>
  <c r="I244" i="17"/>
  <c r="Q243" i="17"/>
  <c r="P243" i="17"/>
  <c r="L243" i="17"/>
  <c r="K243" i="17"/>
  <c r="J243" i="17"/>
  <c r="I243" i="17"/>
  <c r="S257" i="17"/>
  <c r="R257" i="17"/>
  <c r="Q257" i="17"/>
  <c r="P257" i="17"/>
  <c r="L257" i="17"/>
  <c r="K257" i="17"/>
  <c r="J257" i="17"/>
  <c r="I257" i="17"/>
  <c r="Q242" i="17"/>
  <c r="P242" i="17"/>
  <c r="L242" i="17"/>
  <c r="K242" i="17"/>
  <c r="J242" i="17"/>
  <c r="I242" i="17"/>
  <c r="Q241" i="17"/>
  <c r="P241" i="17"/>
  <c r="L241" i="17"/>
  <c r="K241" i="17"/>
  <c r="J241" i="17"/>
  <c r="I241" i="17"/>
  <c r="S256" i="17"/>
  <c r="R256" i="17"/>
  <c r="Q256" i="17"/>
  <c r="P256" i="17"/>
  <c r="L256" i="17"/>
  <c r="K256" i="17"/>
  <c r="J256" i="17"/>
  <c r="I256" i="17"/>
  <c r="Q240" i="17"/>
  <c r="P240" i="17"/>
  <c r="L240" i="17"/>
  <c r="K240" i="17"/>
  <c r="J240" i="17"/>
  <c r="I240" i="17"/>
  <c r="Q239" i="17"/>
  <c r="P239" i="17"/>
  <c r="L239" i="17"/>
  <c r="K239" i="17"/>
  <c r="J239" i="17"/>
  <c r="I239" i="17"/>
  <c r="S255" i="17"/>
  <c r="R255" i="17"/>
  <c r="Q255" i="17"/>
  <c r="P255" i="17"/>
  <c r="L255" i="17"/>
  <c r="K255" i="17"/>
  <c r="J255" i="17"/>
  <c r="I255" i="17"/>
  <c r="Q238" i="17"/>
  <c r="P238" i="17"/>
  <c r="L238" i="17"/>
  <c r="K238" i="17"/>
  <c r="J238" i="17"/>
  <c r="I238" i="17"/>
  <c r="Q237" i="17"/>
  <c r="P237" i="17"/>
  <c r="L237" i="17"/>
  <c r="K237" i="17"/>
  <c r="J237" i="17"/>
  <c r="I237" i="17"/>
  <c r="S259" i="17"/>
  <c r="R259" i="17"/>
  <c r="Q259" i="17"/>
  <c r="P259" i="17"/>
  <c r="L259" i="17"/>
  <c r="K259" i="17"/>
  <c r="J259" i="17"/>
  <c r="S254" i="17"/>
  <c r="R254" i="17"/>
  <c r="Q254" i="17"/>
  <c r="P254" i="17"/>
  <c r="L254" i="17"/>
  <c r="K254" i="17"/>
  <c r="J254" i="17"/>
  <c r="I254" i="17"/>
  <c r="S253" i="17"/>
  <c r="R253" i="17"/>
  <c r="Q253" i="17"/>
  <c r="P253" i="17"/>
  <c r="L253" i="17"/>
  <c r="K253" i="17"/>
  <c r="J253" i="17"/>
  <c r="I253" i="17"/>
  <c r="Q236" i="17"/>
  <c r="P236" i="17"/>
  <c r="L236" i="17"/>
  <c r="K236" i="17"/>
  <c r="J236" i="17"/>
  <c r="I236" i="17"/>
  <c r="Q235" i="17"/>
  <c r="P235" i="17"/>
  <c r="L235" i="17"/>
  <c r="K235" i="17"/>
  <c r="J235" i="17"/>
  <c r="I235" i="17"/>
  <c r="S252" i="17"/>
  <c r="R252" i="17"/>
  <c r="Q252" i="17"/>
  <c r="P252" i="17"/>
  <c r="L252" i="17"/>
  <c r="K252" i="17"/>
  <c r="J252" i="17"/>
  <c r="I252" i="17"/>
  <c r="S251" i="17"/>
  <c r="R251" i="17"/>
  <c r="Q251" i="17"/>
  <c r="P251" i="17"/>
  <c r="L251" i="17"/>
  <c r="K251" i="17"/>
  <c r="J251" i="17"/>
  <c r="I251" i="17"/>
  <c r="S250" i="17"/>
  <c r="R250" i="17"/>
  <c r="Q250" i="17"/>
  <c r="P250" i="17"/>
  <c r="L250" i="17"/>
  <c r="K250" i="17"/>
  <c r="J250" i="17"/>
  <c r="I250" i="17"/>
  <c r="S249" i="17"/>
  <c r="R249" i="17"/>
  <c r="Q249" i="17"/>
  <c r="P249" i="17"/>
  <c r="L249" i="17"/>
  <c r="K249" i="17"/>
  <c r="J249" i="17"/>
  <c r="I249" i="17"/>
  <c r="Q234" i="17"/>
  <c r="P234" i="17"/>
  <c r="L234" i="17"/>
  <c r="K234" i="17"/>
  <c r="J234" i="17"/>
  <c r="I234" i="17"/>
  <c r="S258" i="17"/>
  <c r="R258" i="17"/>
  <c r="Q258" i="17"/>
  <c r="P258" i="17"/>
  <c r="L258" i="17"/>
  <c r="K258" i="17"/>
  <c r="J258" i="17"/>
  <c r="I258" i="17"/>
  <c r="Q233" i="17"/>
  <c r="P233" i="17"/>
  <c r="L233" i="17"/>
  <c r="K233" i="17"/>
  <c r="J233" i="17"/>
  <c r="I233" i="17"/>
  <c r="Q222" i="17"/>
  <c r="P222" i="17"/>
  <c r="L222" i="17"/>
  <c r="K222" i="17"/>
  <c r="J222" i="17"/>
  <c r="I222" i="17"/>
  <c r="S232" i="17"/>
  <c r="R232" i="17"/>
  <c r="Q232" i="17"/>
  <c r="P232" i="17"/>
  <c r="L232" i="17"/>
  <c r="K232" i="17"/>
  <c r="J232" i="17"/>
  <c r="I232" i="17"/>
  <c r="Q221" i="17"/>
  <c r="P221" i="17"/>
  <c r="L221" i="17"/>
  <c r="K221" i="17"/>
  <c r="J221" i="17"/>
  <c r="I221" i="17"/>
  <c r="Q220" i="17"/>
  <c r="P220" i="17"/>
  <c r="L220" i="17"/>
  <c r="K220" i="17"/>
  <c r="J220" i="17"/>
  <c r="I220" i="17"/>
  <c r="Q219" i="17"/>
  <c r="P219" i="17"/>
  <c r="L219" i="17"/>
  <c r="K219" i="17"/>
  <c r="J219" i="17"/>
  <c r="I219" i="17"/>
  <c r="Q218" i="17"/>
  <c r="P218" i="17"/>
  <c r="L218" i="17"/>
  <c r="K218" i="17"/>
  <c r="J218" i="17"/>
  <c r="I218" i="17"/>
  <c r="S229" i="17"/>
  <c r="R229" i="17"/>
  <c r="Q229" i="17"/>
  <c r="P229" i="17"/>
  <c r="L229" i="17"/>
  <c r="K229" i="17"/>
  <c r="J229" i="17"/>
  <c r="I229" i="17"/>
  <c r="Q217" i="17"/>
  <c r="P217" i="17"/>
  <c r="L217" i="17"/>
  <c r="K217" i="17"/>
  <c r="J217" i="17"/>
  <c r="I217" i="17"/>
  <c r="S231" i="17"/>
  <c r="R231" i="17"/>
  <c r="Q231" i="17"/>
  <c r="P231" i="17"/>
  <c r="L231" i="17"/>
  <c r="K231" i="17"/>
  <c r="J231" i="17"/>
  <c r="I231" i="17"/>
  <c r="Q216" i="17"/>
  <c r="P216" i="17"/>
  <c r="L216" i="17"/>
  <c r="K216" i="17"/>
  <c r="J216" i="17"/>
  <c r="I216" i="17"/>
  <c r="S230" i="17"/>
  <c r="R230" i="17"/>
  <c r="Q230" i="17"/>
  <c r="P230" i="17"/>
  <c r="L230" i="17"/>
  <c r="K230" i="17"/>
  <c r="J230" i="17"/>
  <c r="I230" i="17"/>
  <c r="Q215" i="17"/>
  <c r="P215" i="17"/>
  <c r="L215" i="17"/>
  <c r="K215" i="17"/>
  <c r="J215" i="17"/>
  <c r="I215" i="17"/>
  <c r="Q214" i="17"/>
  <c r="P214" i="17"/>
  <c r="L214" i="17"/>
  <c r="K214" i="17"/>
  <c r="J214" i="17"/>
  <c r="I214" i="17"/>
  <c r="S228" i="17"/>
  <c r="R228" i="17"/>
  <c r="Q228" i="17"/>
  <c r="P228" i="17"/>
  <c r="L228" i="17"/>
  <c r="K228" i="17"/>
  <c r="J228" i="17"/>
  <c r="I228" i="17"/>
  <c r="S227" i="17"/>
  <c r="R227" i="17"/>
  <c r="Q227" i="17"/>
  <c r="P227" i="17"/>
  <c r="L227" i="17"/>
  <c r="K227" i="17"/>
  <c r="J227" i="17"/>
  <c r="I227" i="17"/>
  <c r="S226" i="17"/>
  <c r="R226" i="17"/>
  <c r="Q226" i="17"/>
  <c r="P226" i="17"/>
  <c r="L226" i="17"/>
  <c r="K226" i="17"/>
  <c r="J226" i="17"/>
  <c r="I226" i="17"/>
  <c r="Q213" i="17"/>
  <c r="P213" i="17"/>
  <c r="L213" i="17"/>
  <c r="K213" i="17"/>
  <c r="J213" i="17"/>
  <c r="I213" i="17"/>
  <c r="S225" i="17"/>
  <c r="R225" i="17"/>
  <c r="U225" i="17"/>
  <c r="V225" i="17"/>
  <c r="Q225" i="17"/>
  <c r="P225" i="17"/>
  <c r="L225" i="17"/>
  <c r="K225" i="17"/>
  <c r="J225" i="17"/>
  <c r="I225" i="17"/>
  <c r="S224" i="17"/>
  <c r="R224" i="17"/>
  <c r="Q224" i="17"/>
  <c r="P224" i="17"/>
  <c r="L224" i="17"/>
  <c r="K224" i="17"/>
  <c r="J224" i="17"/>
  <c r="I224" i="17"/>
  <c r="S223" i="17"/>
  <c r="R223" i="17"/>
  <c r="Q223" i="17"/>
  <c r="P223" i="17"/>
  <c r="L223" i="17"/>
  <c r="K223" i="17"/>
  <c r="J223" i="17"/>
  <c r="I223" i="17"/>
  <c r="Q212" i="17"/>
  <c r="P212" i="17"/>
  <c r="L212" i="17"/>
  <c r="K212" i="17"/>
  <c r="J212" i="17"/>
  <c r="I212" i="17"/>
  <c r="Q211" i="17"/>
  <c r="P211" i="17"/>
  <c r="L211" i="17"/>
  <c r="K211" i="17"/>
  <c r="J211" i="17"/>
  <c r="I211" i="17"/>
  <c r="S209" i="17"/>
  <c r="R209" i="17"/>
  <c r="Q209" i="17"/>
  <c r="P209" i="17"/>
  <c r="L209" i="17"/>
  <c r="K209" i="17"/>
  <c r="J209" i="17"/>
  <c r="I209" i="17"/>
  <c r="S208" i="17"/>
  <c r="R208" i="17"/>
  <c r="Q208" i="17"/>
  <c r="P208" i="17"/>
  <c r="L208" i="17"/>
  <c r="K208" i="17"/>
  <c r="J208" i="17"/>
  <c r="I208" i="17"/>
  <c r="Q197" i="17"/>
  <c r="P197" i="17"/>
  <c r="L197" i="17"/>
  <c r="K197" i="17"/>
  <c r="J197" i="17"/>
  <c r="I197" i="17"/>
  <c r="Q196" i="17"/>
  <c r="P196" i="17"/>
  <c r="L196" i="17"/>
  <c r="K196" i="17"/>
  <c r="J196" i="17"/>
  <c r="I196" i="17"/>
  <c r="Q195" i="17"/>
  <c r="P195" i="17"/>
  <c r="L195" i="17"/>
  <c r="K195" i="17"/>
  <c r="J195" i="17"/>
  <c r="I195" i="17"/>
  <c r="Q194" i="17"/>
  <c r="P194" i="17"/>
  <c r="L194" i="17"/>
  <c r="K194" i="17"/>
  <c r="J194" i="17"/>
  <c r="I194" i="17"/>
  <c r="Q193" i="17"/>
  <c r="P193" i="17"/>
  <c r="L193" i="17"/>
  <c r="K193" i="17"/>
  <c r="J193" i="17"/>
  <c r="I193" i="17"/>
  <c r="Q192" i="17"/>
  <c r="P192" i="17"/>
  <c r="L192" i="17"/>
  <c r="K192" i="17"/>
  <c r="J192" i="17"/>
  <c r="I192" i="17"/>
  <c r="Q191" i="17"/>
  <c r="P191" i="17"/>
  <c r="L191" i="17"/>
  <c r="K191" i="17"/>
  <c r="J191" i="17"/>
  <c r="I191" i="17"/>
  <c r="S207" i="17"/>
  <c r="R207" i="17"/>
  <c r="Q207" i="17"/>
  <c r="P207" i="17"/>
  <c r="L207" i="17"/>
  <c r="K207" i="17"/>
  <c r="J207" i="17"/>
  <c r="I207" i="17"/>
  <c r="Q190" i="17"/>
  <c r="P190" i="17"/>
  <c r="L190" i="17"/>
  <c r="K190" i="17"/>
  <c r="J190" i="17"/>
  <c r="I190" i="17"/>
  <c r="Q189" i="17"/>
  <c r="P189" i="17"/>
  <c r="L189" i="17"/>
  <c r="K189" i="17"/>
  <c r="J189" i="17"/>
  <c r="I189" i="17"/>
  <c r="S206" i="17"/>
  <c r="R206" i="17"/>
  <c r="Q206" i="17"/>
  <c r="P206" i="17"/>
  <c r="L206" i="17"/>
  <c r="K206" i="17"/>
  <c r="J206" i="17"/>
  <c r="I206" i="17"/>
  <c r="Q188" i="17"/>
  <c r="P188" i="17"/>
  <c r="L188" i="17"/>
  <c r="K188" i="17"/>
  <c r="J188" i="17"/>
  <c r="I188" i="17"/>
  <c r="Q187" i="17"/>
  <c r="P187" i="17"/>
  <c r="L187" i="17"/>
  <c r="K187" i="17"/>
  <c r="J187" i="17"/>
  <c r="I187" i="17"/>
  <c r="Q186" i="17"/>
  <c r="P186" i="17"/>
  <c r="L186" i="17"/>
  <c r="K186" i="17"/>
  <c r="J186" i="17"/>
  <c r="I186" i="17"/>
  <c r="Q185" i="17"/>
  <c r="P185" i="17"/>
  <c r="L185" i="17"/>
  <c r="K185" i="17"/>
  <c r="J185" i="17"/>
  <c r="I185" i="17"/>
  <c r="Q184" i="17"/>
  <c r="P184" i="17"/>
  <c r="L184" i="17"/>
  <c r="K184" i="17"/>
  <c r="J184" i="17"/>
  <c r="I184" i="17"/>
  <c r="S205" i="17"/>
  <c r="R205" i="17"/>
  <c r="Q205" i="17"/>
  <c r="P205" i="17"/>
  <c r="L205" i="17"/>
  <c r="K205" i="17"/>
  <c r="J205" i="17"/>
  <c r="I205" i="17"/>
  <c r="S204" i="17"/>
  <c r="R204" i="17"/>
  <c r="Q204" i="17"/>
  <c r="P204" i="17"/>
  <c r="L204" i="17"/>
  <c r="K204" i="17"/>
  <c r="J204" i="17"/>
  <c r="I204" i="17"/>
  <c r="S203" i="17"/>
  <c r="R203" i="17"/>
  <c r="Q203" i="17"/>
  <c r="P203" i="17"/>
  <c r="L203" i="17"/>
  <c r="K203" i="17"/>
  <c r="J203" i="17"/>
  <c r="I203" i="17"/>
  <c r="S202" i="17"/>
  <c r="R202" i="17"/>
  <c r="Q202" i="17"/>
  <c r="P202" i="17"/>
  <c r="L202" i="17"/>
  <c r="K202" i="17"/>
  <c r="J202" i="17"/>
  <c r="I202" i="17"/>
  <c r="S201" i="17"/>
  <c r="R201" i="17"/>
  <c r="Q201" i="17"/>
  <c r="P201" i="17"/>
  <c r="L201" i="17"/>
  <c r="K201" i="17"/>
  <c r="J201" i="17"/>
  <c r="I201" i="17"/>
  <c r="Q183" i="17"/>
  <c r="P183" i="17"/>
  <c r="L183" i="17"/>
  <c r="K183" i="17"/>
  <c r="J183" i="17"/>
  <c r="I183" i="17"/>
  <c r="S200" i="17"/>
  <c r="R200" i="17"/>
  <c r="Q200" i="17"/>
  <c r="P200" i="17"/>
  <c r="L200" i="17"/>
  <c r="K200" i="17"/>
  <c r="J200" i="17"/>
  <c r="I200" i="17"/>
  <c r="S199" i="17"/>
  <c r="R199" i="17"/>
  <c r="Q199" i="17"/>
  <c r="P199" i="17"/>
  <c r="L199" i="17"/>
  <c r="K199" i="17"/>
  <c r="J199" i="17"/>
  <c r="I199" i="17"/>
  <c r="S210" i="17"/>
  <c r="R210" i="17"/>
  <c r="Q210" i="17"/>
  <c r="P210" i="17"/>
  <c r="L210" i="17"/>
  <c r="K210" i="17"/>
  <c r="J210" i="17"/>
  <c r="I210" i="17"/>
  <c r="Q182" i="17"/>
  <c r="P182" i="17"/>
  <c r="L182" i="17"/>
  <c r="K182" i="17"/>
  <c r="J182" i="17"/>
  <c r="I182" i="17"/>
  <c r="Q181" i="17"/>
  <c r="P181" i="17"/>
  <c r="L181" i="17"/>
  <c r="K181" i="17"/>
  <c r="J181" i="17"/>
  <c r="I181" i="17"/>
  <c r="S198" i="17"/>
  <c r="R198" i="17"/>
  <c r="Q198" i="17"/>
  <c r="P198" i="17"/>
  <c r="L198" i="17"/>
  <c r="K198" i="17"/>
  <c r="J198" i="17"/>
  <c r="I198" i="17"/>
  <c r="Q180" i="17"/>
  <c r="P180" i="17"/>
  <c r="L180" i="17"/>
  <c r="K180" i="17"/>
  <c r="J180" i="17"/>
  <c r="I180" i="17"/>
  <c r="Q166" i="17"/>
  <c r="P166" i="17"/>
  <c r="L166" i="17"/>
  <c r="K166" i="17"/>
  <c r="J166" i="17"/>
  <c r="I166" i="17"/>
  <c r="Q165" i="17"/>
  <c r="P165" i="17"/>
  <c r="L165" i="17"/>
  <c r="K165" i="17"/>
  <c r="J165" i="17"/>
  <c r="I165" i="17"/>
  <c r="Q164" i="17"/>
  <c r="P164" i="17"/>
  <c r="L164" i="17"/>
  <c r="K164" i="17"/>
  <c r="J164" i="17"/>
  <c r="I164" i="17"/>
  <c r="S177" i="17"/>
  <c r="R177" i="17"/>
  <c r="Q177" i="17"/>
  <c r="P177" i="17"/>
  <c r="L177" i="17"/>
  <c r="K177" i="17"/>
  <c r="J177" i="17"/>
  <c r="I177" i="17"/>
  <c r="Q163" i="17"/>
  <c r="P163" i="17"/>
  <c r="L163" i="17"/>
  <c r="K163" i="17"/>
  <c r="J163" i="17"/>
  <c r="I163" i="17"/>
  <c r="S179" i="17"/>
  <c r="R179" i="17"/>
  <c r="Q179" i="17"/>
  <c r="P179" i="17"/>
  <c r="L179" i="17"/>
  <c r="K179" i="17"/>
  <c r="J179" i="17"/>
  <c r="I179" i="17"/>
  <c r="S176" i="17"/>
  <c r="R176" i="17"/>
  <c r="Q176" i="17"/>
  <c r="P176" i="17"/>
  <c r="L176" i="17"/>
  <c r="K176" i="17"/>
  <c r="J176" i="17"/>
  <c r="I176" i="17"/>
  <c r="Q162" i="17"/>
  <c r="P162" i="17"/>
  <c r="L162" i="17"/>
  <c r="K162" i="17"/>
  <c r="J162" i="17"/>
  <c r="I162" i="17"/>
  <c r="Q161" i="17"/>
  <c r="P161" i="17"/>
  <c r="L161" i="17"/>
  <c r="K161" i="17"/>
  <c r="J161" i="17"/>
  <c r="I161" i="17"/>
  <c r="S175" i="17"/>
  <c r="R175" i="17"/>
  <c r="Q175" i="17"/>
  <c r="P175" i="17"/>
  <c r="L175" i="17"/>
  <c r="K175" i="17"/>
  <c r="J175" i="17"/>
  <c r="I175" i="17"/>
  <c r="Q160" i="17"/>
  <c r="P160" i="17"/>
  <c r="L160" i="17"/>
  <c r="K160" i="17"/>
  <c r="J160" i="17"/>
  <c r="I160" i="17"/>
  <c r="S174" i="17"/>
  <c r="R174" i="17"/>
  <c r="Q174" i="17"/>
  <c r="P174" i="17"/>
  <c r="L174" i="17"/>
  <c r="K174" i="17"/>
  <c r="J174" i="17"/>
  <c r="I174" i="17"/>
  <c r="Q159" i="17"/>
  <c r="P159" i="17"/>
  <c r="L159" i="17"/>
  <c r="K159" i="17"/>
  <c r="J159" i="17"/>
  <c r="I159" i="17"/>
  <c r="S178" i="17"/>
  <c r="R178" i="17"/>
  <c r="Q178" i="17"/>
  <c r="P178" i="17"/>
  <c r="L178" i="17"/>
  <c r="K178" i="17"/>
  <c r="J178" i="17"/>
  <c r="I178" i="17"/>
  <c r="S173" i="17"/>
  <c r="R173" i="17"/>
  <c r="Q173" i="17"/>
  <c r="P173" i="17"/>
  <c r="L173" i="17"/>
  <c r="K173" i="17"/>
  <c r="J173" i="17"/>
  <c r="I173" i="17"/>
  <c r="S172" i="17"/>
  <c r="R172" i="17"/>
  <c r="Q172" i="17"/>
  <c r="P172" i="17"/>
  <c r="L172" i="17"/>
  <c r="K172" i="17"/>
  <c r="J172" i="17"/>
  <c r="I172" i="17"/>
  <c r="Q158" i="17"/>
  <c r="P158" i="17"/>
  <c r="L158" i="17"/>
  <c r="K158" i="17"/>
  <c r="J158" i="17"/>
  <c r="I158" i="17"/>
  <c r="S171" i="17"/>
  <c r="R171" i="17"/>
  <c r="Q171" i="17"/>
  <c r="P171" i="17"/>
  <c r="L171" i="17"/>
  <c r="K171" i="17"/>
  <c r="J171" i="17"/>
  <c r="I171" i="17"/>
  <c r="S170" i="17"/>
  <c r="R170" i="17"/>
  <c r="Q170" i="17"/>
  <c r="P170" i="17"/>
  <c r="L170" i="17"/>
  <c r="K170" i="17"/>
  <c r="J170" i="17"/>
  <c r="I170" i="17"/>
  <c r="Q157" i="17"/>
  <c r="P157" i="17"/>
  <c r="L157" i="17"/>
  <c r="K157" i="17"/>
  <c r="J157" i="17"/>
  <c r="I157" i="17"/>
  <c r="Q156" i="17"/>
  <c r="P156" i="17"/>
  <c r="L156" i="17"/>
  <c r="K156" i="17"/>
  <c r="J156" i="17"/>
  <c r="I156" i="17"/>
  <c r="Q155" i="17"/>
  <c r="P155" i="17"/>
  <c r="L155" i="17"/>
  <c r="K155" i="17"/>
  <c r="J155" i="17"/>
  <c r="I155" i="17"/>
  <c r="S169" i="17"/>
  <c r="R169" i="17"/>
  <c r="Q169" i="17"/>
  <c r="P169" i="17"/>
  <c r="L169" i="17"/>
  <c r="K169" i="17"/>
  <c r="J169" i="17"/>
  <c r="I169" i="17"/>
  <c r="Q154" i="17"/>
  <c r="P154" i="17"/>
  <c r="L154" i="17"/>
  <c r="K154" i="17"/>
  <c r="J154" i="17"/>
  <c r="I154" i="17"/>
  <c r="S168" i="17"/>
  <c r="R168" i="17"/>
  <c r="Q168" i="17"/>
  <c r="P168" i="17"/>
  <c r="L168" i="17"/>
  <c r="K168" i="17"/>
  <c r="J168" i="17"/>
  <c r="I168" i="17"/>
  <c r="S167" i="17"/>
  <c r="R167" i="17"/>
  <c r="Q167" i="17"/>
  <c r="P167" i="17"/>
  <c r="L167" i="17"/>
  <c r="K167" i="17"/>
  <c r="J167" i="17"/>
  <c r="I167" i="17"/>
  <c r="Q153" i="17"/>
  <c r="P153" i="17"/>
  <c r="L153" i="17"/>
  <c r="K153" i="17"/>
  <c r="J153" i="17"/>
  <c r="I153" i="17"/>
  <c r="Q126" i="17"/>
  <c r="P126" i="17"/>
  <c r="L126" i="17"/>
  <c r="K126" i="17"/>
  <c r="J126" i="17"/>
  <c r="I126" i="17"/>
  <c r="S152" i="17"/>
  <c r="R152" i="17"/>
  <c r="Q152" i="17"/>
  <c r="P152" i="17"/>
  <c r="L152" i="17"/>
  <c r="K152" i="17"/>
  <c r="J152" i="17"/>
  <c r="I152" i="17"/>
  <c r="S148" i="17"/>
  <c r="R148" i="17"/>
  <c r="Q148" i="17"/>
  <c r="P148" i="17"/>
  <c r="L148" i="17"/>
  <c r="K148" i="17"/>
  <c r="J148" i="17"/>
  <c r="I148" i="17"/>
  <c r="Q125" i="17"/>
  <c r="P125" i="17"/>
  <c r="L125" i="17"/>
  <c r="K125" i="17"/>
  <c r="J125" i="17"/>
  <c r="I125" i="17"/>
  <c r="S147" i="17"/>
  <c r="R147" i="17"/>
  <c r="Q147" i="17"/>
  <c r="P147" i="17"/>
  <c r="L147" i="17"/>
  <c r="K147" i="17"/>
  <c r="J147" i="17"/>
  <c r="I147" i="17"/>
  <c r="S146" i="17"/>
  <c r="R146" i="17"/>
  <c r="Q146" i="17"/>
  <c r="P146" i="17"/>
  <c r="L146" i="17"/>
  <c r="K146" i="17"/>
  <c r="J146" i="17"/>
  <c r="I146" i="17"/>
  <c r="S145" i="17"/>
  <c r="R145" i="17"/>
  <c r="Q145" i="17"/>
  <c r="P145" i="17"/>
  <c r="L145" i="17"/>
  <c r="K145" i="17"/>
  <c r="J145" i="17"/>
  <c r="I145" i="17"/>
  <c r="S144" i="17"/>
  <c r="R144" i="17"/>
  <c r="Q144" i="17"/>
  <c r="P144" i="17"/>
  <c r="L144" i="17"/>
  <c r="K144" i="17"/>
  <c r="J144" i="17"/>
  <c r="I144" i="17"/>
  <c r="S143" i="17"/>
  <c r="R143" i="17"/>
  <c r="Q143" i="17"/>
  <c r="P143" i="17"/>
  <c r="L143" i="17"/>
  <c r="K143" i="17"/>
  <c r="J143" i="17"/>
  <c r="I143" i="17"/>
  <c r="S142" i="17"/>
  <c r="R142" i="17"/>
  <c r="Q142" i="17"/>
  <c r="P142" i="17"/>
  <c r="L142" i="17"/>
  <c r="K142" i="17"/>
  <c r="J142" i="17"/>
  <c r="I142" i="17"/>
  <c r="Q124" i="17"/>
  <c r="P124" i="17"/>
  <c r="L124" i="17"/>
  <c r="K124" i="17"/>
  <c r="J124" i="17"/>
  <c r="I124" i="17"/>
  <c r="Q123" i="17"/>
  <c r="P123" i="17"/>
  <c r="L123" i="17"/>
  <c r="K123" i="17"/>
  <c r="J123" i="17"/>
  <c r="I123" i="17"/>
  <c r="S141" i="17"/>
  <c r="R141" i="17"/>
  <c r="Q141" i="17"/>
  <c r="P141" i="17"/>
  <c r="L141" i="17"/>
  <c r="K141" i="17"/>
  <c r="J141" i="17"/>
  <c r="I141" i="17"/>
  <c r="S140" i="17"/>
  <c r="R140" i="17"/>
  <c r="Q140" i="17"/>
  <c r="P140" i="17"/>
  <c r="L140" i="17"/>
  <c r="K140" i="17"/>
  <c r="J140" i="17"/>
  <c r="I140" i="17"/>
  <c r="S139" i="17"/>
  <c r="R139" i="17"/>
  <c r="Q139" i="17"/>
  <c r="P139" i="17"/>
  <c r="L139" i="17"/>
  <c r="K139" i="17"/>
  <c r="J139" i="17"/>
  <c r="I139" i="17"/>
  <c r="S149" i="17"/>
  <c r="R149" i="17"/>
  <c r="Q149" i="17"/>
  <c r="P149" i="17"/>
  <c r="L149" i="17"/>
  <c r="K149" i="17"/>
  <c r="J149" i="17"/>
  <c r="I149" i="17"/>
  <c r="S138" i="17"/>
  <c r="R138" i="17"/>
  <c r="Q138" i="17"/>
  <c r="P138" i="17"/>
  <c r="L138" i="17"/>
  <c r="K138" i="17"/>
  <c r="J138" i="17"/>
  <c r="I138" i="17"/>
  <c r="S137" i="17"/>
  <c r="R137" i="17"/>
  <c r="Q137" i="17"/>
  <c r="P137" i="17"/>
  <c r="L137" i="17"/>
  <c r="K137" i="17"/>
  <c r="J137" i="17"/>
  <c r="I137" i="17"/>
  <c r="S136" i="17"/>
  <c r="R136" i="17"/>
  <c r="Q136" i="17"/>
  <c r="P136" i="17"/>
  <c r="L136" i="17"/>
  <c r="K136" i="17"/>
  <c r="J136" i="17"/>
  <c r="I136" i="17"/>
  <c r="S151" i="17"/>
  <c r="R151" i="17"/>
  <c r="Q151" i="17"/>
  <c r="P151" i="17"/>
  <c r="L151" i="17"/>
  <c r="K151" i="17"/>
  <c r="J151" i="17"/>
  <c r="I151" i="17"/>
  <c r="S150" i="17"/>
  <c r="R150" i="17"/>
  <c r="Q150" i="17"/>
  <c r="P150" i="17"/>
  <c r="L150" i="17"/>
  <c r="K150" i="17"/>
  <c r="J150" i="17"/>
  <c r="I150" i="17"/>
  <c r="S135" i="17"/>
  <c r="R135" i="17"/>
  <c r="Q135" i="17"/>
  <c r="P135" i="17"/>
  <c r="L135" i="17"/>
  <c r="K135" i="17"/>
  <c r="J135" i="17"/>
  <c r="I135" i="17"/>
  <c r="S134" i="17"/>
  <c r="R134" i="17"/>
  <c r="Q134" i="17"/>
  <c r="P134" i="17"/>
  <c r="L134" i="17"/>
  <c r="K134" i="17"/>
  <c r="J134" i="17"/>
  <c r="I134" i="17"/>
  <c r="S133" i="17"/>
  <c r="R133" i="17"/>
  <c r="Q133" i="17"/>
  <c r="P133" i="17"/>
  <c r="L133" i="17"/>
  <c r="K133" i="17"/>
  <c r="J133" i="17"/>
  <c r="I133" i="17"/>
  <c r="S132" i="17"/>
  <c r="R132" i="17"/>
  <c r="Q132" i="17"/>
  <c r="P132" i="17"/>
  <c r="L132" i="17"/>
  <c r="K132" i="17"/>
  <c r="J132" i="17"/>
  <c r="I132" i="17"/>
  <c r="Q122" i="17"/>
  <c r="P122" i="17"/>
  <c r="L122" i="17"/>
  <c r="K122" i="17"/>
  <c r="J122" i="17"/>
  <c r="I122" i="17"/>
  <c r="S131" i="17"/>
  <c r="R131" i="17"/>
  <c r="Q131" i="17"/>
  <c r="P131" i="17"/>
  <c r="L131" i="17"/>
  <c r="K131" i="17"/>
  <c r="J131" i="17"/>
  <c r="I131" i="17"/>
  <c r="Q121" i="17"/>
  <c r="P121" i="17"/>
  <c r="L121" i="17"/>
  <c r="K121" i="17"/>
  <c r="J121" i="17"/>
  <c r="I121" i="17"/>
  <c r="Q120" i="17"/>
  <c r="P120" i="17"/>
  <c r="L120" i="17"/>
  <c r="K120" i="17"/>
  <c r="J120" i="17"/>
  <c r="I120" i="17"/>
  <c r="Q119" i="17"/>
  <c r="P119" i="17"/>
  <c r="L119" i="17"/>
  <c r="K119" i="17"/>
  <c r="J119" i="17"/>
  <c r="I119" i="17"/>
  <c r="S130" i="17"/>
  <c r="R130" i="17"/>
  <c r="Q130" i="17"/>
  <c r="P130" i="17"/>
  <c r="L130" i="17"/>
  <c r="K130" i="17"/>
  <c r="J130" i="17"/>
  <c r="I130" i="17"/>
  <c r="S129" i="17"/>
  <c r="R129" i="17"/>
  <c r="Q129" i="17"/>
  <c r="P129" i="17"/>
  <c r="L129" i="17"/>
  <c r="K129" i="17"/>
  <c r="J129" i="17"/>
  <c r="I129" i="17"/>
  <c r="S128" i="17"/>
  <c r="R128" i="17"/>
  <c r="Q128" i="17"/>
  <c r="P128" i="17"/>
  <c r="L128" i="17"/>
  <c r="K128" i="17"/>
  <c r="J128" i="17"/>
  <c r="I128" i="17"/>
  <c r="S127" i="17"/>
  <c r="R127" i="17"/>
  <c r="Q127" i="17"/>
  <c r="P127" i="17"/>
  <c r="L127" i="17"/>
  <c r="K127" i="17"/>
  <c r="J127" i="17"/>
  <c r="I127" i="17"/>
  <c r="Q118" i="17"/>
  <c r="P118" i="17"/>
  <c r="L118" i="17"/>
  <c r="K118" i="17"/>
  <c r="J118" i="17"/>
  <c r="I118" i="17"/>
  <c r="S114" i="17"/>
  <c r="R114" i="17"/>
  <c r="Q114" i="17"/>
  <c r="P114" i="17"/>
  <c r="L114" i="17"/>
  <c r="K114" i="17"/>
  <c r="J114" i="17"/>
  <c r="I114" i="17"/>
  <c r="S117" i="17"/>
  <c r="R117" i="17"/>
  <c r="Q117" i="17"/>
  <c r="P117" i="17"/>
  <c r="L117" i="17"/>
  <c r="K117" i="17"/>
  <c r="J117" i="17"/>
  <c r="I117" i="17"/>
  <c r="S116" i="17"/>
  <c r="R116" i="17"/>
  <c r="Q116" i="17"/>
  <c r="P116" i="17"/>
  <c r="L116" i="17"/>
  <c r="K116" i="17"/>
  <c r="J116" i="17"/>
  <c r="I116" i="17"/>
  <c r="Q102" i="17"/>
  <c r="P102" i="17"/>
  <c r="L102" i="17"/>
  <c r="K102" i="17"/>
  <c r="J102" i="17"/>
  <c r="I102" i="17"/>
  <c r="S113" i="17"/>
  <c r="R113" i="17"/>
  <c r="Q113" i="17"/>
  <c r="P113" i="17"/>
  <c r="L113" i="17"/>
  <c r="K113" i="17"/>
  <c r="J113" i="17"/>
  <c r="I113" i="17"/>
  <c r="Q101" i="17"/>
  <c r="P101" i="17"/>
  <c r="L101" i="17"/>
  <c r="K101" i="17"/>
  <c r="J101" i="17"/>
  <c r="I101" i="17"/>
  <c r="S112" i="17"/>
  <c r="R112" i="17"/>
  <c r="Q112" i="17"/>
  <c r="P112" i="17"/>
  <c r="L112" i="17"/>
  <c r="K112" i="17"/>
  <c r="J112" i="17"/>
  <c r="I112" i="17"/>
  <c r="Q100" i="17"/>
  <c r="P100" i="17"/>
  <c r="L100" i="17"/>
  <c r="K100" i="17"/>
  <c r="J100" i="17"/>
  <c r="I100" i="17"/>
  <c r="Q99" i="17"/>
  <c r="P99" i="17"/>
  <c r="L99" i="17"/>
  <c r="K99" i="17"/>
  <c r="J99" i="17"/>
  <c r="I99" i="17"/>
  <c r="S111" i="17"/>
  <c r="R111" i="17"/>
  <c r="Q111" i="17"/>
  <c r="P111" i="17"/>
  <c r="L111" i="17"/>
  <c r="K111" i="17"/>
  <c r="J111" i="17"/>
  <c r="I111" i="17"/>
  <c r="S110" i="17"/>
  <c r="R110" i="17"/>
  <c r="Q110" i="17"/>
  <c r="P110" i="17"/>
  <c r="L110" i="17"/>
  <c r="K110" i="17"/>
  <c r="J110" i="17"/>
  <c r="I110" i="17"/>
  <c r="S109" i="17"/>
  <c r="R109" i="17"/>
  <c r="Q109" i="17"/>
  <c r="P109" i="17"/>
  <c r="L109" i="17"/>
  <c r="K109" i="17"/>
  <c r="J109" i="17"/>
  <c r="I109" i="17"/>
  <c r="Q98" i="17"/>
  <c r="P98" i="17"/>
  <c r="L98" i="17"/>
  <c r="K98" i="17"/>
  <c r="J98" i="17"/>
  <c r="I98" i="17"/>
  <c r="Q97" i="17"/>
  <c r="P97" i="17"/>
  <c r="L97" i="17"/>
  <c r="K97" i="17"/>
  <c r="J97" i="17"/>
  <c r="I97" i="17"/>
  <c r="Q96" i="17"/>
  <c r="P96" i="17"/>
  <c r="L96" i="17"/>
  <c r="K96" i="17"/>
  <c r="J96" i="17"/>
  <c r="I96" i="17"/>
  <c r="Q95" i="17"/>
  <c r="P95" i="17"/>
  <c r="L95" i="17"/>
  <c r="K95" i="17"/>
  <c r="J95" i="17"/>
  <c r="I95" i="17"/>
  <c r="Q94" i="17"/>
  <c r="P94" i="17"/>
  <c r="L94" i="17"/>
  <c r="K94" i="17"/>
  <c r="J94" i="17"/>
  <c r="I94" i="17"/>
  <c r="S108" i="17"/>
  <c r="R108" i="17"/>
  <c r="Q108" i="17"/>
  <c r="P108" i="17"/>
  <c r="L108" i="17"/>
  <c r="K108" i="17"/>
  <c r="J108" i="17"/>
  <c r="I108" i="17"/>
  <c r="S107" i="17"/>
  <c r="R107" i="17"/>
  <c r="Q107" i="17"/>
  <c r="P107" i="17"/>
  <c r="L107" i="17"/>
  <c r="K107" i="17"/>
  <c r="J107" i="17"/>
  <c r="I107" i="17"/>
  <c r="S106" i="17"/>
  <c r="R106" i="17"/>
  <c r="Q106" i="17"/>
  <c r="P106" i="17"/>
  <c r="L106" i="17"/>
  <c r="K106" i="17"/>
  <c r="J106" i="17"/>
  <c r="I106" i="17"/>
  <c r="Q93" i="17"/>
  <c r="P93" i="17"/>
  <c r="L93" i="17"/>
  <c r="K93" i="17"/>
  <c r="J93" i="17"/>
  <c r="I93" i="17"/>
  <c r="Q92" i="17"/>
  <c r="P92" i="17"/>
  <c r="L92" i="17"/>
  <c r="K92" i="17"/>
  <c r="J92" i="17"/>
  <c r="I92" i="17"/>
  <c r="Q91" i="17"/>
  <c r="P91" i="17"/>
  <c r="L91" i="17"/>
  <c r="K91" i="17"/>
  <c r="J91" i="17"/>
  <c r="I91" i="17"/>
  <c r="S115" i="17"/>
  <c r="R115" i="17"/>
  <c r="Q115" i="17"/>
  <c r="P115" i="17"/>
  <c r="L115" i="17"/>
  <c r="K115" i="17"/>
  <c r="J115" i="17"/>
  <c r="I115" i="17"/>
  <c r="S105" i="17"/>
  <c r="R105" i="17"/>
  <c r="Q105" i="17"/>
  <c r="P105" i="17"/>
  <c r="L105" i="17"/>
  <c r="K105" i="17"/>
  <c r="J105" i="17"/>
  <c r="I105" i="17"/>
  <c r="Q90" i="17"/>
  <c r="P90" i="17"/>
  <c r="L90" i="17"/>
  <c r="K90" i="17"/>
  <c r="J90" i="17"/>
  <c r="I90" i="17"/>
  <c r="Q89" i="17"/>
  <c r="P89" i="17"/>
  <c r="L89" i="17"/>
  <c r="K89" i="17"/>
  <c r="J89" i="17"/>
  <c r="I89" i="17"/>
  <c r="S104" i="17"/>
  <c r="R104" i="17"/>
  <c r="Q104" i="17"/>
  <c r="P104" i="17"/>
  <c r="L104" i="17"/>
  <c r="K104" i="17"/>
  <c r="J104" i="17"/>
  <c r="I104" i="17"/>
  <c r="S103" i="17"/>
  <c r="R103" i="17"/>
  <c r="Q103" i="17"/>
  <c r="P103" i="17"/>
  <c r="L103" i="17"/>
  <c r="K103" i="17"/>
  <c r="J103" i="17"/>
  <c r="I103" i="17"/>
  <c r="Q88" i="17"/>
  <c r="P88" i="17"/>
  <c r="L88" i="17"/>
  <c r="K88" i="17"/>
  <c r="J88" i="17"/>
  <c r="I88" i="17"/>
  <c r="Q87" i="17"/>
  <c r="P87" i="17"/>
  <c r="L87" i="17"/>
  <c r="K87" i="17"/>
  <c r="J87" i="17"/>
  <c r="I87" i="17"/>
  <c r="Q86" i="17"/>
  <c r="P86" i="17"/>
  <c r="L86" i="17"/>
  <c r="K86" i="17"/>
  <c r="J86" i="17"/>
  <c r="I86" i="17"/>
  <c r="Q85" i="17"/>
  <c r="P85" i="17"/>
  <c r="L85" i="17"/>
  <c r="K85" i="17"/>
  <c r="J85" i="17"/>
  <c r="I85" i="17"/>
  <c r="S84" i="17"/>
  <c r="R84" i="17"/>
  <c r="Q84" i="17"/>
  <c r="P84" i="17"/>
  <c r="L84" i="17"/>
  <c r="K84" i="17"/>
  <c r="J84" i="17"/>
  <c r="I84" i="17"/>
  <c r="S80" i="17"/>
  <c r="R80" i="17"/>
  <c r="Q80" i="17"/>
  <c r="P80" i="17"/>
  <c r="L80" i="17"/>
  <c r="K80" i="17"/>
  <c r="J80" i="17"/>
  <c r="I80" i="17"/>
  <c r="S79" i="17"/>
  <c r="R79" i="17"/>
  <c r="Q79" i="17"/>
  <c r="P79" i="17"/>
  <c r="L79" i="17"/>
  <c r="K79" i="17"/>
  <c r="J79" i="17"/>
  <c r="I79" i="17"/>
  <c r="Q69" i="17"/>
  <c r="P69" i="17"/>
  <c r="L69" i="17"/>
  <c r="K69" i="17"/>
  <c r="J69" i="17"/>
  <c r="I69" i="17"/>
  <c r="S78" i="17"/>
  <c r="R78" i="17"/>
  <c r="Q78" i="17"/>
  <c r="P78" i="17"/>
  <c r="L78" i="17"/>
  <c r="K78" i="17"/>
  <c r="J78" i="17"/>
  <c r="I78" i="17"/>
  <c r="S77" i="17"/>
  <c r="R77" i="17"/>
  <c r="Q77" i="17"/>
  <c r="P77" i="17"/>
  <c r="L77" i="17"/>
  <c r="K77" i="17"/>
  <c r="J77" i="17"/>
  <c r="I77" i="17"/>
  <c r="S83" i="17"/>
  <c r="R83" i="17"/>
  <c r="Q83" i="17"/>
  <c r="P83" i="17"/>
  <c r="L83" i="17"/>
  <c r="K83" i="17"/>
  <c r="J83" i="17"/>
  <c r="I83" i="17"/>
  <c r="S82" i="17"/>
  <c r="R82" i="17"/>
  <c r="Q82" i="17"/>
  <c r="P82" i="17"/>
  <c r="L82" i="17"/>
  <c r="K82" i="17"/>
  <c r="J82" i="17"/>
  <c r="I82" i="17"/>
  <c r="S76" i="17"/>
  <c r="R76" i="17"/>
  <c r="Q76" i="17"/>
  <c r="P76" i="17"/>
  <c r="L76" i="17"/>
  <c r="K76" i="17"/>
  <c r="J76" i="17"/>
  <c r="I76" i="17"/>
  <c r="S75" i="17"/>
  <c r="R75" i="17"/>
  <c r="Q75" i="17"/>
  <c r="P75" i="17"/>
  <c r="L75" i="17"/>
  <c r="K75" i="17"/>
  <c r="J75" i="17"/>
  <c r="I75" i="17"/>
  <c r="Q68" i="17"/>
  <c r="P68" i="17"/>
  <c r="L68" i="17"/>
  <c r="K68" i="17"/>
  <c r="J68" i="17"/>
  <c r="I68" i="17"/>
  <c r="Q67" i="17"/>
  <c r="P67" i="17"/>
  <c r="L67" i="17"/>
  <c r="K67" i="17"/>
  <c r="J67" i="17"/>
  <c r="I67" i="17"/>
  <c r="S81" i="17"/>
  <c r="R81" i="17"/>
  <c r="Q81" i="17"/>
  <c r="P81" i="17"/>
  <c r="L81" i="17"/>
  <c r="K81" i="17"/>
  <c r="J81" i="17"/>
  <c r="I81" i="17"/>
  <c r="S74" i="17"/>
  <c r="R74" i="17"/>
  <c r="Q74" i="17"/>
  <c r="P74" i="17"/>
  <c r="L74" i="17"/>
  <c r="K74" i="17"/>
  <c r="J74" i="17"/>
  <c r="I74" i="17"/>
  <c r="S73" i="17"/>
  <c r="R73" i="17"/>
  <c r="Q73" i="17"/>
  <c r="P73" i="17"/>
  <c r="L73" i="17"/>
  <c r="K73" i="17"/>
  <c r="J73" i="17"/>
  <c r="I73" i="17"/>
  <c r="S72" i="17"/>
  <c r="R72" i="17"/>
  <c r="Q72" i="17"/>
  <c r="P72" i="17"/>
  <c r="L72" i="17"/>
  <c r="K72" i="17"/>
  <c r="J72" i="17"/>
  <c r="I72" i="17"/>
  <c r="S71" i="17"/>
  <c r="R71" i="17"/>
  <c r="Q71" i="17"/>
  <c r="P71" i="17"/>
  <c r="L71" i="17"/>
  <c r="K71" i="17"/>
  <c r="J71" i="17"/>
  <c r="I71" i="17"/>
  <c r="S70" i="17"/>
  <c r="R70" i="17"/>
  <c r="Q70" i="17"/>
  <c r="P70" i="17"/>
  <c r="L70" i="17"/>
  <c r="K70" i="17"/>
  <c r="J70" i="17"/>
  <c r="I70" i="17"/>
  <c r="S66" i="17"/>
  <c r="R66" i="17"/>
  <c r="Q66" i="17"/>
  <c r="P66" i="17"/>
  <c r="L66" i="17"/>
  <c r="K66" i="17"/>
  <c r="J66" i="17"/>
  <c r="I66" i="17"/>
  <c r="S65" i="17"/>
  <c r="R65" i="17"/>
  <c r="Q65" i="17"/>
  <c r="P65" i="17"/>
  <c r="L65" i="17"/>
  <c r="K65" i="17"/>
  <c r="J65" i="17"/>
  <c r="I65" i="17"/>
  <c r="S60" i="17"/>
  <c r="R60" i="17"/>
  <c r="Q60" i="17"/>
  <c r="P60" i="17"/>
  <c r="L60" i="17"/>
  <c r="K60" i="17"/>
  <c r="J60" i="17"/>
  <c r="I60" i="17"/>
  <c r="Q45" i="17"/>
  <c r="P45" i="17"/>
  <c r="L45" i="17"/>
  <c r="K45" i="17"/>
  <c r="J45" i="17"/>
  <c r="I45" i="17"/>
  <c r="S59" i="17"/>
  <c r="R59" i="17"/>
  <c r="Q59" i="17"/>
  <c r="P59" i="17"/>
  <c r="L59" i="17"/>
  <c r="K59" i="17"/>
  <c r="J59" i="17"/>
  <c r="I59" i="17"/>
  <c r="S58" i="17"/>
  <c r="R58" i="17"/>
  <c r="Q58" i="17"/>
  <c r="P58" i="17"/>
  <c r="L58" i="17"/>
  <c r="K58" i="17"/>
  <c r="J58" i="17"/>
  <c r="I58" i="17"/>
  <c r="S57" i="17"/>
  <c r="R57" i="17"/>
  <c r="Q57" i="17"/>
  <c r="P57" i="17"/>
  <c r="L57" i="17"/>
  <c r="K57" i="17"/>
  <c r="J57" i="17"/>
  <c r="I57" i="17"/>
  <c r="S56" i="17"/>
  <c r="R56" i="17"/>
  <c r="Q56" i="17"/>
  <c r="P56" i="17"/>
  <c r="L56" i="17"/>
  <c r="K56" i="17"/>
  <c r="J56" i="17"/>
  <c r="I56" i="17"/>
  <c r="Q44" i="17"/>
  <c r="P44" i="17"/>
  <c r="L44" i="17"/>
  <c r="K44" i="17"/>
  <c r="J44" i="17"/>
  <c r="I44" i="17"/>
  <c r="Q43" i="17"/>
  <c r="P43" i="17"/>
  <c r="L43" i="17"/>
  <c r="K43" i="17"/>
  <c r="J43" i="17"/>
  <c r="I43" i="17"/>
  <c r="Q42" i="17"/>
  <c r="P42" i="17"/>
  <c r="L42" i="17"/>
  <c r="K42" i="17"/>
  <c r="J42" i="17"/>
  <c r="I42" i="17"/>
  <c r="Q41" i="17"/>
  <c r="P41" i="17"/>
  <c r="L41" i="17"/>
  <c r="K41" i="17"/>
  <c r="J41" i="17"/>
  <c r="I41" i="17"/>
  <c r="S55" i="17"/>
  <c r="R55" i="17"/>
  <c r="Q55" i="17"/>
  <c r="P55" i="17"/>
  <c r="L55" i="17"/>
  <c r="K55" i="17"/>
  <c r="J55" i="17"/>
  <c r="I55" i="17"/>
  <c r="S54" i="17"/>
  <c r="R54" i="17"/>
  <c r="Q54" i="17"/>
  <c r="P54" i="17"/>
  <c r="L54" i="17"/>
  <c r="K54" i="17"/>
  <c r="J54" i="17"/>
  <c r="I54" i="17"/>
  <c r="S53" i="17"/>
  <c r="R53" i="17"/>
  <c r="Q53" i="17"/>
  <c r="P53" i="17"/>
  <c r="L53" i="17"/>
  <c r="K53" i="17"/>
  <c r="J53" i="17"/>
  <c r="I53" i="17"/>
  <c r="S62" i="17"/>
  <c r="R62" i="17"/>
  <c r="Q62" i="17"/>
  <c r="P62" i="17"/>
  <c r="L62" i="17"/>
  <c r="K62" i="17"/>
  <c r="J62" i="17"/>
  <c r="I62" i="17"/>
  <c r="S61" i="17"/>
  <c r="R61" i="17"/>
  <c r="Q61" i="17"/>
  <c r="P61" i="17"/>
  <c r="L61" i="17"/>
  <c r="K61" i="17"/>
  <c r="J61" i="17"/>
  <c r="I61" i="17"/>
  <c r="S64" i="17"/>
  <c r="R64" i="17"/>
  <c r="Q64" i="17"/>
  <c r="P64" i="17"/>
  <c r="L64" i="17"/>
  <c r="K64" i="17"/>
  <c r="J64" i="17"/>
  <c r="I64" i="17"/>
  <c r="S52" i="17"/>
  <c r="R52" i="17"/>
  <c r="Q52" i="17"/>
  <c r="P52" i="17"/>
  <c r="L52" i="17"/>
  <c r="K52" i="17"/>
  <c r="J52" i="17"/>
  <c r="I52" i="17"/>
  <c r="Q40" i="17"/>
  <c r="P40" i="17"/>
  <c r="L40" i="17"/>
  <c r="K40" i="17"/>
  <c r="J40" i="17"/>
  <c r="I40" i="17"/>
  <c r="S63" i="17"/>
  <c r="R63" i="17"/>
  <c r="Q63" i="17"/>
  <c r="P63" i="17"/>
  <c r="L63" i="17"/>
  <c r="K63" i="17"/>
  <c r="J63" i="17"/>
  <c r="I63" i="17"/>
  <c r="Q39" i="17"/>
  <c r="P39" i="17"/>
  <c r="L39" i="17"/>
  <c r="K39" i="17"/>
  <c r="J39" i="17"/>
  <c r="I39" i="17"/>
  <c r="S51" i="17"/>
  <c r="R51" i="17"/>
  <c r="Q51" i="17"/>
  <c r="P51" i="17"/>
  <c r="L51" i="17"/>
  <c r="K51" i="17"/>
  <c r="J51" i="17"/>
  <c r="I51" i="17"/>
  <c r="Q38" i="17"/>
  <c r="P38" i="17"/>
  <c r="L38" i="17"/>
  <c r="K38" i="17"/>
  <c r="J38" i="17"/>
  <c r="I38" i="17"/>
  <c r="Q37" i="17"/>
  <c r="P37" i="17"/>
  <c r="L37" i="17"/>
  <c r="K37" i="17"/>
  <c r="J37" i="17"/>
  <c r="I37" i="17"/>
  <c r="S50" i="17"/>
  <c r="R50" i="17"/>
  <c r="Q50" i="17"/>
  <c r="P50" i="17"/>
  <c r="L50" i="17"/>
  <c r="K50" i="17"/>
  <c r="J50" i="17"/>
  <c r="I50" i="17"/>
  <c r="S49" i="17"/>
  <c r="R49" i="17"/>
  <c r="Q49" i="17"/>
  <c r="P49" i="17"/>
  <c r="L49" i="17"/>
  <c r="K49" i="17"/>
  <c r="J49" i="17"/>
  <c r="I49" i="17"/>
  <c r="S48" i="17"/>
  <c r="R48" i="17"/>
  <c r="Q48" i="17"/>
  <c r="P48" i="17"/>
  <c r="L48" i="17"/>
  <c r="K48" i="17"/>
  <c r="J48" i="17"/>
  <c r="I48" i="17"/>
  <c r="S47" i="17"/>
  <c r="R47" i="17"/>
  <c r="Q47" i="17"/>
  <c r="P47" i="17"/>
  <c r="L47" i="17"/>
  <c r="K47" i="17"/>
  <c r="J47" i="17"/>
  <c r="I47" i="17"/>
  <c r="Q36" i="17"/>
  <c r="P36" i="17"/>
  <c r="L36" i="17"/>
  <c r="K36" i="17"/>
  <c r="J36" i="17"/>
  <c r="I36" i="17"/>
  <c r="S46" i="17"/>
  <c r="R46" i="17"/>
  <c r="Q46" i="17"/>
  <c r="P46" i="17"/>
  <c r="L46" i="17"/>
  <c r="K46" i="17"/>
  <c r="J46" i="17"/>
  <c r="I46" i="17"/>
  <c r="S26" i="17"/>
  <c r="R26" i="17"/>
  <c r="Q26" i="17"/>
  <c r="P26" i="17"/>
  <c r="L26" i="17"/>
  <c r="K26" i="17"/>
  <c r="J26" i="17"/>
  <c r="I26" i="17"/>
  <c r="Q13" i="17"/>
  <c r="P13" i="17"/>
  <c r="L13" i="17"/>
  <c r="K13" i="17"/>
  <c r="J13" i="17"/>
  <c r="I13" i="17"/>
  <c r="Q12" i="17"/>
  <c r="P12" i="17"/>
  <c r="L12" i="17"/>
  <c r="K12" i="17"/>
  <c r="J12" i="17"/>
  <c r="I12" i="17"/>
  <c r="Q11" i="17"/>
  <c r="P11" i="17"/>
  <c r="L11" i="17"/>
  <c r="K11" i="17"/>
  <c r="J11" i="17"/>
  <c r="I11" i="17"/>
  <c r="Q10" i="17"/>
  <c r="P10" i="17"/>
  <c r="L10" i="17"/>
  <c r="K10" i="17"/>
  <c r="J10" i="17"/>
  <c r="I10" i="17"/>
  <c r="S35" i="17"/>
  <c r="R35" i="17"/>
  <c r="Q35" i="17"/>
  <c r="P35" i="17"/>
  <c r="L35" i="17"/>
  <c r="K35" i="17"/>
  <c r="J35" i="17"/>
  <c r="I35" i="17"/>
  <c r="S34" i="17"/>
  <c r="R34" i="17"/>
  <c r="Q34" i="17"/>
  <c r="P34" i="17"/>
  <c r="L34" i="17"/>
  <c r="K34" i="17"/>
  <c r="J34" i="17"/>
  <c r="I34" i="17"/>
  <c r="S33" i="17"/>
  <c r="R33" i="17"/>
  <c r="Q33" i="17"/>
  <c r="P33" i="17"/>
  <c r="L33" i="17"/>
  <c r="K33" i="17"/>
  <c r="J33" i="17"/>
  <c r="I33" i="17"/>
  <c r="S29" i="17"/>
  <c r="R29" i="17"/>
  <c r="Q29" i="17"/>
  <c r="P29" i="17"/>
  <c r="L29" i="17"/>
  <c r="K29" i="17"/>
  <c r="J29" i="17"/>
  <c r="I29" i="17"/>
  <c r="S25" i="17"/>
  <c r="R25" i="17"/>
  <c r="Q25" i="17"/>
  <c r="P25" i="17"/>
  <c r="L25" i="17"/>
  <c r="K25" i="17"/>
  <c r="J25" i="17"/>
  <c r="I25" i="17"/>
  <c r="Q9" i="17"/>
  <c r="P9" i="17"/>
  <c r="L9" i="17"/>
  <c r="K9" i="17"/>
  <c r="J9" i="17"/>
  <c r="I9" i="17"/>
  <c r="S28" i="17"/>
  <c r="R28" i="17"/>
  <c r="Q28" i="17"/>
  <c r="P28" i="17"/>
  <c r="L28" i="17"/>
  <c r="K28" i="17"/>
  <c r="J28" i="17"/>
  <c r="I28" i="17"/>
  <c r="Q8" i="17"/>
  <c r="P8" i="17"/>
  <c r="L8" i="17"/>
  <c r="K8" i="17"/>
  <c r="J8" i="17"/>
  <c r="I8" i="17"/>
  <c r="Q7" i="17"/>
  <c r="P7" i="17"/>
  <c r="L7" i="17"/>
  <c r="K7" i="17"/>
  <c r="J7" i="17"/>
  <c r="I7" i="17"/>
  <c r="S27" i="17"/>
  <c r="R27" i="17"/>
  <c r="Q27" i="17"/>
  <c r="P27" i="17"/>
  <c r="L27" i="17"/>
  <c r="K27" i="17"/>
  <c r="J27" i="17"/>
  <c r="I27" i="17"/>
  <c r="Q6" i="17"/>
  <c r="P6" i="17"/>
  <c r="L6" i="17"/>
  <c r="K6" i="17"/>
  <c r="J6" i="17"/>
  <c r="I6" i="17"/>
  <c r="Q5" i="17"/>
  <c r="P5" i="17"/>
  <c r="L5" i="17"/>
  <c r="K5" i="17"/>
  <c r="J5" i="17"/>
  <c r="I5" i="17"/>
  <c r="S32" i="17"/>
  <c r="R32" i="17"/>
  <c r="Q32" i="17"/>
  <c r="P32" i="17"/>
  <c r="L32" i="17"/>
  <c r="K32" i="17"/>
  <c r="J32" i="17"/>
  <c r="I32" i="17"/>
  <c r="S31" i="17"/>
  <c r="R31" i="17"/>
  <c r="Q31" i="17"/>
  <c r="P31" i="17"/>
  <c r="L31" i="17"/>
  <c r="K31" i="17"/>
  <c r="J31" i="17"/>
  <c r="I31" i="17"/>
  <c r="S30" i="17"/>
  <c r="R30" i="17"/>
  <c r="Q30" i="17"/>
  <c r="P30" i="17"/>
  <c r="L30" i="17"/>
  <c r="K30" i="17"/>
  <c r="J30" i="17"/>
  <c r="I30" i="17"/>
  <c r="S24" i="17"/>
  <c r="R24" i="17"/>
  <c r="Q24" i="17"/>
  <c r="P24" i="17"/>
  <c r="L24" i="17"/>
  <c r="K24" i="17"/>
  <c r="J24" i="17"/>
  <c r="I24" i="17"/>
  <c r="S23" i="17"/>
  <c r="R23" i="17"/>
  <c r="Q23" i="17"/>
  <c r="P23" i="17"/>
  <c r="L23" i="17"/>
  <c r="K23" i="17"/>
  <c r="J23" i="17"/>
  <c r="I23" i="17"/>
  <c r="S22" i="17"/>
  <c r="R22" i="17"/>
  <c r="Q22" i="17"/>
  <c r="P22" i="17"/>
  <c r="L22" i="17"/>
  <c r="K22" i="17"/>
  <c r="J22" i="17"/>
  <c r="I22" i="17"/>
  <c r="S21" i="17"/>
  <c r="R21" i="17"/>
  <c r="Q21" i="17"/>
  <c r="P21" i="17"/>
  <c r="L21" i="17"/>
  <c r="K21" i="17"/>
  <c r="J21" i="17"/>
  <c r="I21" i="17"/>
  <c r="S20" i="17"/>
  <c r="R20" i="17"/>
  <c r="Q20" i="17"/>
  <c r="P20" i="17"/>
  <c r="L20" i="17"/>
  <c r="K20" i="17"/>
  <c r="J20" i="17"/>
  <c r="I20" i="17"/>
  <c r="S19" i="17"/>
  <c r="R19" i="17"/>
  <c r="Q19" i="17"/>
  <c r="P19" i="17"/>
  <c r="L19" i="17"/>
  <c r="K19" i="17"/>
  <c r="J19" i="17"/>
  <c r="I19" i="17"/>
  <c r="Q4" i="17"/>
  <c r="P4" i="17"/>
  <c r="L4" i="17"/>
  <c r="K4" i="17"/>
  <c r="J4" i="17"/>
  <c r="I4" i="17"/>
  <c r="Q3" i="17"/>
  <c r="P3" i="17"/>
  <c r="L3" i="17"/>
  <c r="K3" i="17"/>
  <c r="J3" i="17"/>
  <c r="I3" i="17"/>
  <c r="S18" i="17"/>
  <c r="R18" i="17"/>
  <c r="Q18" i="17"/>
  <c r="P18" i="17"/>
  <c r="L18" i="17"/>
  <c r="K18" i="17"/>
  <c r="J18" i="17"/>
  <c r="I18" i="17"/>
  <c r="S17" i="17"/>
  <c r="R17" i="17"/>
  <c r="Q17" i="17"/>
  <c r="P17" i="17"/>
  <c r="L17" i="17"/>
  <c r="K17" i="17"/>
  <c r="J17" i="17"/>
  <c r="I17" i="17"/>
  <c r="S16" i="17"/>
  <c r="R16" i="17"/>
  <c r="Q16" i="17"/>
  <c r="P16" i="17"/>
  <c r="L16" i="17"/>
  <c r="K16" i="17"/>
  <c r="J16" i="17"/>
  <c r="I16" i="17"/>
  <c r="S15" i="17"/>
  <c r="R15" i="17"/>
  <c r="Q15" i="17"/>
  <c r="P15" i="17"/>
  <c r="L15" i="17"/>
  <c r="K15" i="17"/>
  <c r="J15" i="17"/>
  <c r="I15" i="17"/>
  <c r="S14" i="17"/>
  <c r="R14" i="17"/>
  <c r="Q14" i="17"/>
  <c r="P14" i="17"/>
  <c r="L14" i="17"/>
  <c r="K14" i="17"/>
  <c r="J14" i="17"/>
  <c r="I14" i="17"/>
  <c r="Q2" i="17"/>
  <c r="P2" i="17"/>
  <c r="L2" i="17"/>
  <c r="K2" i="17"/>
  <c r="J2" i="17"/>
  <c r="I2" i="17"/>
  <c r="U2618" i="17"/>
  <c r="V2618" i="17"/>
  <c r="T2625" i="17"/>
  <c r="V2625" i="17"/>
  <c r="T2785" i="17"/>
  <c r="T2786" i="17"/>
  <c r="T2596" i="17"/>
  <c r="V2596" i="17"/>
  <c r="T2604" i="17"/>
  <c r="V2604" i="17"/>
  <c r="U2652" i="17"/>
  <c r="V2652" i="17"/>
  <c r="T2667" i="17"/>
  <c r="V2667" i="17"/>
  <c r="U1406" i="17"/>
  <c r="V1406" i="17"/>
  <c r="T1732" i="17"/>
  <c r="T1733" i="17"/>
  <c r="U1822" i="17"/>
  <c r="V1822" i="17"/>
  <c r="U1831" i="17"/>
  <c r="V1831" i="17"/>
  <c r="U1875" i="17"/>
  <c r="V1875" i="17"/>
  <c r="U1878" i="17"/>
  <c r="V1878" i="17"/>
  <c r="U1880" i="17"/>
  <c r="V1880" i="17"/>
  <c r="T1881" i="17"/>
  <c r="T1855" i="17"/>
  <c r="V1855" i="17"/>
  <c r="T1895" i="17"/>
  <c r="V1895" i="17"/>
  <c r="U1921" i="17"/>
  <c r="V1921" i="17"/>
  <c r="U1963" i="17"/>
  <c r="V1963" i="17"/>
  <c r="U1964" i="17"/>
  <c r="V1964" i="17"/>
  <c r="T1965" i="17"/>
  <c r="T1972" i="17"/>
  <c r="V1972" i="17"/>
  <c r="U1985" i="17"/>
  <c r="V1985" i="17"/>
  <c r="U1986" i="17"/>
  <c r="V1986" i="17"/>
  <c r="U1987" i="17"/>
  <c r="V1987" i="17"/>
  <c r="T1988" i="17"/>
  <c r="T1975" i="17"/>
  <c r="V1975" i="17"/>
  <c r="T1978" i="17"/>
  <c r="V1978" i="17"/>
  <c r="T1981" i="17"/>
  <c r="V1981" i="17"/>
  <c r="U2013" i="17"/>
  <c r="V2013" i="17"/>
  <c r="U2014" i="17"/>
  <c r="V2014" i="17"/>
  <c r="U2015" i="17"/>
  <c r="V2015" i="17"/>
  <c r="U1402" i="17"/>
  <c r="V1402" i="17"/>
  <c r="U1694" i="17"/>
  <c r="V1694" i="17"/>
  <c r="U1703" i="17"/>
  <c r="V1703" i="17"/>
  <c r="U1731" i="17"/>
  <c r="V1731" i="17"/>
  <c r="U1733" i="17"/>
  <c r="V1733" i="17"/>
  <c r="U1770" i="17"/>
  <c r="V1770" i="17"/>
  <c r="U1859" i="17"/>
  <c r="V1859" i="17"/>
  <c r="U2016" i="17"/>
  <c r="V2016" i="17"/>
  <c r="T2019" i="17"/>
  <c r="T2041" i="17"/>
  <c r="V2041" i="17"/>
  <c r="T2059" i="17"/>
  <c r="V2059" i="17"/>
  <c r="T2072" i="17"/>
  <c r="U2192" i="17"/>
  <c r="V2192" i="17"/>
  <c r="U2193" i="17"/>
  <c r="V2193" i="17"/>
  <c r="T2183" i="17"/>
  <c r="V2183" i="17"/>
  <c r="T2223" i="17"/>
  <c r="T2204" i="17"/>
  <c r="V2204" i="17"/>
  <c r="U2224" i="17"/>
  <c r="V2224" i="17"/>
  <c r="U2225" i="17"/>
  <c r="V2225" i="17"/>
  <c r="U2226" i="17"/>
  <c r="V2226" i="17"/>
  <c r="T2209" i="17"/>
  <c r="V2209" i="17"/>
  <c r="T2212" i="17"/>
  <c r="V2212" i="17"/>
  <c r="T2236" i="17"/>
  <c r="V2236" i="17"/>
  <c r="T2230" i="17"/>
  <c r="T2217" i="17"/>
  <c r="V2217" i="17"/>
  <c r="T2239" i="17"/>
  <c r="V2239" i="17"/>
  <c r="T2241" i="17"/>
  <c r="V2241" i="17"/>
  <c r="T2306" i="17"/>
  <c r="V2306" i="17"/>
  <c r="T2356" i="17"/>
  <c r="T2357" i="17"/>
  <c r="T2336" i="17"/>
  <c r="V2336" i="17"/>
  <c r="U2365" i="17"/>
  <c r="V2365" i="17"/>
  <c r="T2342" i="17"/>
  <c r="V2342" i="17"/>
  <c r="T2348" i="17"/>
  <c r="V2348" i="17"/>
  <c r="U2368" i="17"/>
  <c r="V2368" i="17"/>
  <c r="T2353" i="17"/>
  <c r="V2353" i="17"/>
  <c r="T2370" i="17"/>
  <c r="V2370" i="17"/>
  <c r="T2373" i="17"/>
  <c r="V2373" i="17"/>
  <c r="T2392" i="17"/>
  <c r="U137" i="17"/>
  <c r="V137" i="17"/>
  <c r="T1875" i="17"/>
  <c r="T1946" i="17"/>
  <c r="V1946" i="17"/>
  <c r="T1948" i="17"/>
  <c r="V1948" i="17"/>
  <c r="T1969" i="17"/>
  <c r="V1969" i="17"/>
  <c r="T1970" i="17"/>
  <c r="V1970" i="17"/>
  <c r="T1963" i="17"/>
  <c r="T1964" i="17"/>
  <c r="T1950" i="17"/>
  <c r="V1950" i="17"/>
  <c r="U1965" i="17"/>
  <c r="V1965" i="17"/>
  <c r="T1985" i="17"/>
  <c r="T1986" i="17"/>
  <c r="T1992" i="17"/>
  <c r="V1992" i="17"/>
  <c r="T1993" i="17"/>
  <c r="V1993" i="17"/>
  <c r="T1987" i="17"/>
  <c r="T1973" i="17"/>
  <c r="V1973" i="17"/>
  <c r="U1988" i="17"/>
  <c r="V1988" i="17"/>
  <c r="T1980" i="17"/>
  <c r="V1980" i="17"/>
  <c r="T1983" i="17"/>
  <c r="V1983" i="17"/>
  <c r="U2019" i="17"/>
  <c r="V2019" i="17"/>
  <c r="U2071" i="17"/>
  <c r="V2071" i="17"/>
  <c r="T2061" i="17"/>
  <c r="V2061" i="17"/>
  <c r="U2072" i="17"/>
  <c r="V2072" i="17"/>
  <c r="U2074" i="17"/>
  <c r="V2074" i="17"/>
  <c r="T2240" i="17"/>
  <c r="V2240" i="17"/>
  <c r="T2252" i="17"/>
  <c r="V2252" i="17"/>
  <c r="U2265" i="17"/>
  <c r="V2265" i="17"/>
  <c r="U2361" i="17"/>
  <c r="V2361" i="17"/>
  <c r="U2397" i="17"/>
  <c r="V2397" i="17"/>
  <c r="U2440" i="17"/>
  <c r="V2440" i="17"/>
  <c r="U2460" i="17"/>
  <c r="V2460" i="17"/>
  <c r="U2462" i="17"/>
  <c r="V2462" i="17"/>
  <c r="U2463" i="17"/>
  <c r="V2463" i="17"/>
  <c r="U2464" i="17"/>
  <c r="V2464" i="17"/>
  <c r="T2479" i="17"/>
  <c r="V2479" i="17"/>
  <c r="T2584" i="17"/>
  <c r="V2584" i="17"/>
  <c r="U2609" i="17"/>
  <c r="V2609" i="17"/>
  <c r="U2611" i="17"/>
  <c r="V2611" i="17"/>
  <c r="T2593" i="17"/>
  <c r="V2593" i="17"/>
  <c r="T1904" i="17"/>
  <c r="V1904" i="17"/>
  <c r="T1907" i="17"/>
  <c r="V1907" i="17"/>
  <c r="U1924" i="17"/>
  <c r="V1924" i="17"/>
  <c r="U14" i="17"/>
  <c r="V14" i="17"/>
  <c r="U15" i="17"/>
  <c r="V15" i="17"/>
  <c r="U16" i="17"/>
  <c r="V16" i="17"/>
  <c r="U17" i="17"/>
  <c r="V17" i="17"/>
  <c r="U18" i="17"/>
  <c r="V18" i="17"/>
  <c r="T19" i="17"/>
  <c r="T20" i="17"/>
  <c r="T21" i="17"/>
  <c r="T22" i="17"/>
  <c r="T23" i="17"/>
  <c r="T24" i="17"/>
  <c r="T30" i="17"/>
  <c r="V30" i="17"/>
  <c r="T31" i="17"/>
  <c r="V31" i="17"/>
  <c r="T32" i="17"/>
  <c r="V32" i="17"/>
  <c r="T5" i="17"/>
  <c r="V5" i="17"/>
  <c r="T28" i="17"/>
  <c r="V28" i="17"/>
  <c r="T9" i="17"/>
  <c r="V9" i="17"/>
  <c r="T13" i="17"/>
  <c r="V13" i="17"/>
  <c r="U47" i="17"/>
  <c r="V47" i="17"/>
  <c r="U48" i="17"/>
  <c r="V48" i="17"/>
  <c r="U49" i="17"/>
  <c r="V49" i="17"/>
  <c r="U50" i="17"/>
  <c r="V50" i="17"/>
  <c r="T51" i="17"/>
  <c r="T39" i="17"/>
  <c r="V39" i="17"/>
  <c r="U52" i="17"/>
  <c r="V52" i="17"/>
  <c r="U53" i="17"/>
  <c r="V53" i="17"/>
  <c r="U54" i="17"/>
  <c r="V54" i="17"/>
  <c r="U55" i="17"/>
  <c r="V55" i="17"/>
  <c r="T43" i="17"/>
  <c r="V43" i="17"/>
  <c r="T76" i="17"/>
  <c r="T82" i="17"/>
  <c r="V82" i="17"/>
  <c r="T83" i="17"/>
  <c r="V83" i="17"/>
  <c r="T77" i="17"/>
  <c r="U104" i="17"/>
  <c r="V104" i="17"/>
  <c r="T90" i="17"/>
  <c r="V90" i="17"/>
  <c r="U105" i="17"/>
  <c r="V105" i="17"/>
  <c r="T109" i="17"/>
  <c r="T110" i="17"/>
  <c r="T102" i="17"/>
  <c r="V102" i="17"/>
  <c r="T127" i="17"/>
  <c r="U138" i="17"/>
  <c r="V138" i="17"/>
  <c r="U141" i="17"/>
  <c r="V141" i="17"/>
  <c r="U146" i="17"/>
  <c r="V146" i="17"/>
  <c r="T148" i="17"/>
  <c r="T152" i="17"/>
  <c r="V152" i="17"/>
  <c r="U169" i="17"/>
  <c r="V169" i="17"/>
  <c r="T156" i="17"/>
  <c r="V156" i="17"/>
  <c r="U172" i="17"/>
  <c r="V172" i="17"/>
  <c r="T200" i="17"/>
  <c r="T183" i="17"/>
  <c r="V183" i="17"/>
  <c r="T186" i="17"/>
  <c r="V186" i="17"/>
  <c r="T206" i="17"/>
  <c r="T189" i="17"/>
  <c r="V189" i="17"/>
  <c r="T192" i="17"/>
  <c r="V192" i="17"/>
  <c r="U208" i="17"/>
  <c r="V208" i="17"/>
  <c r="U127" i="17"/>
  <c r="V127" i="17"/>
  <c r="U135" i="17"/>
  <c r="V135" i="17"/>
  <c r="T142" i="17"/>
  <c r="T145" i="17"/>
  <c r="T146" i="17"/>
  <c r="T259" i="17"/>
  <c r="V259" i="17"/>
  <c r="T237" i="17"/>
  <c r="V237" i="17"/>
  <c r="U255" i="17"/>
  <c r="V255" i="17"/>
  <c r="T256" i="17"/>
  <c r="T241" i="17"/>
  <c r="V241" i="17"/>
  <c r="U257" i="17"/>
  <c r="V257" i="17"/>
  <c r="T245" i="17"/>
  <c r="V245" i="17"/>
  <c r="T275" i="17"/>
  <c r="T276" i="17"/>
  <c r="T277" i="17"/>
  <c r="T278" i="17"/>
  <c r="T279" i="17"/>
  <c r="T280" i="17"/>
  <c r="T281" i="17"/>
  <c r="T282" i="17"/>
  <c r="T261" i="17"/>
  <c r="V261" i="17"/>
  <c r="U285" i="17"/>
  <c r="V285" i="17"/>
  <c r="U286" i="17"/>
  <c r="V286" i="17"/>
  <c r="T297" i="17"/>
  <c r="V297" i="17"/>
  <c r="T287" i="17"/>
  <c r="T288" i="17"/>
  <c r="T265" i="17"/>
  <c r="V265" i="17"/>
  <c r="T269" i="17"/>
  <c r="V269" i="17"/>
  <c r="T298" i="17"/>
  <c r="V298" i="17"/>
  <c r="T273" i="17"/>
  <c r="V273" i="17"/>
  <c r="U292" i="17"/>
  <c r="V292" i="17"/>
  <c r="U315" i="17"/>
  <c r="V315" i="17"/>
  <c r="U316" i="17"/>
  <c r="V316" i="17"/>
  <c r="T302" i="17"/>
  <c r="V302" i="17"/>
  <c r="U318" i="17"/>
  <c r="V318" i="17"/>
  <c r="U319" i="17"/>
  <c r="V319" i="17"/>
  <c r="U320" i="17"/>
  <c r="V320" i="17"/>
  <c r="U321" i="17"/>
  <c r="V321" i="17"/>
  <c r="U322" i="17"/>
  <c r="V322" i="17"/>
  <c r="U323" i="17"/>
  <c r="V323" i="17"/>
  <c r="T306" i="17"/>
  <c r="V306" i="17"/>
  <c r="T326" i="17"/>
  <c r="V326" i="17"/>
  <c r="T327" i="17"/>
  <c r="V327" i="17"/>
  <c r="T325" i="17"/>
  <c r="V325" i="17"/>
  <c r="T310" i="17"/>
  <c r="V310" i="17"/>
  <c r="T314" i="17"/>
  <c r="V314" i="17"/>
  <c r="T333" i="17"/>
  <c r="V333" i="17"/>
  <c r="T337" i="17"/>
  <c r="V337" i="17"/>
  <c r="U356" i="17"/>
  <c r="V356" i="17"/>
  <c r="T341" i="17"/>
  <c r="V341" i="17"/>
  <c r="T345" i="17"/>
  <c r="V345" i="17"/>
  <c r="T349" i="17"/>
  <c r="V349" i="17"/>
  <c r="T369" i="17"/>
  <c r="T353" i="17"/>
  <c r="V353" i="17"/>
  <c r="U389" i="17"/>
  <c r="V389" i="17"/>
  <c r="U390" i="17"/>
  <c r="V390" i="17"/>
  <c r="U391" i="17"/>
  <c r="V391" i="17"/>
  <c r="U392" i="17"/>
  <c r="V392" i="17"/>
  <c r="U393" i="17"/>
  <c r="V393" i="17"/>
  <c r="U394" i="17"/>
  <c r="V394" i="17"/>
  <c r="T381" i="17"/>
  <c r="V381" i="17"/>
  <c r="U397" i="17"/>
  <c r="V397" i="17"/>
  <c r="T398" i="17"/>
  <c r="T385" i="17"/>
  <c r="V385" i="17"/>
  <c r="T405" i="17"/>
  <c r="V405" i="17"/>
  <c r="T406" i="17"/>
  <c r="V406" i="17"/>
  <c r="T399" i="17"/>
  <c r="T401" i="17"/>
  <c r="V401" i="17"/>
  <c r="T415" i="17"/>
  <c r="T416" i="17"/>
  <c r="T417" i="17"/>
  <c r="T418" i="17"/>
  <c r="T419" i="17"/>
  <c r="T420" i="17"/>
  <c r="T421" i="17"/>
  <c r="T407" i="17"/>
  <c r="V407" i="17"/>
  <c r="T411" i="17"/>
  <c r="V411" i="17"/>
  <c r="T429" i="17"/>
  <c r="V429" i="17"/>
  <c r="T425" i="17"/>
  <c r="U556" i="17"/>
  <c r="V556" i="17"/>
  <c r="T580" i="17"/>
  <c r="V580" i="17"/>
  <c r="T594" i="17"/>
  <c r="V594" i="17"/>
  <c r="T595" i="17"/>
  <c r="V595" i="17"/>
  <c r="T597" i="17"/>
  <c r="V597" i="17"/>
  <c r="U608" i="17"/>
  <c r="V608" i="17"/>
  <c r="U609" i="17"/>
  <c r="V609" i="17"/>
  <c r="T610" i="17"/>
  <c r="U613" i="17"/>
  <c r="V613" i="17"/>
  <c r="T921" i="17"/>
  <c r="T922" i="17"/>
  <c r="T1213" i="17"/>
  <c r="V1213" i="17"/>
  <c r="T1238" i="17"/>
  <c r="T1239" i="17"/>
  <c r="T1240" i="17"/>
  <c r="T1241" i="17"/>
  <c r="T1226" i="17"/>
  <c r="V1226" i="17"/>
  <c r="T1230" i="17"/>
  <c r="V1230" i="17"/>
  <c r="T1234" i="17"/>
  <c r="V1234" i="17"/>
  <c r="T1243" i="17"/>
  <c r="T1249" i="17"/>
  <c r="V1249" i="17"/>
  <c r="T1244" i="17"/>
  <c r="T1245" i="17"/>
  <c r="T1251" i="17"/>
  <c r="V1251" i="17"/>
  <c r="T1271" i="17"/>
  <c r="V1271" i="17"/>
  <c r="T1268" i="17"/>
  <c r="T1255" i="17"/>
  <c r="V1255" i="17"/>
  <c r="T1259" i="17"/>
  <c r="V1259" i="17"/>
  <c r="U1283" i="17"/>
  <c r="V1283" i="17"/>
  <c r="T1274" i="17"/>
  <c r="V1274" i="17"/>
  <c r="T1295" i="17"/>
  <c r="V1295" i="17"/>
  <c r="T1300" i="17"/>
  <c r="V1300" i="17"/>
  <c r="U1319" i="17"/>
  <c r="V1319" i="17"/>
  <c r="T1320" i="17"/>
  <c r="T1355" i="17"/>
  <c r="T1336" i="17"/>
  <c r="V1336" i="17"/>
  <c r="U1356" i="17"/>
  <c r="V1356" i="17"/>
  <c r="U1360" i="17"/>
  <c r="V1360" i="17"/>
  <c r="T1362" i="17"/>
  <c r="T1343" i="17"/>
  <c r="V1343" i="17"/>
  <c r="U1401" i="17"/>
  <c r="V1401" i="17"/>
  <c r="U1783" i="17"/>
  <c r="V1783" i="17"/>
  <c r="U1820" i="17"/>
  <c r="V1820" i="17"/>
  <c r="T1795" i="17"/>
  <c r="V1795" i="17"/>
  <c r="T1800" i="17"/>
  <c r="V1800" i="17"/>
  <c r="T1837" i="17"/>
  <c r="V1837" i="17"/>
  <c r="T2851" i="17"/>
  <c r="T430" i="17"/>
  <c r="V430" i="17"/>
  <c r="T444" i="17"/>
  <c r="T445" i="17"/>
  <c r="T431" i="17"/>
  <c r="V431" i="17"/>
  <c r="U446" i="17"/>
  <c r="V446" i="17"/>
  <c r="U447" i="17"/>
  <c r="V447" i="17"/>
  <c r="T435" i="17"/>
  <c r="V435" i="17"/>
  <c r="T448" i="17"/>
  <c r="T449" i="17"/>
  <c r="T439" i="17"/>
  <c r="V439" i="17"/>
  <c r="T452" i="17"/>
  <c r="T453" i="17"/>
  <c r="T454" i="17"/>
  <c r="T443" i="17"/>
  <c r="V443" i="17"/>
  <c r="T462" i="17"/>
  <c r="V462" i="17"/>
  <c r="T477" i="17"/>
  <c r="T478" i="17"/>
  <c r="T479" i="17"/>
  <c r="T466" i="17"/>
  <c r="V466" i="17"/>
  <c r="U481" i="17"/>
  <c r="V481" i="17"/>
  <c r="T495" i="17"/>
  <c r="T486" i="17"/>
  <c r="V486" i="17"/>
  <c r="U496" i="17"/>
  <c r="V496" i="17"/>
  <c r="U497" i="17"/>
  <c r="V497" i="17"/>
  <c r="T498" i="17"/>
  <c r="T504" i="17"/>
  <c r="V504" i="17"/>
  <c r="T490" i="17"/>
  <c r="V490" i="17"/>
  <c r="T501" i="17"/>
  <c r="T494" i="17"/>
  <c r="V494" i="17"/>
  <c r="T527" i="17"/>
  <c r="T510" i="17"/>
  <c r="V510" i="17"/>
  <c r="T530" i="17"/>
  <c r="T531" i="17"/>
  <c r="T514" i="17"/>
  <c r="V514" i="17"/>
  <c r="T518" i="17"/>
  <c r="V518" i="17"/>
  <c r="T534" i="17"/>
  <c r="V534" i="17"/>
  <c r="T522" i="17"/>
  <c r="V522" i="17"/>
  <c r="T551" i="17"/>
  <c r="T535" i="17"/>
  <c r="V535" i="17"/>
  <c r="U606" i="17"/>
  <c r="V606" i="17"/>
  <c r="U610" i="17"/>
  <c r="V610" i="17"/>
  <c r="T613" i="17"/>
  <c r="U922" i="17"/>
  <c r="V922" i="17"/>
  <c r="U976" i="17"/>
  <c r="V976" i="17"/>
  <c r="T964" i="17"/>
  <c r="V964" i="17"/>
  <c r="T1214" i="17"/>
  <c r="V1214" i="17"/>
  <c r="U1238" i="17"/>
  <c r="V1238" i="17"/>
  <c r="U1239" i="17"/>
  <c r="V1239" i="17"/>
  <c r="U1240" i="17"/>
  <c r="V1240" i="17"/>
  <c r="U1241" i="17"/>
  <c r="V1241" i="17"/>
  <c r="T1228" i="17"/>
  <c r="V1228" i="17"/>
  <c r="T1232" i="17"/>
  <c r="V1232" i="17"/>
  <c r="T1236" i="17"/>
  <c r="V1236" i="17"/>
  <c r="U1243" i="17"/>
  <c r="V1243" i="17"/>
  <c r="U1244" i="17"/>
  <c r="V1244" i="17"/>
  <c r="U1245" i="17"/>
  <c r="V1245" i="17"/>
  <c r="T1253" i="17"/>
  <c r="V1253" i="17"/>
  <c r="U1268" i="17"/>
  <c r="V1268" i="17"/>
  <c r="T1257" i="17"/>
  <c r="V1257" i="17"/>
  <c r="T1261" i="17"/>
  <c r="V1261" i="17"/>
  <c r="T1273" i="17"/>
  <c r="V1273" i="17"/>
  <c r="U1317" i="17"/>
  <c r="V1317" i="17"/>
  <c r="T1296" i="17"/>
  <c r="V1296" i="17"/>
  <c r="T1299" i="17"/>
  <c r="V1299" i="17"/>
  <c r="T1301" i="17"/>
  <c r="V1301" i="17"/>
  <c r="U1320" i="17"/>
  <c r="V1320" i="17"/>
  <c r="U1322" i="17"/>
  <c r="V1322" i="17"/>
  <c r="T1334" i="17"/>
  <c r="V1334" i="17"/>
  <c r="T1307" i="17"/>
  <c r="V1307" i="17"/>
  <c r="U1328" i="17"/>
  <c r="V1328" i="17"/>
  <c r="U1363" i="17"/>
  <c r="V1363" i="17"/>
  <c r="U1369" i="17"/>
  <c r="V1369" i="17"/>
  <c r="T1786" i="17"/>
  <c r="V1786" i="17"/>
  <c r="T1764" i="17"/>
  <c r="V1764" i="17"/>
  <c r="U1816" i="17"/>
  <c r="V1816" i="17"/>
  <c r="U1821" i="17"/>
  <c r="V1821" i="17"/>
  <c r="T539" i="17"/>
  <c r="V539" i="17"/>
  <c r="T547" i="17"/>
  <c r="V547" i="17"/>
  <c r="T572" i="17"/>
  <c r="V572" i="17"/>
  <c r="U589" i="17"/>
  <c r="V589" i="17"/>
  <c r="U250" i="17"/>
  <c r="V250" i="17"/>
  <c r="U252" i="17"/>
  <c r="V252" i="17"/>
  <c r="U2783" i="17"/>
  <c r="V2783" i="17"/>
  <c r="T615" i="17"/>
  <c r="T616" i="17"/>
  <c r="V616" i="17"/>
  <c r="U629" i="17"/>
  <c r="V629" i="17"/>
  <c r="T622" i="17"/>
  <c r="V622" i="17"/>
  <c r="U633" i="17"/>
  <c r="V633" i="17"/>
  <c r="U634" i="17"/>
  <c r="V634" i="17"/>
  <c r="U635" i="17"/>
  <c r="V635" i="17"/>
  <c r="U636" i="17"/>
  <c r="V636" i="17"/>
  <c r="T641" i="17"/>
  <c r="T642" i="17"/>
  <c r="T626" i="17"/>
  <c r="V626" i="17"/>
  <c r="T659" i="17"/>
  <c r="T660" i="17"/>
  <c r="T646" i="17"/>
  <c r="V646" i="17"/>
  <c r="T650" i="17"/>
  <c r="V650" i="17"/>
  <c r="T668" i="17"/>
  <c r="T654" i="17"/>
  <c r="V654" i="17"/>
  <c r="T658" i="17"/>
  <c r="V658" i="17"/>
  <c r="T677" i="17"/>
  <c r="V677" i="17"/>
  <c r="T696" i="17"/>
  <c r="T697" i="17"/>
  <c r="T698" i="17"/>
  <c r="T681" i="17"/>
  <c r="V681" i="17"/>
  <c r="T685" i="17"/>
  <c r="V685" i="17"/>
  <c r="T689" i="17"/>
  <c r="V689" i="17"/>
  <c r="T693" i="17"/>
  <c r="V693" i="17"/>
  <c r="U718" i="17"/>
  <c r="V718" i="17"/>
  <c r="U719" i="17"/>
  <c r="V719" i="17"/>
  <c r="U720" i="17"/>
  <c r="V720" i="17"/>
  <c r="U721" i="17"/>
  <c r="V721" i="17"/>
  <c r="T706" i="17"/>
  <c r="V706" i="17"/>
  <c r="T722" i="17"/>
  <c r="T723" i="17"/>
  <c r="T724" i="17"/>
  <c r="T730" i="17"/>
  <c r="V730" i="17"/>
  <c r="T725" i="17"/>
  <c r="T710" i="17"/>
  <c r="V710" i="17"/>
  <c r="T715" i="17"/>
  <c r="V715" i="17"/>
  <c r="U726" i="17"/>
  <c r="V726" i="17"/>
  <c r="T737" i="17"/>
  <c r="V737" i="17"/>
  <c r="T740" i="17"/>
  <c r="V740" i="17"/>
  <c r="T768" i="17"/>
  <c r="T769" i="17"/>
  <c r="T770" i="17"/>
  <c r="U1407" i="17"/>
  <c r="V1407" i="17"/>
  <c r="T1391" i="17"/>
  <c r="V1391" i="17"/>
  <c r="U1408" i="17"/>
  <c r="V1408" i="17"/>
  <c r="U1410" i="17"/>
  <c r="V1410" i="17"/>
  <c r="U1730" i="17"/>
  <c r="V1730" i="17"/>
  <c r="U1735" i="17"/>
  <c r="V1735" i="17"/>
  <c r="T1739" i="17"/>
  <c r="T1721" i="17"/>
  <c r="V1721" i="17"/>
  <c r="U1742" i="17"/>
  <c r="V1742" i="17"/>
  <c r="U1774" i="17"/>
  <c r="V1774" i="17"/>
  <c r="U1871" i="17"/>
  <c r="V1871" i="17"/>
  <c r="T1930" i="17"/>
  <c r="T1911" i="17"/>
  <c r="V1911" i="17"/>
  <c r="T1913" i="17"/>
  <c r="V1913" i="17"/>
  <c r="T1955" i="17"/>
  <c r="T1966" i="17"/>
  <c r="V1966" i="17"/>
  <c r="U2020" i="17"/>
  <c r="V2020" i="17"/>
  <c r="U2048" i="17"/>
  <c r="V2048" i="17"/>
  <c r="U2049" i="17"/>
  <c r="V2049" i="17"/>
  <c r="T2274" i="17"/>
  <c r="V2274" i="17"/>
  <c r="T2279" i="17"/>
  <c r="V2279" i="17"/>
  <c r="T2327" i="17"/>
  <c r="T2311" i="17"/>
  <c r="V2311" i="17"/>
  <c r="U2328" i="17"/>
  <c r="V2328" i="17"/>
  <c r="U2332" i="17"/>
  <c r="V2332" i="17"/>
  <c r="T2488" i="17"/>
  <c r="V2488" i="17"/>
  <c r="T2526" i="17"/>
  <c r="V2526" i="17"/>
  <c r="T2502" i="17"/>
  <c r="V2502" i="17"/>
  <c r="T2505" i="17"/>
  <c r="V2505" i="17"/>
  <c r="T2535" i="17"/>
  <c r="V2535" i="17"/>
  <c r="T2544" i="17"/>
  <c r="T2545" i="17"/>
  <c r="T2711" i="17"/>
  <c r="T2712" i="17"/>
  <c r="U2713" i="17"/>
  <c r="V2713" i="17"/>
  <c r="U2717" i="17"/>
  <c r="V2717" i="17"/>
  <c r="U2718" i="17"/>
  <c r="V2718" i="17"/>
  <c r="U2719" i="17"/>
  <c r="V2719" i="17"/>
  <c r="U2780" i="17"/>
  <c r="V2780" i="17"/>
  <c r="U2781" i="17"/>
  <c r="V2781" i="17"/>
  <c r="U587" i="17"/>
  <c r="V587" i="17"/>
  <c r="U770" i="17"/>
  <c r="V770" i="17"/>
  <c r="U1434" i="17"/>
  <c r="V1434" i="17"/>
  <c r="U1439" i="17"/>
  <c r="V1439" i="17"/>
  <c r="U1743" i="17"/>
  <c r="V1743" i="17"/>
  <c r="U1856" i="17"/>
  <c r="V1856" i="17"/>
  <c r="U1860" i="17"/>
  <c r="V1860" i="17"/>
  <c r="U1862" i="17"/>
  <c r="V1862" i="17"/>
  <c r="T1864" i="17"/>
  <c r="T1848" i="17"/>
  <c r="V1848" i="17"/>
  <c r="T1887" i="17"/>
  <c r="V1887" i="17"/>
  <c r="T1871" i="17"/>
  <c r="U1929" i="17"/>
  <c r="V1929" i="17"/>
  <c r="U1958" i="17"/>
  <c r="V1958" i="17"/>
  <c r="U1959" i="17"/>
  <c r="V1959" i="17"/>
  <c r="T2021" i="17"/>
  <c r="U2043" i="17"/>
  <c r="V2043" i="17"/>
  <c r="U2044" i="17"/>
  <c r="V2044" i="17"/>
  <c r="U2045" i="17"/>
  <c r="V2045" i="17"/>
  <c r="U2047" i="17"/>
  <c r="V2047" i="17"/>
  <c r="U2320" i="17"/>
  <c r="V2320" i="17"/>
  <c r="U2322" i="17"/>
  <c r="V2322" i="17"/>
  <c r="U2323" i="17"/>
  <c r="V2323" i="17"/>
  <c r="U2325" i="17"/>
  <c r="V2325" i="17"/>
  <c r="U2356" i="17"/>
  <c r="V2356" i="17"/>
  <c r="U2357" i="17"/>
  <c r="V2357" i="17"/>
  <c r="U2359" i="17"/>
  <c r="V2359" i="17"/>
  <c r="U2493" i="17"/>
  <c r="V2493" i="17"/>
  <c r="T2539" i="17"/>
  <c r="V2539" i="17"/>
  <c r="T2554" i="17"/>
  <c r="V2554" i="17"/>
  <c r="T2571" i="17"/>
  <c r="T2572" i="17"/>
  <c r="U2574" i="17"/>
  <c r="V2574" i="17"/>
  <c r="U2577" i="17"/>
  <c r="V2577" i="17"/>
  <c r="U2578" i="17"/>
  <c r="V2578" i="17"/>
  <c r="U2579" i="17"/>
  <c r="V2579" i="17"/>
  <c r="T2581" i="17"/>
  <c r="V2581" i="17"/>
  <c r="T2" i="17"/>
  <c r="V2" i="17"/>
  <c r="T6" i="17"/>
  <c r="V6" i="17"/>
  <c r="T4" i="17"/>
  <c r="V4" i="17"/>
  <c r="T8" i="17"/>
  <c r="V8" i="17"/>
  <c r="U25" i="17"/>
  <c r="V25" i="17"/>
  <c r="T12" i="17"/>
  <c r="V12" i="17"/>
  <c r="U26" i="17"/>
  <c r="V26" i="17"/>
  <c r="U46" i="17"/>
  <c r="V46" i="17"/>
  <c r="T38" i="17"/>
  <c r="V38" i="17"/>
  <c r="T42" i="17"/>
  <c r="V42" i="17"/>
  <c r="T56" i="17"/>
  <c r="T57" i="17"/>
  <c r="T58" i="17"/>
  <c r="T59" i="17"/>
  <c r="T45" i="17"/>
  <c r="V45" i="17"/>
  <c r="T86" i="17"/>
  <c r="V86" i="17"/>
  <c r="T95" i="17"/>
  <c r="V95" i="17"/>
  <c r="T112" i="17"/>
  <c r="T139" i="17"/>
  <c r="T140" i="17"/>
  <c r="U143" i="17"/>
  <c r="V143" i="17"/>
  <c r="U144" i="17"/>
  <c r="V144" i="17"/>
  <c r="U168" i="17"/>
  <c r="V168" i="17"/>
  <c r="T178" i="17"/>
  <c r="V178" i="17"/>
  <c r="T159" i="17"/>
  <c r="V159" i="17"/>
  <c r="T179" i="17"/>
  <c r="V179" i="17"/>
  <c r="T163" i="17"/>
  <c r="V163" i="17"/>
  <c r="T166" i="17"/>
  <c r="V166" i="17"/>
  <c r="T182" i="17"/>
  <c r="V182" i="17"/>
  <c r="U202" i="17"/>
  <c r="V202" i="17"/>
  <c r="U204" i="17"/>
  <c r="V204" i="17"/>
  <c r="T195" i="17"/>
  <c r="V195" i="17"/>
  <c r="T209" i="17"/>
  <c r="T211" i="17"/>
  <c r="V211" i="17"/>
  <c r="U228" i="17"/>
  <c r="V228" i="17"/>
  <c r="T230" i="17"/>
  <c r="V230" i="17"/>
  <c r="T216" i="17"/>
  <c r="V216" i="17"/>
  <c r="T232" i="17"/>
  <c r="V232" i="17"/>
  <c r="U918" i="17"/>
  <c r="V918" i="17"/>
  <c r="U920" i="17"/>
  <c r="V920" i="17"/>
  <c r="U923" i="17"/>
  <c r="V923" i="17"/>
  <c r="T927" i="17"/>
  <c r="V927" i="17"/>
  <c r="T928" i="17"/>
  <c r="V928" i="17"/>
  <c r="T929" i="17"/>
  <c r="V929" i="17"/>
  <c r="T924" i="17"/>
  <c r="T916" i="17"/>
  <c r="V916" i="17"/>
  <c r="U925" i="17"/>
  <c r="V925" i="17"/>
  <c r="T944" i="17"/>
  <c r="T945" i="17"/>
  <c r="T933" i="17"/>
  <c r="V933" i="17"/>
  <c r="U948" i="17"/>
  <c r="V948" i="17"/>
  <c r="U949" i="17"/>
  <c r="V949" i="17"/>
  <c r="U950" i="17"/>
  <c r="V950" i="17"/>
  <c r="U951" i="17"/>
  <c r="V951" i="17"/>
  <c r="T954" i="17"/>
  <c r="T937" i="17"/>
  <c r="V937" i="17"/>
  <c r="U957" i="17"/>
  <c r="V957" i="17"/>
  <c r="T940" i="17"/>
  <c r="V940" i="17"/>
  <c r="T943" i="17"/>
  <c r="V943" i="17"/>
  <c r="T1310" i="17"/>
  <c r="T1288" i="17"/>
  <c r="V1288" i="17"/>
  <c r="T1313" i="17"/>
  <c r="T1293" i="17"/>
  <c r="V1293" i="17"/>
  <c r="U1315" i="17"/>
  <c r="V1315" i="17"/>
  <c r="T1325" i="17"/>
  <c r="T1326" i="17"/>
  <c r="U1353" i="17"/>
  <c r="V1353" i="17"/>
  <c r="U1358" i="17"/>
  <c r="V1358" i="17"/>
  <c r="U1365" i="17"/>
  <c r="V1365" i="17"/>
  <c r="U1367" i="17"/>
  <c r="V1367" i="17"/>
  <c r="T1368" i="17"/>
  <c r="T1370" i="17"/>
  <c r="T1346" i="17"/>
  <c r="V1346" i="17"/>
  <c r="U1394" i="17"/>
  <c r="V1394" i="17"/>
  <c r="U1399" i="17"/>
  <c r="V1399" i="17"/>
  <c r="T1380" i="17"/>
  <c r="V1380" i="17"/>
  <c r="U1405" i="17"/>
  <c r="V1405" i="17"/>
  <c r="U75" i="17"/>
  <c r="V75" i="17"/>
  <c r="U78" i="17"/>
  <c r="V78" i="17"/>
  <c r="U111" i="17"/>
  <c r="V111" i="17"/>
  <c r="U113" i="17"/>
  <c r="V113" i="17"/>
  <c r="U174" i="17"/>
  <c r="V174" i="17"/>
  <c r="U177" i="17"/>
  <c r="V177" i="17"/>
  <c r="U199" i="17"/>
  <c r="V199" i="17"/>
  <c r="T258" i="17"/>
  <c r="V258" i="17"/>
  <c r="T234" i="17"/>
  <c r="V234" i="17"/>
  <c r="U254" i="17"/>
  <c r="V254" i="17"/>
  <c r="T238" i="17"/>
  <c r="V238" i="17"/>
  <c r="T242" i="17"/>
  <c r="V242" i="17"/>
  <c r="T246" i="17"/>
  <c r="V246" i="17"/>
  <c r="T294" i="17"/>
  <c r="V294" i="17"/>
  <c r="T283" i="17"/>
  <c r="T295" i="17"/>
  <c r="V295" i="17"/>
  <c r="T284" i="17"/>
  <c r="T262" i="17"/>
  <c r="V262" i="17"/>
  <c r="T266" i="17"/>
  <c r="V266" i="17"/>
  <c r="T270" i="17"/>
  <c r="V270" i="17"/>
  <c r="U289" i="17"/>
  <c r="V289" i="17"/>
  <c r="U290" i="17"/>
  <c r="V290" i="17"/>
  <c r="T291" i="17"/>
  <c r="T299" i="17"/>
  <c r="V299" i="17"/>
  <c r="T274" i="17"/>
  <c r="V274" i="17"/>
  <c r="U317" i="17"/>
  <c r="V317" i="17"/>
  <c r="T303" i="17"/>
  <c r="V303" i="17"/>
  <c r="T307" i="17"/>
  <c r="V307" i="17"/>
  <c r="T311" i="17"/>
  <c r="V311" i="17"/>
  <c r="T328" i="17"/>
  <c r="V328" i="17"/>
  <c r="T329" i="17"/>
  <c r="V329" i="17"/>
  <c r="T330" i="17"/>
  <c r="V330" i="17"/>
  <c r="T355" i="17"/>
  <c r="T334" i="17"/>
  <c r="V334" i="17"/>
  <c r="T338" i="17"/>
  <c r="V338" i="17"/>
  <c r="U357" i="17"/>
  <c r="V357" i="17"/>
  <c r="T371" i="17"/>
  <c r="V371" i="17"/>
  <c r="T358" i="17"/>
  <c r="T372" i="17"/>
  <c r="V372" i="17"/>
  <c r="T342" i="17"/>
  <c r="V342" i="17"/>
  <c r="U359" i="17"/>
  <c r="V359" i="17"/>
  <c r="T360" i="17"/>
  <c r="T361" i="17"/>
  <c r="T362" i="17"/>
  <c r="T363" i="17"/>
  <c r="T364" i="17"/>
  <c r="T365" i="17"/>
  <c r="T366" i="17"/>
  <c r="T367" i="17"/>
  <c r="T368" i="17"/>
  <c r="T346" i="17"/>
  <c r="V346" i="17"/>
  <c r="T374" i="17"/>
  <c r="V374" i="17"/>
  <c r="T375" i="17"/>
  <c r="V375" i="17"/>
  <c r="T376" i="17"/>
  <c r="V376" i="17"/>
  <c r="T377" i="17"/>
  <c r="V377" i="17"/>
  <c r="T378" i="17"/>
  <c r="V378" i="17"/>
  <c r="T350" i="17"/>
  <c r="V350" i="17"/>
  <c r="T373" i="17"/>
  <c r="V373" i="17"/>
  <c r="T370" i="17"/>
  <c r="T354" i="17"/>
  <c r="V354" i="17"/>
  <c r="U395" i="17"/>
  <c r="V395" i="17"/>
  <c r="U396" i="17"/>
  <c r="V396" i="17"/>
  <c r="T382" i="17"/>
  <c r="V382" i="17"/>
  <c r="T386" i="17"/>
  <c r="V386" i="17"/>
  <c r="T427" i="17"/>
  <c r="V427" i="17"/>
  <c r="T428" i="17"/>
  <c r="V428" i="17"/>
  <c r="T408" i="17"/>
  <c r="V408" i="17"/>
  <c r="U422" i="17"/>
  <c r="V422" i="17"/>
  <c r="U423" i="17"/>
  <c r="V423" i="17"/>
  <c r="T412" i="17"/>
  <c r="V412" i="17"/>
  <c r="U424" i="17"/>
  <c r="V424" i="17"/>
  <c r="T432" i="17"/>
  <c r="V432" i="17"/>
  <c r="T436" i="17"/>
  <c r="V436" i="17"/>
  <c r="T450" i="17"/>
  <c r="T440" i="17"/>
  <c r="V440" i="17"/>
  <c r="U451" i="17"/>
  <c r="V451" i="17"/>
  <c r="T455" i="17"/>
  <c r="T470" i="17"/>
  <c r="T471" i="17"/>
  <c r="T459" i="17"/>
  <c r="V459" i="17"/>
  <c r="U472" i="17"/>
  <c r="V472" i="17"/>
  <c r="U473" i="17"/>
  <c r="V473" i="17"/>
  <c r="U474" i="17"/>
  <c r="V474" i="17"/>
  <c r="U475" i="17"/>
  <c r="V475" i="17"/>
  <c r="T463" i="17"/>
  <c r="V463" i="17"/>
  <c r="U476" i="17"/>
  <c r="V476" i="17"/>
  <c r="T480" i="17"/>
  <c r="T467" i="17"/>
  <c r="V467" i="17"/>
  <c r="U482" i="17"/>
  <c r="V482" i="17"/>
  <c r="U483" i="17"/>
  <c r="V483" i="17"/>
  <c r="T487" i="17"/>
  <c r="V487" i="17"/>
  <c r="T499" i="17"/>
  <c r="T500" i="17"/>
  <c r="T491" i="17"/>
  <c r="V491" i="17"/>
  <c r="T502" i="17"/>
  <c r="T506" i="17"/>
  <c r="V506" i="17"/>
  <c r="T503" i="17"/>
  <c r="T507" i="17"/>
  <c r="V507" i="17"/>
  <c r="U526" i="17"/>
  <c r="V526" i="17"/>
  <c r="T511" i="17"/>
  <c r="V511" i="17"/>
  <c r="U528" i="17"/>
  <c r="V528" i="17"/>
  <c r="U529" i="17"/>
  <c r="V529" i="17"/>
  <c r="T515" i="17"/>
  <c r="V515" i="17"/>
  <c r="U532" i="17"/>
  <c r="V532" i="17"/>
  <c r="T533" i="17"/>
  <c r="T519" i="17"/>
  <c r="V519" i="17"/>
  <c r="T523" i="17"/>
  <c r="V523" i="17"/>
  <c r="T552" i="17"/>
  <c r="T555" i="17"/>
  <c r="T556" i="17"/>
  <c r="U558" i="17"/>
  <c r="V558" i="17"/>
  <c r="T540" i="17"/>
  <c r="V540" i="17"/>
  <c r="U565" i="17"/>
  <c r="V565" i="17"/>
  <c r="T550" i="17"/>
  <c r="V550" i="17"/>
  <c r="T573" i="17"/>
  <c r="V573" i="17"/>
  <c r="U591" i="17"/>
  <c r="V591" i="17"/>
  <c r="U593" i="17"/>
  <c r="V593" i="17"/>
  <c r="T604" i="17"/>
  <c r="V604" i="17"/>
  <c r="T643" i="17"/>
  <c r="V643" i="17"/>
  <c r="T630" i="17"/>
  <c r="T621" i="17"/>
  <c r="V621" i="17"/>
  <c r="U631" i="17"/>
  <c r="V631" i="17"/>
  <c r="U632" i="17"/>
  <c r="V632" i="17"/>
  <c r="T637" i="17"/>
  <c r="T638" i="17"/>
  <c r="T639" i="17"/>
  <c r="T640" i="17"/>
  <c r="T625" i="17"/>
  <c r="V625" i="17"/>
  <c r="T644" i="17"/>
  <c r="V644" i="17"/>
  <c r="T645" i="17"/>
  <c r="V645" i="17"/>
  <c r="U661" i="17"/>
  <c r="V661" i="17"/>
  <c r="U662" i="17"/>
  <c r="V662" i="17"/>
  <c r="U663" i="17"/>
  <c r="V663" i="17"/>
  <c r="T649" i="17"/>
  <c r="V649" i="17"/>
  <c r="U664" i="17"/>
  <c r="V664" i="17"/>
  <c r="U665" i="17"/>
  <c r="V665" i="17"/>
  <c r="T666" i="17"/>
  <c r="T667" i="17"/>
  <c r="T653" i="17"/>
  <c r="V653" i="17"/>
  <c r="T657" i="17"/>
  <c r="V657" i="17"/>
  <c r="U669" i="17"/>
  <c r="V669" i="17"/>
  <c r="T676" i="17"/>
  <c r="V676" i="17"/>
  <c r="U695" i="17"/>
  <c r="V695" i="17"/>
  <c r="T680" i="17"/>
  <c r="V680" i="17"/>
  <c r="T684" i="17"/>
  <c r="V684" i="17"/>
  <c r="T688" i="17"/>
  <c r="V688" i="17"/>
  <c r="T703" i="17"/>
  <c r="V703" i="17"/>
  <c r="T692" i="17"/>
  <c r="V692" i="17"/>
  <c r="U699" i="17"/>
  <c r="V699" i="17"/>
  <c r="U700" i="17"/>
  <c r="V700" i="17"/>
  <c r="U701" i="17"/>
  <c r="V701" i="17"/>
  <c r="T705" i="17"/>
  <c r="V705" i="17"/>
  <c r="T709" i="17"/>
  <c r="V709" i="17"/>
  <c r="T727" i="17"/>
  <c r="U764" i="17"/>
  <c r="V764" i="17"/>
  <c r="T739" i="17"/>
  <c r="V739" i="17"/>
  <c r="T914" i="17"/>
  <c r="V914" i="17"/>
  <c r="U924" i="17"/>
  <c r="V924" i="17"/>
  <c r="T925" i="17"/>
  <c r="T931" i="17"/>
  <c r="V931" i="17"/>
  <c r="U944" i="17"/>
  <c r="V944" i="17"/>
  <c r="U945" i="17"/>
  <c r="V945" i="17"/>
  <c r="T948" i="17"/>
  <c r="T949" i="17"/>
  <c r="T950" i="17"/>
  <c r="T951" i="17"/>
  <c r="T935" i="17"/>
  <c r="V935" i="17"/>
  <c r="U954" i="17"/>
  <c r="V954" i="17"/>
  <c r="T962" i="17"/>
  <c r="V962" i="17"/>
  <c r="U1309" i="17"/>
  <c r="V1309" i="17"/>
  <c r="U1314" i="17"/>
  <c r="V1314" i="17"/>
  <c r="U1324" i="17"/>
  <c r="V1324" i="17"/>
  <c r="U1326" i="17"/>
  <c r="V1326" i="17"/>
  <c r="U1327" i="17"/>
  <c r="V1327" i="17"/>
  <c r="T1356" i="17"/>
  <c r="U1432" i="17"/>
  <c r="V1432" i="17"/>
  <c r="T1433" i="17"/>
  <c r="T1437" i="17"/>
  <c r="T1438" i="17"/>
  <c r="T1440" i="17"/>
  <c r="T1444" i="17"/>
  <c r="V1444" i="17"/>
  <c r="T1429" i="17"/>
  <c r="V1429" i="17"/>
  <c r="T1449" i="17"/>
  <c r="V1449" i="17"/>
  <c r="T1442" i="17"/>
  <c r="T1443" i="17"/>
  <c r="T1454" i="17"/>
  <c r="T1455" i="17"/>
  <c r="T1456" i="17"/>
  <c r="T1457" i="17"/>
  <c r="T1458" i="17"/>
  <c r="T1459" i="17"/>
  <c r="T1460" i="17"/>
  <c r="T1461" i="17"/>
  <c r="T1462" i="17"/>
  <c r="T1450" i="17"/>
  <c r="V1450" i="17"/>
  <c r="U1463" i="17"/>
  <c r="V1463" i="17"/>
  <c r="U1489" i="17"/>
  <c r="V1489" i="17"/>
  <c r="U1490" i="17"/>
  <c r="V1490" i="17"/>
  <c r="T1478" i="17"/>
  <c r="V1478" i="17"/>
  <c r="T1481" i="17"/>
  <c r="V1481" i="17"/>
  <c r="U1491" i="17"/>
  <c r="V1491" i="17"/>
  <c r="U1492" i="17"/>
  <c r="V1492" i="17"/>
  <c r="U1493" i="17"/>
  <c r="V1493" i="17"/>
  <c r="T1494" i="17"/>
  <c r="T1486" i="17"/>
  <c r="V1486" i="17"/>
  <c r="T1495" i="17"/>
  <c r="T1496" i="17"/>
  <c r="T1497" i="17"/>
  <c r="T1498" i="17"/>
  <c r="T1499" i="17"/>
  <c r="T1500" i="17"/>
  <c r="T1501" i="17"/>
  <c r="T1502" i="17"/>
  <c r="T1503" i="17"/>
  <c r="U1699" i="17"/>
  <c r="V1699" i="17"/>
  <c r="U1817" i="17"/>
  <c r="V1817" i="17"/>
  <c r="U1864" i="17"/>
  <c r="V1864" i="17"/>
  <c r="T1896" i="17"/>
  <c r="V1896" i="17"/>
  <c r="T1933" i="17"/>
  <c r="V1933" i="17"/>
  <c r="T1934" i="17"/>
  <c r="V1934" i="17"/>
  <c r="T1935" i="17"/>
  <c r="V1935" i="17"/>
  <c r="T1922" i="17"/>
  <c r="T1902" i="17"/>
  <c r="V1902" i="17"/>
  <c r="T1908" i="17"/>
  <c r="V1908" i="17"/>
  <c r="T1925" i="17"/>
  <c r="T1928" i="17"/>
  <c r="T1929" i="17"/>
  <c r="U1930" i="17"/>
  <c r="V1930" i="17"/>
  <c r="T1916" i="17"/>
  <c r="V1916" i="17"/>
  <c r="T1918" i="17"/>
  <c r="V1918" i="17"/>
  <c r="T1940" i="17"/>
  <c r="V1940" i="17"/>
  <c r="T2056" i="17"/>
  <c r="V2056" i="17"/>
  <c r="T2067" i="17"/>
  <c r="V2067" i="17"/>
  <c r="T2082" i="17"/>
  <c r="V2082" i="17"/>
  <c r="U2094" i="17"/>
  <c r="V2094" i="17"/>
  <c r="U2095" i="17"/>
  <c r="V2095" i="17"/>
  <c r="T2089" i="17"/>
  <c r="V2089" i="17"/>
  <c r="T2115" i="17"/>
  <c r="T2116" i="17"/>
  <c r="T2117" i="17"/>
  <c r="T2118" i="17"/>
  <c r="T2107" i="17"/>
  <c r="V2107" i="17"/>
  <c r="T2124" i="17"/>
  <c r="T2112" i="17"/>
  <c r="V2112" i="17"/>
  <c r="T2131" i="17"/>
  <c r="V2131" i="17"/>
  <c r="U2140" i="17"/>
  <c r="V2140" i="17"/>
  <c r="U2155" i="17"/>
  <c r="V2155" i="17"/>
  <c r="U2156" i="17"/>
  <c r="V2156" i="17"/>
  <c r="U2157" i="17"/>
  <c r="V2157" i="17"/>
  <c r="U2158" i="17"/>
  <c r="V2158" i="17"/>
  <c r="T2172" i="17"/>
  <c r="V2172" i="17"/>
  <c r="T2149" i="17"/>
  <c r="V2149" i="17"/>
  <c r="T2161" i="17"/>
  <c r="T2162" i="17"/>
  <c r="T2163" i="17"/>
  <c r="T2174" i="17"/>
  <c r="V2174" i="17"/>
  <c r="T2164" i="17"/>
  <c r="T2165" i="17"/>
  <c r="T2166" i="17"/>
  <c r="T2173" i="17"/>
  <c r="V2173" i="17"/>
  <c r="T2167" i="17"/>
  <c r="T2168" i="17"/>
  <c r="T2152" i="17"/>
  <c r="V2152" i="17"/>
  <c r="U2169" i="17"/>
  <c r="V2169" i="17"/>
  <c r="U2170" i="17"/>
  <c r="V2170" i="17"/>
  <c r="U2171" i="17"/>
  <c r="V2171" i="17"/>
  <c r="T2186" i="17"/>
  <c r="T2177" i="17"/>
  <c r="V2177" i="17"/>
  <c r="T1504" i="17"/>
  <c r="T1505" i="17"/>
  <c r="T1506" i="17"/>
  <c r="T1513" i="17"/>
  <c r="V1513" i="17"/>
  <c r="T1514" i="17"/>
  <c r="V1514" i="17"/>
  <c r="T1515" i="17"/>
  <c r="V1515" i="17"/>
  <c r="T1507" i="17"/>
  <c r="T1508" i="17"/>
  <c r="T1509" i="17"/>
  <c r="T1510" i="17"/>
  <c r="T1516" i="17"/>
  <c r="V1516" i="17"/>
  <c r="T1511" i="17"/>
  <c r="T1512" i="17"/>
  <c r="T1530" i="17"/>
  <c r="T1531" i="17"/>
  <c r="T1517" i="17"/>
  <c r="V1517" i="17"/>
  <c r="U1532" i="17"/>
  <c r="V1532" i="17"/>
  <c r="U1533" i="17"/>
  <c r="V1533" i="17"/>
  <c r="U1534" i="17"/>
  <c r="V1534" i="17"/>
  <c r="T1535" i="17"/>
  <c r="T1554" i="17"/>
  <c r="V1554" i="17"/>
  <c r="T1522" i="17"/>
  <c r="V1522" i="17"/>
  <c r="T1543" i="17"/>
  <c r="T1555" i="17"/>
  <c r="V1555" i="17"/>
  <c r="T1525" i="17"/>
  <c r="V1525" i="17"/>
  <c r="T1552" i="17"/>
  <c r="T1553" i="17"/>
  <c r="V1553" i="17"/>
  <c r="T1556" i="17"/>
  <c r="V1556" i="17"/>
  <c r="T1562" i="17"/>
  <c r="T1563" i="17"/>
  <c r="T1564" i="17"/>
  <c r="T1565" i="17"/>
  <c r="T1566" i="17"/>
  <c r="T1567" i="17"/>
  <c r="T1568" i="17"/>
  <c r="T1569" i="17"/>
  <c r="T1570" i="17"/>
  <c r="T1571" i="17"/>
  <c r="T1559" i="17"/>
  <c r="V1559" i="17"/>
  <c r="U1572" i="17"/>
  <c r="V1572" i="17"/>
  <c r="U1573" i="17"/>
  <c r="V1573" i="17"/>
  <c r="U1574" i="17"/>
  <c r="V1574" i="17"/>
  <c r="U1575" i="17"/>
  <c r="V1575" i="17"/>
  <c r="U1594" i="17"/>
  <c r="V1594" i="17"/>
  <c r="U1595" i="17"/>
  <c r="V1595" i="17"/>
  <c r="T1581" i="17"/>
  <c r="V1581" i="17"/>
  <c r="T1598" i="17"/>
  <c r="T1599" i="17"/>
  <c r="T1600" i="17"/>
  <c r="T1601" i="17"/>
  <c r="T1584" i="17"/>
  <c r="V1584" i="17"/>
  <c r="U1602" i="17"/>
  <c r="V1602" i="17"/>
  <c r="T1589" i="17"/>
  <c r="V1589" i="17"/>
  <c r="T1605" i="17"/>
  <c r="T1606" i="17"/>
  <c r="T1592" i="17"/>
  <c r="V1592" i="17"/>
  <c r="T1623" i="17"/>
  <c r="T1624" i="17"/>
  <c r="T1613" i="17"/>
  <c r="V1613" i="17"/>
  <c r="T1628" i="17"/>
  <c r="V1628" i="17"/>
  <c r="T1629" i="17"/>
  <c r="V1629" i="17"/>
  <c r="T1616" i="17"/>
  <c r="V1616" i="17"/>
  <c r="T1630" i="17"/>
  <c r="V1630" i="17"/>
  <c r="T1639" i="17"/>
  <c r="T1640" i="17"/>
  <c r="T1641" i="17"/>
  <c r="T1642" i="17"/>
  <c r="U1670" i="17"/>
  <c r="V1670" i="17"/>
  <c r="U1688" i="17"/>
  <c r="V1688" i="17"/>
  <c r="U1689" i="17"/>
  <c r="V1689" i="17"/>
  <c r="T1704" i="17"/>
  <c r="V1704" i="17"/>
  <c r="T1692" i="17"/>
  <c r="T1695" i="17"/>
  <c r="T1681" i="17"/>
  <c r="V1681" i="17"/>
  <c r="T1700" i="17"/>
  <c r="T1701" i="17"/>
  <c r="T1705" i="17"/>
  <c r="V1705" i="17"/>
  <c r="T1706" i="17"/>
  <c r="V1706" i="17"/>
  <c r="U1777" i="17"/>
  <c r="V1777" i="17"/>
  <c r="U1823" i="17"/>
  <c r="V1823" i="17"/>
  <c r="T1807" i="17"/>
  <c r="V1807" i="17"/>
  <c r="T1828" i="17"/>
  <c r="T1813" i="17"/>
  <c r="V1813" i="17"/>
  <c r="T1838" i="17"/>
  <c r="V1838" i="17"/>
  <c r="T1856" i="17"/>
  <c r="U1857" i="17"/>
  <c r="V1857" i="17"/>
  <c r="T1840" i="17"/>
  <c r="V1840" i="17"/>
  <c r="T1884" i="17"/>
  <c r="V1884" i="17"/>
  <c r="T1841" i="17"/>
  <c r="V1841" i="17"/>
  <c r="U1861" i="17"/>
  <c r="V1861" i="17"/>
  <c r="U1874" i="17"/>
  <c r="V1874" i="17"/>
  <c r="T1968" i="17"/>
  <c r="V1968" i="17"/>
  <c r="T1951" i="17"/>
  <c r="V1951" i="17"/>
  <c r="T1974" i="17"/>
  <c r="V1974" i="17"/>
  <c r="T1977" i="17"/>
  <c r="V1977" i="17"/>
  <c r="U1989" i="17"/>
  <c r="V1989" i="17"/>
  <c r="U1990" i="17"/>
  <c r="V1990" i="17"/>
  <c r="U1991" i="17"/>
  <c r="V1991" i="17"/>
  <c r="U2010" i="17"/>
  <c r="V2010" i="17"/>
  <c r="U2011" i="17"/>
  <c r="V2011" i="17"/>
  <c r="U2012" i="17"/>
  <c r="V2012" i="17"/>
  <c r="T2006" i="17"/>
  <c r="V2006" i="17"/>
  <c r="T2025" i="17"/>
  <c r="V2025" i="17"/>
  <c r="T2026" i="17"/>
  <c r="V2026" i="17"/>
  <c r="U2042" i="17"/>
  <c r="V2042" i="17"/>
  <c r="U2046" i="17"/>
  <c r="V2046" i="17"/>
  <c r="T2039" i="17"/>
  <c r="V2039" i="17"/>
  <c r="T2068" i="17"/>
  <c r="T2055" i="17"/>
  <c r="V2055" i="17"/>
  <c r="T2076" i="17"/>
  <c r="T2093" i="17"/>
  <c r="T2081" i="17"/>
  <c r="V2081" i="17"/>
  <c r="T2103" i="17"/>
  <c r="V2103" i="17"/>
  <c r="T2104" i="17"/>
  <c r="V2104" i="17"/>
  <c r="T2088" i="17"/>
  <c r="V2088" i="17"/>
  <c r="U2115" i="17"/>
  <c r="V2115" i="17"/>
  <c r="U2116" i="17"/>
  <c r="V2116" i="17"/>
  <c r="U2117" i="17"/>
  <c r="V2117" i="17"/>
  <c r="U2118" i="17"/>
  <c r="V2118" i="17"/>
  <c r="T2126" i="17"/>
  <c r="V2126" i="17"/>
  <c r="T2127" i="17"/>
  <c r="V2127" i="17"/>
  <c r="T2108" i="17"/>
  <c r="V2108" i="17"/>
  <c r="T2111" i="17"/>
  <c r="V2111" i="17"/>
  <c r="U2124" i="17"/>
  <c r="V2124" i="17"/>
  <c r="T2140" i="17"/>
  <c r="T2132" i="17"/>
  <c r="V2132" i="17"/>
  <c r="T2144" i="17"/>
  <c r="V2144" i="17"/>
  <c r="T2145" i="17"/>
  <c r="V2145" i="17"/>
  <c r="T2155" i="17"/>
  <c r="T2156" i="17"/>
  <c r="T2157" i="17"/>
  <c r="T2158" i="17"/>
  <c r="T2148" i="17"/>
  <c r="V2148" i="17"/>
  <c r="U2161" i="17"/>
  <c r="V2161" i="17"/>
  <c r="U2162" i="17"/>
  <c r="V2162" i="17"/>
  <c r="U2163" i="17"/>
  <c r="V2163" i="17"/>
  <c r="U2164" i="17"/>
  <c r="V2164" i="17"/>
  <c r="U2165" i="17"/>
  <c r="V2165" i="17"/>
  <c r="U2166" i="17"/>
  <c r="V2166" i="17"/>
  <c r="U2167" i="17"/>
  <c r="V2167" i="17"/>
  <c r="U2168" i="17"/>
  <c r="V2168" i="17"/>
  <c r="T2169" i="17"/>
  <c r="T2170" i="17"/>
  <c r="T2171" i="17"/>
  <c r="T2153" i="17"/>
  <c r="V2153" i="17"/>
  <c r="T2176" i="17"/>
  <c r="V2176" i="17"/>
  <c r="U2186" i="17"/>
  <c r="V2186" i="17"/>
  <c r="T2181" i="17"/>
  <c r="V2181" i="17"/>
  <c r="T2194" i="17"/>
  <c r="T2195" i="17"/>
  <c r="U2242" i="17"/>
  <c r="V2242" i="17"/>
  <c r="U2243" i="17"/>
  <c r="V2243" i="17"/>
  <c r="U2244" i="17"/>
  <c r="V2244" i="17"/>
  <c r="U2245" i="17"/>
  <c r="V2245" i="17"/>
  <c r="U2246" i="17"/>
  <c r="V2246" i="17"/>
  <c r="U2247" i="17"/>
  <c r="V2247" i="17"/>
  <c r="T2249" i="17"/>
  <c r="V2249" i="17"/>
  <c r="T2250" i="17"/>
  <c r="V2250" i="17"/>
  <c r="T2248" i="17"/>
  <c r="T2238" i="17"/>
  <c r="V2238" i="17"/>
  <c r="T2258" i="17"/>
  <c r="V2258" i="17"/>
  <c r="T2270" i="17"/>
  <c r="T2272" i="17"/>
  <c r="V2272" i="17"/>
  <c r="U2286" i="17"/>
  <c r="V2286" i="17"/>
  <c r="U2287" i="17"/>
  <c r="V2287" i="17"/>
  <c r="T2277" i="17"/>
  <c r="V2277" i="17"/>
  <c r="U2288" i="17"/>
  <c r="V2288" i="17"/>
  <c r="T2290" i="17"/>
  <c r="V2290" i="17"/>
  <c r="T2283" i="17"/>
  <c r="V2283" i="17"/>
  <c r="T2293" i="17"/>
  <c r="V2293" i="17"/>
  <c r="T2303" i="17"/>
  <c r="V2303" i="17"/>
  <c r="U2327" i="17"/>
  <c r="V2327" i="17"/>
  <c r="T2361" i="17"/>
  <c r="T2339" i="17"/>
  <c r="V2339" i="17"/>
  <c r="T2346" i="17"/>
  <c r="V2346" i="17"/>
  <c r="T2349" i="17"/>
  <c r="V2349" i="17"/>
  <c r="U2392" i="17"/>
  <c r="V2392" i="17"/>
  <c r="U2394" i="17"/>
  <c r="V2394" i="17"/>
  <c r="T2396" i="17"/>
  <c r="T2397" i="17"/>
  <c r="U2612" i="17"/>
  <c r="V2612" i="17"/>
  <c r="T2589" i="17"/>
  <c r="V2589" i="17"/>
  <c r="T2594" i="17"/>
  <c r="V2594" i="17"/>
  <c r="U2613" i="17"/>
  <c r="V2613" i="17"/>
  <c r="T2615" i="17"/>
  <c r="T2616" i="17"/>
  <c r="T2619" i="17"/>
  <c r="T2599" i="17"/>
  <c r="V2599" i="17"/>
  <c r="T2622" i="17"/>
  <c r="V2622" i="17"/>
  <c r="T2623" i="17"/>
  <c r="V2623" i="17"/>
  <c r="T2640" i="17"/>
  <c r="T2641" i="17"/>
  <c r="T2657" i="17"/>
  <c r="V2657" i="17"/>
  <c r="T2626" i="17"/>
  <c r="V2626" i="17"/>
  <c r="U2645" i="17"/>
  <c r="V2645" i="17"/>
  <c r="U2646" i="17"/>
  <c r="V2646" i="17"/>
  <c r="U2648" i="17"/>
  <c r="V2648" i="17"/>
  <c r="U2653" i="17"/>
  <c r="V2653" i="17"/>
  <c r="T2654" i="17"/>
  <c r="T2634" i="17"/>
  <c r="V2634" i="17"/>
  <c r="T2636" i="17"/>
  <c r="V2636" i="17"/>
  <c r="U2675" i="17"/>
  <c r="V2675" i="17"/>
  <c r="U2676" i="17"/>
  <c r="V2676" i="17"/>
  <c r="U2677" i="17"/>
  <c r="V2677" i="17"/>
  <c r="U2678" i="17"/>
  <c r="V2678" i="17"/>
  <c r="T2196" i="17"/>
  <c r="T2197" i="17"/>
  <c r="T2198" i="17"/>
  <c r="T2184" i="17"/>
  <c r="V2184" i="17"/>
  <c r="U2218" i="17"/>
  <c r="V2218" i="17"/>
  <c r="U2219" i="17"/>
  <c r="V2219" i="17"/>
  <c r="U2220" i="17"/>
  <c r="V2220" i="17"/>
  <c r="U2221" i="17"/>
  <c r="V2221" i="17"/>
  <c r="U2222" i="17"/>
  <c r="V2222" i="17"/>
  <c r="T2207" i="17"/>
  <c r="V2207" i="17"/>
  <c r="T2227" i="17"/>
  <c r="T2210" i="17"/>
  <c r="V2210" i="17"/>
  <c r="U2228" i="17"/>
  <c r="V2228" i="17"/>
  <c r="U2229" i="17"/>
  <c r="V2229" i="17"/>
  <c r="T2215" i="17"/>
  <c r="V2215" i="17"/>
  <c r="T2242" i="17"/>
  <c r="T2243" i="17"/>
  <c r="T2244" i="17"/>
  <c r="T2245" i="17"/>
  <c r="T2246" i="17"/>
  <c r="T2247" i="17"/>
  <c r="T2237" i="17"/>
  <c r="V2237" i="17"/>
  <c r="U2248" i="17"/>
  <c r="V2248" i="17"/>
  <c r="U2261" i="17"/>
  <c r="V2261" i="17"/>
  <c r="U2262" i="17"/>
  <c r="V2262" i="17"/>
  <c r="U2263" i="17"/>
  <c r="V2263" i="17"/>
  <c r="T2264" i="17"/>
  <c r="T2265" i="17"/>
  <c r="T2257" i="17"/>
  <c r="V2257" i="17"/>
  <c r="U2267" i="17"/>
  <c r="V2267" i="17"/>
  <c r="T2268" i="17"/>
  <c r="T2259" i="17"/>
  <c r="V2259" i="17"/>
  <c r="T2276" i="17"/>
  <c r="V2276" i="17"/>
  <c r="T2301" i="17"/>
  <c r="V2301" i="17"/>
  <c r="T2381" i="17"/>
  <c r="V2381" i="17"/>
  <c r="U2404" i="17"/>
  <c r="V2404" i="17"/>
  <c r="U2421" i="17"/>
  <c r="V2421" i="17"/>
  <c r="U2422" i="17"/>
  <c r="V2422" i="17"/>
  <c r="U2423" i="17"/>
  <c r="V2423" i="17"/>
  <c r="U2424" i="17"/>
  <c r="V2424" i="17"/>
  <c r="U2425" i="17"/>
  <c r="V2425" i="17"/>
  <c r="U2426" i="17"/>
  <c r="V2426" i="17"/>
  <c r="U2427" i="17"/>
  <c r="V2427" i="17"/>
  <c r="U2430" i="17"/>
  <c r="V2430" i="17"/>
  <c r="U2431" i="17"/>
  <c r="V2431" i="17"/>
  <c r="U2436" i="17"/>
  <c r="V2436" i="17"/>
  <c r="U2437" i="17"/>
  <c r="V2437" i="17"/>
  <c r="U2438" i="17"/>
  <c r="V2438" i="17"/>
  <c r="U2439" i="17"/>
  <c r="V2439" i="17"/>
  <c r="U2465" i="17"/>
  <c r="V2465" i="17"/>
  <c r="U2466" i="17"/>
  <c r="V2466" i="17"/>
  <c r="U2467" i="17"/>
  <c r="V2467" i="17"/>
  <c r="U2468" i="17"/>
  <c r="V2468" i="17"/>
  <c r="T2480" i="17"/>
  <c r="V2480" i="17"/>
  <c r="T2483" i="17"/>
  <c r="V2483" i="17"/>
  <c r="T2493" i="17"/>
  <c r="T2518" i="17"/>
  <c r="T2500" i="17"/>
  <c r="V2500" i="17"/>
  <c r="T2520" i="17"/>
  <c r="T2503" i="17"/>
  <c r="V2503" i="17"/>
  <c r="T2521" i="17"/>
  <c r="T2522" i="17"/>
  <c r="T2506" i="17"/>
  <c r="V2506" i="17"/>
  <c r="T2528" i="17"/>
  <c r="V2528" i="17"/>
  <c r="T2512" i="17"/>
  <c r="V2512" i="17"/>
  <c r="T2515" i="17"/>
  <c r="V2515" i="17"/>
  <c r="U2541" i="17"/>
  <c r="V2541" i="17"/>
  <c r="T2536" i="17"/>
  <c r="V2536" i="17"/>
  <c r="U2545" i="17"/>
  <c r="V2545" i="17"/>
  <c r="U2844" i="17"/>
  <c r="V2844" i="17"/>
  <c r="U2575" i="17"/>
  <c r="V2575" i="17"/>
  <c r="U2576" i="17"/>
  <c r="V2576" i="17"/>
  <c r="T2564" i="17"/>
  <c r="V2564" i="17"/>
  <c r="T2567" i="17"/>
  <c r="V2567" i="17"/>
  <c r="T2610" i="17"/>
  <c r="T2611" i="17"/>
  <c r="U2679" i="17"/>
  <c r="V2679" i="17"/>
  <c r="U2680" i="17"/>
  <c r="V2680" i="17"/>
  <c r="U2681" i="17"/>
  <c r="V2681" i="17"/>
  <c r="U2682" i="17"/>
  <c r="V2682" i="17"/>
  <c r="T2664" i="17"/>
  <c r="V2664" i="17"/>
  <c r="T2685" i="17"/>
  <c r="V2685" i="17"/>
  <c r="T2686" i="17"/>
  <c r="V2686" i="17"/>
  <c r="T2687" i="17"/>
  <c r="V2687" i="17"/>
  <c r="U2708" i="17"/>
  <c r="V2708" i="17"/>
  <c r="U2709" i="17"/>
  <c r="V2709" i="17"/>
  <c r="T2727" i="17"/>
  <c r="V2727" i="17"/>
  <c r="T2728" i="17"/>
  <c r="V2728" i="17"/>
  <c r="T2691" i="17"/>
  <c r="V2691" i="17"/>
  <c r="T2704" i="17"/>
  <c r="V2704" i="17"/>
  <c r="T2706" i="17"/>
  <c r="V2706" i="17"/>
  <c r="T2773" i="17"/>
  <c r="V2773" i="17"/>
  <c r="T2782" i="17"/>
  <c r="T2775" i="17"/>
  <c r="V2775" i="17"/>
  <c r="T2792" i="17"/>
  <c r="V2792" i="17"/>
  <c r="U2787" i="17"/>
  <c r="V2787" i="17"/>
  <c r="T2793" i="17"/>
  <c r="V2793" i="17"/>
  <c r="T2788" i="17"/>
  <c r="T2789" i="17"/>
  <c r="T2777" i="17"/>
  <c r="V2777" i="17"/>
  <c r="T2794" i="17"/>
  <c r="V2794" i="17"/>
  <c r="T2790" i="17"/>
  <c r="T2795" i="17"/>
  <c r="V2795" i="17"/>
  <c r="T2812" i="17"/>
  <c r="T2813" i="17"/>
  <c r="T2814" i="17"/>
  <c r="T2815" i="17"/>
  <c r="T2816" i="17"/>
  <c r="T2817" i="17"/>
  <c r="T2796" i="17"/>
  <c r="V2796" i="17"/>
  <c r="T2797" i="17"/>
  <c r="V2797" i="17"/>
  <c r="T2798" i="17"/>
  <c r="V2798" i="17"/>
  <c r="T2799" i="17"/>
  <c r="V2799" i="17"/>
  <c r="T2818" i="17"/>
  <c r="T2819" i="17"/>
  <c r="T2800" i="17"/>
  <c r="V2800" i="17"/>
  <c r="T2801" i="17"/>
  <c r="V2801" i="17"/>
  <c r="T2802" i="17"/>
  <c r="V2802" i="17"/>
  <c r="T2803" i="17"/>
  <c r="V2803" i="17"/>
  <c r="T2820" i="17"/>
  <c r="T2804" i="17"/>
  <c r="V2804" i="17"/>
  <c r="T2821" i="17"/>
  <c r="T2805" i="17"/>
  <c r="V2805" i="17"/>
  <c r="T2806" i="17"/>
  <c r="V2806" i="17"/>
  <c r="T2822" i="17"/>
  <c r="T2823" i="17"/>
  <c r="T2807" i="17"/>
  <c r="V2807" i="17"/>
  <c r="T2808" i="17"/>
  <c r="V2808" i="17"/>
  <c r="T2809" i="17"/>
  <c r="V2809" i="17"/>
  <c r="T2810" i="17"/>
  <c r="V2810" i="17"/>
  <c r="T2824" i="17"/>
  <c r="T2825" i="17"/>
  <c r="V2825" i="17"/>
  <c r="T2811" i="17"/>
  <c r="V2811" i="17"/>
  <c r="T2827" i="17"/>
  <c r="V2827" i="17"/>
  <c r="T2828" i="17"/>
  <c r="V2828" i="17"/>
  <c r="T2829" i="17"/>
  <c r="V2829" i="17"/>
  <c r="T2852" i="17"/>
  <c r="V2852" i="17"/>
  <c r="T2830" i="17"/>
  <c r="V2830" i="17"/>
  <c r="T2831" i="17"/>
  <c r="V2831" i="17"/>
  <c r="T2832" i="17"/>
  <c r="V2832" i="17"/>
  <c r="T2846" i="17"/>
  <c r="T2847" i="17"/>
  <c r="T2848" i="17"/>
  <c r="T2833" i="17"/>
  <c r="V2833" i="17"/>
  <c r="T2834" i="17"/>
  <c r="V2834" i="17"/>
  <c r="T2849" i="17"/>
  <c r="T2835" i="17"/>
  <c r="V2835" i="17"/>
  <c r="T2836" i="17"/>
  <c r="V2836" i="17"/>
  <c r="T2837" i="17"/>
  <c r="V2837" i="17"/>
  <c r="T2838" i="17"/>
  <c r="V2838" i="17"/>
  <c r="T2850" i="17"/>
  <c r="T2839" i="17"/>
  <c r="V2839" i="17"/>
  <c r="T2840" i="17"/>
  <c r="V2840" i="17"/>
  <c r="T2853" i="17"/>
  <c r="V2853" i="17"/>
  <c r="T2854" i="17"/>
  <c r="V2854" i="17"/>
  <c r="T2841" i="17"/>
  <c r="V2841" i="17"/>
  <c r="T2842" i="17"/>
  <c r="V2842" i="17"/>
  <c r="T2843" i="17"/>
  <c r="V2843" i="17"/>
  <c r="T2684" i="17"/>
  <c r="V2684" i="17"/>
  <c r="T2665" i="17"/>
  <c r="V2665" i="17"/>
  <c r="T2670" i="17"/>
  <c r="V2670" i="17"/>
  <c r="T2672" i="17"/>
  <c r="V2672" i="17"/>
  <c r="T2715" i="17"/>
  <c r="T2716" i="17"/>
  <c r="T2720" i="17"/>
  <c r="T2721" i="17"/>
  <c r="T14" i="17"/>
  <c r="T15" i="17"/>
  <c r="T16" i="17"/>
  <c r="T17" i="17"/>
  <c r="T18" i="17"/>
  <c r="T3" i="17"/>
  <c r="V3" i="17"/>
  <c r="U19" i="17"/>
  <c r="V19" i="17"/>
  <c r="U20" i="17"/>
  <c r="V20" i="17"/>
  <c r="U21" i="17"/>
  <c r="V21" i="17"/>
  <c r="U22" i="17"/>
  <c r="V22" i="17"/>
  <c r="U23" i="17"/>
  <c r="V23" i="17"/>
  <c r="U24" i="17"/>
  <c r="V24" i="17"/>
  <c r="T27" i="17"/>
  <c r="V27" i="17"/>
  <c r="T7" i="17"/>
  <c r="V7" i="17"/>
  <c r="T11" i="17"/>
  <c r="V11" i="17"/>
  <c r="T47" i="17"/>
  <c r="T48" i="17"/>
  <c r="T49" i="17"/>
  <c r="T50" i="17"/>
  <c r="T37" i="17"/>
  <c r="V37" i="17"/>
  <c r="U51" i="17"/>
  <c r="V51" i="17"/>
  <c r="T52" i="17"/>
  <c r="T64" i="17"/>
  <c r="V64" i="17"/>
  <c r="T61" i="17"/>
  <c r="V61" i="17"/>
  <c r="T62" i="17"/>
  <c r="V62" i="17"/>
  <c r="T53" i="17"/>
  <c r="T54" i="17"/>
  <c r="T55" i="17"/>
  <c r="T41" i="17"/>
  <c r="V41" i="17"/>
  <c r="U77" i="17"/>
  <c r="V77" i="17"/>
  <c r="T84" i="17"/>
  <c r="V84" i="17"/>
  <c r="T85" i="17"/>
  <c r="V85" i="17"/>
  <c r="T105" i="17"/>
  <c r="T115" i="17"/>
  <c r="V115" i="17"/>
  <c r="T91" i="17"/>
  <c r="V91" i="17"/>
  <c r="T108" i="17"/>
  <c r="T94" i="17"/>
  <c r="V94" i="17"/>
  <c r="U110" i="17"/>
  <c r="V110" i="17"/>
  <c r="T116" i="17"/>
  <c r="V116" i="17"/>
  <c r="T130" i="17"/>
  <c r="T119" i="17"/>
  <c r="V119" i="17"/>
  <c r="T134" i="17"/>
  <c r="T135" i="17"/>
  <c r="U140" i="17"/>
  <c r="V140" i="17"/>
  <c r="T155" i="17"/>
  <c r="V155" i="17"/>
  <c r="T171" i="17"/>
  <c r="T158" i="17"/>
  <c r="V158" i="17"/>
  <c r="U201" i="17"/>
  <c r="V201" i="17"/>
  <c r="U205" i="17"/>
  <c r="V205" i="17"/>
  <c r="T185" i="17"/>
  <c r="V185" i="17"/>
  <c r="T191" i="17"/>
  <c r="V191" i="17"/>
  <c r="U226" i="17"/>
  <c r="V226" i="17"/>
  <c r="U249" i="17"/>
  <c r="V249" i="17"/>
  <c r="T253" i="17"/>
  <c r="T254" i="17"/>
  <c r="T240" i="17"/>
  <c r="V240" i="17"/>
  <c r="T244" i="17"/>
  <c r="V244" i="17"/>
  <c r="T248" i="17"/>
  <c r="V248" i="17"/>
  <c r="U283" i="17"/>
  <c r="V283" i="17"/>
  <c r="U284" i="17"/>
  <c r="V284" i="17"/>
  <c r="T296" i="17"/>
  <c r="V296" i="17"/>
  <c r="T264" i="17"/>
  <c r="V264" i="17"/>
  <c r="T268" i="17"/>
  <c r="V268" i="17"/>
  <c r="T289" i="17"/>
  <c r="T290" i="17"/>
  <c r="T272" i="17"/>
  <c r="V272" i="17"/>
  <c r="U291" i="17"/>
  <c r="V291" i="17"/>
  <c r="T317" i="17"/>
  <c r="T301" i="17"/>
  <c r="V301" i="17"/>
  <c r="T324" i="17"/>
  <c r="V324" i="17"/>
  <c r="T305" i="17"/>
  <c r="V305" i="17"/>
  <c r="T309" i="17"/>
  <c r="V309" i="17"/>
  <c r="T313" i="17"/>
  <c r="V313" i="17"/>
  <c r="T332" i="17"/>
  <c r="V332" i="17"/>
  <c r="U355" i="17"/>
  <c r="V355" i="17"/>
  <c r="T336" i="17"/>
  <c r="V336" i="17"/>
  <c r="T357" i="17"/>
  <c r="T340" i="17"/>
  <c r="V340" i="17"/>
  <c r="U358" i="17"/>
  <c r="V358" i="17"/>
  <c r="T359" i="17"/>
  <c r="T344" i="17"/>
  <c r="V344" i="17"/>
  <c r="U360" i="17"/>
  <c r="V360" i="17"/>
  <c r="U361" i="17"/>
  <c r="V361" i="17"/>
  <c r="U362" i="17"/>
  <c r="V362" i="17"/>
  <c r="U363" i="17"/>
  <c r="V363" i="17"/>
  <c r="U364" i="17"/>
  <c r="V364" i="17"/>
  <c r="T25" i="17"/>
  <c r="T29" i="17"/>
  <c r="V29" i="17"/>
  <c r="T33" i="17"/>
  <c r="V33" i="17"/>
  <c r="T34" i="17"/>
  <c r="V34" i="17"/>
  <c r="T35" i="17"/>
  <c r="V35" i="17"/>
  <c r="T10" i="17"/>
  <c r="V10" i="17"/>
  <c r="T26" i="17"/>
  <c r="T46" i="17"/>
  <c r="T36" i="17"/>
  <c r="V36" i="17"/>
  <c r="T63" i="17"/>
  <c r="V63" i="17"/>
  <c r="T40" i="17"/>
  <c r="V40" i="17"/>
  <c r="T44" i="17"/>
  <c r="V44" i="17"/>
  <c r="T60" i="17"/>
  <c r="T65" i="17"/>
  <c r="V65" i="17"/>
  <c r="T66" i="17"/>
  <c r="V66" i="17"/>
  <c r="T70" i="17"/>
  <c r="T71" i="17"/>
  <c r="T72" i="17"/>
  <c r="T87" i="17"/>
  <c r="V87" i="17"/>
  <c r="T96" i="17"/>
  <c r="V96" i="17"/>
  <c r="T100" i="17"/>
  <c r="V100" i="17"/>
  <c r="U112" i="17"/>
  <c r="V112" i="17"/>
  <c r="T118" i="17"/>
  <c r="V118" i="17"/>
  <c r="T131" i="17"/>
  <c r="T122" i="17"/>
  <c r="V122" i="17"/>
  <c r="T136" i="17"/>
  <c r="T137" i="17"/>
  <c r="T124" i="17"/>
  <c r="V124" i="17"/>
  <c r="U142" i="17"/>
  <c r="V142" i="17"/>
  <c r="T167" i="17"/>
  <c r="T168" i="17"/>
  <c r="T175" i="17"/>
  <c r="T161" i="17"/>
  <c r="V161" i="17"/>
  <c r="U176" i="17"/>
  <c r="V176" i="17"/>
  <c r="T165" i="17"/>
  <c r="V165" i="17"/>
  <c r="T181" i="17"/>
  <c r="V181" i="17"/>
  <c r="T203" i="17"/>
  <c r="T204" i="17"/>
  <c r="T196" i="17"/>
  <c r="V196" i="17"/>
  <c r="T224" i="17"/>
  <c r="T225" i="17"/>
  <c r="T227" i="17"/>
  <c r="T228" i="17"/>
  <c r="T229" i="17"/>
  <c r="T218" i="17"/>
  <c r="V218" i="17"/>
  <c r="T221" i="17"/>
  <c r="V221" i="17"/>
  <c r="T251" i="17"/>
  <c r="T252" i="17"/>
  <c r="T255" i="17"/>
  <c r="T239" i="17"/>
  <c r="V239" i="17"/>
  <c r="U256" i="17"/>
  <c r="V256" i="17"/>
  <c r="T257" i="17"/>
  <c r="T243" i="17"/>
  <c r="V243" i="17"/>
  <c r="T260" i="17"/>
  <c r="V260" i="17"/>
  <c r="T247" i="17"/>
  <c r="V247" i="17"/>
  <c r="U275" i="17"/>
  <c r="V275" i="17"/>
  <c r="U276" i="17"/>
  <c r="V276" i="17"/>
  <c r="U277" i="17"/>
  <c r="V277" i="17"/>
  <c r="U278" i="17"/>
  <c r="V278" i="17"/>
  <c r="U279" i="17"/>
  <c r="V279" i="17"/>
  <c r="U280" i="17"/>
  <c r="V280" i="17"/>
  <c r="U281" i="17"/>
  <c r="V281" i="17"/>
  <c r="U282" i="17"/>
  <c r="V282" i="17"/>
  <c r="T285" i="17"/>
  <c r="T286" i="17"/>
  <c r="T293" i="17"/>
  <c r="V293" i="17"/>
  <c r="T263" i="17"/>
  <c r="V263" i="17"/>
  <c r="U287" i="17"/>
  <c r="V287" i="17"/>
  <c r="U288" i="17"/>
  <c r="V288" i="17"/>
  <c r="T267" i="17"/>
  <c r="V267" i="17"/>
  <c r="T271" i="17"/>
  <c r="V271" i="17"/>
  <c r="T292" i="17"/>
  <c r="T315" i="17"/>
  <c r="T316" i="17"/>
  <c r="T300" i="17"/>
  <c r="V300" i="17"/>
  <c r="T318" i="17"/>
  <c r="T319" i="17"/>
  <c r="T320" i="17"/>
  <c r="T321" i="17"/>
  <c r="T322" i="17"/>
  <c r="T323" i="17"/>
  <c r="T304" i="17"/>
  <c r="V304" i="17"/>
  <c r="T308" i="17"/>
  <c r="V308" i="17"/>
  <c r="T312" i="17"/>
  <c r="V312" i="17"/>
  <c r="T331" i="17"/>
  <c r="V331" i="17"/>
  <c r="T335" i="17"/>
  <c r="V335" i="17"/>
  <c r="T356" i="17"/>
  <c r="T339" i="17"/>
  <c r="V339" i="17"/>
  <c r="T343" i="17"/>
  <c r="V343" i="17"/>
  <c r="T347" i="17"/>
  <c r="V347" i="17"/>
  <c r="T351" i="17"/>
  <c r="V351" i="17"/>
  <c r="U369" i="17"/>
  <c r="V369" i="17"/>
  <c r="T389" i="17"/>
  <c r="T390" i="17"/>
  <c r="T391" i="17"/>
  <c r="T392" i="17"/>
  <c r="T393" i="17"/>
  <c r="T394" i="17"/>
  <c r="T379" i="17"/>
  <c r="V379" i="17"/>
  <c r="T397" i="17"/>
  <c r="T400" i="17"/>
  <c r="V400" i="17"/>
  <c r="T402" i="17"/>
  <c r="V402" i="17"/>
  <c r="T383" i="17"/>
  <c r="V383" i="17"/>
  <c r="U398" i="17"/>
  <c r="V398" i="17"/>
  <c r="T403" i="17"/>
  <c r="V403" i="17"/>
  <c r="T404" i="17"/>
  <c r="V404" i="17"/>
  <c r="T387" i="17"/>
  <c r="V387" i="17"/>
  <c r="U399" i="17"/>
  <c r="V399" i="17"/>
  <c r="U415" i="17"/>
  <c r="V415" i="17"/>
  <c r="U416" i="17"/>
  <c r="V416" i="17"/>
  <c r="U417" i="17"/>
  <c r="V417" i="17"/>
  <c r="U418" i="17"/>
  <c r="V418" i="17"/>
  <c r="U419" i="17"/>
  <c r="V419" i="17"/>
  <c r="U420" i="17"/>
  <c r="V420" i="17"/>
  <c r="U421" i="17"/>
  <c r="V421" i="17"/>
  <c r="T409" i="17"/>
  <c r="V409" i="17"/>
  <c r="T413" i="17"/>
  <c r="V413" i="17"/>
  <c r="U425" i="17"/>
  <c r="V425" i="17"/>
  <c r="U444" i="17"/>
  <c r="V444" i="17"/>
  <c r="U445" i="17"/>
  <c r="V445" i="17"/>
  <c r="T446" i="17"/>
  <c r="T447" i="17"/>
  <c r="T433" i="17"/>
  <c r="V433" i="17"/>
  <c r="T456" i="17"/>
  <c r="V456" i="17"/>
  <c r="T457" i="17"/>
  <c r="V457" i="17"/>
  <c r="T458" i="17"/>
  <c r="V458" i="17"/>
  <c r="T437" i="17"/>
  <c r="V437" i="17"/>
  <c r="U448" i="17"/>
  <c r="V448" i="17"/>
  <c r="U449" i="17"/>
  <c r="V449" i="17"/>
  <c r="T441" i="17"/>
  <c r="V441" i="17"/>
  <c r="U79" i="17"/>
  <c r="V79" i="17"/>
  <c r="U106" i="17"/>
  <c r="V106" i="17"/>
  <c r="U128" i="17"/>
  <c r="V128" i="17"/>
  <c r="U129" i="17"/>
  <c r="V129" i="17"/>
  <c r="U132" i="17"/>
  <c r="V132" i="17"/>
  <c r="U133" i="17"/>
  <c r="V133" i="17"/>
  <c r="U147" i="17"/>
  <c r="V147" i="17"/>
  <c r="U170" i="17"/>
  <c r="V170" i="17"/>
  <c r="U207" i="17"/>
  <c r="V207" i="17"/>
  <c r="U452" i="17"/>
  <c r="V452" i="17"/>
  <c r="U453" i="17"/>
  <c r="V453" i="17"/>
  <c r="U454" i="17"/>
  <c r="V454" i="17"/>
  <c r="T460" i="17"/>
  <c r="V460" i="17"/>
  <c r="T464" i="17"/>
  <c r="V464" i="17"/>
  <c r="U477" i="17"/>
  <c r="V477" i="17"/>
  <c r="U478" i="17"/>
  <c r="V478" i="17"/>
  <c r="U479" i="17"/>
  <c r="V479" i="17"/>
  <c r="T481" i="17"/>
  <c r="T484" i="17"/>
  <c r="V484" i="17"/>
  <c r="T468" i="17"/>
  <c r="V468" i="17"/>
  <c r="U495" i="17"/>
  <c r="V495" i="17"/>
  <c r="T496" i="17"/>
  <c r="T497" i="17"/>
  <c r="T488" i="17"/>
  <c r="V488" i="17"/>
  <c r="U498" i="17"/>
  <c r="V498" i="17"/>
  <c r="T505" i="17"/>
  <c r="V505" i="17"/>
  <c r="T492" i="17"/>
  <c r="V492" i="17"/>
  <c r="U501" i="17"/>
  <c r="V501" i="17"/>
  <c r="T508" i="17"/>
  <c r="V508" i="17"/>
  <c r="U527" i="17"/>
  <c r="V527" i="17"/>
  <c r="T512" i="17"/>
  <c r="V512" i="17"/>
  <c r="U530" i="17"/>
  <c r="V530" i="17"/>
  <c r="U531" i="17"/>
  <c r="V531" i="17"/>
  <c r="T516" i="17"/>
  <c r="V516" i="17"/>
  <c r="T520" i="17"/>
  <c r="V520" i="17"/>
  <c r="T524" i="17"/>
  <c r="V524" i="17"/>
  <c r="U551" i="17"/>
  <c r="V551" i="17"/>
  <c r="T537" i="17"/>
  <c r="V537" i="17"/>
  <c r="T562" i="17"/>
  <c r="T545" i="17"/>
  <c r="V545" i="17"/>
  <c r="T548" i="17"/>
  <c r="V548" i="17"/>
  <c r="T571" i="17"/>
  <c r="V571" i="17"/>
  <c r="T588" i="17"/>
  <c r="T589" i="17"/>
  <c r="U592" i="17"/>
  <c r="V592" i="17"/>
  <c r="T581" i="17"/>
  <c r="V581" i="17"/>
  <c r="T585" i="17"/>
  <c r="V585" i="17"/>
  <c r="T607" i="17"/>
  <c r="T608" i="17"/>
  <c r="T599" i="17"/>
  <c r="V599" i="17"/>
  <c r="T603" i="17"/>
  <c r="V603" i="17"/>
  <c r="U630" i="17"/>
  <c r="V630" i="17"/>
  <c r="T631" i="17"/>
  <c r="T632" i="17"/>
  <c r="T623" i="17"/>
  <c r="V623" i="17"/>
  <c r="U637" i="17"/>
  <c r="V637" i="17"/>
  <c r="U638" i="17"/>
  <c r="V638" i="17"/>
  <c r="U639" i="17"/>
  <c r="V639" i="17"/>
  <c r="U640" i="17"/>
  <c r="V640" i="17"/>
  <c r="T627" i="17"/>
  <c r="V627" i="17"/>
  <c r="T661" i="17"/>
  <c r="T662" i="17"/>
  <c r="T663" i="17"/>
  <c r="T647" i="17"/>
  <c r="V647" i="17"/>
  <c r="T664" i="17"/>
  <c r="T665" i="17"/>
  <c r="T651" i="17"/>
  <c r="V651" i="17"/>
  <c r="U666" i="17"/>
  <c r="V666" i="17"/>
  <c r="U667" i="17"/>
  <c r="V667" i="17"/>
  <c r="T670" i="17"/>
  <c r="V670" i="17"/>
  <c r="T655" i="17"/>
  <c r="V655" i="17"/>
  <c r="T669" i="17"/>
  <c r="T671" i="17"/>
  <c r="V671" i="17"/>
  <c r="T674" i="17"/>
  <c r="V674" i="17"/>
  <c r="T695" i="17"/>
  <c r="T678" i="17"/>
  <c r="V678" i="17"/>
  <c r="T682" i="17"/>
  <c r="V682" i="17"/>
  <c r="T686" i="17"/>
  <c r="V686" i="17"/>
  <c r="T690" i="17"/>
  <c r="V690" i="17"/>
  <c r="T699" i="17"/>
  <c r="T700" i="17"/>
  <c r="T701" i="17"/>
  <c r="T694" i="17"/>
  <c r="V694" i="17"/>
  <c r="T707" i="17"/>
  <c r="V707" i="17"/>
  <c r="U727" i="17"/>
  <c r="V727" i="17"/>
  <c r="T763" i="17"/>
  <c r="T764" i="17"/>
  <c r="T734" i="17"/>
  <c r="V734" i="17"/>
  <c r="T919" i="17"/>
  <c r="T920" i="17"/>
  <c r="T909" i="17"/>
  <c r="V909" i="17"/>
  <c r="T913" i="17"/>
  <c r="V913" i="17"/>
  <c r="T930" i="17"/>
  <c r="V930" i="17"/>
  <c r="T917" i="17"/>
  <c r="V917" i="17"/>
  <c r="T946" i="17"/>
  <c r="T947" i="17"/>
  <c r="T934" i="17"/>
  <c r="V934" i="17"/>
  <c r="U953" i="17"/>
  <c r="V953" i="17"/>
  <c r="U955" i="17"/>
  <c r="V955" i="17"/>
  <c r="T974" i="17"/>
  <c r="T977" i="17"/>
  <c r="T1222" i="17"/>
  <c r="T1250" i="17"/>
  <c r="V1250" i="17"/>
  <c r="T1225" i="17"/>
  <c r="V1225" i="17"/>
  <c r="T1247" i="17"/>
  <c r="V1247" i="17"/>
  <c r="T1229" i="17"/>
  <c r="V1229" i="17"/>
  <c r="T1233" i="17"/>
  <c r="V1233" i="17"/>
  <c r="T1242" i="17"/>
  <c r="T1237" i="17"/>
  <c r="V1237" i="17"/>
  <c r="U1267" i="17"/>
  <c r="V1267" i="17"/>
  <c r="T1254" i="17"/>
  <c r="V1254" i="17"/>
  <c r="T1258" i="17"/>
  <c r="V1258" i="17"/>
  <c r="T1262" i="17"/>
  <c r="V1262" i="17"/>
  <c r="U1269" i="17"/>
  <c r="V1269" i="17"/>
  <c r="U1270" i="17"/>
  <c r="V1270" i="17"/>
  <c r="T1266" i="17"/>
  <c r="V1266" i="17"/>
  <c r="T1276" i="17"/>
  <c r="V1276" i="17"/>
  <c r="U1284" i="17"/>
  <c r="V1284" i="17"/>
  <c r="T1282" i="17"/>
  <c r="V1282" i="17"/>
  <c r="U1311" i="17"/>
  <c r="V1311" i="17"/>
  <c r="T1312" i="17"/>
  <c r="T1290" i="17"/>
  <c r="V1290" i="17"/>
  <c r="T1315" i="17"/>
  <c r="U1316" i="17"/>
  <c r="V1316" i="17"/>
  <c r="T1321" i="17"/>
  <c r="T1322" i="17"/>
  <c r="U1323" i="17"/>
  <c r="V1323" i="17"/>
  <c r="T1330" i="17"/>
  <c r="V1330" i="17"/>
  <c r="T1331" i="17"/>
  <c r="V1331" i="17"/>
  <c r="U1357" i="17"/>
  <c r="V1357" i="17"/>
  <c r="U563" i="17"/>
  <c r="V563" i="17"/>
  <c r="U564" i="17"/>
  <c r="V564" i="17"/>
  <c r="U611" i="17"/>
  <c r="V611" i="17"/>
  <c r="U612" i="17"/>
  <c r="V612" i="17"/>
  <c r="U365" i="17"/>
  <c r="V365" i="17"/>
  <c r="U366" i="17"/>
  <c r="V366" i="17"/>
  <c r="U367" i="17"/>
  <c r="V367" i="17"/>
  <c r="U368" i="17"/>
  <c r="V368" i="17"/>
  <c r="T348" i="17"/>
  <c r="V348" i="17"/>
  <c r="T352" i="17"/>
  <c r="V352" i="17"/>
  <c r="U370" i="17"/>
  <c r="V370" i="17"/>
  <c r="T395" i="17"/>
  <c r="T396" i="17"/>
  <c r="T380" i="17"/>
  <c r="V380" i="17"/>
  <c r="T384" i="17"/>
  <c r="V384" i="17"/>
  <c r="T388" i="17"/>
  <c r="V388" i="17"/>
  <c r="T422" i="17"/>
  <c r="T423" i="17"/>
  <c r="T410" i="17"/>
  <c r="V410" i="17"/>
  <c r="T426" i="17"/>
  <c r="V426" i="17"/>
  <c r="T424" i="17"/>
  <c r="T414" i="17"/>
  <c r="V414" i="17"/>
  <c r="T434" i="17"/>
  <c r="V434" i="17"/>
  <c r="T438" i="17"/>
  <c r="V438" i="17"/>
  <c r="U450" i="17"/>
  <c r="V450" i="17"/>
  <c r="T451" i="17"/>
  <c r="T442" i="17"/>
  <c r="V442" i="17"/>
  <c r="U455" i="17"/>
  <c r="V455" i="17"/>
  <c r="U470" i="17"/>
  <c r="V470" i="17"/>
  <c r="U471" i="17"/>
  <c r="V471" i="17"/>
  <c r="T472" i="17"/>
  <c r="T473" i="17"/>
  <c r="T474" i="17"/>
  <c r="T475" i="17"/>
  <c r="T461" i="17"/>
  <c r="V461" i="17"/>
  <c r="T476" i="17"/>
  <c r="T465" i="17"/>
  <c r="V465" i="17"/>
  <c r="U480" i="17"/>
  <c r="V480" i="17"/>
  <c r="T485" i="17"/>
  <c r="V485" i="17"/>
  <c r="T482" i="17"/>
  <c r="T483" i="17"/>
  <c r="T469" i="17"/>
  <c r="V469" i="17"/>
  <c r="T489" i="17"/>
  <c r="V489" i="17"/>
  <c r="U499" i="17"/>
  <c r="V499" i="17"/>
  <c r="U500" i="17"/>
  <c r="V500" i="17"/>
  <c r="T493" i="17"/>
  <c r="V493" i="17"/>
  <c r="U502" i="17"/>
  <c r="V502" i="17"/>
  <c r="U503" i="17"/>
  <c r="V503" i="17"/>
  <c r="T526" i="17"/>
  <c r="T509" i="17"/>
  <c r="V509" i="17"/>
  <c r="T528" i="17"/>
  <c r="T529" i="17"/>
  <c r="T513" i="17"/>
  <c r="V513" i="17"/>
  <c r="T532" i="17"/>
  <c r="T517" i="17"/>
  <c r="V517" i="17"/>
  <c r="U533" i="17"/>
  <c r="V533" i="17"/>
  <c r="T521" i="17"/>
  <c r="V521" i="17"/>
  <c r="T525" i="17"/>
  <c r="V525" i="17"/>
  <c r="U552" i="17"/>
  <c r="V552" i="17"/>
  <c r="U554" i="17"/>
  <c r="V554" i="17"/>
  <c r="U555" i="17"/>
  <c r="V555" i="17"/>
  <c r="U557" i="17"/>
  <c r="V557" i="17"/>
  <c r="T558" i="17"/>
  <c r="U560" i="17"/>
  <c r="V560" i="17"/>
  <c r="T561" i="17"/>
  <c r="T542" i="17"/>
  <c r="V542" i="17"/>
  <c r="T549" i="17"/>
  <c r="V549" i="17"/>
  <c r="T586" i="17"/>
  <c r="T568" i="17"/>
  <c r="V568" i="17"/>
  <c r="T574" i="17"/>
  <c r="V574" i="17"/>
  <c r="T590" i="17"/>
  <c r="T579" i="17"/>
  <c r="V579" i="17"/>
  <c r="T600" i="17"/>
  <c r="V600" i="17"/>
  <c r="U614" i="17"/>
  <c r="V614" i="17"/>
  <c r="T618" i="17"/>
  <c r="V618" i="17"/>
  <c r="T629" i="17"/>
  <c r="T620" i="17"/>
  <c r="V620" i="17"/>
  <c r="T633" i="17"/>
  <c r="T634" i="17"/>
  <c r="T635" i="17"/>
  <c r="T636" i="17"/>
  <c r="T624" i="17"/>
  <c r="V624" i="17"/>
  <c r="U641" i="17"/>
  <c r="V641" i="17"/>
  <c r="U642" i="17"/>
  <c r="V642" i="17"/>
  <c r="T628" i="17"/>
  <c r="V628" i="17"/>
  <c r="U659" i="17"/>
  <c r="V659" i="17"/>
  <c r="U660" i="17"/>
  <c r="V660" i="17"/>
  <c r="T672" i="17"/>
  <c r="V672" i="17"/>
  <c r="T648" i="17"/>
  <c r="V648" i="17"/>
  <c r="T652" i="17"/>
  <c r="V652" i="17"/>
  <c r="U668" i="17"/>
  <c r="V668" i="17"/>
  <c r="T673" i="17"/>
  <c r="V673" i="17"/>
  <c r="T656" i="17"/>
  <c r="V656" i="17"/>
  <c r="T675" i="17"/>
  <c r="V675" i="17"/>
  <c r="T679" i="17"/>
  <c r="V679" i="17"/>
  <c r="U696" i="17"/>
  <c r="V696" i="17"/>
  <c r="U697" i="17"/>
  <c r="V697" i="17"/>
  <c r="U698" i="17"/>
  <c r="V698" i="17"/>
  <c r="T683" i="17"/>
  <c r="V683" i="17"/>
  <c r="T702" i="17"/>
  <c r="V702" i="17"/>
  <c r="T687" i="17"/>
  <c r="V687" i="17"/>
  <c r="T691" i="17"/>
  <c r="V691" i="17"/>
  <c r="T718" i="17"/>
  <c r="T719" i="17"/>
  <c r="T720" i="17"/>
  <c r="T721" i="17"/>
  <c r="T729" i="17"/>
  <c r="V729" i="17"/>
  <c r="T732" i="17"/>
  <c r="V732" i="17"/>
  <c r="T733" i="17"/>
  <c r="V733" i="17"/>
  <c r="T704" i="17"/>
  <c r="V704" i="17"/>
  <c r="T708" i="17"/>
  <c r="V708" i="17"/>
  <c r="U722" i="17"/>
  <c r="V722" i="17"/>
  <c r="U723" i="17"/>
  <c r="V723" i="17"/>
  <c r="U724" i="17"/>
  <c r="V724" i="17"/>
  <c r="U725" i="17"/>
  <c r="V725" i="17"/>
  <c r="T726" i="17"/>
  <c r="T716" i="17"/>
  <c r="V716" i="17"/>
  <c r="U762" i="17"/>
  <c r="V762" i="17"/>
  <c r="T735" i="17"/>
  <c r="V735" i="17"/>
  <c r="T738" i="17"/>
  <c r="V738" i="17"/>
  <c r="T744" i="17"/>
  <c r="V744" i="17"/>
  <c r="U768" i="17"/>
  <c r="V768" i="17"/>
  <c r="U769" i="17"/>
  <c r="V769" i="17"/>
  <c r="T902" i="17"/>
  <c r="V902" i="17"/>
  <c r="T890" i="17"/>
  <c r="V890" i="17"/>
  <c r="T903" i="17"/>
  <c r="V903" i="17"/>
  <c r="T926" i="17"/>
  <c r="V926" i="17"/>
  <c r="U919" i="17"/>
  <c r="V919" i="17"/>
  <c r="T908" i="17"/>
  <c r="V908" i="17"/>
  <c r="T915" i="17"/>
  <c r="V915" i="17"/>
  <c r="T932" i="17"/>
  <c r="V932" i="17"/>
  <c r="U946" i="17"/>
  <c r="V946" i="17"/>
  <c r="U947" i="17"/>
  <c r="V947" i="17"/>
  <c r="T960" i="17"/>
  <c r="V960" i="17"/>
  <c r="T936" i="17"/>
  <c r="V936" i="17"/>
  <c r="T958" i="17"/>
  <c r="V958" i="17"/>
  <c r="T959" i="17"/>
  <c r="V959" i="17"/>
  <c r="T939" i="17"/>
  <c r="V939" i="17"/>
  <c r="U974" i="17"/>
  <c r="V974" i="17"/>
  <c r="T976" i="17"/>
  <c r="U977" i="17"/>
  <c r="V977" i="17"/>
  <c r="U1222" i="17"/>
  <c r="V1222" i="17"/>
  <c r="T1246" i="17"/>
  <c r="V1246" i="17"/>
  <c r="T1227" i="17"/>
  <c r="V1227" i="17"/>
  <c r="T1248" i="17"/>
  <c r="V1248" i="17"/>
  <c r="T1231" i="17"/>
  <c r="V1231" i="17"/>
  <c r="T1235" i="17"/>
  <c r="V1235" i="17"/>
  <c r="U1242" i="17"/>
  <c r="V1242" i="17"/>
  <c r="T1267" i="17"/>
  <c r="T1252" i="17"/>
  <c r="V1252" i="17"/>
  <c r="T1256" i="17"/>
  <c r="V1256" i="17"/>
  <c r="T1260" i="17"/>
  <c r="V1260" i="17"/>
  <c r="T1269" i="17"/>
  <c r="T1270" i="17"/>
  <c r="T1263" i="17"/>
  <c r="V1263" i="17"/>
  <c r="T1265" i="17"/>
  <c r="V1265" i="17"/>
  <c r="T1287" i="17"/>
  <c r="V1287" i="17"/>
  <c r="T1285" i="17"/>
  <c r="T1278" i="17"/>
  <c r="V1278" i="17"/>
  <c r="T1281" i="17"/>
  <c r="V1281" i="17"/>
  <c r="U1308" i="17"/>
  <c r="V1308" i="17"/>
  <c r="T1294" i="17"/>
  <c r="V1294" i="17"/>
  <c r="T1349" i="17"/>
  <c r="V1349" i="17"/>
  <c r="U1371" i="17"/>
  <c r="V1371" i="17"/>
  <c r="U1395" i="17"/>
  <c r="V1395" i="17"/>
  <c r="U1398" i="17"/>
  <c r="V1398" i="17"/>
  <c r="T1416" i="17"/>
  <c r="V1416" i="17"/>
  <c r="T1400" i="17"/>
  <c r="T1401" i="17"/>
  <c r="T1406" i="17"/>
  <c r="T1435" i="17"/>
  <c r="T1424" i="17"/>
  <c r="V1424" i="17"/>
  <c r="T1441" i="17"/>
  <c r="T1430" i="17"/>
  <c r="V1430" i="17"/>
  <c r="U1464" i="17"/>
  <c r="V1464" i="17"/>
  <c r="U1465" i="17"/>
  <c r="V1465" i="17"/>
  <c r="U1466" i="17"/>
  <c r="V1466" i="17"/>
  <c r="T1469" i="17"/>
  <c r="V1469" i="17"/>
  <c r="T1467" i="17"/>
  <c r="T1468" i="17"/>
  <c r="T1473" i="17"/>
  <c r="V1473" i="17"/>
  <c r="T1453" i="17"/>
  <c r="V1453" i="17"/>
  <c r="T1479" i="17"/>
  <c r="V1479" i="17"/>
  <c r="T1484" i="17"/>
  <c r="V1484" i="17"/>
  <c r="T1487" i="17"/>
  <c r="V1487" i="17"/>
  <c r="T1520" i="17"/>
  <c r="V1520" i="17"/>
  <c r="T1536" i="17"/>
  <c r="T1537" i="17"/>
  <c r="T1538" i="17"/>
  <c r="T1523" i="17"/>
  <c r="V1523" i="17"/>
  <c r="U1539" i="17"/>
  <c r="V1539" i="17"/>
  <c r="U1540" i="17"/>
  <c r="V1540" i="17"/>
  <c r="U1541" i="17"/>
  <c r="V1541" i="17"/>
  <c r="U1542" i="17"/>
  <c r="V1542" i="17"/>
  <c r="T1544" i="17"/>
  <c r="T1545" i="17"/>
  <c r="T1546" i="17"/>
  <c r="T1547" i="17"/>
  <c r="T1548" i="17"/>
  <c r="T1549" i="17"/>
  <c r="T1550" i="17"/>
  <c r="T1551" i="17"/>
  <c r="T1528" i="17"/>
  <c r="V1528" i="17"/>
  <c r="T1557" i="17"/>
  <c r="V1557" i="17"/>
  <c r="T1579" i="17"/>
  <c r="V1579" i="17"/>
  <c r="T1596" i="17"/>
  <c r="T1609" i="17"/>
  <c r="V1609" i="17"/>
  <c r="T1597" i="17"/>
  <c r="T1582" i="17"/>
  <c r="V1582" i="17"/>
  <c r="U1603" i="17"/>
  <c r="V1603" i="17"/>
  <c r="T1607" i="17"/>
  <c r="V1607" i="17"/>
  <c r="T1604" i="17"/>
  <c r="T1587" i="17"/>
  <c r="V1587" i="17"/>
  <c r="T1590" i="17"/>
  <c r="V1590" i="17"/>
  <c r="T1621" i="17"/>
  <c r="T1622" i="17"/>
  <c r="T1611" i="17"/>
  <c r="V1611" i="17"/>
  <c r="T1614" i="17"/>
  <c r="V1614" i="17"/>
  <c r="U1625" i="17"/>
  <c r="V1625" i="17"/>
  <c r="U1626" i="17"/>
  <c r="V1626" i="17"/>
  <c r="U1627" i="17"/>
  <c r="V1627" i="17"/>
  <c r="T1619" i="17"/>
  <c r="V1619" i="17"/>
  <c r="T1631" i="17"/>
  <c r="V1631" i="17"/>
  <c r="T1667" i="17"/>
  <c r="U1668" i="17"/>
  <c r="V1668" i="17"/>
  <c r="U1669" i="17"/>
  <c r="V1669" i="17"/>
  <c r="U1671" i="17"/>
  <c r="V1671" i="17"/>
  <c r="T1690" i="17"/>
  <c r="T1691" i="17"/>
  <c r="T1696" i="17"/>
  <c r="T1697" i="17"/>
  <c r="T1684" i="17"/>
  <c r="V1684" i="17"/>
  <c r="U1729" i="17"/>
  <c r="V1729" i="17"/>
  <c r="T1745" i="17"/>
  <c r="V1745" i="17"/>
  <c r="T1709" i="17"/>
  <c r="V1709" i="17"/>
  <c r="T1725" i="17"/>
  <c r="V1725" i="17"/>
  <c r="T1773" i="17"/>
  <c r="T1774" i="17"/>
  <c r="T1808" i="17"/>
  <c r="V1808" i="17"/>
  <c r="T1831" i="17"/>
  <c r="T1832" i="17"/>
  <c r="T1860" i="17"/>
  <c r="T1849" i="17"/>
  <c r="V1849" i="17"/>
  <c r="U1318" i="17"/>
  <c r="V1318" i="17"/>
  <c r="U1354" i="17"/>
  <c r="V1354" i="17"/>
  <c r="T1359" i="17"/>
  <c r="T1340" i="17"/>
  <c r="V1340" i="17"/>
  <c r="T1364" i="17"/>
  <c r="T1365" i="17"/>
  <c r="U1366" i="17"/>
  <c r="V1366" i="17"/>
  <c r="T1348" i="17"/>
  <c r="V1348" i="17"/>
  <c r="T1372" i="17"/>
  <c r="T1351" i="17"/>
  <c r="V1351" i="17"/>
  <c r="T1396" i="17"/>
  <c r="T1397" i="17"/>
  <c r="T1398" i="17"/>
  <c r="U1400" i="17"/>
  <c r="V1400" i="17"/>
  <c r="T1384" i="17"/>
  <c r="V1384" i="17"/>
  <c r="T1388" i="17"/>
  <c r="V1388" i="17"/>
  <c r="U1441" i="17"/>
  <c r="V1441" i="17"/>
  <c r="T1431" i="17"/>
  <c r="V1431" i="17"/>
  <c r="T1470" i="17"/>
  <c r="V1470" i="17"/>
  <c r="T1471" i="17"/>
  <c r="V1471" i="17"/>
  <c r="T1464" i="17"/>
  <c r="T1465" i="17"/>
  <c r="T1472" i="17"/>
  <c r="V1472" i="17"/>
  <c r="T1466" i="17"/>
  <c r="T1452" i="17"/>
  <c r="V1452" i="17"/>
  <c r="U1467" i="17"/>
  <c r="V1467" i="17"/>
  <c r="U1468" i="17"/>
  <c r="V1468" i="17"/>
  <c r="T1480" i="17"/>
  <c r="V1480" i="17"/>
  <c r="T1483" i="17"/>
  <c r="V1483" i="17"/>
  <c r="T1488" i="17"/>
  <c r="V1488" i="17"/>
  <c r="T1519" i="17"/>
  <c r="V1519" i="17"/>
  <c r="U1536" i="17"/>
  <c r="V1536" i="17"/>
  <c r="U1537" i="17"/>
  <c r="V1537" i="17"/>
  <c r="U1538" i="17"/>
  <c r="V1538" i="17"/>
  <c r="T1539" i="17"/>
  <c r="T1540" i="17"/>
  <c r="T1541" i="17"/>
  <c r="T1542" i="17"/>
  <c r="T1524" i="17"/>
  <c r="V1524" i="17"/>
  <c r="T1527" i="17"/>
  <c r="V1527" i="17"/>
  <c r="U1544" i="17"/>
  <c r="V1544" i="17"/>
  <c r="U1545" i="17"/>
  <c r="V1545" i="17"/>
  <c r="U1546" i="17"/>
  <c r="V1546" i="17"/>
  <c r="U1547" i="17"/>
  <c r="V1547" i="17"/>
  <c r="U1548" i="17"/>
  <c r="V1548" i="17"/>
  <c r="U1549" i="17"/>
  <c r="V1549" i="17"/>
  <c r="U1550" i="17"/>
  <c r="V1550" i="17"/>
  <c r="U1551" i="17"/>
  <c r="V1551" i="17"/>
  <c r="T1558" i="17"/>
  <c r="V1558" i="17"/>
  <c r="T1561" i="17"/>
  <c r="V1561" i="17"/>
  <c r="U1596" i="17"/>
  <c r="V1596" i="17"/>
  <c r="U1597" i="17"/>
  <c r="V1597" i="17"/>
  <c r="T1583" i="17"/>
  <c r="V1583" i="17"/>
  <c r="T1603" i="17"/>
  <c r="T1586" i="17"/>
  <c r="V1586" i="17"/>
  <c r="U1604" i="17"/>
  <c r="V1604" i="17"/>
  <c r="T1608" i="17"/>
  <c r="V1608" i="17"/>
  <c r="T1591" i="17"/>
  <c r="V1591" i="17"/>
  <c r="T1610" i="17"/>
  <c r="V1610" i="17"/>
  <c r="U1621" i="17"/>
  <c r="V1621" i="17"/>
  <c r="U1622" i="17"/>
  <c r="V1622" i="17"/>
  <c r="T1625" i="17"/>
  <c r="T1626" i="17"/>
  <c r="T1627" i="17"/>
  <c r="T1615" i="17"/>
  <c r="V1615" i="17"/>
  <c r="T1618" i="17"/>
  <c r="V1618" i="17"/>
  <c r="T1632" i="17"/>
  <c r="V1632" i="17"/>
  <c r="T1659" i="17"/>
  <c r="V1659" i="17"/>
  <c r="U1667" i="17"/>
  <c r="V1667" i="17"/>
  <c r="T1668" i="17"/>
  <c r="T1669" i="17"/>
  <c r="T1671" i="17"/>
  <c r="T1675" i="17"/>
  <c r="V1675" i="17"/>
  <c r="U1690" i="17"/>
  <c r="V1690" i="17"/>
  <c r="U1691" i="17"/>
  <c r="V1691" i="17"/>
  <c r="U1696" i="17"/>
  <c r="V1696" i="17"/>
  <c r="U1697" i="17"/>
  <c r="V1697" i="17"/>
  <c r="T1736" i="17"/>
  <c r="T1717" i="17"/>
  <c r="V1717" i="17"/>
  <c r="T1743" i="17"/>
  <c r="T1771" i="17"/>
  <c r="T1750" i="17"/>
  <c r="V1750" i="17"/>
  <c r="U1779" i="17"/>
  <c r="V1779" i="17"/>
  <c r="U1780" i="17"/>
  <c r="V1780" i="17"/>
  <c r="U1782" i="17"/>
  <c r="V1782" i="17"/>
  <c r="T1816" i="17"/>
  <c r="T1817" i="17"/>
  <c r="U1818" i="17"/>
  <c r="V1818" i="17"/>
  <c r="T1820" i="17"/>
  <c r="T1802" i="17"/>
  <c r="V1802" i="17"/>
  <c r="T1822" i="17"/>
  <c r="T1823" i="17"/>
  <c r="U1824" i="17"/>
  <c r="V1824" i="17"/>
  <c r="T1809" i="17"/>
  <c r="V1809" i="17"/>
  <c r="T1812" i="17"/>
  <c r="V1812" i="17"/>
  <c r="U1834" i="17"/>
  <c r="V1834" i="17"/>
  <c r="T1857" i="17"/>
  <c r="T1839" i="17"/>
  <c r="V1839" i="17"/>
  <c r="T1861" i="17"/>
  <c r="T1862" i="17"/>
  <c r="U1863" i="17"/>
  <c r="V1863" i="17"/>
  <c r="T1850" i="17"/>
  <c r="V1850" i="17"/>
  <c r="T1888" i="17"/>
  <c r="V1888" i="17"/>
  <c r="T1889" i="17"/>
  <c r="V1889" i="17"/>
  <c r="U1872" i="17"/>
  <c r="V1872" i="17"/>
  <c r="T1306" i="17"/>
  <c r="V1306" i="17"/>
  <c r="T1328" i="17"/>
  <c r="T1339" i="17"/>
  <c r="V1339" i="17"/>
  <c r="T1361" i="17"/>
  <c r="T1342" i="17"/>
  <c r="V1342" i="17"/>
  <c r="T1345" i="17"/>
  <c r="V1345" i="17"/>
  <c r="U1368" i="17"/>
  <c r="V1368" i="17"/>
  <c r="T1393" i="17"/>
  <c r="T1378" i="17"/>
  <c r="V1378" i="17"/>
  <c r="T1381" i="17"/>
  <c r="V1381" i="17"/>
  <c r="T1403" i="17"/>
  <c r="T1412" i="17"/>
  <c r="V1412" i="17"/>
  <c r="T1404" i="17"/>
  <c r="T1405" i="17"/>
  <c r="T1419" i="17"/>
  <c r="V1419" i="17"/>
  <c r="T1420" i="17"/>
  <c r="V1420" i="17"/>
  <c r="T1390" i="17"/>
  <c r="V1390" i="17"/>
  <c r="T1409" i="17"/>
  <c r="T1410" i="17"/>
  <c r="T1422" i="17"/>
  <c r="V1422" i="17"/>
  <c r="U1433" i="17"/>
  <c r="V1433" i="17"/>
  <c r="U1436" i="17"/>
  <c r="V1436" i="17"/>
  <c r="U1438" i="17"/>
  <c r="V1438" i="17"/>
  <c r="T1448" i="17"/>
  <c r="V1448" i="17"/>
  <c r="T1428" i="17"/>
  <c r="V1428" i="17"/>
  <c r="U1442" i="17"/>
  <c r="V1442" i="17"/>
  <c r="U1443" i="17"/>
  <c r="V1443" i="17"/>
  <c r="U1454" i="17"/>
  <c r="V1454" i="17"/>
  <c r="U1455" i="17"/>
  <c r="V1455" i="17"/>
  <c r="U1456" i="17"/>
  <c r="V1456" i="17"/>
  <c r="U1457" i="17"/>
  <c r="V1457" i="17"/>
  <c r="U1458" i="17"/>
  <c r="V1458" i="17"/>
  <c r="U1459" i="17"/>
  <c r="V1459" i="17"/>
  <c r="U1460" i="17"/>
  <c r="V1460" i="17"/>
  <c r="U1461" i="17"/>
  <c r="V1461" i="17"/>
  <c r="U1462" i="17"/>
  <c r="V1462" i="17"/>
  <c r="T1463" i="17"/>
  <c r="T1451" i="17"/>
  <c r="V1451" i="17"/>
  <c r="T1474" i="17"/>
  <c r="V1474" i="17"/>
  <c r="T1475" i="17"/>
  <c r="V1475" i="17"/>
  <c r="T1476" i="17"/>
  <c r="V1476" i="17"/>
  <c r="T1489" i="17"/>
  <c r="T1490" i="17"/>
  <c r="T1477" i="17"/>
  <c r="V1477" i="17"/>
  <c r="T1491" i="17"/>
  <c r="T1492" i="17"/>
  <c r="T1493" i="17"/>
  <c r="T1482" i="17"/>
  <c r="V1482" i="17"/>
  <c r="T1485" i="17"/>
  <c r="V1485" i="17"/>
  <c r="U1494" i="17"/>
  <c r="V1494" i="17"/>
  <c r="U1495" i="17"/>
  <c r="V1495" i="17"/>
  <c r="U1496" i="17"/>
  <c r="V1496" i="17"/>
  <c r="U1497" i="17"/>
  <c r="V1497" i="17"/>
  <c r="U1498" i="17"/>
  <c r="V1498" i="17"/>
  <c r="U1499" i="17"/>
  <c r="V1499" i="17"/>
  <c r="U1500" i="17"/>
  <c r="V1500" i="17"/>
  <c r="U1501" i="17"/>
  <c r="V1501" i="17"/>
  <c r="U1502" i="17"/>
  <c r="V1502" i="17"/>
  <c r="U1503" i="17"/>
  <c r="V1503" i="17"/>
  <c r="U1504" i="17"/>
  <c r="V1504" i="17"/>
  <c r="U1505" i="17"/>
  <c r="V1505" i="17"/>
  <c r="U1506" i="17"/>
  <c r="V1506" i="17"/>
  <c r="U1507" i="17"/>
  <c r="V1507" i="17"/>
  <c r="U1508" i="17"/>
  <c r="V1508" i="17"/>
  <c r="U1509" i="17"/>
  <c r="V1509" i="17"/>
  <c r="U1510" i="17"/>
  <c r="V1510" i="17"/>
  <c r="U1511" i="17"/>
  <c r="V1511" i="17"/>
  <c r="U1512" i="17"/>
  <c r="V1512" i="17"/>
  <c r="U1530" i="17"/>
  <c r="V1530" i="17"/>
  <c r="U1531" i="17"/>
  <c r="V1531" i="17"/>
  <c r="T1532" i="17"/>
  <c r="T1533" i="17"/>
  <c r="T1534" i="17"/>
  <c r="T1518" i="17"/>
  <c r="V1518" i="17"/>
  <c r="T1521" i="17"/>
  <c r="V1521" i="17"/>
  <c r="U1535" i="17"/>
  <c r="V1535" i="17"/>
  <c r="U1543" i="17"/>
  <c r="V1543" i="17"/>
  <c r="T1526" i="17"/>
  <c r="V1526" i="17"/>
  <c r="T1529" i="17"/>
  <c r="V1529" i="17"/>
  <c r="U1552" i="17"/>
  <c r="V1552" i="17"/>
  <c r="U1562" i="17"/>
  <c r="V1562" i="17"/>
  <c r="U1563" i="17"/>
  <c r="V1563" i="17"/>
  <c r="U1564" i="17"/>
  <c r="V1564" i="17"/>
  <c r="U1565" i="17"/>
  <c r="V1565" i="17"/>
  <c r="U1566" i="17"/>
  <c r="V1566" i="17"/>
  <c r="U1567" i="17"/>
  <c r="V1567" i="17"/>
  <c r="U1568" i="17"/>
  <c r="V1568" i="17"/>
  <c r="U1569" i="17"/>
  <c r="V1569" i="17"/>
  <c r="U1570" i="17"/>
  <c r="V1570" i="17"/>
  <c r="U1571" i="17"/>
  <c r="V1571" i="17"/>
  <c r="T1572" i="17"/>
  <c r="T1573" i="17"/>
  <c r="T1576" i="17"/>
  <c r="V1576" i="17"/>
  <c r="T1577" i="17"/>
  <c r="V1577" i="17"/>
  <c r="T1578" i="17"/>
  <c r="V1578" i="17"/>
  <c r="T1574" i="17"/>
  <c r="T1575" i="17"/>
  <c r="T1560" i="17"/>
  <c r="V1560" i="17"/>
  <c r="T1594" i="17"/>
  <c r="T1595" i="17"/>
  <c r="T1580" i="17"/>
  <c r="V1580" i="17"/>
  <c r="U1598" i="17"/>
  <c r="V1598" i="17"/>
  <c r="U1599" i="17"/>
  <c r="V1599" i="17"/>
  <c r="U1600" i="17"/>
  <c r="V1600" i="17"/>
  <c r="U1601" i="17"/>
  <c r="V1601" i="17"/>
  <c r="T1602" i="17"/>
  <c r="T1585" i="17"/>
  <c r="V1585" i="17"/>
  <c r="T1588" i="17"/>
  <c r="V1588" i="17"/>
  <c r="U1605" i="17"/>
  <c r="V1605" i="17"/>
  <c r="U1606" i="17"/>
  <c r="V1606" i="17"/>
  <c r="T1593" i="17"/>
  <c r="V1593" i="17"/>
  <c r="T1612" i="17"/>
  <c r="V1612" i="17"/>
  <c r="U1623" i="17"/>
  <c r="V1623" i="17"/>
  <c r="U1624" i="17"/>
  <c r="V1624" i="17"/>
  <c r="T1617" i="17"/>
  <c r="V1617" i="17"/>
  <c r="T1620" i="17"/>
  <c r="V1620" i="17"/>
  <c r="T1688" i="17"/>
  <c r="T1689" i="17"/>
  <c r="U1692" i="17"/>
  <c r="V1692" i="17"/>
  <c r="U1695" i="17"/>
  <c r="V1695" i="17"/>
  <c r="T1685" i="17"/>
  <c r="V1685" i="17"/>
  <c r="U1700" i="17"/>
  <c r="V1700" i="17"/>
  <c r="U1701" i="17"/>
  <c r="V1701" i="17"/>
  <c r="U1768" i="17"/>
  <c r="V1768" i="17"/>
  <c r="T1778" i="17"/>
  <c r="T1785" i="17"/>
  <c r="V1785" i="17"/>
  <c r="T1793" i="17"/>
  <c r="V1793" i="17"/>
  <c r="T1794" i="17"/>
  <c r="V1794" i="17"/>
  <c r="T1801" i="17"/>
  <c r="V1801" i="17"/>
  <c r="T1824" i="17"/>
  <c r="T1825" i="17"/>
  <c r="U1830" i="17"/>
  <c r="V1830" i="17"/>
  <c r="T1863" i="17"/>
  <c r="T1885" i="17"/>
  <c r="V1885" i="17"/>
  <c r="U1866" i="17"/>
  <c r="V1866" i="17"/>
  <c r="U1868" i="17"/>
  <c r="V1868" i="17"/>
  <c r="U1870" i="17"/>
  <c r="V1870" i="17"/>
  <c r="T1853" i="17"/>
  <c r="V1853" i="17"/>
  <c r="T1894" i="17"/>
  <c r="V1894" i="17"/>
  <c r="T1919" i="17"/>
  <c r="T1920" i="17"/>
  <c r="T1897" i="17"/>
  <c r="V1897" i="17"/>
  <c r="T1931" i="17"/>
  <c r="V1931" i="17"/>
  <c r="T1932" i="17"/>
  <c r="V1932" i="17"/>
  <c r="T1923" i="17"/>
  <c r="T1900" i="17"/>
  <c r="V1900" i="17"/>
  <c r="T1903" i="17"/>
  <c r="V1903" i="17"/>
  <c r="T1924" i="17"/>
  <c r="T1909" i="17"/>
  <c r="V1909" i="17"/>
  <c r="U1876" i="17"/>
  <c r="V1876" i="17"/>
  <c r="U1956" i="17"/>
  <c r="V1956" i="17"/>
  <c r="T1876" i="17"/>
  <c r="T1877" i="17"/>
  <c r="T1879" i="17"/>
  <c r="T1880" i="17"/>
  <c r="T1854" i="17"/>
  <c r="V1854" i="17"/>
  <c r="U1919" i="17"/>
  <c r="V1919" i="17"/>
  <c r="U1922" i="17"/>
  <c r="V1922" i="17"/>
  <c r="T1901" i="17"/>
  <c r="V1901" i="17"/>
  <c r="T1910" i="17"/>
  <c r="V1910" i="17"/>
  <c r="U1925" i="17"/>
  <c r="V1925" i="17"/>
  <c r="U1927" i="17"/>
  <c r="V1927" i="17"/>
  <c r="T1917" i="17"/>
  <c r="V1917" i="17"/>
  <c r="T1956" i="17"/>
  <c r="T1939" i="17"/>
  <c r="V1939" i="17"/>
  <c r="T1967" i="17"/>
  <c r="V1967" i="17"/>
  <c r="T1959" i="17"/>
  <c r="U1960" i="17"/>
  <c r="V1960" i="17"/>
  <c r="U1961" i="17"/>
  <c r="V1961" i="17"/>
  <c r="T1945" i="17"/>
  <c r="V1945" i="17"/>
  <c r="U1962" i="17"/>
  <c r="V1962" i="17"/>
  <c r="T1976" i="17"/>
  <c r="V1976" i="17"/>
  <c r="T1995" i="17"/>
  <c r="V1995" i="17"/>
  <c r="T1979" i="17"/>
  <c r="V1979" i="17"/>
  <c r="T1982" i="17"/>
  <c r="V1982" i="17"/>
  <c r="U2018" i="17"/>
  <c r="V2018" i="17"/>
  <c r="U2021" i="17"/>
  <c r="V2021" i="17"/>
  <c r="T2040" i="17"/>
  <c r="V2040" i="17"/>
  <c r="U2068" i="17"/>
  <c r="V2068" i="17"/>
  <c r="T2077" i="17"/>
  <c r="V2077" i="17"/>
  <c r="T2079" i="17"/>
  <c r="V2079" i="17"/>
  <c r="T2060" i="17"/>
  <c r="V2060" i="17"/>
  <c r="T2075" i="17"/>
  <c r="T2080" i="17"/>
  <c r="V2080" i="17"/>
  <c r="T2078" i="17"/>
  <c r="V2078" i="17"/>
  <c r="U2096" i="17"/>
  <c r="V2096" i="17"/>
  <c r="U2097" i="17"/>
  <c r="V2097" i="17"/>
  <c r="T2105" i="17"/>
  <c r="V2105" i="17"/>
  <c r="T2128" i="17"/>
  <c r="V2128" i="17"/>
  <c r="T2113" i="17"/>
  <c r="T2114" i="17"/>
  <c r="T2106" i="17"/>
  <c r="V2106" i="17"/>
  <c r="T2119" i="17"/>
  <c r="T2120" i="17"/>
  <c r="T2121" i="17"/>
  <c r="T2122" i="17"/>
  <c r="T2109" i="17"/>
  <c r="V2109" i="17"/>
  <c r="U2123" i="17"/>
  <c r="V2123" i="17"/>
  <c r="U2125" i="17"/>
  <c r="V2125" i="17"/>
  <c r="U2135" i="17"/>
  <c r="V2135" i="17"/>
  <c r="U2136" i="17"/>
  <c r="V2136" i="17"/>
  <c r="U2137" i="17"/>
  <c r="V2137" i="17"/>
  <c r="U2138" i="17"/>
  <c r="V2138" i="17"/>
  <c r="U2139" i="17"/>
  <c r="V2139" i="17"/>
  <c r="T2130" i="17"/>
  <c r="V2130" i="17"/>
  <c r="T2141" i="17"/>
  <c r="T2146" i="17"/>
  <c r="V2146" i="17"/>
  <c r="T2147" i="17"/>
  <c r="V2147" i="17"/>
  <c r="T2133" i="17"/>
  <c r="V2133" i="17"/>
  <c r="U2142" i="17"/>
  <c r="V2142" i="17"/>
  <c r="U2159" i="17"/>
  <c r="V2159" i="17"/>
  <c r="U2160" i="17"/>
  <c r="V2160" i="17"/>
  <c r="T2151" i="17"/>
  <c r="V2151" i="17"/>
  <c r="T2154" i="17"/>
  <c r="V2154" i="17"/>
  <c r="U2185" i="17"/>
  <c r="V2185" i="17"/>
  <c r="U2187" i="17"/>
  <c r="V2187" i="17"/>
  <c r="U2188" i="17"/>
  <c r="V2188" i="17"/>
  <c r="U2189" i="17"/>
  <c r="V2189" i="17"/>
  <c r="U2190" i="17"/>
  <c r="V2190" i="17"/>
  <c r="T2199" i="17"/>
  <c r="V2199" i="17"/>
  <c r="T2200" i="17"/>
  <c r="V2200" i="17"/>
  <c r="T2201" i="17"/>
  <c r="V2201" i="17"/>
  <c r="T2202" i="17"/>
  <c r="V2202" i="17"/>
  <c r="T1912" i="17"/>
  <c r="V1912" i="17"/>
  <c r="T1937" i="17"/>
  <c r="V1937" i="17"/>
  <c r="T1952" i="17"/>
  <c r="T1938" i="17"/>
  <c r="V1938" i="17"/>
  <c r="U1954" i="17"/>
  <c r="V1954" i="17"/>
  <c r="T1941" i="17"/>
  <c r="V1941" i="17"/>
  <c r="T1960" i="17"/>
  <c r="T1961" i="17"/>
  <c r="T1971" i="17"/>
  <c r="V1971" i="17"/>
  <c r="T1942" i="17"/>
  <c r="V1942" i="17"/>
  <c r="T1962" i="17"/>
  <c r="T1947" i="17"/>
  <c r="V1947" i="17"/>
  <c r="T2096" i="17"/>
  <c r="T2097" i="17"/>
  <c r="T2092" i="17"/>
  <c r="V2092" i="17"/>
  <c r="U2113" i="17"/>
  <c r="V2113" i="17"/>
  <c r="U2114" i="17"/>
  <c r="V2114" i="17"/>
  <c r="U2119" i="17"/>
  <c r="V2119" i="17"/>
  <c r="U2120" i="17"/>
  <c r="V2120" i="17"/>
  <c r="U2121" i="17"/>
  <c r="V2121" i="17"/>
  <c r="U2122" i="17"/>
  <c r="V2122" i="17"/>
  <c r="T2123" i="17"/>
  <c r="T2110" i="17"/>
  <c r="V2110" i="17"/>
  <c r="T2125" i="17"/>
  <c r="T2135" i="17"/>
  <c r="T2136" i="17"/>
  <c r="T2137" i="17"/>
  <c r="T2138" i="17"/>
  <c r="T2139" i="17"/>
  <c r="T2143" i="17"/>
  <c r="V2143" i="17"/>
  <c r="T2129" i="17"/>
  <c r="V2129" i="17"/>
  <c r="U2141" i="17"/>
  <c r="V2141" i="17"/>
  <c r="T2142" i="17"/>
  <c r="T2134" i="17"/>
  <c r="V2134" i="17"/>
  <c r="T2159" i="17"/>
  <c r="T2160" i="17"/>
  <c r="T2150" i="17"/>
  <c r="V2150" i="17"/>
  <c r="T2185" i="17"/>
  <c r="T2175" i="17"/>
  <c r="V2175" i="17"/>
  <c r="T2187" i="17"/>
  <c r="T2188" i="17"/>
  <c r="T2189" i="17"/>
  <c r="T2190" i="17"/>
  <c r="T2178" i="17"/>
  <c r="V2178" i="17"/>
  <c r="U2191" i="17"/>
  <c r="V2191" i="17"/>
  <c r="U2268" i="17"/>
  <c r="V2268" i="17"/>
  <c r="U2722" i="17"/>
  <c r="V2722" i="17"/>
  <c r="T2180" i="17"/>
  <c r="V2180" i="17"/>
  <c r="U2194" i="17"/>
  <c r="V2194" i="17"/>
  <c r="U2195" i="17"/>
  <c r="V2195" i="17"/>
  <c r="U2196" i="17"/>
  <c r="V2196" i="17"/>
  <c r="U2197" i="17"/>
  <c r="V2197" i="17"/>
  <c r="U2198" i="17"/>
  <c r="V2198" i="17"/>
  <c r="T2218" i="17"/>
  <c r="T2219" i="17"/>
  <c r="T2220" i="17"/>
  <c r="T2221" i="17"/>
  <c r="T2222" i="17"/>
  <c r="T2203" i="17"/>
  <c r="V2203" i="17"/>
  <c r="T2206" i="17"/>
  <c r="V2206" i="17"/>
  <c r="U2227" i="17"/>
  <c r="V2227" i="17"/>
  <c r="T2211" i="17"/>
  <c r="V2211" i="17"/>
  <c r="T2228" i="17"/>
  <c r="T2229" i="17"/>
  <c r="T2214" i="17"/>
  <c r="V2214" i="17"/>
  <c r="U2285" i="17"/>
  <c r="V2285" i="17"/>
  <c r="U2299" i="17"/>
  <c r="V2299" i="17"/>
  <c r="T2305" i="17"/>
  <c r="V2305" i="17"/>
  <c r="T2334" i="17"/>
  <c r="V2334" i="17"/>
  <c r="T2335" i="17"/>
  <c r="V2335" i="17"/>
  <c r="T2309" i="17"/>
  <c r="V2309" i="17"/>
  <c r="U2326" i="17"/>
  <c r="V2326" i="17"/>
  <c r="T2328" i="17"/>
  <c r="U2329" i="17"/>
  <c r="V2329" i="17"/>
  <c r="U2330" i="17"/>
  <c r="V2330" i="17"/>
  <c r="U2360" i="17"/>
  <c r="V2360" i="17"/>
  <c r="U2362" i="17"/>
  <c r="V2362" i="17"/>
  <c r="U2363" i="17"/>
  <c r="V2363" i="17"/>
  <c r="T2341" i="17"/>
  <c r="V2341" i="17"/>
  <c r="T2344" i="17"/>
  <c r="V2344" i="17"/>
  <c r="T2347" i="17"/>
  <c r="V2347" i="17"/>
  <c r="T2355" i="17"/>
  <c r="V2355" i="17"/>
  <c r="T2393" i="17"/>
  <c r="T2377" i="17"/>
  <c r="V2377" i="17"/>
  <c r="T2398" i="17"/>
  <c r="T2380" i="17"/>
  <c r="V2380" i="17"/>
  <c r="T2382" i="17"/>
  <c r="V2382" i="17"/>
  <c r="U2400" i="17"/>
  <c r="V2400" i="17"/>
  <c r="U2401" i="17"/>
  <c r="V2401" i="17"/>
  <c r="U2402" i="17"/>
  <c r="V2402" i="17"/>
  <c r="U2434" i="17"/>
  <c r="V2434" i="17"/>
  <c r="U2435" i="17"/>
  <c r="V2435" i="17"/>
  <c r="U2461" i="17"/>
  <c r="V2461" i="17"/>
  <c r="T2482" i="17"/>
  <c r="V2482" i="17"/>
  <c r="T2487" i="17"/>
  <c r="V2487" i="17"/>
  <c r="U2517" i="17"/>
  <c r="V2517" i="17"/>
  <c r="U2519" i="17"/>
  <c r="V2519" i="17"/>
  <c r="T2501" i="17"/>
  <c r="V2501" i="17"/>
  <c r="U2520" i="17"/>
  <c r="V2520" i="17"/>
  <c r="T2527" i="17"/>
  <c r="V2527" i="17"/>
  <c r="T2504" i="17"/>
  <c r="V2504" i="17"/>
  <c r="U2521" i="17"/>
  <c r="V2521" i="17"/>
  <c r="U2522" i="17"/>
  <c r="V2522" i="17"/>
  <c r="T2516" i="17"/>
  <c r="V2516" i="17"/>
  <c r="U2540" i="17"/>
  <c r="V2540" i="17"/>
  <c r="U2543" i="17"/>
  <c r="V2543" i="17"/>
  <c r="T2549" i="17"/>
  <c r="V2549" i="17"/>
  <c r="T2534" i="17"/>
  <c r="V2534" i="17"/>
  <c r="T2553" i="17"/>
  <c r="V2553" i="17"/>
  <c r="U2571" i="17"/>
  <c r="V2571" i="17"/>
  <c r="U2572" i="17"/>
  <c r="V2572" i="17"/>
  <c r="T2574" i="17"/>
  <c r="T2558" i="17"/>
  <c r="V2558" i="17"/>
  <c r="T2578" i="17"/>
  <c r="T2579" i="17"/>
  <c r="T2585" i="17"/>
  <c r="V2585" i="17"/>
  <c r="T2621" i="17"/>
  <c r="V2621" i="17"/>
  <c r="T2586" i="17"/>
  <c r="V2586" i="17"/>
  <c r="U2614" i="17"/>
  <c r="V2614" i="17"/>
  <c r="U2615" i="17"/>
  <c r="V2615" i="17"/>
  <c r="U2616" i="17"/>
  <c r="V2616" i="17"/>
  <c r="U2619" i="17"/>
  <c r="V2619" i="17"/>
  <c r="U2640" i="17"/>
  <c r="V2640" i="17"/>
  <c r="U2641" i="17"/>
  <c r="V2641" i="17"/>
  <c r="T2647" i="17"/>
  <c r="T2648" i="17"/>
  <c r="T2649" i="17"/>
  <c r="T2627" i="17"/>
  <c r="V2627" i="17"/>
  <c r="T2191" i="17"/>
  <c r="T2192" i="17"/>
  <c r="T2193" i="17"/>
  <c r="T2179" i="17"/>
  <c r="V2179" i="17"/>
  <c r="T2182" i="17"/>
  <c r="V2182" i="17"/>
  <c r="U2223" i="17"/>
  <c r="V2223" i="17"/>
  <c r="T2224" i="17"/>
  <c r="T2225" i="17"/>
  <c r="T2226" i="17"/>
  <c r="T2205" i="17"/>
  <c r="V2205" i="17"/>
  <c r="T2208" i="17"/>
  <c r="V2208" i="17"/>
  <c r="T2231" i="17"/>
  <c r="V2231" i="17"/>
  <c r="T2213" i="17"/>
  <c r="V2213" i="17"/>
  <c r="T2232" i="17"/>
  <c r="V2232" i="17"/>
  <c r="T2233" i="17"/>
  <c r="V2233" i="17"/>
  <c r="T2234" i="17"/>
  <c r="V2234" i="17"/>
  <c r="T2235" i="17"/>
  <c r="V2235" i="17"/>
  <c r="T2216" i="17"/>
  <c r="V2216" i="17"/>
  <c r="U2230" i="17"/>
  <c r="V2230" i="17"/>
  <c r="T2251" i="17"/>
  <c r="V2251" i="17"/>
  <c r="T2273" i="17"/>
  <c r="V2273" i="17"/>
  <c r="T2253" i="17"/>
  <c r="V2253" i="17"/>
  <c r="U2266" i="17"/>
  <c r="V2266" i="17"/>
  <c r="T2267" i="17"/>
  <c r="U2269" i="17"/>
  <c r="V2269" i="17"/>
  <c r="T2285" i="17"/>
  <c r="T2278" i="17"/>
  <c r="V2278" i="17"/>
  <c r="T2291" i="17"/>
  <c r="V2291" i="17"/>
  <c r="T2284" i="17"/>
  <c r="V2284" i="17"/>
  <c r="U2296" i="17"/>
  <c r="V2296" i="17"/>
  <c r="U2297" i="17"/>
  <c r="V2297" i="17"/>
  <c r="T2298" i="17"/>
  <c r="T2299" i="17"/>
  <c r="U2319" i="17"/>
  <c r="V2319" i="17"/>
  <c r="T2304" i="17"/>
  <c r="V2304" i="17"/>
  <c r="T2308" i="17"/>
  <c r="V2308" i="17"/>
  <c r="T2326" i="17"/>
  <c r="T2333" i="17"/>
  <c r="V2333" i="17"/>
  <c r="T2316" i="17"/>
  <c r="V2316" i="17"/>
  <c r="T2329" i="17"/>
  <c r="T2330" i="17"/>
  <c r="T2337" i="17"/>
  <c r="V2337" i="17"/>
  <c r="T2362" i="17"/>
  <c r="T2363" i="17"/>
  <c r="T2343" i="17"/>
  <c r="V2343" i="17"/>
  <c r="T2354" i="17"/>
  <c r="V2354" i="17"/>
  <c r="U2369" i="17"/>
  <c r="V2369" i="17"/>
  <c r="U2395" i="17"/>
  <c r="V2395" i="17"/>
  <c r="U2399" i="17"/>
  <c r="V2399" i="17"/>
  <c r="U2403" i="17"/>
  <c r="V2403" i="17"/>
  <c r="U2428" i="17"/>
  <c r="V2428" i="17"/>
  <c r="U2429" i="17"/>
  <c r="V2429" i="17"/>
  <c r="U2432" i="17"/>
  <c r="V2432" i="17"/>
  <c r="U2433" i="17"/>
  <c r="V2433" i="17"/>
  <c r="U2492" i="17"/>
  <c r="V2492" i="17"/>
  <c r="T2489" i="17"/>
  <c r="V2489" i="17"/>
  <c r="T2537" i="17"/>
  <c r="V2537" i="17"/>
  <c r="U2544" i="17"/>
  <c r="V2544" i="17"/>
  <c r="T2844" i="17"/>
  <c r="T2576" i="17"/>
  <c r="T2560" i="17"/>
  <c r="V2560" i="17"/>
  <c r="T2563" i="17"/>
  <c r="V2563" i="17"/>
  <c r="U2610" i="17"/>
  <c r="V2610" i="17"/>
  <c r="T2590" i="17"/>
  <c r="V2590" i="17"/>
  <c r="T2597" i="17"/>
  <c r="V2597" i="17"/>
  <c r="T2605" i="17"/>
  <c r="V2605" i="17"/>
  <c r="T2624" i="17"/>
  <c r="V2624" i="17"/>
  <c r="T2651" i="17"/>
  <c r="T2652" i="17"/>
  <c r="T2655" i="17"/>
  <c r="T2639" i="17"/>
  <c r="V2639" i="17"/>
  <c r="U2650" i="17"/>
  <c r="V2650" i="17"/>
  <c r="U2651" i="17"/>
  <c r="V2651" i="17"/>
  <c r="U2655" i="17"/>
  <c r="V2655" i="17"/>
  <c r="T2666" i="17"/>
  <c r="V2666" i="17"/>
  <c r="T2669" i="17"/>
  <c r="V2669" i="17"/>
  <c r="T2674" i="17"/>
  <c r="V2674" i="17"/>
  <c r="U2714" i="17"/>
  <c r="V2714" i="17"/>
  <c r="T2695" i="17"/>
  <c r="V2695" i="17"/>
  <c r="T2698" i="17"/>
  <c r="V2698" i="17"/>
  <c r="T2703" i="17"/>
  <c r="V2703" i="17"/>
  <c r="U2779" i="17"/>
  <c r="V2779" i="17"/>
  <c r="T2659" i="17"/>
  <c r="V2659" i="17"/>
  <c r="T2653" i="17"/>
  <c r="T2635" i="17"/>
  <c r="V2635" i="17"/>
  <c r="T2662" i="17"/>
  <c r="V2662" i="17"/>
  <c r="T2675" i="17"/>
  <c r="T2676" i="17"/>
  <c r="T2677" i="17"/>
  <c r="T2678" i="17"/>
  <c r="T2679" i="17"/>
  <c r="T2680" i="17"/>
  <c r="T2681" i="17"/>
  <c r="T2682" i="17"/>
  <c r="T2663" i="17"/>
  <c r="V2663" i="17"/>
  <c r="T2668" i="17"/>
  <c r="V2668" i="17"/>
  <c r="T2671" i="17"/>
  <c r="V2671" i="17"/>
  <c r="T2689" i="17"/>
  <c r="V2689" i="17"/>
  <c r="T2762" i="17"/>
  <c r="V2762" i="17"/>
  <c r="T2764" i="17"/>
  <c r="V2764" i="17"/>
  <c r="T2765" i="17"/>
  <c r="V2765" i="17"/>
  <c r="U2782" i="17"/>
  <c r="V2782" i="17"/>
  <c r="U2788" i="17"/>
  <c r="V2788" i="17"/>
  <c r="U2789" i="17"/>
  <c r="V2789" i="17"/>
  <c r="U2790" i="17"/>
  <c r="V2790" i="17"/>
  <c r="U2812" i="17"/>
  <c r="V2812" i="17"/>
  <c r="U2813" i="17"/>
  <c r="V2813" i="17"/>
  <c r="U2814" i="17"/>
  <c r="V2814" i="17"/>
  <c r="U2815" i="17"/>
  <c r="V2815" i="17"/>
  <c r="U2816" i="17"/>
  <c r="V2816" i="17"/>
  <c r="U2817" i="17"/>
  <c r="V2817" i="17"/>
  <c r="U2818" i="17"/>
  <c r="V2818" i="17"/>
  <c r="U2819" i="17"/>
  <c r="V2819" i="17"/>
  <c r="U2820" i="17"/>
  <c r="V2820" i="17"/>
  <c r="U2821" i="17"/>
  <c r="V2821" i="17"/>
  <c r="U2822" i="17"/>
  <c r="V2822" i="17"/>
  <c r="U2823" i="17"/>
  <c r="V2823" i="17"/>
  <c r="U2824" i="17"/>
  <c r="V2824" i="17"/>
  <c r="U2846" i="17"/>
  <c r="V2846" i="17"/>
  <c r="U2847" i="17"/>
  <c r="V2847" i="17"/>
  <c r="U2848" i="17"/>
  <c r="V2848" i="17"/>
  <c r="U2849" i="17"/>
  <c r="V2849" i="17"/>
  <c r="U2850" i="17"/>
  <c r="V2850" i="17"/>
  <c r="U2851" i="17"/>
  <c r="V2851" i="17"/>
  <c r="T2767" i="17"/>
  <c r="V2767" i="17"/>
  <c r="T2781" i="17"/>
  <c r="T2770" i="17"/>
  <c r="V2770" i="17"/>
  <c r="T2791" i="17"/>
  <c r="V2791" i="17"/>
  <c r="U2784" i="17"/>
  <c r="V2784" i="17"/>
  <c r="U2786" i="17"/>
  <c r="V2786" i="17"/>
  <c r="T73" i="17"/>
  <c r="T74" i="17"/>
  <c r="T81" i="17"/>
  <c r="V81" i="17"/>
  <c r="T67" i="17"/>
  <c r="V67" i="17"/>
  <c r="T68" i="17"/>
  <c r="V68" i="17"/>
  <c r="T75" i="17"/>
  <c r="U107" i="17"/>
  <c r="V107" i="17"/>
  <c r="U173" i="17"/>
  <c r="V173" i="17"/>
  <c r="U198" i="17"/>
  <c r="V198" i="17"/>
  <c r="U223" i="17"/>
  <c r="V223" i="17"/>
  <c r="U76" i="17"/>
  <c r="V76" i="17"/>
  <c r="T88" i="17"/>
  <c r="V88" i="17"/>
  <c r="T103" i="17"/>
  <c r="T104" i="17"/>
  <c r="T89" i="17"/>
  <c r="V89" i="17"/>
  <c r="T97" i="17"/>
  <c r="V97" i="17"/>
  <c r="U109" i="17"/>
  <c r="V109" i="17"/>
  <c r="T101" i="17"/>
  <c r="V101" i="17"/>
  <c r="T128" i="17"/>
  <c r="T129" i="17"/>
  <c r="U130" i="17"/>
  <c r="V130" i="17"/>
  <c r="T132" i="17"/>
  <c r="T133" i="17"/>
  <c r="U134" i="17"/>
  <c r="V134" i="17"/>
  <c r="T138" i="17"/>
  <c r="T149" i="17"/>
  <c r="V149" i="17"/>
  <c r="U139" i="17"/>
  <c r="V139" i="17"/>
  <c r="T143" i="17"/>
  <c r="T144" i="17"/>
  <c r="U145" i="17"/>
  <c r="V145" i="17"/>
  <c r="T126" i="17"/>
  <c r="V126" i="17"/>
  <c r="T153" i="17"/>
  <c r="V153" i="17"/>
  <c r="U167" i="17"/>
  <c r="V167" i="17"/>
  <c r="T157" i="17"/>
  <c r="V157" i="17"/>
  <c r="T170" i="17"/>
  <c r="U171" i="17"/>
  <c r="V171" i="17"/>
  <c r="T174" i="17"/>
  <c r="T160" i="17"/>
  <c r="V160" i="17"/>
  <c r="U175" i="17"/>
  <c r="V175" i="17"/>
  <c r="T177" i="17"/>
  <c r="T164" i="17"/>
  <c r="V164" i="17"/>
  <c r="T210" i="17"/>
  <c r="V210" i="17"/>
  <c r="T199" i="17"/>
  <c r="U200" i="17"/>
  <c r="V200" i="17"/>
  <c r="T205" i="17"/>
  <c r="T184" i="17"/>
  <c r="V184" i="17"/>
  <c r="T190" i="17"/>
  <c r="V190" i="17"/>
  <c r="T207" i="17"/>
  <c r="T197" i="17"/>
  <c r="V197" i="17"/>
  <c r="T208" i="17"/>
  <c r="U209" i="17"/>
  <c r="V209" i="17"/>
  <c r="T213" i="17"/>
  <c r="V213" i="17"/>
  <c r="T226" i="17"/>
  <c r="U227" i="17"/>
  <c r="V227" i="17"/>
  <c r="T231" i="17"/>
  <c r="V231" i="17"/>
  <c r="T217" i="17"/>
  <c r="V217" i="17"/>
  <c r="U229" i="17"/>
  <c r="V229" i="17"/>
  <c r="T222" i="17"/>
  <c r="V222" i="17"/>
  <c r="T233" i="17"/>
  <c r="V233" i="17"/>
  <c r="T235" i="17"/>
  <c r="V235" i="17"/>
  <c r="T236" i="17"/>
  <c r="V236" i="17"/>
  <c r="U253" i="17"/>
  <c r="V253" i="17"/>
  <c r="U553" i="17"/>
  <c r="V553" i="17"/>
  <c r="T536" i="17"/>
  <c r="V536" i="17"/>
  <c r="T557" i="17"/>
  <c r="U559" i="17"/>
  <c r="V559" i="17"/>
  <c r="T560" i="17"/>
  <c r="T541" i="17"/>
  <c r="V541" i="17"/>
  <c r="U561" i="17"/>
  <c r="V561" i="17"/>
  <c r="T563" i="17"/>
  <c r="T546" i="17"/>
  <c r="V546" i="17"/>
  <c r="T566" i="17"/>
  <c r="V566" i="17"/>
  <c r="T567" i="17"/>
  <c r="V567" i="17"/>
  <c r="U586" i="17"/>
  <c r="V586" i="17"/>
  <c r="T596" i="17"/>
  <c r="V596" i="17"/>
  <c r="T587" i="17"/>
  <c r="T577" i="17"/>
  <c r="V577" i="17"/>
  <c r="T578" i="17"/>
  <c r="V578" i="17"/>
  <c r="U590" i="17"/>
  <c r="V590" i="17"/>
  <c r="T582" i="17"/>
  <c r="V582" i="17"/>
  <c r="T593" i="17"/>
  <c r="T606" i="17"/>
  <c r="T598" i="17"/>
  <c r="V598" i="17"/>
  <c r="U607" i="17"/>
  <c r="V607" i="17"/>
  <c r="T611" i="17"/>
  <c r="T612" i="17"/>
  <c r="T617" i="17"/>
  <c r="V617" i="17"/>
  <c r="T602" i="17"/>
  <c r="V602" i="17"/>
  <c r="T728" i="17"/>
  <c r="T717" i="17"/>
  <c r="V717" i="17"/>
  <c r="T731" i="17"/>
  <c r="V731" i="17"/>
  <c r="T762" i="17"/>
  <c r="U766" i="17"/>
  <c r="V766" i="17"/>
  <c r="U767" i="17"/>
  <c r="V767" i="17"/>
  <c r="T741" i="17"/>
  <c r="V741" i="17"/>
  <c r="T773" i="17"/>
  <c r="V773" i="17"/>
  <c r="T742" i="17"/>
  <c r="V742" i="17"/>
  <c r="T743" i="17"/>
  <c r="V743" i="17"/>
  <c r="U771" i="17"/>
  <c r="V771" i="17"/>
  <c r="U772" i="17"/>
  <c r="V772" i="17"/>
  <c r="U794" i="17"/>
  <c r="V794" i="17"/>
  <c r="U795" i="17"/>
  <c r="V795" i="17"/>
  <c r="U796" i="17"/>
  <c r="V796" i="17"/>
  <c r="U797" i="17"/>
  <c r="V797" i="17"/>
  <c r="U798" i="17"/>
  <c r="V798" i="17"/>
  <c r="U799" i="17"/>
  <c r="V799" i="17"/>
  <c r="U800" i="17"/>
  <c r="V800" i="17"/>
  <c r="U801" i="17"/>
  <c r="V801" i="17"/>
  <c r="U802" i="17"/>
  <c r="V802" i="17"/>
  <c r="U803" i="17"/>
  <c r="V803" i="17"/>
  <c r="U804" i="17"/>
  <c r="V804" i="17"/>
  <c r="U805" i="17"/>
  <c r="V805" i="17"/>
  <c r="U806" i="17"/>
  <c r="V806" i="17"/>
  <c r="U807" i="17"/>
  <c r="V807" i="17"/>
  <c r="U808" i="17"/>
  <c r="V808" i="17"/>
  <c r="U809" i="17"/>
  <c r="V809" i="17"/>
  <c r="U810" i="17"/>
  <c r="V810" i="17"/>
  <c r="U811" i="17"/>
  <c r="V811" i="17"/>
  <c r="U812" i="17"/>
  <c r="V812" i="17"/>
  <c r="U835" i="17"/>
  <c r="V835" i="17"/>
  <c r="U836" i="17"/>
  <c r="V836" i="17"/>
  <c r="U837" i="17"/>
  <c r="V837" i="17"/>
  <c r="U838" i="17"/>
  <c r="V838" i="17"/>
  <c r="U839" i="17"/>
  <c r="V839" i="17"/>
  <c r="U840" i="17"/>
  <c r="V840" i="17"/>
  <c r="U841" i="17"/>
  <c r="V841" i="17"/>
  <c r="U842" i="17"/>
  <c r="V842" i="17"/>
  <c r="U843" i="17"/>
  <c r="V843" i="17"/>
  <c r="U844" i="17"/>
  <c r="V844" i="17"/>
  <c r="U845" i="17"/>
  <c r="V845" i="17"/>
  <c r="U846" i="17"/>
  <c r="V846" i="17"/>
  <c r="U847" i="17"/>
  <c r="V847" i="17"/>
  <c r="U848" i="17"/>
  <c r="V848" i="17"/>
  <c r="U849" i="17"/>
  <c r="V849" i="17"/>
  <c r="U850" i="17"/>
  <c r="V850" i="17"/>
  <c r="U862" i="17"/>
  <c r="V862" i="17"/>
  <c r="U863" i="17"/>
  <c r="V863" i="17"/>
  <c r="U864" i="17"/>
  <c r="V864" i="17"/>
  <c r="U865" i="17"/>
  <c r="V865" i="17"/>
  <c r="U866" i="17"/>
  <c r="V866" i="17"/>
  <c r="U867" i="17"/>
  <c r="V867" i="17"/>
  <c r="U868" i="17"/>
  <c r="V868" i="17"/>
  <c r="U869" i="17"/>
  <c r="V869" i="17"/>
  <c r="U870" i="17"/>
  <c r="V870" i="17"/>
  <c r="U871" i="17"/>
  <c r="V871" i="17"/>
  <c r="U872" i="17"/>
  <c r="V872" i="17"/>
  <c r="U873" i="17"/>
  <c r="V873" i="17"/>
  <c r="U874" i="17"/>
  <c r="V874" i="17"/>
  <c r="U875" i="17"/>
  <c r="V875" i="17"/>
  <c r="U876" i="17"/>
  <c r="V876" i="17"/>
  <c r="U877" i="17"/>
  <c r="V877" i="17"/>
  <c r="U893" i="17"/>
  <c r="V893" i="17"/>
  <c r="U894" i="17"/>
  <c r="V894" i="17"/>
  <c r="U895" i="17"/>
  <c r="V895" i="17"/>
  <c r="U896" i="17"/>
  <c r="V896" i="17"/>
  <c r="U897" i="17"/>
  <c r="V897" i="17"/>
  <c r="U898" i="17"/>
  <c r="V898" i="17"/>
  <c r="U899" i="17"/>
  <c r="V899" i="17"/>
  <c r="T905" i="17"/>
  <c r="V905" i="17"/>
  <c r="T918" i="17"/>
  <c r="T910" i="17"/>
  <c r="V910" i="17"/>
  <c r="T911" i="17"/>
  <c r="V911" i="17"/>
  <c r="U921" i="17"/>
  <c r="V921" i="17"/>
  <c r="T952" i="17"/>
  <c r="T953" i="17"/>
  <c r="T956" i="17"/>
  <c r="T957" i="17"/>
  <c r="T975" i="17"/>
  <c r="T961" i="17"/>
  <c r="V961" i="17"/>
  <c r="T978" i="17"/>
  <c r="T965" i="17"/>
  <c r="V965" i="17"/>
  <c r="T979" i="17"/>
  <c r="T966" i="17"/>
  <c r="V966" i="17"/>
  <c r="T967" i="17"/>
  <c r="V967" i="17"/>
  <c r="T968" i="17"/>
  <c r="V968" i="17"/>
  <c r="T969" i="17"/>
  <c r="V969" i="17"/>
  <c r="T970" i="17"/>
  <c r="V970" i="17"/>
  <c r="T971" i="17"/>
  <c r="V971" i="17"/>
  <c r="T983" i="17"/>
  <c r="V983" i="17"/>
  <c r="T972" i="17"/>
  <c r="V972" i="17"/>
  <c r="T973" i="17"/>
  <c r="V973" i="17"/>
  <c r="T980" i="17"/>
  <c r="T981" i="17"/>
  <c r="V981" i="17"/>
  <c r="T984" i="17"/>
  <c r="V984" i="17"/>
  <c r="T985" i="17"/>
  <c r="V985" i="17"/>
  <c r="T986" i="17"/>
  <c r="V986" i="17"/>
  <c r="T987" i="17"/>
  <c r="V987" i="17"/>
  <c r="T1002" i="17"/>
  <c r="T1003" i="17"/>
  <c r="T988" i="17"/>
  <c r="V988" i="17"/>
  <c r="T989" i="17"/>
  <c r="V989" i="17"/>
  <c r="T990" i="17"/>
  <c r="V990" i="17"/>
  <c r="T1004" i="17"/>
  <c r="T1005" i="17"/>
  <c r="T991" i="17"/>
  <c r="V991" i="17"/>
  <c r="T1006" i="17"/>
  <c r="T1007" i="17"/>
  <c r="T992" i="17"/>
  <c r="V992" i="17"/>
  <c r="T993" i="17"/>
  <c r="V993" i="17"/>
  <c r="T994" i="17"/>
  <c r="V994" i="17"/>
  <c r="T995" i="17"/>
  <c r="V995" i="17"/>
  <c r="T1008" i="17"/>
  <c r="T1009" i="17"/>
  <c r="T996" i="17"/>
  <c r="V996" i="17"/>
  <c r="T997" i="17"/>
  <c r="V997" i="17"/>
  <c r="T1014" i="17"/>
  <c r="V1014" i="17"/>
  <c r="T1015" i="17"/>
  <c r="V1015" i="17"/>
  <c r="T1010" i="17"/>
  <c r="U56" i="17"/>
  <c r="V56" i="17"/>
  <c r="U57" i="17"/>
  <c r="V57" i="17"/>
  <c r="U58" i="17"/>
  <c r="V58" i="17"/>
  <c r="U59" i="17"/>
  <c r="V59" i="17"/>
  <c r="U60" i="17"/>
  <c r="V60" i="17"/>
  <c r="U70" i="17"/>
  <c r="V70" i="17"/>
  <c r="U71" i="17"/>
  <c r="V71" i="17"/>
  <c r="U72" i="17"/>
  <c r="V72" i="17"/>
  <c r="U73" i="17"/>
  <c r="V73" i="17"/>
  <c r="U74" i="17"/>
  <c r="V74" i="17"/>
  <c r="T78" i="17"/>
  <c r="T69" i="17"/>
  <c r="V69" i="17"/>
  <c r="T79" i="17"/>
  <c r="T80" i="17"/>
  <c r="V80" i="17"/>
  <c r="U103" i="17"/>
  <c r="V103" i="17"/>
  <c r="T92" i="17"/>
  <c r="V92" i="17"/>
  <c r="T93" i="17"/>
  <c r="V93" i="17"/>
  <c r="T106" i="17"/>
  <c r="T107" i="17"/>
  <c r="U108" i="17"/>
  <c r="V108" i="17"/>
  <c r="T111" i="17"/>
  <c r="T117" i="17"/>
  <c r="V117" i="17"/>
  <c r="T114" i="17"/>
  <c r="V114" i="17"/>
  <c r="T120" i="17"/>
  <c r="V120" i="17"/>
  <c r="T121" i="17"/>
  <c r="V121" i="17"/>
  <c r="U131" i="17"/>
  <c r="V131" i="17"/>
  <c r="T150" i="17"/>
  <c r="V150" i="17"/>
  <c r="T151" i="17"/>
  <c r="V151" i="17"/>
  <c r="U136" i="17"/>
  <c r="V136" i="17"/>
  <c r="T141" i="17"/>
  <c r="T123" i="17"/>
  <c r="V123" i="17"/>
  <c r="T147" i="17"/>
  <c r="T125" i="17"/>
  <c r="V125" i="17"/>
  <c r="U148" i="17"/>
  <c r="V148" i="17"/>
  <c r="T154" i="17"/>
  <c r="V154" i="17"/>
  <c r="T169" i="17"/>
  <c r="T172" i="17"/>
  <c r="T173" i="17"/>
  <c r="T162" i="17"/>
  <c r="V162" i="17"/>
  <c r="T176" i="17"/>
  <c r="T180" i="17"/>
  <c r="V180" i="17"/>
  <c r="T198" i="17"/>
  <c r="T201" i="17"/>
  <c r="T202" i="17"/>
  <c r="U203" i="17"/>
  <c r="V203" i="17"/>
  <c r="T187" i="17"/>
  <c r="V187" i="17"/>
  <c r="T188" i="17"/>
  <c r="V188" i="17"/>
  <c r="U206" i="17"/>
  <c r="V206" i="17"/>
  <c r="T193" i="17"/>
  <c r="V193" i="17"/>
  <c r="T194" i="17"/>
  <c r="V194" i="17"/>
  <c r="T212" i="17"/>
  <c r="V212" i="17"/>
  <c r="T223" i="17"/>
  <c r="U224" i="17"/>
  <c r="V224" i="17"/>
  <c r="T214" i="17"/>
  <c r="V214" i="17"/>
  <c r="T215" i="17"/>
  <c r="V215" i="17"/>
  <c r="T219" i="17"/>
  <c r="V219" i="17"/>
  <c r="T220" i="17"/>
  <c r="V220" i="17"/>
  <c r="T249" i="17"/>
  <c r="T250" i="17"/>
  <c r="U251" i="17"/>
  <c r="V251" i="17"/>
  <c r="T553" i="17"/>
  <c r="T554" i="17"/>
  <c r="T559" i="17"/>
  <c r="T538" i="17"/>
  <c r="V538" i="17"/>
  <c r="T543" i="17"/>
  <c r="V543" i="17"/>
  <c r="T544" i="17"/>
  <c r="V544" i="17"/>
  <c r="U562" i="17"/>
  <c r="V562" i="17"/>
  <c r="T564" i="17"/>
  <c r="T565" i="17"/>
  <c r="T569" i="17"/>
  <c r="V569" i="17"/>
  <c r="T570" i="17"/>
  <c r="V570" i="17"/>
  <c r="T575" i="17"/>
  <c r="V575" i="17"/>
  <c r="T576" i="17"/>
  <c r="V576" i="17"/>
  <c r="U588" i="17"/>
  <c r="V588" i="17"/>
  <c r="T591" i="17"/>
  <c r="T592" i="17"/>
  <c r="T583" i="17"/>
  <c r="V583" i="17"/>
  <c r="T584" i="17"/>
  <c r="V584" i="17"/>
  <c r="T619" i="17"/>
  <c r="V619" i="17"/>
  <c r="T609" i="17"/>
  <c r="T601" i="17"/>
  <c r="V601" i="17"/>
  <c r="T614" i="17"/>
  <c r="U615" i="17"/>
  <c r="V615" i="17"/>
  <c r="T605" i="17"/>
  <c r="V605" i="17"/>
  <c r="T711" i="17"/>
  <c r="V711" i="17"/>
  <c r="T712" i="17"/>
  <c r="V712" i="17"/>
  <c r="T713" i="17"/>
  <c r="V713" i="17"/>
  <c r="T714" i="17"/>
  <c r="V714" i="17"/>
  <c r="T765" i="17"/>
  <c r="T766" i="17"/>
  <c r="T767" i="17"/>
  <c r="T736" i="17"/>
  <c r="V736" i="17"/>
  <c r="T745" i="17"/>
  <c r="V745" i="17"/>
  <c r="T774" i="17"/>
  <c r="V774" i="17"/>
  <c r="T746" i="17"/>
  <c r="V746" i="17"/>
  <c r="T747" i="17"/>
  <c r="V747" i="17"/>
  <c r="T748" i="17"/>
  <c r="V748" i="17"/>
  <c r="T749" i="17"/>
  <c r="V749" i="17"/>
  <c r="T771" i="17"/>
  <c r="T750" i="17"/>
  <c r="V750" i="17"/>
  <c r="T751" i="17"/>
  <c r="V751" i="17"/>
  <c r="T775" i="17"/>
  <c r="V775" i="17"/>
  <c r="T752" i="17"/>
  <c r="V752" i="17"/>
  <c r="T753" i="17"/>
  <c r="V753" i="17"/>
  <c r="T754" i="17"/>
  <c r="V754" i="17"/>
  <c r="T776" i="17"/>
  <c r="V776" i="17"/>
  <c r="T772" i="17"/>
  <c r="T755" i="17"/>
  <c r="V755" i="17"/>
  <c r="T756" i="17"/>
  <c r="V756" i="17"/>
  <c r="T757" i="17"/>
  <c r="V757" i="17"/>
  <c r="T758" i="17"/>
  <c r="V758" i="17"/>
  <c r="T777" i="17"/>
  <c r="V777" i="17"/>
  <c r="T759" i="17"/>
  <c r="V759" i="17"/>
  <c r="T760" i="17"/>
  <c r="V760" i="17"/>
  <c r="T761" i="17"/>
  <c r="V761" i="17"/>
  <c r="T778" i="17"/>
  <c r="V778" i="17"/>
  <c r="T779" i="17"/>
  <c r="V779" i="17"/>
  <c r="T780" i="17"/>
  <c r="V780" i="17"/>
  <c r="T794" i="17"/>
  <c r="T795" i="17"/>
  <c r="T813" i="17"/>
  <c r="V813" i="17"/>
  <c r="T796" i="17"/>
  <c r="T797" i="17"/>
  <c r="T798" i="17"/>
  <c r="T799" i="17"/>
  <c r="T781" i="17"/>
  <c r="V781" i="17"/>
  <c r="T800" i="17"/>
  <c r="T801" i="17"/>
  <c r="T802" i="17"/>
  <c r="T803" i="17"/>
  <c r="T804" i="17"/>
  <c r="T805" i="17"/>
  <c r="T806" i="17"/>
  <c r="T807" i="17"/>
  <c r="T782" i="17"/>
  <c r="V782" i="17"/>
  <c r="T783" i="17"/>
  <c r="V783" i="17"/>
  <c r="T784" i="17"/>
  <c r="V784" i="17"/>
  <c r="T808" i="17"/>
  <c r="T809" i="17"/>
  <c r="T785" i="17"/>
  <c r="V785" i="17"/>
  <c r="T786" i="17"/>
  <c r="V786" i="17"/>
  <c r="T810" i="17"/>
  <c r="T811" i="17"/>
  <c r="T787" i="17"/>
  <c r="V787" i="17"/>
  <c r="T788" i="17"/>
  <c r="V788" i="17"/>
  <c r="T789" i="17"/>
  <c r="V789" i="17"/>
  <c r="T790" i="17"/>
  <c r="V790" i="17"/>
  <c r="T791" i="17"/>
  <c r="V791" i="17"/>
  <c r="T814" i="17"/>
  <c r="V814" i="17"/>
  <c r="T815" i="17"/>
  <c r="V815" i="17"/>
  <c r="T816" i="17"/>
  <c r="V816" i="17"/>
  <c r="T792" i="17"/>
  <c r="V792" i="17"/>
  <c r="T793" i="17"/>
  <c r="V793" i="17"/>
  <c r="T812" i="17"/>
  <c r="T817" i="17"/>
  <c r="V817" i="17"/>
  <c r="T818" i="17"/>
  <c r="V818" i="17"/>
  <c r="T819" i="17"/>
  <c r="V819" i="17"/>
  <c r="T835" i="17"/>
  <c r="T836" i="17"/>
  <c r="T837" i="17"/>
  <c r="T838" i="17"/>
  <c r="T820" i="17"/>
  <c r="V820" i="17"/>
  <c r="T821" i="17"/>
  <c r="V821" i="17"/>
  <c r="T822" i="17"/>
  <c r="V822" i="17"/>
  <c r="T839" i="17"/>
  <c r="T823" i="17"/>
  <c r="V823" i="17"/>
  <c r="T851" i="17"/>
  <c r="V851" i="17"/>
  <c r="T840" i="17"/>
  <c r="T824" i="17"/>
  <c r="V824" i="17"/>
  <c r="T825" i="17"/>
  <c r="V825" i="17"/>
  <c r="T826" i="17"/>
  <c r="V826" i="17"/>
  <c r="T841" i="17"/>
  <c r="T842" i="17"/>
  <c r="T843" i="17"/>
  <c r="T844" i="17"/>
  <c r="T827" i="17"/>
  <c r="V827" i="17"/>
  <c r="T828" i="17"/>
  <c r="V828" i="17"/>
  <c r="T845" i="17"/>
  <c r="T846" i="17"/>
  <c r="T847" i="17"/>
  <c r="T848" i="17"/>
  <c r="T829" i="17"/>
  <c r="V829" i="17"/>
  <c r="T830" i="17"/>
  <c r="V830" i="17"/>
  <c r="T831" i="17"/>
  <c r="V831" i="17"/>
  <c r="T832" i="17"/>
  <c r="V832" i="17"/>
  <c r="T833" i="17"/>
  <c r="V833" i="17"/>
  <c r="T849" i="17"/>
  <c r="T850" i="17"/>
  <c r="T834" i="17"/>
  <c r="V834" i="17"/>
  <c r="T852" i="17"/>
  <c r="V852" i="17"/>
  <c r="T853" i="17"/>
  <c r="V853" i="17"/>
  <c r="T862" i="17"/>
  <c r="T863" i="17"/>
  <c r="T854" i="17"/>
  <c r="V854" i="17"/>
  <c r="T864" i="17"/>
  <c r="T855" i="17"/>
  <c r="V855" i="17"/>
  <c r="T856" i="17"/>
  <c r="V856" i="17"/>
  <c r="T879" i="17"/>
  <c r="V879" i="17"/>
  <c r="T880" i="17"/>
  <c r="V880" i="17"/>
  <c r="T865" i="17"/>
  <c r="T866" i="17"/>
  <c r="T881" i="17"/>
  <c r="V881" i="17"/>
  <c r="T867" i="17"/>
  <c r="T868" i="17"/>
  <c r="T869" i="17"/>
  <c r="T870" i="17"/>
  <c r="T857" i="17"/>
  <c r="V857" i="17"/>
  <c r="T882" i="17"/>
  <c r="V882" i="17"/>
  <c r="T858" i="17"/>
  <c r="V858" i="17"/>
  <c r="T859" i="17"/>
  <c r="V859" i="17"/>
  <c r="T860" i="17"/>
  <c r="V860" i="17"/>
  <c r="T871" i="17"/>
  <c r="T872" i="17"/>
  <c r="T873" i="17"/>
  <c r="T878" i="17"/>
  <c r="V878" i="17"/>
  <c r="T861" i="17"/>
  <c r="V861" i="17"/>
  <c r="T874" i="17"/>
  <c r="T883" i="17"/>
  <c r="V883" i="17"/>
  <c r="T875" i="17"/>
  <c r="T876" i="17"/>
  <c r="T877" i="17"/>
  <c r="T884" i="17"/>
  <c r="V884" i="17"/>
  <c r="T893" i="17"/>
  <c r="T904" i="17"/>
  <c r="V904" i="17"/>
  <c r="T885" i="17"/>
  <c r="V885" i="17"/>
  <c r="T886" i="17"/>
  <c r="V886" i="17"/>
  <c r="T894" i="17"/>
  <c r="T887" i="17"/>
  <c r="V887" i="17"/>
  <c r="T895" i="17"/>
  <c r="T896" i="17"/>
  <c r="T897" i="17"/>
  <c r="T888" i="17"/>
  <c r="V888" i="17"/>
  <c r="T900" i="17"/>
  <c r="V900" i="17"/>
  <c r="T898" i="17"/>
  <c r="T889" i="17"/>
  <c r="V889" i="17"/>
  <c r="T901" i="17"/>
  <c r="V901" i="17"/>
  <c r="T899" i="17"/>
  <c r="T891" i="17"/>
  <c r="V891" i="17"/>
  <c r="T892" i="17"/>
  <c r="V892" i="17"/>
  <c r="T906" i="17"/>
  <c r="V906" i="17"/>
  <c r="T907" i="17"/>
  <c r="V907" i="17"/>
  <c r="T923" i="17"/>
  <c r="T912" i="17"/>
  <c r="V912" i="17"/>
  <c r="U952" i="17"/>
  <c r="V952" i="17"/>
  <c r="T938" i="17"/>
  <c r="V938" i="17"/>
  <c r="T955" i="17"/>
  <c r="U956" i="17"/>
  <c r="V956" i="17"/>
  <c r="T941" i="17"/>
  <c r="V941" i="17"/>
  <c r="T942" i="17"/>
  <c r="V942" i="17"/>
  <c r="U975" i="17"/>
  <c r="V975" i="17"/>
  <c r="T963" i="17"/>
  <c r="V963" i="17"/>
  <c r="T982" i="17"/>
  <c r="V982" i="17"/>
  <c r="U978" i="17"/>
  <c r="V978" i="17"/>
  <c r="U979" i="17"/>
  <c r="V979" i="17"/>
  <c r="T1018" i="17"/>
  <c r="V1018" i="17"/>
  <c r="T1011" i="17"/>
  <c r="T1012" i="17"/>
  <c r="T1013" i="17"/>
  <c r="T1016" i="17"/>
  <c r="V1016" i="17"/>
  <c r="T1017" i="17"/>
  <c r="V1017" i="17"/>
  <c r="T998" i="17"/>
  <c r="V998" i="17"/>
  <c r="T999" i="17"/>
  <c r="V999" i="17"/>
  <c r="T1000" i="17"/>
  <c r="V1000" i="17"/>
  <c r="T1001" i="17"/>
  <c r="V1001" i="17"/>
  <c r="T1019" i="17"/>
  <c r="V1019" i="17"/>
  <c r="T1020" i="17"/>
  <c r="V1020" i="17"/>
  <c r="T1049" i="17"/>
  <c r="T1050" i="17"/>
  <c r="T1051" i="17"/>
  <c r="T1052" i="17"/>
  <c r="T1053" i="17"/>
  <c r="T1021" i="17"/>
  <c r="V1021" i="17"/>
  <c r="T1022" i="17"/>
  <c r="V1022" i="17"/>
  <c r="T1023" i="17"/>
  <c r="V1023" i="17"/>
  <c r="T1024" i="17"/>
  <c r="V1024" i="17"/>
  <c r="T1054" i="17"/>
  <c r="T1025" i="17"/>
  <c r="V1025" i="17"/>
  <c r="T1026" i="17"/>
  <c r="V1026" i="17"/>
  <c r="T1027" i="17"/>
  <c r="V1027" i="17"/>
  <c r="T1055" i="17"/>
  <c r="T1028" i="17"/>
  <c r="V1028" i="17"/>
  <c r="T1029" i="17"/>
  <c r="V1029" i="17"/>
  <c r="T1030" i="17"/>
  <c r="V1030" i="17"/>
  <c r="T1031" i="17"/>
  <c r="V1031" i="17"/>
  <c r="T1032" i="17"/>
  <c r="V1032" i="17"/>
  <c r="T1063" i="17"/>
  <c r="V1063" i="17"/>
  <c r="T1033" i="17"/>
  <c r="V1033" i="17"/>
  <c r="T1034" i="17"/>
  <c r="V1034" i="17"/>
  <c r="T1035" i="17"/>
  <c r="V1035" i="17"/>
  <c r="T1036" i="17"/>
  <c r="V1036" i="17"/>
  <c r="T1037" i="17"/>
  <c r="V1037" i="17"/>
  <c r="T1056" i="17"/>
  <c r="T1057" i="17"/>
  <c r="T1064" i="17"/>
  <c r="V1064" i="17"/>
  <c r="T1058" i="17"/>
  <c r="T1038" i="17"/>
  <c r="V1038" i="17"/>
  <c r="T1039" i="17"/>
  <c r="V1039" i="17"/>
  <c r="T1040" i="17"/>
  <c r="V1040" i="17"/>
  <c r="T1059" i="17"/>
  <c r="T1060" i="17"/>
  <c r="T1041" i="17"/>
  <c r="V1041" i="17"/>
  <c r="T1042" i="17"/>
  <c r="V1042" i="17"/>
  <c r="T1043" i="17"/>
  <c r="V1043" i="17"/>
  <c r="T1044" i="17"/>
  <c r="V1044" i="17"/>
  <c r="T1065" i="17"/>
  <c r="V1065" i="17"/>
  <c r="T1045" i="17"/>
  <c r="V1045" i="17"/>
  <c r="T1046" i="17"/>
  <c r="V1046" i="17"/>
  <c r="T1047" i="17"/>
  <c r="V1047" i="17"/>
  <c r="T1048" i="17"/>
  <c r="V1048" i="17"/>
  <c r="T1061" i="17"/>
  <c r="T1062" i="17"/>
  <c r="T1066" i="17"/>
  <c r="V1066" i="17"/>
  <c r="T1101" i="17"/>
  <c r="V1101" i="17"/>
  <c r="T1086" i="17"/>
  <c r="T1087" i="17"/>
  <c r="T1067" i="17"/>
  <c r="V1067" i="17"/>
  <c r="T1068" i="17"/>
  <c r="V1068" i="17"/>
  <c r="T1069" i="17"/>
  <c r="V1069" i="17"/>
  <c r="T1070" i="17"/>
  <c r="V1070" i="17"/>
  <c r="T1071" i="17"/>
  <c r="V1071" i="17"/>
  <c r="T1072" i="17"/>
  <c r="V1072" i="17"/>
  <c r="T1073" i="17"/>
  <c r="V1073" i="17"/>
  <c r="T1074" i="17"/>
  <c r="V1074" i="17"/>
  <c r="T1097" i="17"/>
  <c r="V1097" i="17"/>
  <c r="T1088" i="17"/>
  <c r="T1075" i="17"/>
  <c r="V1075" i="17"/>
  <c r="T1076" i="17"/>
  <c r="V1076" i="17"/>
  <c r="T1089" i="17"/>
  <c r="T1090" i="17"/>
  <c r="T1091" i="17"/>
  <c r="T1077" i="17"/>
  <c r="V1077" i="17"/>
  <c r="T1092" i="17"/>
  <c r="T1098" i="17"/>
  <c r="V1098" i="17"/>
  <c r="T1099" i="17"/>
  <c r="V1099" i="17"/>
  <c r="T1078" i="17"/>
  <c r="V1078" i="17"/>
  <c r="T1079" i="17"/>
  <c r="V1079" i="17"/>
  <c r="T1093" i="17"/>
  <c r="T1100" i="17"/>
  <c r="V1100" i="17"/>
  <c r="T1094" i="17"/>
  <c r="T1080" i="17"/>
  <c r="V1080" i="17"/>
  <c r="T1081" i="17"/>
  <c r="V1081" i="17"/>
  <c r="T1082" i="17"/>
  <c r="V1082" i="17"/>
  <c r="T1095" i="17"/>
  <c r="T1096" i="17"/>
  <c r="T1083" i="17"/>
  <c r="V1083" i="17"/>
  <c r="T1084" i="17"/>
  <c r="V1084" i="17"/>
  <c r="T1085" i="17"/>
  <c r="V1085" i="17"/>
  <c r="T1122" i="17"/>
  <c r="T1102" i="17"/>
  <c r="V1102" i="17"/>
  <c r="T1103" i="17"/>
  <c r="V1103" i="17"/>
  <c r="T1123" i="17"/>
  <c r="T1124" i="17"/>
  <c r="T1125" i="17"/>
  <c r="T1126" i="17"/>
  <c r="T1104" i="17"/>
  <c r="V1104" i="17"/>
  <c r="T1105" i="17"/>
  <c r="V1105" i="17"/>
  <c r="T1106" i="17"/>
  <c r="V1106" i="17"/>
  <c r="T1107" i="17"/>
  <c r="V1107" i="17"/>
  <c r="T1108" i="17"/>
  <c r="V1108" i="17"/>
  <c r="T1109" i="17"/>
  <c r="V1109" i="17"/>
  <c r="T1110" i="17"/>
  <c r="V1110" i="17"/>
  <c r="T1111" i="17"/>
  <c r="V1111" i="17"/>
  <c r="T1112" i="17"/>
  <c r="V1112" i="17"/>
  <c r="T1113" i="17"/>
  <c r="V1113" i="17"/>
  <c r="T1114" i="17"/>
  <c r="V1114" i="17"/>
  <c r="T1131" i="17"/>
  <c r="V1131" i="17"/>
  <c r="T1115" i="17"/>
  <c r="V1115" i="17"/>
  <c r="T1116" i="17"/>
  <c r="V1116" i="17"/>
  <c r="T1117" i="17"/>
  <c r="V1117" i="17"/>
  <c r="T1132" i="17"/>
  <c r="V1132" i="17"/>
  <c r="T1127" i="17"/>
  <c r="T1128" i="17"/>
  <c r="T1129" i="17"/>
  <c r="T1130" i="17"/>
  <c r="T1118" i="17"/>
  <c r="V1118" i="17"/>
  <c r="T1119" i="17"/>
  <c r="V1119" i="17"/>
  <c r="T1120" i="17"/>
  <c r="V1120" i="17"/>
  <c r="T1121" i="17"/>
  <c r="V1121" i="17"/>
  <c r="T1133" i="17"/>
  <c r="V1133" i="17"/>
  <c r="T1153" i="17"/>
  <c r="T1154" i="17"/>
  <c r="T1155" i="17"/>
  <c r="T1156" i="17"/>
  <c r="T1134" i="17"/>
  <c r="V1134" i="17"/>
  <c r="T1135" i="17"/>
  <c r="V1135" i="17"/>
  <c r="T1136" i="17"/>
  <c r="V1136" i="17"/>
  <c r="T1157" i="17"/>
  <c r="T1158" i="17"/>
  <c r="T1137" i="17"/>
  <c r="V1137" i="17"/>
  <c r="T1138" i="17"/>
  <c r="V1138" i="17"/>
  <c r="T1139" i="17"/>
  <c r="V1139" i="17"/>
  <c r="T1172" i="17"/>
  <c r="V1172" i="17"/>
  <c r="T1159" i="17"/>
  <c r="U980" i="17"/>
  <c r="V980" i="17"/>
  <c r="U1002" i="17"/>
  <c r="V1002" i="17"/>
  <c r="U1003" i="17"/>
  <c r="V1003" i="17"/>
  <c r="U1004" i="17"/>
  <c r="V1004" i="17"/>
  <c r="U1005" i="17"/>
  <c r="V1005" i="17"/>
  <c r="U1006" i="17"/>
  <c r="V1006" i="17"/>
  <c r="U1007" i="17"/>
  <c r="V1007" i="17"/>
  <c r="U1008" i="17"/>
  <c r="V1008" i="17"/>
  <c r="U1009" i="17"/>
  <c r="V1009" i="17"/>
  <c r="U1010" i="17"/>
  <c r="V1010" i="17"/>
  <c r="U1011" i="17"/>
  <c r="V1011" i="17"/>
  <c r="U1012" i="17"/>
  <c r="V1012" i="17"/>
  <c r="U1013" i="17"/>
  <c r="V1013" i="17"/>
  <c r="U1049" i="17"/>
  <c r="V1049" i="17"/>
  <c r="U1050" i="17"/>
  <c r="V1050" i="17"/>
  <c r="U1051" i="17"/>
  <c r="V1051" i="17"/>
  <c r="U1052" i="17"/>
  <c r="V1052" i="17"/>
  <c r="U1053" i="17"/>
  <c r="V1053" i="17"/>
  <c r="U1054" i="17"/>
  <c r="V1054" i="17"/>
  <c r="U1055" i="17"/>
  <c r="V1055" i="17"/>
  <c r="U1056" i="17"/>
  <c r="V1056" i="17"/>
  <c r="U1057" i="17"/>
  <c r="V1057" i="17"/>
  <c r="U1058" i="17"/>
  <c r="V1058" i="17"/>
  <c r="U1059" i="17"/>
  <c r="V1059" i="17"/>
  <c r="U1060" i="17"/>
  <c r="V1060" i="17"/>
  <c r="U1061" i="17"/>
  <c r="V1061" i="17"/>
  <c r="U1062" i="17"/>
  <c r="V1062" i="17"/>
  <c r="U1086" i="17"/>
  <c r="V1086" i="17"/>
  <c r="U1087" i="17"/>
  <c r="V1087" i="17"/>
  <c r="U1088" i="17"/>
  <c r="V1088" i="17"/>
  <c r="U1089" i="17"/>
  <c r="V1089" i="17"/>
  <c r="U1090" i="17"/>
  <c r="V1090" i="17"/>
  <c r="U1091" i="17"/>
  <c r="V1091" i="17"/>
  <c r="U1092" i="17"/>
  <c r="V1092" i="17"/>
  <c r="U1093" i="17"/>
  <c r="V1093" i="17"/>
  <c r="U1094" i="17"/>
  <c r="V1094" i="17"/>
  <c r="U1095" i="17"/>
  <c r="V1095" i="17"/>
  <c r="U1096" i="17"/>
  <c r="V1096" i="17"/>
  <c r="U1122" i="17"/>
  <c r="V1122" i="17"/>
  <c r="U1123" i="17"/>
  <c r="V1123" i="17"/>
  <c r="U1124" i="17"/>
  <c r="V1124" i="17"/>
  <c r="U1125" i="17"/>
  <c r="V1125" i="17"/>
  <c r="U1126" i="17"/>
  <c r="V1126" i="17"/>
  <c r="U1127" i="17"/>
  <c r="V1127" i="17"/>
  <c r="U1128" i="17"/>
  <c r="V1128" i="17"/>
  <c r="U1129" i="17"/>
  <c r="V1129" i="17"/>
  <c r="U1130" i="17"/>
  <c r="V1130" i="17"/>
  <c r="U1153" i="17"/>
  <c r="V1153" i="17"/>
  <c r="U1154" i="17"/>
  <c r="V1154" i="17"/>
  <c r="U1155" i="17"/>
  <c r="V1155" i="17"/>
  <c r="U1156" i="17"/>
  <c r="V1156" i="17"/>
  <c r="U1157" i="17"/>
  <c r="V1157" i="17"/>
  <c r="U1158" i="17"/>
  <c r="V1158" i="17"/>
  <c r="U1159" i="17"/>
  <c r="V1159" i="17"/>
  <c r="U1160" i="17"/>
  <c r="V1160" i="17"/>
  <c r="U1161" i="17"/>
  <c r="V1161" i="17"/>
  <c r="U1162" i="17"/>
  <c r="V1162" i="17"/>
  <c r="U1163" i="17"/>
  <c r="V1163" i="17"/>
  <c r="U1164" i="17"/>
  <c r="V1164" i="17"/>
  <c r="U1165" i="17"/>
  <c r="V1165" i="17"/>
  <c r="U1166" i="17"/>
  <c r="V1166" i="17"/>
  <c r="U1167" i="17"/>
  <c r="V1167" i="17"/>
  <c r="U1168" i="17"/>
  <c r="V1168" i="17"/>
  <c r="U1169" i="17"/>
  <c r="V1169" i="17"/>
  <c r="U1170" i="17"/>
  <c r="V1170" i="17"/>
  <c r="U1171" i="17"/>
  <c r="V1171" i="17"/>
  <c r="U1189" i="17"/>
  <c r="V1189" i="17"/>
  <c r="U1190" i="17"/>
  <c r="V1190" i="17"/>
  <c r="U1191" i="17"/>
  <c r="V1191" i="17"/>
  <c r="U1192" i="17"/>
  <c r="V1192" i="17"/>
  <c r="U1193" i="17"/>
  <c r="V1193" i="17"/>
  <c r="U1194" i="17"/>
  <c r="V1194" i="17"/>
  <c r="U1195" i="17"/>
  <c r="V1195" i="17"/>
  <c r="U1196" i="17"/>
  <c r="V1196" i="17"/>
  <c r="U1197" i="17"/>
  <c r="V1197" i="17"/>
  <c r="U1198" i="17"/>
  <c r="V1198" i="17"/>
  <c r="U1199" i="17"/>
  <c r="V1199" i="17"/>
  <c r="U1215" i="17"/>
  <c r="V1215" i="17"/>
  <c r="U1216" i="17"/>
  <c r="V1216" i="17"/>
  <c r="U1217" i="17"/>
  <c r="V1217" i="17"/>
  <c r="U1218" i="17"/>
  <c r="V1218" i="17"/>
  <c r="U1219" i="17"/>
  <c r="V1219" i="17"/>
  <c r="U1220" i="17"/>
  <c r="V1220" i="17"/>
  <c r="U1221" i="17"/>
  <c r="V1221" i="17"/>
  <c r="T1264" i="17"/>
  <c r="V1264" i="17"/>
  <c r="T1286" i="17"/>
  <c r="V1286" i="17"/>
  <c r="T1275" i="17"/>
  <c r="V1275" i="17"/>
  <c r="T1279" i="17"/>
  <c r="V1279" i="17"/>
  <c r="T1280" i="17"/>
  <c r="V1280" i="17"/>
  <c r="T1311" i="17"/>
  <c r="T1289" i="17"/>
  <c r="V1289" i="17"/>
  <c r="U1312" i="17"/>
  <c r="V1312" i="17"/>
  <c r="T1314" i="17"/>
  <c r="T1332" i="17"/>
  <c r="V1332" i="17"/>
  <c r="T1297" i="17"/>
  <c r="V1297" i="17"/>
  <c r="T1298" i="17"/>
  <c r="V1298" i="17"/>
  <c r="T1333" i="17"/>
  <c r="V1333" i="17"/>
  <c r="T1302" i="17"/>
  <c r="V1302" i="17"/>
  <c r="U1321" i="17"/>
  <c r="V1321" i="17"/>
  <c r="T1303" i="17"/>
  <c r="V1303" i="17"/>
  <c r="T1329" i="17"/>
  <c r="V1329" i="17"/>
  <c r="T1335" i="17"/>
  <c r="V1335" i="17"/>
  <c r="T1327" i="17"/>
  <c r="T1337" i="17"/>
  <c r="V1337" i="17"/>
  <c r="T1338" i="17"/>
  <c r="V1338" i="17"/>
  <c r="T1341" i="17"/>
  <c r="V1341" i="17"/>
  <c r="T1360" i="17"/>
  <c r="U1361" i="17"/>
  <c r="V1361" i="17"/>
  <c r="T1363" i="17"/>
  <c r="T1344" i="17"/>
  <c r="V1344" i="17"/>
  <c r="U1364" i="17"/>
  <c r="V1364" i="17"/>
  <c r="T1369" i="17"/>
  <c r="T1373" i="17"/>
  <c r="V1373" i="17"/>
  <c r="U1370" i="17"/>
  <c r="V1370" i="17"/>
  <c r="T1350" i="17"/>
  <c r="V1350" i="17"/>
  <c r="T1371" i="17"/>
  <c r="U1372" i="17"/>
  <c r="V1372" i="17"/>
  <c r="T1394" i="17"/>
  <c r="T1395" i="17"/>
  <c r="U1396" i="17"/>
  <c r="V1396" i="17"/>
  <c r="U1397" i="17"/>
  <c r="V1397" i="17"/>
  <c r="T1382" i="17"/>
  <c r="V1382" i="17"/>
  <c r="T1415" i="17"/>
  <c r="V1415" i="17"/>
  <c r="T1402" i="17"/>
  <c r="T1385" i="17"/>
  <c r="V1385" i="17"/>
  <c r="U1403" i="17"/>
  <c r="V1403" i="17"/>
  <c r="T1413" i="17"/>
  <c r="V1413" i="17"/>
  <c r="T1386" i="17"/>
  <c r="V1386" i="17"/>
  <c r="T1389" i="17"/>
  <c r="V1389" i="17"/>
  <c r="T1407" i="17"/>
  <c r="T1392" i="17"/>
  <c r="V1392" i="17"/>
  <c r="T1432" i="17"/>
  <c r="T1425" i="17"/>
  <c r="V1425" i="17"/>
  <c r="T1436" i="17"/>
  <c r="U1437" i="17"/>
  <c r="V1437" i="17"/>
  <c r="T1445" i="17"/>
  <c r="V1445" i="17"/>
  <c r="T1446" i="17"/>
  <c r="V1446" i="17"/>
  <c r="T1426" i="17"/>
  <c r="V1426" i="17"/>
  <c r="T1427" i="17"/>
  <c r="V1427" i="17"/>
  <c r="T1633" i="17"/>
  <c r="V1633" i="17"/>
  <c r="T1643" i="17"/>
  <c r="T1644" i="17"/>
  <c r="T1645" i="17"/>
  <c r="T1634" i="17"/>
  <c r="V1634" i="17"/>
  <c r="T1646" i="17"/>
  <c r="T1647" i="17"/>
  <c r="T1648" i="17"/>
  <c r="T1649" i="17"/>
  <c r="T1650" i="17"/>
  <c r="T1635" i="17"/>
  <c r="V1635" i="17"/>
  <c r="T1651" i="17"/>
  <c r="T1652" i="17"/>
  <c r="V1652" i="17"/>
  <c r="T1636" i="17"/>
  <c r="V1636" i="17"/>
  <c r="T1637" i="17"/>
  <c r="V1637" i="17"/>
  <c r="T1638" i="17"/>
  <c r="V1638" i="17"/>
  <c r="T1653" i="17"/>
  <c r="V1653" i="17"/>
  <c r="T1672" i="17"/>
  <c r="V1672" i="17"/>
  <c r="T1662" i="17"/>
  <c r="T1654" i="17"/>
  <c r="V1654" i="17"/>
  <c r="T1663" i="17"/>
  <c r="T1655" i="17"/>
  <c r="V1655" i="17"/>
  <c r="T1656" i="17"/>
  <c r="V1656" i="17"/>
  <c r="T1664" i="17"/>
  <c r="T1665" i="17"/>
  <c r="T1666" i="17"/>
  <c r="T1657" i="17"/>
  <c r="V1657" i="17"/>
  <c r="T1658" i="17"/>
  <c r="V1658" i="17"/>
  <c r="T1674" i="17"/>
  <c r="V1674" i="17"/>
  <c r="T1670" i="17"/>
  <c r="T1677" i="17"/>
  <c r="V1677" i="17"/>
  <c r="T1678" i="17"/>
  <c r="V1678" i="17"/>
  <c r="T1693" i="17"/>
  <c r="T1694" i="17"/>
  <c r="T1698" i="17"/>
  <c r="T1699" i="17"/>
  <c r="T1702" i="17"/>
  <c r="T1703" i="17"/>
  <c r="U1727" i="17"/>
  <c r="V1727" i="17"/>
  <c r="U1728" i="17"/>
  <c r="V1728" i="17"/>
  <c r="T1713" i="17"/>
  <c r="V1713" i="17"/>
  <c r="T1731" i="17"/>
  <c r="U1734" i="17"/>
  <c r="V1734" i="17"/>
  <c r="T1720" i="17"/>
  <c r="V1720" i="17"/>
  <c r="T1747" i="17"/>
  <c r="V1747" i="17"/>
  <c r="U1740" i="17"/>
  <c r="V1740" i="17"/>
  <c r="U1741" i="17"/>
  <c r="V1741" i="17"/>
  <c r="T1769" i="17"/>
  <c r="T1770" i="17"/>
  <c r="U1772" i="17"/>
  <c r="V1772" i="17"/>
  <c r="T1776" i="17"/>
  <c r="U1828" i="17"/>
  <c r="V1828" i="17"/>
  <c r="T1160" i="17"/>
  <c r="T1140" i="17"/>
  <c r="V1140" i="17"/>
  <c r="T1161" i="17"/>
  <c r="T1162" i="17"/>
  <c r="T1163" i="17"/>
  <c r="T1164" i="17"/>
  <c r="T1165" i="17"/>
  <c r="T1166" i="17"/>
  <c r="T1167" i="17"/>
  <c r="T1141" i="17"/>
  <c r="V1141" i="17"/>
  <c r="T1168" i="17"/>
  <c r="T1169" i="17"/>
  <c r="T1142" i="17"/>
  <c r="V1142" i="17"/>
  <c r="T1143" i="17"/>
  <c r="V1143" i="17"/>
  <c r="T1173" i="17"/>
  <c r="V1173" i="17"/>
  <c r="T1144" i="17"/>
  <c r="V1144" i="17"/>
  <c r="T1170" i="17"/>
  <c r="T1145" i="17"/>
  <c r="V1145" i="17"/>
  <c r="T1146" i="17"/>
  <c r="V1146" i="17"/>
  <c r="T1171" i="17"/>
  <c r="T1147" i="17"/>
  <c r="V1147" i="17"/>
  <c r="T1148" i="17"/>
  <c r="V1148" i="17"/>
  <c r="T1149" i="17"/>
  <c r="V1149" i="17"/>
  <c r="T1150" i="17"/>
  <c r="V1150" i="17"/>
  <c r="T1151" i="17"/>
  <c r="V1151" i="17"/>
  <c r="T1152" i="17"/>
  <c r="V1152" i="17"/>
  <c r="T1174" i="17"/>
  <c r="V1174" i="17"/>
  <c r="T1189" i="17"/>
  <c r="T1175" i="17"/>
  <c r="V1175" i="17"/>
  <c r="T1176" i="17"/>
  <c r="V1176" i="17"/>
  <c r="T1190" i="17"/>
  <c r="T1191" i="17"/>
  <c r="T1192" i="17"/>
  <c r="T1193" i="17"/>
  <c r="T1194" i="17"/>
  <c r="T1177" i="17"/>
  <c r="V1177" i="17"/>
  <c r="T1195" i="17"/>
  <c r="T1178" i="17"/>
  <c r="V1178" i="17"/>
  <c r="T1179" i="17"/>
  <c r="V1179" i="17"/>
  <c r="T1196" i="17"/>
  <c r="T1197" i="17"/>
  <c r="T1198" i="17"/>
  <c r="T1180" i="17"/>
  <c r="V1180" i="17"/>
  <c r="T1181" i="17"/>
  <c r="V1181" i="17"/>
  <c r="T1182" i="17"/>
  <c r="V1182" i="17"/>
  <c r="T1183" i="17"/>
  <c r="V1183" i="17"/>
  <c r="T1184" i="17"/>
  <c r="V1184" i="17"/>
  <c r="T1200" i="17"/>
  <c r="V1200" i="17"/>
  <c r="T1199" i="17"/>
  <c r="T1201" i="17"/>
  <c r="V1201" i="17"/>
  <c r="T1185" i="17"/>
  <c r="V1185" i="17"/>
  <c r="T1186" i="17"/>
  <c r="V1186" i="17"/>
  <c r="T1187" i="17"/>
  <c r="V1187" i="17"/>
  <c r="T1188" i="17"/>
  <c r="V1188" i="17"/>
  <c r="T1215" i="17"/>
  <c r="T1202" i="17"/>
  <c r="V1202" i="17"/>
  <c r="T1203" i="17"/>
  <c r="V1203" i="17"/>
  <c r="T1204" i="17"/>
  <c r="V1204" i="17"/>
  <c r="T1205" i="17"/>
  <c r="V1205" i="17"/>
  <c r="T1216" i="17"/>
  <c r="T1217" i="17"/>
  <c r="T1218" i="17"/>
  <c r="T1206" i="17"/>
  <c r="V1206" i="17"/>
  <c r="T1207" i="17"/>
  <c r="V1207" i="17"/>
  <c r="T1219" i="17"/>
  <c r="T1223" i="17"/>
  <c r="V1223" i="17"/>
  <c r="T1220" i="17"/>
  <c r="T1208" i="17"/>
  <c r="V1208" i="17"/>
  <c r="T1221" i="17"/>
  <c r="T1209" i="17"/>
  <c r="V1209" i="17"/>
  <c r="T1210" i="17"/>
  <c r="V1210" i="17"/>
  <c r="T1211" i="17"/>
  <c r="V1211" i="17"/>
  <c r="T1212" i="17"/>
  <c r="V1212" i="17"/>
  <c r="T1224" i="17"/>
  <c r="V1224" i="17"/>
  <c r="T1272" i="17"/>
  <c r="V1272" i="17"/>
  <c r="T1283" i="17"/>
  <c r="T1277" i="17"/>
  <c r="V1277" i="17"/>
  <c r="T1284" i="17"/>
  <c r="U1285" i="17"/>
  <c r="V1285" i="17"/>
  <c r="T1308" i="17"/>
  <c r="T1309" i="17"/>
  <c r="U1310" i="17"/>
  <c r="V1310" i="17"/>
  <c r="T1291" i="17"/>
  <c r="V1291" i="17"/>
  <c r="T1292" i="17"/>
  <c r="V1292" i="17"/>
  <c r="U1313" i="17"/>
  <c r="V1313" i="17"/>
  <c r="T1316" i="17"/>
  <c r="T1317" i="17"/>
  <c r="T1318" i="17"/>
  <c r="T1319" i="17"/>
  <c r="T1323" i="17"/>
  <c r="T1324" i="17"/>
  <c r="U1325" i="17"/>
  <c r="V1325" i="17"/>
  <c r="T1304" i="17"/>
  <c r="V1304" i="17"/>
  <c r="T1305" i="17"/>
  <c r="V1305" i="17"/>
  <c r="T1353" i="17"/>
  <c r="T1354" i="17"/>
  <c r="U1355" i="17"/>
  <c r="V1355" i="17"/>
  <c r="T1357" i="17"/>
  <c r="T1358" i="17"/>
  <c r="U1359" i="17"/>
  <c r="V1359" i="17"/>
  <c r="T1375" i="17"/>
  <c r="V1375" i="17"/>
  <c r="T1376" i="17"/>
  <c r="V1376" i="17"/>
  <c r="U1362" i="17"/>
  <c r="V1362" i="17"/>
  <c r="T1366" i="17"/>
  <c r="T1367" i="17"/>
  <c r="T1347" i="17"/>
  <c r="V1347" i="17"/>
  <c r="T1377" i="17"/>
  <c r="V1377" i="17"/>
  <c r="T1352" i="17"/>
  <c r="V1352" i="17"/>
  <c r="T1374" i="17"/>
  <c r="V1374" i="17"/>
  <c r="U1393" i="17"/>
  <c r="V1393" i="17"/>
  <c r="T1399" i="17"/>
  <c r="T1379" i="17"/>
  <c r="V1379" i="17"/>
  <c r="T1411" i="17"/>
  <c r="V1411" i="17"/>
  <c r="T1383" i="17"/>
  <c r="V1383" i="17"/>
  <c r="T1417" i="17"/>
  <c r="V1417" i="17"/>
  <c r="T1418" i="17"/>
  <c r="V1418" i="17"/>
  <c r="U1404" i="17"/>
  <c r="V1404" i="17"/>
  <c r="T1421" i="17"/>
  <c r="V1421" i="17"/>
  <c r="T1387" i="17"/>
  <c r="V1387" i="17"/>
  <c r="T1414" i="17"/>
  <c r="V1414" i="17"/>
  <c r="T1408" i="17"/>
  <c r="U1409" i="17"/>
  <c r="V1409" i="17"/>
  <c r="T1434" i="17"/>
  <c r="T1423" i="17"/>
  <c r="V1423" i="17"/>
  <c r="U1435" i="17"/>
  <c r="V1435" i="17"/>
  <c r="T1439" i="17"/>
  <c r="T1447" i="17"/>
  <c r="V1447" i="17"/>
  <c r="U1440" i="17"/>
  <c r="V1440" i="17"/>
  <c r="U1639" i="17"/>
  <c r="V1639" i="17"/>
  <c r="U1640" i="17"/>
  <c r="V1640" i="17"/>
  <c r="U1641" i="17"/>
  <c r="V1641" i="17"/>
  <c r="U1642" i="17"/>
  <c r="V1642" i="17"/>
  <c r="U1643" i="17"/>
  <c r="V1643" i="17"/>
  <c r="U1644" i="17"/>
  <c r="V1644" i="17"/>
  <c r="U1645" i="17"/>
  <c r="V1645" i="17"/>
  <c r="U1646" i="17"/>
  <c r="V1646" i="17"/>
  <c r="U1647" i="17"/>
  <c r="V1647" i="17"/>
  <c r="U1648" i="17"/>
  <c r="V1648" i="17"/>
  <c r="U1649" i="17"/>
  <c r="V1649" i="17"/>
  <c r="U1650" i="17"/>
  <c r="V1650" i="17"/>
  <c r="U1651" i="17"/>
  <c r="V1651" i="17"/>
  <c r="U1662" i="17"/>
  <c r="V1662" i="17"/>
  <c r="U1663" i="17"/>
  <c r="V1663" i="17"/>
  <c r="U1664" i="17"/>
  <c r="V1664" i="17"/>
  <c r="U1665" i="17"/>
  <c r="V1665" i="17"/>
  <c r="U1666" i="17"/>
  <c r="V1666" i="17"/>
  <c r="T1660" i="17"/>
  <c r="V1660" i="17"/>
  <c r="T1673" i="17"/>
  <c r="V1673" i="17"/>
  <c r="T1661" i="17"/>
  <c r="V1661" i="17"/>
  <c r="T1676" i="17"/>
  <c r="V1676" i="17"/>
  <c r="T1679" i="17"/>
  <c r="V1679" i="17"/>
  <c r="T1680" i="17"/>
  <c r="V1680" i="17"/>
  <c r="U1693" i="17"/>
  <c r="V1693" i="17"/>
  <c r="T1682" i="17"/>
  <c r="V1682" i="17"/>
  <c r="T1683" i="17"/>
  <c r="V1683" i="17"/>
  <c r="U1698" i="17"/>
  <c r="V1698" i="17"/>
  <c r="T1686" i="17"/>
  <c r="V1686" i="17"/>
  <c r="T1687" i="17"/>
  <c r="V1687" i="17"/>
  <c r="U1702" i="17"/>
  <c r="V1702" i="17"/>
  <c r="T1708" i="17"/>
  <c r="V1708" i="17"/>
  <c r="T1744" i="17"/>
  <c r="V1744" i="17"/>
  <c r="T1716" i="17"/>
  <c r="V1716" i="17"/>
  <c r="T1735" i="17"/>
  <c r="U1737" i="17"/>
  <c r="V1737" i="17"/>
  <c r="U1738" i="17"/>
  <c r="V1738" i="17"/>
  <c r="T1724" i="17"/>
  <c r="V1724" i="17"/>
  <c r="T1742" i="17"/>
  <c r="T1754" i="17"/>
  <c r="V1754" i="17"/>
  <c r="T1755" i="17"/>
  <c r="V1755" i="17"/>
  <c r="U1775" i="17"/>
  <c r="V1775" i="17"/>
  <c r="U1825" i="17"/>
  <c r="V1825" i="17"/>
  <c r="U1832" i="17"/>
  <c r="V1832" i="17"/>
  <c r="T1727" i="17"/>
  <c r="T1728" i="17"/>
  <c r="T1710" i="17"/>
  <c r="V1710" i="17"/>
  <c r="T1711" i="17"/>
  <c r="V1711" i="17"/>
  <c r="T1746" i="17"/>
  <c r="V1746" i="17"/>
  <c r="T1734" i="17"/>
  <c r="T1737" i="17"/>
  <c r="T1738" i="17"/>
  <c r="T1740" i="17"/>
  <c r="T1741" i="17"/>
  <c r="T1726" i="17"/>
  <c r="V1726" i="17"/>
  <c r="T1748" i="17"/>
  <c r="V1748" i="17"/>
  <c r="U1769" i="17"/>
  <c r="V1769" i="17"/>
  <c r="T1772" i="17"/>
  <c r="T1751" i="17"/>
  <c r="V1751" i="17"/>
  <c r="T1775" i="17"/>
  <c r="T1756" i="17"/>
  <c r="V1756" i="17"/>
  <c r="U1776" i="17"/>
  <c r="V1776" i="17"/>
  <c r="T1760" i="17"/>
  <c r="V1760" i="17"/>
  <c r="T1761" i="17"/>
  <c r="V1761" i="17"/>
  <c r="U1781" i="17"/>
  <c r="V1781" i="17"/>
  <c r="T1765" i="17"/>
  <c r="V1765" i="17"/>
  <c r="T1818" i="17"/>
  <c r="U1819" i="17"/>
  <c r="V1819" i="17"/>
  <c r="U1826" i="17"/>
  <c r="V1826" i="17"/>
  <c r="U1829" i="17"/>
  <c r="V1829" i="17"/>
  <c r="U1833" i="17"/>
  <c r="V1833" i="17"/>
  <c r="U1865" i="17"/>
  <c r="V1865" i="17"/>
  <c r="T1729" i="17"/>
  <c r="T1707" i="17"/>
  <c r="V1707" i="17"/>
  <c r="T1730" i="17"/>
  <c r="T1712" i="17"/>
  <c r="V1712" i="17"/>
  <c r="U1732" i="17"/>
  <c r="V1732" i="17"/>
  <c r="T1714" i="17"/>
  <c r="V1714" i="17"/>
  <c r="T1715" i="17"/>
  <c r="V1715" i="17"/>
  <c r="U1736" i="17"/>
  <c r="V1736" i="17"/>
  <c r="T1718" i="17"/>
  <c r="V1718" i="17"/>
  <c r="T1719" i="17"/>
  <c r="V1719" i="17"/>
  <c r="U1739" i="17"/>
  <c r="V1739" i="17"/>
  <c r="T1722" i="17"/>
  <c r="V1722" i="17"/>
  <c r="T1723" i="17"/>
  <c r="V1723" i="17"/>
  <c r="T1749" i="17"/>
  <c r="V1749" i="17"/>
  <c r="T1768" i="17"/>
  <c r="U1771" i="17"/>
  <c r="V1771" i="17"/>
  <c r="T1752" i="17"/>
  <c r="V1752" i="17"/>
  <c r="T1753" i="17"/>
  <c r="V1753" i="17"/>
  <c r="U1773" i="17"/>
  <c r="V1773" i="17"/>
  <c r="T1757" i="17"/>
  <c r="V1757" i="17"/>
  <c r="T1784" i="17"/>
  <c r="V1784" i="17"/>
  <c r="T1758" i="17"/>
  <c r="V1758" i="17"/>
  <c r="T1759" i="17"/>
  <c r="V1759" i="17"/>
  <c r="U1778" i="17"/>
  <c r="V1778" i="17"/>
  <c r="T1779" i="17"/>
  <c r="T1781" i="17"/>
  <c r="T1782" i="17"/>
  <c r="T1787" i="17"/>
  <c r="V1787" i="17"/>
  <c r="T1766" i="17"/>
  <c r="V1766" i="17"/>
  <c r="T1819" i="17"/>
  <c r="T1790" i="17"/>
  <c r="V1790" i="17"/>
  <c r="T1796" i="17"/>
  <c r="V1796" i="17"/>
  <c r="T1797" i="17"/>
  <c r="V1797" i="17"/>
  <c r="T1803" i="17"/>
  <c r="V1803" i="17"/>
  <c r="T1835" i="17"/>
  <c r="V1835" i="17"/>
  <c r="T1826" i="17"/>
  <c r="T1805" i="17"/>
  <c r="V1805" i="17"/>
  <c r="U1827" i="17"/>
  <c r="V1827" i="17"/>
  <c r="T1829" i="17"/>
  <c r="T1830" i="17"/>
  <c r="T1833" i="17"/>
  <c r="T1834" i="17"/>
  <c r="T1882" i="17"/>
  <c r="V1882" i="17"/>
  <c r="T1883" i="17"/>
  <c r="V1883" i="17"/>
  <c r="U1858" i="17"/>
  <c r="V1858" i="17"/>
  <c r="T1842" i="17"/>
  <c r="V1842" i="17"/>
  <c r="T1843" i="17"/>
  <c r="V1843" i="17"/>
  <c r="T1886" i="17"/>
  <c r="V1886" i="17"/>
  <c r="T1845" i="17"/>
  <c r="V1845" i="17"/>
  <c r="T1865" i="17"/>
  <c r="T1866" i="17"/>
  <c r="U1867" i="17"/>
  <c r="V1867" i="17"/>
  <c r="T1873" i="17"/>
  <c r="T1874" i="17"/>
  <c r="U1877" i="17"/>
  <c r="V1877" i="17"/>
  <c r="T1777" i="17"/>
  <c r="T1762" i="17"/>
  <c r="V1762" i="17"/>
  <c r="T1767" i="17"/>
  <c r="V1767" i="17"/>
  <c r="T1791" i="17"/>
  <c r="V1791" i="17"/>
  <c r="T1792" i="17"/>
  <c r="V1792" i="17"/>
  <c r="T1798" i="17"/>
  <c r="V1798" i="17"/>
  <c r="T1799" i="17"/>
  <c r="V1799" i="17"/>
  <c r="T1804" i="17"/>
  <c r="V1804" i="17"/>
  <c r="T1821" i="17"/>
  <c r="T1827" i="17"/>
  <c r="T1806" i="17"/>
  <c r="V1806" i="17"/>
  <c r="T1810" i="17"/>
  <c r="V1810" i="17"/>
  <c r="T1811" i="17"/>
  <c r="V1811" i="17"/>
  <c r="T1814" i="17"/>
  <c r="V1814" i="17"/>
  <c r="T1815" i="17"/>
  <c r="V1815" i="17"/>
  <c r="T1858" i="17"/>
  <c r="T1859" i="17"/>
  <c r="T1844" i="17"/>
  <c r="V1844" i="17"/>
  <c r="T1891" i="17"/>
  <c r="V1891" i="17"/>
  <c r="T1846" i="17"/>
  <c r="V1846" i="17"/>
  <c r="T1847" i="17"/>
  <c r="V1847" i="17"/>
  <c r="T1867" i="17"/>
  <c r="T1868" i="17"/>
  <c r="T1869" i="17"/>
  <c r="T1870" i="17"/>
  <c r="T1852" i="17"/>
  <c r="V1852" i="17"/>
  <c r="U1869" i="17"/>
  <c r="V1869" i="17"/>
  <c r="T1851" i="17"/>
  <c r="V1851" i="17"/>
  <c r="T1872" i="17"/>
  <c r="U1873" i="17"/>
  <c r="V1873" i="17"/>
  <c r="T1890" i="17"/>
  <c r="V1890" i="17"/>
  <c r="T1878" i="17"/>
  <c r="U1879" i="17"/>
  <c r="V1879" i="17"/>
  <c r="T1892" i="17"/>
  <c r="V1892" i="17"/>
  <c r="T1893" i="17"/>
  <c r="V1893" i="17"/>
  <c r="T1898" i="17"/>
  <c r="V1898" i="17"/>
  <c r="T1921" i="17"/>
  <c r="T1936" i="17"/>
  <c r="V1936" i="17"/>
  <c r="T1899" i="17"/>
  <c r="V1899" i="17"/>
  <c r="U1923" i="17"/>
  <c r="V1923" i="17"/>
  <c r="T1905" i="17"/>
  <c r="V1905" i="17"/>
  <c r="T1906" i="17"/>
  <c r="V1906" i="17"/>
  <c r="T1926" i="17"/>
  <c r="T1927" i="17"/>
  <c r="U1928" i="17"/>
  <c r="V1928" i="17"/>
  <c r="T1914" i="17"/>
  <c r="V1914" i="17"/>
  <c r="T1915" i="17"/>
  <c r="V1915" i="17"/>
  <c r="T1953" i="17"/>
  <c r="T1954" i="17"/>
  <c r="U1955" i="17"/>
  <c r="V1955" i="17"/>
  <c r="T1957" i="17"/>
  <c r="T1958" i="17"/>
  <c r="T1943" i="17"/>
  <c r="V1943" i="17"/>
  <c r="T1944" i="17"/>
  <c r="V1944" i="17"/>
  <c r="T1949" i="17"/>
  <c r="V1949" i="17"/>
  <c r="T2005" i="17"/>
  <c r="V2005" i="17"/>
  <c r="T2018" i="17"/>
  <c r="T2009" i="17"/>
  <c r="V2009" i="17"/>
  <c r="T2020" i="17"/>
  <c r="T2027" i="17"/>
  <c r="V2027" i="17"/>
  <c r="T2030" i="17"/>
  <c r="V2030" i="17"/>
  <c r="T2031" i="17"/>
  <c r="V2031" i="17"/>
  <c r="T2032" i="17"/>
  <c r="V2032" i="17"/>
  <c r="T2042" i="17"/>
  <c r="T2033" i="17"/>
  <c r="V2033" i="17"/>
  <c r="T2043" i="17"/>
  <c r="T2044" i="17"/>
  <c r="T2045" i="17"/>
  <c r="T2034" i="17"/>
  <c r="V2034" i="17"/>
  <c r="T2035" i="17"/>
  <c r="V2035" i="17"/>
  <c r="T2051" i="17"/>
  <c r="V2051" i="17"/>
  <c r="T2046" i="17"/>
  <c r="T2036" i="17"/>
  <c r="V2036" i="17"/>
  <c r="T2050" i="17"/>
  <c r="V2050" i="17"/>
  <c r="T2047" i="17"/>
  <c r="T2037" i="17"/>
  <c r="V2037" i="17"/>
  <c r="T2038" i="17"/>
  <c r="V2038" i="17"/>
  <c r="T2048" i="17"/>
  <c r="T2049" i="17"/>
  <c r="T2053" i="17"/>
  <c r="V2053" i="17"/>
  <c r="T2054" i="17"/>
  <c r="V2054" i="17"/>
  <c r="T2058" i="17"/>
  <c r="V2058" i="17"/>
  <c r="T2071" i="17"/>
  <c r="T2062" i="17"/>
  <c r="V2062" i="17"/>
  <c r="T2063" i="17"/>
  <c r="V2063" i="17"/>
  <c r="T2064" i="17"/>
  <c r="V2064" i="17"/>
  <c r="T2065" i="17"/>
  <c r="V2065" i="17"/>
  <c r="T2066" i="17"/>
  <c r="V2066" i="17"/>
  <c r="U2093" i="17"/>
  <c r="V2093" i="17"/>
  <c r="U1881" i="17"/>
  <c r="V1881" i="17"/>
  <c r="U1920" i="17"/>
  <c r="V1920" i="17"/>
  <c r="U1952" i="17"/>
  <c r="V1952" i="17"/>
  <c r="U2017" i="17"/>
  <c r="V2017" i="17"/>
  <c r="U2069" i="17"/>
  <c r="V2069" i="17"/>
  <c r="U2070" i="17"/>
  <c r="V2070" i="17"/>
  <c r="U2073" i="17"/>
  <c r="V2073" i="17"/>
  <c r="U1926" i="17"/>
  <c r="V1926" i="17"/>
  <c r="U1953" i="17"/>
  <c r="V1953" i="17"/>
  <c r="U1957" i="17"/>
  <c r="V1957" i="17"/>
  <c r="T1984" i="17"/>
  <c r="V1984" i="17"/>
  <c r="T1994" i="17"/>
  <c r="V1994" i="17"/>
  <c r="T1989" i="17"/>
  <c r="T1990" i="17"/>
  <c r="T1991" i="17"/>
  <c r="T2010" i="17"/>
  <c r="T2011" i="17"/>
  <c r="T2028" i="17"/>
  <c r="V2028" i="17"/>
  <c r="T2012" i="17"/>
  <c r="T1996" i="17"/>
  <c r="V1996" i="17"/>
  <c r="T2013" i="17"/>
  <c r="T1997" i="17"/>
  <c r="V1997" i="17"/>
  <c r="T1998" i="17"/>
  <c r="V1998" i="17"/>
  <c r="T2022" i="17"/>
  <c r="V2022" i="17"/>
  <c r="T1999" i="17"/>
  <c r="V1999" i="17"/>
  <c r="T2014" i="17"/>
  <c r="T2015" i="17"/>
  <c r="T2023" i="17"/>
  <c r="V2023" i="17"/>
  <c r="T2016" i="17"/>
  <c r="T2000" i="17"/>
  <c r="V2000" i="17"/>
  <c r="T2029" i="17"/>
  <c r="V2029" i="17"/>
  <c r="T2001" i="17"/>
  <c r="V2001" i="17"/>
  <c r="T2002" i="17"/>
  <c r="V2002" i="17"/>
  <c r="T2017" i="17"/>
  <c r="T2003" i="17"/>
  <c r="V2003" i="17"/>
  <c r="T2004" i="17"/>
  <c r="V2004" i="17"/>
  <c r="T2024" i="17"/>
  <c r="V2024" i="17"/>
  <c r="T2007" i="17"/>
  <c r="V2007" i="17"/>
  <c r="T2008" i="17"/>
  <c r="V2008" i="17"/>
  <c r="T2069" i="17"/>
  <c r="T2052" i="17"/>
  <c r="V2052" i="17"/>
  <c r="T2070" i="17"/>
  <c r="T2057" i="17"/>
  <c r="V2057" i="17"/>
  <c r="T2073" i="17"/>
  <c r="T2074" i="17"/>
  <c r="U2075" i="17"/>
  <c r="V2075" i="17"/>
  <c r="T2083" i="17"/>
  <c r="V2083" i="17"/>
  <c r="T2084" i="17"/>
  <c r="V2084" i="17"/>
  <c r="T2261" i="17"/>
  <c r="T2266" i="17"/>
  <c r="T2254" i="17"/>
  <c r="V2254" i="17"/>
  <c r="T2271" i="17"/>
  <c r="V2271" i="17"/>
  <c r="U2270" i="17"/>
  <c r="V2270" i="17"/>
  <c r="T2275" i="17"/>
  <c r="V2275" i="17"/>
  <c r="T2289" i="17"/>
  <c r="V2289" i="17"/>
  <c r="T2280" i="17"/>
  <c r="V2280" i="17"/>
  <c r="T2288" i="17"/>
  <c r="T2300" i="17"/>
  <c r="V2300" i="17"/>
  <c r="T2296" i="17"/>
  <c r="T2294" i="17"/>
  <c r="V2294" i="17"/>
  <c r="T2295" i="17"/>
  <c r="V2295" i="17"/>
  <c r="T2307" i="17"/>
  <c r="V2307" i="17"/>
  <c r="T2320" i="17"/>
  <c r="U2321" i="17"/>
  <c r="V2321" i="17"/>
  <c r="T2310" i="17"/>
  <c r="V2310" i="17"/>
  <c r="T2323" i="17"/>
  <c r="U2324" i="17"/>
  <c r="V2324" i="17"/>
  <c r="T2312" i="17"/>
  <c r="V2312" i="17"/>
  <c r="T2313" i="17"/>
  <c r="V2313" i="17"/>
  <c r="T2331" i="17"/>
  <c r="T2332" i="17"/>
  <c r="T2358" i="17"/>
  <c r="T2359" i="17"/>
  <c r="T2364" i="17"/>
  <c r="T2365" i="17"/>
  <c r="U2366" i="17"/>
  <c r="V2366" i="17"/>
  <c r="T2374" i="17"/>
  <c r="V2374" i="17"/>
  <c r="T2375" i="17"/>
  <c r="V2375" i="17"/>
  <c r="U2367" i="17"/>
  <c r="V2367" i="17"/>
  <c r="T2368" i="17"/>
  <c r="T2350" i="17"/>
  <c r="V2350" i="17"/>
  <c r="T2376" i="17"/>
  <c r="V2376" i="17"/>
  <c r="T2369" i="17"/>
  <c r="T2378" i="17"/>
  <c r="V2378" i="17"/>
  <c r="T2394" i="17"/>
  <c r="U2396" i="17"/>
  <c r="V2396" i="17"/>
  <c r="T2405" i="17"/>
  <c r="V2405" i="17"/>
  <c r="T2406" i="17"/>
  <c r="V2406" i="17"/>
  <c r="T2409" i="17"/>
  <c r="V2409" i="17"/>
  <c r="T2399" i="17"/>
  <c r="T2099" i="17"/>
  <c r="V2099" i="17"/>
  <c r="T2100" i="17"/>
  <c r="V2100" i="17"/>
  <c r="T2094" i="17"/>
  <c r="T2095" i="17"/>
  <c r="T2098" i="17"/>
  <c r="T2090" i="17"/>
  <c r="V2090" i="17"/>
  <c r="T2091" i="17"/>
  <c r="V2091" i="17"/>
  <c r="T2101" i="17"/>
  <c r="V2101" i="17"/>
  <c r="T2262" i="17"/>
  <c r="T2263" i="17"/>
  <c r="U2264" i="17"/>
  <c r="V2264" i="17"/>
  <c r="T2255" i="17"/>
  <c r="V2255" i="17"/>
  <c r="T2256" i="17"/>
  <c r="V2256" i="17"/>
  <c r="T2269" i="17"/>
  <c r="T2260" i="17"/>
  <c r="V2260" i="17"/>
  <c r="T2286" i="17"/>
  <c r="T2287" i="17"/>
  <c r="T2281" i="17"/>
  <c r="V2281" i="17"/>
  <c r="T2282" i="17"/>
  <c r="V2282" i="17"/>
  <c r="T2297" i="17"/>
  <c r="T2292" i="17"/>
  <c r="V2292" i="17"/>
  <c r="U2298" i="17"/>
  <c r="V2298" i="17"/>
  <c r="T2302" i="17"/>
  <c r="V2302" i="17"/>
  <c r="T2319" i="17"/>
  <c r="T2321" i="17"/>
  <c r="T2322" i="17"/>
  <c r="T2324" i="17"/>
  <c r="T2325" i="17"/>
  <c r="T2314" i="17"/>
  <c r="V2314" i="17"/>
  <c r="T2315" i="17"/>
  <c r="V2315" i="17"/>
  <c r="T2317" i="17"/>
  <c r="V2317" i="17"/>
  <c r="T2318" i="17"/>
  <c r="V2318" i="17"/>
  <c r="T2338" i="17"/>
  <c r="V2338" i="17"/>
  <c r="T2360" i="17"/>
  <c r="T2366" i="17"/>
  <c r="T2340" i="17"/>
  <c r="V2340" i="17"/>
  <c r="T2367" i="17"/>
  <c r="T2345" i="17"/>
  <c r="V2345" i="17"/>
  <c r="T2351" i="17"/>
  <c r="V2351" i="17"/>
  <c r="T2352" i="17"/>
  <c r="V2352" i="17"/>
  <c r="T2371" i="17"/>
  <c r="V2371" i="17"/>
  <c r="T2372" i="17"/>
  <c r="V2372" i="17"/>
  <c r="U2393" i="17"/>
  <c r="V2393" i="17"/>
  <c r="T2379" i="17"/>
  <c r="V2379" i="17"/>
  <c r="T2395" i="17"/>
  <c r="T2383" i="17"/>
  <c r="V2383" i="17"/>
  <c r="T2407" i="17"/>
  <c r="V2407" i="17"/>
  <c r="T2400" i="17"/>
  <c r="T2401" i="17"/>
  <c r="T2402" i="17"/>
  <c r="T2384" i="17"/>
  <c r="V2384" i="17"/>
  <c r="T2385" i="17"/>
  <c r="V2385" i="17"/>
  <c r="T2403" i="17"/>
  <c r="T2386" i="17"/>
  <c r="V2386" i="17"/>
  <c r="T2387" i="17"/>
  <c r="V2387" i="17"/>
  <c r="T2410" i="17"/>
  <c r="V2410" i="17"/>
  <c r="T2411" i="17"/>
  <c r="V2411" i="17"/>
  <c r="T2388" i="17"/>
  <c r="V2388" i="17"/>
  <c r="T2404" i="17"/>
  <c r="T2408" i="17"/>
  <c r="V2408" i="17"/>
  <c r="T2389" i="17"/>
  <c r="V2389" i="17"/>
  <c r="T2390" i="17"/>
  <c r="V2390" i="17"/>
  <c r="T2391" i="17"/>
  <c r="V2391" i="17"/>
  <c r="T2421" i="17"/>
  <c r="T2422" i="17"/>
  <c r="T2423" i="17"/>
  <c r="T2424" i="17"/>
  <c r="T2425" i="17"/>
  <c r="T2426" i="17"/>
  <c r="T2427" i="17"/>
  <c r="T2412" i="17"/>
  <c r="V2412" i="17"/>
  <c r="T2428" i="17"/>
  <c r="T2441" i="17"/>
  <c r="V2441" i="17"/>
  <c r="T2429" i="17"/>
  <c r="T2413" i="17"/>
  <c r="V2413" i="17"/>
  <c r="T2414" i="17"/>
  <c r="V2414" i="17"/>
  <c r="T2430" i="17"/>
  <c r="T2431" i="17"/>
  <c r="T2415" i="17"/>
  <c r="V2415" i="17"/>
  <c r="T2432" i="17"/>
  <c r="T2433" i="17"/>
  <c r="T2416" i="17"/>
  <c r="V2416" i="17"/>
  <c r="T2434" i="17"/>
  <c r="T2435" i="17"/>
  <c r="T2443" i="17"/>
  <c r="V2443" i="17"/>
  <c r="T2417" i="17"/>
  <c r="V2417" i="17"/>
  <c r="T2436" i="17"/>
  <c r="T2437" i="17"/>
  <c r="T2438" i="17"/>
  <c r="T2439" i="17"/>
  <c r="T2442" i="17"/>
  <c r="V2442" i="17"/>
  <c r="T2444" i="17"/>
  <c r="V2444" i="17"/>
  <c r="T2418" i="17"/>
  <c r="V2418" i="17"/>
  <c r="T2419" i="17"/>
  <c r="V2419" i="17"/>
  <c r="T2420" i="17"/>
  <c r="V2420" i="17"/>
  <c r="T2440" i="17"/>
  <c r="T2460" i="17"/>
  <c r="T2445" i="17"/>
  <c r="V2445" i="17"/>
  <c r="T2446" i="17"/>
  <c r="V2446" i="17"/>
  <c r="T2461" i="17"/>
  <c r="T2447" i="17"/>
  <c r="V2447" i="17"/>
  <c r="T2462" i="17"/>
  <c r="T2448" i="17"/>
  <c r="V2448" i="17"/>
  <c r="T2449" i="17"/>
  <c r="V2449" i="17"/>
  <c r="T2469" i="17"/>
  <c r="V2469" i="17"/>
  <c r="T2450" i="17"/>
  <c r="V2450" i="17"/>
  <c r="T2470" i="17"/>
  <c r="V2470" i="17"/>
  <c r="T2463" i="17"/>
  <c r="T2464" i="17"/>
  <c r="T2451" i="17"/>
  <c r="V2451" i="17"/>
  <c r="T2465" i="17"/>
  <c r="T2452" i="17"/>
  <c r="V2452" i="17"/>
  <c r="T2453" i="17"/>
  <c r="V2453" i="17"/>
  <c r="T2454" i="17"/>
  <c r="V2454" i="17"/>
  <c r="T2455" i="17"/>
  <c r="V2455" i="17"/>
  <c r="T2456" i="17"/>
  <c r="V2456" i="17"/>
  <c r="T2457" i="17"/>
  <c r="V2457" i="17"/>
  <c r="T2466" i="17"/>
  <c r="T2467" i="17"/>
  <c r="T2468" i="17"/>
  <c r="T2458" i="17"/>
  <c r="V2458" i="17"/>
  <c r="T2459" i="17"/>
  <c r="V2459" i="17"/>
  <c r="T2471" i="17"/>
  <c r="V2471" i="17"/>
  <c r="T2496" i="17"/>
  <c r="V2496" i="17"/>
  <c r="T2472" i="17"/>
  <c r="V2472" i="17"/>
  <c r="T2473" i="17"/>
  <c r="V2473" i="17"/>
  <c r="T2474" i="17"/>
  <c r="V2474" i="17"/>
  <c r="T2475" i="17"/>
  <c r="V2475" i="17"/>
  <c r="T2497" i="17"/>
  <c r="V2497" i="17"/>
  <c r="T2476" i="17"/>
  <c r="V2476" i="17"/>
  <c r="T2490" i="17"/>
  <c r="T2498" i="17"/>
  <c r="V2498" i="17"/>
  <c r="T2477" i="17"/>
  <c r="V2477" i="17"/>
  <c r="T2478" i="17"/>
  <c r="V2478" i="17"/>
  <c r="T2491" i="17"/>
  <c r="T2492" i="17"/>
  <c r="T2485" i="17"/>
  <c r="V2485" i="17"/>
  <c r="T2486" i="17"/>
  <c r="V2486" i="17"/>
  <c r="T2085" i="17"/>
  <c r="V2085" i="17"/>
  <c r="T2102" i="17"/>
  <c r="V2102" i="17"/>
  <c r="T2086" i="17"/>
  <c r="V2086" i="17"/>
  <c r="T2087" i="17"/>
  <c r="V2087" i="17"/>
  <c r="U2331" i="17"/>
  <c r="V2331" i="17"/>
  <c r="U2358" i="17"/>
  <c r="V2358" i="17"/>
  <c r="U2364" i="17"/>
  <c r="V2364" i="17"/>
  <c r="U2490" i="17"/>
  <c r="V2490" i="17"/>
  <c r="U2491" i="17"/>
  <c r="V2491" i="17"/>
  <c r="T2494" i="17"/>
  <c r="V2494" i="17"/>
  <c r="T2481" i="17"/>
  <c r="V2481" i="17"/>
  <c r="T2484" i="17"/>
  <c r="V2484" i="17"/>
  <c r="T2495" i="17"/>
  <c r="V2495" i="17"/>
  <c r="T2499" i="17"/>
  <c r="V2499" i="17"/>
  <c r="T2517" i="17"/>
  <c r="U2518" i="17"/>
  <c r="V2518" i="17"/>
  <c r="U2523" i="17"/>
  <c r="V2523" i="17"/>
  <c r="U2524" i="17"/>
  <c r="V2524" i="17"/>
  <c r="U2525" i="17"/>
  <c r="V2525" i="17"/>
  <c r="T2529" i="17"/>
  <c r="V2529" i="17"/>
  <c r="T2540" i="17"/>
  <c r="T2546" i="17"/>
  <c r="V2546" i="17"/>
  <c r="T2530" i="17"/>
  <c r="V2530" i="17"/>
  <c r="T2531" i="17"/>
  <c r="V2531" i="17"/>
  <c r="T2551" i="17"/>
  <c r="V2551" i="17"/>
  <c r="T2532" i="17"/>
  <c r="V2532" i="17"/>
  <c r="T2552" i="17"/>
  <c r="V2552" i="17"/>
  <c r="T2541" i="17"/>
  <c r="T2542" i="17"/>
  <c r="T2547" i="17"/>
  <c r="V2547" i="17"/>
  <c r="T2533" i="17"/>
  <c r="V2533" i="17"/>
  <c r="T2548" i="17"/>
  <c r="V2548" i="17"/>
  <c r="T2543" i="17"/>
  <c r="T2538" i="17"/>
  <c r="V2538" i="17"/>
  <c r="T2550" i="17"/>
  <c r="V2550" i="17"/>
  <c r="U2845" i="17"/>
  <c r="V2845" i="17"/>
  <c r="T2555" i="17"/>
  <c r="V2555" i="17"/>
  <c r="T2568" i="17"/>
  <c r="T2569" i="17"/>
  <c r="T2570" i="17"/>
  <c r="T2556" i="17"/>
  <c r="V2556" i="17"/>
  <c r="U2573" i="17"/>
  <c r="V2573" i="17"/>
  <c r="T2559" i="17"/>
  <c r="V2559" i="17"/>
  <c r="T2575" i="17"/>
  <c r="T2565" i="17"/>
  <c r="V2565" i="17"/>
  <c r="T2577" i="17"/>
  <c r="U2580" i="17"/>
  <c r="V2580" i="17"/>
  <c r="T2582" i="17"/>
  <c r="V2582" i="17"/>
  <c r="T2583" i="17"/>
  <c r="V2583" i="17"/>
  <c r="U2608" i="17"/>
  <c r="V2608" i="17"/>
  <c r="T2620" i="17"/>
  <c r="V2620" i="17"/>
  <c r="T2612" i="17"/>
  <c r="T2591" i="17"/>
  <c r="V2591" i="17"/>
  <c r="T2592" i="17"/>
  <c r="V2592" i="17"/>
  <c r="T2598" i="17"/>
  <c r="V2598" i="17"/>
  <c r="T2614" i="17"/>
  <c r="U2617" i="17"/>
  <c r="V2617" i="17"/>
  <c r="T2600" i="17"/>
  <c r="V2600" i="17"/>
  <c r="T2601" i="17"/>
  <c r="V2601" i="17"/>
  <c r="T2606" i="17"/>
  <c r="V2606" i="17"/>
  <c r="T2607" i="17"/>
  <c r="V2607" i="17"/>
  <c r="T2645" i="17"/>
  <c r="T2646" i="17"/>
  <c r="U2649" i="17"/>
  <c r="V2649" i="17"/>
  <c r="T2629" i="17"/>
  <c r="V2629" i="17"/>
  <c r="T2658" i="17"/>
  <c r="V2658" i="17"/>
  <c r="T2519" i="17"/>
  <c r="T2507" i="17"/>
  <c r="V2507" i="17"/>
  <c r="T2523" i="17"/>
  <c r="T2524" i="17"/>
  <c r="T2508" i="17"/>
  <c r="V2508" i="17"/>
  <c r="T2509" i="17"/>
  <c r="V2509" i="17"/>
  <c r="T2510" i="17"/>
  <c r="V2510" i="17"/>
  <c r="T2511" i="17"/>
  <c r="V2511" i="17"/>
  <c r="T2525" i="17"/>
  <c r="T2513" i="17"/>
  <c r="V2513" i="17"/>
  <c r="T2514" i="17"/>
  <c r="V2514" i="17"/>
  <c r="U2542" i="17"/>
  <c r="V2542" i="17"/>
  <c r="T2845" i="17"/>
  <c r="T2826" i="17"/>
  <c r="V2826" i="17"/>
  <c r="U2568" i="17"/>
  <c r="V2568" i="17"/>
  <c r="U2569" i="17"/>
  <c r="V2569" i="17"/>
  <c r="U2570" i="17"/>
  <c r="V2570" i="17"/>
  <c r="T2573" i="17"/>
  <c r="T2557" i="17"/>
  <c r="V2557" i="17"/>
  <c r="T2561" i="17"/>
  <c r="V2561" i="17"/>
  <c r="T2562" i="17"/>
  <c r="V2562" i="17"/>
  <c r="T2580" i="17"/>
  <c r="T2566" i="17"/>
  <c r="V2566" i="17"/>
  <c r="T2608" i="17"/>
  <c r="T2609" i="17"/>
  <c r="T2587" i="17"/>
  <c r="V2587" i="17"/>
  <c r="T2588" i="17"/>
  <c r="V2588" i="17"/>
  <c r="T2595" i="17"/>
  <c r="V2595" i="17"/>
  <c r="T2613" i="17"/>
  <c r="T2617" i="17"/>
  <c r="T2618" i="17"/>
  <c r="T2602" i="17"/>
  <c r="V2602" i="17"/>
  <c r="T2603" i="17"/>
  <c r="V2603" i="17"/>
  <c r="T2642" i="17"/>
  <c r="T2656" i="17"/>
  <c r="V2656" i="17"/>
  <c r="U2643" i="17"/>
  <c r="V2643" i="17"/>
  <c r="U2644" i="17"/>
  <c r="V2644" i="17"/>
  <c r="T2632" i="17"/>
  <c r="V2632" i="17"/>
  <c r="T2633" i="17"/>
  <c r="V2633" i="17"/>
  <c r="T2660" i="17"/>
  <c r="V2660" i="17"/>
  <c r="T2661" i="17"/>
  <c r="V2661" i="17"/>
  <c r="U2710" i="17"/>
  <c r="V2710" i="17"/>
  <c r="T2690" i="17"/>
  <c r="V2690" i="17"/>
  <c r="T2724" i="17"/>
  <c r="V2724" i="17"/>
  <c r="T2726" i="17"/>
  <c r="V2726" i="17"/>
  <c r="T2696" i="17"/>
  <c r="V2696" i="17"/>
  <c r="T2717" i="17"/>
  <c r="T2719" i="17"/>
  <c r="U2720" i="17"/>
  <c r="V2720" i="17"/>
  <c r="U2721" i="17"/>
  <c r="V2721" i="17"/>
  <c r="T2722" i="17"/>
  <c r="T2707" i="17"/>
  <c r="V2707" i="17"/>
  <c r="T2729" i="17"/>
  <c r="V2729" i="17"/>
  <c r="T2730" i="17"/>
  <c r="V2730" i="17"/>
  <c r="T2731" i="17"/>
  <c r="V2731" i="17"/>
  <c r="T2747" i="17"/>
  <c r="T2732" i="17"/>
  <c r="V2732" i="17"/>
  <c r="T2748" i="17"/>
  <c r="T2749" i="17"/>
  <c r="T2733" i="17"/>
  <c r="V2733" i="17"/>
  <c r="T2750" i="17"/>
  <c r="T2751" i="17"/>
  <c r="T2752" i="17"/>
  <c r="T2753" i="17"/>
  <c r="T2734" i="17"/>
  <c r="V2734" i="17"/>
  <c r="T2735" i="17"/>
  <c r="V2735" i="17"/>
  <c r="T2736" i="17"/>
  <c r="V2736" i="17"/>
  <c r="T2754" i="17"/>
  <c r="T2759" i="17"/>
  <c r="V2759" i="17"/>
  <c r="T2755" i="17"/>
  <c r="T2756" i="17"/>
  <c r="T2760" i="17"/>
  <c r="V2760" i="17"/>
  <c r="T2737" i="17"/>
  <c r="V2737" i="17"/>
  <c r="T2757" i="17"/>
  <c r="T2738" i="17"/>
  <c r="V2738" i="17"/>
  <c r="T2739" i="17"/>
  <c r="V2739" i="17"/>
  <c r="T2740" i="17"/>
  <c r="V2740" i="17"/>
  <c r="T2758" i="17"/>
  <c r="T2761" i="17"/>
  <c r="V2761" i="17"/>
  <c r="T2741" i="17"/>
  <c r="V2741" i="17"/>
  <c r="T2742" i="17"/>
  <c r="V2742" i="17"/>
  <c r="T2743" i="17"/>
  <c r="V2743" i="17"/>
  <c r="T2744" i="17"/>
  <c r="V2744" i="17"/>
  <c r="T2745" i="17"/>
  <c r="V2745" i="17"/>
  <c r="T2746" i="17"/>
  <c r="V2746" i="17"/>
  <c r="T2778" i="17"/>
  <c r="T2763" i="17"/>
  <c r="V2763" i="17"/>
  <c r="T2779" i="17"/>
  <c r="T2768" i="17"/>
  <c r="V2768" i="17"/>
  <c r="T2769" i="17"/>
  <c r="V2769" i="17"/>
  <c r="T2774" i="17"/>
  <c r="V2774" i="17"/>
  <c r="T2783" i="17"/>
  <c r="T2787" i="17"/>
  <c r="U2642" i="17"/>
  <c r="V2642" i="17"/>
  <c r="T2643" i="17"/>
  <c r="T2644" i="17"/>
  <c r="U2647" i="17"/>
  <c r="V2647" i="17"/>
  <c r="T2628" i="17"/>
  <c r="V2628" i="17"/>
  <c r="T2650" i="17"/>
  <c r="T2630" i="17"/>
  <c r="V2630" i="17"/>
  <c r="T2631" i="17"/>
  <c r="V2631" i="17"/>
  <c r="U2654" i="17"/>
  <c r="V2654" i="17"/>
  <c r="T2637" i="17"/>
  <c r="V2637" i="17"/>
  <c r="T2638" i="17"/>
  <c r="V2638" i="17"/>
  <c r="T2683" i="17"/>
  <c r="V2683" i="17"/>
  <c r="T2708" i="17"/>
  <c r="T2710" i="17"/>
  <c r="U2711" i="17"/>
  <c r="V2711" i="17"/>
  <c r="U2712" i="17"/>
  <c r="V2712" i="17"/>
  <c r="T2692" i="17"/>
  <c r="V2692" i="17"/>
  <c r="T2693" i="17"/>
  <c r="V2693" i="17"/>
  <c r="T2714" i="17"/>
  <c r="U2715" i="17"/>
  <c r="V2715" i="17"/>
  <c r="U2716" i="17"/>
  <c r="V2716" i="17"/>
  <c r="T2699" i="17"/>
  <c r="V2699" i="17"/>
  <c r="T2700" i="17"/>
  <c r="V2700" i="17"/>
  <c r="T2702" i="17"/>
  <c r="V2702" i="17"/>
  <c r="U2747" i="17"/>
  <c r="V2747" i="17"/>
  <c r="U2748" i="17"/>
  <c r="V2748" i="17"/>
  <c r="U2749" i="17"/>
  <c r="V2749" i="17"/>
  <c r="U2750" i="17"/>
  <c r="V2750" i="17"/>
  <c r="U2751" i="17"/>
  <c r="V2751" i="17"/>
  <c r="U2752" i="17"/>
  <c r="V2752" i="17"/>
  <c r="U2753" i="17"/>
  <c r="V2753" i="17"/>
  <c r="U2754" i="17"/>
  <c r="V2754" i="17"/>
  <c r="U2755" i="17"/>
  <c r="V2755" i="17"/>
  <c r="U2756" i="17"/>
  <c r="V2756" i="17"/>
  <c r="U2757" i="17"/>
  <c r="V2757" i="17"/>
  <c r="U2758" i="17"/>
  <c r="V2758" i="17"/>
  <c r="U2778" i="17"/>
  <c r="V2778" i="17"/>
  <c r="T2766" i="17"/>
  <c r="V2766" i="17"/>
  <c r="T2780" i="17"/>
  <c r="T2771" i="17"/>
  <c r="V2771" i="17"/>
  <c r="T2772" i="17"/>
  <c r="V2772" i="17"/>
  <c r="T2776" i="17"/>
  <c r="V2776" i="17"/>
  <c r="T2784" i="17"/>
  <c r="U2785" i="17"/>
  <c r="V2785" i="17"/>
  <c r="T98" i="17"/>
  <c r="V98" i="17"/>
  <c r="T113" i="17"/>
  <c r="T99" i="17"/>
  <c r="V99" i="17"/>
  <c r="U763" i="17"/>
  <c r="V763" i="17"/>
  <c r="U728" i="17"/>
  <c r="V728" i="17"/>
  <c r="U765" i="17"/>
  <c r="V765" i="17"/>
  <c r="T1780" i="17"/>
  <c r="T1783" i="17"/>
  <c r="T1788" i="17"/>
  <c r="V1788" i="17"/>
  <c r="T1836" i="17"/>
  <c r="V1836" i="17"/>
  <c r="T1763" i="17"/>
  <c r="V1763" i="17"/>
  <c r="T1789" i="17"/>
  <c r="V1789" i="17"/>
  <c r="U2098" i="17"/>
  <c r="V2098" i="17"/>
  <c r="U2076" i="17"/>
  <c r="V2076" i="17"/>
  <c r="U2398" i="17"/>
  <c r="V2398" i="17"/>
  <c r="T2673" i="17"/>
  <c r="V2673" i="17"/>
  <c r="T2709" i="17"/>
  <c r="T2688" i="17"/>
  <c r="V2688" i="17"/>
  <c r="T2725" i="17"/>
  <c r="V2725" i="17"/>
  <c r="T2723" i="17"/>
  <c r="V2723" i="17"/>
  <c r="T2713" i="17"/>
  <c r="T2694" i="17"/>
  <c r="V2694" i="17"/>
  <c r="T2718" i="17"/>
  <c r="T2697" i="17"/>
  <c r="V2697" i="17"/>
  <c r="T2701" i="17"/>
  <c r="V2701" i="17"/>
  <c r="T2705" i="17"/>
  <c r="V2705"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1" authorId="0" shapeId="0" xr:uid="{5C21FD17-F808-DA49-A96E-6A0300F31DF9}">
      <text>
        <r>
          <rPr>
            <b/>
            <sz val="10"/>
            <color rgb="FF000000"/>
            <rFont val="Tahoma"/>
            <family val="2"/>
          </rPr>
          <t>Microsoft Office User:</t>
        </r>
        <r>
          <rPr>
            <sz val="10"/>
            <color rgb="FF000000"/>
            <rFont val="Tahoma"/>
            <family val="2"/>
          </rPr>
          <t xml:space="preserve">
</t>
        </r>
        <r>
          <rPr>
            <sz val="10"/>
            <color rgb="FF000000"/>
            <rFont val="Tahoma"/>
            <family val="2"/>
          </rPr>
          <t>Biomass of indv. fish using W=a*L^b with FishBase values</t>
        </r>
      </text>
    </comment>
    <comment ref="U1" authorId="0" shapeId="0" xr:uid="{9FC760D1-C86C-344A-869D-01756644D2A2}">
      <text>
        <r>
          <rPr>
            <b/>
            <sz val="10"/>
            <color rgb="FF000000"/>
            <rFont val="Tahoma"/>
            <family val="2"/>
          </rPr>
          <t>Microsoft Office User:</t>
        </r>
        <r>
          <rPr>
            <sz val="10"/>
            <color rgb="FF000000"/>
            <rFont val="Tahoma"/>
            <family val="2"/>
          </rPr>
          <t xml:space="preserve">
</t>
        </r>
        <r>
          <rPr>
            <sz val="10"/>
            <color rgb="FF000000"/>
            <rFont val="Tahoma"/>
            <family val="2"/>
          </rPr>
          <t xml:space="preserve">Biomass of individual fish with W=10^(log(a)*L using Bohnsack &amp; Harper values
</t>
        </r>
        <r>
          <rPr>
            <sz val="10"/>
            <color rgb="FF000000"/>
            <rFont val="Tahoma"/>
            <family val="2"/>
          </rPr>
          <t>(erbivores only)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1" authorId="0" shapeId="0" xr:uid="{9E3E9BA4-8CBA-584D-A897-E86FAE9D2629}">
      <text>
        <r>
          <rPr>
            <b/>
            <sz val="10"/>
            <color rgb="FF000000"/>
            <rFont val="Tahoma"/>
            <family val="2"/>
          </rPr>
          <t>Microsoft Office User:</t>
        </r>
        <r>
          <rPr>
            <sz val="10"/>
            <color rgb="FF000000"/>
            <rFont val="Tahoma"/>
            <family val="2"/>
          </rPr>
          <t xml:space="preserve">
</t>
        </r>
        <r>
          <rPr>
            <sz val="10"/>
            <color rgb="FF000000"/>
            <rFont val="Tahoma"/>
            <family val="2"/>
          </rPr>
          <t>Only transects with species present were used to calculate average lengths, hence occassionally lower n values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D33" authorId="0" shapeId="0" xr:uid="{814DD3CE-7A2A-4F4C-B6F9-82A03C19DAF9}">
      <text>
        <r>
          <rPr>
            <b/>
            <sz val="10"/>
            <color rgb="FF000000"/>
            <rFont val="Tahoma"/>
            <family val="2"/>
          </rPr>
          <t>Microsoft Office User:</t>
        </r>
        <r>
          <rPr>
            <sz val="10"/>
            <color rgb="FF000000"/>
            <rFont val="Tahoma"/>
            <family val="2"/>
          </rPr>
          <t xml:space="preserve">
</t>
        </r>
        <r>
          <rPr>
            <sz val="10"/>
            <color rgb="FF000000"/>
            <rFont val="Verdana"/>
            <family val="2"/>
          </rPr>
          <t>2015 and 2017 values will not match reports because of computing errors in those years. These values have been recalculated with raw data</t>
        </r>
        <r>
          <rPr>
            <sz val="10"/>
            <color rgb="FF000000"/>
            <rFont val="Verdana"/>
            <family val="2"/>
          </rPr>
          <t xml:space="preserve">
</t>
        </r>
      </text>
    </comment>
    <comment ref="D34" authorId="0" shapeId="0" xr:uid="{D84FA177-B46F-834D-A2E2-2EA5F59DEE71}">
      <text>
        <r>
          <rPr>
            <b/>
            <sz val="10"/>
            <color rgb="FF000000"/>
            <rFont val="Tahoma"/>
            <family val="2"/>
          </rPr>
          <t>Microsoft Office User:</t>
        </r>
        <r>
          <rPr>
            <sz val="10"/>
            <color rgb="FF000000"/>
            <rFont val="Tahoma"/>
            <family val="2"/>
          </rPr>
          <t xml:space="preserve">
</t>
        </r>
        <r>
          <rPr>
            <sz val="10"/>
            <color rgb="FF000000"/>
            <rFont val="Verdana"/>
            <family val="2"/>
          </rPr>
          <t xml:space="preserve">2015 and 2017 values will not match reports because of computing errors in those years. These values have been recalculated with raw data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1" authorId="0" shapeId="0" xr:uid="{B29FFFBD-77C5-6E47-BDD3-A148C37E4C00}">
      <text>
        <r>
          <rPr>
            <b/>
            <sz val="10"/>
            <color rgb="FF000000"/>
            <rFont val="Tahoma"/>
            <family val="2"/>
          </rPr>
          <t>Microsoft Office User:</t>
        </r>
        <r>
          <rPr>
            <sz val="10"/>
            <color rgb="FF000000"/>
            <rFont val="Tahoma"/>
            <family val="2"/>
          </rPr>
          <t xml:space="preserve">
</t>
        </r>
        <r>
          <rPr>
            <sz val="10"/>
            <color rgb="FF000000"/>
            <rFont val="Tahoma"/>
            <family val="2"/>
          </rPr>
          <t>Only transects with species present were used to calculate average lengths, hence occassionally lower n values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1" authorId="0" shapeId="0" xr:uid="{AA610791-97F2-AC41-B207-F8BDB82F208D}">
      <text>
        <r>
          <rPr>
            <b/>
            <sz val="10"/>
            <color rgb="FF000000"/>
            <rFont val="Tahoma"/>
            <family val="2"/>
          </rPr>
          <t>Microsoft Office User:</t>
        </r>
        <r>
          <rPr>
            <sz val="10"/>
            <color rgb="FF000000"/>
            <rFont val="Tahoma"/>
            <family val="2"/>
          </rPr>
          <t xml:space="preserve">
</t>
        </r>
        <r>
          <rPr>
            <sz val="10"/>
            <color rgb="FF000000"/>
            <rFont val="Tahoma"/>
            <family val="2"/>
          </rPr>
          <t>Values from FishBase</t>
        </r>
      </text>
    </comment>
    <comment ref="H1" authorId="0" shapeId="0" xr:uid="{7ACA1092-D5DD-9948-A1E7-75CF231F5D69}">
      <text>
        <r>
          <rPr>
            <b/>
            <sz val="10"/>
            <color rgb="FF000000"/>
            <rFont val="Tahoma"/>
            <family val="2"/>
          </rPr>
          <t>Microsoft Office User:</t>
        </r>
        <r>
          <rPr>
            <sz val="10"/>
            <color rgb="FF000000"/>
            <rFont val="Tahoma"/>
            <family val="2"/>
          </rPr>
          <t xml:space="preserve">
</t>
        </r>
        <r>
          <rPr>
            <sz val="10"/>
            <color rgb="FF000000"/>
            <rFont val="Tahoma"/>
            <family val="2"/>
          </rPr>
          <t>log(a) values from Bohnsack &amp; Harper 1998, moidified by Mumby, used for herbivores only for consistency with past reports</t>
        </r>
      </text>
    </comment>
    <comment ref="F24" authorId="0" shapeId="0" xr:uid="{CDE6D1F1-E8CA-4B4F-B7D3-DA6DB3AB530D}">
      <text>
        <r>
          <rPr>
            <b/>
            <sz val="10"/>
            <color rgb="FF000000"/>
            <rFont val="Tahoma"/>
            <family val="2"/>
          </rPr>
          <t>Microsoft Office User:</t>
        </r>
        <r>
          <rPr>
            <sz val="10"/>
            <color rgb="FF000000"/>
            <rFont val="Tahoma"/>
            <family val="2"/>
          </rPr>
          <t xml:space="preserve">
</t>
        </r>
        <r>
          <rPr>
            <sz val="10"/>
            <color rgb="FF000000"/>
            <rFont val="Tahoma"/>
            <family val="2"/>
          </rPr>
          <t>a/b values from Haemulon chrysargyreum</t>
        </r>
      </text>
    </comment>
    <comment ref="F82" authorId="0" shapeId="0" xr:uid="{760A20EC-63DA-794D-9481-35C5DDB4FFE3}">
      <text>
        <r>
          <rPr>
            <b/>
            <sz val="10"/>
            <color rgb="FF000000"/>
            <rFont val="Tahoma"/>
            <family val="2"/>
          </rPr>
          <t>Microsoft Office User:</t>
        </r>
        <r>
          <rPr>
            <sz val="10"/>
            <color rgb="FF000000"/>
            <rFont val="Tahoma"/>
            <family val="2"/>
          </rPr>
          <t xml:space="preserve">
</t>
        </r>
        <r>
          <rPr>
            <sz val="10"/>
            <color rgb="FF000000"/>
            <rFont val="Tahoma"/>
            <family val="2"/>
          </rPr>
          <t>Taken from Scarus taeniopterus</t>
        </r>
      </text>
    </comment>
    <comment ref="H82" authorId="0" shapeId="0" xr:uid="{F00488F8-5988-3345-A9FB-181342F26DB2}">
      <text>
        <r>
          <rPr>
            <b/>
            <sz val="10"/>
            <color rgb="FF000000"/>
            <rFont val="Tahoma"/>
            <family val="2"/>
          </rPr>
          <t>Microsoft Office User:</t>
        </r>
        <r>
          <rPr>
            <sz val="10"/>
            <color rgb="FF000000"/>
            <rFont val="Tahoma"/>
            <family val="2"/>
          </rPr>
          <t xml:space="preserve">
</t>
        </r>
        <r>
          <rPr>
            <sz val="10"/>
            <color rgb="FF000000"/>
            <rFont val="Tahoma"/>
            <family val="2"/>
          </rPr>
          <t>Taken from Scarus taeniopterus</t>
        </r>
      </text>
    </comment>
    <comment ref="H88" authorId="0" shapeId="0" xr:uid="{A0FA2FB9-F7EB-DE48-ACD2-D2678D6FB0E4}">
      <text>
        <r>
          <rPr>
            <b/>
            <sz val="10"/>
            <color rgb="FF000000"/>
            <rFont val="Tahoma"/>
            <family val="2"/>
          </rPr>
          <t>Microsoft Office User:</t>
        </r>
        <r>
          <rPr>
            <sz val="10"/>
            <color rgb="FF000000"/>
            <rFont val="Tahoma"/>
            <family val="2"/>
          </rPr>
          <t xml:space="preserve">
</t>
        </r>
        <r>
          <rPr>
            <sz val="10"/>
            <color rgb="FF000000"/>
            <rFont val="Tahoma"/>
            <family val="2"/>
          </rPr>
          <t>Taken from Sparisoma chrysopterum</t>
        </r>
      </text>
    </comment>
    <comment ref="F105" authorId="0" shapeId="0" xr:uid="{D96249F5-FC77-1645-A727-BD1FB9290C90}">
      <text>
        <r>
          <rPr>
            <b/>
            <sz val="10"/>
            <color rgb="FF000000"/>
            <rFont val="Tahoma"/>
            <family val="2"/>
          </rPr>
          <t>Microsoft Office User: a/b values from Rypticus saponaceus</t>
        </r>
        <r>
          <rPr>
            <sz val="10"/>
            <color rgb="FF000000"/>
            <rFont val="Tahoma"/>
            <family val="2"/>
          </rPr>
          <t xml:space="preserve">
</t>
        </r>
      </text>
    </comment>
  </commentList>
</comments>
</file>

<file path=xl/sharedStrings.xml><?xml version="1.0" encoding="utf-8"?>
<sst xmlns="http://schemas.openxmlformats.org/spreadsheetml/2006/main" count="13395" uniqueCount="478">
  <si>
    <t>Code</t>
  </si>
  <si>
    <t>Common Name</t>
  </si>
  <si>
    <t>Scientific Name</t>
  </si>
  <si>
    <t>Family</t>
  </si>
  <si>
    <t>Functional Feeding Group</t>
  </si>
  <si>
    <t>Trophic Level</t>
  </si>
  <si>
    <t>Trophic level s.e.</t>
  </si>
  <si>
    <t>3-spot Damselfish</t>
  </si>
  <si>
    <t>Stegastes planifrons</t>
  </si>
  <si>
    <t>Pomacentridae</t>
  </si>
  <si>
    <t>Balloon Fish</t>
  </si>
  <si>
    <t>Diodon holocanthus</t>
  </si>
  <si>
    <t>Diodontidae</t>
  </si>
  <si>
    <t>Banded Butterflyfish</t>
  </si>
  <si>
    <t>Chaetodan striatus</t>
  </si>
  <si>
    <t>Chaetodontidae</t>
  </si>
  <si>
    <t>Bar Jack</t>
  </si>
  <si>
    <t>Caranx ruber</t>
  </si>
  <si>
    <t>Carangidae</t>
  </si>
  <si>
    <t>Barracuda</t>
  </si>
  <si>
    <t>Sphyraena barracuda</t>
  </si>
  <si>
    <t>Sphyraenidae</t>
  </si>
  <si>
    <t>Hamlet spp.</t>
  </si>
  <si>
    <t>Hypoplectrus puella</t>
  </si>
  <si>
    <t>Serranidae</t>
  </si>
  <si>
    <t>Beaugregory</t>
  </si>
  <si>
    <t>Stegastes leucostictus</t>
  </si>
  <si>
    <t>Bermuda Chub</t>
  </si>
  <si>
    <t>Kyphosus sectatrix</t>
  </si>
  <si>
    <t>Kyphosidae</t>
  </si>
  <si>
    <t>Bicolour Damselfish</t>
  </si>
  <si>
    <t>Stegastes partitus</t>
  </si>
  <si>
    <t>Black Durgon</t>
  </si>
  <si>
    <t>Melichthys niger</t>
  </si>
  <si>
    <t>Balistidae</t>
  </si>
  <si>
    <t>Black Margate</t>
  </si>
  <si>
    <t>Anisotremus surinamensis</t>
  </si>
  <si>
    <t>Haemulidae</t>
  </si>
  <si>
    <t>Blackbar soldierfish</t>
  </si>
  <si>
    <t xml:space="preserve">Myripristis jacobus </t>
  </si>
  <si>
    <t>Holocentridae</t>
  </si>
  <si>
    <t>Blue Chromis</t>
  </si>
  <si>
    <t>Chromis cyanea</t>
  </si>
  <si>
    <t>Planktivore</t>
  </si>
  <si>
    <t>Blue Parrotfish</t>
  </si>
  <si>
    <t>Scarus coeruleus</t>
  </si>
  <si>
    <t>Scaridae</t>
  </si>
  <si>
    <t>Haemulon sciurus</t>
  </si>
  <si>
    <t>Blue Tang</t>
  </si>
  <si>
    <t>Acanthurus coeruleus</t>
  </si>
  <si>
    <t>Acanthuridae</t>
  </si>
  <si>
    <t>Bluehead Wrasse</t>
  </si>
  <si>
    <t>Thalassoma bifasciatum</t>
  </si>
  <si>
    <t>Labridae</t>
  </si>
  <si>
    <t>Brown Chromis</t>
  </si>
  <si>
    <t>Chromis multilineata</t>
  </si>
  <si>
    <t>Bucktooth parrotfish</t>
  </si>
  <si>
    <t>Sparisoma radians</t>
  </si>
  <si>
    <t>Caesar Grunt</t>
  </si>
  <si>
    <t>Haemulon carbonarium</t>
  </si>
  <si>
    <t>Canthigaster rostrata</t>
  </si>
  <si>
    <t>Tetraodontidae</t>
  </si>
  <si>
    <t>Clown Wrasse</t>
  </si>
  <si>
    <t>Halichoeres maculipinna </t>
  </si>
  <si>
    <t>Coney</t>
  </si>
  <si>
    <t>Cephalopholis fulva</t>
  </si>
  <si>
    <t>Creole Fish</t>
  </si>
  <si>
    <t>Paranthias furcifer</t>
  </si>
  <si>
    <t>Creole Wrasse</t>
  </si>
  <si>
    <t>Clepticus parrae</t>
  </si>
  <si>
    <t>Cubera Snapper</t>
  </si>
  <si>
    <t>Lutjanus cyanopterus</t>
  </si>
  <si>
    <t>Lutjanidae</t>
  </si>
  <si>
    <t>Doctorfish</t>
  </si>
  <si>
    <t>Acanthurus chirurgus</t>
  </si>
  <si>
    <t>Dog Snapper</t>
  </si>
  <si>
    <t>Lutjanus jocu</t>
  </si>
  <si>
    <t>Foureye Butterflyfish</t>
  </si>
  <si>
    <t>Chaetodon capistratus</t>
  </si>
  <si>
    <t>French Angelfish</t>
  </si>
  <si>
    <t>Pomacanthus paru</t>
  </si>
  <si>
    <t>Pomacanthidae</t>
  </si>
  <si>
    <t>French Grunt</t>
  </si>
  <si>
    <t>Haemulon flavolineatum</t>
  </si>
  <si>
    <t>Glass Eye Snapper</t>
  </si>
  <si>
    <t>Heteropriacanthus cruentatus</t>
  </si>
  <si>
    <t>Priacanthidae</t>
  </si>
  <si>
    <t>Goatfish</t>
  </si>
  <si>
    <t>Mulloidichthys martinicus</t>
  </si>
  <si>
    <t>Mullidae</t>
  </si>
  <si>
    <t>Goldentail Moray</t>
  </si>
  <si>
    <t>Gymnothorax miliaris</t>
  </si>
  <si>
    <t>Muraenidae</t>
  </si>
  <si>
    <t>Graysby</t>
  </si>
  <si>
    <t>Cephalopholis cruentata</t>
  </si>
  <si>
    <t>Hogfish</t>
  </si>
  <si>
    <t>Lachnolaimus maximus</t>
  </si>
  <si>
    <t>Honeycomb Cowfish</t>
  </si>
  <si>
    <t>Acanthostracion polygonia</t>
  </si>
  <si>
    <t>Ostraciidae</t>
  </si>
  <si>
    <t>Horse-eye Jack</t>
  </si>
  <si>
    <t>Caranx latus</t>
  </si>
  <si>
    <t>Inshore Lizardfish</t>
  </si>
  <si>
    <t>Synodus foetens</t>
  </si>
  <si>
    <t>Synodontidae</t>
  </si>
  <si>
    <t>Jolthead Porgy</t>
  </si>
  <si>
    <t>Calamus bajonado</t>
  </si>
  <si>
    <t>Sparidae</t>
  </si>
  <si>
    <t>Lane Snapper</t>
  </si>
  <si>
    <t>Lutjanus synagris</t>
  </si>
  <si>
    <t>Lionfish</t>
  </si>
  <si>
    <t>Pterois sp.</t>
  </si>
  <si>
    <t>Scorpaenidae</t>
  </si>
  <si>
    <t>Synodus intermedius</t>
  </si>
  <si>
    <t>Longfin Damselfish</t>
  </si>
  <si>
    <t>Stegastes diencaeus</t>
  </si>
  <si>
    <t>Longsnout Butterflyfish</t>
  </si>
  <si>
    <t>Chaetodon aculeatus</t>
  </si>
  <si>
    <t>Holocentrus rufus</t>
  </si>
  <si>
    <t>Mahogany Snapper</t>
  </si>
  <si>
    <t>Lutjanus mahogoni</t>
  </si>
  <si>
    <t>Midnight Parrotfish</t>
  </si>
  <si>
    <t>Scarus coelestinus</t>
  </si>
  <si>
    <t>Mutton Snapper</t>
  </si>
  <si>
    <t>Lutjanus analis</t>
  </si>
  <si>
    <t>Ocean Surgeonfish</t>
  </si>
  <si>
    <t>Acanthurus bahianus</t>
  </si>
  <si>
    <t>Orangespotted Filefish</t>
  </si>
  <si>
    <t>Cantherhines pullus</t>
  </si>
  <si>
    <t>Monacanthidae</t>
  </si>
  <si>
    <t>Peacock Flounder</t>
  </si>
  <si>
    <t>Bothus lunatus</t>
  </si>
  <si>
    <t>Bothidae</t>
  </si>
  <si>
    <t>Porcupinefish</t>
  </si>
  <si>
    <t>Diodon hystrix</t>
  </si>
  <si>
    <t>Princess Parrotfish</t>
  </si>
  <si>
    <t>Scarus taeniopterus</t>
  </si>
  <si>
    <t>Puddingwife</t>
  </si>
  <si>
    <t>Halichoeres radiatus</t>
  </si>
  <si>
    <t>Queen Angelfish</t>
  </si>
  <si>
    <t>Holacanthus ciliaris</t>
  </si>
  <si>
    <t>Queen Parrotfish</t>
  </si>
  <si>
    <t>Scarus vetula</t>
  </si>
  <si>
    <t>Rainbow Parrotfish</t>
  </si>
  <si>
    <t>Scarus guacamaia</t>
  </si>
  <si>
    <t>Red Hind</t>
  </si>
  <si>
    <t>Epinephelus guttatus</t>
  </si>
  <si>
    <t>Redband Parrotfish</t>
  </si>
  <si>
    <t>Sparisoma aurofrenatum</t>
  </si>
  <si>
    <t>Redtail Parrotfish</t>
  </si>
  <si>
    <t>Sparisoma chrysopterum</t>
  </si>
  <si>
    <t>Rock Beauty</t>
  </si>
  <si>
    <t>Holacanthus tricolour</t>
  </si>
  <si>
    <t>Rock Hind</t>
  </si>
  <si>
    <t>Epinephelus ascensionis</t>
  </si>
  <si>
    <t>Saddled Parrotfish</t>
  </si>
  <si>
    <t>Sparisoma frondosum</t>
  </si>
  <si>
    <t>Sailors Choice</t>
  </si>
  <si>
    <t>Haemulon parra</t>
  </si>
  <si>
    <t>Lutjanus apodus</t>
  </si>
  <si>
    <t>Scorpionfish</t>
  </si>
  <si>
    <t>Scorpaena plumieri</t>
  </si>
  <si>
    <t>Scrawled Filefish</t>
  </si>
  <si>
    <t>Aluterus scriptus</t>
  </si>
  <si>
    <t>Sergeant Major</t>
  </si>
  <si>
    <t>Abudefduf saxatilis</t>
  </si>
  <si>
    <t>Sharptail Eel</t>
  </si>
  <si>
    <t>Myrichthys breviceps</t>
  </si>
  <si>
    <t>Ophichthidae</t>
  </si>
  <si>
    <t>Gerreidae</t>
  </si>
  <si>
    <t>Slippery Dick</t>
  </si>
  <si>
    <t>Halichoeres bivittatus</t>
  </si>
  <si>
    <t>Smallmouth Grunt</t>
  </si>
  <si>
    <t>Haemulon chrysargyreum</t>
  </si>
  <si>
    <t>Smooth Trunkfish</t>
  </si>
  <si>
    <t>Lactophyrs triqueter</t>
  </si>
  <si>
    <t>Spanish Hogfish</t>
  </si>
  <si>
    <t>Bodianus rufus</t>
  </si>
  <si>
    <t>Spotfin Butterflyfish</t>
  </si>
  <si>
    <t>Chaetodon ocellatus</t>
  </si>
  <si>
    <t>Spotted Drum</t>
  </si>
  <si>
    <t>Equetus punctatus</t>
  </si>
  <si>
    <t>Sciaenidae</t>
  </si>
  <si>
    <t>Spotted Goatfish</t>
  </si>
  <si>
    <t>Pseudupeneus maculatus</t>
  </si>
  <si>
    <t>Spotted Moray</t>
  </si>
  <si>
    <t>Gymnothorax moringa</t>
  </si>
  <si>
    <t>Spotted Trunkfish</t>
  </si>
  <si>
    <t>Lactophrys bicaudalis</t>
  </si>
  <si>
    <t>Squirrel Fish</t>
  </si>
  <si>
    <t>Holocentrus adsensionis</t>
  </si>
  <si>
    <t>Stoplight Parrotfish</t>
  </si>
  <si>
    <t>Sparisoma viride</t>
  </si>
  <si>
    <t>Striped Parrotfish</t>
  </si>
  <si>
    <t>Scarus iserti</t>
  </si>
  <si>
    <t>Tarpon</t>
  </si>
  <si>
    <t>Megalops atlanticus</t>
  </si>
  <si>
    <t>Megalopidae</t>
  </si>
  <si>
    <t>Tiger Grouper</t>
  </si>
  <si>
    <t>Mycteroperca tigris</t>
  </si>
  <si>
    <t>Tomate</t>
  </si>
  <si>
    <t>Haemulton aurolineatum</t>
  </si>
  <si>
    <t>Aulostomus maculatus</t>
  </si>
  <si>
    <t>Aulostomidae</t>
  </si>
  <si>
    <t>White Grunt</t>
  </si>
  <si>
    <t>Haemulon plumieri</t>
  </si>
  <si>
    <t>White Margate</t>
  </si>
  <si>
    <t>Haemulon album</t>
  </si>
  <si>
    <t>Whitespotted Filefish</t>
  </si>
  <si>
    <t>Cantherhines macrocerus</t>
  </si>
  <si>
    <t>Yellow Jack</t>
  </si>
  <si>
    <t>Carangoides bartholomaei</t>
  </si>
  <si>
    <t>Yellowfin Mojarra</t>
  </si>
  <si>
    <t>Gerres cinereus</t>
  </si>
  <si>
    <t>Yellowhead Wrasse</t>
  </si>
  <si>
    <t>Halichoeres garnoti</t>
  </si>
  <si>
    <t>Yellowtail Damselfish</t>
  </si>
  <si>
    <t>Microspathodon chrysurus</t>
  </si>
  <si>
    <t>Yellowtail parrotfish</t>
  </si>
  <si>
    <t>Sparsisoma rubiprinne</t>
  </si>
  <si>
    <t>Yellowtail Snapper</t>
  </si>
  <si>
    <t>Ocyurus chrysurus</t>
  </si>
  <si>
    <t>3sd</t>
  </si>
  <si>
    <t>bal</t>
  </si>
  <si>
    <t>bdb</t>
  </si>
  <si>
    <t>baj</t>
  </si>
  <si>
    <t>bar</t>
  </si>
  <si>
    <t>ham</t>
  </si>
  <si>
    <t>bgd</t>
  </si>
  <si>
    <t>bch</t>
  </si>
  <si>
    <t>bid</t>
  </si>
  <si>
    <t>bld</t>
  </si>
  <si>
    <t>blm</t>
  </si>
  <si>
    <t>bbs</t>
  </si>
  <si>
    <t>blc</t>
  </si>
  <si>
    <t>blp</t>
  </si>
  <si>
    <t>blg</t>
  </si>
  <si>
    <t>blt</t>
  </si>
  <si>
    <t>bhw</t>
  </si>
  <si>
    <t>brc</t>
  </si>
  <si>
    <t>btp</t>
  </si>
  <si>
    <t>csg</t>
  </si>
  <si>
    <t>snp</t>
  </si>
  <si>
    <t xml:space="preserve">Sharp-nose puffer </t>
  </si>
  <si>
    <t>clw</t>
  </si>
  <si>
    <t>con</t>
  </si>
  <si>
    <t>crf</t>
  </si>
  <si>
    <t>crw</t>
  </si>
  <si>
    <t>cus</t>
  </si>
  <si>
    <t>dcf</t>
  </si>
  <si>
    <t>dgs</t>
  </si>
  <si>
    <t>4eb</t>
  </si>
  <si>
    <t>fra</t>
  </si>
  <si>
    <t>frg</t>
  </si>
  <si>
    <t>ges</t>
  </si>
  <si>
    <t>gom</t>
  </si>
  <si>
    <t>grb</t>
  </si>
  <si>
    <t>hog</t>
  </si>
  <si>
    <t>hcc</t>
  </si>
  <si>
    <t>hej</t>
  </si>
  <si>
    <t>jop</t>
  </si>
  <si>
    <t>lns</t>
  </si>
  <si>
    <t>lion</t>
  </si>
  <si>
    <t>Sand diver (prev. lizardfish)</t>
  </si>
  <si>
    <t>sad</t>
  </si>
  <si>
    <t>inl</t>
  </si>
  <si>
    <t>lgd</t>
  </si>
  <si>
    <t>lsb</t>
  </si>
  <si>
    <t>mgs</t>
  </si>
  <si>
    <t>mdp</t>
  </si>
  <si>
    <t>mus</t>
  </si>
  <si>
    <t>ocs</t>
  </si>
  <si>
    <t>pcf</t>
  </si>
  <si>
    <t>porq</t>
  </si>
  <si>
    <t>prp</t>
  </si>
  <si>
    <t>pud</t>
  </si>
  <si>
    <t>qua</t>
  </si>
  <si>
    <t>qup</t>
  </si>
  <si>
    <t>rnp</t>
  </si>
  <si>
    <t>reh</t>
  </si>
  <si>
    <t>rbp</t>
  </si>
  <si>
    <t>rtp</t>
  </si>
  <si>
    <t>rkb</t>
  </si>
  <si>
    <t>roh</t>
  </si>
  <si>
    <t>sap</t>
  </si>
  <si>
    <t>slc</t>
  </si>
  <si>
    <t>sms</t>
  </si>
  <si>
    <t>scf</t>
  </si>
  <si>
    <t>scor</t>
  </si>
  <si>
    <t>sgm</t>
  </si>
  <si>
    <t>she</t>
  </si>
  <si>
    <t>sld</t>
  </si>
  <si>
    <t>smg</t>
  </si>
  <si>
    <t>smt</t>
  </si>
  <si>
    <t>soap</t>
  </si>
  <si>
    <t>sph</t>
  </si>
  <si>
    <t>spb</t>
  </si>
  <si>
    <t>spd</t>
  </si>
  <si>
    <t>spg</t>
  </si>
  <si>
    <t>spm</t>
  </si>
  <si>
    <t>spt</t>
  </si>
  <si>
    <t>sqf</t>
  </si>
  <si>
    <t>stop</t>
  </si>
  <si>
    <t>strp</t>
  </si>
  <si>
    <t>tar</t>
  </si>
  <si>
    <t>tgg</t>
  </si>
  <si>
    <t>tom</t>
  </si>
  <si>
    <t>whm</t>
  </si>
  <si>
    <t>yej</t>
  </si>
  <si>
    <t>yfm</t>
  </si>
  <si>
    <t>yhw</t>
  </si>
  <si>
    <t>ytd</t>
  </si>
  <si>
    <t>ytp</t>
  </si>
  <si>
    <t>yts</t>
  </si>
  <si>
    <t>rfb</t>
  </si>
  <si>
    <t>Reef Butterflyfish</t>
  </si>
  <si>
    <t>Chaetodon sedentarius</t>
  </si>
  <si>
    <t>Spanish Grunt</t>
  </si>
  <si>
    <t>Haemulon macrostomum</t>
  </si>
  <si>
    <t>Longspine Squirrelfish</t>
  </si>
  <si>
    <t>Grunt (juvenile)</t>
  </si>
  <si>
    <t>Haemulon spp.</t>
  </si>
  <si>
    <t>jvg</t>
  </si>
  <si>
    <t>scc</t>
  </si>
  <si>
    <t>Scrawled cowfish</t>
  </si>
  <si>
    <t>Acanthostracion quadricornis</t>
  </si>
  <si>
    <t>Pluma porgy</t>
  </si>
  <si>
    <t>plp</t>
  </si>
  <si>
    <t>Nassau grouper</t>
  </si>
  <si>
    <t>Yellowfin grouper</t>
  </si>
  <si>
    <t>nag</t>
  </si>
  <si>
    <t>yfg</t>
  </si>
  <si>
    <t>Epinephelus striatus</t>
  </si>
  <si>
    <t>Mycteroperca venenosa</t>
  </si>
  <si>
    <t>Saucereye porgy</t>
  </si>
  <si>
    <t>Calamus calamus</t>
  </si>
  <si>
    <t>Calamus pennatula</t>
  </si>
  <si>
    <t>sep</t>
  </si>
  <si>
    <t>qut</t>
  </si>
  <si>
    <t>Queen triggerfish</t>
  </si>
  <si>
    <t>Balistes vetula</t>
  </si>
  <si>
    <t>Cero</t>
  </si>
  <si>
    <t>cer</t>
  </si>
  <si>
    <t>Scomberomorus regalis</t>
  </si>
  <si>
    <t>Scombridae</t>
  </si>
  <si>
    <t>Atlantic trumpetfish</t>
  </si>
  <si>
    <t>Sand tilefish</t>
  </si>
  <si>
    <t>tile</t>
  </si>
  <si>
    <t>trum</t>
  </si>
  <si>
    <t>Malacanthus plumieri</t>
  </si>
  <si>
    <t>Malacanthidae</t>
  </si>
  <si>
    <t>Rainbow wrasse</t>
  </si>
  <si>
    <t>raw</t>
  </si>
  <si>
    <t>Blackear wrasse</t>
  </si>
  <si>
    <t>Halichoeres poeyi</t>
  </si>
  <si>
    <t>Halichoeres pictus</t>
  </si>
  <si>
    <t>Soapfish spp.</t>
  </si>
  <si>
    <t>Rypticus spp.</t>
  </si>
  <si>
    <t>Date</t>
  </si>
  <si>
    <t>Time</t>
  </si>
  <si>
    <t>Site</t>
  </si>
  <si>
    <t>Surveyor</t>
  </si>
  <si>
    <t>Transect</t>
  </si>
  <si>
    <t>Species</t>
  </si>
  <si>
    <t>Functional Group</t>
  </si>
  <si>
    <t>Number</t>
  </si>
  <si>
    <t>Phase</t>
  </si>
  <si>
    <t>MWW</t>
  </si>
  <si>
    <t>i</t>
  </si>
  <si>
    <t>t</t>
  </si>
  <si>
    <t>lsq</t>
  </si>
  <si>
    <t>Schoolmaster snapper</t>
  </si>
  <si>
    <t>Windsock</t>
  </si>
  <si>
    <t>ygf</t>
  </si>
  <si>
    <r>
      <t>st</t>
    </r>
    <r>
      <rPr>
        <sz val="12"/>
        <color theme="1"/>
        <rFont val="Rp"/>
      </rPr>
      <t>rp</t>
    </r>
  </si>
  <si>
    <t>j</t>
  </si>
  <si>
    <r>
      <t>b</t>
    </r>
    <r>
      <rPr>
        <sz val="12"/>
        <color theme="1"/>
        <rFont val="Ex"/>
      </rPr>
      <t>rc</t>
    </r>
  </si>
  <si>
    <t>wsf</t>
  </si>
  <si>
    <t>osf</t>
  </si>
  <si>
    <t>wgr</t>
  </si>
  <si>
    <t>Karpata</t>
  </si>
  <si>
    <t>ljs</t>
  </si>
  <si>
    <t>Longjaw squirrelfish</t>
  </si>
  <si>
    <t>Neoniphon marianus</t>
  </si>
  <si>
    <t>Year</t>
  </si>
  <si>
    <t>Depth ft</t>
  </si>
  <si>
    <t>Length cm</t>
  </si>
  <si>
    <t>Blue Striped Grunt</t>
  </si>
  <si>
    <t>Bachelor's Beach</t>
  </si>
  <si>
    <t>Herbivore</t>
  </si>
  <si>
    <t>Carnivore</t>
  </si>
  <si>
    <t>Omnivore</t>
  </si>
  <si>
    <t>Eighteenth Palm</t>
  </si>
  <si>
    <t>Reef Scientifico</t>
  </si>
  <si>
    <t>Calabas</t>
  </si>
  <si>
    <t>pj</t>
  </si>
  <si>
    <t>Parrotfish juvenile spp.</t>
  </si>
  <si>
    <t>Front Porch</t>
  </si>
  <si>
    <t>sgf</t>
  </si>
  <si>
    <t>Oil Slick</t>
  </si>
  <si>
    <r>
      <rPr>
        <b/>
        <sz val="12"/>
        <color indexed="8"/>
        <rFont val="Calibri"/>
        <family val="2"/>
      </rPr>
      <t>Methodology:</t>
    </r>
    <r>
      <rPr>
        <sz val="11"/>
        <color theme="1"/>
        <rFont val="Calibri"/>
        <family val="2"/>
        <scheme val="minor"/>
      </rPr>
      <t xml:space="preserve"> fish identification and sizing via belt transects (30m long by 4m wide) </t>
    </r>
  </si>
  <si>
    <r>
      <rPr>
        <b/>
        <sz val="12"/>
        <color indexed="8"/>
        <rFont val="Calibri"/>
        <family val="2"/>
      </rPr>
      <t>Species:</t>
    </r>
    <r>
      <rPr>
        <sz val="11"/>
        <color theme="1"/>
        <rFont val="Calibri"/>
        <family val="2"/>
        <scheme val="minor"/>
      </rPr>
      <t xml:space="preserve"> see 'Species List'</t>
    </r>
  </si>
  <si>
    <t xml:space="preserve">                     W= g     L=cm</t>
  </si>
  <si>
    <t>Notes:</t>
  </si>
  <si>
    <r>
      <rPr>
        <b/>
        <sz val="12"/>
        <color indexed="8"/>
        <rFont val="Calibri"/>
        <family val="2"/>
      </rPr>
      <t>Data collection</t>
    </r>
    <r>
      <rPr>
        <sz val="11"/>
        <color theme="1"/>
        <rFont val="Calibri"/>
        <family val="2"/>
        <scheme val="minor"/>
      </rPr>
      <t>: March 2019</t>
    </r>
  </si>
  <si>
    <t>b_BH</t>
  </si>
  <si>
    <t>log(a) _BH</t>
  </si>
  <si>
    <t>a_FB</t>
  </si>
  <si>
    <t>b_FB</t>
  </si>
  <si>
    <t>loga_BH</t>
  </si>
  <si>
    <t>Biomass_FB</t>
  </si>
  <si>
    <t>Biomass_BH</t>
  </si>
  <si>
    <t xml:space="preserve">   W=10^(log(a)+(b*LOG(L*10))</t>
  </si>
  <si>
    <t xml:space="preserve">                     W= g     L=cm (B&amp;H equations are originally for length in mm)</t>
  </si>
  <si>
    <t>u</t>
  </si>
  <si>
    <t>No-Dive Reserve</t>
  </si>
  <si>
    <t>n</t>
  </si>
  <si>
    <t>Scarids + Acanthurids</t>
  </si>
  <si>
    <t>SE</t>
  </si>
  <si>
    <t>Biomass (g/100m2)</t>
  </si>
  <si>
    <t>Density (ind./100m2)</t>
  </si>
  <si>
    <t>Length (cm)</t>
  </si>
  <si>
    <t>Scarids</t>
  </si>
  <si>
    <t>Control</t>
  </si>
  <si>
    <t>FPA</t>
  </si>
  <si>
    <t>Forest</t>
  </si>
  <si>
    <t>Barcadera</t>
  </si>
  <si>
    <t>Bonaire Average</t>
  </si>
  <si>
    <t>Acanthurids</t>
  </si>
  <si>
    <t>Length-weight conversion equations (carnivores):</t>
  </si>
  <si>
    <t>Length-weight conversion equations (herbivores):</t>
  </si>
  <si>
    <r>
      <t xml:space="preserve">  </t>
    </r>
    <r>
      <rPr>
        <sz val="12"/>
        <color theme="1"/>
        <rFont val="Calibri"/>
        <family val="2"/>
        <scheme val="minor"/>
      </rPr>
      <t>W=a*L^b</t>
    </r>
  </si>
  <si>
    <t>From Bohnsack &amp; Harper, 1998, Mumby modifications. Give log(a) values, hence the change in equation. Consistent with S. Arnold in 2013-2015 Report. See 'Species List' for log(a)_BH and b_BH values by species.</t>
  </si>
  <si>
    <t>From FishBase. See 'Species List' for a_FB  and b_FB values by species.</t>
  </si>
  <si>
    <t>Bonaire Report, 2019</t>
  </si>
  <si>
    <t>Status and Trends of Herbivorous and Carnivorous Fish</t>
  </si>
  <si>
    <t>* 2019 fish surveys did not include Microspathodon chrysurus so comparisons to past values for "total herbivore" biomass and density may be slightly off. Can add M. chrysurus once I have damselfish transect data.</t>
  </si>
  <si>
    <t>All Carnivores + Omnivores</t>
  </si>
  <si>
    <t>FPA vs. Control</t>
  </si>
  <si>
    <t>Management</t>
  </si>
  <si>
    <t>BDR</t>
  </si>
  <si>
    <t>d</t>
  </si>
  <si>
    <t>No Dive Reserve</t>
  </si>
  <si>
    <t>Oil Slick Leap</t>
  </si>
  <si>
    <t>18th Palm</t>
  </si>
  <si>
    <t>* Not including data from Bryce's first transect of the trip (Calabas) to keep this as a practice transect</t>
  </si>
  <si>
    <t>Row Labels</t>
  </si>
  <si>
    <t>Grand Total</t>
  </si>
  <si>
    <t>Column Labels</t>
  </si>
  <si>
    <t>Ranking</t>
  </si>
  <si>
    <t>NA</t>
  </si>
  <si>
    <t>Biomass * No.</t>
  </si>
  <si>
    <t>Historical Data: Carnivores + Omnivores</t>
  </si>
  <si>
    <t>Biomass (kg/100m2)</t>
  </si>
  <si>
    <t>se</t>
  </si>
  <si>
    <t>length (cm)</t>
  </si>
  <si>
    <t>density (indv./100m2)</t>
  </si>
  <si>
    <t>biomass (g/100m2)</t>
  </si>
  <si>
    <t>species</t>
  </si>
  <si>
    <t>site</t>
  </si>
  <si>
    <t>n length</t>
  </si>
  <si>
    <t>Sum of sum biomass*no / 1.2</t>
  </si>
  <si>
    <t>Haemulidae Total</t>
  </si>
  <si>
    <t>Lutjanidae Total</t>
  </si>
  <si>
    <t>Serranidae Total</t>
  </si>
  <si>
    <t>Values below used for chart</t>
  </si>
  <si>
    <t>Hae SE</t>
  </si>
  <si>
    <t>Lut SE</t>
  </si>
  <si>
    <t>Serr SE</t>
  </si>
  <si>
    <t>Sum of Biomass*No. has been filtered to display canr/omn together</t>
  </si>
  <si>
    <t>Sum of Biomass*No/1.2</t>
  </si>
  <si>
    <t>Sum of Sum of Number/1.2</t>
  </si>
  <si>
    <t>Total Sum of Biomass*No/1.2</t>
  </si>
  <si>
    <t>Total Sum of Sum of Number/1.2</t>
  </si>
  <si>
    <t>Density (#/100m2)</t>
  </si>
  <si>
    <t xml:space="preserve"> </t>
  </si>
  <si>
    <r>
      <rPr>
        <b/>
        <sz val="12"/>
        <color indexed="8"/>
        <rFont val="Calibri"/>
        <family val="2"/>
      </rPr>
      <t>Divers:</t>
    </r>
    <r>
      <rPr>
        <sz val="11"/>
        <color theme="1"/>
        <rFont val="Calibri"/>
        <family val="2"/>
        <scheme val="minor"/>
      </rPr>
      <t xml:space="preserve"> Molly Wilson, Bryce Risley, Roxanne-Liana Francisca (data not included yet)</t>
    </r>
  </si>
  <si>
    <t>Molly Wilson + Bryce Risley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</si>
</sst>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0"/>
    <numFmt numFmtId="166" formatCode="0.0"/>
  </numFmts>
  <fonts count="19">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11"/>
      <name val="Calibri (Body)"/>
    </font>
    <font>
      <b/>
      <sz val="12"/>
      <color rgb="FF000000"/>
      <name val="Calibri"/>
      <family val="2"/>
      <scheme val="minor"/>
    </font>
    <font>
      <b/>
      <sz val="12"/>
      <name val="Calibri"/>
      <family val="2"/>
      <scheme val="minor"/>
    </font>
    <font>
      <sz val="12"/>
      <color rgb="FF000000"/>
      <name val="Calibri"/>
      <family val="2"/>
      <scheme val="minor"/>
    </font>
    <font>
      <sz val="12"/>
      <color theme="1"/>
      <name val="Rp"/>
    </font>
    <font>
      <sz val="12"/>
      <color theme="1"/>
      <name val="Ex"/>
    </font>
    <font>
      <b/>
      <sz val="12"/>
      <color theme="1"/>
      <name val="Calibri"/>
      <family val="2"/>
      <scheme val="minor"/>
    </font>
    <font>
      <b/>
      <sz val="12"/>
      <color indexed="8"/>
      <name val="Calibri"/>
      <family val="2"/>
    </font>
    <font>
      <sz val="10"/>
      <color rgb="FF000000"/>
      <name val="Tahoma"/>
      <family val="2"/>
    </font>
    <font>
      <b/>
      <sz val="10"/>
      <color rgb="FF000000"/>
      <name val="Tahoma"/>
      <family val="2"/>
    </font>
    <font>
      <sz val="11"/>
      <color rgb="FF000000"/>
      <name val="Calibri"/>
      <family val="2"/>
      <scheme val="minor"/>
    </font>
    <font>
      <sz val="11"/>
      <name val="Calibri"/>
      <family val="2"/>
      <scheme val="minor"/>
    </font>
    <font>
      <sz val="10"/>
      <color rgb="FF000000"/>
      <name val="Verdana"/>
      <family val="2"/>
    </font>
  </fonts>
  <fills count="5">
    <fill>
      <patternFill patternType="none"/>
    </fill>
    <fill>
      <patternFill patternType="gray125"/>
    </fill>
    <fill>
      <patternFill patternType="solid">
        <fgColor rgb="FFDAEEF3"/>
        <bgColor rgb="FF000000"/>
      </patternFill>
    </fill>
    <fill>
      <patternFill patternType="solid">
        <fgColor theme="3" tint="0.79998168889431442"/>
        <bgColor indexed="64"/>
      </patternFill>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thin">
        <color indexed="64"/>
      </right>
      <top style="medium">
        <color indexed="64"/>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bottom style="thin">
        <color theme="4" tint="0.39997558519241921"/>
      </bottom>
      <diagonal/>
    </border>
  </borders>
  <cellStyleXfs count="3">
    <xf numFmtId="0" fontId="0" fillId="0" borderId="0"/>
    <xf numFmtId="0" fontId="4" fillId="0" borderId="0"/>
    <xf numFmtId="0" fontId="1" fillId="0" borderId="0"/>
  </cellStyleXfs>
  <cellXfs count="110">
    <xf numFmtId="0" fontId="0" fillId="0" borderId="0" xfId="0"/>
    <xf numFmtId="49" fontId="5" fillId="0" borderId="1" xfId="0" applyNumberFormat="1" applyFont="1" applyBorder="1"/>
    <xf numFmtId="49" fontId="0" fillId="0" borderId="1" xfId="0" applyNumberFormat="1" applyFont="1" applyBorder="1"/>
    <xf numFmtId="0" fontId="0" fillId="0" borderId="1" xfId="0" applyFont="1" applyFill="1" applyBorder="1"/>
    <xf numFmtId="0" fontId="0" fillId="0" borderId="1" xfId="0" applyFont="1" applyFill="1" applyBorder="1" applyAlignment="1">
      <alignment wrapText="1"/>
    </xf>
    <xf numFmtId="164" fontId="5" fillId="0" borderId="1" xfId="0" applyNumberFormat="1" applyFont="1" applyFill="1" applyBorder="1" applyAlignment="1">
      <alignment horizontal="center"/>
    </xf>
    <xf numFmtId="0" fontId="5" fillId="0" borderId="0" xfId="0" applyFont="1" applyFill="1" applyBorder="1" applyAlignment="1">
      <alignment horizontal="center" wrapText="1"/>
    </xf>
    <xf numFmtId="49" fontId="0" fillId="0" borderId="0" xfId="0" applyNumberFormat="1" applyFont="1" applyFill="1" applyBorder="1"/>
    <xf numFmtId="0" fontId="0" fillId="0" borderId="0" xfId="0" applyFont="1" applyFill="1" applyBorder="1"/>
    <xf numFmtId="0" fontId="0" fillId="0" borderId="0" xfId="0" applyFill="1" applyBorder="1"/>
    <xf numFmtId="49" fontId="0" fillId="0" borderId="0" xfId="0" applyNumberFormat="1" applyFont="1" applyBorder="1"/>
    <xf numFmtId="0" fontId="0" fillId="0" borderId="0" xfId="0" applyFont="1" applyBorder="1"/>
    <xf numFmtId="0" fontId="0" fillId="0" borderId="0" xfId="0" applyBorder="1"/>
    <xf numFmtId="49" fontId="0" fillId="0" borderId="4" xfId="0" applyNumberFormat="1" applyFont="1" applyBorder="1"/>
    <xf numFmtId="0" fontId="0" fillId="0" borderId="0" xfId="0" applyFont="1" applyFill="1" applyBorder="1" applyAlignment="1">
      <alignment horizontal="right"/>
    </xf>
    <xf numFmtId="0" fontId="0" fillId="0" borderId="0" xfId="0" applyFont="1"/>
    <xf numFmtId="0" fontId="0" fillId="0" borderId="0" xfId="0" applyFont="1" applyAlignment="1">
      <alignment vertical="center"/>
    </xf>
    <xf numFmtId="49" fontId="0" fillId="0" borderId="4" xfId="0" applyNumberFormat="1" applyFont="1" applyFill="1" applyBorder="1"/>
    <xf numFmtId="0" fontId="5" fillId="0" borderId="0" xfId="0" applyFont="1"/>
    <xf numFmtId="49" fontId="6" fillId="0" borderId="0" xfId="1" applyNumberFormat="1" applyFont="1" applyBorder="1"/>
    <xf numFmtId="0" fontId="6" fillId="0" borderId="0" xfId="1" applyFont="1" applyBorder="1"/>
    <xf numFmtId="0" fontId="0" fillId="0" borderId="6" xfId="0" applyFont="1" applyFill="1" applyBorder="1"/>
    <xf numFmtId="0" fontId="6" fillId="0" borderId="6" xfId="1" applyFont="1" applyFill="1" applyBorder="1"/>
    <xf numFmtId="0" fontId="0" fillId="0" borderId="0" xfId="0" applyFont="1" applyBorder="1" applyAlignment="1">
      <alignment horizontal="right"/>
    </xf>
    <xf numFmtId="0" fontId="5" fillId="0" borderId="0" xfId="0" applyFont="1" applyBorder="1"/>
    <xf numFmtId="164" fontId="5" fillId="0" borderId="0" xfId="0" applyNumberFormat="1" applyFont="1" applyFill="1" applyBorder="1" applyAlignment="1">
      <alignment horizontal="center"/>
    </xf>
    <xf numFmtId="0" fontId="12" fillId="0" borderId="0" xfId="0" applyFont="1"/>
    <xf numFmtId="0" fontId="0" fillId="0" borderId="0" xfId="0" applyAlignment="1">
      <alignment wrapText="1"/>
    </xf>
    <xf numFmtId="0" fontId="5" fillId="0" borderId="0" xfId="0" applyFont="1" applyAlignment="1">
      <alignment horizontal="center" wrapText="1"/>
    </xf>
    <xf numFmtId="166" fontId="0" fillId="0" borderId="0" xfId="0" applyNumberFormat="1"/>
    <xf numFmtId="166" fontId="5" fillId="0" borderId="0" xfId="0" applyNumberFormat="1" applyFont="1"/>
    <xf numFmtId="166" fontId="0" fillId="0" borderId="0" xfId="0" applyNumberFormat="1" applyAlignment="1">
      <alignment horizontal="center"/>
    </xf>
    <xf numFmtId="166" fontId="5" fillId="0" borderId="0" xfId="0" applyNumberFormat="1" applyFont="1" applyAlignment="1">
      <alignment horizontal="center"/>
    </xf>
    <xf numFmtId="0" fontId="0" fillId="0" borderId="0" xfId="0" applyAlignment="1">
      <alignment horizontal="center"/>
    </xf>
    <xf numFmtId="0" fontId="5" fillId="0" borderId="0" xfId="0" applyFont="1" applyAlignment="1">
      <alignment horizontal="center"/>
    </xf>
    <xf numFmtId="0" fontId="0" fillId="0" borderId="4" xfId="0" applyBorder="1"/>
    <xf numFmtId="14" fontId="0" fillId="0" borderId="0" xfId="0" applyNumberFormat="1" applyBorder="1"/>
    <xf numFmtId="20" fontId="0" fillId="0" borderId="0" xfId="0" applyNumberFormat="1" applyBorder="1"/>
    <xf numFmtId="0" fontId="9" fillId="0" borderId="0" xfId="0" applyFont="1" applyBorder="1"/>
    <xf numFmtId="0" fontId="0" fillId="0" borderId="7" xfId="0" applyBorder="1"/>
    <xf numFmtId="14" fontId="0" fillId="0" borderId="8" xfId="0" applyNumberFormat="1" applyBorder="1"/>
    <xf numFmtId="0" fontId="0" fillId="0" borderId="8" xfId="0" applyBorder="1"/>
    <xf numFmtId="20" fontId="0" fillId="0" borderId="8" xfId="0" applyNumberFormat="1" applyBorder="1"/>
    <xf numFmtId="0" fontId="9" fillId="0" borderId="8" xfId="0" applyFont="1" applyBorder="1"/>
    <xf numFmtId="2" fontId="9" fillId="0" borderId="0" xfId="0" applyNumberFormat="1" applyFont="1" applyBorder="1" applyAlignment="1">
      <alignment horizontal="center"/>
    </xf>
    <xf numFmtId="2" fontId="9" fillId="0" borderId="8" xfId="0" applyNumberFormat="1" applyFont="1" applyBorder="1" applyAlignment="1">
      <alignment horizontal="center"/>
    </xf>
    <xf numFmtId="2" fontId="0" fillId="0" borderId="0" xfId="0" applyNumberFormat="1" applyAlignment="1">
      <alignment horizontal="center"/>
    </xf>
    <xf numFmtId="0" fontId="7" fillId="2" borderId="2" xfId="0" applyFont="1" applyFill="1" applyBorder="1"/>
    <xf numFmtId="0" fontId="7" fillId="2" borderId="3" xfId="0" applyFont="1" applyFill="1" applyBorder="1"/>
    <xf numFmtId="0" fontId="8" fillId="2" borderId="3" xfId="0" applyFont="1" applyFill="1" applyBorder="1"/>
    <xf numFmtId="2" fontId="7" fillId="2" borderId="3" xfId="0" applyNumberFormat="1" applyFont="1" applyFill="1" applyBorder="1" applyAlignment="1">
      <alignment horizontal="center"/>
    </xf>
    <xf numFmtId="14" fontId="9" fillId="0" borderId="0" xfId="0" applyNumberFormat="1" applyFont="1" applyBorder="1"/>
    <xf numFmtId="20" fontId="9" fillId="0" borderId="0" xfId="0" applyNumberFormat="1" applyFont="1" applyBorder="1"/>
    <xf numFmtId="20" fontId="0" fillId="0" borderId="0" xfId="0" applyNumberFormat="1" applyFill="1" applyBorder="1"/>
    <xf numFmtId="0" fontId="0" fillId="0" borderId="4" xfId="0" applyFill="1" applyBorder="1"/>
    <xf numFmtId="14" fontId="0" fillId="0" borderId="0" xfId="0" applyNumberFormat="1" applyFill="1" applyBorder="1"/>
    <xf numFmtId="0" fontId="9" fillId="0" borderId="0" xfId="0" applyFont="1" applyFill="1" applyBorder="1"/>
    <xf numFmtId="2" fontId="9" fillId="0" borderId="0" xfId="0" applyNumberFormat="1" applyFont="1" applyFill="1" applyBorder="1" applyAlignment="1">
      <alignment horizontal="center"/>
    </xf>
    <xf numFmtId="0" fontId="7" fillId="2" borderId="3" xfId="0" applyFont="1" applyFill="1" applyBorder="1" applyAlignment="1">
      <alignment horizontal="center"/>
    </xf>
    <xf numFmtId="0" fontId="3" fillId="0" borderId="0" xfId="0" applyFont="1" applyBorder="1" applyAlignment="1">
      <alignment horizontal="center"/>
    </xf>
    <xf numFmtId="0" fontId="0" fillId="0" borderId="0" xfId="0" applyBorder="1" applyAlignment="1">
      <alignment horizontal="center"/>
    </xf>
    <xf numFmtId="0" fontId="9" fillId="0" borderId="0" xfId="0" applyFont="1" applyBorder="1" applyAlignment="1">
      <alignment horizontal="center"/>
    </xf>
    <xf numFmtId="0" fontId="0" fillId="0" borderId="8" xfId="0" applyBorder="1" applyAlignment="1">
      <alignment horizontal="center"/>
    </xf>
    <xf numFmtId="0" fontId="0" fillId="0" borderId="0" xfId="0" applyFill="1" applyBorder="1" applyAlignment="1">
      <alignment horizontal="center"/>
    </xf>
    <xf numFmtId="0" fontId="0" fillId="0" borderId="0" xfId="0" applyNumberFormat="1" applyBorder="1" applyAlignment="1">
      <alignment horizontal="center"/>
    </xf>
    <xf numFmtId="0" fontId="0" fillId="0" borderId="0" xfId="0" applyAlignment="1">
      <alignment horizontal="left"/>
    </xf>
    <xf numFmtId="0" fontId="5" fillId="0" borderId="0" xfId="0" applyFont="1" applyAlignment="1">
      <alignment horizontal="left" wrapText="1"/>
    </xf>
    <xf numFmtId="0" fontId="5" fillId="0" borderId="0" xfId="0" applyFont="1" applyAlignment="1">
      <alignment horizontal="left"/>
    </xf>
    <xf numFmtId="49" fontId="0" fillId="0" borderId="2" xfId="0" applyNumberFormat="1" applyFont="1" applyFill="1" applyBorder="1"/>
    <xf numFmtId="49" fontId="0" fillId="0" borderId="3" xfId="0" applyNumberFormat="1" applyFont="1" applyBorder="1"/>
    <xf numFmtId="0" fontId="0" fillId="0" borderId="3" xfId="0" applyFont="1" applyBorder="1"/>
    <xf numFmtId="0" fontId="0" fillId="0" borderId="5" xfId="0" applyFont="1" applyFill="1" applyBorder="1"/>
    <xf numFmtId="0" fontId="0" fillId="0" borderId="3" xfId="0" applyFont="1" applyFill="1" applyBorder="1" applyAlignment="1">
      <alignment horizontal="right"/>
    </xf>
    <xf numFmtId="49" fontId="4" fillId="0" borderId="4" xfId="1" applyNumberFormat="1" applyFont="1" applyFill="1" applyBorder="1"/>
    <xf numFmtId="0" fontId="0" fillId="0" borderId="6" xfId="0" applyFont="1" applyBorder="1"/>
    <xf numFmtId="164" fontId="0" fillId="0" borderId="3" xfId="0" applyNumberFormat="1" applyFont="1" applyBorder="1" applyAlignment="1">
      <alignment horizontal="center"/>
    </xf>
    <xf numFmtId="164" fontId="0" fillId="0" borderId="5" xfId="0" applyNumberFormat="1" applyFont="1" applyBorder="1" applyAlignment="1">
      <alignment horizontal="center"/>
    </xf>
    <xf numFmtId="164" fontId="0" fillId="0" borderId="0" xfId="0" applyNumberFormat="1" applyFont="1" applyBorder="1" applyAlignment="1">
      <alignment horizontal="center"/>
    </xf>
    <xf numFmtId="164" fontId="0" fillId="0" borderId="6" xfId="0" applyNumberFormat="1" applyFont="1" applyBorder="1" applyAlignment="1">
      <alignment horizontal="center"/>
    </xf>
    <xf numFmtId="164" fontId="0" fillId="0" borderId="6" xfId="0" applyNumberFormat="1" applyFont="1" applyFill="1" applyBorder="1" applyAlignment="1">
      <alignment horizontal="center"/>
    </xf>
    <xf numFmtId="164" fontId="0" fillId="0" borderId="0" xfId="0" applyNumberFormat="1" applyFont="1" applyFill="1" applyBorder="1" applyAlignment="1">
      <alignment horizontal="center"/>
    </xf>
    <xf numFmtId="164" fontId="0" fillId="0" borderId="0" xfId="0" applyNumberFormat="1" applyFont="1" applyAlignment="1">
      <alignment horizontal="center"/>
    </xf>
    <xf numFmtId="164" fontId="6" fillId="0" borderId="0" xfId="1" applyNumberFormat="1" applyFont="1" applyBorder="1" applyAlignment="1">
      <alignment horizontal="center"/>
    </xf>
    <xf numFmtId="164" fontId="6" fillId="0" borderId="6" xfId="1" applyNumberFormat="1" applyFont="1" applyBorder="1" applyAlignment="1">
      <alignment horizontal="center"/>
    </xf>
    <xf numFmtId="0" fontId="0" fillId="0" borderId="0" xfId="0" applyFont="1" applyFill="1" applyBorder="1" applyAlignment="1">
      <alignment horizontal="center"/>
    </xf>
    <xf numFmtId="165" fontId="17" fillId="0" borderId="0" xfId="1" applyNumberFormat="1" applyFont="1" applyBorder="1" applyAlignment="1">
      <alignment horizontal="center"/>
    </xf>
    <xf numFmtId="165" fontId="17" fillId="0" borderId="6" xfId="1" applyNumberFormat="1" applyFont="1" applyBorder="1" applyAlignment="1">
      <alignment horizontal="center"/>
    </xf>
    <xf numFmtId="2" fontId="2" fillId="0" borderId="0" xfId="0" applyNumberFormat="1" applyFont="1" applyBorder="1" applyAlignment="1">
      <alignment horizontal="center"/>
    </xf>
    <xf numFmtId="2" fontId="3" fillId="0" borderId="0" xfId="0" applyNumberFormat="1" applyFont="1" applyBorder="1" applyAlignment="1">
      <alignment horizontal="center"/>
    </xf>
    <xf numFmtId="2" fontId="2" fillId="0" borderId="8" xfId="0" applyNumberFormat="1" applyFont="1" applyBorder="1" applyAlignment="1">
      <alignment horizontal="center"/>
    </xf>
    <xf numFmtId="2" fontId="7" fillId="2" borderId="11" xfId="0" applyNumberFormat="1" applyFont="1" applyFill="1" applyBorder="1" applyAlignment="1">
      <alignment horizontal="center"/>
    </xf>
    <xf numFmtId="2" fontId="0" fillId="0" borderId="9" xfId="0" applyNumberFormat="1" applyBorder="1"/>
    <xf numFmtId="2" fontId="0" fillId="0" borderId="10" xfId="0" applyNumberFormat="1" applyBorder="1"/>
    <xf numFmtId="166" fontId="16" fillId="0" borderId="0" xfId="0" applyNumberFormat="1" applyFont="1" applyAlignment="1">
      <alignment horizontal="center"/>
    </xf>
    <xf numFmtId="2" fontId="0" fillId="0" borderId="0" xfId="0" applyNumberFormat="1" applyFill="1" applyBorder="1" applyAlignment="1">
      <alignment horizontal="center"/>
    </xf>
    <xf numFmtId="166" fontId="0" fillId="0" borderId="0" xfId="0" applyNumberFormat="1" applyFill="1" applyBorder="1" applyAlignment="1">
      <alignment horizontal="center"/>
    </xf>
    <xf numFmtId="0" fontId="5" fillId="3" borderId="0" xfId="0" applyFont="1" applyFill="1" applyAlignment="1">
      <alignment horizontal="center"/>
    </xf>
    <xf numFmtId="2" fontId="5" fillId="0" borderId="12" xfId="0" applyNumberFormat="1" applyFont="1" applyBorder="1" applyAlignment="1">
      <alignment horizontal="center"/>
    </xf>
    <xf numFmtId="0" fontId="1" fillId="0" borderId="0" xfId="2"/>
    <xf numFmtId="166" fontId="1" fillId="0" borderId="0" xfId="2" applyNumberFormat="1"/>
    <xf numFmtId="1" fontId="1" fillId="0" borderId="0" xfId="2" applyNumberFormat="1"/>
    <xf numFmtId="0" fontId="0" fillId="0" borderId="0" xfId="0" applyAlignment="1">
      <alignment horizontal="center"/>
    </xf>
    <xf numFmtId="0" fontId="5" fillId="0" borderId="0" xfId="0" applyFont="1" applyBorder="1" applyAlignment="1">
      <alignment horizontal="left"/>
    </xf>
    <xf numFmtId="0" fontId="4" fillId="0" borderId="0" xfId="1"/>
    <xf numFmtId="1" fontId="0" fillId="0" borderId="0" xfId="0" applyNumberFormat="1" applyBorder="1"/>
    <xf numFmtId="0" fontId="4" fillId="0" borderId="0" xfId="1"/>
    <xf numFmtId="0" fontId="0" fillId="0" borderId="0" xfId="0" applyAlignment="1"/>
    <xf numFmtId="0" fontId="0" fillId="0" borderId="0" xfId="0" applyNumberFormat="1"/>
    <xf numFmtId="2" fontId="0" fillId="0" borderId="0" xfId="0" applyNumberFormat="1"/>
    <xf numFmtId="0" fontId="12" fillId="4" borderId="0" xfId="2" applyFont="1" applyFill="1"/>
  </cellXfs>
  <cellStyles count="3">
    <cellStyle name="Normal" xfId="0" builtinId="0"/>
    <cellStyle name="Normal 2" xfId="1" xr:uid="{C8F71A84-D2F0-D746-A104-93C551FE0D8F}"/>
    <cellStyle name="Normal 3" xfId="2" xr:uid="{F2812029-52B5-724E-9B3B-19951DF37EAC}"/>
  </cellStyles>
  <dxfs count="18">
    <dxf>
      <numFmt numFmtId="2" formatCode="0.00"/>
    </dxf>
    <dxf>
      <numFmt numFmtId="2" formatCode="0.00"/>
    </dxf>
    <dxf>
      <numFmt numFmtId="2" formatCode="0.00"/>
    </dxf>
    <dxf>
      <numFmt numFmtId="2" formatCode="0.00"/>
    </dxf>
    <dxf>
      <alignment horizontal="center"/>
    </dxf>
    <dxf>
      <alignment horizontal="center"/>
    </dxf>
    <dxf>
      <alignment horizontal="center"/>
    </dxf>
    <dxf>
      <alignment horizontal="center"/>
    </dxf>
    <dxf>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0000"/>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0.00000"/>
      <alignment horizontal="center" vertical="bottom" textRotation="0" wrapText="0" indent="0" justifyLastLine="0" shrinkToFit="0" readingOrder="0"/>
    </dxf>
    <dxf>
      <font>
        <b val="0"/>
        <strike val="0"/>
        <outline val="0"/>
        <shadow val="0"/>
        <u val="none"/>
        <vertAlign val="baseline"/>
        <sz val="11"/>
        <color theme="1"/>
        <name val="Calibri"/>
        <family val="2"/>
        <scheme val="minor"/>
      </font>
      <numFmt numFmtId="164" formatCode="0.00000"/>
      <alignment horizontal="center" vertical="bottom" textRotation="0" wrapText="0" indent="0" justifyLastLine="0" shrinkToFit="0" readingOrder="0"/>
      <border diagonalUp="0" diagonalDown="0" outline="0">
        <left/>
        <right style="thin">
          <color indexed="64"/>
        </right>
        <top/>
        <bottom/>
      </border>
    </dxf>
    <dxf>
      <font>
        <b val="0"/>
        <strike val="0"/>
        <outline val="0"/>
        <shadow val="0"/>
        <u val="none"/>
        <vertAlign val="baseline"/>
        <sz val="11"/>
        <color theme="1"/>
        <name val="Calibri"/>
        <family val="2"/>
        <scheme val="minor"/>
      </font>
      <numFmt numFmtId="164" formatCode="0.00000"/>
      <alignment horizontal="center" vertical="bottom" textRotation="0" wrapText="0" indent="0" justifyLastLine="0" shrinkToFit="0" readingOrder="0"/>
    </dxf>
    <dxf>
      <fill>
        <patternFill patternType="none">
          <fgColor indexed="64"/>
          <bgColor indexed="65"/>
        </patternFill>
      </fill>
    </dxf>
    <dxf>
      <numFmt numFmtId="30" formatCode="@"/>
    </dxf>
    <dxf>
      <numFmt numFmtId="30" formatCode="@"/>
    </dxf>
    <dxf>
      <font>
        <strike val="0"/>
        <outline val="0"/>
        <shadow val="0"/>
        <u val="none"/>
        <vertAlign val="baseline"/>
        <sz val="11"/>
        <color theme="1"/>
        <name val="Calibri"/>
        <family val="2"/>
        <scheme val="minor"/>
      </font>
      <numFmt numFmtId="30" formatCode="@"/>
      <fill>
        <patternFill patternType="none">
          <fgColor indexed="64"/>
          <bgColor indexed="65"/>
        </patternFill>
      </fill>
      <border diagonalUp="0" diagonalDown="0">
        <left style="medium">
          <color indexed="64"/>
        </left>
        <right/>
        <top/>
        <bottom/>
      </border>
    </dxf>
    <dxf>
      <border outline="0">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Total Predator Density by Site (2019)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errBars>
            <c:errBarType val="both"/>
            <c:errValType val="cust"/>
            <c:noEndCap val="0"/>
            <c:plus>
              <c:numRef>
                <c:f>'Pivot Carn. + Omn.'!$Q$21:$Q$31</c:f>
                <c:numCache>
                  <c:formatCode>General</c:formatCode>
                  <c:ptCount val="11"/>
                  <c:pt idx="0">
                    <c:v>4.056411629586175</c:v>
                  </c:pt>
                  <c:pt idx="1">
                    <c:v>5.4503935750968244</c:v>
                  </c:pt>
                  <c:pt idx="2">
                    <c:v>4.0136512595728204</c:v>
                  </c:pt>
                  <c:pt idx="3">
                    <c:v>3.8409746705430257</c:v>
                  </c:pt>
                  <c:pt idx="4">
                    <c:v>8.4404687278420099</c:v>
                  </c:pt>
                  <c:pt idx="5">
                    <c:v>3.5416666666666576</c:v>
                  </c:pt>
                  <c:pt idx="6">
                    <c:v>8.1800447700777372</c:v>
                  </c:pt>
                  <c:pt idx="7">
                    <c:v>4.906533814626588</c:v>
                  </c:pt>
                  <c:pt idx="8">
                    <c:v>2.2765120001995029</c:v>
                  </c:pt>
                  <c:pt idx="9">
                    <c:v>3.9931790714317765</c:v>
                  </c:pt>
                  <c:pt idx="10">
                    <c:v>2.6248162781092295</c:v>
                  </c:pt>
                </c:numCache>
              </c:numRef>
            </c:plus>
            <c:minus>
              <c:numRef>
                <c:f>'Pivot Carn. + Omn.'!$Q$21:$Q$31</c:f>
                <c:numCache>
                  <c:formatCode>General</c:formatCode>
                  <c:ptCount val="11"/>
                  <c:pt idx="0">
                    <c:v>4.056411629586175</c:v>
                  </c:pt>
                  <c:pt idx="1">
                    <c:v>5.4503935750968244</c:v>
                  </c:pt>
                  <c:pt idx="2">
                    <c:v>4.0136512595728204</c:v>
                  </c:pt>
                  <c:pt idx="3">
                    <c:v>3.8409746705430257</c:v>
                  </c:pt>
                  <c:pt idx="4">
                    <c:v>8.4404687278420099</c:v>
                  </c:pt>
                  <c:pt idx="5">
                    <c:v>3.5416666666666576</c:v>
                  </c:pt>
                  <c:pt idx="6">
                    <c:v>8.1800447700777372</c:v>
                  </c:pt>
                  <c:pt idx="7">
                    <c:v>4.906533814626588</c:v>
                  </c:pt>
                  <c:pt idx="8">
                    <c:v>2.2765120001995029</c:v>
                  </c:pt>
                  <c:pt idx="9">
                    <c:v>3.9931790714317765</c:v>
                  </c:pt>
                  <c:pt idx="10">
                    <c:v>2.6248162781092295</c:v>
                  </c:pt>
                </c:numCache>
              </c:numRef>
            </c:minus>
            <c:spPr>
              <a:noFill/>
              <a:ln w="9525" cap="flat" cmpd="sng" algn="ctr">
                <a:solidFill>
                  <a:schemeClr val="tx1">
                    <a:lumMod val="65000"/>
                    <a:lumOff val="35000"/>
                  </a:schemeClr>
                </a:solidFill>
                <a:round/>
              </a:ln>
              <a:effectLst/>
            </c:spPr>
          </c:errBars>
          <c:cat>
            <c:strRef>
              <c:f>'Pivot Carn. + Omn.'!$O$21:$O$31</c:f>
              <c:strCache>
                <c:ptCount val="11"/>
                <c:pt idx="0">
                  <c:v>Bachelor's Beach</c:v>
                </c:pt>
                <c:pt idx="1">
                  <c:v>Windsock</c:v>
                </c:pt>
                <c:pt idx="2">
                  <c:v>18th Palm</c:v>
                </c:pt>
                <c:pt idx="3">
                  <c:v>Calabas</c:v>
                </c:pt>
                <c:pt idx="4">
                  <c:v>Front Porch</c:v>
                </c:pt>
                <c:pt idx="5">
                  <c:v>Forest</c:v>
                </c:pt>
                <c:pt idx="6">
                  <c:v>Reef Scientifico</c:v>
                </c:pt>
                <c:pt idx="7">
                  <c:v>Barcadera</c:v>
                </c:pt>
                <c:pt idx="8">
                  <c:v>Oil Slick Leap</c:v>
                </c:pt>
                <c:pt idx="9">
                  <c:v>Karpata</c:v>
                </c:pt>
                <c:pt idx="10">
                  <c:v>No Dive Reserve</c:v>
                </c:pt>
              </c:strCache>
            </c:strRef>
          </c:cat>
          <c:val>
            <c:numRef>
              <c:f>'Pivot Carn. + Omn.'!$P$21:$P$31</c:f>
              <c:numCache>
                <c:formatCode>General</c:formatCode>
                <c:ptCount val="11"/>
                <c:pt idx="0">
                  <c:v>24.583333333333336</c:v>
                </c:pt>
                <c:pt idx="1">
                  <c:v>38.888888888888893</c:v>
                </c:pt>
                <c:pt idx="2">
                  <c:v>29.629629629629633</c:v>
                </c:pt>
                <c:pt idx="3">
                  <c:v>28.611111111111111</c:v>
                </c:pt>
                <c:pt idx="4">
                  <c:v>40.750000000000007</c:v>
                </c:pt>
                <c:pt idx="5">
                  <c:v>30.208333333333336</c:v>
                </c:pt>
                <c:pt idx="6">
                  <c:v>47.187500000000007</c:v>
                </c:pt>
                <c:pt idx="7">
                  <c:v>37.5</c:v>
                </c:pt>
                <c:pt idx="8">
                  <c:v>18.257575757575758</c:v>
                </c:pt>
                <c:pt idx="9">
                  <c:v>25.902777777777786</c:v>
                </c:pt>
                <c:pt idx="10">
                  <c:v>34.25</c:v>
                </c:pt>
              </c:numCache>
            </c:numRef>
          </c:val>
          <c:extLst>
            <c:ext xmlns:c16="http://schemas.microsoft.com/office/drawing/2014/chart" uri="{C3380CC4-5D6E-409C-BE32-E72D297353CC}">
              <c16:uniqueId val="{00000000-C721-314D-A6C3-44C8B84B36A5}"/>
            </c:ext>
          </c:extLst>
        </c:ser>
        <c:dLbls>
          <c:showLegendKey val="0"/>
          <c:showVal val="0"/>
          <c:showCatName val="0"/>
          <c:showSerName val="0"/>
          <c:showPercent val="0"/>
          <c:showBubbleSize val="0"/>
        </c:dLbls>
        <c:gapWidth val="100"/>
        <c:overlap val="-25"/>
        <c:axId val="664819888"/>
        <c:axId val="664815952"/>
      </c:barChart>
      <c:catAx>
        <c:axId val="664819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815952"/>
        <c:crosses val="autoZero"/>
        <c:auto val="1"/>
        <c:lblAlgn val="ctr"/>
        <c:lblOffset val="100"/>
        <c:noMultiLvlLbl val="0"/>
      </c:catAx>
      <c:valAx>
        <c:axId val="6648159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#/100m</a:t>
                </a:r>
                <a:r>
                  <a:rPr lang="en-US" sz="1200" baseline="30000"/>
                  <a:t>2</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819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Total Predator Biomass by Site (2019)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errBars>
            <c:errBarType val="both"/>
            <c:errValType val="cust"/>
            <c:noEndCap val="0"/>
            <c:plus>
              <c:numRef>
                <c:f>'Pivot Carn. + Omn.'!$L$21:$L$31</c:f>
                <c:numCache>
                  <c:formatCode>General</c:formatCode>
                  <c:ptCount val="11"/>
                  <c:pt idx="0">
                    <c:v>203.54051449467551</c:v>
                  </c:pt>
                  <c:pt idx="1">
                    <c:v>364.67543111854405</c:v>
                  </c:pt>
                  <c:pt idx="2">
                    <c:v>566.16752022710159</c:v>
                  </c:pt>
                  <c:pt idx="3">
                    <c:v>894.71052822202807</c:v>
                  </c:pt>
                  <c:pt idx="4">
                    <c:v>555.14097216816538</c:v>
                  </c:pt>
                  <c:pt idx="5">
                    <c:v>780.61340164225578</c:v>
                  </c:pt>
                  <c:pt idx="6">
                    <c:v>706.54785088308313</c:v>
                  </c:pt>
                  <c:pt idx="7">
                    <c:v>674.11996088563944</c:v>
                  </c:pt>
                  <c:pt idx="8">
                    <c:v>224.5474300593873</c:v>
                  </c:pt>
                  <c:pt idx="9">
                    <c:v>327.52666037721895</c:v>
                  </c:pt>
                  <c:pt idx="10">
                    <c:v>835.96050295139491</c:v>
                  </c:pt>
                </c:numCache>
              </c:numRef>
            </c:plus>
            <c:minus>
              <c:numRef>
                <c:f>'Pivot Carn. + Omn.'!$L$21:$L$31</c:f>
                <c:numCache>
                  <c:formatCode>General</c:formatCode>
                  <c:ptCount val="11"/>
                  <c:pt idx="0">
                    <c:v>203.54051449467551</c:v>
                  </c:pt>
                  <c:pt idx="1">
                    <c:v>364.67543111854405</c:v>
                  </c:pt>
                  <c:pt idx="2">
                    <c:v>566.16752022710159</c:v>
                  </c:pt>
                  <c:pt idx="3">
                    <c:v>894.71052822202807</c:v>
                  </c:pt>
                  <c:pt idx="4">
                    <c:v>555.14097216816538</c:v>
                  </c:pt>
                  <c:pt idx="5">
                    <c:v>780.61340164225578</c:v>
                  </c:pt>
                  <c:pt idx="6">
                    <c:v>706.54785088308313</c:v>
                  </c:pt>
                  <c:pt idx="7">
                    <c:v>674.11996088563944</c:v>
                  </c:pt>
                  <c:pt idx="8">
                    <c:v>224.5474300593873</c:v>
                  </c:pt>
                  <c:pt idx="9">
                    <c:v>327.52666037721895</c:v>
                  </c:pt>
                  <c:pt idx="10">
                    <c:v>835.96050295139491</c:v>
                  </c:pt>
                </c:numCache>
              </c:numRef>
            </c:minus>
            <c:spPr>
              <a:noFill/>
              <a:ln w="9525" cap="flat" cmpd="sng" algn="ctr">
                <a:solidFill>
                  <a:schemeClr val="tx1">
                    <a:lumMod val="65000"/>
                    <a:lumOff val="35000"/>
                  </a:schemeClr>
                </a:solidFill>
                <a:round/>
              </a:ln>
              <a:effectLst/>
            </c:spPr>
          </c:errBars>
          <c:cat>
            <c:strRef>
              <c:f>'Pivot Carn. + Omn.'!$J$21:$J$31</c:f>
              <c:strCache>
                <c:ptCount val="11"/>
                <c:pt idx="0">
                  <c:v>Bachelor's Beach</c:v>
                </c:pt>
                <c:pt idx="1">
                  <c:v>Windsock</c:v>
                </c:pt>
                <c:pt idx="2">
                  <c:v>18th Palm</c:v>
                </c:pt>
                <c:pt idx="3">
                  <c:v>Calabas</c:v>
                </c:pt>
                <c:pt idx="4">
                  <c:v>Front Porch</c:v>
                </c:pt>
                <c:pt idx="5">
                  <c:v>Forest</c:v>
                </c:pt>
                <c:pt idx="6">
                  <c:v>Reef Scientifico</c:v>
                </c:pt>
                <c:pt idx="7">
                  <c:v>Barcadera</c:v>
                </c:pt>
                <c:pt idx="8">
                  <c:v>Oil Slick Leap</c:v>
                </c:pt>
                <c:pt idx="9">
                  <c:v>Karpata</c:v>
                </c:pt>
                <c:pt idx="10">
                  <c:v>No Dive Reserve</c:v>
                </c:pt>
              </c:strCache>
            </c:strRef>
          </c:cat>
          <c:val>
            <c:numRef>
              <c:f>'Pivot Carn. + Omn.'!$K$21:$K$31</c:f>
              <c:numCache>
                <c:formatCode>General</c:formatCode>
                <c:ptCount val="11"/>
                <c:pt idx="0">
                  <c:v>1492.4011232676767</c:v>
                </c:pt>
                <c:pt idx="1">
                  <c:v>2733.6603166179825</c:v>
                </c:pt>
                <c:pt idx="2">
                  <c:v>2346.7982102473557</c:v>
                </c:pt>
                <c:pt idx="3">
                  <c:v>3363.5728663452956</c:v>
                </c:pt>
                <c:pt idx="4">
                  <c:v>3570.7830472483693</c:v>
                </c:pt>
                <c:pt idx="5">
                  <c:v>1836.5344926115563</c:v>
                </c:pt>
                <c:pt idx="6">
                  <c:v>3747.8201731236018</c:v>
                </c:pt>
                <c:pt idx="7">
                  <c:v>2354.3698388637122</c:v>
                </c:pt>
                <c:pt idx="8">
                  <c:v>1077.8453946856653</c:v>
                </c:pt>
                <c:pt idx="9">
                  <c:v>1643.195701830072</c:v>
                </c:pt>
                <c:pt idx="10">
                  <c:v>4416.3826385393386</c:v>
                </c:pt>
              </c:numCache>
            </c:numRef>
          </c:val>
          <c:extLst>
            <c:ext xmlns:c16="http://schemas.microsoft.com/office/drawing/2014/chart" uri="{C3380CC4-5D6E-409C-BE32-E72D297353CC}">
              <c16:uniqueId val="{00000000-A099-9642-9EA2-F0F51D8808A9}"/>
            </c:ext>
          </c:extLst>
        </c:ser>
        <c:dLbls>
          <c:showLegendKey val="0"/>
          <c:showVal val="0"/>
          <c:showCatName val="0"/>
          <c:showSerName val="0"/>
          <c:showPercent val="0"/>
          <c:showBubbleSize val="0"/>
        </c:dLbls>
        <c:gapWidth val="100"/>
        <c:overlap val="-25"/>
        <c:axId val="777830320"/>
        <c:axId val="777828680"/>
      </c:barChart>
      <c:catAx>
        <c:axId val="777830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828680"/>
        <c:crosses val="autoZero"/>
        <c:auto val="1"/>
        <c:lblAlgn val="ctr"/>
        <c:lblOffset val="100"/>
        <c:noMultiLvlLbl val="0"/>
      </c:catAx>
      <c:valAx>
        <c:axId val="777828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g/100m</a:t>
                </a:r>
                <a:r>
                  <a:rPr lang="en-US" sz="1200" baseline="30000"/>
                  <a:t>2</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830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Total Predator Length by Site (2019)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errBars>
            <c:errBarType val="both"/>
            <c:errValType val="cust"/>
            <c:noEndCap val="0"/>
            <c:plus>
              <c:numRef>
                <c:f>'Pivot Carn. + Omn.'!$V$21:$V$31</c:f>
                <c:numCache>
                  <c:formatCode>General</c:formatCode>
                  <c:ptCount val="11"/>
                  <c:pt idx="0">
                    <c:v>1.0378934705318099</c:v>
                  </c:pt>
                  <c:pt idx="1">
                    <c:v>0.59878539080001303</c:v>
                  </c:pt>
                  <c:pt idx="2">
                    <c:v>1.87163210701772</c:v>
                  </c:pt>
                  <c:pt idx="3">
                    <c:v>1.6573934381769999</c:v>
                  </c:pt>
                  <c:pt idx="4">
                    <c:v>1.13883332572207</c:v>
                  </c:pt>
                  <c:pt idx="5">
                    <c:v>2.27057717260214</c:v>
                  </c:pt>
                  <c:pt idx="6">
                    <c:v>1.2800306413871201</c:v>
                  </c:pt>
                  <c:pt idx="7">
                    <c:v>1.4884396800389299</c:v>
                  </c:pt>
                  <c:pt idx="8">
                    <c:v>1.16092206370327</c:v>
                  </c:pt>
                  <c:pt idx="9">
                    <c:v>1.1266187470651901</c:v>
                  </c:pt>
                  <c:pt idx="10">
                    <c:v>1.06771687799854</c:v>
                  </c:pt>
                </c:numCache>
              </c:numRef>
            </c:plus>
            <c:minus>
              <c:numRef>
                <c:f>'Pivot Carn. + Omn.'!$V$21:$V$31</c:f>
                <c:numCache>
                  <c:formatCode>General</c:formatCode>
                  <c:ptCount val="11"/>
                  <c:pt idx="0">
                    <c:v>1.0378934705318099</c:v>
                  </c:pt>
                  <c:pt idx="1">
                    <c:v>0.59878539080001303</c:v>
                  </c:pt>
                  <c:pt idx="2">
                    <c:v>1.87163210701772</c:v>
                  </c:pt>
                  <c:pt idx="3">
                    <c:v>1.6573934381769999</c:v>
                  </c:pt>
                  <c:pt idx="4">
                    <c:v>1.13883332572207</c:v>
                  </c:pt>
                  <c:pt idx="5">
                    <c:v>2.27057717260214</c:v>
                  </c:pt>
                  <c:pt idx="6">
                    <c:v>1.2800306413871201</c:v>
                  </c:pt>
                  <c:pt idx="7">
                    <c:v>1.4884396800389299</c:v>
                  </c:pt>
                  <c:pt idx="8">
                    <c:v>1.16092206370327</c:v>
                  </c:pt>
                  <c:pt idx="9">
                    <c:v>1.1266187470651901</c:v>
                  </c:pt>
                  <c:pt idx="10">
                    <c:v>1.06771687799854</c:v>
                  </c:pt>
                </c:numCache>
              </c:numRef>
            </c:minus>
            <c:spPr>
              <a:noFill/>
              <a:ln w="9525" cap="flat" cmpd="sng" algn="ctr">
                <a:solidFill>
                  <a:schemeClr val="tx1">
                    <a:lumMod val="65000"/>
                    <a:lumOff val="35000"/>
                  </a:schemeClr>
                </a:solidFill>
                <a:round/>
              </a:ln>
              <a:effectLst/>
            </c:spPr>
          </c:errBars>
          <c:cat>
            <c:strRef>
              <c:f>'Pivot Carn. + Omn.'!$T$21:$T$31</c:f>
              <c:strCache>
                <c:ptCount val="11"/>
                <c:pt idx="0">
                  <c:v>Bachelor's Beach</c:v>
                </c:pt>
                <c:pt idx="1">
                  <c:v>Windsock</c:v>
                </c:pt>
                <c:pt idx="2">
                  <c:v>18th Palm</c:v>
                </c:pt>
                <c:pt idx="3">
                  <c:v>Calabas</c:v>
                </c:pt>
                <c:pt idx="4">
                  <c:v>Front Porch</c:v>
                </c:pt>
                <c:pt idx="5">
                  <c:v>Forest</c:v>
                </c:pt>
                <c:pt idx="6">
                  <c:v>Reef Scientifico</c:v>
                </c:pt>
                <c:pt idx="7">
                  <c:v>Barcadera</c:v>
                </c:pt>
                <c:pt idx="8">
                  <c:v>Oil Slick Leap</c:v>
                </c:pt>
                <c:pt idx="9">
                  <c:v>Karpata</c:v>
                </c:pt>
                <c:pt idx="10">
                  <c:v>No Dive Reserve</c:v>
                </c:pt>
              </c:strCache>
            </c:strRef>
          </c:cat>
          <c:val>
            <c:numRef>
              <c:f>'Pivot Carn. + Omn.'!$U$21:$U$31</c:f>
              <c:numCache>
                <c:formatCode>General</c:formatCode>
                <c:ptCount val="11"/>
                <c:pt idx="0">
                  <c:v>12.514568074163099</c:v>
                </c:pt>
                <c:pt idx="1">
                  <c:v>14.7461586068372</c:v>
                </c:pt>
                <c:pt idx="2">
                  <c:v>14.0377018642845</c:v>
                </c:pt>
                <c:pt idx="3">
                  <c:v>15.546816044965199</c:v>
                </c:pt>
                <c:pt idx="4">
                  <c:v>16.158376114059902</c:v>
                </c:pt>
                <c:pt idx="5">
                  <c:v>11.8584740990991</c:v>
                </c:pt>
                <c:pt idx="6">
                  <c:v>13.6956628095909</c:v>
                </c:pt>
                <c:pt idx="7">
                  <c:v>10.535476516464101</c:v>
                </c:pt>
                <c:pt idx="8">
                  <c:v>12.016978990900601</c:v>
                </c:pt>
                <c:pt idx="9">
                  <c:v>10.7809788566767</c:v>
                </c:pt>
                <c:pt idx="10">
                  <c:v>15.766860243476801</c:v>
                </c:pt>
              </c:numCache>
            </c:numRef>
          </c:val>
          <c:extLst>
            <c:ext xmlns:c16="http://schemas.microsoft.com/office/drawing/2014/chart" uri="{C3380CC4-5D6E-409C-BE32-E72D297353CC}">
              <c16:uniqueId val="{00000000-22DB-2746-881E-1E6A04530F5D}"/>
            </c:ext>
          </c:extLst>
        </c:ser>
        <c:dLbls>
          <c:showLegendKey val="0"/>
          <c:showVal val="0"/>
          <c:showCatName val="0"/>
          <c:showSerName val="0"/>
          <c:showPercent val="0"/>
          <c:showBubbleSize val="0"/>
        </c:dLbls>
        <c:gapWidth val="100"/>
        <c:overlap val="-25"/>
        <c:axId val="664830384"/>
        <c:axId val="664836944"/>
      </c:barChart>
      <c:catAx>
        <c:axId val="664830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836944"/>
        <c:crosses val="autoZero"/>
        <c:auto val="1"/>
        <c:lblAlgn val="ctr"/>
        <c:lblOffset val="100"/>
        <c:noMultiLvlLbl val="0"/>
      </c:catAx>
      <c:valAx>
        <c:axId val="664836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Length (cm)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830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ysClr val="windowText" lastClr="000000"/>
                </a:solidFill>
              </a:rPr>
              <a:t>Mean Biomass of Dominant Predators</a:t>
            </a:r>
            <a:r>
              <a:rPr lang="en-US" sz="1200" baseline="0">
                <a:solidFill>
                  <a:sysClr val="windowText" lastClr="000000"/>
                </a:solidFill>
              </a:rPr>
              <a:t> by Site (2019)</a:t>
            </a:r>
            <a:endParaRPr lang="en-US" sz="1200">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Carn. Family'!$B$19</c:f>
              <c:strCache>
                <c:ptCount val="1"/>
                <c:pt idx="0">
                  <c:v>Haemulidae</c:v>
                </c:pt>
              </c:strCache>
            </c:strRef>
          </c:tx>
          <c:spPr>
            <a:solidFill>
              <a:schemeClr val="dk1">
                <a:tint val="88500"/>
              </a:schemeClr>
            </a:solidFill>
            <a:ln>
              <a:noFill/>
            </a:ln>
            <a:effectLst/>
          </c:spPr>
          <c:invertIfNegative val="0"/>
          <c:errBars>
            <c:errBarType val="both"/>
            <c:errValType val="cust"/>
            <c:noEndCap val="0"/>
            <c:plus>
              <c:numRef>
                <c:f>'Pivot Carn. Family'!$E$20:$E$30</c:f>
                <c:numCache>
                  <c:formatCode>General</c:formatCode>
                  <c:ptCount val="11"/>
                  <c:pt idx="0">
                    <c:v>96.757336158583769</c:v>
                  </c:pt>
                  <c:pt idx="1">
                    <c:v>216.8459096475755</c:v>
                  </c:pt>
                  <c:pt idx="2">
                    <c:v>160.16710597721607</c:v>
                  </c:pt>
                  <c:pt idx="3">
                    <c:v>175.83758946388369</c:v>
                  </c:pt>
                  <c:pt idx="4">
                    <c:v>351.11788135719149</c:v>
                  </c:pt>
                  <c:pt idx="5">
                    <c:v>31.968489583333337</c:v>
                  </c:pt>
                  <c:pt idx="6">
                    <c:v>362.62914854442766</c:v>
                  </c:pt>
                  <c:pt idx="7">
                    <c:v>305.57313110252051</c:v>
                  </c:pt>
                  <c:pt idx="8">
                    <c:v>29.816877710047734</c:v>
                  </c:pt>
                  <c:pt idx="9">
                    <c:v>35.264710463930868</c:v>
                  </c:pt>
                  <c:pt idx="10">
                    <c:v>145.82922132144699</c:v>
                  </c:pt>
                </c:numCache>
              </c:numRef>
            </c:plus>
            <c:minus>
              <c:numRef>
                <c:f>'Pivot Carn. Family'!$E$20:$E$30</c:f>
                <c:numCache>
                  <c:formatCode>General</c:formatCode>
                  <c:ptCount val="11"/>
                  <c:pt idx="0">
                    <c:v>96.757336158583769</c:v>
                  </c:pt>
                  <c:pt idx="1">
                    <c:v>216.8459096475755</c:v>
                  </c:pt>
                  <c:pt idx="2">
                    <c:v>160.16710597721607</c:v>
                  </c:pt>
                  <c:pt idx="3">
                    <c:v>175.83758946388369</c:v>
                  </c:pt>
                  <c:pt idx="4">
                    <c:v>351.11788135719149</c:v>
                  </c:pt>
                  <c:pt idx="5">
                    <c:v>31.968489583333337</c:v>
                  </c:pt>
                  <c:pt idx="6">
                    <c:v>362.62914854442766</c:v>
                  </c:pt>
                  <c:pt idx="7">
                    <c:v>305.57313110252051</c:v>
                  </c:pt>
                  <c:pt idx="8">
                    <c:v>29.816877710047734</c:v>
                  </c:pt>
                  <c:pt idx="9">
                    <c:v>35.264710463930868</c:v>
                  </c:pt>
                  <c:pt idx="10">
                    <c:v>145.82922132144699</c:v>
                  </c:pt>
                </c:numCache>
              </c:numRef>
            </c:minus>
            <c:spPr>
              <a:noFill/>
              <a:ln w="9525" cap="flat" cmpd="sng" algn="ctr">
                <a:solidFill>
                  <a:schemeClr val="tx1">
                    <a:lumMod val="65000"/>
                    <a:lumOff val="35000"/>
                  </a:schemeClr>
                </a:solidFill>
                <a:round/>
              </a:ln>
              <a:effectLst/>
            </c:spPr>
          </c:errBars>
          <c:cat>
            <c:strRef>
              <c:f>'Pivot Carn. Family'!$A$20:$A$30</c:f>
              <c:strCache>
                <c:ptCount val="11"/>
                <c:pt idx="0">
                  <c:v>Bachelor's Beach</c:v>
                </c:pt>
                <c:pt idx="1">
                  <c:v>Windsock</c:v>
                </c:pt>
                <c:pt idx="2">
                  <c:v>18th Palm</c:v>
                </c:pt>
                <c:pt idx="3">
                  <c:v>Calabas</c:v>
                </c:pt>
                <c:pt idx="4">
                  <c:v>Front Porch</c:v>
                </c:pt>
                <c:pt idx="5">
                  <c:v>Forest</c:v>
                </c:pt>
                <c:pt idx="6">
                  <c:v>Reef Scientifico</c:v>
                </c:pt>
                <c:pt idx="7">
                  <c:v>Barcadera</c:v>
                </c:pt>
                <c:pt idx="8">
                  <c:v>Oil Slick Leap</c:v>
                </c:pt>
                <c:pt idx="9">
                  <c:v>Karpata</c:v>
                </c:pt>
                <c:pt idx="10">
                  <c:v>No Dive Reserve</c:v>
                </c:pt>
              </c:strCache>
            </c:strRef>
          </c:cat>
          <c:val>
            <c:numRef>
              <c:f>'Pivot Carn. Family'!$B$20:$B$30</c:f>
              <c:numCache>
                <c:formatCode>0</c:formatCode>
                <c:ptCount val="11"/>
                <c:pt idx="0">
                  <c:v>446.91151290840992</c:v>
                </c:pt>
                <c:pt idx="1">
                  <c:v>775.04169086209617</c:v>
                </c:pt>
                <c:pt idx="2">
                  <c:v>286.54246813543762</c:v>
                </c:pt>
                <c:pt idx="3">
                  <c:v>478.86658786363637</c:v>
                </c:pt>
                <c:pt idx="4">
                  <c:v>606.7451418303234</c:v>
                </c:pt>
                <c:pt idx="5">
                  <c:v>31.968489583333337</c:v>
                </c:pt>
                <c:pt idx="6">
                  <c:v>765.05481321356456</c:v>
                </c:pt>
                <c:pt idx="7">
                  <c:v>336.41237059130754</c:v>
                </c:pt>
                <c:pt idx="8">
                  <c:v>136.5576501467751</c:v>
                </c:pt>
                <c:pt idx="9">
                  <c:v>70.615506766241282</c:v>
                </c:pt>
                <c:pt idx="10">
                  <c:v>401.78245699435502</c:v>
                </c:pt>
              </c:numCache>
            </c:numRef>
          </c:val>
          <c:extLst>
            <c:ext xmlns:c16="http://schemas.microsoft.com/office/drawing/2014/chart" uri="{C3380CC4-5D6E-409C-BE32-E72D297353CC}">
              <c16:uniqueId val="{00000000-A0C0-234A-8A9C-B99CFEE565A3}"/>
            </c:ext>
          </c:extLst>
        </c:ser>
        <c:ser>
          <c:idx val="1"/>
          <c:order val="1"/>
          <c:tx>
            <c:strRef>
              <c:f>'Pivot Carn. Family'!$C$19</c:f>
              <c:strCache>
                <c:ptCount val="1"/>
                <c:pt idx="0">
                  <c:v>Lutjanidae</c:v>
                </c:pt>
              </c:strCache>
            </c:strRef>
          </c:tx>
          <c:spPr>
            <a:solidFill>
              <a:schemeClr val="dk1">
                <a:tint val="55000"/>
              </a:schemeClr>
            </a:solidFill>
            <a:ln>
              <a:noFill/>
            </a:ln>
            <a:effectLst/>
          </c:spPr>
          <c:invertIfNegative val="0"/>
          <c:errBars>
            <c:errBarType val="both"/>
            <c:errValType val="cust"/>
            <c:noEndCap val="0"/>
            <c:plus>
              <c:numRef>
                <c:f>'Pivot Carn. Family'!$F$20:$F$30</c:f>
                <c:numCache>
                  <c:formatCode>General</c:formatCode>
                  <c:ptCount val="11"/>
                  <c:pt idx="0">
                    <c:v>92.04440958866418</c:v>
                  </c:pt>
                  <c:pt idx="1">
                    <c:v>186.35111274560862</c:v>
                  </c:pt>
                  <c:pt idx="2">
                    <c:v>523.02118393190574</c:v>
                  </c:pt>
                  <c:pt idx="3">
                    <c:v>321.23184635457244</c:v>
                  </c:pt>
                  <c:pt idx="4">
                    <c:v>162.96212071856252</c:v>
                  </c:pt>
                  <c:pt idx="5">
                    <c:v>0</c:v>
                  </c:pt>
                  <c:pt idx="6">
                    <c:v>239.85867806705173</c:v>
                  </c:pt>
                  <c:pt idx="7">
                    <c:v>248.28229380741132</c:v>
                  </c:pt>
                  <c:pt idx="8">
                    <c:v>84.529123549103602</c:v>
                  </c:pt>
                  <c:pt idx="9">
                    <c:v>164.54930464243665</c:v>
                  </c:pt>
                  <c:pt idx="10">
                    <c:v>270.29238326402191</c:v>
                  </c:pt>
                </c:numCache>
              </c:numRef>
            </c:plus>
            <c:minus>
              <c:numRef>
                <c:f>'Pivot Carn. Family'!$F$20:$F$30</c:f>
                <c:numCache>
                  <c:formatCode>General</c:formatCode>
                  <c:ptCount val="11"/>
                  <c:pt idx="0">
                    <c:v>92.04440958866418</c:v>
                  </c:pt>
                  <c:pt idx="1">
                    <c:v>186.35111274560862</c:v>
                  </c:pt>
                  <c:pt idx="2">
                    <c:v>523.02118393190574</c:v>
                  </c:pt>
                  <c:pt idx="3">
                    <c:v>321.23184635457244</c:v>
                  </c:pt>
                  <c:pt idx="4">
                    <c:v>162.96212071856252</c:v>
                  </c:pt>
                  <c:pt idx="5">
                    <c:v>0</c:v>
                  </c:pt>
                  <c:pt idx="6">
                    <c:v>239.85867806705173</c:v>
                  </c:pt>
                  <c:pt idx="7">
                    <c:v>248.28229380741132</c:v>
                  </c:pt>
                  <c:pt idx="8">
                    <c:v>84.529123549103602</c:v>
                  </c:pt>
                  <c:pt idx="9">
                    <c:v>164.54930464243665</c:v>
                  </c:pt>
                  <c:pt idx="10">
                    <c:v>270.29238326402191</c:v>
                  </c:pt>
                </c:numCache>
              </c:numRef>
            </c:minus>
            <c:spPr>
              <a:noFill/>
              <a:ln w="9525" cap="flat" cmpd="sng" algn="ctr">
                <a:solidFill>
                  <a:schemeClr val="tx1">
                    <a:lumMod val="65000"/>
                    <a:lumOff val="35000"/>
                  </a:schemeClr>
                </a:solidFill>
                <a:round/>
              </a:ln>
              <a:effectLst/>
            </c:spPr>
          </c:errBars>
          <c:cat>
            <c:strRef>
              <c:f>'Pivot Carn. Family'!$A$20:$A$30</c:f>
              <c:strCache>
                <c:ptCount val="11"/>
                <c:pt idx="0">
                  <c:v>Bachelor's Beach</c:v>
                </c:pt>
                <c:pt idx="1">
                  <c:v>Windsock</c:v>
                </c:pt>
                <c:pt idx="2">
                  <c:v>18th Palm</c:v>
                </c:pt>
                <c:pt idx="3">
                  <c:v>Calabas</c:v>
                </c:pt>
                <c:pt idx="4">
                  <c:v>Front Porch</c:v>
                </c:pt>
                <c:pt idx="5">
                  <c:v>Forest</c:v>
                </c:pt>
                <c:pt idx="6">
                  <c:v>Reef Scientifico</c:v>
                </c:pt>
                <c:pt idx="7">
                  <c:v>Barcadera</c:v>
                </c:pt>
                <c:pt idx="8">
                  <c:v>Oil Slick Leap</c:v>
                </c:pt>
                <c:pt idx="9">
                  <c:v>Karpata</c:v>
                </c:pt>
                <c:pt idx="10">
                  <c:v>No Dive Reserve</c:v>
                </c:pt>
              </c:strCache>
            </c:strRef>
          </c:cat>
          <c:val>
            <c:numRef>
              <c:f>'Pivot Carn. Family'!$C$20:$C$30</c:f>
              <c:numCache>
                <c:formatCode>0</c:formatCode>
                <c:ptCount val="11"/>
                <c:pt idx="0">
                  <c:v>244.17041878837563</c:v>
                </c:pt>
                <c:pt idx="1">
                  <c:v>565.19523310739646</c:v>
                </c:pt>
                <c:pt idx="2">
                  <c:v>1014.6371730320071</c:v>
                </c:pt>
                <c:pt idx="3">
                  <c:v>711.90072648659657</c:v>
                </c:pt>
                <c:pt idx="4">
                  <c:v>427.27504152702545</c:v>
                </c:pt>
                <c:pt idx="5">
                  <c:v>0</c:v>
                </c:pt>
                <c:pt idx="6">
                  <c:v>658.70677076503512</c:v>
                </c:pt>
                <c:pt idx="7">
                  <c:v>332.88041221487566</c:v>
                </c:pt>
                <c:pt idx="8">
                  <c:v>227.27738167580128</c:v>
                </c:pt>
                <c:pt idx="9">
                  <c:v>610.62446477046171</c:v>
                </c:pt>
                <c:pt idx="10">
                  <c:v>519.60077924866926</c:v>
                </c:pt>
              </c:numCache>
            </c:numRef>
          </c:val>
          <c:extLst>
            <c:ext xmlns:c16="http://schemas.microsoft.com/office/drawing/2014/chart" uri="{C3380CC4-5D6E-409C-BE32-E72D297353CC}">
              <c16:uniqueId val="{00000001-A0C0-234A-8A9C-B99CFEE565A3}"/>
            </c:ext>
          </c:extLst>
        </c:ser>
        <c:ser>
          <c:idx val="2"/>
          <c:order val="2"/>
          <c:tx>
            <c:strRef>
              <c:f>'Pivot Carn. Family'!$D$19</c:f>
              <c:strCache>
                <c:ptCount val="1"/>
                <c:pt idx="0">
                  <c:v>Serranidae</c:v>
                </c:pt>
              </c:strCache>
            </c:strRef>
          </c:tx>
          <c:spPr>
            <a:solidFill>
              <a:schemeClr val="dk1">
                <a:tint val="75000"/>
              </a:schemeClr>
            </a:solidFill>
            <a:ln>
              <a:noFill/>
            </a:ln>
            <a:effectLst/>
          </c:spPr>
          <c:invertIfNegative val="0"/>
          <c:errBars>
            <c:errBarType val="both"/>
            <c:errValType val="cust"/>
            <c:noEndCap val="0"/>
            <c:plus>
              <c:numRef>
                <c:f>'Pivot Carn. Family'!$G$20:$G$30</c:f>
                <c:numCache>
                  <c:formatCode>General</c:formatCode>
                  <c:ptCount val="11"/>
                  <c:pt idx="0">
                    <c:v>21.992901155610141</c:v>
                  </c:pt>
                  <c:pt idx="1">
                    <c:v>110.10037868965988</c:v>
                  </c:pt>
                  <c:pt idx="2">
                    <c:v>55.927822304899728</c:v>
                  </c:pt>
                  <c:pt idx="3">
                    <c:v>96.581266162084702</c:v>
                  </c:pt>
                  <c:pt idx="4">
                    <c:v>96.849714742429413</c:v>
                  </c:pt>
                  <c:pt idx="5">
                    <c:v>93.725937372921393</c:v>
                  </c:pt>
                  <c:pt idx="6">
                    <c:v>74.961902559130365</c:v>
                  </c:pt>
                  <c:pt idx="7">
                    <c:v>110.33184523174526</c:v>
                  </c:pt>
                  <c:pt idx="8">
                    <c:v>43.311040857090759</c:v>
                  </c:pt>
                  <c:pt idx="9">
                    <c:v>18.92026951070272</c:v>
                  </c:pt>
                  <c:pt idx="10">
                    <c:v>58.763332750844626</c:v>
                  </c:pt>
                </c:numCache>
              </c:numRef>
            </c:plus>
            <c:minus>
              <c:numRef>
                <c:f>'Pivot Carn. Family'!$G$20:$G$30</c:f>
                <c:numCache>
                  <c:formatCode>General</c:formatCode>
                  <c:ptCount val="11"/>
                  <c:pt idx="0">
                    <c:v>21.992901155610141</c:v>
                  </c:pt>
                  <c:pt idx="1">
                    <c:v>110.10037868965988</c:v>
                  </c:pt>
                  <c:pt idx="2">
                    <c:v>55.927822304899728</c:v>
                  </c:pt>
                  <c:pt idx="3">
                    <c:v>96.581266162084702</c:v>
                  </c:pt>
                  <c:pt idx="4">
                    <c:v>96.849714742429413</c:v>
                  </c:pt>
                  <c:pt idx="5">
                    <c:v>93.725937372921393</c:v>
                  </c:pt>
                  <c:pt idx="6">
                    <c:v>74.961902559130365</c:v>
                  </c:pt>
                  <c:pt idx="7">
                    <c:v>110.33184523174526</c:v>
                  </c:pt>
                  <c:pt idx="8">
                    <c:v>43.311040857090759</c:v>
                  </c:pt>
                  <c:pt idx="9">
                    <c:v>18.92026951070272</c:v>
                  </c:pt>
                  <c:pt idx="10">
                    <c:v>58.763332750844626</c:v>
                  </c:pt>
                </c:numCache>
              </c:numRef>
            </c:minus>
            <c:spPr>
              <a:noFill/>
              <a:ln w="9525" cap="flat" cmpd="sng" algn="ctr">
                <a:solidFill>
                  <a:schemeClr val="tx1">
                    <a:lumMod val="65000"/>
                    <a:lumOff val="35000"/>
                  </a:schemeClr>
                </a:solidFill>
                <a:round/>
              </a:ln>
              <a:effectLst/>
            </c:spPr>
          </c:errBars>
          <c:cat>
            <c:strRef>
              <c:f>'Pivot Carn. Family'!$A$20:$A$30</c:f>
              <c:strCache>
                <c:ptCount val="11"/>
                <c:pt idx="0">
                  <c:v>Bachelor's Beach</c:v>
                </c:pt>
                <c:pt idx="1">
                  <c:v>Windsock</c:v>
                </c:pt>
                <c:pt idx="2">
                  <c:v>18th Palm</c:v>
                </c:pt>
                <c:pt idx="3">
                  <c:v>Calabas</c:v>
                </c:pt>
                <c:pt idx="4">
                  <c:v>Front Porch</c:v>
                </c:pt>
                <c:pt idx="5">
                  <c:v>Forest</c:v>
                </c:pt>
                <c:pt idx="6">
                  <c:v>Reef Scientifico</c:v>
                </c:pt>
                <c:pt idx="7">
                  <c:v>Barcadera</c:v>
                </c:pt>
                <c:pt idx="8">
                  <c:v>Oil Slick Leap</c:v>
                </c:pt>
                <c:pt idx="9">
                  <c:v>Karpata</c:v>
                </c:pt>
                <c:pt idx="10">
                  <c:v>No Dive Reserve</c:v>
                </c:pt>
              </c:strCache>
            </c:strRef>
          </c:cat>
          <c:val>
            <c:numRef>
              <c:f>'Pivot Carn. Family'!$D$20:$D$30</c:f>
              <c:numCache>
                <c:formatCode>0</c:formatCode>
                <c:ptCount val="11"/>
                <c:pt idx="0">
                  <c:v>83.939398188523597</c:v>
                </c:pt>
                <c:pt idx="1">
                  <c:v>337.973635401835</c:v>
                </c:pt>
                <c:pt idx="2">
                  <c:v>190.36194991546009</c:v>
                </c:pt>
                <c:pt idx="3">
                  <c:v>225.87587894632944</c:v>
                </c:pt>
                <c:pt idx="4">
                  <c:v>338.49715057552282</c:v>
                </c:pt>
                <c:pt idx="5">
                  <c:v>308.99749603690589</c:v>
                </c:pt>
                <c:pt idx="6">
                  <c:v>229.80282774070025</c:v>
                </c:pt>
                <c:pt idx="7">
                  <c:v>267.97209471264318</c:v>
                </c:pt>
                <c:pt idx="8">
                  <c:v>119.17778060752481</c:v>
                </c:pt>
                <c:pt idx="9">
                  <c:v>60.935540056491284</c:v>
                </c:pt>
                <c:pt idx="10">
                  <c:v>241.39755706877878</c:v>
                </c:pt>
              </c:numCache>
            </c:numRef>
          </c:val>
          <c:extLst>
            <c:ext xmlns:c16="http://schemas.microsoft.com/office/drawing/2014/chart" uri="{C3380CC4-5D6E-409C-BE32-E72D297353CC}">
              <c16:uniqueId val="{00000002-A0C0-234A-8A9C-B99CFEE565A3}"/>
            </c:ext>
          </c:extLst>
        </c:ser>
        <c:dLbls>
          <c:showLegendKey val="0"/>
          <c:showVal val="0"/>
          <c:showCatName val="0"/>
          <c:showSerName val="0"/>
          <c:showPercent val="0"/>
          <c:showBubbleSize val="0"/>
        </c:dLbls>
        <c:gapWidth val="70"/>
        <c:overlap val="-15"/>
        <c:axId val="1009399160"/>
        <c:axId val="1009397848"/>
      </c:barChart>
      <c:catAx>
        <c:axId val="1009399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397848"/>
        <c:crosses val="autoZero"/>
        <c:auto val="1"/>
        <c:lblAlgn val="ctr"/>
        <c:lblOffset val="100"/>
        <c:noMultiLvlLbl val="0"/>
      </c:catAx>
      <c:valAx>
        <c:axId val="1009397848"/>
        <c:scaling>
          <c:orientation val="minMax"/>
          <c:max val="16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g/100m</a:t>
                </a:r>
                <a:r>
                  <a:rPr lang="en-US" sz="1200" baseline="30000"/>
                  <a:t>2</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399160"/>
        <c:crosses val="autoZero"/>
        <c:crossBetween val="between"/>
      </c:valAx>
      <c:spPr>
        <a:noFill/>
        <a:ln>
          <a:noFill/>
        </a:ln>
        <a:effectLst/>
      </c:spPr>
    </c:plotArea>
    <c:legend>
      <c:legendPos val="r"/>
      <c:layout>
        <c:manualLayout>
          <c:xMode val="edge"/>
          <c:yMode val="edge"/>
          <c:x val="0.79330631530000806"/>
          <c:y val="0.22444567475940508"/>
          <c:w val="0.16751092511420959"/>
          <c:h val="0.219728100393700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6</xdr:col>
      <xdr:colOff>453390</xdr:colOff>
      <xdr:row>18</xdr:row>
      <xdr:rowOff>80010</xdr:rowOff>
    </xdr:from>
    <xdr:to>
      <xdr:col>8</xdr:col>
      <xdr:colOff>427990</xdr:colOff>
      <xdr:row>31</xdr:row>
      <xdr:rowOff>32379</xdr:rowOff>
    </xdr:to>
    <mc:AlternateContent xmlns:mc="http://schemas.openxmlformats.org/markup-compatibility/2006">
      <mc:Choice xmlns:a14="http://schemas.microsoft.com/office/drawing/2010/main" Requires="a14">
        <xdr:graphicFrame macro="">
          <xdr:nvGraphicFramePr>
            <xdr:cNvPr id="2" name="Functional Group">
              <a:extLst>
                <a:ext uri="{FF2B5EF4-FFF2-40B4-BE49-F238E27FC236}">
                  <a16:creationId xmlns:a16="http://schemas.microsoft.com/office/drawing/2014/main" id="{6926C122-E424-D44D-908C-A4F4B44AC815}"/>
                </a:ext>
              </a:extLst>
            </xdr:cNvPr>
            <xdr:cNvGraphicFramePr/>
          </xdr:nvGraphicFramePr>
          <xdr:xfrm>
            <a:off x="0" y="0"/>
            <a:ext cx="0" cy="0"/>
          </xdr:xfrm>
          <a:graphic>
            <a:graphicData uri="http://schemas.microsoft.com/office/drawing/2010/slicer">
              <sle:slicer xmlns:sle="http://schemas.microsoft.com/office/drawing/2010/slicer" name="Functional Group"/>
            </a:graphicData>
          </a:graphic>
        </xdr:graphicFrame>
      </mc:Choice>
      <mc:Fallback>
        <xdr:sp macro="" textlink="">
          <xdr:nvSpPr>
            <xdr:cNvPr id="0" name=""/>
            <xdr:cNvSpPr>
              <a:spLocks noTextEdit="1"/>
            </xdr:cNvSpPr>
          </xdr:nvSpPr>
          <xdr:spPr>
            <a:xfrm>
              <a:off x="6816090" y="350901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476250</xdr:colOff>
      <xdr:row>31</xdr:row>
      <xdr:rowOff>43815</xdr:rowOff>
    </xdr:from>
    <xdr:to>
      <xdr:col>17</xdr:col>
      <xdr:colOff>803910</xdr:colOff>
      <xdr:row>46</xdr:row>
      <xdr:rowOff>43815</xdr:rowOff>
    </xdr:to>
    <xdr:graphicFrame macro="">
      <xdr:nvGraphicFramePr>
        <xdr:cNvPr id="3" name="Chart 2">
          <a:extLst>
            <a:ext uri="{FF2B5EF4-FFF2-40B4-BE49-F238E27FC236}">
              <a16:creationId xmlns:a16="http://schemas.microsoft.com/office/drawing/2014/main" id="{37561395-CEC4-C44B-905A-556795CA1E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641985</xdr:colOff>
      <xdr:row>31</xdr:row>
      <xdr:rowOff>66675</xdr:rowOff>
    </xdr:from>
    <xdr:to>
      <xdr:col>13</xdr:col>
      <xdr:colOff>5715</xdr:colOff>
      <xdr:row>46</xdr:row>
      <xdr:rowOff>66675</xdr:rowOff>
    </xdr:to>
    <xdr:graphicFrame macro="">
      <xdr:nvGraphicFramePr>
        <xdr:cNvPr id="4" name="Chart 3">
          <a:extLst>
            <a:ext uri="{FF2B5EF4-FFF2-40B4-BE49-F238E27FC236}">
              <a16:creationId xmlns:a16="http://schemas.microsoft.com/office/drawing/2014/main" id="{965779AF-233A-E746-A383-8E0DEEE354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9525</xdr:colOff>
      <xdr:row>31</xdr:row>
      <xdr:rowOff>28575</xdr:rowOff>
    </xdr:from>
    <xdr:to>
      <xdr:col>24</xdr:col>
      <xdr:colOff>180975</xdr:colOff>
      <xdr:row>46</xdr:row>
      <xdr:rowOff>28575</xdr:rowOff>
    </xdr:to>
    <xdr:graphicFrame macro="">
      <xdr:nvGraphicFramePr>
        <xdr:cNvPr id="5" name="Chart 4">
          <a:extLst>
            <a:ext uri="{FF2B5EF4-FFF2-40B4-BE49-F238E27FC236}">
              <a16:creationId xmlns:a16="http://schemas.microsoft.com/office/drawing/2014/main" id="{183C437C-503A-9A44-ABDF-1E47B3722A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114300</xdr:colOff>
      <xdr:row>17</xdr:row>
      <xdr:rowOff>55245</xdr:rowOff>
    </xdr:from>
    <xdr:to>
      <xdr:col>13</xdr:col>
      <xdr:colOff>72390</xdr:colOff>
      <xdr:row>33</xdr:row>
      <xdr:rowOff>55245</xdr:rowOff>
    </xdr:to>
    <xdr:graphicFrame macro="">
      <xdr:nvGraphicFramePr>
        <xdr:cNvPr id="2" name="Chart 1">
          <a:extLst>
            <a:ext uri="{FF2B5EF4-FFF2-40B4-BE49-F238E27FC236}">
              <a16:creationId xmlns:a16="http://schemas.microsoft.com/office/drawing/2014/main" id="{E81309AD-5C6E-3949-9F0A-6BAB2F02A2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ollywilson/Downloads/Bonaire%20fish_2019_B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ollywilson/Downloads/Wilson%20and%20Risley_fish%205.5.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ecies List"/>
      <sheetName val="raw_2019"/>
      <sheetName val="Bryce"/>
      <sheetName val="test"/>
    </sheetNames>
    <sheetDataSet>
      <sheetData sheetId="0" refreshError="1">
        <row r="2">
          <cell r="A2" t="str">
            <v>trum</v>
          </cell>
          <cell r="B2" t="str">
            <v>Atlantic trumpetfish</v>
          </cell>
          <cell r="C2" t="str">
            <v>Aulostomus maculatus</v>
          </cell>
          <cell r="D2" t="str">
            <v>Aulostomidae</v>
          </cell>
          <cell r="E2" t="str">
            <v>Carnivore</v>
          </cell>
          <cell r="F2">
            <v>1E-4</v>
          </cell>
          <cell r="G2">
            <v>3.5539999999999998</v>
          </cell>
          <cell r="H2">
            <v>4.3</v>
          </cell>
          <cell r="I2">
            <v>0.73</v>
          </cell>
        </row>
        <row r="3">
          <cell r="A3" t="str">
            <v>bal</v>
          </cell>
          <cell r="B3" t="str">
            <v>Balloon Fish</v>
          </cell>
          <cell r="C3" t="str">
            <v>Diodon holocanthus</v>
          </cell>
          <cell r="D3" t="str">
            <v>Diodontidae</v>
          </cell>
          <cell r="E3" t="str">
            <v>Carnivore</v>
          </cell>
          <cell r="F3">
            <v>4.3650000000000001E-2</v>
          </cell>
          <cell r="G3">
            <v>2.87</v>
          </cell>
          <cell r="H3">
            <v>3.9</v>
          </cell>
          <cell r="I3">
            <v>0.2</v>
          </cell>
        </row>
        <row r="4">
          <cell r="A4" t="str">
            <v>bdb</v>
          </cell>
          <cell r="B4" t="str">
            <v>Banded Butterflyfish</v>
          </cell>
          <cell r="C4" t="str">
            <v>Chaetodan striatus</v>
          </cell>
          <cell r="D4" t="str">
            <v>Chaetodontidae</v>
          </cell>
          <cell r="E4" t="str">
            <v>Carnivore</v>
          </cell>
          <cell r="F4">
            <v>2.239E-2</v>
          </cell>
          <cell r="G4">
            <v>3.03</v>
          </cell>
          <cell r="H4">
            <v>3.2</v>
          </cell>
          <cell r="I4">
            <v>0.43</v>
          </cell>
        </row>
        <row r="5">
          <cell r="A5" t="str">
            <v>baj</v>
          </cell>
          <cell r="B5" t="str">
            <v>Bar Jack</v>
          </cell>
          <cell r="C5" t="str">
            <v>Caranx ruber</v>
          </cell>
          <cell r="D5" t="str">
            <v>Carangidae</v>
          </cell>
          <cell r="E5" t="str">
            <v>Carnivore</v>
          </cell>
          <cell r="F5">
            <v>1.6979999999999999E-2</v>
          </cell>
          <cell r="G5">
            <v>2.95</v>
          </cell>
          <cell r="H5">
            <v>4.4000000000000004</v>
          </cell>
          <cell r="I5">
            <v>0.77</v>
          </cell>
        </row>
        <row r="6">
          <cell r="A6" t="str">
            <v>bar</v>
          </cell>
          <cell r="B6" t="str">
            <v>Barracuda</v>
          </cell>
          <cell r="C6" t="str">
            <v>Sphyraena barracuda</v>
          </cell>
          <cell r="D6" t="str">
            <v>Sphyraenidae</v>
          </cell>
          <cell r="E6" t="str">
            <v>Carnivore</v>
          </cell>
          <cell r="F6">
            <v>8.3199999999999993E-3</v>
          </cell>
          <cell r="G6">
            <v>2.93</v>
          </cell>
          <cell r="H6">
            <v>4.5</v>
          </cell>
          <cell r="I6">
            <v>0.6</v>
          </cell>
        </row>
        <row r="7">
          <cell r="A7" t="str">
            <v>bch</v>
          </cell>
          <cell r="B7" t="str">
            <v>Bermuda Chub</v>
          </cell>
          <cell r="C7" t="str">
            <v>Kyphosus sectatrix</v>
          </cell>
          <cell r="D7" t="str">
            <v>Kyphosidae</v>
          </cell>
          <cell r="E7" t="str">
            <v>Herbivore</v>
          </cell>
          <cell r="F7">
            <v>1.2019999999999999E-2</v>
          </cell>
          <cell r="G7">
            <v>3.02</v>
          </cell>
          <cell r="H7">
            <v>2</v>
          </cell>
          <cell r="I7">
            <v>0</v>
          </cell>
        </row>
        <row r="8">
          <cell r="A8" t="str">
            <v>bld</v>
          </cell>
          <cell r="B8" t="str">
            <v>Black Durgon</v>
          </cell>
          <cell r="C8" t="str">
            <v>Melichthys niger</v>
          </cell>
          <cell r="D8" t="str">
            <v>Balistidae</v>
          </cell>
          <cell r="E8" t="str">
            <v>Omnivore</v>
          </cell>
          <cell r="F8">
            <v>2.3439999999999999E-2</v>
          </cell>
          <cell r="G8">
            <v>2.95</v>
          </cell>
          <cell r="H8">
            <v>2.4</v>
          </cell>
          <cell r="I8">
            <v>0.28000000000000003</v>
          </cell>
        </row>
        <row r="9">
          <cell r="A9" t="str">
            <v>blm</v>
          </cell>
          <cell r="B9" t="str">
            <v>Black Margate</v>
          </cell>
          <cell r="C9" t="str">
            <v>Anisotremus surinamensis</v>
          </cell>
          <cell r="D9" t="str">
            <v>Haemulidae</v>
          </cell>
          <cell r="E9" t="str">
            <v>Carnivore</v>
          </cell>
          <cell r="F9">
            <v>1.66E-2</v>
          </cell>
          <cell r="G9">
            <v>3.05</v>
          </cell>
          <cell r="H9">
            <v>3.6</v>
          </cell>
          <cell r="I9">
            <v>0.2</v>
          </cell>
        </row>
        <row r="10">
          <cell r="A10" t="str">
            <v>bbs</v>
          </cell>
          <cell r="B10" t="str">
            <v>Blackbar soldierfish</v>
          </cell>
          <cell r="C10" t="str">
            <v xml:space="preserve">Myripristis jacobus </v>
          </cell>
          <cell r="D10" t="str">
            <v>Holocentridae</v>
          </cell>
          <cell r="E10" t="str">
            <v>Carnivore</v>
          </cell>
          <cell r="F10">
            <v>1.2019999999999999E-2</v>
          </cell>
          <cell r="G10">
            <v>3.06</v>
          </cell>
          <cell r="H10">
            <v>3.6</v>
          </cell>
          <cell r="I10">
            <v>0.56000000000000005</v>
          </cell>
        </row>
        <row r="11">
          <cell r="A11" t="str">
            <v>clw</v>
          </cell>
          <cell r="B11" t="str">
            <v>Blackear wrasse</v>
          </cell>
          <cell r="C11" t="str">
            <v>Halichoeres poeyi</v>
          </cell>
          <cell r="D11" t="str">
            <v>Labridae</v>
          </cell>
          <cell r="E11" t="str">
            <v>Carnivore</v>
          </cell>
          <cell r="F11">
            <v>9.5499999999999995E-3</v>
          </cell>
          <cell r="G11">
            <v>3.08</v>
          </cell>
          <cell r="H11">
            <v>3.7</v>
          </cell>
          <cell r="I11">
            <v>0.2</v>
          </cell>
        </row>
        <row r="12">
          <cell r="A12" t="str">
            <v>blp</v>
          </cell>
          <cell r="B12" t="str">
            <v>Blue Parrotfish</v>
          </cell>
          <cell r="C12" t="str">
            <v>Scarus coeruleus</v>
          </cell>
          <cell r="D12" t="str">
            <v>Scaridae</v>
          </cell>
          <cell r="E12" t="str">
            <v>Herbivore</v>
          </cell>
          <cell r="F12">
            <v>1.3180000000000001E-2</v>
          </cell>
          <cell r="G12">
            <v>3.04</v>
          </cell>
          <cell r="H12">
            <v>2</v>
          </cell>
          <cell r="I12">
            <v>0</v>
          </cell>
        </row>
        <row r="13">
          <cell r="A13" t="str">
            <v>blg</v>
          </cell>
          <cell r="B13" t="str">
            <v>Blue Striped Grunt</v>
          </cell>
          <cell r="C13" t="str">
            <v>Haemulon sciurus</v>
          </cell>
          <cell r="D13" t="str">
            <v>Haemulidae</v>
          </cell>
          <cell r="E13" t="str">
            <v>Carnivore</v>
          </cell>
          <cell r="F13">
            <v>1.549E-2</v>
          </cell>
          <cell r="G13">
            <v>2.98</v>
          </cell>
          <cell r="H13">
            <v>3.4</v>
          </cell>
          <cell r="I13">
            <v>0.47</v>
          </cell>
        </row>
        <row r="14">
          <cell r="A14" t="str">
            <v>blt</v>
          </cell>
          <cell r="B14" t="str">
            <v>Blue Tang</v>
          </cell>
          <cell r="C14" t="str">
            <v>Acanthurus coeruleus</v>
          </cell>
          <cell r="D14" t="str">
            <v>Acanthuridae</v>
          </cell>
          <cell r="E14" t="str">
            <v>Herbivore</v>
          </cell>
          <cell r="F14">
            <v>2.512E-2</v>
          </cell>
          <cell r="G14">
            <v>2.96</v>
          </cell>
          <cell r="H14">
            <v>2</v>
          </cell>
          <cell r="I14">
            <v>0.03</v>
          </cell>
        </row>
        <row r="15">
          <cell r="A15" t="str">
            <v>bhw</v>
          </cell>
          <cell r="B15" t="str">
            <v>Bluehead Wrasse</v>
          </cell>
          <cell r="C15" t="str">
            <v>Thalassoma bifasciatum</v>
          </cell>
          <cell r="D15" t="str">
            <v>Labridae</v>
          </cell>
          <cell r="E15" t="str">
            <v>Carnivore</v>
          </cell>
          <cell r="F15">
            <v>8.9099999999999995E-3</v>
          </cell>
          <cell r="G15">
            <v>3.01</v>
          </cell>
          <cell r="H15">
            <v>3.3</v>
          </cell>
          <cell r="I15">
            <v>0.1</v>
          </cell>
        </row>
        <row r="16">
          <cell r="A16" t="str">
            <v>btp</v>
          </cell>
          <cell r="B16" t="str">
            <v>Bucktooth parrotfish</v>
          </cell>
          <cell r="C16" t="str">
            <v>Sparisoma radians</v>
          </cell>
          <cell r="D16" t="str">
            <v>Scaridae</v>
          </cell>
          <cell r="E16" t="str">
            <v>Herbivore</v>
          </cell>
          <cell r="F16">
            <v>9.5499999999999995E-3</v>
          </cell>
          <cell r="G16">
            <v>3.05</v>
          </cell>
          <cell r="H16">
            <v>2</v>
          </cell>
          <cell r="I16">
            <v>0</v>
          </cell>
        </row>
        <row r="17">
          <cell r="A17" t="str">
            <v>csg</v>
          </cell>
          <cell r="B17" t="str">
            <v>Caesar Grunt</v>
          </cell>
          <cell r="C17" t="str">
            <v>Haemulon carbonarium</v>
          </cell>
          <cell r="D17" t="str">
            <v>Haemulidae</v>
          </cell>
          <cell r="E17" t="str">
            <v>Carnivore</v>
          </cell>
          <cell r="F17">
            <v>1.738E-2</v>
          </cell>
          <cell r="G17">
            <v>2.98</v>
          </cell>
          <cell r="H17">
            <v>3.2</v>
          </cell>
          <cell r="I17">
            <v>0.49</v>
          </cell>
        </row>
        <row r="18">
          <cell r="A18" t="str">
            <v>cer</v>
          </cell>
          <cell r="B18" t="str">
            <v>Cero</v>
          </cell>
          <cell r="C18" t="str">
            <v>Scomberomorus regalis</v>
          </cell>
          <cell r="D18" t="str">
            <v>Scombridae</v>
          </cell>
          <cell r="E18" t="str">
            <v>Carnivore</v>
          </cell>
          <cell r="F18">
            <v>9.7699999999999992E-3</v>
          </cell>
          <cell r="G18">
            <v>3.01</v>
          </cell>
          <cell r="H18">
            <v>4.5</v>
          </cell>
          <cell r="I18">
            <v>0.4</v>
          </cell>
        </row>
        <row r="19">
          <cell r="A19" t="str">
            <v>clw</v>
          </cell>
          <cell r="B19" t="str">
            <v>Clown Wrasse</v>
          </cell>
          <cell r="C19" t="str">
            <v>Halichoeres maculipinna </v>
          </cell>
          <cell r="D19" t="str">
            <v>Labridae</v>
          </cell>
          <cell r="E19" t="str">
            <v>Carnivore</v>
          </cell>
          <cell r="F19">
            <v>1.047E-2</v>
          </cell>
          <cell r="G19">
            <v>3.2</v>
          </cell>
          <cell r="H19">
            <v>3.3</v>
          </cell>
          <cell r="I19">
            <v>0.2</v>
          </cell>
        </row>
        <row r="20">
          <cell r="A20" t="str">
            <v>con</v>
          </cell>
          <cell r="B20" t="str">
            <v>Coney</v>
          </cell>
          <cell r="C20" t="str">
            <v>Cephalopholis fulva</v>
          </cell>
          <cell r="D20" t="str">
            <v>Serranidae</v>
          </cell>
          <cell r="E20" t="str">
            <v>Carnivore</v>
          </cell>
          <cell r="F20">
            <v>0.01</v>
          </cell>
          <cell r="G20">
            <v>3.02</v>
          </cell>
          <cell r="H20">
            <v>4</v>
          </cell>
          <cell r="I20">
            <v>0.7</v>
          </cell>
        </row>
        <row r="21">
          <cell r="A21" t="str">
            <v>crf</v>
          </cell>
          <cell r="B21" t="str">
            <v>Creole Fish</v>
          </cell>
          <cell r="C21" t="str">
            <v>Paranthias furcifer</v>
          </cell>
          <cell r="D21" t="str">
            <v>Serranidae</v>
          </cell>
          <cell r="E21" t="str">
            <v>Carnivore</v>
          </cell>
          <cell r="F21">
            <v>1.35E-2</v>
          </cell>
          <cell r="G21">
            <v>3.0430000000000001</v>
          </cell>
          <cell r="H21">
            <v>3.2</v>
          </cell>
          <cell r="I21">
            <v>0.1</v>
          </cell>
        </row>
        <row r="22">
          <cell r="A22" t="str">
            <v>crw</v>
          </cell>
          <cell r="B22" t="str">
            <v>Creole Wrasse</v>
          </cell>
          <cell r="C22" t="str">
            <v>Clepticus parrae</v>
          </cell>
          <cell r="D22" t="str">
            <v>Labridae</v>
          </cell>
          <cell r="E22" t="str">
            <v>Planktivore</v>
          </cell>
          <cell r="F22">
            <v>9.5499999999999995E-3</v>
          </cell>
          <cell r="G22">
            <v>3.05</v>
          </cell>
          <cell r="H22">
            <v>3.4</v>
          </cell>
          <cell r="I22">
            <v>0.2</v>
          </cell>
        </row>
        <row r="23">
          <cell r="A23" t="str">
            <v>cus</v>
          </cell>
          <cell r="B23" t="str">
            <v>Cubera Snapper</v>
          </cell>
          <cell r="C23" t="str">
            <v>Lutjanus cyanopterus</v>
          </cell>
          <cell r="D23" t="str">
            <v>Lutjanidae</v>
          </cell>
          <cell r="E23" t="str">
            <v>Carnivore</v>
          </cell>
          <cell r="F23">
            <v>1.5100000000000001E-2</v>
          </cell>
          <cell r="G23">
            <v>3.0600999999999998</v>
          </cell>
          <cell r="H23">
            <v>4.4000000000000004</v>
          </cell>
          <cell r="I23">
            <v>0.5</v>
          </cell>
        </row>
        <row r="24">
          <cell r="A24" t="str">
            <v>dcf</v>
          </cell>
          <cell r="B24" t="str">
            <v>Doctorfish</v>
          </cell>
          <cell r="C24" t="str">
            <v>Acanthurus chirurgus</v>
          </cell>
          <cell r="D24" t="str">
            <v>Acanthuridae</v>
          </cell>
          <cell r="E24" t="str">
            <v>Herbivore</v>
          </cell>
          <cell r="F24">
            <v>2.0889999999999999E-2</v>
          </cell>
          <cell r="G24">
            <v>2.96</v>
          </cell>
          <cell r="H24">
            <v>2</v>
          </cell>
          <cell r="I24">
            <v>0.02</v>
          </cell>
        </row>
        <row r="25">
          <cell r="A25" t="str">
            <v>dgs</v>
          </cell>
          <cell r="B25" t="str">
            <v>Dog Snapper</v>
          </cell>
          <cell r="C25" t="str">
            <v>Lutjanus jocu</v>
          </cell>
          <cell r="D25" t="str">
            <v>Lutjanidae</v>
          </cell>
          <cell r="E25" t="str">
            <v>Carnivore</v>
          </cell>
          <cell r="F25">
            <v>1.5140000000000001E-2</v>
          </cell>
          <cell r="G25">
            <v>2.98</v>
          </cell>
          <cell r="H25">
            <v>4.4000000000000004</v>
          </cell>
          <cell r="I25">
            <v>0.03</v>
          </cell>
        </row>
        <row r="26">
          <cell r="A26" t="str">
            <v>4eb</v>
          </cell>
          <cell r="B26" t="str">
            <v>Foureye Butterflyfish</v>
          </cell>
          <cell r="C26" t="str">
            <v>Chaetodon capistratus</v>
          </cell>
          <cell r="D26" t="str">
            <v>Chaetodontidae</v>
          </cell>
          <cell r="E26" t="str">
            <v>Carnivore</v>
          </cell>
          <cell r="F26">
            <v>2.512E-2</v>
          </cell>
          <cell r="G26">
            <v>3.1</v>
          </cell>
          <cell r="H26">
            <v>3</v>
          </cell>
          <cell r="I26">
            <v>0.44</v>
          </cell>
        </row>
        <row r="27">
          <cell r="A27" t="str">
            <v>fra</v>
          </cell>
          <cell r="B27" t="str">
            <v>French Angelfish</v>
          </cell>
          <cell r="C27" t="str">
            <v>Pomacanthus paru</v>
          </cell>
          <cell r="D27" t="str">
            <v>Pomacanthidae</v>
          </cell>
          <cell r="E27" t="str">
            <v>Carnivore</v>
          </cell>
          <cell r="F27">
            <v>3.09E-2</v>
          </cell>
          <cell r="G27">
            <v>2.95</v>
          </cell>
          <cell r="H27">
            <v>2.8</v>
          </cell>
          <cell r="I27">
            <v>0</v>
          </cell>
        </row>
        <row r="28">
          <cell r="A28" t="str">
            <v>frg</v>
          </cell>
          <cell r="B28" t="str">
            <v>French Grunt</v>
          </cell>
          <cell r="C28" t="str">
            <v>Haemulon flavolineatum</v>
          </cell>
          <cell r="D28" t="str">
            <v>Haemulidae</v>
          </cell>
          <cell r="E28" t="str">
            <v>Carnivore</v>
          </cell>
          <cell r="F28">
            <v>1.349E-2</v>
          </cell>
          <cell r="G28">
            <v>3</v>
          </cell>
          <cell r="H28">
            <v>3.3</v>
          </cell>
          <cell r="I28">
            <v>0.41</v>
          </cell>
        </row>
        <row r="29">
          <cell r="A29" t="str">
            <v>ges</v>
          </cell>
          <cell r="B29" t="str">
            <v>Glass Eye Snapper</v>
          </cell>
          <cell r="C29" t="str">
            <v>Heteropriacanthus cruentatus</v>
          </cell>
          <cell r="D29" t="str">
            <v>Priacanthidae</v>
          </cell>
          <cell r="E29" t="str">
            <v>Carnivore</v>
          </cell>
          <cell r="F29">
            <v>1.738E-2</v>
          </cell>
          <cell r="G29">
            <v>2.9</v>
          </cell>
          <cell r="H29">
            <v>3.8</v>
          </cell>
          <cell r="I29">
            <v>0.47</v>
          </cell>
        </row>
        <row r="30">
          <cell r="A30" t="str">
            <v>ygf</v>
          </cell>
          <cell r="B30" t="str">
            <v>Goatfish</v>
          </cell>
          <cell r="C30" t="str">
            <v>Mulloidichthys martinicus</v>
          </cell>
          <cell r="D30" t="str">
            <v>Mullidae</v>
          </cell>
          <cell r="E30" t="str">
            <v>Carnivore</v>
          </cell>
          <cell r="F30">
            <v>9.7699999999999992E-3</v>
          </cell>
          <cell r="G30">
            <v>3.12</v>
          </cell>
          <cell r="H30">
            <v>3.5</v>
          </cell>
          <cell r="I30">
            <v>0.37</v>
          </cell>
        </row>
        <row r="31">
          <cell r="A31" t="str">
            <v>gom</v>
          </cell>
          <cell r="B31" t="str">
            <v>Goldentail Moray</v>
          </cell>
          <cell r="C31" t="str">
            <v>Gymnothorax miliaris</v>
          </cell>
          <cell r="D31" t="str">
            <v>Muraenidae</v>
          </cell>
          <cell r="E31" t="str">
            <v>Carnivore</v>
          </cell>
          <cell r="F31">
            <v>1.8600000000000001E-3</v>
          </cell>
          <cell r="G31">
            <v>3.07</v>
          </cell>
          <cell r="H31">
            <v>3.9</v>
          </cell>
          <cell r="I31">
            <v>0.63</v>
          </cell>
        </row>
        <row r="32">
          <cell r="A32" t="str">
            <v>grb</v>
          </cell>
          <cell r="B32" t="str">
            <v>Graysby</v>
          </cell>
          <cell r="C32" t="str">
            <v>Cephalopholis cruentata</v>
          </cell>
          <cell r="D32" t="str">
            <v>Serranidae</v>
          </cell>
          <cell r="E32" t="str">
            <v>Carnivore</v>
          </cell>
          <cell r="F32">
            <v>1.1220000000000001E-2</v>
          </cell>
          <cell r="G32">
            <v>3.07</v>
          </cell>
          <cell r="H32">
            <v>4.2</v>
          </cell>
          <cell r="I32">
            <v>0.74</v>
          </cell>
        </row>
        <row r="33">
          <cell r="A33" t="str">
            <v>jvg</v>
          </cell>
          <cell r="B33" t="str">
            <v>Grunt (juvenile)</v>
          </cell>
          <cell r="C33" t="str">
            <v>Haemulon spp.</v>
          </cell>
          <cell r="D33" t="str">
            <v>Haemulidae</v>
          </cell>
          <cell r="E33" t="str">
            <v>Carnivore</v>
          </cell>
          <cell r="F33">
            <v>1.349E-2</v>
          </cell>
          <cell r="G33">
            <v>3</v>
          </cell>
          <cell r="H33"/>
          <cell r="I33"/>
        </row>
        <row r="34">
          <cell r="A34" t="str">
            <v>ham</v>
          </cell>
          <cell r="B34" t="str">
            <v>Hamlet spp.</v>
          </cell>
          <cell r="C34" t="str">
            <v>Hypoplectrus puella</v>
          </cell>
          <cell r="D34" t="str">
            <v>Serranidae</v>
          </cell>
          <cell r="E34" t="str">
            <v>Carnivore</v>
          </cell>
          <cell r="F34">
            <v>1.7780000000000001E-2</v>
          </cell>
          <cell r="G34">
            <v>3.03</v>
          </cell>
          <cell r="H34">
            <v>3.7</v>
          </cell>
          <cell r="I34">
            <v>0.4</v>
          </cell>
        </row>
        <row r="35">
          <cell r="A35" t="str">
            <v>hog</v>
          </cell>
          <cell r="B35" t="str">
            <v>Hogfish</v>
          </cell>
          <cell r="C35" t="str">
            <v>Lachnolaimus maximus</v>
          </cell>
          <cell r="D35" t="str">
            <v>Labridae</v>
          </cell>
          <cell r="E35" t="str">
            <v>Carnivore</v>
          </cell>
          <cell r="F35">
            <v>2.188E-2</v>
          </cell>
          <cell r="G35">
            <v>2.98</v>
          </cell>
          <cell r="H35">
            <v>4.2</v>
          </cell>
          <cell r="I35">
            <v>0</v>
          </cell>
        </row>
        <row r="36">
          <cell r="A36" t="str">
            <v>hcc</v>
          </cell>
          <cell r="B36" t="str">
            <v>Honeycomb Cowfish</v>
          </cell>
          <cell r="C36" t="str">
            <v>Acanthostracion polygonia</v>
          </cell>
          <cell r="D36" t="str">
            <v>Ostraciidae</v>
          </cell>
          <cell r="E36" t="str">
            <v>Omnivore</v>
          </cell>
          <cell r="F36">
            <v>2.818E-2</v>
          </cell>
          <cell r="G36">
            <v>2.83</v>
          </cell>
          <cell r="H36">
            <v>2</v>
          </cell>
          <cell r="I36">
            <v>0</v>
          </cell>
        </row>
        <row r="37">
          <cell r="A37" t="str">
            <v>hej</v>
          </cell>
          <cell r="B37" t="str">
            <v>Horse-eye Jack</v>
          </cell>
          <cell r="C37" t="str">
            <v>Caranx latus</v>
          </cell>
          <cell r="D37" t="str">
            <v>Carangidae</v>
          </cell>
          <cell r="E37" t="str">
            <v>Carnivore</v>
          </cell>
          <cell r="F37">
            <v>2.188E-2</v>
          </cell>
          <cell r="G37">
            <v>2.95</v>
          </cell>
          <cell r="H37">
            <v>4.2</v>
          </cell>
          <cell r="I37">
            <v>0.4</v>
          </cell>
        </row>
        <row r="38">
          <cell r="A38" t="str">
            <v>inl</v>
          </cell>
          <cell r="B38" t="str">
            <v>Inshore Lizardfish</v>
          </cell>
          <cell r="C38" t="str">
            <v>Synodus foetens</v>
          </cell>
          <cell r="D38" t="str">
            <v>Synodontidae</v>
          </cell>
          <cell r="E38" t="str">
            <v>Carnivore</v>
          </cell>
          <cell r="F38">
            <v>3.8E-3</v>
          </cell>
          <cell r="G38">
            <v>3.21</v>
          </cell>
          <cell r="H38">
            <v>4.5</v>
          </cell>
          <cell r="I38">
            <v>0</v>
          </cell>
        </row>
        <row r="39">
          <cell r="A39" t="str">
            <v>jop</v>
          </cell>
          <cell r="B39" t="str">
            <v>Jolthead Porgy</v>
          </cell>
          <cell r="C39" t="str">
            <v>Calamus bajonado</v>
          </cell>
          <cell r="D39" t="str">
            <v>Sparidae</v>
          </cell>
          <cell r="E39" t="str">
            <v>Carnivore</v>
          </cell>
          <cell r="F39">
            <v>2.818E-2</v>
          </cell>
          <cell r="G39">
            <v>2.9</v>
          </cell>
          <cell r="H39">
            <v>3.5</v>
          </cell>
          <cell r="I39">
            <v>0.2</v>
          </cell>
        </row>
        <row r="40">
          <cell r="A40" t="str">
            <v>lns</v>
          </cell>
          <cell r="B40" t="str">
            <v>Lane Snapper</v>
          </cell>
          <cell r="C40" t="str">
            <v>Lutjanus synagris</v>
          </cell>
          <cell r="D40" t="str">
            <v>Lutjanidae</v>
          </cell>
          <cell r="E40" t="str">
            <v>Carnivore</v>
          </cell>
          <cell r="F40">
            <v>1.4449999999999999E-2</v>
          </cell>
          <cell r="G40">
            <v>2.97</v>
          </cell>
          <cell r="H40">
            <v>3.8</v>
          </cell>
          <cell r="I40">
            <v>0.62</v>
          </cell>
        </row>
        <row r="41">
          <cell r="A41" t="str">
            <v>lion</v>
          </cell>
          <cell r="B41" t="str">
            <v>Lionfish</v>
          </cell>
          <cell r="C41" t="str">
            <v>Pterois sp.</v>
          </cell>
          <cell r="D41" t="str">
            <v>Scorpaenidae</v>
          </cell>
          <cell r="E41" t="str">
            <v>Carnivore</v>
          </cell>
          <cell r="F41">
            <v>1.1480000000000001E-2</v>
          </cell>
          <cell r="G41">
            <v>3.09</v>
          </cell>
          <cell r="H41">
            <v>4.4000000000000004</v>
          </cell>
          <cell r="I41">
            <v>0.79</v>
          </cell>
        </row>
        <row r="42">
          <cell r="A42" t="str">
            <v>ljs</v>
          </cell>
          <cell r="B42" t="str">
            <v>Longjaw squirrelfish</v>
          </cell>
          <cell r="C42" t="str">
            <v>Neoniphon marianus</v>
          </cell>
          <cell r="D42" t="str">
            <v>Holocentridae</v>
          </cell>
          <cell r="E42" t="str">
            <v>Carnivore</v>
          </cell>
          <cell r="F42">
            <v>1.549E-2</v>
          </cell>
          <cell r="G42">
            <v>2.98</v>
          </cell>
          <cell r="H42">
            <v>3.6</v>
          </cell>
          <cell r="I42">
            <v>0.4</v>
          </cell>
        </row>
        <row r="43">
          <cell r="A43" t="str">
            <v>lsb</v>
          </cell>
          <cell r="B43" t="str">
            <v>Longsnout Butterflyfish</v>
          </cell>
          <cell r="C43" t="str">
            <v>Chaetodon aculeatus</v>
          </cell>
          <cell r="D43" t="str">
            <v>Chaetodontidae</v>
          </cell>
          <cell r="E43" t="str">
            <v>Carnivore</v>
          </cell>
          <cell r="F43">
            <v>2.188E-2</v>
          </cell>
          <cell r="G43">
            <v>3.02</v>
          </cell>
          <cell r="H43">
            <v>3.4</v>
          </cell>
          <cell r="I43">
            <v>0.2</v>
          </cell>
        </row>
        <row r="44">
          <cell r="A44" t="str">
            <v>lsq</v>
          </cell>
          <cell r="B44" t="str">
            <v>Longspine Squirrelfish</v>
          </cell>
          <cell r="C44" t="str">
            <v>Holocentrus rufus</v>
          </cell>
          <cell r="D44" t="str">
            <v>Holocentridae</v>
          </cell>
          <cell r="E44" t="str">
            <v>Carnivore</v>
          </cell>
          <cell r="F44">
            <v>1.1480000000000001E-2</v>
          </cell>
          <cell r="G44">
            <v>2.89</v>
          </cell>
          <cell r="H44">
            <v>3.5</v>
          </cell>
          <cell r="I44">
            <v>0.4</v>
          </cell>
        </row>
        <row r="45">
          <cell r="A45" t="str">
            <v>mgs</v>
          </cell>
          <cell r="B45" t="str">
            <v>Mahogany Snapper</v>
          </cell>
          <cell r="C45" t="str">
            <v>Lutjanus mahogoni</v>
          </cell>
          <cell r="D45" t="str">
            <v>Lutjanidae</v>
          </cell>
          <cell r="E45" t="str">
            <v>Carnivore</v>
          </cell>
          <cell r="F45">
            <v>1.6979999999999999E-2</v>
          </cell>
          <cell r="G45">
            <v>2.96</v>
          </cell>
          <cell r="H45">
            <v>4.4000000000000004</v>
          </cell>
          <cell r="I45">
            <v>0.75</v>
          </cell>
        </row>
        <row r="46">
          <cell r="A46" t="str">
            <v>mdp</v>
          </cell>
          <cell r="B46" t="str">
            <v>Midnight Parrotfish</v>
          </cell>
          <cell r="C46" t="str">
            <v>Scarus coelestinus</v>
          </cell>
          <cell r="D46" t="str">
            <v>Scaridae</v>
          </cell>
          <cell r="E46" t="str">
            <v>Herbivore</v>
          </cell>
          <cell r="F46">
            <v>1.585E-2</v>
          </cell>
          <cell r="G46">
            <v>3.05</v>
          </cell>
          <cell r="H46">
            <v>2</v>
          </cell>
          <cell r="I46">
            <v>0</v>
          </cell>
        </row>
        <row r="47">
          <cell r="A47" t="str">
            <v>mus</v>
          </cell>
          <cell r="B47" t="str">
            <v>Mutton Snapper</v>
          </cell>
          <cell r="C47" t="str">
            <v>Lutjanus analis</v>
          </cell>
          <cell r="D47" t="str">
            <v>Lutjanidae</v>
          </cell>
          <cell r="E47" t="str">
            <v>Carnivore</v>
          </cell>
          <cell r="F47">
            <v>1.3180000000000001E-2</v>
          </cell>
          <cell r="G47">
            <v>2.97</v>
          </cell>
          <cell r="H47">
            <v>3.9</v>
          </cell>
          <cell r="I47">
            <v>0.2</v>
          </cell>
        </row>
        <row r="48">
          <cell r="A48" t="str">
            <v>nag</v>
          </cell>
          <cell r="B48" t="str">
            <v>Nassau grouper</v>
          </cell>
          <cell r="C48" t="str">
            <v>Epinephelus striatus</v>
          </cell>
          <cell r="D48" t="str">
            <v>Serranidae</v>
          </cell>
          <cell r="E48" t="str">
            <v>Carnivore</v>
          </cell>
          <cell r="F48">
            <v>1.1480000000000001E-2</v>
          </cell>
          <cell r="G48">
            <v>3.05</v>
          </cell>
          <cell r="H48">
            <v>4.0999999999999996</v>
          </cell>
          <cell r="I48">
            <v>0</v>
          </cell>
        </row>
        <row r="49">
          <cell r="A49" t="str">
            <v>ocs</v>
          </cell>
          <cell r="B49" t="str">
            <v>Ocean Surgeonfish</v>
          </cell>
          <cell r="C49" t="str">
            <v>Acanthurus bahianus</v>
          </cell>
          <cell r="D49" t="str">
            <v>Acanthuridae</v>
          </cell>
          <cell r="E49" t="str">
            <v>Herbivore</v>
          </cell>
          <cell r="F49">
            <v>1.8620000000000001E-2</v>
          </cell>
          <cell r="G49">
            <v>2.91</v>
          </cell>
          <cell r="H49">
            <v>2</v>
          </cell>
          <cell r="I49">
            <v>0</v>
          </cell>
        </row>
        <row r="50">
          <cell r="A50" t="str">
            <v>osf</v>
          </cell>
          <cell r="B50" t="str">
            <v>Orangespotted Filefish</v>
          </cell>
          <cell r="C50" t="str">
            <v>Cantherhines pullus</v>
          </cell>
          <cell r="D50" t="str">
            <v>Monacanthidae</v>
          </cell>
          <cell r="E50" t="str">
            <v>Omnivore</v>
          </cell>
          <cell r="F50">
            <v>2.291E-2</v>
          </cell>
          <cell r="G50">
            <v>2.87</v>
          </cell>
          <cell r="H50">
            <v>2.6</v>
          </cell>
          <cell r="I50">
            <v>0.19</v>
          </cell>
        </row>
        <row r="51">
          <cell r="A51" t="str">
            <v>pj</v>
          </cell>
          <cell r="B51" t="str">
            <v>Parrotfish juvenile spp.</v>
          </cell>
          <cell r="C51"/>
          <cell r="D51" t="str">
            <v>Scaridae</v>
          </cell>
          <cell r="E51" t="str">
            <v>Scaridae</v>
          </cell>
          <cell r="F51">
            <v>1.38E-2</v>
          </cell>
          <cell r="G51">
            <v>3.04</v>
          </cell>
          <cell r="H51">
            <v>2</v>
          </cell>
          <cell r="I51">
            <v>0.02</v>
          </cell>
        </row>
        <row r="52">
          <cell r="A52" t="str">
            <v>pcf</v>
          </cell>
          <cell r="B52" t="str">
            <v>Peacock Flounder</v>
          </cell>
          <cell r="C52" t="str">
            <v>Bothus lunatus</v>
          </cell>
          <cell r="D52" t="str">
            <v>Bothidae</v>
          </cell>
          <cell r="E52" t="str">
            <v>Carnivore</v>
          </cell>
          <cell r="F52">
            <v>1.047E-2</v>
          </cell>
          <cell r="G52">
            <v>3.05</v>
          </cell>
          <cell r="H52">
            <v>4.4000000000000004</v>
          </cell>
          <cell r="I52">
            <v>0.78</v>
          </cell>
        </row>
        <row r="53">
          <cell r="A53" t="str">
            <v>plp</v>
          </cell>
          <cell r="B53" t="str">
            <v>Pluma porgy</v>
          </cell>
          <cell r="C53" t="str">
            <v>Calamus pennatula</v>
          </cell>
          <cell r="D53" t="str">
            <v>Serranidae</v>
          </cell>
          <cell r="E53" t="str">
            <v>Carnivore</v>
          </cell>
          <cell r="F53">
            <v>2.188E-2</v>
          </cell>
          <cell r="G53">
            <v>2.91</v>
          </cell>
          <cell r="H53">
            <v>3.7</v>
          </cell>
          <cell r="I53">
            <v>0.2</v>
          </cell>
        </row>
        <row r="54">
          <cell r="A54" t="str">
            <v>lgd</v>
          </cell>
          <cell r="B54" t="str">
            <v>Longfin Damselfish</v>
          </cell>
          <cell r="C54" t="str">
            <v>Stegastes diencaeus</v>
          </cell>
          <cell r="D54" t="str">
            <v>Pomacentridae</v>
          </cell>
          <cell r="E54" t="str">
            <v>Herbivore</v>
          </cell>
          <cell r="F54">
            <v>1.9949999999999999E-2</v>
          </cell>
          <cell r="G54">
            <v>2.99</v>
          </cell>
          <cell r="H54">
            <v>2</v>
          </cell>
          <cell r="I54">
            <v>0</v>
          </cell>
        </row>
        <row r="55">
          <cell r="A55" t="str">
            <v>porq</v>
          </cell>
          <cell r="B55" t="str">
            <v>Porcupinefish</v>
          </cell>
          <cell r="C55" t="str">
            <v>Diodon hystrix</v>
          </cell>
          <cell r="D55" t="str">
            <v>Diodontidae</v>
          </cell>
          <cell r="E55" t="str">
            <v>Carnivore</v>
          </cell>
          <cell r="F55">
            <v>6.6070000000000004E-2</v>
          </cell>
          <cell r="G55">
            <v>2.84</v>
          </cell>
          <cell r="H55">
            <v>3.7</v>
          </cell>
          <cell r="I55">
            <v>0</v>
          </cell>
        </row>
        <row r="56">
          <cell r="A56" t="str">
            <v>prp</v>
          </cell>
          <cell r="B56" t="str">
            <v>Princess Parrotfish</v>
          </cell>
          <cell r="C56" t="str">
            <v>Scarus taeniopterus</v>
          </cell>
          <cell r="D56" t="str">
            <v>Scaridae</v>
          </cell>
          <cell r="E56" t="str">
            <v>Herbivore</v>
          </cell>
          <cell r="F56">
            <v>3.3500000000000002E-2</v>
          </cell>
          <cell r="G56">
            <v>2.7086000000000001</v>
          </cell>
          <cell r="H56">
            <v>2</v>
          </cell>
          <cell r="I56">
            <v>0</v>
          </cell>
        </row>
        <row r="57">
          <cell r="A57" t="str">
            <v>pud</v>
          </cell>
          <cell r="B57" t="str">
            <v>Puddingwife</v>
          </cell>
          <cell r="C57" t="str">
            <v>Halichoeres radiatus</v>
          </cell>
          <cell r="D57" t="str">
            <v>Labridae</v>
          </cell>
          <cell r="E57" t="str">
            <v>Carnivore</v>
          </cell>
          <cell r="F57">
            <v>1.3100000000000001E-2</v>
          </cell>
          <cell r="G57">
            <v>3.0379999999999998</v>
          </cell>
          <cell r="H57">
            <v>3.3</v>
          </cell>
          <cell r="I57">
            <v>0.44</v>
          </cell>
        </row>
        <row r="58">
          <cell r="A58" t="str">
            <v>qua</v>
          </cell>
          <cell r="B58" t="str">
            <v>Queen Angelfish</v>
          </cell>
          <cell r="C58" t="str">
            <v>Holacanthus ciliaris</v>
          </cell>
          <cell r="D58" t="str">
            <v>Pomacanthidae</v>
          </cell>
          <cell r="E58" t="str">
            <v>Omnivore</v>
          </cell>
          <cell r="F58">
            <v>3.09E-2</v>
          </cell>
          <cell r="G58">
            <v>2.89</v>
          </cell>
          <cell r="H58">
            <v>3</v>
          </cell>
          <cell r="I58">
            <v>0</v>
          </cell>
        </row>
        <row r="59">
          <cell r="A59" t="str">
            <v>qup</v>
          </cell>
          <cell r="B59" t="str">
            <v>Queen Parrotfish</v>
          </cell>
          <cell r="C59" t="str">
            <v>Scarus vetula</v>
          </cell>
          <cell r="D59" t="str">
            <v>Scaridae</v>
          </cell>
          <cell r="E59" t="str">
            <v>Herbivore</v>
          </cell>
          <cell r="F59">
            <v>1.38E-2</v>
          </cell>
          <cell r="G59">
            <v>3.03</v>
          </cell>
          <cell r="H59">
            <v>2</v>
          </cell>
          <cell r="I59">
            <v>0.08</v>
          </cell>
        </row>
        <row r="60">
          <cell r="A60" t="str">
            <v>qut</v>
          </cell>
          <cell r="B60" t="str">
            <v>Queen triggerfish</v>
          </cell>
          <cell r="C60" t="str">
            <v>Balistes vetula</v>
          </cell>
          <cell r="D60" t="str">
            <v>Balistidae</v>
          </cell>
          <cell r="E60" t="str">
            <v>Omnivore</v>
          </cell>
          <cell r="F60">
            <v>0.23280000000000001</v>
          </cell>
          <cell r="G60">
            <v>2.5129999999999999</v>
          </cell>
          <cell r="H60">
            <v>3.8</v>
          </cell>
          <cell r="I60">
            <v>0.1</v>
          </cell>
        </row>
        <row r="61">
          <cell r="A61" t="str">
            <v>rnp</v>
          </cell>
          <cell r="B61" t="str">
            <v>Rainbow Parrotfish</v>
          </cell>
          <cell r="C61" t="str">
            <v>Scarus guacamaia</v>
          </cell>
          <cell r="D61" t="str">
            <v>Scaridae</v>
          </cell>
          <cell r="E61" t="str">
            <v>Herbivore</v>
          </cell>
          <cell r="F61">
            <v>1.349E-2</v>
          </cell>
          <cell r="G61">
            <v>3.02</v>
          </cell>
          <cell r="H61">
            <v>2</v>
          </cell>
          <cell r="I61">
            <v>0</v>
          </cell>
        </row>
        <row r="62">
          <cell r="A62" t="str">
            <v>raw</v>
          </cell>
          <cell r="B62" t="str">
            <v>Rainbow wrasse</v>
          </cell>
          <cell r="C62" t="str">
            <v>Halichoeres pictus</v>
          </cell>
          <cell r="D62" t="str">
            <v>Labridae</v>
          </cell>
          <cell r="E62" t="str">
            <v>Carnivore</v>
          </cell>
          <cell r="F62">
            <v>0.01</v>
          </cell>
          <cell r="G62">
            <v>3.08</v>
          </cell>
          <cell r="H62">
            <v>3.5</v>
          </cell>
          <cell r="I62">
            <v>0.37</v>
          </cell>
        </row>
        <row r="63">
          <cell r="A63" t="str">
            <v>reh</v>
          </cell>
          <cell r="B63" t="str">
            <v>Red Hind</v>
          </cell>
          <cell r="C63" t="str">
            <v>Epinephelus guttatus</v>
          </cell>
          <cell r="D63" t="str">
            <v>Serranidae</v>
          </cell>
          <cell r="E63" t="str">
            <v>Carnivore</v>
          </cell>
          <cell r="F63">
            <v>1.1480000000000001E-2</v>
          </cell>
          <cell r="G63">
            <v>3.04</v>
          </cell>
          <cell r="H63">
            <v>3.8</v>
          </cell>
          <cell r="I63">
            <v>0.3</v>
          </cell>
        </row>
        <row r="64">
          <cell r="A64" t="str">
            <v>rbp</v>
          </cell>
          <cell r="B64" t="str">
            <v>Redband Parrotfish</v>
          </cell>
          <cell r="C64" t="str">
            <v>Sparisoma aurofrenatum</v>
          </cell>
          <cell r="D64" t="str">
            <v>Scaridae</v>
          </cell>
          <cell r="E64" t="str">
            <v>Herbivore</v>
          </cell>
          <cell r="F64">
            <v>1.072E-2</v>
          </cell>
          <cell r="G64">
            <v>3.12</v>
          </cell>
          <cell r="H64">
            <v>2</v>
          </cell>
          <cell r="I64">
            <v>0.06</v>
          </cell>
        </row>
        <row r="65">
          <cell r="A65" t="str">
            <v>rtp</v>
          </cell>
          <cell r="B65" t="str">
            <v>Redtail Parrotfish</v>
          </cell>
          <cell r="C65" t="str">
            <v>Sparisoma chrysopterum</v>
          </cell>
          <cell r="D65" t="str">
            <v>Scaridae</v>
          </cell>
          <cell r="E65" t="str">
            <v>Herbivore</v>
          </cell>
          <cell r="F65">
            <v>1.072E-2</v>
          </cell>
          <cell r="G65">
            <v>3.09</v>
          </cell>
          <cell r="H65">
            <v>2</v>
          </cell>
          <cell r="I65">
            <v>0</v>
          </cell>
        </row>
        <row r="66">
          <cell r="A66" t="str">
            <v>rfb</v>
          </cell>
          <cell r="B66" t="str">
            <v>Reef Butterflyfish</v>
          </cell>
          <cell r="C66" t="str">
            <v>Chaetodon sedentarius</v>
          </cell>
          <cell r="D66" t="str">
            <v>Chaetodontidae</v>
          </cell>
          <cell r="E66" t="str">
            <v>Carnivore</v>
          </cell>
          <cell r="F66">
            <v>2.52E-2</v>
          </cell>
          <cell r="G66">
            <v>3.0760000000000001</v>
          </cell>
          <cell r="H66">
            <v>3.9</v>
          </cell>
          <cell r="I66">
            <v>0.4</v>
          </cell>
        </row>
        <row r="67">
          <cell r="A67" t="str">
            <v>rkb</v>
          </cell>
          <cell r="B67" t="str">
            <v>Rock Beauty</v>
          </cell>
          <cell r="C67" t="str">
            <v>Holacanthus tricolour</v>
          </cell>
          <cell r="D67" t="str">
            <v>Pomacanthidae</v>
          </cell>
          <cell r="E67" t="str">
            <v>Omnivore</v>
          </cell>
          <cell r="F67">
            <v>3.388E-2</v>
          </cell>
          <cell r="G67">
            <v>2.91</v>
          </cell>
          <cell r="H67">
            <v>2.6</v>
          </cell>
          <cell r="I67">
            <v>0.33</v>
          </cell>
        </row>
        <row r="68">
          <cell r="A68" t="str">
            <v>roh</v>
          </cell>
          <cell r="B68" t="str">
            <v>Rock Hind</v>
          </cell>
          <cell r="C68" t="str">
            <v>Epinephelus ascensionis</v>
          </cell>
          <cell r="D68" t="str">
            <v>Serranidae</v>
          </cell>
          <cell r="E68" t="str">
            <v>Carnivore</v>
          </cell>
          <cell r="F68">
            <v>1.349E-2</v>
          </cell>
          <cell r="G68">
            <v>3.09</v>
          </cell>
          <cell r="H68">
            <v>3.5</v>
          </cell>
          <cell r="I68">
            <v>0.4</v>
          </cell>
        </row>
        <row r="69">
          <cell r="A69" t="str">
            <v>sap</v>
          </cell>
          <cell r="B69" t="str">
            <v>Saddled Parrotfish</v>
          </cell>
          <cell r="C69" t="str">
            <v>Sparisoma frondosum</v>
          </cell>
          <cell r="D69" t="str">
            <v>Scaridae</v>
          </cell>
          <cell r="E69" t="str">
            <v>Herbivore</v>
          </cell>
          <cell r="F69">
            <v>1.023E-2</v>
          </cell>
          <cell r="G69">
            <v>3.07</v>
          </cell>
          <cell r="H69">
            <v>3.5</v>
          </cell>
          <cell r="I69">
            <v>0.2</v>
          </cell>
        </row>
        <row r="70">
          <cell r="A70" t="str">
            <v>slc</v>
          </cell>
          <cell r="B70" t="str">
            <v>Sailors Choice</v>
          </cell>
          <cell r="C70" t="str">
            <v>Haemulon parra</v>
          </cell>
          <cell r="D70" t="str">
            <v>Haemulidae</v>
          </cell>
          <cell r="E70" t="str">
            <v>Carnivore</v>
          </cell>
          <cell r="F70">
            <v>1.2880000000000001E-2</v>
          </cell>
          <cell r="G70">
            <v>3.02</v>
          </cell>
          <cell r="H70">
            <v>3.5</v>
          </cell>
          <cell r="I70">
            <v>0.2</v>
          </cell>
        </row>
        <row r="71">
          <cell r="A71" t="str">
            <v>3sd</v>
          </cell>
          <cell r="B71" t="str">
            <v>3-spot Damselfish</v>
          </cell>
          <cell r="C71" t="str">
            <v>Stegastes planifrons</v>
          </cell>
          <cell r="D71" t="str">
            <v>Pomacentridae</v>
          </cell>
          <cell r="E71" t="str">
            <v>Omnivore</v>
          </cell>
          <cell r="F71">
            <v>2.188E-2</v>
          </cell>
          <cell r="G71">
            <v>2.96</v>
          </cell>
          <cell r="H71">
            <v>3.3</v>
          </cell>
          <cell r="I71">
            <v>0.3</v>
          </cell>
        </row>
        <row r="72">
          <cell r="A72" t="str">
            <v>bgd</v>
          </cell>
          <cell r="B72" t="str">
            <v>Beaugregory</v>
          </cell>
          <cell r="C72" t="str">
            <v>Stegastes leucostictus</v>
          </cell>
          <cell r="D72" t="str">
            <v>Pomacentridae</v>
          </cell>
          <cell r="E72" t="str">
            <v>Omnivore</v>
          </cell>
          <cell r="F72">
            <v>1.9949999999999999E-2</v>
          </cell>
          <cell r="G72">
            <v>2.95</v>
          </cell>
          <cell r="H72">
            <v>3.1</v>
          </cell>
          <cell r="I72">
            <v>0.2</v>
          </cell>
        </row>
        <row r="73">
          <cell r="A73" t="str">
            <v>bid</v>
          </cell>
          <cell r="B73" t="str">
            <v>Bicolour Damselfish</v>
          </cell>
          <cell r="C73" t="str">
            <v>Stegastes partitus</v>
          </cell>
          <cell r="D73" t="str">
            <v>Pomacentridae</v>
          </cell>
          <cell r="E73" t="str">
            <v>Herbivore</v>
          </cell>
          <cell r="F73">
            <v>1.4789999999999999E-2</v>
          </cell>
          <cell r="G73">
            <v>3.01</v>
          </cell>
          <cell r="H73">
            <v>2</v>
          </cell>
          <cell r="I73">
            <v>0</v>
          </cell>
        </row>
        <row r="74">
          <cell r="A74" t="str">
            <v>blc</v>
          </cell>
          <cell r="B74" t="str">
            <v>Blue Chromis</v>
          </cell>
          <cell r="C74" t="str">
            <v>Chromis cyanea</v>
          </cell>
          <cell r="D74" t="str">
            <v>Pomacentridae</v>
          </cell>
          <cell r="E74" t="str">
            <v>Planktivore</v>
          </cell>
          <cell r="F74">
            <v>1.4789999999999999E-2</v>
          </cell>
          <cell r="G74">
            <v>2.98</v>
          </cell>
          <cell r="H74">
            <v>3</v>
          </cell>
          <cell r="I74">
            <v>0</v>
          </cell>
        </row>
        <row r="75">
          <cell r="A75" t="str">
            <v>brc</v>
          </cell>
          <cell r="B75" t="str">
            <v>Brown Chromis</v>
          </cell>
          <cell r="C75" t="str">
            <v>Chromis multilineata</v>
          </cell>
          <cell r="D75" t="str">
            <v>Pomacentridae</v>
          </cell>
          <cell r="E75" t="str">
            <v>Planktivore</v>
          </cell>
          <cell r="F75">
            <v>1.4789999999999999E-2</v>
          </cell>
          <cell r="G75">
            <v>2.98</v>
          </cell>
          <cell r="H75">
            <v>3</v>
          </cell>
          <cell r="I75">
            <v>0</v>
          </cell>
        </row>
        <row r="76">
          <cell r="A76" t="str">
            <v>sgm</v>
          </cell>
          <cell r="B76" t="str">
            <v>Sergeant Major</v>
          </cell>
          <cell r="C76" t="str">
            <v>Abudefduf saxatilis</v>
          </cell>
          <cell r="D76" t="str">
            <v>Pomacentridae</v>
          </cell>
          <cell r="E76" t="str">
            <v>Carnivore</v>
          </cell>
          <cell r="F76">
            <v>1.8200000000000001E-2</v>
          </cell>
          <cell r="G76">
            <v>3.05</v>
          </cell>
          <cell r="H76">
            <v>3.8</v>
          </cell>
          <cell r="I76">
            <v>0.2</v>
          </cell>
        </row>
        <row r="77">
          <cell r="A77" t="str">
            <v>ytd</v>
          </cell>
          <cell r="B77" t="str">
            <v>Yellowtail Damselfish</v>
          </cell>
          <cell r="C77" t="str">
            <v>Microspathodon chrysurus</v>
          </cell>
          <cell r="D77" t="str">
            <v>Pomacentridae</v>
          </cell>
          <cell r="E77" t="str">
            <v>Herbivore</v>
          </cell>
          <cell r="F77">
            <v>2.291E-2</v>
          </cell>
          <cell r="G77">
            <v>3.02</v>
          </cell>
          <cell r="H77">
            <v>2.1</v>
          </cell>
          <cell r="I77">
            <v>0.15</v>
          </cell>
        </row>
        <row r="78">
          <cell r="A78" t="str">
            <v>sad</v>
          </cell>
          <cell r="B78" t="str">
            <v>Sand diver (prev. lizardfish)</v>
          </cell>
          <cell r="C78" t="str">
            <v>Synodus intermedius</v>
          </cell>
          <cell r="D78" t="str">
            <v>Synodontidae</v>
          </cell>
          <cell r="E78" t="str">
            <v>Carnivore</v>
          </cell>
          <cell r="F78">
            <v>3.8E-3</v>
          </cell>
          <cell r="G78">
            <v>3.21</v>
          </cell>
          <cell r="H78">
            <v>4.2</v>
          </cell>
          <cell r="I78">
            <v>0.72</v>
          </cell>
        </row>
        <row r="79">
          <cell r="A79" t="str">
            <v>tile</v>
          </cell>
          <cell r="B79" t="str">
            <v>Sand tilefish</v>
          </cell>
          <cell r="C79" t="str">
            <v>Malacanthus plumieri</v>
          </cell>
          <cell r="D79" t="str">
            <v>Malacanthidae</v>
          </cell>
          <cell r="E79" t="str">
            <v>Carnivore</v>
          </cell>
          <cell r="F79">
            <v>5.3699999999999998E-3</v>
          </cell>
          <cell r="G79">
            <v>3.03</v>
          </cell>
          <cell r="H79">
            <v>3.7</v>
          </cell>
          <cell r="I79">
            <v>0.3</v>
          </cell>
        </row>
        <row r="80">
          <cell r="A80" t="str">
            <v>sep</v>
          </cell>
          <cell r="B80" t="str">
            <v>Saucereye porgy</v>
          </cell>
          <cell r="C80" t="str">
            <v>Calamus calamus</v>
          </cell>
          <cell r="D80" t="str">
            <v>Serranidae</v>
          </cell>
          <cell r="E80" t="str">
            <v>Carnivore</v>
          </cell>
          <cell r="F80">
            <v>2.6919999999999999E-2</v>
          </cell>
          <cell r="G80">
            <v>2.9</v>
          </cell>
          <cell r="H80">
            <v>3.5</v>
          </cell>
          <cell r="I80">
            <v>0.2</v>
          </cell>
        </row>
        <row r="81">
          <cell r="A81" t="str">
            <v>sms</v>
          </cell>
          <cell r="B81" t="str">
            <v>Schoolmaster snapper</v>
          </cell>
          <cell r="C81" t="str">
            <v>Lutjanus apodus</v>
          </cell>
          <cell r="D81" t="str">
            <v>Lutjanidae</v>
          </cell>
          <cell r="E81" t="str">
            <v>Carnivore</v>
          </cell>
          <cell r="F81">
            <v>1.413E-2</v>
          </cell>
          <cell r="G81">
            <v>2.98</v>
          </cell>
          <cell r="H81">
            <v>4.2</v>
          </cell>
          <cell r="I81">
            <v>0.72</v>
          </cell>
        </row>
        <row r="82">
          <cell r="A82" t="str">
            <v>scor</v>
          </cell>
          <cell r="B82" t="str">
            <v>Scorpionfish</v>
          </cell>
          <cell r="C82" t="str">
            <v>Scorpaena plumieri</v>
          </cell>
          <cell r="D82" t="str">
            <v>Scorpaenidae</v>
          </cell>
          <cell r="E82" t="str">
            <v>Carnivore</v>
          </cell>
          <cell r="F82">
            <v>1.5140000000000001E-2</v>
          </cell>
          <cell r="G82">
            <v>2.99</v>
          </cell>
          <cell r="H82">
            <v>3.8</v>
          </cell>
          <cell r="I82">
            <v>0.55000000000000004</v>
          </cell>
        </row>
        <row r="83">
          <cell r="A83" t="str">
            <v>scc</v>
          </cell>
          <cell r="B83" t="str">
            <v>Scrawled cowfish</v>
          </cell>
          <cell r="C83" t="str">
            <v>Acanthostracion quadricornis</v>
          </cell>
          <cell r="D83" t="str">
            <v>Ostraciidae</v>
          </cell>
          <cell r="E83" t="str">
            <v>Omnivore</v>
          </cell>
          <cell r="F83">
            <v>3.9809999999999998E-2</v>
          </cell>
          <cell r="G83">
            <v>2.7</v>
          </cell>
          <cell r="H83">
            <v>2.7</v>
          </cell>
          <cell r="I83">
            <v>0.2</v>
          </cell>
        </row>
        <row r="84">
          <cell r="A84" t="str">
            <v>scf</v>
          </cell>
          <cell r="B84" t="str">
            <v>Scrawled Filefish</v>
          </cell>
          <cell r="C84" t="str">
            <v>Aluterus scriptus</v>
          </cell>
          <cell r="D84" t="str">
            <v>Monacanthidae</v>
          </cell>
          <cell r="E84" t="str">
            <v>Omnivore</v>
          </cell>
          <cell r="F84">
            <v>0.82299999999999995</v>
          </cell>
          <cell r="G84">
            <v>1.8136000000000001</v>
          </cell>
          <cell r="H84">
            <v>2.8</v>
          </cell>
          <cell r="I84">
            <v>0.45</v>
          </cell>
        </row>
        <row r="85">
          <cell r="A85" t="str">
            <v>snp</v>
          </cell>
          <cell r="B85" t="str">
            <v xml:space="preserve">Sharp-nose puffer </v>
          </cell>
          <cell r="C85" t="str">
            <v>Canthigaster rostrata</v>
          </cell>
          <cell r="D85" t="str">
            <v>Tetraodontidae</v>
          </cell>
          <cell r="E85" t="str">
            <v>Omnivore</v>
          </cell>
          <cell r="F85">
            <v>2.239E-2</v>
          </cell>
          <cell r="G85">
            <v>2.96</v>
          </cell>
          <cell r="H85">
            <v>3</v>
          </cell>
          <cell r="I85">
            <v>0.38</v>
          </cell>
        </row>
        <row r="86">
          <cell r="A86" t="str">
            <v>she</v>
          </cell>
          <cell r="B86" t="str">
            <v>Sharptail Eel</v>
          </cell>
          <cell r="C86" t="str">
            <v>Myrichthys breviceps</v>
          </cell>
          <cell r="D86" t="str">
            <v>Ophichthidae</v>
          </cell>
          <cell r="E86" t="str">
            <v>Carnivore</v>
          </cell>
          <cell r="F86">
            <v>1.5100000000000001E-3</v>
          </cell>
          <cell r="G86">
            <v>2.91</v>
          </cell>
          <cell r="H86">
            <v>3.5</v>
          </cell>
          <cell r="I86">
            <v>0.5</v>
          </cell>
        </row>
        <row r="87">
          <cell r="A87" t="str">
            <v>sld</v>
          </cell>
          <cell r="B87" t="str">
            <v>Slippery Dick</v>
          </cell>
          <cell r="C87" t="str">
            <v>Halichoeres bivittatus</v>
          </cell>
          <cell r="D87" t="str">
            <v>Labridae</v>
          </cell>
          <cell r="E87" t="str">
            <v>Carnivore</v>
          </cell>
          <cell r="F87">
            <v>9.3299999999999998E-3</v>
          </cell>
          <cell r="G87">
            <v>3.06</v>
          </cell>
          <cell r="H87">
            <v>3.3</v>
          </cell>
          <cell r="I87">
            <v>0.46</v>
          </cell>
        </row>
        <row r="88">
          <cell r="A88" t="str">
            <v>smg</v>
          </cell>
          <cell r="B88" t="str">
            <v>Smallmouth Grunt</v>
          </cell>
          <cell r="C88" t="str">
            <v>Haemulon chrysargyreum</v>
          </cell>
          <cell r="D88" t="str">
            <v>Haemulidae</v>
          </cell>
          <cell r="E88" t="str">
            <v>Carnivore</v>
          </cell>
          <cell r="F88">
            <v>1.259E-2</v>
          </cell>
          <cell r="G88">
            <v>2.99</v>
          </cell>
          <cell r="H88">
            <v>3.2</v>
          </cell>
          <cell r="I88">
            <v>0.39</v>
          </cell>
        </row>
        <row r="89">
          <cell r="A89" t="str">
            <v>smt</v>
          </cell>
          <cell r="B89" t="str">
            <v>Smooth Trunkfish</v>
          </cell>
          <cell r="C89" t="str">
            <v>Lactophyrs triqueter</v>
          </cell>
          <cell r="D89" t="str">
            <v>Ostraciidae</v>
          </cell>
          <cell r="E89" t="str">
            <v>Omnivore</v>
          </cell>
          <cell r="F89">
            <v>4.8980000000000003E-2</v>
          </cell>
          <cell r="G89">
            <v>2.78</v>
          </cell>
          <cell r="H89">
            <v>3.3</v>
          </cell>
          <cell r="I89">
            <v>0.2</v>
          </cell>
        </row>
        <row r="90">
          <cell r="A90" t="str">
            <v>soap</v>
          </cell>
          <cell r="B90" t="str">
            <v>Soapfish spp.</v>
          </cell>
          <cell r="C90" t="str">
            <v>Rypticus spp.</v>
          </cell>
          <cell r="D90" t="str">
            <v>Serranidae</v>
          </cell>
          <cell r="E90" t="str">
            <v>Carnivore</v>
          </cell>
          <cell r="F90">
            <v>1.1480000000000001E-2</v>
          </cell>
          <cell r="G90">
            <v>3.06</v>
          </cell>
          <cell r="H90">
            <v>4.0999999999999996</v>
          </cell>
          <cell r="I90">
            <v>0.5</v>
          </cell>
        </row>
        <row r="91">
          <cell r="A91" t="str">
            <v>spg</v>
          </cell>
          <cell r="B91" t="str">
            <v>Spanish Grunt</v>
          </cell>
          <cell r="C91" t="str">
            <v>Haemulon macrostomum</v>
          </cell>
          <cell r="D91" t="str">
            <v>Haemulidae</v>
          </cell>
          <cell r="E91" t="str">
            <v>Carnivore</v>
          </cell>
          <cell r="F91">
            <v>2.4400000000000002E-2</v>
          </cell>
          <cell r="G91">
            <v>2.0390000000000001</v>
          </cell>
          <cell r="H91">
            <v>3.3</v>
          </cell>
          <cell r="I91">
            <v>0.34</v>
          </cell>
        </row>
        <row r="92">
          <cell r="A92" t="str">
            <v>sph</v>
          </cell>
          <cell r="B92" t="str">
            <v>Spanish Hogfish</v>
          </cell>
          <cell r="C92" t="str">
            <v>Bodianus rufus</v>
          </cell>
          <cell r="D92" t="str">
            <v>Labridae</v>
          </cell>
          <cell r="E92" t="str">
            <v>Carnivore</v>
          </cell>
          <cell r="F92">
            <v>1.44E-2</v>
          </cell>
          <cell r="G92">
            <v>3.0531999999999999</v>
          </cell>
          <cell r="H92">
            <v>3.4</v>
          </cell>
          <cell r="I92">
            <v>0.49</v>
          </cell>
        </row>
        <row r="93">
          <cell r="A93" t="str">
            <v>spb</v>
          </cell>
          <cell r="B93" t="str">
            <v>Spotfin Butterflyfish</v>
          </cell>
          <cell r="C93" t="str">
            <v>Chaetodon ocellatus</v>
          </cell>
          <cell r="D93" t="str">
            <v>Chaetodontidae</v>
          </cell>
          <cell r="E93" t="str">
            <v>Carnivore</v>
          </cell>
          <cell r="F93">
            <v>2.5700000000000001E-2</v>
          </cell>
          <cell r="G93">
            <v>3.02</v>
          </cell>
          <cell r="H93">
            <v>3.7</v>
          </cell>
          <cell r="I93">
            <v>0.2</v>
          </cell>
        </row>
        <row r="94">
          <cell r="A94" t="str">
            <v>spd</v>
          </cell>
          <cell r="B94" t="str">
            <v>Spotted Drum</v>
          </cell>
          <cell r="C94" t="str">
            <v>Equetus punctatus</v>
          </cell>
          <cell r="D94" t="str">
            <v>Sciaenidae</v>
          </cell>
          <cell r="E94" t="str">
            <v>Carnivore</v>
          </cell>
          <cell r="F94">
            <v>8.3199999999999993E-3</v>
          </cell>
          <cell r="G94">
            <v>3.09</v>
          </cell>
          <cell r="H94">
            <v>3.5</v>
          </cell>
          <cell r="I94">
            <v>0.3</v>
          </cell>
        </row>
        <row r="95">
          <cell r="A95" t="str">
            <v>spg</v>
          </cell>
          <cell r="B95" t="str">
            <v>Spotted Goatfish</v>
          </cell>
          <cell r="C95" t="str">
            <v>Pseudupeneus maculatus</v>
          </cell>
          <cell r="D95" t="str">
            <v>Mullidae</v>
          </cell>
          <cell r="E95" t="str">
            <v>Carnivore</v>
          </cell>
          <cell r="F95">
            <v>0.01</v>
          </cell>
          <cell r="G95">
            <v>3.12</v>
          </cell>
          <cell r="H95">
            <v>3.5</v>
          </cell>
          <cell r="I95">
            <v>0.53</v>
          </cell>
        </row>
        <row r="96">
          <cell r="A96" t="str">
            <v>spm</v>
          </cell>
          <cell r="B96" t="str">
            <v>Spotted Moray</v>
          </cell>
          <cell r="C96" t="str">
            <v>Gymnothorax moringa</v>
          </cell>
          <cell r="D96" t="str">
            <v>Muraenidae</v>
          </cell>
          <cell r="E96" t="str">
            <v>Carnivore</v>
          </cell>
          <cell r="F96">
            <v>9.1E-4</v>
          </cell>
          <cell r="G96">
            <v>3.12</v>
          </cell>
          <cell r="H96">
            <v>4.5</v>
          </cell>
          <cell r="I96">
            <v>0.8</v>
          </cell>
        </row>
        <row r="97">
          <cell r="A97" t="str">
            <v>spt</v>
          </cell>
          <cell r="B97" t="str">
            <v>Spotted Trunkfish</v>
          </cell>
          <cell r="C97" t="str">
            <v>Lactophrys bicaudalis</v>
          </cell>
          <cell r="D97" t="str">
            <v>Ostraciidae</v>
          </cell>
          <cell r="E97" t="str">
            <v>Omnivore</v>
          </cell>
          <cell r="F97">
            <v>4.9000000000000002E-2</v>
          </cell>
          <cell r="G97">
            <v>2.78</v>
          </cell>
          <cell r="H97">
            <v>3</v>
          </cell>
          <cell r="I97">
            <v>0.25</v>
          </cell>
        </row>
        <row r="98">
          <cell r="A98" t="str">
            <v>sqf</v>
          </cell>
          <cell r="B98" t="str">
            <v>Squirrel Fish</v>
          </cell>
          <cell r="C98" t="str">
            <v>Holocentrus adsensionis</v>
          </cell>
          <cell r="D98" t="str">
            <v>Holocentridae</v>
          </cell>
          <cell r="E98" t="str">
            <v>Carnivore</v>
          </cell>
          <cell r="F98">
            <v>1.585E-2</v>
          </cell>
          <cell r="G98">
            <v>2.97</v>
          </cell>
          <cell r="H98">
            <v>3.5</v>
          </cell>
          <cell r="I98">
            <v>0.56999999999999995</v>
          </cell>
        </row>
        <row r="99">
          <cell r="A99" t="str">
            <v>stop</v>
          </cell>
          <cell r="B99" t="str">
            <v>Stoplight Parrotfish</v>
          </cell>
          <cell r="C99" t="str">
            <v>Sparisoma viride</v>
          </cell>
          <cell r="D99" t="str">
            <v>Scaridae</v>
          </cell>
          <cell r="E99" t="str">
            <v>Herbivore</v>
          </cell>
          <cell r="F99">
            <v>1.38E-2</v>
          </cell>
          <cell r="G99">
            <v>3.04</v>
          </cell>
          <cell r="H99">
            <v>2</v>
          </cell>
          <cell r="I99">
            <v>0.02</v>
          </cell>
        </row>
        <row r="100">
          <cell r="A100" t="str">
            <v>strp</v>
          </cell>
          <cell r="B100" t="str">
            <v>Striped Parrotfish</v>
          </cell>
          <cell r="C100" t="str">
            <v>Scarus iserti</v>
          </cell>
          <cell r="D100" t="str">
            <v>Scaridae</v>
          </cell>
          <cell r="E100" t="str">
            <v>Herbivore</v>
          </cell>
          <cell r="F100">
            <v>1.0959999999999999E-2</v>
          </cell>
          <cell r="G100">
            <v>3.01</v>
          </cell>
          <cell r="H100">
            <v>2</v>
          </cell>
          <cell r="I100">
            <v>0</v>
          </cell>
        </row>
        <row r="101">
          <cell r="A101" t="str">
            <v>tar</v>
          </cell>
          <cell r="B101" t="str">
            <v>Tarpon</v>
          </cell>
          <cell r="C101" t="str">
            <v>Megalops atlanticus</v>
          </cell>
          <cell r="D101" t="str">
            <v>Megalopidae</v>
          </cell>
          <cell r="E101" t="str">
            <v>Carnivore</v>
          </cell>
          <cell r="F101">
            <v>7.9399999999999991E-3</v>
          </cell>
          <cell r="G101">
            <v>2.98</v>
          </cell>
          <cell r="H101">
            <v>4.5</v>
          </cell>
          <cell r="I101">
            <v>0</v>
          </cell>
        </row>
        <row r="102">
          <cell r="A102" t="str">
            <v>tgg</v>
          </cell>
          <cell r="B102" t="str">
            <v>Tiger Grouper</v>
          </cell>
          <cell r="C102" t="str">
            <v>Mycteroperca tigris</v>
          </cell>
          <cell r="D102" t="str">
            <v>Serranidae</v>
          </cell>
          <cell r="E102" t="str">
            <v>Carnivore</v>
          </cell>
          <cell r="F102">
            <v>1.1220000000000001E-2</v>
          </cell>
          <cell r="G102">
            <v>3.06</v>
          </cell>
          <cell r="H102">
            <v>4.5</v>
          </cell>
          <cell r="I102">
            <v>0.8</v>
          </cell>
        </row>
        <row r="103">
          <cell r="A103" t="str">
            <v>tom</v>
          </cell>
          <cell r="B103" t="str">
            <v>Tomate</v>
          </cell>
          <cell r="C103" t="str">
            <v>Haemulton aurolineatum</v>
          </cell>
          <cell r="D103" t="str">
            <v>Haemulidae</v>
          </cell>
          <cell r="E103" t="str">
            <v>Carnivore</v>
          </cell>
          <cell r="F103">
            <v>1.5140000000000001E-2</v>
          </cell>
          <cell r="G103">
            <v>2.99</v>
          </cell>
          <cell r="H103">
            <v>4.4000000000000004</v>
          </cell>
          <cell r="I103">
            <v>0</v>
          </cell>
        </row>
        <row r="104">
          <cell r="A104" t="str">
            <v>wgr</v>
          </cell>
          <cell r="B104" t="str">
            <v>White Grunt</v>
          </cell>
          <cell r="C104" t="str">
            <v>Haemulon plumieri</v>
          </cell>
          <cell r="D104" t="str">
            <v>Haemulidae</v>
          </cell>
          <cell r="E104" t="str">
            <v>Carnivore</v>
          </cell>
          <cell r="F104">
            <v>1.4789999999999999E-2</v>
          </cell>
          <cell r="G104">
            <v>2.98</v>
          </cell>
          <cell r="H104">
            <v>3.6</v>
          </cell>
          <cell r="I104">
            <v>0.48</v>
          </cell>
        </row>
        <row r="105">
          <cell r="A105" t="str">
            <v>whm</v>
          </cell>
          <cell r="B105" t="str">
            <v>White Margate</v>
          </cell>
          <cell r="C105" t="str">
            <v>Haemulon album</v>
          </cell>
          <cell r="D105" t="str">
            <v>Haemulidae</v>
          </cell>
          <cell r="E105" t="str">
            <v>Carnivore</v>
          </cell>
          <cell r="F105">
            <v>1.259E-2</v>
          </cell>
          <cell r="G105">
            <v>2.99</v>
          </cell>
          <cell r="H105">
            <v>3.3</v>
          </cell>
          <cell r="I105">
            <v>0.1</v>
          </cell>
        </row>
        <row r="106">
          <cell r="A106" t="str">
            <v>wsf</v>
          </cell>
          <cell r="B106" t="str">
            <v>Whitespotted Filefish</v>
          </cell>
          <cell r="C106" t="str">
            <v>Cantherhines macrocerus</v>
          </cell>
          <cell r="D106" t="str">
            <v>Monacanthidae</v>
          </cell>
          <cell r="E106" t="str">
            <v>Carnivore</v>
          </cell>
          <cell r="F106">
            <v>2.291E-2</v>
          </cell>
          <cell r="G106">
            <v>2.89</v>
          </cell>
          <cell r="H106">
            <v>3</v>
          </cell>
          <cell r="I106">
            <v>0.16</v>
          </cell>
        </row>
        <row r="107">
          <cell r="A107" t="str">
            <v>yej</v>
          </cell>
          <cell r="B107" t="str">
            <v>Yellow Jack</v>
          </cell>
          <cell r="C107" t="str">
            <v>Carangoides bartholomaei</v>
          </cell>
          <cell r="D107" t="str">
            <v>Carangidae</v>
          </cell>
          <cell r="E107" t="str">
            <v>Carnivore</v>
          </cell>
          <cell r="F107">
            <v>2.188E-2</v>
          </cell>
          <cell r="G107">
            <v>2.93</v>
          </cell>
          <cell r="H107">
            <v>4.5</v>
          </cell>
          <cell r="I107">
            <v>0.2</v>
          </cell>
        </row>
        <row r="108">
          <cell r="A108" t="str">
            <v>yfg</v>
          </cell>
          <cell r="B108" t="str">
            <v>Yellowfin grouper</v>
          </cell>
          <cell r="C108" t="str">
            <v>Mycteroperca venenosa</v>
          </cell>
          <cell r="D108" t="str">
            <v>Serranidae</v>
          </cell>
          <cell r="E108" t="str">
            <v>Carnivore</v>
          </cell>
          <cell r="F108">
            <v>1.0959999999999999E-2</v>
          </cell>
          <cell r="G108">
            <v>3.04</v>
          </cell>
          <cell r="H108">
            <v>4.5</v>
          </cell>
          <cell r="I108">
            <v>0.5</v>
          </cell>
        </row>
        <row r="109">
          <cell r="A109" t="str">
            <v>yfm</v>
          </cell>
          <cell r="B109" t="str">
            <v>Yellowfin Mojarra</v>
          </cell>
          <cell r="C109" t="str">
            <v>Gerres cinereus</v>
          </cell>
          <cell r="D109" t="str">
            <v>Gerreidae</v>
          </cell>
          <cell r="E109" t="str">
            <v>Carnivore</v>
          </cell>
          <cell r="F109">
            <v>1.1480000000000001E-2</v>
          </cell>
          <cell r="G109">
            <v>3.07</v>
          </cell>
          <cell r="H109">
            <v>3.2</v>
          </cell>
          <cell r="I109">
            <v>0.2</v>
          </cell>
        </row>
        <row r="110">
          <cell r="A110" t="str">
            <v>yhw</v>
          </cell>
          <cell r="B110" t="str">
            <v>Yellowhead Wrasse</v>
          </cell>
          <cell r="C110" t="str">
            <v>Halichoeres garnoti</v>
          </cell>
          <cell r="D110" t="str">
            <v>Labridae</v>
          </cell>
          <cell r="E110" t="str">
            <v>Carnivore</v>
          </cell>
          <cell r="F110">
            <v>0.01</v>
          </cell>
          <cell r="G110">
            <v>3.13</v>
          </cell>
          <cell r="H110">
            <v>3.5</v>
          </cell>
          <cell r="I110">
            <v>0.54</v>
          </cell>
        </row>
        <row r="111">
          <cell r="A111" t="str">
            <v>ytp</v>
          </cell>
          <cell r="B111" t="str">
            <v>Yellowtail parrotfish</v>
          </cell>
          <cell r="C111" t="str">
            <v>Sparsisoma rubiprinne</v>
          </cell>
          <cell r="D111" t="str">
            <v>Scaridae</v>
          </cell>
          <cell r="E111" t="str">
            <v>Scaridae</v>
          </cell>
          <cell r="F111">
            <v>8.9099999999999995E-3</v>
          </cell>
          <cell r="G111">
            <v>3.04</v>
          </cell>
          <cell r="H111">
            <v>2</v>
          </cell>
          <cell r="I111">
            <v>0</v>
          </cell>
        </row>
        <row r="112">
          <cell r="A112" t="str">
            <v>yts</v>
          </cell>
          <cell r="B112" t="str">
            <v>Yellowtail Snapper</v>
          </cell>
          <cell r="C112" t="str">
            <v>Ocyurus chrysurus</v>
          </cell>
          <cell r="D112" t="str">
            <v>Lutjanidae</v>
          </cell>
          <cell r="E112" t="str">
            <v>Carnivore</v>
          </cell>
          <cell r="F112">
            <v>1.4789999999999999E-2</v>
          </cell>
          <cell r="G112">
            <v>2.95</v>
          </cell>
          <cell r="H112">
            <v>4</v>
          </cell>
          <cell r="I112">
            <v>0.67</v>
          </cell>
        </row>
        <row r="113">
          <cell r="G113"/>
          <cell r="H113"/>
        </row>
        <row r="114">
          <cell r="G114"/>
          <cell r="H114"/>
        </row>
        <row r="115">
          <cell r="G115"/>
          <cell r="H115"/>
        </row>
        <row r="116">
          <cell r="G116"/>
          <cell r="H116"/>
        </row>
        <row r="117">
          <cell r="G117"/>
          <cell r="H117"/>
        </row>
        <row r="118">
          <cell r="G118"/>
          <cell r="H118"/>
        </row>
        <row r="119">
          <cell r="G119"/>
          <cell r="H119"/>
        </row>
        <row r="120">
          <cell r="G120"/>
          <cell r="H120"/>
        </row>
        <row r="121">
          <cell r="G121"/>
          <cell r="H121"/>
        </row>
        <row r="122">
          <cell r="G122"/>
          <cell r="H122"/>
        </row>
        <row r="123">
          <cell r="G123"/>
          <cell r="H123"/>
        </row>
        <row r="124">
          <cell r="G124"/>
          <cell r="H124"/>
        </row>
        <row r="125">
          <cell r="G125"/>
          <cell r="H125"/>
        </row>
        <row r="126">
          <cell r="G126"/>
          <cell r="H126"/>
        </row>
        <row r="127">
          <cell r="G127"/>
          <cell r="H127"/>
        </row>
        <row r="128">
          <cell r="G128"/>
          <cell r="H128"/>
        </row>
        <row r="129">
          <cell r="G129"/>
          <cell r="H129"/>
        </row>
        <row r="130">
          <cell r="G130"/>
          <cell r="H130"/>
        </row>
        <row r="131">
          <cell r="G131"/>
          <cell r="H131"/>
        </row>
        <row r="132">
          <cell r="G132"/>
          <cell r="H132"/>
        </row>
        <row r="133">
          <cell r="G133"/>
          <cell r="H133"/>
        </row>
        <row r="134">
          <cell r="G134"/>
          <cell r="H134"/>
        </row>
        <row r="135">
          <cell r="G135"/>
          <cell r="H135"/>
        </row>
        <row r="136">
          <cell r="G136"/>
          <cell r="H136"/>
        </row>
        <row r="137">
          <cell r="G137"/>
          <cell r="H137"/>
        </row>
        <row r="138">
          <cell r="G138"/>
          <cell r="H138"/>
        </row>
        <row r="139">
          <cell r="G139"/>
          <cell r="H139"/>
        </row>
        <row r="140">
          <cell r="G140"/>
          <cell r="H140"/>
        </row>
        <row r="141">
          <cell r="G141"/>
          <cell r="H141"/>
        </row>
        <row r="142">
          <cell r="G142"/>
          <cell r="H142"/>
        </row>
        <row r="143">
          <cell r="G143"/>
          <cell r="H143"/>
        </row>
        <row r="144">
          <cell r="G144"/>
          <cell r="H144"/>
        </row>
        <row r="145">
          <cell r="G145"/>
          <cell r="H145"/>
        </row>
        <row r="146">
          <cell r="G146"/>
          <cell r="H146"/>
        </row>
        <row r="147">
          <cell r="G147"/>
          <cell r="H147"/>
        </row>
        <row r="148">
          <cell r="G148"/>
          <cell r="H148"/>
        </row>
        <row r="149">
          <cell r="G149"/>
          <cell r="H149"/>
        </row>
        <row r="150">
          <cell r="G150"/>
          <cell r="H150"/>
        </row>
        <row r="151">
          <cell r="G151"/>
          <cell r="H151"/>
        </row>
        <row r="152">
          <cell r="G152"/>
          <cell r="H152"/>
        </row>
        <row r="153">
          <cell r="G153"/>
          <cell r="H153"/>
        </row>
        <row r="154">
          <cell r="G154"/>
          <cell r="H154"/>
        </row>
        <row r="155">
          <cell r="G155"/>
          <cell r="H155"/>
        </row>
        <row r="156">
          <cell r="G156"/>
          <cell r="H156"/>
        </row>
        <row r="157">
          <cell r="G157"/>
          <cell r="H157"/>
        </row>
        <row r="158">
          <cell r="G158"/>
          <cell r="H158"/>
        </row>
        <row r="159">
          <cell r="G159"/>
          <cell r="H159"/>
        </row>
        <row r="160">
          <cell r="G160"/>
          <cell r="H160"/>
        </row>
        <row r="161">
          <cell r="G161"/>
          <cell r="H161"/>
        </row>
        <row r="162">
          <cell r="G162"/>
          <cell r="H162"/>
        </row>
        <row r="163">
          <cell r="G163"/>
          <cell r="H163"/>
        </row>
        <row r="164">
          <cell r="G164"/>
          <cell r="H164"/>
        </row>
        <row r="165">
          <cell r="G165"/>
          <cell r="H165"/>
        </row>
        <row r="166">
          <cell r="G166"/>
          <cell r="H166"/>
        </row>
        <row r="167">
          <cell r="G167"/>
          <cell r="H167"/>
        </row>
        <row r="168">
          <cell r="G168"/>
          <cell r="H168"/>
        </row>
        <row r="169">
          <cell r="G169"/>
          <cell r="H169"/>
        </row>
        <row r="170">
          <cell r="G170"/>
          <cell r="H170"/>
        </row>
        <row r="171">
          <cell r="G171"/>
          <cell r="H171"/>
        </row>
        <row r="172">
          <cell r="G172"/>
          <cell r="H172"/>
        </row>
        <row r="173">
          <cell r="G173"/>
          <cell r="H173"/>
        </row>
        <row r="174">
          <cell r="G174"/>
          <cell r="H174"/>
        </row>
        <row r="175">
          <cell r="G175"/>
          <cell r="H175"/>
        </row>
        <row r="176">
          <cell r="G176"/>
          <cell r="H176"/>
        </row>
        <row r="177">
          <cell r="G177"/>
          <cell r="H177"/>
        </row>
        <row r="178">
          <cell r="G178"/>
          <cell r="H178"/>
        </row>
        <row r="179">
          <cell r="G179"/>
          <cell r="H179"/>
        </row>
        <row r="180">
          <cell r="G180"/>
          <cell r="H180"/>
        </row>
        <row r="181">
          <cell r="G181"/>
          <cell r="H181"/>
        </row>
        <row r="182">
          <cell r="G182"/>
          <cell r="H182"/>
        </row>
        <row r="183">
          <cell r="G183"/>
          <cell r="H183"/>
        </row>
        <row r="184">
          <cell r="G184"/>
          <cell r="H184"/>
        </row>
        <row r="185">
          <cell r="G185"/>
          <cell r="H185"/>
        </row>
        <row r="186">
          <cell r="G186"/>
          <cell r="H186"/>
        </row>
        <row r="187">
          <cell r="G187"/>
          <cell r="H187"/>
        </row>
        <row r="188">
          <cell r="G188"/>
          <cell r="H188"/>
        </row>
        <row r="189">
          <cell r="G189"/>
          <cell r="H189"/>
        </row>
        <row r="190">
          <cell r="G190"/>
          <cell r="H190"/>
        </row>
        <row r="191">
          <cell r="G191"/>
          <cell r="H191"/>
        </row>
        <row r="192">
          <cell r="G192"/>
          <cell r="H192"/>
        </row>
        <row r="193">
          <cell r="G193"/>
          <cell r="H193"/>
        </row>
        <row r="194">
          <cell r="G194"/>
          <cell r="H194"/>
        </row>
        <row r="195">
          <cell r="G195"/>
          <cell r="H195"/>
        </row>
        <row r="196">
          <cell r="G196"/>
          <cell r="H196"/>
        </row>
        <row r="197">
          <cell r="G197"/>
          <cell r="H197"/>
        </row>
        <row r="198">
          <cell r="G198"/>
          <cell r="H198"/>
        </row>
        <row r="199">
          <cell r="G199"/>
          <cell r="H199"/>
        </row>
        <row r="200">
          <cell r="G200"/>
          <cell r="H200"/>
        </row>
        <row r="201">
          <cell r="G201"/>
          <cell r="H201"/>
        </row>
        <row r="202">
          <cell r="G202"/>
          <cell r="H202"/>
        </row>
      </sheetData>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Raw 2019"/>
      <sheetName val="Raw 2019 for STINAPA"/>
      <sheetName val="Herb Summary"/>
      <sheetName val="Forest test"/>
      <sheetName val="Raw 2019 RSS sort"/>
      <sheetName val="pivot rss"/>
      <sheetName val="Carn Summary"/>
      <sheetName val="carn.omn"/>
      <sheetName val="Sheet1"/>
      <sheetName val="pivot biomass"/>
      <sheetName val="Graysby"/>
      <sheetName val="pivot length"/>
      <sheetName val="pivot density"/>
      <sheetName val="Historical Figures"/>
      <sheetName val="Species 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21">
          <cell r="J21" t="str">
            <v>Bachelor's Beach</v>
          </cell>
          <cell r="K21">
            <v>1492.4011232676767</v>
          </cell>
          <cell r="L21">
            <v>203.54051449467551</v>
          </cell>
          <cell r="O21" t="str">
            <v>Bachelor's Beach</v>
          </cell>
          <cell r="P21">
            <v>24.583333333333336</v>
          </cell>
          <cell r="Q21">
            <v>4.056411629586175</v>
          </cell>
          <cell r="T21" t="str">
            <v>Bachelor's Beach</v>
          </cell>
          <cell r="U21">
            <v>12.514568074163099</v>
          </cell>
          <cell r="V21">
            <v>1.0378934705318099</v>
          </cell>
        </row>
        <row r="22">
          <cell r="J22" t="str">
            <v>Windsock</v>
          </cell>
          <cell r="K22">
            <v>2733.6603166179825</v>
          </cell>
          <cell r="L22">
            <v>364.67543111854405</v>
          </cell>
          <cell r="O22" t="str">
            <v>Windsock</v>
          </cell>
          <cell r="P22">
            <v>38.888888888888893</v>
          </cell>
          <cell r="Q22">
            <v>5.4503935750968244</v>
          </cell>
          <cell r="T22" t="str">
            <v>Windsock</v>
          </cell>
          <cell r="U22">
            <v>14.7461586068372</v>
          </cell>
          <cell r="V22">
            <v>0.59878539080001303</v>
          </cell>
        </row>
        <row r="23">
          <cell r="J23" t="str">
            <v>18th Palm</v>
          </cell>
          <cell r="K23">
            <v>2346.7982102473557</v>
          </cell>
          <cell r="L23">
            <v>566.16752022710159</v>
          </cell>
          <cell r="O23" t="str">
            <v>18th Palm</v>
          </cell>
          <cell r="P23">
            <v>29.629629629629633</v>
          </cell>
          <cell r="Q23">
            <v>4.0136512595728204</v>
          </cell>
          <cell r="T23" t="str">
            <v>18th Palm</v>
          </cell>
          <cell r="U23">
            <v>14.0377018642845</v>
          </cell>
          <cell r="V23">
            <v>1.87163210701772</v>
          </cell>
        </row>
        <row r="24">
          <cell r="J24" t="str">
            <v>Calabas</v>
          </cell>
          <cell r="K24">
            <v>3363.5728663452956</v>
          </cell>
          <cell r="L24">
            <v>894.71052822202807</v>
          </cell>
          <cell r="O24" t="str">
            <v>Calabas</v>
          </cell>
          <cell r="P24">
            <v>28.611111111111111</v>
          </cell>
          <cell r="Q24">
            <v>3.8409746705430257</v>
          </cell>
          <cell r="T24" t="str">
            <v>Calabas</v>
          </cell>
          <cell r="U24">
            <v>15.546816044965199</v>
          </cell>
          <cell r="V24">
            <v>1.6573934381769999</v>
          </cell>
        </row>
        <row r="25">
          <cell r="J25" t="str">
            <v>Front Porch</v>
          </cell>
          <cell r="K25">
            <v>3570.7830472483693</v>
          </cell>
          <cell r="L25">
            <v>555.14097216816538</v>
          </cell>
          <cell r="O25" t="str">
            <v>Front Porch</v>
          </cell>
          <cell r="P25">
            <v>40.750000000000007</v>
          </cell>
          <cell r="Q25">
            <v>8.4404687278420099</v>
          </cell>
          <cell r="T25" t="str">
            <v>Front Porch</v>
          </cell>
          <cell r="U25">
            <v>16.158376114059902</v>
          </cell>
          <cell r="V25">
            <v>1.13883332572207</v>
          </cell>
        </row>
        <row r="26">
          <cell r="J26" t="str">
            <v>Forest</v>
          </cell>
          <cell r="K26">
            <v>1836.5344926115563</v>
          </cell>
          <cell r="L26">
            <v>780.61340164225578</v>
          </cell>
          <cell r="O26" t="str">
            <v>Forest</v>
          </cell>
          <cell r="P26">
            <v>30.208333333333336</v>
          </cell>
          <cell r="Q26">
            <v>3.5416666666666576</v>
          </cell>
          <cell r="T26" t="str">
            <v>Forest</v>
          </cell>
          <cell r="U26">
            <v>11.8584740990991</v>
          </cell>
          <cell r="V26">
            <v>2.27057717260214</v>
          </cell>
        </row>
        <row r="27">
          <cell r="J27" t="str">
            <v>Reef Scientifico</v>
          </cell>
          <cell r="K27">
            <v>3747.8201731236018</v>
          </cell>
          <cell r="L27">
            <v>706.54785088308313</v>
          </cell>
          <cell r="O27" t="str">
            <v>Reef Scientifico</v>
          </cell>
          <cell r="P27">
            <v>47.187500000000007</v>
          </cell>
          <cell r="Q27">
            <v>8.1800447700777372</v>
          </cell>
          <cell r="T27" t="str">
            <v>Reef Scientifico</v>
          </cell>
          <cell r="U27">
            <v>13.6956628095909</v>
          </cell>
          <cell r="V27">
            <v>1.2800306413871201</v>
          </cell>
        </row>
        <row r="28">
          <cell r="J28" t="str">
            <v>Barcadera</v>
          </cell>
          <cell r="K28">
            <v>2354.3698388637122</v>
          </cell>
          <cell r="L28">
            <v>674.11996088563944</v>
          </cell>
          <cell r="O28" t="str">
            <v>Barcadera</v>
          </cell>
          <cell r="P28">
            <v>37.5</v>
          </cell>
          <cell r="Q28">
            <v>4.906533814626588</v>
          </cell>
          <cell r="T28" t="str">
            <v>Barcadera</v>
          </cell>
          <cell r="U28">
            <v>10.535476516464101</v>
          </cell>
          <cell r="V28">
            <v>1.4884396800389299</v>
          </cell>
        </row>
        <row r="29">
          <cell r="J29" t="str">
            <v>Oil Slick Leap</v>
          </cell>
          <cell r="K29">
            <v>1077.8453946856653</v>
          </cell>
          <cell r="L29">
            <v>224.5474300593873</v>
          </cell>
          <cell r="O29" t="str">
            <v>Oil Slick Leap</v>
          </cell>
          <cell r="P29">
            <v>18.257575757575758</v>
          </cell>
          <cell r="Q29">
            <v>2.2765120001995029</v>
          </cell>
          <cell r="T29" t="str">
            <v>Oil Slick Leap</v>
          </cell>
          <cell r="U29">
            <v>12.016978990900601</v>
          </cell>
          <cell r="V29">
            <v>1.16092206370327</v>
          </cell>
        </row>
        <row r="30">
          <cell r="J30" t="str">
            <v>Karpata</v>
          </cell>
          <cell r="K30">
            <v>1643.195701830072</v>
          </cell>
          <cell r="L30">
            <v>327.52666037721895</v>
          </cell>
          <cell r="O30" t="str">
            <v>Karpata</v>
          </cell>
          <cell r="P30">
            <v>25.902777777777786</v>
          </cell>
          <cell r="Q30">
            <v>3.9931790714317765</v>
          </cell>
          <cell r="T30" t="str">
            <v>Karpata</v>
          </cell>
          <cell r="U30">
            <v>10.7809788566767</v>
          </cell>
          <cell r="V30">
            <v>1.1266187470651901</v>
          </cell>
        </row>
        <row r="31">
          <cell r="J31" t="str">
            <v>No Dive Reserve</v>
          </cell>
          <cell r="K31">
            <v>4416.3826385393386</v>
          </cell>
          <cell r="L31">
            <v>835.96050295139491</v>
          </cell>
          <cell r="O31" t="str">
            <v>No Dive Reserve</v>
          </cell>
          <cell r="P31">
            <v>34.25</v>
          </cell>
          <cell r="Q31">
            <v>2.6248162781092295</v>
          </cell>
          <cell r="T31" t="str">
            <v>No Dive Reserve</v>
          </cell>
          <cell r="U31">
            <v>15.766860243476801</v>
          </cell>
          <cell r="V31">
            <v>1.06771687799854</v>
          </cell>
        </row>
      </sheetData>
      <sheetData sheetId="9" refreshError="1"/>
      <sheetData sheetId="10">
        <row r="19">
          <cell r="B19" t="str">
            <v>Haemulidae</v>
          </cell>
          <cell r="C19" t="str">
            <v>Lutjanidae</v>
          </cell>
          <cell r="D19" t="str">
            <v>Serranidae</v>
          </cell>
        </row>
        <row r="20">
          <cell r="A20" t="str">
            <v>Bachelor's Beach</v>
          </cell>
          <cell r="B20">
            <v>446.91151290840992</v>
          </cell>
          <cell r="C20">
            <v>244.17041878837563</v>
          </cell>
          <cell r="D20">
            <v>83.939398188523597</v>
          </cell>
          <cell r="E20">
            <v>96.757336158583769</v>
          </cell>
          <cell r="F20">
            <v>92.04440958866418</v>
          </cell>
          <cell r="G20">
            <v>21.992901155610141</v>
          </cell>
        </row>
        <row r="21">
          <cell r="A21" t="str">
            <v>Windsock</v>
          </cell>
          <cell r="B21">
            <v>775.04169086209617</v>
          </cell>
          <cell r="C21">
            <v>565.19523310739646</v>
          </cell>
          <cell r="D21">
            <v>337.973635401835</v>
          </cell>
          <cell r="E21">
            <v>216.8459096475755</v>
          </cell>
          <cell r="F21">
            <v>186.35111274560862</v>
          </cell>
          <cell r="G21">
            <v>110.10037868965988</v>
          </cell>
        </row>
        <row r="22">
          <cell r="A22" t="str">
            <v>18th Palm</v>
          </cell>
          <cell r="B22">
            <v>286.54246813543762</v>
          </cell>
          <cell r="C22">
            <v>1014.6371730320071</v>
          </cell>
          <cell r="D22">
            <v>190.36194991546009</v>
          </cell>
          <cell r="E22">
            <v>160.16710597721607</v>
          </cell>
          <cell r="F22">
            <v>523.02118393190574</v>
          </cell>
          <cell r="G22">
            <v>55.927822304899728</v>
          </cell>
        </row>
        <row r="23">
          <cell r="A23" t="str">
            <v>Calabas</v>
          </cell>
          <cell r="B23">
            <v>478.86658786363637</v>
          </cell>
          <cell r="C23">
            <v>711.90072648659657</v>
          </cell>
          <cell r="D23">
            <v>225.87587894632944</v>
          </cell>
          <cell r="E23">
            <v>175.83758946388369</v>
          </cell>
          <cell r="F23">
            <v>321.23184635457244</v>
          </cell>
          <cell r="G23">
            <v>96.581266162084702</v>
          </cell>
        </row>
        <row r="24">
          <cell r="A24" t="str">
            <v>Front Porch</v>
          </cell>
          <cell r="B24">
            <v>606.7451418303234</v>
          </cell>
          <cell r="C24">
            <v>427.27504152702545</v>
          </cell>
          <cell r="D24">
            <v>338.49715057552282</v>
          </cell>
          <cell r="E24">
            <v>351.11788135719149</v>
          </cell>
          <cell r="F24">
            <v>162.96212071856252</v>
          </cell>
          <cell r="G24">
            <v>96.849714742429413</v>
          </cell>
        </row>
        <row r="25">
          <cell r="A25" t="str">
            <v>Forest</v>
          </cell>
          <cell r="B25">
            <v>31.968489583333337</v>
          </cell>
          <cell r="C25">
            <v>0</v>
          </cell>
          <cell r="D25">
            <v>308.99749603690589</v>
          </cell>
          <cell r="E25">
            <v>31.968489583333337</v>
          </cell>
          <cell r="F25">
            <v>0</v>
          </cell>
          <cell r="G25">
            <v>93.725937372921393</v>
          </cell>
        </row>
        <row r="26">
          <cell r="A26" t="str">
            <v>Reef Scientifico</v>
          </cell>
          <cell r="B26">
            <v>765.05481321356456</v>
          </cell>
          <cell r="C26">
            <v>658.70677076503512</v>
          </cell>
          <cell r="D26">
            <v>229.80282774070025</v>
          </cell>
          <cell r="E26">
            <v>362.62914854442766</v>
          </cell>
          <cell r="F26">
            <v>239.85867806705173</v>
          </cell>
          <cell r="G26">
            <v>74.961902559130365</v>
          </cell>
        </row>
        <row r="27">
          <cell r="A27" t="str">
            <v>Barcadera</v>
          </cell>
          <cell r="B27">
            <v>336.41237059130754</v>
          </cell>
          <cell r="C27">
            <v>332.88041221487566</v>
          </cell>
          <cell r="D27">
            <v>267.97209471264318</v>
          </cell>
          <cell r="E27">
            <v>305.57313110252051</v>
          </cell>
          <cell r="F27">
            <v>248.28229380741132</v>
          </cell>
          <cell r="G27">
            <v>110.33184523174526</v>
          </cell>
        </row>
        <row r="28">
          <cell r="A28" t="str">
            <v>Oil Slick Leap</v>
          </cell>
          <cell r="B28">
            <v>136.5576501467751</v>
          </cell>
          <cell r="C28">
            <v>227.27738167580128</v>
          </cell>
          <cell r="D28">
            <v>119.17778060752481</v>
          </cell>
          <cell r="E28">
            <v>29.816877710047734</v>
          </cell>
          <cell r="F28">
            <v>84.529123549103602</v>
          </cell>
          <cell r="G28">
            <v>43.311040857090759</v>
          </cell>
        </row>
        <row r="29">
          <cell r="A29" t="str">
            <v>Karpata</v>
          </cell>
          <cell r="B29">
            <v>70.615506766241282</v>
          </cell>
          <cell r="C29">
            <v>610.62446477046171</v>
          </cell>
          <cell r="D29">
            <v>60.935540056491284</v>
          </cell>
          <cell r="E29">
            <v>35.264710463930868</v>
          </cell>
          <cell r="F29">
            <v>164.54930464243665</v>
          </cell>
          <cell r="G29">
            <v>18.92026951070272</v>
          </cell>
        </row>
        <row r="30">
          <cell r="A30" t="str">
            <v>No Dive Reserve</v>
          </cell>
          <cell r="B30">
            <v>401.78245699435502</v>
          </cell>
          <cell r="C30">
            <v>519.60077924866926</v>
          </cell>
          <cell r="D30">
            <v>241.39755706877878</v>
          </cell>
          <cell r="E30">
            <v>145.82922132144699</v>
          </cell>
          <cell r="F30">
            <v>270.29238326402191</v>
          </cell>
          <cell r="G30">
            <v>58.763332750844626</v>
          </cell>
        </row>
      </sheetData>
      <sheetData sheetId="11" refreshError="1"/>
      <sheetData sheetId="12" refreshError="1"/>
      <sheetData sheetId="13" refreshError="1"/>
      <sheetData sheetId="14" refreshError="1"/>
      <sheetData sheetId="15"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mollywilson/Downloads/Wilson%20and%20Risley_fish_4.10.19%20Pivots.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mollywilson/Downloads/Wilson%20and%20Risley_fish%205.5.19.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ert Steneck" refreshedDate="43565.827861458332" createdVersion="6" refreshedVersion="6" minRefreshableVersion="3" recordCount="2853" xr:uid="{5E06B0FD-909D-0746-B6DA-82E549496F25}">
  <cacheSource type="worksheet">
    <worksheetSource ref="A1:V2854" sheet="Raw 2019 RSS sort" r:id="rId2"/>
  </cacheSource>
  <cacheFields count="25">
    <cacheField name="Year" numFmtId="0">
      <sharedItems containsSemiMixedTypes="0" containsString="0" containsNumber="1" containsInteger="1" minValue="2019" maxValue="2019"/>
    </cacheField>
    <cacheField name="Date" numFmtId="14">
      <sharedItems containsSemiMixedTypes="0" containsNonDate="0" containsDate="1" containsString="0" minDate="2019-03-14T00:00:00" maxDate="2019-09-20T00:00:00"/>
    </cacheField>
    <cacheField name="Site" numFmtId="0">
      <sharedItems count="11">
        <s v="18th Palm"/>
        <s v="Bachelor's Beach"/>
        <s v="Barcadera"/>
        <s v="Calabas"/>
        <s v="Forest"/>
        <s v="Front Porch"/>
        <s v="Karpata"/>
        <s v="No Dive Reserve"/>
        <s v="Oil Slick Leap"/>
        <s v="Reef Scientifico"/>
        <s v="Windsock"/>
      </sharedItems>
    </cacheField>
    <cacheField name="Surveyor" numFmtId="0">
      <sharedItems count="2">
        <s v="MWW"/>
        <s v="BDR"/>
      </sharedItems>
    </cacheField>
    <cacheField name="Transect" numFmtId="0">
      <sharedItems containsSemiMixedTypes="0" containsString="0" containsNumber="1" containsInteger="1" minValue="1" maxValue="12" count="12">
        <n v="1"/>
        <n v="2"/>
        <n v="3"/>
        <n v="4"/>
        <n v="5"/>
        <n v="6"/>
        <n v="7"/>
        <n v="8"/>
        <n v="9"/>
        <n v="10"/>
        <n v="11"/>
        <n v="12"/>
      </sharedItems>
    </cacheField>
    <cacheField name="Time" numFmtId="20">
      <sharedItems containsSemiMixedTypes="0" containsNonDate="0" containsDate="1" containsString="0" minDate="1899-12-30T08:41:00" maxDate="1899-12-30T16:04:00"/>
    </cacheField>
    <cacheField name="Depth ft" numFmtId="0">
      <sharedItems containsSemiMixedTypes="0" containsString="0" containsNumber="1" containsInteger="1" minValue="27" maxValue="34"/>
    </cacheField>
    <cacheField name="Code" numFmtId="0">
      <sharedItems/>
    </cacheField>
    <cacheField name="Common Name" numFmtId="0">
      <sharedItems/>
    </cacheField>
    <cacheField name="Species" numFmtId="0">
      <sharedItems/>
    </cacheField>
    <cacheField name="Family" numFmtId="0">
      <sharedItems count="28">
        <s v="Lutjanidae"/>
        <s v="Labridae"/>
        <s v="Serranidae"/>
        <s v="Haemulidae"/>
        <s v="Mullidae"/>
        <s v="Muraenidae"/>
        <s v="Holocentridae"/>
        <s v="Carangidae"/>
        <s v="Monacanthidae"/>
        <s v="Aulostomidae"/>
        <s v="Pomacanthidae"/>
        <s v="Chaetodontidae"/>
        <s v="Bothidae"/>
        <s v="Synodontidae"/>
        <s v="Diodontidae"/>
        <s v="Ophichthidae"/>
        <s v="Priacanthidae"/>
        <s v="Gerreidae"/>
        <s v="Scorpaenidae"/>
        <s v="Sphyraenidae"/>
        <s v="Sciaenidae"/>
        <s v="Scaridae"/>
        <s v="Acanthuridae"/>
        <s v="Kyphosidae"/>
        <s v="Ostraciidae"/>
        <s v="Tetraodontidae"/>
        <s v="Balistidae"/>
        <s v="Pomacentridae"/>
      </sharedItems>
    </cacheField>
    <cacheField name="Functional Group" numFmtId="0">
      <sharedItems count="4">
        <s v="Carnivore"/>
        <s v="Herbivore"/>
        <s v="Omnivore"/>
        <s v="Planktivore"/>
      </sharedItems>
    </cacheField>
    <cacheField name="Length cm" numFmtId="0">
      <sharedItems containsSemiMixedTypes="0" containsString="0" containsNumber="1" containsInteger="1" minValue="1" maxValue="64"/>
    </cacheField>
    <cacheField name="Number" numFmtId="0">
      <sharedItems containsSemiMixedTypes="0" containsString="0" containsNumber="1" containsInteger="1" minValue="1" maxValue="200"/>
    </cacheField>
    <cacheField name="Phase" numFmtId="0">
      <sharedItems containsBlank="1" containsMixedTypes="1" containsNumber="1" containsInteger="1" minValue="1" maxValue="9"/>
    </cacheField>
    <cacheField name="a_FB" numFmtId="2">
      <sharedItems containsSemiMixedTypes="0" containsString="0" containsNumber="1" minValue="1E-4" maxValue="0.82299999999999995"/>
    </cacheField>
    <cacheField name="b_FB" numFmtId="2">
      <sharedItems containsSemiMixedTypes="0" containsString="0" containsNumber="1" minValue="1.8136000000000001" maxValue="3.5539999999999998"/>
    </cacheField>
    <cacheField name="loga_BH" numFmtId="2">
      <sharedItems containsSemiMixedTypes="0" containsString="0" containsNumber="1" minValue="-5.0162000000000004" maxValue="0"/>
    </cacheField>
    <cacheField name="b_BH" numFmtId="2">
      <sharedItems containsSemiMixedTypes="0" containsString="0" containsNumber="1" minValue="0" maxValue="3.1109"/>
    </cacheField>
    <cacheField name="Biomass_FB" numFmtId="2">
      <sharedItems containsSemiMixedTypes="0" containsString="0" containsNumber="1" minValue="1.38E-2" maxValue="2180.8600188965643"/>
    </cacheField>
    <cacheField name="Biomass_BH" numFmtId="2">
      <sharedItems containsSemiMixedTypes="0" containsString="0" containsNumber="1" minValue="2.9744042981251381E-2" maxValue="2710.2840027713114"/>
    </cacheField>
    <cacheField name="Biomass * No" numFmtId="0">
      <sharedItems containsSemiMixedTypes="0" containsString="0" containsNumber="1" minValue="2.9744042981251381E-2" maxValue="10899.51032465028" count="1131">
        <n v="71.133777951203356"/>
        <n v="5.4117410047026144"/>
        <n v="148.3305090081615"/>
        <n v="45.528750000000002"/>
        <n v="47.991645489734076"/>
        <n v="80.601807249259167"/>
        <n v="2.7265496699528886"/>
        <n v="321.27230820431043"/>
        <n v="337.18263695158544"/>
        <n v="441.56564940335534"/>
        <n v="49.52259225934101"/>
        <n v="106.46614985661742"/>
        <n v="45.635129993427114"/>
        <n v="66.27637"/>
        <n v="225.87112319379585"/>
        <n v="247.71997938189452"/>
        <n v="193.74984733419532"/>
        <n v="97.221569744863217"/>
        <n v="430.83330192468071"/>
        <n v="725.41626524333253"/>
        <n v="19.051613247124653"/>
        <n v="4989.8964882003402"/>
        <n v="56.95604110980463"/>
        <n v="55.255040000000001"/>
        <n v="840.00319128069634"/>
        <n v="77.77754433105909"/>
        <n v="1942.9205550379609"/>
        <n v="1114.1536557884451"/>
        <n v="109.17907120552387"/>
        <n v="13.905917336163103"/>
        <n v="37.034452314396681"/>
        <n v="80.10865637643586"/>
        <n v="20.131753745743225"/>
        <n v="1.540905884130453"/>
        <n v="23.869169040031956"/>
        <n v="19.593542699963781"/>
        <n v="182.92859646752416"/>
        <n v="447.8866744868854"/>
        <n v="18.17854436970601"/>
        <n v="16.97730207785974"/>
        <n v="1676.9842840892009"/>
        <n v="157.34736000000001"/>
        <n v="123.12766970372789"/>
        <n v="120.49984078227033"/>
        <n v="155.0497272530198"/>
        <n v="23.071683335720802"/>
        <n v="30.664980490582739"/>
        <n v="39.187085399927561"/>
        <n v="43.595070890423948"/>
        <n v="52.807998175556747"/>
        <n v="5.4779217958338"/>
        <n v="49.31968634150946"/>
        <n v="3.9187085399927564"/>
        <n v="116.71342259582475"/>
        <n v="11.756125619978269"/>
        <n v="2.3128010150218632"/>
        <n v="13.48962882591654"/>
        <n v="1.7346007612663974"/>
        <n v="2.2991591128683422"/>
        <n v="202.30958217095124"/>
        <n v="111.97166862172135"/>
        <n v="110.70186655152514"/>
        <n v="65.086103364435104"/>
        <n v="31.624206344269499"/>
        <n v="149.01040034523473"/>
        <n v="128.58967294987866"/>
        <n v="47.724756406775086"/>
        <n v="13.715479889974647"/>
        <n v="9.8294043138429181"/>
        <n v="564.24138129101766"/>
        <n v="260.37913448216148"/>
        <n v="63.248412688538998"/>
        <n v="356.42117772859569"/>
        <n v="67.215749482265423"/>
        <n v="301.73106502522842"/>
        <n v="176.61793476816885"/>
        <n v="12.219876530473945"/>
        <n v="370.33933967338231"/>
        <n v="4.6227176523913593"/>
        <n v="7.9227409696678794"/>
        <n v="132.55274"/>
        <n v="240.99968156454065"/>
        <n v="10.467032173687647"/>
        <n v="95.449512813550172"/>
        <n v="411.03755634206669"/>
        <n v="42.18714290876423"/>
        <n v="9.3485457816049173"/>
        <n v="58.996866308463332"/>
        <n v="91.542552521444222"/>
        <n v="9.7967713499818903"/>
        <n v="6.1636235365218122"/>
        <n v="2.891001268777329"/>
        <n v="8.0402722220403202"/>
        <n v="385.40034441687692"/>
        <n v="430.46721804767299"/>
        <n v="225.46507193206938"/>
        <n v="111.30418487398627"/>
        <n v="50.158492827323087"/>
        <n v="41.356006478222746"/>
        <n v="23.31072"/>
        <n v="37.016559999999998"/>
        <n v="41.684372588096089"/>
        <n v="301.49722800461973"/>
        <n v="33.101748308010208"/>
        <n v="315.53960560320604"/>
        <n v="130.38233763960125"/>
        <n v="21.221577102571867"/>
        <n v="50.050324795091178"/>
        <n v="55.800900005529286"/>
        <n v="71.607507120095875"/>
        <n v="82.712012956445491"/>
        <n v="69.172239909148928"/>
        <n v="432.00532219216183"/>
        <n v="183.30388184120486"/>
        <n v="116.94352300362286"/>
        <n v="74.648668222216997"/>
        <n v="281.90669357185067"/>
        <n v="343.38142561261151"/>
        <n v="233.25991421819234"/>
        <n v="2.4322750267948949"/>
        <n v="135.0468956341102"/>
        <n v="1.5327727419122281"/>
        <n v="0.93435256463082839"/>
        <n v="6.7092142277548126"/>
        <n v="41.495536219741751"/>
        <n v="11.481625350596302"/>
        <n v="42.443154205143735"/>
        <n v="18.235081122443049"/>
        <n v="235.73466753186952"/>
        <n v="232.68197359448862"/>
        <n v="356.92807153199328"/>
        <n v="78.673680000000004"/>
        <n v="45.771276260722111"/>
        <n v="1.2161375133974475"/>
        <n v="223.9433372434427"/>
        <n v="31.668580007141674"/>
        <n v="21.910529651236061"/>
        <n v="337.75542770094773"/>
        <n v="29.637530000000002"/>
        <n v="33.647171114051574"/>
        <n v="11.564005075109316"/>
        <n v="238.69169040031954"/>
        <n v="63.065594211777146"/>
        <n v="404.61916434190249"/>
        <n v="778.2493829553423"/>
        <n v="22.747834053184654"/>
        <n v="13.251899083561682"/>
        <n v="26.959780596099382"/>
        <n v="461.45553114513183"/>
        <n v="74.48460057346395"/>
        <n v="36.797137450279614"/>
        <n v="0.62290170975388559"/>
        <n v="215.84"/>
        <n v="55.652092436993136"/>
        <n v="153.8385898245711"/>
        <n v="165.42402591289098"/>
        <n v="161.46972780857686"/>
        <n v="124.06801943466823"/>
        <n v="703.82741772280679"/>
        <n v="22.636402770479656"/>
        <n v="501.58492827323084"/>
        <n v="65.596391249861696"/>
        <n v="134.97859898872929"/>
        <n v="91.057500000000005"/>
        <n v="269.74610956126833"/>
        <n v="80.879341788298149"/>
        <n v="8.8345993890411219"/>
        <n v="135.10370993053809"/>
        <n v="1.9609102169436501"/>
        <n v="932.34061182127118"/>
        <n v="8.1796490098586663"/>
        <n v="613.65406315578014"/>
        <n v="721.52145727904781"/>
        <n v="539.49221912253665"/>
        <n v="81.961634101783005"/>
        <n v="102.37866578708513"/>
        <n v="142.01529477268843"/>
        <n v="414.03149937651443"/>
        <n v="170.01894363938533"/>
        <n v="207.00933061301546"/>
        <n v="4.047401776288261"/>
        <n v="9.2454353047827187"/>
        <n v="781.45280155922819"/>
        <n v="3.4214790866122002"/>
        <n v="386.43761498796084"/>
        <n v="4.5983182257366844"/>
        <n v="253.57653459043166"/>
        <n v="163.92326820356601"/>
        <n v="16.276555076237244"/>
        <n v="51.189332893542563"/>
        <n v="5.782002537554658"/>
        <n v="199.18501122689378"/>
        <n v="132.38782390354228"/>
        <n v="24.934378190632227"/>
        <n v="336.88050188091626"/>
        <n v="142.65073802294773"/>
        <n v="1357.0126497274341"/>
        <n v="136.90538998028134"/>
        <n v="3.4692015225327948"/>
        <n v="17.669198778082244"/>
        <n v="662.26234590832496"/>
        <n v="776.78225507420211"/>
        <n v="1237.0982301766262"/>
        <n v="712.84235545719139"/>
        <n v="290.18375435828915"/>
        <n v="674.66019383942898"/>
        <n v="300.99488687760629"/>
        <n v="95.4126149670996"/>
        <n v="3.3954604155719483"/>
        <n v="289.00555420541627"/>
        <n v="361.93931464155139"/>
        <n v="132.73322909504915"/>
        <n v="2015.4900351909844"/>
        <n v="29.498433154231666"/>
        <n v="58.144898213408602"/>
        <n v="98.376300490352918"/>
        <n v="161.20361449851833"/>
        <n v="185.05582000000001"/>
        <n v="349.98398467708182"/>
        <n v="321.40719577952996"/>
        <n v="636.58579720709986"/>
        <n v="284.58587690520369"/>
        <n v="87.004844595920929"/>
        <n v="116.2897964268172"/>
        <n v="250.12643198258058"/>
        <n v="92.527910000000006"/>
        <n v="103.5257402894338"/>
        <n v="17.770061844764207"/>
        <n v="113.09969177408854"/>
        <n v="83.84921420446004"/>
        <n v="232.57959285363441"/>
        <n v="18.160481667672823"/>
        <n v="229.91792274425737"/>
        <n v="349.95465899431673"/>
        <n v="49.399347121607263"/>
        <n v="1.1318201385239828"/>
        <n v="618.5491150883131"/>
        <n v="527.71102643008362"/>
        <n v="1115.9150576087825"/>
        <n v="66.056958833921925"/>
        <n v="467.8753036208729"/>
        <n v="45.17457899447956"/>
        <n v="225.6301259928623"/>
        <n v="94.572835830450003"/>
        <n v="196.75260098070584"/>
        <n v="377.42041982933392"/>
        <n v="676.59655786498524"/>
        <n v="46.577756365061546"/>
        <n v="11.318201385239828"/>
        <n v="13.49"/>
        <n v="42.494914429698831"/>
        <n v="61.329960981165478"/>
        <n v="58.734806958728235"/>
        <n v="0.3114508548769428"/>
        <n v="25.760180198421789"/>
        <n v="174.84868606921785"/>
        <n v="7.8374170799855127"/>
        <n v="85.26356416759414"/>
        <n v="5.6591006926199139"/>
        <n v="166.75095465505373"/>
        <n v="257.17934589975732"/>
        <n v="278.1503513660889"/>
        <n v="448.73149261087985"/>
        <n v="26.97925765183308"/>
        <n v="126.56142872629269"/>
        <n v="67.436527390317082"/>
        <n v="107.92"/>
        <n v="505.27767003682368"/>
        <n v="25.430306388809036"/>
        <n v="28.40002174206511"/>
        <n v="147.31194035591929"/>
        <n v="6.9116339497187225"/>
        <n v="192.16031772080538"/>
        <n v="4.2059160951502435"/>
        <n v="14.905061368677996"/>
        <n v="18.591258370538871"/>
        <n v="69.99679693541637"/>
        <n v="63.82278392855067"/>
        <n v="319.54999626296927"/>
        <n v="207.0514805788676"/>
        <n v="1166.2995710909618"/>
        <n v="182.75021154427608"/>
        <n v="396.27420726487878"/>
        <n v="2251.276118575151"/>
        <n v="150.74861400230986"/>
        <n v="345.2848387182421"/>
        <n v="6.9384030450655896"/>
        <n v="410.87633754566156"/>
        <n v="105.09473905509115"/>
        <n v="122.8479872322426"/>
        <n v="13.18256738556409"/>
        <n v="10.68600267808916"/>
        <n v="583.62834129268811"/>
        <n v="465.91759013867346"/>
        <n v="0.71775791608042883"/>
        <n v="83.375477327526866"/>
        <n v="83.368745176192178"/>
        <n v="237.10024000000001"/>
        <n v="2158.4"/>
        <n v="1988.2910999999999"/>
        <n v="1035.8545161547263"/>
        <n v="115.5188845034038"/>
        <n v="113.26715044665853"/>
        <n v="97.658766598873697"/>
        <n v="13.418428455509625"/>
        <n v="159.77499813148464"/>
        <n v="15.783861253601465"/>
        <n v="142.51057171841856"/>
        <n v="690.5696774364842"/>
        <n v="833.75477327526869"/>
        <n v="133.45172736909035"/>
        <n v="35.628341167201263"/>
        <n v="9.2956291852694353"/>
        <n v="45.148529872462113"/>
        <n v="318.11368400636229"/>
        <n v="231.82561980507165"/>
        <n v="82.499290940899868"/>
        <n v="303.57698724610481"/>
        <n v="173.63074823105822"/>
        <n v="9.3155512730123089"/>
        <n v="0.48645500535897895"/>
        <n v="51.994300825309402"/>
        <n v="41.167159528949121"/>
        <n v="118.09292685236611"/>
        <n v="295.12890147105873"/>
        <n v="699.96796935416364"/>
        <n v="143.64152000000001"/>
        <n v="169.0131025824974"/>
        <n v="219.61837993253462"/>
        <n v="13.944078644485622"/>
        <n v="48.716875629464418"/>
        <n v="200.94671830999741"/>
        <n v="255.07740771257104"/>
        <n v="212.81241818680488"/>
        <n v="1050.9473905509115"/>
        <n v="84.918622557127222"/>
        <n v="124.59507371797112"/>
        <n v="174.43469464022581"/>
        <n v="89.151365916048732"/>
        <n v="5.0022728127050824"/>
        <n v="895.77334897377079"/>
        <n v="3.1161819272016391"/>
        <n v="226.94083246080001"/>
        <n v="580.3675087165783"/>
        <n v="977.18876274242177"/>
        <n v="57.402238376338723"/>
        <n v="515.80029203938329"/>
        <n v="231.80262479075631"/>
        <n v="199.32769134148333"/>
        <n v="207.01574968825722"/>
        <n v="136.58625000000001"/>
        <n v="245.33546484624949"/>
        <n v="110.18245081436268"/>
        <n v="946.98630482961619"/>
        <n v="209.57661632445729"/>
        <n v="334.07329484742559"/>
        <n v="63.877350047586852"/>
        <n v="46.477814412784213"/>
        <n v="49.868756381264454"/>
        <n v="111.60180001105857"/>
        <n v="514.97721673409046"/>
        <n v="222.29645337062016"/>
        <n v="198.82911000000001"/>
        <n v="2.2636402770479656"/>
        <n v="251.23012489589468"/>
        <n v="60.024557354104687"/>
        <n v="523.30408392067739"/>
        <n v="134.43149896453085"/>
        <n v="2036.3446332176793"/>
        <n v="190.89902562710034"/>
        <n v="15.580909636008196"/>
        <n v="184.80868469114108"/>
        <n v="93.344875771838318"/>
        <n v="274.84280134696218"/>
        <n v="393.00674991579979"/>
        <n v="8.2352509986131501"/>
        <n v="12.147018316542432"/>
        <n v="14.339805485939763"/>
        <n v="254.630837196172"/>
        <n v="30.801447448523515"/>
        <n v="9.1175405612215243"/>
        <n v="286.23784490129879"/>
        <n v="71.333005117288693"/>
        <n v="261.97436473330811"/>
        <n v="4.6577756365061544"/>
        <n v="40.181813400951292"/>
        <n v="281.38313555194446"/>
        <n v="180.73714644873016"/>
        <n v="182.54051997370846"/>
        <n v="32.243414247292186"/>
        <n v="8.7543496100859139E-2"/>
        <n v="5.7745817173258267"/>
        <n v="101.86070113213087"/>
        <n v="15.834290003570837"/>
        <n v="9.7001635003578457"/>
        <n v="517.5464507788447"/>
        <n v="182.24351386755112"/>
        <n v="5.8780628099891343"/>
        <n v="4.4172996945205609"/>
        <n v="6.6447572087896667"/>
        <n v="381.6504598683984"/>
        <n v="326.23117375933163"/>
        <n v="12.464727708806556"/>
        <n v="154.1122345688926"/>
        <n v="6.2323638544032782"/>
        <n v="865.8754302212119"/>
        <n v="565.13208175342913"/>
        <n v="71.325369011473867"/>
        <n v="9.1966364514733687"/>
        <n v="37.394183126419669"/>
        <n v="56.131199659719258"/>
        <n v="1630.1615675660928"/>
        <n v="23.757977499639537"/>
        <n v="5.364704596692798"/>
        <n v="0.97291001071795791"/>
        <n v="420.10326735691751"/>
        <n v="773.52683190506525"/>
        <n v="111.14822668531008"/>
        <n v="11.799285834295931"/>
        <n v="32.329769453803472"/>
        <n v="0.21532737482412867"/>
        <n v="173.96799610442116"/>
        <n v="661.39466917246057"/>
        <n v="213.99901535186609"/>
        <n v="38.670585858358713"/>
        <n v="5.4530993399057772"/>
        <n v="903.67997841326121"/>
        <n v="393.47867044007546"/>
        <n v="322.40722899703667"/>
        <n v="76.059882444026258"/>
        <n v="120.26093461380546"/>
        <n v="0.24322750267948948"/>
        <n v="250.79246413661542"/>
        <n v="74.068904628793362"/>
        <n v="0.76638637095611406"/>
        <n v="9.0545611081918622"/>
        <n v="45.495668106369308"/>
        <n v="88.804549379574325"/>
        <n v="52.737813836389122"/>
        <n v="263.65242628661173"/>
        <n v="111.62948092103439"/>
        <n v="38.64170287926558"/>
        <n v="40.319298193647576"/>
        <n v="720.93694151217937"/>
        <n v="1197.079742489198"/>
        <n v="84.989828859397662"/>
        <n v="971.46027751898043"/>
        <n v="424.30974423857384"/>
        <n v="621.04724906477168"/>
        <n v="531.28544098188183"/>
        <n v="285.44039583359387"/>
        <n v="30.733911022864604"/>
        <n v="2180.8600188965643"/>
        <n v="335.91500586516406"/>
        <n v="223.25896184206877"/>
        <n v="179.49259704435195"/>
        <n v="340.03788727877065"/>
        <n v="40.167720844912175"/>
        <n v="115.09494623941403"/>
        <n v="384.37497857280403"/>
        <n v="18.697091563209835"/>
        <n v="29.992046369481773"/>
        <n v="100.57702167507614"/>
        <n v="534.50958913007173"/>
        <n v="1.9842758798330593"/>
        <n v="1.8687051292616568"/>
        <n v="1212.2256023096968"/>
        <n v="292.93713370852907"/>
        <n v="1356.7375260207887"/>
        <n v="137.57717661060875"/>
        <n v="173.68325637832839"/>
        <n v="84.37428581752846"/>
        <n v="91.375105772138042"/>
        <n v="139.22165698150204"/>
        <n v="94.434646213406552"/>
        <n v="1018.1723166088397"/>
        <n v="1205.1770605752206"/>
        <n v="309.13362303412464"/>
        <n v="151.7884936230524"/>
        <n v="167.69842840892008"/>
        <n v="77.28340575853116"/>
        <n v="105.61599635111349"/>
        <n v="27.265496699528885"/>
        <n v="154.91183355501693"/>
        <n v="29.201006631237458"/>
        <n v="62.938352007782292"/>
        <n v="400.48923289408873"/>
        <n v="15.40905884130453"/>
        <n v="200.24461644704436"/>
        <n v="9.4222569522006513E-2"/>
        <n v="1.557254274384714"/>
        <n v="299.67452634966418"/>
        <n v="39.738207030163643"/>
        <n v="452.24584200692959"/>
        <n v="212.93229971323484"/>
        <n v="36.407325015553866"/>
        <n v="177.01104626715187"/>
        <n v="40.468886477749621"/>
        <n v="97.294472645975404"/>
        <n v="1193.2060669473269"/>
        <n v="1745.416988383573"/>
        <n v="920.85275533885249"/>
        <n v="33.95460415571948"/>
        <n v="837.22110690775787"/>
        <n v="358.98519408870391"/>
        <n v="60.12678810658732"/>
        <n v="2934.7224971561013"/>
        <n v="175.15896637302808"/>
        <n v="5.9016059409744299"/>
        <n v="173.17508604424239"/>
        <n v="85.268606610866215"/>
        <n v="4.8645500535897899"/>
        <n v="285.59428192844689"/>
        <n v="100.16987886839478"/>
        <n v="206.71070176507121"/>
        <n v="1633.325621502164"/>
        <n v="221.40373310305029"/>
        <n v="134.87305478063416"/>
        <n v="13.182350566421523"/>
        <n v="242.18744528516223"/>
        <n v="178.30273183209746"/>
        <n v="164.18216802951781"/>
        <n v="92.690163560788704"/>
        <n v="440.68598740748411"/>
        <n v="115.90131239537816"/>
        <n v="209.99039080624911"/>
        <n v="55.814740460517193"/>
        <n v="400.88219184755383"/>
        <n v="237.66602345187928"/>
        <n v="16.189607105153044"/>
        <n v="228.17564996713557"/>
        <n v="1984.1840075173816"/>
        <n v="467.80017977335763"/>
        <n v="364.48702773510223"/>
        <n v="2.4916068390155424"/>
        <n v="2613.2656569923461"/>
        <n v="63.719916233994255"/>
        <n v="139.99359387083274"/>
        <n v="26.031863186051602"/>
        <n v="18.351646326723419"/>
        <n v="141.43658141285795"/>
        <n v="197.76691450042586"/>
        <n v="82.991072439483503"/>
        <n v="1275.7045970728577"/>
        <n v="595.82672384566149"/>
        <n v="100.31698565464617"/>
        <n v="574.21518334152347"/>
        <n v="87.157750521503587"/>
        <n v="572.0019089388768"/>
        <n v="148.06623999999999"/>
        <n v="0.1195273455523799"/>
        <n v="182.11500000000001"/>
        <n v="116.80402652494983"/>
        <n v="163.60247096216347"/>
        <n v="212.21577102571868"/>
        <n v="514.2423179978216"/>
        <n v="373.494391710277"/>
        <n v="68.243502159553969"/>
        <n v="286.20047424431795"/>
        <n v="496.27207773867292"/>
        <n v="279.07370230258596"/>
        <n v="23.288878182530773"/>
        <n v="32.720494192432696"/>
        <n v="269.17736891241259"/>
        <n v="235.53019779836103"/>
        <n v="241.8054217477775"/>
        <n v="620.34009717334118"/>
        <n v="242.9999377611382"/>
        <n v="193.2085143963279"/>
        <n v="114.80447675267745"/>
        <n v="1803.8036431976195"/>
        <n v="133.00012138928182"/>
        <n v="53.125429118516934"/>
        <n v="311.00545970612069"/>
        <n v="36.910249835500991"/>
        <n v="614.239936161213"/>
        <n v="39.614347993764987"/>
        <n v="609.45047061319872"/>
        <n v="559.50051572874088"/>
        <n v="91.270259986854228"/>
        <n v="230.18989247882806"/>
        <n v="113.73917026592326"/>
        <n v="255.94666446771282"/>
        <n v="1218.9009412263974"/>
        <n v="4.4100533139300628"/>
        <n v="282.86541679033706"/>
        <n v="16.630296795457848"/>
        <n v="20.128180070450494"/>
        <n v="1.5085049559632226"/>
        <n v="20.728904851700364"/>
        <n v="161.43288343397762"/>
        <n v="54.145592205106873"/>
        <n v="142.42163893869329"/>
        <n v="179.06975540636282"/>
        <n v="1198.2527297145662"/>
        <n v="313.71883111439962"/>
        <n v="74.783659607909669"/>
        <n v="78.101467931149301"/>
        <n v="440.62986728379997"/>
        <n v="205.71097462173614"/>
        <n v="581.54718397712224"/>
        <n v="65.535660968650873"/>
        <n v="3.9403381302253098"/>
        <n v="64.631778134170816"/>
        <n v="236.19577785013334"/>
        <n v="131.85364940800787"/>
        <n v="352.80077779738235"/>
        <n v="184.39233620850942"/>
        <n v="78.206813423753971"/>
        <n v="28.309026719500526"/>
        <n v="15.490508854196683"/>
        <n v="183.11197449783583"/>
        <n v="395.06078258407069"/>
        <n v="138.69928220116935"/>
        <n v="171.97531044669645"/>
        <n v="60.906007515663681"/>
        <n v="940.19674519620162"/>
        <n v="863.378937475925"/>
        <n v="3.967889895110611"/>
        <n v="6.7093933568168316"/>
        <n v="0.94368119037835774"/>
        <n v="342.41715863912742"/>
        <n v="128.80024807719036"/>
        <n v="126.48394196747614"/>
        <n v="383.741768934785"/>
        <n v="162.02539503890316"/>
        <n v="244.56772957919503"/>
        <n v="63.535515280093612"/>
        <n v="10.364452425850182"/>
        <n v="131.07132193730175"/>
        <n v="92.19616810425471"/>
        <n v="154.2790962414671"/>
        <n v="13.918688207229055"/>
        <n v="2.0779361768346503"/>
        <n v="185.32933054414102"/>
        <n v="124.27013418228138"/>
        <n v="301.00690954929865"/>
        <n v="284.84327787738658"/>
        <n v="294.63606913451173"/>
        <n v="229.85109565998633"/>
        <n v="374.61818057408522"/>
        <n v="167.91529942216221"/>
        <n v="649.20747688759423"/>
        <n v="645.23546929761415"/>
        <n v="604.58789760290301"/>
        <n v="322.61773464880707"/>
        <n v="176.00477205767049"/>
        <n v="255.56020890468707"/>
        <n v="520.82990445609448"/>
        <n v="93.645941776792625"/>
        <n v="555.368916013942"/>
        <n v="836.56444365737127"/>
        <n v="47.811238706892631"/>
        <n v="468.2297088839631"/>
        <n v="108.52545888885899"/>
        <n v="304.12468932899543"/>
        <n v="242.58933511332035"/>
        <n v="475.92530495067058"/>
        <n v="542.22194853037195"/>
        <n v="617.13292386520845"/>
        <n v="206.33802681991546"/>
        <n v="987.67575940359143"/>
        <n v="2252.8433031679824"/>
        <n v="701.47339170910243"/>
        <n v="1069.5050229565832"/>
        <n v="273.22921758907904"/>
        <n v="1728.5375129765091"/>
        <n v="1911.1109332634919"/>
        <n v="450.41110608178298"/>
        <n v="123.90999139179274"/>
        <n v="29.025711241570576"/>
        <n v="12.501632299830902"/>
        <n v="910.06429464234679"/>
        <n v="77.954934647161181"/>
        <n v="211.79036238974825"/>
        <n v="214.23929230422809"/>
        <n v="489.6395738782121"/>
        <n v="6.0732912961224201"/>
        <n v="25.674382081061271"/>
        <n v="1.6813959625975627"/>
        <n v="13.418786713633663"/>
        <n v="43.997685665219798"/>
        <n v="108.19436620046002"/>
        <n v="184.89825197921766"/>
        <n v="241.19555570231063"/>
        <n v="428.20809318874581"/>
        <n v="196.60986314457895"/>
        <n v="252.35321175413256"/>
        <n v="790.93588337793562"/>
        <n v="191.11109332634919"/>
        <n v="186.5703893135852"/>
        <n v="99.937213515920433"/>
        <n v="3.4929827401913811"/>
        <n v="228.96640193386406"/>
        <n v="1027.2514759173823"/>
        <n v="76.322133977954692"/>
        <n v="46.48276173415772"/>
        <n v="511.12041780937415"/>
        <n v="77.635922295629129"/>
        <n v="156.41362684750794"/>
        <n v="561.80257868267722"/>
        <n v="658.63531859738646"/>
        <n v="684.7379924964298"/>
        <n v="149.56731921581934"/>
        <n v="44.910625081207705"/>
        <n v="210.30580008401608"/>
        <n v="1074.6677283406943"/>
        <n v="220.20934551072122"/>
        <n v="225.20555304089149"/>
        <n v="1673.1288873147425"/>
        <n v="342.3689962482149"/>
        <n v="311.79310623759653"/>
        <n v="794.28205771104183"/>
        <n v="270.91935901967503"/>
        <n v="565.73083358067413"/>
        <n v="1341.3573113165069"/>
        <n v="268.75437106326598"/>
        <n v="3.1913744192871154"/>
        <n v="110.10467275536061"/>
        <n v="301.04843220765832"/>
        <n v="84.681296494566425"/>
        <n v="627.43766222879924"/>
        <n v="1209.175795205806"/>
        <n v="182.96792236750863"/>
        <n v="481.64783974460363"/>
        <n v="537.50874212653196"/>
        <n v="23.905619353446316"/>
        <n v="8.4819228141807379"/>
        <n v="1136.7081144734543"/>
        <n v="3035.6146072194274"/>
        <n v="317.22528468051854"/>
        <n v="527.00219453145235"/>
        <n v="16.054618868009708"/>
        <n v="6956.6168082111881"/>
        <n v="3520.0954411534099"/>
        <n v="3378.0832956133722"/>
        <n v="523.14887857456608"/>
        <n v="459.70219131997266"/>
        <n v="156.2029358622986"/>
        <n v="1441.1141490395173"/>
        <n v="248.54026836456276"/>
        <n v="572.39814222277278"/>
        <n v="935.37931871278965"/>
        <n v="52.739713965167816"/>
        <n v="695.68253305220139"/>
        <n v="1"/>
        <n v="128.64317706372901"/>
        <n v="345.6447993328743"/>
        <n v="1107.4978352204505"/>
        <n v="149.3977752647418"/>
        <n v="90.614515438104903"/>
        <n v="160.40411355619071"/>
        <n v="229.55331534800146"/>
        <n v="118.15075473078059"/>
        <n v="362.45806175241961"/>
        <n v="366.22394899567166"/>
        <n v="20.584969932158472"/>
        <n v="343.95062089339291"/>
        <n v="1021.5245084831901"/>
        <n v="5.4200987296580179"/>
        <n v="21.595760590465034"/>
        <n v="25.23367742686515"/>
        <n v="16.822451617910101"/>
        <n v="146.38171018501848"/>
        <n v="129.26355626834163"/>
        <n v="277.39856440233871"/>
        <n v="40.600318253552281"/>
        <n v="472.39155570026668"/>
        <n v="1534.1394660904334"/>
        <n v="767.48353786957"/>
        <n v="111.68045161684626"/>
        <n v="232.90776688688737"/>
        <n v="155.27184459125826"/>
        <n v="2710.2840027713114"/>
        <n v="276.58850431276414"/>
        <n v="91.483961183754317"/>
        <n v="202.44892660536834"/>
        <n v="223.37746170948702"/>
        <n v="215.99435539737019"/>
        <n v="324.05079007780631"/>
        <n v="151.09417216938573"/>
        <n v="1975.3515188071829"/>
        <n v="93.231872840853399"/>
        <n v="107.53924488293569"/>
        <n v="263.70729881601574"/>
        <n v="56.67640536097241"/>
        <n v="494.35577733610052"/>
        <n v="33.348265430255303"/>
        <n v="162.43677661532061"/>
        <n v="553.17700862552829"/>
        <n v="102.45822514645789"/>
        <n v="51.229112573228946"/>
        <n v="202.05052876583795"/>
        <n v="505.93576786990457"/>
        <n v="767.06973304521671"/>
        <n v="325.57637666657695"/>
        <n v="151.53789657437846"/>
        <n v="1427.7759148520117"/>
        <n v="358.13951081272563"/>
        <n v="498.4424556490452"/>
        <n v="684.83431727825484"/>
        <n v="1581.0065835943569"/>
        <n v="598.50952660385963"/>
        <n v="108.29118441021375"/>
        <n v="35.050966680669347"/>
        <n v="5.9518348426659164"/>
        <n v="0.36543293456195491"/>
        <n v="6.3210816589716359"/>
        <n v="41.169939864316945"/>
        <n v="6.9859654803827622"/>
        <n v="2.1017449532469534"/>
        <n v="8.4112258089550505"/>
        <n v="0.22280361879355268"/>
        <n v="1.9839449475553055"/>
        <n v="31.531881781840099"/>
        <n v="42.340648247283212"/>
        <n v="81.200636507104562"/>
        <n v="1.2610469719481721"/>
        <n v="0.84069798129878137"/>
        <n v="1.6689544383321804"/>
        <n v="37.065866108828203"/>
        <n v="3.8329565652892388"/>
        <n v="11.187562854363707"/>
        <n v="277.684458006971"/>
        <n v="5.5937814271818533"/>
        <n v="3.7712623899080566"/>
        <n v="27.262095418590206"/>
        <n v="69.278241285785583"/>
        <n v="0.28875532085814742"/>
        <n v="9.9197247377765265"/>
        <n v="0.75425247798161132"/>
        <n v="727.76800533996106"/>
        <n v="2418.3515904116121"/>
        <n v="332.87369372531742"/>
        <n v="790.12156516814139"/>
        <n v="1654.9665119525057"/>
        <n v="193.04064764370327"/>
        <n v="379.45182590242842"/>
        <n v="554.79712880467741"/>
        <n v="10899.51032465028"/>
        <n v="1317.2706371947729"/>
        <n v="252.96788393495228"/>
        <n v="642.71787691268423"/>
        <n v="412.67605363983091"/>
        <n v="979.27914775642421"/>
        <n v="335.83059884432441"/>
        <n v="8.0190448143496464"/>
        <n v="3.0170099119264453"/>
        <n v="616.64828694702783"/>
        <n v="2.9744042981251381E-2"/>
        <n v="118.24276512290622"/>
        <n v="1.0122152160204034"/>
        <n v="2"/>
        <n v="951.85060990134116"/>
        <n v="3.0366456480612101"/>
        <n v="0.1218109781873183"/>
        <n v="292.76342037003695"/>
        <n v="4.5255148678896679"/>
        <n v="0.72357733887147957"/>
        <n v="15.871559580442444"/>
        <n v="7.8806762604506195"/>
        <n v="732.44789799134332"/>
        <n v="187.29188355358525"/>
        <n v="408.56516613863522"/>
        <n v="503.74589826648662"/>
        <n v="63.063763563680197"/>
        <n v="744.03390225652879"/>
        <n v="15.879497213235855"/>
        <n v="70.409280360218858"/>
        <n v="1151.2253068043551"/>
        <n v="31.758994426471709"/>
        <n v="105.15290004200804"/>
        <n v="1155.6579906929483"/>
        <n v="0.42034899064939069"/>
        <n v="215.07848976587138"/>
        <n v="428.47858460845617"/>
        <n v="6.3827488385742308"/>
        <n v="53.382634136403873"/>
        <n v="623.58621247519307"/>
        <n v="153.68733771968684"/>
        <n v="416.09784660350806"/>
        <n v="112.38233207606795"/>
        <n v="548.90376710252588"/>
        <n v="458.74962678055613"/>
        <n v="2.0013063310434482"/>
        <n v="486.07618511670944"/>
        <n v="639.66834096149489"/>
        <n v="944.78311140053336"/>
        <n v="141.68255499244037"/>
        <n v="855.33081231579547"/>
        <n v="6.3466333333896152"/>
        <n v="7.7508839426194278"/>
        <n v="369.79650395843532"/>
        <n v="716.27902162545126"/>
        <n v="114.77665767400073"/>
        <n v="100.16279817170965"/>
        <n v="722.73279691201913"/>
        <n v="247.81998278358549"/>
        <n v="58.051422483141152"/>
        <n v="45.728789604589814"/>
        <n v="257.60049615438072"/>
        <n v="138.19312276937541"/>
        <n v="84.115371049749854"/>
        <n v="160.69276363308131"/>
        <n v="1533.3612534281224"/>
        <n v="856.41618637749161"/>
        <n v="1545.6156750168914"/>
        <n v="749.23636114817043"/>
        <n v="51.348764162122542"/>
        <n v="372.81040254684416"/>
        <n v="848.59625037101114"/>
        <n v="424.85127295066735"/>
        <n v="770.20183627322717"/>
        <n v="473.07903838611253"/>
        <n v="1178.7676198484164"/>
        <n v="91.144355899496077"/>
        <n v="7.8727518225394233"/>
        <n v="1.3556627654519102"/>
        <n v="2.6242506075131411"/>
        <n v="5.2485012150262822"/>
        <n v="177.41779422181833"/>
        <n v="201.20129177701904"/>
        <n v="75.206386098464677"/>
        <n v="9.4896393581633713"/>
        <n v="226.95450238556475"/>
        <n v="573.90354258709579"/>
        <n v="301.1403618898608"/>
        <n v="54.375968168422517"/>
        <n v="5.4226510618076409"/>
        <n v="16.983417628204037"/>
        <n v="392.92253994947214"/>
        <n v="151.24336973589621"/>
        <n v="0.57853948885208784"/>
        <n v="316.73819782328167"/>
        <n v="48.993971452134353"/>
        <n v="61.204210506953558"/>
        <n v="18.369754252591989"/>
        <n v="468.26810985206288"/>
        <n v="6.7783138272595513"/>
        <n v="533.90662367063396"/>
        <n v="5.7853948885208784"/>
        <n v="819.72097924680759"/>
        <n v="77.877767556674257"/>
        <n v="396.23134339498114"/>
        <n v="13.556627654519103"/>
        <n v="202.71326503365216"/>
        <n v="91.760797381728054"/>
        <n v="662.05769166888876"/>
        <n v="204.72564177007067"/>
        <n v="178.2856465909976"/>
        <n v="963.32041530535923"/>
        <n v="4.501754368842863"/>
        <n v="44.607979406320112"/>
        <n v="2800.3929191046964"/>
        <n v="293.79140917148601"/>
        <n v="1.7356184665562635"/>
        <n v="29.513368525922044"/>
        <n v="10.497002430052564"/>
        <n v="467.06434652591764"/>
        <n v="31.51228058190004"/>
        <n v="1.1570789777041757"/>
        <n v="234.18551376428195"/>
        <n v="0.17422195418048861"/>
        <n v="91.107154121577921"/>
        <n v="426.77025229344076"/>
        <n v="310.86469685055454"/>
        <n v="1320.3332186090154"/>
        <n v="9.0035087376857259"/>
        <n v="0.34844390836097722"/>
        <n v="723.31046446069877"/>
        <n v="61.229202017981301"/>
        <n v="2.3141579554083513"/>
        <n v="7.1046762416437419"/>
        <n v="18.979278716326743"/>
        <n v="8.1339765927114609"/>
        <n v="3.471236933112527"/>
        <n v="888.83053644288589"/>
        <n v="574.7652221238119"/>
        <n v="118.30728756786792"/>
        <n v="129.07557888189936"/>
        <n v="350.04911488808705"/>
        <n v="109.05601692421486"/>
        <n v="186.42516099314153"/>
        <n v="1614.3440395788693"/>
        <n v="835.81768514196153"/>
        <n v="14.385841260642959"/>
        <n v="693.82626232989742"/>
        <n v="2.7113255309038204"/>
        <n v="10.548736766715361"/>
        <n v="7.1331155105972002"/>
        <n v="603.24727118643682"/>
        <n v="932.12580496570763"/>
        <n v="828.15101297507545"/>
        <n v="15.871170041002051"/>
        <n v="89.61257678272537"/>
        <n v="792.46268678996228"/>
        <n v="4695.2849885060759"/>
        <n v="185.43169944789517"/>
        <n v="754.84577096701071"/>
        <n v="4677.0486993485638"/>
        <n v="755.89899107188683"/>
        <n v="311.80324662323761"/>
        <n v="896.01468524767233"/>
        <n v="351.85045342997859"/>
        <n v="108.75193633684503"/>
        <n v="117.16925794708921"/>
        <n v="2.8926974442604392"/>
        <n v="46.812391414195488"/>
        <n v="284.65286777555269"/>
        <n v="4.0497764219646148"/>
        <n v="6.942473866225054"/>
        <n v="111.77867123123499"/>
        <n v="3.6639211118993762"/>
        <n v="206.98586519335453"/>
        <n v="60.017686669439854"/>
        <n v="155.58296741136229"/>
        <n v="131.12817569254796"/>
        <n v="714.9522972383711"/>
        <n v="238.56215505591462"/>
        <n v="129.02289497215165"/>
        <n v="795.04751758363727"/>
        <n v="338.84813877272569"/>
        <n v="397.52375879181864"/>
        <n v="4.0669882963557304"/>
        <n v="423.25272009293639"/>
        <n v="135.47397583915523"/>
        <n v="416.99745378508737"/>
        <n v="441.71264888342142"/>
        <n v="209.52283071444558"/>
        <n v="266.28820214260867"/>
        <n v="243.96657967170117"/>
        <n v="9.206762670225725"/>
        <n v="282.48680694514098"/>
        <n v="7.8130303028645995"/>
        <n v="61.643728047061742"/>
        <n v="154.34386385466536"/>
        <n v="2431.8024250762755"/>
        <n v="9.7586631868680467"/>
        <n v="53.70565796580771"/>
        <n v="309.550925524749"/>
        <n v="617.37545541866143"/>
        <n v="70.621701736285246"/>
        <n v="7.2640083583081712"/>
        <n v="486.36048501525511"/>
        <n v="2469.5018216746457"/>
        <n v="27.3456060600261"/>
        <n v="564.97361389028197"/>
        <n v="15.626060605729199"/>
        <n v="975.86631868680468"/>
        <n v="384.97251148098621"/>
        <n v="945.69288510736396"/>
        <n v="24.318024250762754"/>
        <n v="1924.8625574049311"/>
        <n v="58.597727271484501"/>
        <n v="1215.9012125381378"/>
        <n v="706.2170173628524"/>
        <n v="412.73456736633199"/>
        <n v="13.810144005338586"/>
        <n v="39.065151514322999"/>
        <n v="290.56033433232687"/>
        <n v="145.28016716616344"/>
        <n v="42.373021041771146"/>
        <n v="28.248680694514096"/>
        <n v="18.41352534045145"/>
        <n v="254.24029254078599"/>
        <n v="141.24340347257049"/>
        <n v="108.11913872314975"/>
        <n v="36.904702755418647"/>
        <n v="162.17870808472463"/>
        <n v="2160.8140939653154"/>
        <n v="1876.3695466757458"/>
        <n v="75.893023407959475"/>
        <n v="1234.7509108373229"/>
        <n v="9.7662878785807496"/>
        <n v="5.8597727271484494"/>
        <n v="35.803771977205145"/>
        <n v="14.528016716616342"/>
        <n v="479.76113582044241"/>
        <n v="73.809405510837294"/>
        <n v="44.933403812747983"/>
        <n v="771.71931927332685"/>
        <n v="308.68772770933072"/>
        <n v="577.45876722147932"/>
        <n v="321.77664298491885"/>
        <n v="922.6175688854662"/>
        <n v="919.01267914677283"/>
        <n v="134.80021143824393"/>
        <n v="72.640083583081719"/>
        <n v="169.49208416708458"/>
        <n v="58.112066866465369"/>
        <n v="1.4002926431478504"/>
        <n v="11.719545454296899"/>
        <n v="3.9065151514322998"/>
        <n v="121.59012125381378"/>
        <n v="17.901885988602572"/>
        <n v="108.96012537462256"/>
        <n v="12.937843241641511"/>
        <n v="54.059569361574873"/>
        <n v="1081.1913872314974"/>
        <n v="19.406764862462268"/>
        <n v="59.803124657967501"/>
        <n v="5.4253508906229317"/>
        <n v="89.704686986951259"/>
        <n v="175.27517041391513"/>
        <n v="834.8232574875542"/>
        <n v="221.4282165325119"/>
        <n v="24.396657967170118"/>
        <n v="7.1607543954410282"/>
        <n v="102.98458435446007"/>
        <n v="51.591820920791498"/>
        <n v="26.852828982903855"/>
        <n v="177.49039422522733"/>
        <n v="88.745197112613667"/>
        <n v="729.54072752288266"/>
        <n v="515.91820920791497"/>
        <n v="27.620288010677172"/>
        <n v="0.78130303028645998"/>
        <n v="184.93118414118521"/>
        <n v="97.58663186868047"/>
        <n v="205.96916870892014"/>
        <n v="450.48730017888636"/>
        <n v="184.52351377709323"/>
        <n v="258.33291928793051"/>
        <n v="7027.7440170047339"/>
        <n v="769.94502296197243"/>
        <n v="236.42322127684099"/>
        <n v="123.28745609412348"/>
        <n v="92.465592070592606"/>
        <n v="988.70382430799339"/>
        <n v="30.868772770933074"/>
        <n v="4.6676421438261686"/>
      </sharedItems>
    </cacheField>
    <cacheField name="Field1" numFmtId="0" formula=" SUM('Biomass * No')/1.2" databaseField="0"/>
    <cacheField name="Field2" numFmtId="0" formula="SUM('Biomass * No')/1.2" databaseField="0"/>
    <cacheField name="sum biomass*no / 1.2" numFmtId="0" formula="SUM('Biomass * No')/1.2" databaseField="0"/>
  </cacheFields>
  <extLst>
    <ext xmlns:x14="http://schemas.microsoft.com/office/spreadsheetml/2009/9/main" uri="{725AE2AE-9491-48be-B2B4-4EB974FC3084}">
      <x14:pivotCacheDefinition pivotCacheId="80380938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yce Risley" refreshedDate="43581.478489583336" createdVersion="6" refreshedVersion="6" minRefreshableVersion="3" recordCount="2854" xr:uid="{76F94E07-7906-3C43-81CF-6956B5ECB232}">
  <cacheSource type="worksheet">
    <worksheetSource ref="A1:V1048576" sheet="Raw 2019 for STINAPA" r:id="rId2"/>
  </cacheSource>
  <cacheFields count="25">
    <cacheField name="Year" numFmtId="0">
      <sharedItems containsString="0" containsBlank="1" containsNumber="1" containsInteger="1" minValue="2019" maxValue="2019"/>
    </cacheField>
    <cacheField name="Date" numFmtId="0">
      <sharedItems containsNonDate="0" containsDate="1" containsString="0" containsBlank="1" minDate="2019-03-14T00:00:00" maxDate="2019-09-20T00:00:00"/>
    </cacheField>
    <cacheField name="Site" numFmtId="0">
      <sharedItems containsBlank="1" count="12">
        <s v="18th Palm"/>
        <s v="Bachelor's Beach"/>
        <s v="Barcadera"/>
        <s v="Calabas"/>
        <s v="Forest"/>
        <s v="Front Porch"/>
        <s v="Karpata"/>
        <s v="No Dive Reserve"/>
        <s v="Oil Slick Leap"/>
        <s v="Reef Scientifico"/>
        <s v="Windsock"/>
        <m/>
      </sharedItems>
    </cacheField>
    <cacheField name="Surveyor" numFmtId="0">
      <sharedItems containsBlank="1"/>
    </cacheField>
    <cacheField name="Transect" numFmtId="0">
      <sharedItems containsString="0" containsBlank="1" containsNumber="1" containsInteger="1" minValue="1" maxValue="12" count="13">
        <n v="1"/>
        <n v="2"/>
        <n v="3"/>
        <n v="4"/>
        <n v="5"/>
        <n v="6"/>
        <n v="7"/>
        <n v="8"/>
        <n v="9"/>
        <n v="10"/>
        <n v="11"/>
        <n v="12"/>
        <m/>
      </sharedItems>
    </cacheField>
    <cacheField name="Time" numFmtId="0">
      <sharedItems containsNonDate="0" containsDate="1" containsString="0" containsBlank="1" minDate="1899-12-30T08:41:00" maxDate="1899-12-30T16:04:00"/>
    </cacheField>
    <cacheField name="Depth ft" numFmtId="0">
      <sharedItems containsString="0" containsBlank="1" containsNumber="1" containsInteger="1" minValue="27" maxValue="34"/>
    </cacheField>
    <cacheField name="Code" numFmtId="0">
      <sharedItems containsBlank="1"/>
    </cacheField>
    <cacheField name="Common Name" numFmtId="0">
      <sharedItems containsBlank="1"/>
    </cacheField>
    <cacheField name="Species" numFmtId="0">
      <sharedItems containsBlank="1"/>
    </cacheField>
    <cacheField name="Family" numFmtId="0">
      <sharedItems containsBlank="1" count="29">
        <s v="Lutjanidae"/>
        <s v="Labridae"/>
        <s v="Serranidae"/>
        <s v="Haemulidae"/>
        <s v="Mullidae"/>
        <s v="Muraenidae"/>
        <s v="Holocentridae"/>
        <s v="Scaridae"/>
        <s v="Acanthuridae"/>
        <s v="Monacanthidae"/>
        <s v="Ostraciidae"/>
        <s v="Tetraodontidae"/>
        <s v="Pomacentridae"/>
        <s v="Carangidae"/>
        <s v="Aulostomidae"/>
        <s v="Pomacanthidae"/>
        <s v="Chaetodontidae"/>
        <s v="Bothidae"/>
        <s v="Balistidae"/>
        <s v="Synodontidae"/>
        <s v="Diodontidae"/>
        <s v="Ophichthidae"/>
        <s v="Kyphosidae"/>
        <s v="Priacanthidae"/>
        <s v="Gerreidae"/>
        <s v="Scorpaenidae"/>
        <s v="Sphyraenidae"/>
        <s v="Sciaenidae"/>
        <m/>
      </sharedItems>
    </cacheField>
    <cacheField name="Functional Group" numFmtId="0">
      <sharedItems containsBlank="1" count="6">
        <s v="Carnivore"/>
        <s v="Herbivore"/>
        <s v="Omnivore"/>
        <s v="Planktivore"/>
        <s v="Scaridae"/>
        <m/>
      </sharedItems>
    </cacheField>
    <cacheField name="Length cm" numFmtId="0">
      <sharedItems containsString="0" containsBlank="1" containsNumber="1" containsInteger="1" minValue="1" maxValue="64"/>
    </cacheField>
    <cacheField name="Number" numFmtId="0">
      <sharedItems containsString="0" containsBlank="1" containsNumber="1" containsInteger="1" minValue="1" maxValue="200"/>
    </cacheField>
    <cacheField name="Phase" numFmtId="0">
      <sharedItems containsBlank="1" containsMixedTypes="1" containsNumber="1" containsInteger="1" minValue="1" maxValue="9"/>
    </cacheField>
    <cacheField name="a_FB" numFmtId="2">
      <sharedItems containsString="0" containsBlank="1" containsNumber="1" minValue="1E-4" maxValue="0.82299999999999995"/>
    </cacheField>
    <cacheField name="b_FB" numFmtId="2">
      <sharedItems containsString="0" containsBlank="1" containsNumber="1" minValue="1.8136000000000001" maxValue="3.5539999999999998"/>
    </cacheField>
    <cacheField name="loga_BH" numFmtId="2">
      <sharedItems containsBlank="1" containsMixedTypes="1" containsNumber="1" minValue="-5.0162000000000004" maxValue="-2.4262000000000001"/>
    </cacheField>
    <cacheField name="b_BH" numFmtId="2">
      <sharedItems containsBlank="1" containsMixedTypes="1" containsNumber="1" minValue="2.0768" maxValue="3.1109"/>
    </cacheField>
    <cacheField name="Biomass_FB" numFmtId="2">
      <sharedItems containsString="0" containsBlank="1" containsNumber="1" minValue="1.38E-2" maxValue="2180.8600188965643"/>
    </cacheField>
    <cacheField name="Biomass_BH" numFmtId="2">
      <sharedItems containsBlank="1" containsMixedTypes="1" containsNumber="1" minValue="2.9744042981251381E-2" maxValue="2710.2840027713114"/>
    </cacheField>
    <cacheField name="Biomass * No." numFmtId="0">
      <sharedItems containsString="0" containsBlank="1" containsNumber="1" minValue="2.9744042981251381E-2" maxValue="10899.51032465028"/>
    </cacheField>
    <cacheField name="Biomass*No/1.2" numFmtId="0" formula=" SUM('Biomass * No.')/1.2" databaseField="0"/>
    <cacheField name="Sum of Number/1.2" numFmtId="0" formula=" SUM(Number)/1.2" databaseField="0"/>
    <cacheField name="Sum of No/1.2" numFmtId="0" formula="SUM(Number)/1.2" databaseField="0"/>
  </cacheFields>
  <extLst>
    <ext xmlns:x14="http://schemas.microsoft.com/office/spreadsheetml/2009/9/main" uri="{725AE2AE-9491-48be-B2B4-4EB974FC3084}">
      <x14:pivotCacheDefinition pivotCacheId="2230074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53">
  <r>
    <n v="2019"/>
    <d v="2019-03-17T00:00:00"/>
    <x v="0"/>
    <x v="0"/>
    <x v="0"/>
    <d v="1899-12-30T12:06:00"/>
    <n v="31"/>
    <s v="yts"/>
    <s v="Yellowtail Snapper"/>
    <s v="Ocyurus chrysurus"/>
    <x v="0"/>
    <x v="0"/>
    <n v="14"/>
    <n v="2"/>
    <m/>
    <n v="1.4789999999999999E-2"/>
    <n v="2.95"/>
    <n v="0"/>
    <n v="0"/>
    <n v="35.566888975601678"/>
    <n v="1"/>
    <x v="0"/>
  </r>
  <r>
    <n v="2019"/>
    <d v="2019-03-17T00:00:00"/>
    <x v="0"/>
    <x v="0"/>
    <x v="0"/>
    <d v="1899-12-30T12:06:00"/>
    <n v="31"/>
    <s v="sld"/>
    <s v="Slippery Dick"/>
    <s v="Halichoeres bivittatus"/>
    <x v="1"/>
    <x v="0"/>
    <n v="8"/>
    <n v="1"/>
    <m/>
    <n v="9.3299999999999998E-3"/>
    <n v="3.06"/>
    <n v="0"/>
    <n v="0"/>
    <n v="5.4117410047026144"/>
    <n v="1"/>
    <x v="1"/>
  </r>
  <r>
    <n v="2019"/>
    <d v="2019-03-17T00:00:00"/>
    <x v="0"/>
    <x v="0"/>
    <x v="0"/>
    <d v="1899-12-30T12:06:00"/>
    <n v="31"/>
    <s v="grb"/>
    <s v="Graysby"/>
    <s v="Cephalopholis cruentata"/>
    <x v="2"/>
    <x v="0"/>
    <n v="22"/>
    <n v="1"/>
    <m/>
    <n v="1.1220000000000001E-2"/>
    <n v="3.07"/>
    <n v="0"/>
    <n v="0"/>
    <n v="148.3305090081615"/>
    <n v="1"/>
    <x v="2"/>
  </r>
  <r>
    <n v="2019"/>
    <d v="2019-03-17T00:00:00"/>
    <x v="0"/>
    <x v="0"/>
    <x v="0"/>
    <d v="1899-12-30T12:06:00"/>
    <n v="31"/>
    <s v="frg"/>
    <s v="French Grunt"/>
    <s v="Haemulon flavolineatum"/>
    <x v="3"/>
    <x v="0"/>
    <n v="15"/>
    <n v="1"/>
    <m/>
    <n v="1.349E-2"/>
    <n v="3"/>
    <n v="0"/>
    <n v="0"/>
    <n v="45.528750000000002"/>
    <n v="1"/>
    <x v="3"/>
  </r>
  <r>
    <n v="2019"/>
    <d v="2019-03-17T00:00:00"/>
    <x v="0"/>
    <x v="0"/>
    <x v="0"/>
    <d v="1899-12-30T12:06:00"/>
    <n v="31"/>
    <s v="yhw"/>
    <s v="Yellowhead Wrasse"/>
    <s v="Halichoeres garnoti"/>
    <x v="1"/>
    <x v="0"/>
    <n v="15"/>
    <n v="1"/>
    <m/>
    <n v="0.01"/>
    <n v="3.13"/>
    <n v="0"/>
    <n v="0"/>
    <n v="47.991645489734076"/>
    <n v="1"/>
    <x v="4"/>
  </r>
  <r>
    <n v="2019"/>
    <d v="2019-03-17T00:00:00"/>
    <x v="0"/>
    <x v="0"/>
    <x v="0"/>
    <d v="1899-12-30T12:06:00"/>
    <n v="31"/>
    <s v="ygf"/>
    <s v="Goatfish"/>
    <s v="Mulloidichthys martinicus"/>
    <x v="4"/>
    <x v="0"/>
    <n v="18"/>
    <n v="1"/>
    <m/>
    <n v="9.7699999999999992E-3"/>
    <n v="3.12"/>
    <n v="0"/>
    <n v="0"/>
    <n v="80.601807249259167"/>
    <n v="1"/>
    <x v="5"/>
  </r>
  <r>
    <n v="2019"/>
    <d v="2019-03-17T00:00:00"/>
    <x v="0"/>
    <x v="0"/>
    <x v="0"/>
    <d v="1899-12-30T12:06:00"/>
    <n v="31"/>
    <s v="frg"/>
    <s v="French Grunt"/>
    <s v="Haemulon flavolineatum"/>
    <x v="3"/>
    <x v="0"/>
    <n v="15"/>
    <n v="1"/>
    <m/>
    <n v="1.349E-2"/>
    <n v="3"/>
    <n v="0"/>
    <n v="0"/>
    <n v="45.528750000000002"/>
    <n v="1"/>
    <x v="3"/>
  </r>
  <r>
    <n v="2019"/>
    <d v="2019-03-17T00:00:00"/>
    <x v="0"/>
    <x v="0"/>
    <x v="0"/>
    <d v="1899-12-30T12:06:00"/>
    <n v="31"/>
    <s v="yhw"/>
    <s v="Yellowhead Wrasse"/>
    <s v="Halichoeres garnoti"/>
    <x v="1"/>
    <x v="0"/>
    <n v="6"/>
    <n v="1"/>
    <m/>
    <n v="0.01"/>
    <n v="3.13"/>
    <n v="0"/>
    <n v="0"/>
    <n v="2.7265496699528886"/>
    <n v="1"/>
    <x v="6"/>
  </r>
  <r>
    <n v="2019"/>
    <d v="2019-03-17T00:00:00"/>
    <x v="0"/>
    <x v="0"/>
    <x v="0"/>
    <d v="1899-12-30T12:06:00"/>
    <n v="31"/>
    <s v="spm"/>
    <s v="Spotted Moray"/>
    <s v="Gymnothorax moringa"/>
    <x v="5"/>
    <x v="0"/>
    <n v="60"/>
    <n v="1"/>
    <m/>
    <n v="9.1E-4"/>
    <n v="3.12"/>
    <n v="0"/>
    <n v="0"/>
    <n v="321.27230820431043"/>
    <n v="1"/>
    <x v="7"/>
  </r>
  <r>
    <n v="2019"/>
    <d v="2019-03-17T00:00:00"/>
    <x v="0"/>
    <x v="0"/>
    <x v="0"/>
    <d v="1899-12-30T12:06:00"/>
    <n v="31"/>
    <s v="ygf"/>
    <s v="Goatfish"/>
    <s v="Mulloidichthys martinicus"/>
    <x v="4"/>
    <x v="0"/>
    <n v="17"/>
    <n v="5"/>
    <m/>
    <n v="9.7699999999999992E-3"/>
    <n v="3.12"/>
    <n v="0"/>
    <n v="0"/>
    <n v="67.436527390317082"/>
    <n v="1"/>
    <x v="8"/>
  </r>
  <r>
    <n v="2019"/>
    <d v="2019-03-17T00:00:00"/>
    <x v="0"/>
    <x v="0"/>
    <x v="0"/>
    <d v="1899-12-30T12:06:00"/>
    <n v="31"/>
    <s v="ygf"/>
    <s v="Goatfish"/>
    <s v="Mulloidichthys martinicus"/>
    <x v="4"/>
    <x v="0"/>
    <n v="14"/>
    <n v="12"/>
    <m/>
    <n v="9.7699999999999992E-3"/>
    <n v="3.12"/>
    <n v="0"/>
    <n v="0"/>
    <n v="36.797137450279614"/>
    <n v="1"/>
    <x v="9"/>
  </r>
  <r>
    <n v="2019"/>
    <d v="2019-03-17T00:00:00"/>
    <x v="0"/>
    <x v="0"/>
    <x v="0"/>
    <d v="1899-12-30T12:06:00"/>
    <n v="31"/>
    <s v="ljs"/>
    <s v="Longjaw squirrelfish"/>
    <s v="Neoniphon marianus"/>
    <x v="6"/>
    <x v="0"/>
    <n v="15"/>
    <n v="1"/>
    <m/>
    <n v="1.549E-2"/>
    <n v="2.98"/>
    <n v="0"/>
    <n v="0"/>
    <n v="49.52259225934101"/>
    <n v="1"/>
    <x v="10"/>
  </r>
  <r>
    <n v="2019"/>
    <d v="2019-03-17T00:00:00"/>
    <x v="0"/>
    <x v="0"/>
    <x v="1"/>
    <d v="1899-12-30T12:15:00"/>
    <n v="32"/>
    <s v="sms"/>
    <s v="Schoolmaster snapper"/>
    <s v="Lutjanus apodus"/>
    <x v="0"/>
    <x v="0"/>
    <n v="20"/>
    <n v="1"/>
    <m/>
    <n v="1.413E-2"/>
    <n v="2.98"/>
    <n v="0"/>
    <n v="0"/>
    <n v="106.46614985661742"/>
    <n v="1"/>
    <x v="11"/>
  </r>
  <r>
    <n v="2019"/>
    <d v="2019-03-17T00:00:00"/>
    <x v="0"/>
    <x v="0"/>
    <x v="1"/>
    <d v="1899-12-30T12:15:00"/>
    <n v="32"/>
    <s v="ygf"/>
    <s v="Goatfish"/>
    <s v="Mulloidichthys martinicus"/>
    <x v="4"/>
    <x v="0"/>
    <n v="15"/>
    <n v="1"/>
    <m/>
    <n v="9.7699999999999992E-3"/>
    <n v="3.12"/>
    <n v="0"/>
    <n v="0"/>
    <n v="45.635129993427114"/>
    <n v="1"/>
    <x v="12"/>
  </r>
  <r>
    <n v="2019"/>
    <d v="2019-03-17T00:00:00"/>
    <x v="0"/>
    <x v="0"/>
    <x v="1"/>
    <d v="1899-12-30T12:15:00"/>
    <n v="32"/>
    <s v="frg"/>
    <s v="French Grunt"/>
    <s v="Haemulon flavolineatum"/>
    <x v="3"/>
    <x v="0"/>
    <n v="17"/>
    <n v="1"/>
    <m/>
    <n v="1.349E-2"/>
    <n v="3"/>
    <n v="0"/>
    <n v="0"/>
    <n v="66.27637"/>
    <n v="1"/>
    <x v="13"/>
  </r>
  <r>
    <n v="2019"/>
    <d v="2019-03-17T00:00:00"/>
    <x v="0"/>
    <x v="0"/>
    <x v="1"/>
    <d v="1899-12-30T12:15:00"/>
    <n v="32"/>
    <s v="baj"/>
    <s v="Bar Jack"/>
    <s v="Caranx ruber"/>
    <x v="7"/>
    <x v="0"/>
    <n v="25"/>
    <n v="1"/>
    <m/>
    <n v="1.6979999999999999E-2"/>
    <n v="2.95"/>
    <n v="0"/>
    <n v="0"/>
    <n v="225.87112319379585"/>
    <n v="1"/>
    <x v="14"/>
  </r>
  <r>
    <n v="2019"/>
    <d v="2019-03-17T00:00:00"/>
    <x v="0"/>
    <x v="0"/>
    <x v="1"/>
    <d v="1899-12-30T12:15:00"/>
    <n v="32"/>
    <s v="grb"/>
    <s v="Graysby"/>
    <s v="Cephalopholis cruentata"/>
    <x v="2"/>
    <x v="0"/>
    <n v="26"/>
    <n v="1"/>
    <m/>
    <n v="1.1220000000000001E-2"/>
    <n v="3.07"/>
    <n v="0"/>
    <n v="0"/>
    <n v="247.71997938189452"/>
    <n v="1"/>
    <x v="15"/>
  </r>
  <r>
    <n v="2019"/>
    <d v="2019-03-17T00:00:00"/>
    <x v="0"/>
    <x v="0"/>
    <x v="1"/>
    <d v="1899-12-30T12:15:00"/>
    <n v="32"/>
    <s v="grb"/>
    <s v="Graysby"/>
    <s v="Cephalopholis cruentata"/>
    <x v="2"/>
    <x v="0"/>
    <n v="24"/>
    <n v="1"/>
    <m/>
    <n v="1.1220000000000001E-2"/>
    <n v="3.07"/>
    <n v="0"/>
    <n v="0"/>
    <n v="193.74984733419532"/>
    <n v="1"/>
    <x v="16"/>
  </r>
  <r>
    <n v="2019"/>
    <d v="2019-03-17T00:00:00"/>
    <x v="0"/>
    <x v="0"/>
    <x v="1"/>
    <d v="1899-12-30T12:15:00"/>
    <n v="32"/>
    <s v="wsf"/>
    <s v="Whitespotted Filefish"/>
    <s v="Cantherhines macrocerus"/>
    <x v="8"/>
    <x v="0"/>
    <n v="18"/>
    <n v="1"/>
    <m/>
    <n v="2.291E-2"/>
    <n v="2.89"/>
    <n v="0"/>
    <n v="0"/>
    <n v="97.221569744863217"/>
    <n v="1"/>
    <x v="17"/>
  </r>
  <r>
    <n v="2019"/>
    <d v="2019-03-17T00:00:00"/>
    <x v="0"/>
    <x v="0"/>
    <x v="1"/>
    <d v="1899-12-30T12:15:00"/>
    <n v="32"/>
    <s v="blg"/>
    <s v="Blue Striped Grunt"/>
    <s v="Haemulon sciurus"/>
    <x v="3"/>
    <x v="0"/>
    <n v="31"/>
    <n v="1"/>
    <m/>
    <n v="1.549E-2"/>
    <n v="2.98"/>
    <n v="0"/>
    <n v="0"/>
    <n v="430.83330192468071"/>
    <n v="1"/>
    <x v="18"/>
  </r>
  <r>
    <n v="2019"/>
    <d v="2019-03-17T00:00:00"/>
    <x v="0"/>
    <x v="0"/>
    <x v="1"/>
    <d v="1899-12-30T12:15:00"/>
    <n v="32"/>
    <s v="ygf"/>
    <s v="Goatfish"/>
    <s v="Mulloidichthys martinicus"/>
    <x v="4"/>
    <x v="0"/>
    <n v="18"/>
    <n v="9"/>
    <m/>
    <n v="9.7699999999999992E-3"/>
    <n v="3.12"/>
    <n v="0"/>
    <n v="0"/>
    <n v="80.601807249259167"/>
    <n v="1"/>
    <x v="19"/>
  </r>
  <r>
    <n v="2019"/>
    <d v="2019-03-17T00:00:00"/>
    <x v="0"/>
    <x v="0"/>
    <x v="1"/>
    <d v="1899-12-30T12:15:00"/>
    <n v="32"/>
    <s v="ham"/>
    <s v="Hamlet spp."/>
    <s v="Hypoplectrus puella"/>
    <x v="2"/>
    <x v="0"/>
    <n v="10"/>
    <n v="1"/>
    <m/>
    <n v="1.7780000000000001E-2"/>
    <n v="3.03"/>
    <n v="0"/>
    <n v="0"/>
    <n v="19.051613247124653"/>
    <n v="1"/>
    <x v="20"/>
  </r>
  <r>
    <n v="2019"/>
    <d v="2019-03-17T00:00:00"/>
    <x v="0"/>
    <x v="0"/>
    <x v="2"/>
    <d v="1899-12-30T12:25:00"/>
    <n v="31"/>
    <s v="sms"/>
    <s v="Schoolmaster snapper"/>
    <s v="Lutjanus apodus"/>
    <x v="0"/>
    <x v="0"/>
    <n v="30"/>
    <n v="14"/>
    <m/>
    <n v="1.413E-2"/>
    <n v="2.98"/>
    <n v="0"/>
    <n v="0"/>
    <n v="356.42117772859569"/>
    <n v="1"/>
    <x v="21"/>
  </r>
  <r>
    <n v="2019"/>
    <d v="2019-03-17T00:00:00"/>
    <x v="0"/>
    <x v="0"/>
    <x v="2"/>
    <d v="1899-12-30T12:25:00"/>
    <n v="31"/>
    <s v="lsq"/>
    <s v="Longspine Squirrelfish"/>
    <s v="Holocentrus rufus"/>
    <x v="6"/>
    <x v="0"/>
    <n v="19"/>
    <n v="1"/>
    <m/>
    <n v="1.1480000000000001E-2"/>
    <n v="2.89"/>
    <n v="0"/>
    <n v="0"/>
    <n v="56.95604110980463"/>
    <n v="1"/>
    <x v="22"/>
  </r>
  <r>
    <n v="2019"/>
    <d v="2019-03-17T00:00:00"/>
    <x v="0"/>
    <x v="0"/>
    <x v="2"/>
    <d v="1899-12-30T12:25:00"/>
    <n v="31"/>
    <s v="frg"/>
    <s v="French Grunt"/>
    <s v="Haemulon flavolineatum"/>
    <x v="3"/>
    <x v="0"/>
    <n v="16"/>
    <n v="1"/>
    <m/>
    <n v="1.349E-2"/>
    <n v="3"/>
    <n v="0"/>
    <n v="0"/>
    <n v="55.255040000000001"/>
    <n v="1"/>
    <x v="23"/>
  </r>
  <r>
    <n v="2019"/>
    <d v="2019-03-17T00:00:00"/>
    <x v="0"/>
    <x v="0"/>
    <x v="3"/>
    <d v="1899-12-30T12:32:00"/>
    <n v="30"/>
    <s v="sms"/>
    <s v="Schoolmaster snapper"/>
    <s v="Lutjanus apodus"/>
    <x v="0"/>
    <x v="0"/>
    <n v="40"/>
    <n v="1"/>
    <m/>
    <n v="1.413E-2"/>
    <n v="2.98"/>
    <n v="0"/>
    <n v="0"/>
    <n v="840.00319128069634"/>
    <n v="1"/>
    <x v="24"/>
  </r>
  <r>
    <n v="2019"/>
    <d v="2019-03-17T00:00:00"/>
    <x v="0"/>
    <x v="0"/>
    <x v="3"/>
    <d v="1899-12-30T12:32:00"/>
    <n v="30"/>
    <s v="sms"/>
    <s v="Schoolmaster snapper"/>
    <s v="Lutjanus apodus"/>
    <x v="0"/>
    <x v="0"/>
    <n v="18"/>
    <n v="1"/>
    <m/>
    <n v="1.413E-2"/>
    <n v="2.98"/>
    <n v="0"/>
    <n v="0"/>
    <n v="77.77754433105909"/>
    <n v="1"/>
    <x v="25"/>
  </r>
  <r>
    <n v="2019"/>
    <d v="2019-03-17T00:00:00"/>
    <x v="0"/>
    <x v="0"/>
    <x v="3"/>
    <d v="1899-12-30T12:32:00"/>
    <n v="30"/>
    <s v="sms"/>
    <s v="Schoolmaster snapper"/>
    <s v="Lutjanus apodus"/>
    <x v="0"/>
    <x v="0"/>
    <n v="42"/>
    <n v="2"/>
    <m/>
    <n v="1.413E-2"/>
    <n v="2.98"/>
    <n v="0"/>
    <n v="0"/>
    <n v="971.46027751898043"/>
    <n v="1"/>
    <x v="26"/>
  </r>
  <r>
    <n v="2019"/>
    <d v="2019-03-17T00:00:00"/>
    <x v="0"/>
    <x v="0"/>
    <x v="3"/>
    <d v="1899-12-30T12:32:00"/>
    <n v="30"/>
    <s v="yts"/>
    <s v="Yellowtail Snapper"/>
    <s v="Ocyurus chrysurus"/>
    <x v="0"/>
    <x v="0"/>
    <n v="45"/>
    <n v="1"/>
    <m/>
    <n v="1.4789999999999999E-2"/>
    <n v="2.95"/>
    <n v="0"/>
    <n v="0"/>
    <n v="1114.1536557884451"/>
    <n v="1"/>
    <x v="27"/>
  </r>
  <r>
    <n v="2019"/>
    <d v="2019-03-17T00:00:00"/>
    <x v="0"/>
    <x v="0"/>
    <x v="3"/>
    <d v="1899-12-30T12:32:00"/>
    <n v="30"/>
    <s v="trum"/>
    <s v="Atlantic trumpetfish"/>
    <s v="Aulostomus maculatus"/>
    <x v="9"/>
    <x v="0"/>
    <n v="50"/>
    <n v="1"/>
    <m/>
    <n v="1E-4"/>
    <n v="3.5539999999999998"/>
    <n v="0"/>
    <n v="0"/>
    <n v="109.17907120552387"/>
    <n v="1"/>
    <x v="28"/>
  </r>
  <r>
    <n v="2019"/>
    <d v="2019-03-17T00:00:00"/>
    <x v="0"/>
    <x v="0"/>
    <x v="3"/>
    <d v="1899-12-30T12:32:00"/>
    <n v="30"/>
    <s v="trum"/>
    <s v="Atlantic trumpetfish"/>
    <s v="Aulostomus maculatus"/>
    <x v="9"/>
    <x v="0"/>
    <n v="28"/>
    <n v="1"/>
    <m/>
    <n v="1E-4"/>
    <n v="3.5539999999999998"/>
    <n v="0"/>
    <n v="0"/>
    <n v="13.905917336163103"/>
    <n v="1"/>
    <x v="29"/>
  </r>
  <r>
    <n v="2019"/>
    <d v="2019-03-17T00:00:00"/>
    <x v="0"/>
    <x v="0"/>
    <x v="3"/>
    <d v="1899-12-30T12:32:00"/>
    <n v="30"/>
    <s v="grb"/>
    <s v="Graysby"/>
    <s v="Cephalopholis cruentata"/>
    <x v="2"/>
    <x v="0"/>
    <n v="14"/>
    <n v="1"/>
    <m/>
    <n v="1.1220000000000001E-2"/>
    <n v="3.07"/>
    <n v="0"/>
    <n v="0"/>
    <n v="37.034452314396681"/>
    <n v="1"/>
    <x v="30"/>
  </r>
  <r>
    <n v="2019"/>
    <d v="2019-03-17T00:00:00"/>
    <x v="0"/>
    <x v="0"/>
    <x v="3"/>
    <d v="1899-12-30T12:32:00"/>
    <n v="30"/>
    <s v="grb"/>
    <s v="Graysby"/>
    <s v="Cephalopholis cruentata"/>
    <x v="2"/>
    <x v="0"/>
    <n v="18"/>
    <n v="1"/>
    <m/>
    <n v="1.1220000000000001E-2"/>
    <n v="3.07"/>
    <n v="0"/>
    <n v="0"/>
    <n v="80.10865637643586"/>
    <n v="1"/>
    <x v="31"/>
  </r>
  <r>
    <n v="2019"/>
    <d v="2019-03-17T00:00:00"/>
    <x v="0"/>
    <x v="0"/>
    <x v="3"/>
    <d v="1899-12-30T12:32:00"/>
    <n v="30"/>
    <s v="clw"/>
    <s v="Blackear wrasse"/>
    <s v="Halichoeres poeyi"/>
    <x v="1"/>
    <x v="0"/>
    <n v="12"/>
    <n v="1"/>
    <m/>
    <n v="9.5499999999999995E-3"/>
    <n v="3.08"/>
    <n v="0"/>
    <n v="0"/>
    <n v="20.131753745743225"/>
    <n v="1"/>
    <x v="32"/>
  </r>
  <r>
    <n v="2019"/>
    <d v="2019-03-17T00:00:00"/>
    <x v="0"/>
    <x v="0"/>
    <x v="3"/>
    <d v="1899-12-30T12:32:00"/>
    <n v="30"/>
    <s v="yhw"/>
    <s v="Yellowhead Wrasse"/>
    <s v="Halichoeres garnoti"/>
    <x v="1"/>
    <x v="0"/>
    <n v="5"/>
    <n v="1"/>
    <m/>
    <n v="0.01"/>
    <n v="3.13"/>
    <n v="0"/>
    <n v="0"/>
    <n v="1.540905884130453"/>
    <n v="1"/>
    <x v="33"/>
  </r>
  <r>
    <n v="2019"/>
    <d v="2019-03-17T00:00:00"/>
    <x v="0"/>
    <x v="0"/>
    <x v="3"/>
    <d v="1899-12-30T12:32:00"/>
    <n v="30"/>
    <s v="yhw"/>
    <s v="Yellowhead Wrasse"/>
    <s v="Halichoeres garnoti"/>
    <x v="1"/>
    <x v="0"/>
    <n v="12"/>
    <n v="1"/>
    <m/>
    <n v="0.01"/>
    <n v="3.13"/>
    <n v="0"/>
    <n v="0"/>
    <n v="23.869169040031956"/>
    <n v="1"/>
    <x v="34"/>
  </r>
  <r>
    <n v="2019"/>
    <d v="2019-03-17T00:00:00"/>
    <x v="0"/>
    <x v="0"/>
    <x v="3"/>
    <d v="1899-12-30T12:32:00"/>
    <n v="30"/>
    <s v="bhw"/>
    <s v="Bluehead Wrasse"/>
    <s v="Thalassoma bifasciatum"/>
    <x v="1"/>
    <x v="0"/>
    <n v="6"/>
    <n v="10"/>
    <m/>
    <n v="8.9099999999999995E-3"/>
    <n v="3.01"/>
    <n v="0"/>
    <n v="0"/>
    <n v="1.9593542699963782"/>
    <n v="1"/>
    <x v="35"/>
  </r>
  <r>
    <n v="2019"/>
    <d v="2019-03-17T00:00:00"/>
    <x v="0"/>
    <x v="0"/>
    <x v="3"/>
    <d v="1899-12-30T12:32:00"/>
    <n v="30"/>
    <s v="fra"/>
    <s v="French Angelfish"/>
    <s v="Pomacanthus paru"/>
    <x v="10"/>
    <x v="0"/>
    <n v="19"/>
    <n v="1"/>
    <m/>
    <n v="3.09E-2"/>
    <n v="2.95"/>
    <n v="0"/>
    <n v="0"/>
    <n v="182.92859646752416"/>
    <n v="1"/>
    <x v="36"/>
  </r>
  <r>
    <n v="2019"/>
    <d v="2019-03-17T00:00:00"/>
    <x v="0"/>
    <x v="0"/>
    <x v="3"/>
    <d v="1899-12-30T12:32:00"/>
    <n v="30"/>
    <s v="ygf"/>
    <s v="Goatfish"/>
    <s v="Mulloidichthys martinicus"/>
    <x v="4"/>
    <x v="0"/>
    <n v="20"/>
    <n v="4"/>
    <m/>
    <n v="9.7699999999999992E-3"/>
    <n v="3.12"/>
    <n v="0"/>
    <n v="0"/>
    <n v="111.97166862172135"/>
    <n v="1"/>
    <x v="37"/>
  </r>
  <r>
    <n v="2019"/>
    <d v="2019-03-17T00:00:00"/>
    <x v="0"/>
    <x v="0"/>
    <x v="3"/>
    <d v="1899-12-30T12:32:00"/>
    <n v="30"/>
    <s v="yhw"/>
    <s v="Yellowhead Wrasse"/>
    <s v="Halichoeres garnoti"/>
    <x v="1"/>
    <x v="0"/>
    <n v="11"/>
    <n v="1"/>
    <m/>
    <n v="0.01"/>
    <n v="3.13"/>
    <n v="0"/>
    <n v="0"/>
    <n v="18.17854436970601"/>
    <n v="1"/>
    <x v="38"/>
  </r>
  <r>
    <n v="2019"/>
    <d v="2019-03-17T00:00:00"/>
    <x v="0"/>
    <x v="0"/>
    <x v="3"/>
    <d v="1899-12-30T12:32:00"/>
    <n v="30"/>
    <s v="bhw"/>
    <s v="Bluehead Wrasse"/>
    <s v="Thalassoma bifasciatum"/>
    <x v="1"/>
    <x v="0"/>
    <n v="5"/>
    <n v="15"/>
    <m/>
    <n v="8.9099999999999995E-3"/>
    <n v="3.01"/>
    <n v="0"/>
    <n v="0"/>
    <n v="1.1318201385239828"/>
    <n v="1"/>
    <x v="39"/>
  </r>
  <r>
    <n v="2019"/>
    <d v="2019-03-17T00:00:00"/>
    <x v="0"/>
    <x v="0"/>
    <x v="3"/>
    <d v="1899-12-30T12:32:00"/>
    <n v="30"/>
    <s v="smg"/>
    <s v="Smallmouth Grunt"/>
    <s v="Haemulon chrysargyreum"/>
    <x v="3"/>
    <x v="0"/>
    <n v="19"/>
    <n v="20"/>
    <m/>
    <n v="1.259E-2"/>
    <n v="2.99"/>
    <n v="0"/>
    <n v="0"/>
    <n v="83.84921420446004"/>
    <n v="1"/>
    <x v="40"/>
  </r>
  <r>
    <n v="2019"/>
    <d v="2019-03-17T00:00:00"/>
    <x v="0"/>
    <x v="0"/>
    <x v="3"/>
    <d v="1899-12-30T12:32:00"/>
    <n v="30"/>
    <s v="frg"/>
    <s v="French Grunt"/>
    <s v="Haemulon flavolineatum"/>
    <x v="3"/>
    <x v="0"/>
    <n v="18"/>
    <n v="2"/>
    <m/>
    <n v="1.349E-2"/>
    <n v="3"/>
    <n v="0"/>
    <n v="0"/>
    <n v="78.673680000000004"/>
    <n v="1"/>
    <x v="41"/>
  </r>
  <r>
    <n v="2019"/>
    <d v="2019-03-17T00:00:00"/>
    <x v="0"/>
    <x v="0"/>
    <x v="4"/>
    <d v="1899-12-30T12:43:00"/>
    <n v="32"/>
    <s v="sms"/>
    <s v="Schoolmaster snapper"/>
    <s v="Lutjanus apodus"/>
    <x v="0"/>
    <x v="0"/>
    <n v="21"/>
    <n v="1"/>
    <m/>
    <n v="1.413E-2"/>
    <n v="2.98"/>
    <n v="0"/>
    <n v="0"/>
    <n v="123.12766970372789"/>
    <n v="1"/>
    <x v="42"/>
  </r>
  <r>
    <n v="2019"/>
    <d v="2019-03-17T00:00:00"/>
    <x v="0"/>
    <x v="0"/>
    <x v="4"/>
    <d v="1899-12-30T12:43:00"/>
    <n v="32"/>
    <s v="mgs"/>
    <s v="Mahogany Snapper"/>
    <s v="Lutjanus mahogoni"/>
    <x v="0"/>
    <x v="0"/>
    <n v="20"/>
    <n v="1"/>
    <m/>
    <n v="1.6979999999999999E-2"/>
    <n v="2.96"/>
    <n v="0"/>
    <n v="0"/>
    <n v="120.49984078227033"/>
    <n v="1"/>
    <x v="43"/>
  </r>
  <r>
    <n v="2019"/>
    <d v="2019-03-17T00:00:00"/>
    <x v="0"/>
    <x v="0"/>
    <x v="4"/>
    <d v="1899-12-30T12:43:00"/>
    <n v="32"/>
    <s v="frg"/>
    <s v="French Grunt"/>
    <s v="Haemulon flavolineatum"/>
    <x v="3"/>
    <x v="0"/>
    <n v="16"/>
    <n v="1"/>
    <m/>
    <n v="1.349E-2"/>
    <n v="3"/>
    <n v="0"/>
    <n v="0"/>
    <n v="55.255040000000001"/>
    <n v="1"/>
    <x v="23"/>
  </r>
  <r>
    <n v="2019"/>
    <d v="2019-03-17T00:00:00"/>
    <x v="0"/>
    <x v="0"/>
    <x v="4"/>
    <d v="1899-12-30T12:43:00"/>
    <n v="32"/>
    <s v="blg"/>
    <s v="Blue Striped Grunt"/>
    <s v="Haemulon sciurus"/>
    <x v="3"/>
    <x v="0"/>
    <n v="22"/>
    <n v="1"/>
    <m/>
    <n v="1.549E-2"/>
    <n v="2.98"/>
    <n v="0"/>
    <n v="0"/>
    <n v="155.0497272530198"/>
    <n v="1"/>
    <x v="44"/>
  </r>
  <r>
    <n v="2019"/>
    <d v="2019-03-17T00:00:00"/>
    <x v="0"/>
    <x v="0"/>
    <x v="4"/>
    <d v="1899-12-30T12:43:00"/>
    <n v="32"/>
    <s v="yhw"/>
    <s v="Yellowhead Wrasse"/>
    <s v="Halichoeres garnoti"/>
    <x v="1"/>
    <x v="0"/>
    <n v="12"/>
    <n v="1"/>
    <m/>
    <n v="0.01"/>
    <n v="3.13"/>
    <n v="0"/>
    <n v="0"/>
    <n v="23.869169040031956"/>
    <n v="1"/>
    <x v="34"/>
  </r>
  <r>
    <n v="2019"/>
    <d v="2019-03-17T00:00:00"/>
    <x v="0"/>
    <x v="0"/>
    <x v="4"/>
    <d v="1899-12-30T12:43:00"/>
    <n v="32"/>
    <s v="grb"/>
    <s v="Graysby"/>
    <s v="Cephalopholis cruentata"/>
    <x v="2"/>
    <x v="0"/>
    <n v="12"/>
    <n v="1"/>
    <m/>
    <n v="1.1220000000000001E-2"/>
    <n v="3.07"/>
    <n v="0"/>
    <n v="0"/>
    <n v="23.071683335720802"/>
    <n v="1"/>
    <x v="45"/>
  </r>
  <r>
    <n v="2019"/>
    <d v="2019-03-17T00:00:00"/>
    <x v="0"/>
    <x v="0"/>
    <x v="4"/>
    <d v="1899-12-30T12:43:00"/>
    <n v="32"/>
    <s v="yhw"/>
    <s v="Yellowhead Wrasse"/>
    <s v="Halichoeres garnoti"/>
    <x v="1"/>
    <x v="0"/>
    <n v="13"/>
    <n v="1"/>
    <m/>
    <n v="0.01"/>
    <n v="3.13"/>
    <n v="0"/>
    <n v="0"/>
    <n v="30.664980490582739"/>
    <n v="1"/>
    <x v="46"/>
  </r>
  <r>
    <n v="2019"/>
    <d v="2019-03-17T00:00:00"/>
    <x v="0"/>
    <x v="0"/>
    <x v="4"/>
    <d v="1899-12-30T12:43:00"/>
    <n v="32"/>
    <s v="yhw"/>
    <s v="Yellowhead Wrasse"/>
    <s v="Halichoeres garnoti"/>
    <x v="1"/>
    <x v="0"/>
    <n v="5"/>
    <n v="1"/>
    <m/>
    <n v="0.01"/>
    <n v="3.13"/>
    <n v="0"/>
    <n v="0"/>
    <n v="1.540905884130453"/>
    <n v="1"/>
    <x v="33"/>
  </r>
  <r>
    <n v="2019"/>
    <d v="2019-03-17T00:00:00"/>
    <x v="0"/>
    <x v="0"/>
    <x v="4"/>
    <d v="1899-12-30T12:43:00"/>
    <n v="32"/>
    <s v="bhw"/>
    <s v="Bluehead Wrasse"/>
    <s v="Thalassoma bifasciatum"/>
    <x v="1"/>
    <x v="0"/>
    <n v="6"/>
    <n v="20"/>
    <m/>
    <n v="8.9099999999999995E-3"/>
    <n v="3.01"/>
    <n v="0"/>
    <n v="0"/>
    <n v="1.9593542699963782"/>
    <n v="1"/>
    <x v="47"/>
  </r>
  <r>
    <n v="2019"/>
    <d v="2019-03-20T00:00:00"/>
    <x v="0"/>
    <x v="1"/>
    <x v="5"/>
    <d v="1899-12-30T15:08:00"/>
    <n v="30"/>
    <s v="yts"/>
    <s v="Yellowtail Snapper"/>
    <s v="Ocyurus chrysurus"/>
    <x v="0"/>
    <x v="0"/>
    <n v="15"/>
    <n v="1"/>
    <m/>
    <n v="1.4789999999999999E-2"/>
    <n v="2.95"/>
    <n v="0"/>
    <n v="0"/>
    <n v="43.595070890423948"/>
    <n v="1"/>
    <x v="48"/>
  </r>
  <r>
    <n v="2019"/>
    <d v="2019-03-20T00:00:00"/>
    <x v="0"/>
    <x v="1"/>
    <x v="5"/>
    <d v="1899-12-30T15:08:00"/>
    <n v="30"/>
    <s v="frg"/>
    <s v="French Grunt"/>
    <s v="Haemulon flavolineatum"/>
    <x v="3"/>
    <x v="0"/>
    <n v="15"/>
    <n v="1"/>
    <m/>
    <n v="1.349E-2"/>
    <n v="3"/>
    <n v="0"/>
    <n v="0"/>
    <n v="45.528750000000002"/>
    <n v="1"/>
    <x v="3"/>
  </r>
  <r>
    <n v="2019"/>
    <d v="2019-03-20T00:00:00"/>
    <x v="0"/>
    <x v="1"/>
    <x v="5"/>
    <d v="1899-12-30T15:08:00"/>
    <n v="30"/>
    <s v="yhw"/>
    <s v="Yellowhead Wrasse"/>
    <s v="Halichoeres garnoti"/>
    <x v="1"/>
    <x v="0"/>
    <n v="13"/>
    <n v="1"/>
    <m/>
    <n v="0.01"/>
    <n v="3.13"/>
    <n v="0"/>
    <n v="0"/>
    <n v="30.664980490582739"/>
    <n v="1"/>
    <x v="46"/>
  </r>
  <r>
    <n v="2019"/>
    <d v="2019-03-20T00:00:00"/>
    <x v="0"/>
    <x v="1"/>
    <x v="5"/>
    <d v="1899-12-30T15:08:00"/>
    <n v="30"/>
    <s v="ham"/>
    <s v="Hamlet spp."/>
    <s v="Hypoplectrus puella"/>
    <x v="2"/>
    <x v="0"/>
    <n v="14"/>
    <n v="1"/>
    <m/>
    <n v="1.7780000000000001E-2"/>
    <n v="3.03"/>
    <n v="0"/>
    <n v="0"/>
    <n v="52.807998175556747"/>
    <n v="1"/>
    <x v="49"/>
  </r>
  <r>
    <n v="2019"/>
    <d v="2019-03-20T00:00:00"/>
    <x v="0"/>
    <x v="1"/>
    <x v="5"/>
    <d v="1899-12-30T15:08:00"/>
    <n v="30"/>
    <s v="sph"/>
    <s v="Spanish Hogfish"/>
    <s v="Bodianus rufus"/>
    <x v="1"/>
    <x v="0"/>
    <n v="7"/>
    <n v="1"/>
    <m/>
    <n v="1.44E-2"/>
    <n v="3.0531999999999999"/>
    <n v="0"/>
    <n v="0"/>
    <n v="5.4779217958338"/>
    <n v="1"/>
    <x v="50"/>
  </r>
  <r>
    <n v="2019"/>
    <d v="2019-03-20T00:00:00"/>
    <x v="0"/>
    <x v="1"/>
    <x v="5"/>
    <d v="1899-12-30T15:08:00"/>
    <n v="30"/>
    <s v="sqf"/>
    <s v="Squirrel Fish"/>
    <s v="Holocentrus adsensionis"/>
    <x v="6"/>
    <x v="0"/>
    <n v="15"/>
    <n v="1"/>
    <m/>
    <n v="1.585E-2"/>
    <n v="2.97"/>
    <n v="0"/>
    <n v="0"/>
    <n v="49.31968634150946"/>
    <n v="1"/>
    <x v="51"/>
  </r>
  <r>
    <n v="2019"/>
    <d v="2019-03-20T00:00:00"/>
    <x v="0"/>
    <x v="1"/>
    <x v="5"/>
    <d v="1899-12-30T15:08:00"/>
    <n v="30"/>
    <s v="bhw"/>
    <s v="Bluehead Wrasse"/>
    <s v="Thalassoma bifasciatum"/>
    <x v="1"/>
    <x v="0"/>
    <n v="6"/>
    <n v="2"/>
    <m/>
    <n v="8.9099999999999995E-3"/>
    <n v="3.01"/>
    <n v="0"/>
    <n v="0"/>
    <n v="1.9593542699963782"/>
    <n v="1"/>
    <x v="52"/>
  </r>
  <r>
    <n v="2019"/>
    <d v="2019-03-20T00:00:00"/>
    <x v="0"/>
    <x v="1"/>
    <x v="5"/>
    <d v="1899-12-30T15:08:00"/>
    <n v="30"/>
    <s v="blg"/>
    <s v="Blue Striped Grunt"/>
    <s v="Haemulon sciurus"/>
    <x v="3"/>
    <x v="0"/>
    <n v="20"/>
    <n v="1"/>
    <m/>
    <n v="1.549E-2"/>
    <n v="2.98"/>
    <n v="0"/>
    <n v="0"/>
    <n v="116.71342259582475"/>
    <n v="1"/>
    <x v="53"/>
  </r>
  <r>
    <n v="2019"/>
    <d v="2019-03-20T00:00:00"/>
    <x v="0"/>
    <x v="1"/>
    <x v="5"/>
    <d v="1899-12-30T15:08:00"/>
    <n v="30"/>
    <s v="bhw"/>
    <s v="Bluehead Wrasse"/>
    <s v="Thalassoma bifasciatum"/>
    <x v="1"/>
    <x v="0"/>
    <n v="6"/>
    <n v="6"/>
    <m/>
    <n v="8.9099999999999995E-3"/>
    <n v="3.01"/>
    <n v="0"/>
    <n v="0"/>
    <n v="1.9593542699963782"/>
    <n v="1"/>
    <x v="54"/>
  </r>
  <r>
    <n v="2019"/>
    <d v="2019-03-20T00:00:00"/>
    <x v="0"/>
    <x v="1"/>
    <x v="5"/>
    <d v="1899-12-30T15:08:00"/>
    <n v="30"/>
    <s v="grb"/>
    <s v="Graysby"/>
    <s v="Cephalopholis cruentata"/>
    <x v="2"/>
    <x v="0"/>
    <n v="12"/>
    <n v="1"/>
    <m/>
    <n v="1.1220000000000001E-2"/>
    <n v="3.07"/>
    <n v="0"/>
    <n v="0"/>
    <n v="23.071683335720802"/>
    <n v="1"/>
    <x v="45"/>
  </r>
  <r>
    <n v="2019"/>
    <d v="2019-03-20T00:00:00"/>
    <x v="0"/>
    <x v="1"/>
    <x v="5"/>
    <d v="1899-12-30T15:08:00"/>
    <n v="30"/>
    <s v="bhw"/>
    <s v="Bluehead Wrasse"/>
    <s v="Thalassoma bifasciatum"/>
    <x v="1"/>
    <x v="0"/>
    <n v="4"/>
    <n v="4"/>
    <m/>
    <n v="8.9099999999999995E-3"/>
    <n v="3.01"/>
    <n v="0"/>
    <n v="0"/>
    <n v="0.5782002537554658"/>
    <n v="1"/>
    <x v="55"/>
  </r>
  <r>
    <n v="2019"/>
    <d v="2019-03-20T00:00:00"/>
    <x v="0"/>
    <x v="1"/>
    <x v="5"/>
    <d v="1899-12-30T15:08:00"/>
    <n v="30"/>
    <s v="yhw"/>
    <s v="Yellowhead Wrasse"/>
    <s v="Halichoeres garnoti"/>
    <x v="1"/>
    <x v="0"/>
    <n v="10"/>
    <n v="1"/>
    <m/>
    <n v="0.01"/>
    <n v="3.13"/>
    <n v="0"/>
    <n v="0"/>
    <n v="13.48962882591654"/>
    <n v="1"/>
    <x v="56"/>
  </r>
  <r>
    <n v="2019"/>
    <d v="2019-03-20T00:00:00"/>
    <x v="0"/>
    <x v="1"/>
    <x v="5"/>
    <d v="1899-12-30T15:08:00"/>
    <n v="30"/>
    <s v="bhw"/>
    <s v="Bluehead Wrasse"/>
    <s v="Thalassoma bifasciatum"/>
    <x v="1"/>
    <x v="0"/>
    <n v="4"/>
    <n v="3"/>
    <m/>
    <n v="8.9099999999999995E-3"/>
    <n v="3.01"/>
    <n v="0"/>
    <n v="0"/>
    <n v="0.5782002537554658"/>
    <n v="1"/>
    <x v="57"/>
  </r>
  <r>
    <n v="2019"/>
    <d v="2019-03-20T00:00:00"/>
    <x v="0"/>
    <x v="1"/>
    <x v="5"/>
    <d v="1899-12-30T15:08:00"/>
    <n v="30"/>
    <s v="yhw"/>
    <s v="Yellowhead Wrasse"/>
    <s v="Halichoeres garnoti"/>
    <x v="1"/>
    <x v="0"/>
    <n v="4"/>
    <n v="3"/>
    <m/>
    <n v="0.01"/>
    <n v="3.13"/>
    <n v="0"/>
    <n v="0"/>
    <n v="0.76638637095611406"/>
    <n v="1"/>
    <x v="58"/>
  </r>
  <r>
    <n v="2019"/>
    <d v="2019-03-20T00:00:00"/>
    <x v="0"/>
    <x v="1"/>
    <x v="6"/>
    <d v="1899-12-30T15:08:00"/>
    <n v="30"/>
    <s v="frg"/>
    <s v="French Grunt"/>
    <s v="Haemulon flavolineatum"/>
    <x v="3"/>
    <x v="0"/>
    <n v="17"/>
    <n v="1"/>
    <m/>
    <n v="1.349E-2"/>
    <n v="3"/>
    <n v="0"/>
    <n v="0"/>
    <n v="66.27637"/>
    <n v="1"/>
    <x v="13"/>
  </r>
  <r>
    <n v="2019"/>
    <d v="2019-03-20T00:00:00"/>
    <x v="0"/>
    <x v="1"/>
    <x v="6"/>
    <d v="1899-12-30T15:08:00"/>
    <n v="30"/>
    <s v="ygf"/>
    <s v="Goatfish"/>
    <s v="Mulloidichthys martinicus"/>
    <x v="4"/>
    <x v="0"/>
    <n v="17"/>
    <n v="3"/>
    <m/>
    <n v="9.7699999999999992E-3"/>
    <n v="3.12"/>
    <n v="0"/>
    <n v="0"/>
    <n v="67.436527390317082"/>
    <n v="1"/>
    <x v="59"/>
  </r>
  <r>
    <n v="2019"/>
    <d v="2019-03-20T00:00:00"/>
    <x v="0"/>
    <x v="1"/>
    <x v="6"/>
    <d v="1899-12-30T15:08:00"/>
    <n v="30"/>
    <s v="yhw"/>
    <s v="Yellowhead Wrasse"/>
    <s v="Halichoeres garnoti"/>
    <x v="1"/>
    <x v="0"/>
    <n v="15"/>
    <n v="1"/>
    <m/>
    <n v="0.01"/>
    <n v="3.13"/>
    <n v="0"/>
    <n v="0"/>
    <n v="47.991645489734076"/>
    <n v="1"/>
    <x v="4"/>
  </r>
  <r>
    <n v="2019"/>
    <d v="2019-03-20T00:00:00"/>
    <x v="0"/>
    <x v="1"/>
    <x v="6"/>
    <d v="1899-12-30T15:08:00"/>
    <n v="30"/>
    <s v="ygf"/>
    <s v="Goatfish"/>
    <s v="Mulloidichthys martinicus"/>
    <x v="4"/>
    <x v="0"/>
    <n v="20"/>
    <n v="1"/>
    <m/>
    <n v="9.7699999999999992E-3"/>
    <n v="3.12"/>
    <n v="0"/>
    <n v="0"/>
    <n v="111.97166862172135"/>
    <n v="1"/>
    <x v="60"/>
  </r>
  <r>
    <n v="2019"/>
    <d v="2019-03-20T00:00:00"/>
    <x v="0"/>
    <x v="1"/>
    <x v="6"/>
    <d v="1899-12-30T15:08:00"/>
    <n v="30"/>
    <s v="grb"/>
    <s v="Graysby"/>
    <s v="Cephalopholis cruentata"/>
    <x v="2"/>
    <x v="0"/>
    <n v="20"/>
    <n v="1"/>
    <m/>
    <n v="1.1220000000000001E-2"/>
    <n v="3.07"/>
    <n v="0"/>
    <n v="0"/>
    <n v="110.70186655152514"/>
    <n v="1"/>
    <x v="61"/>
  </r>
  <r>
    <n v="2019"/>
    <d v="2019-03-20T00:00:00"/>
    <x v="0"/>
    <x v="1"/>
    <x v="6"/>
    <d v="1899-12-30T15:08:00"/>
    <n v="30"/>
    <s v="ham"/>
    <s v="Hamlet spp."/>
    <s v="Hypoplectrus puella"/>
    <x v="2"/>
    <x v="0"/>
    <n v="15"/>
    <n v="1"/>
    <m/>
    <n v="1.7780000000000001E-2"/>
    <n v="3.03"/>
    <n v="0"/>
    <n v="0"/>
    <n v="65.086103364435104"/>
    <n v="1"/>
    <x v="62"/>
  </r>
  <r>
    <n v="2019"/>
    <d v="2019-03-20T00:00:00"/>
    <x v="0"/>
    <x v="1"/>
    <x v="6"/>
    <d v="1899-12-30T15:08:00"/>
    <n v="30"/>
    <s v="4eb"/>
    <s v="Foureye Butterflyfish"/>
    <s v="Chaetodon capistratus"/>
    <x v="11"/>
    <x v="0"/>
    <n v="10"/>
    <n v="1"/>
    <m/>
    <n v="2.512E-2"/>
    <n v="3.1"/>
    <n v="0"/>
    <n v="0"/>
    <n v="31.624206344269499"/>
    <n v="1"/>
    <x v="63"/>
  </r>
  <r>
    <n v="2019"/>
    <d v="2019-03-20T00:00:00"/>
    <x v="0"/>
    <x v="1"/>
    <x v="6"/>
    <d v="1899-12-30T15:08:00"/>
    <n v="30"/>
    <s v="frg"/>
    <s v="French Grunt"/>
    <s v="Haemulon flavolineatum"/>
    <x v="3"/>
    <x v="0"/>
    <n v="15"/>
    <n v="1"/>
    <m/>
    <n v="1.349E-2"/>
    <n v="3"/>
    <n v="0"/>
    <n v="0"/>
    <n v="45.528750000000002"/>
    <n v="1"/>
    <x v="3"/>
  </r>
  <r>
    <n v="2019"/>
    <d v="2019-03-20T00:00:00"/>
    <x v="0"/>
    <x v="1"/>
    <x v="6"/>
    <d v="1899-12-30T15:08:00"/>
    <n v="30"/>
    <s v="yhw"/>
    <s v="Yellowhead Wrasse"/>
    <s v="Halichoeres garnoti"/>
    <x v="1"/>
    <x v="0"/>
    <n v="13"/>
    <n v="1"/>
    <m/>
    <n v="0.01"/>
    <n v="3.13"/>
    <n v="0"/>
    <n v="0"/>
    <n v="30.664980490582739"/>
    <n v="1"/>
    <x v="46"/>
  </r>
  <r>
    <n v="2019"/>
    <d v="2019-03-20T00:00:00"/>
    <x v="0"/>
    <x v="1"/>
    <x v="6"/>
    <d v="1899-12-30T15:08:00"/>
    <n v="30"/>
    <s v="pcf"/>
    <s v="Peacock Flounder"/>
    <s v="Bothus lunatus"/>
    <x v="12"/>
    <x v="0"/>
    <n v="23"/>
    <n v="1"/>
    <m/>
    <n v="1.047E-2"/>
    <n v="3.05"/>
    <n v="0"/>
    <n v="0"/>
    <n v="149.01040034523473"/>
    <n v="1"/>
    <x v="64"/>
  </r>
  <r>
    <n v="2019"/>
    <d v="2019-03-20T00:00:00"/>
    <x v="0"/>
    <x v="1"/>
    <x v="6"/>
    <d v="1899-12-30T15:08:00"/>
    <n v="30"/>
    <s v="ygf"/>
    <s v="Goatfish"/>
    <s v="Mulloidichthys martinicus"/>
    <x v="4"/>
    <x v="0"/>
    <n v="17"/>
    <n v="3"/>
    <m/>
    <n v="9.7699999999999992E-3"/>
    <n v="3.12"/>
    <n v="0"/>
    <n v="0"/>
    <n v="67.436527390317082"/>
    <n v="1"/>
    <x v="59"/>
  </r>
  <r>
    <n v="2019"/>
    <d v="2019-03-20T00:00:00"/>
    <x v="0"/>
    <x v="1"/>
    <x v="6"/>
    <d v="1899-12-30T15:08:00"/>
    <n v="30"/>
    <s v="grb"/>
    <s v="Graysby"/>
    <s v="Cephalopholis cruentata"/>
    <x v="2"/>
    <x v="0"/>
    <n v="21"/>
    <n v="1"/>
    <m/>
    <n v="1.1220000000000001E-2"/>
    <n v="3.07"/>
    <n v="0"/>
    <n v="0"/>
    <n v="128.58967294987866"/>
    <n v="1"/>
    <x v="65"/>
  </r>
  <r>
    <n v="2019"/>
    <d v="2019-03-20T00:00:00"/>
    <x v="0"/>
    <x v="1"/>
    <x v="6"/>
    <d v="1899-12-30T15:08:00"/>
    <n v="30"/>
    <s v="bbs"/>
    <s v="Blackbar soldierfish"/>
    <s v="Myripristis jacobus "/>
    <x v="6"/>
    <x v="0"/>
    <n v="15"/>
    <n v="1"/>
    <m/>
    <n v="1.2019999999999999E-2"/>
    <n v="3.06"/>
    <n v="0"/>
    <n v="0"/>
    <n v="47.724756406775086"/>
    <n v="1"/>
    <x v="66"/>
  </r>
  <r>
    <n v="2019"/>
    <d v="2019-03-20T00:00:00"/>
    <x v="0"/>
    <x v="1"/>
    <x v="6"/>
    <d v="1899-12-30T15:08:00"/>
    <n v="30"/>
    <s v="bhw"/>
    <s v="Bluehead Wrasse"/>
    <s v="Thalassoma bifasciatum"/>
    <x v="1"/>
    <x v="0"/>
    <n v="6"/>
    <n v="7"/>
    <m/>
    <n v="8.9099999999999995E-3"/>
    <n v="3.01"/>
    <n v="0"/>
    <n v="0"/>
    <n v="1.9593542699963782"/>
    <n v="1"/>
    <x v="67"/>
  </r>
  <r>
    <n v="2019"/>
    <d v="2019-03-20T00:00:00"/>
    <x v="0"/>
    <x v="1"/>
    <x v="6"/>
    <d v="1899-12-30T15:08:00"/>
    <n v="30"/>
    <s v="bhw"/>
    <s v="Bluehead Wrasse"/>
    <s v="Thalassoma bifasciatum"/>
    <x v="1"/>
    <x v="0"/>
    <n v="4"/>
    <n v="17"/>
    <m/>
    <n v="8.9099999999999995E-3"/>
    <n v="3.01"/>
    <n v="0"/>
    <n v="0"/>
    <n v="0.5782002537554658"/>
    <n v="1"/>
    <x v="68"/>
  </r>
  <r>
    <n v="2019"/>
    <d v="2019-03-20T00:00:00"/>
    <x v="0"/>
    <x v="1"/>
    <x v="6"/>
    <d v="1899-12-30T15:08:00"/>
    <n v="30"/>
    <s v="sms"/>
    <s v="Schoolmaster snapper"/>
    <s v="Lutjanus apodus"/>
    <x v="0"/>
    <x v="0"/>
    <n v="35"/>
    <n v="1"/>
    <m/>
    <n v="1.413E-2"/>
    <n v="2.98"/>
    <n v="0"/>
    <n v="0"/>
    <n v="564.24138129101766"/>
    <n v="1"/>
    <x v="69"/>
  </r>
  <r>
    <n v="2019"/>
    <d v="2019-03-20T00:00:00"/>
    <x v="0"/>
    <x v="1"/>
    <x v="6"/>
    <d v="1899-12-30T15:08:00"/>
    <n v="30"/>
    <s v="sms"/>
    <s v="Schoolmaster snapper"/>
    <s v="Lutjanus apodus"/>
    <x v="0"/>
    <x v="0"/>
    <n v="27"/>
    <n v="1"/>
    <m/>
    <n v="1.413E-2"/>
    <n v="2.98"/>
    <n v="0"/>
    <n v="0"/>
    <n v="260.37913448216148"/>
    <n v="1"/>
    <x v="70"/>
  </r>
  <r>
    <n v="2019"/>
    <d v="2019-03-20T00:00:00"/>
    <x v="0"/>
    <x v="1"/>
    <x v="6"/>
    <d v="1899-12-30T15:08:00"/>
    <n v="30"/>
    <s v="4eb"/>
    <s v="Foureye Butterflyfish"/>
    <s v="Chaetodon capistratus"/>
    <x v="11"/>
    <x v="0"/>
    <n v="10"/>
    <n v="2"/>
    <m/>
    <n v="2.512E-2"/>
    <n v="3.1"/>
    <n v="0"/>
    <n v="0"/>
    <n v="31.624206344269499"/>
    <n v="1"/>
    <x v="71"/>
  </r>
  <r>
    <n v="2019"/>
    <d v="2019-03-20T00:00:00"/>
    <x v="0"/>
    <x v="1"/>
    <x v="7"/>
    <d v="1899-12-30T15:08:00"/>
    <n v="30"/>
    <s v="sms"/>
    <s v="Schoolmaster snapper"/>
    <s v="Lutjanus apodus"/>
    <x v="0"/>
    <x v="0"/>
    <n v="30"/>
    <n v="1"/>
    <m/>
    <n v="1.413E-2"/>
    <n v="2.98"/>
    <n v="0"/>
    <n v="0"/>
    <n v="356.42117772859569"/>
    <n v="1"/>
    <x v="72"/>
  </r>
  <r>
    <n v="2019"/>
    <d v="2019-03-20T00:00:00"/>
    <x v="0"/>
    <x v="1"/>
    <x v="7"/>
    <d v="1899-12-30T15:08:00"/>
    <n v="30"/>
    <s v="ham"/>
    <s v="Hamlet spp."/>
    <s v="Hypoplectrus puella"/>
    <x v="2"/>
    <x v="0"/>
    <n v="14"/>
    <n v="1"/>
    <m/>
    <n v="1.7780000000000001E-2"/>
    <n v="3.03"/>
    <n v="0"/>
    <n v="0"/>
    <n v="52.807998175556747"/>
    <n v="1"/>
    <x v="49"/>
  </r>
  <r>
    <n v="2019"/>
    <d v="2019-03-20T00:00:00"/>
    <x v="0"/>
    <x v="1"/>
    <x v="7"/>
    <d v="1899-12-30T15:08:00"/>
    <n v="30"/>
    <s v="ygf"/>
    <s v="Goatfish"/>
    <s v="Mulloidichthys martinicus"/>
    <x v="4"/>
    <x v="0"/>
    <n v="20"/>
    <n v="1"/>
    <m/>
    <n v="9.7699999999999992E-3"/>
    <n v="3.12"/>
    <n v="0"/>
    <n v="0"/>
    <n v="111.97166862172135"/>
    <n v="1"/>
    <x v="60"/>
  </r>
  <r>
    <n v="2019"/>
    <d v="2019-03-20T00:00:00"/>
    <x v="0"/>
    <x v="1"/>
    <x v="7"/>
    <d v="1899-12-30T15:08:00"/>
    <n v="30"/>
    <s v="bbs"/>
    <s v="Blackbar soldierfish"/>
    <s v="Myripristis jacobus "/>
    <x v="6"/>
    <x v="0"/>
    <n v="15"/>
    <n v="1"/>
    <m/>
    <n v="1.2019999999999999E-2"/>
    <n v="3.06"/>
    <n v="0"/>
    <n v="0"/>
    <n v="47.724756406775086"/>
    <n v="1"/>
    <x v="66"/>
  </r>
  <r>
    <n v="2019"/>
    <d v="2019-03-20T00:00:00"/>
    <x v="0"/>
    <x v="1"/>
    <x v="7"/>
    <d v="1899-12-30T15:08:00"/>
    <n v="30"/>
    <s v="grb"/>
    <s v="Graysby"/>
    <s v="Cephalopholis cruentata"/>
    <x v="2"/>
    <x v="0"/>
    <n v="17"/>
    <n v="1"/>
    <m/>
    <n v="1.1220000000000001E-2"/>
    <n v="3.07"/>
    <n v="0"/>
    <n v="0"/>
    <n v="67.215749482265423"/>
    <n v="1"/>
    <x v="73"/>
  </r>
  <r>
    <n v="2019"/>
    <d v="2019-03-20T00:00:00"/>
    <x v="0"/>
    <x v="1"/>
    <x v="7"/>
    <d v="1899-12-30T15:08:00"/>
    <n v="30"/>
    <s v="yhw"/>
    <s v="Yellowhead Wrasse"/>
    <s v="Halichoeres garnoti"/>
    <x v="1"/>
    <x v="0"/>
    <n v="19"/>
    <n v="3"/>
    <m/>
    <n v="0.01"/>
    <n v="3.13"/>
    <n v="0"/>
    <n v="0"/>
    <n v="100.57702167507614"/>
    <n v="1"/>
    <x v="74"/>
  </r>
  <r>
    <n v="2019"/>
    <d v="2019-03-20T00:00:00"/>
    <x v="0"/>
    <x v="1"/>
    <x v="7"/>
    <d v="1899-12-30T15:08:00"/>
    <n v="30"/>
    <s v="baj"/>
    <s v="Bar Jack"/>
    <s v="Caranx ruber"/>
    <x v="7"/>
    <x v="0"/>
    <n v="23"/>
    <n v="1"/>
    <m/>
    <n v="1.6979999999999999E-2"/>
    <n v="2.95"/>
    <n v="0"/>
    <n v="0"/>
    <n v="176.61793476816885"/>
    <n v="1"/>
    <x v="75"/>
  </r>
  <r>
    <n v="2019"/>
    <d v="2019-03-20T00:00:00"/>
    <x v="0"/>
    <x v="1"/>
    <x v="7"/>
    <d v="1899-12-30T15:08:00"/>
    <n v="30"/>
    <s v="trum"/>
    <s v="Atlantic trumpetfish"/>
    <s v="Aulostomus maculatus"/>
    <x v="9"/>
    <x v="0"/>
    <n v="27"/>
    <n v="1"/>
    <m/>
    <n v="1E-4"/>
    <n v="3.5539999999999998"/>
    <n v="0"/>
    <n v="0"/>
    <n v="12.219876530473945"/>
    <n v="1"/>
    <x v="76"/>
  </r>
  <r>
    <n v="2019"/>
    <d v="2019-03-20T00:00:00"/>
    <x v="0"/>
    <x v="1"/>
    <x v="7"/>
    <d v="1899-12-30T15:08:00"/>
    <n v="30"/>
    <s v="pcf"/>
    <s v="Peacock Flounder"/>
    <s v="Bothus lunatus"/>
    <x v="12"/>
    <x v="0"/>
    <n v="31"/>
    <n v="1"/>
    <m/>
    <n v="1.047E-2"/>
    <n v="3.05"/>
    <n v="0"/>
    <n v="0"/>
    <n v="370.33933967338231"/>
    <n v="1"/>
    <x v="77"/>
  </r>
  <r>
    <n v="2019"/>
    <d v="2019-03-20T00:00:00"/>
    <x v="0"/>
    <x v="1"/>
    <x v="7"/>
    <d v="1899-12-30T15:08:00"/>
    <n v="30"/>
    <s v="ygf"/>
    <s v="Goatfish"/>
    <s v="Mulloidichthys martinicus"/>
    <x v="4"/>
    <x v="0"/>
    <n v="20"/>
    <n v="1"/>
    <m/>
    <n v="9.7699999999999992E-3"/>
    <n v="3.12"/>
    <n v="0"/>
    <n v="0"/>
    <n v="111.97166862172135"/>
    <n v="1"/>
    <x v="60"/>
  </r>
  <r>
    <n v="2019"/>
    <d v="2019-03-20T00:00:00"/>
    <x v="0"/>
    <x v="1"/>
    <x v="7"/>
    <d v="1899-12-30T15:08:00"/>
    <n v="30"/>
    <s v="yhw"/>
    <s v="Yellowhead Wrasse"/>
    <s v="Halichoeres garnoti"/>
    <x v="1"/>
    <x v="0"/>
    <n v="5"/>
    <n v="3"/>
    <m/>
    <n v="0.01"/>
    <n v="3.13"/>
    <n v="0"/>
    <n v="0"/>
    <n v="1.540905884130453"/>
    <n v="1"/>
    <x v="78"/>
  </r>
  <r>
    <n v="2019"/>
    <d v="2019-03-20T00:00:00"/>
    <x v="0"/>
    <x v="1"/>
    <x v="7"/>
    <d v="1899-12-30T15:08:00"/>
    <n v="30"/>
    <s v="bhw"/>
    <s v="Bluehead Wrasse"/>
    <s v="Thalassoma bifasciatum"/>
    <x v="1"/>
    <x v="0"/>
    <n v="5"/>
    <n v="7"/>
    <m/>
    <n v="8.9099999999999995E-3"/>
    <n v="3.01"/>
    <n v="0"/>
    <n v="0"/>
    <n v="1.1318201385239828"/>
    <n v="1"/>
    <x v="79"/>
  </r>
  <r>
    <n v="2019"/>
    <d v="2019-03-20T00:00:00"/>
    <x v="0"/>
    <x v="1"/>
    <x v="8"/>
    <d v="1899-12-30T15:08:00"/>
    <n v="30"/>
    <s v="sms"/>
    <s v="Schoolmaster snapper"/>
    <s v="Lutjanus apodus"/>
    <x v="0"/>
    <x v="0"/>
    <n v="20"/>
    <n v="1"/>
    <m/>
    <n v="1.413E-2"/>
    <n v="2.98"/>
    <n v="0"/>
    <n v="0"/>
    <n v="106.46614985661742"/>
    <n v="1"/>
    <x v="11"/>
  </r>
  <r>
    <n v="2019"/>
    <d v="2019-03-20T00:00:00"/>
    <x v="0"/>
    <x v="1"/>
    <x v="8"/>
    <d v="1899-12-30T15:08:00"/>
    <n v="30"/>
    <s v="frg"/>
    <s v="French Grunt"/>
    <s v="Haemulon flavolineatum"/>
    <x v="3"/>
    <x v="0"/>
    <n v="17"/>
    <n v="2"/>
    <m/>
    <n v="1.349E-2"/>
    <n v="3"/>
    <n v="0"/>
    <n v="0"/>
    <n v="66.27637"/>
    <n v="1"/>
    <x v="80"/>
  </r>
  <r>
    <n v="2019"/>
    <d v="2019-03-20T00:00:00"/>
    <x v="0"/>
    <x v="1"/>
    <x v="8"/>
    <d v="1899-12-30T15:08:00"/>
    <n v="30"/>
    <s v="mgs"/>
    <s v="Mahogany Snapper"/>
    <s v="Lutjanus mahogoni"/>
    <x v="0"/>
    <x v="0"/>
    <n v="20"/>
    <n v="2"/>
    <m/>
    <n v="1.6979999999999999E-2"/>
    <n v="2.96"/>
    <n v="0"/>
    <n v="0"/>
    <n v="120.49984078227033"/>
    <n v="1"/>
    <x v="81"/>
  </r>
  <r>
    <n v="2019"/>
    <d v="2019-03-20T00:00:00"/>
    <x v="0"/>
    <x v="1"/>
    <x v="8"/>
    <d v="1899-12-30T15:08:00"/>
    <n v="30"/>
    <s v="baj"/>
    <s v="Bar Jack"/>
    <s v="Caranx ruber"/>
    <x v="7"/>
    <x v="0"/>
    <n v="25"/>
    <n v="1"/>
    <m/>
    <n v="1.6979999999999999E-2"/>
    <n v="2.95"/>
    <n v="0"/>
    <n v="0"/>
    <n v="225.87112319379585"/>
    <n v="1"/>
    <x v="14"/>
  </r>
  <r>
    <n v="2019"/>
    <d v="2019-03-20T00:00:00"/>
    <x v="0"/>
    <x v="1"/>
    <x v="8"/>
    <d v="1899-12-30T15:08:00"/>
    <n v="30"/>
    <s v="4eb"/>
    <s v="Foureye Butterflyfish"/>
    <s v="Chaetodon capistratus"/>
    <x v="11"/>
    <x v="0"/>
    <n v="7"/>
    <n v="1"/>
    <m/>
    <n v="2.512E-2"/>
    <n v="3.1"/>
    <n v="0"/>
    <n v="0"/>
    <n v="10.467032173687647"/>
    <n v="1"/>
    <x v="82"/>
  </r>
  <r>
    <n v="2019"/>
    <d v="2019-03-20T00:00:00"/>
    <x v="0"/>
    <x v="1"/>
    <x v="8"/>
    <d v="1899-12-30T15:08:00"/>
    <n v="30"/>
    <s v="bbs"/>
    <s v="Blackbar soldierfish"/>
    <s v="Myripristis jacobus "/>
    <x v="6"/>
    <x v="0"/>
    <n v="15"/>
    <n v="2"/>
    <m/>
    <n v="1.2019999999999999E-2"/>
    <n v="3.06"/>
    <n v="0"/>
    <n v="0"/>
    <n v="47.724756406775086"/>
    <n v="1"/>
    <x v="83"/>
  </r>
  <r>
    <n v="2019"/>
    <d v="2019-03-20T00:00:00"/>
    <x v="0"/>
    <x v="1"/>
    <x v="8"/>
    <d v="1899-12-30T15:08:00"/>
    <n v="30"/>
    <s v="fra"/>
    <s v="French Angelfish"/>
    <s v="Pomacanthus paru"/>
    <x v="10"/>
    <x v="0"/>
    <n v="25"/>
    <n v="1"/>
    <m/>
    <n v="3.09E-2"/>
    <n v="2.95"/>
    <n v="0"/>
    <n v="0"/>
    <n v="411.03755634206669"/>
    <n v="1"/>
    <x v="84"/>
  </r>
  <r>
    <n v="2019"/>
    <d v="2019-03-20T00:00:00"/>
    <x v="0"/>
    <x v="1"/>
    <x v="8"/>
    <d v="1899-12-30T15:08:00"/>
    <n v="30"/>
    <s v="ham"/>
    <s v="Hamlet spp."/>
    <s v="Hypoplectrus puella"/>
    <x v="2"/>
    <x v="0"/>
    <n v="13"/>
    <n v="1"/>
    <m/>
    <n v="1.7780000000000001E-2"/>
    <n v="3.03"/>
    <n v="0"/>
    <n v="0"/>
    <n v="42.18714290876423"/>
    <n v="1"/>
    <x v="85"/>
  </r>
  <r>
    <n v="2019"/>
    <d v="2019-03-20T00:00:00"/>
    <x v="0"/>
    <x v="1"/>
    <x v="8"/>
    <d v="1899-12-30T15:08:00"/>
    <n v="30"/>
    <s v="bhw"/>
    <s v="Bluehead Wrasse"/>
    <s v="Thalassoma bifasciatum"/>
    <x v="1"/>
    <x v="0"/>
    <n v="7"/>
    <n v="3"/>
    <m/>
    <n v="8.9099999999999995E-3"/>
    <n v="3.01"/>
    <n v="0"/>
    <n v="0"/>
    <n v="3.1161819272016391"/>
    <n v="1"/>
    <x v="86"/>
  </r>
  <r>
    <n v="2019"/>
    <d v="2019-03-20T00:00:00"/>
    <x v="0"/>
    <x v="1"/>
    <x v="8"/>
    <d v="1899-12-30T15:08:00"/>
    <n v="30"/>
    <s v="grb"/>
    <s v="Graysby"/>
    <s v="Cephalopholis cruentata"/>
    <x v="2"/>
    <x v="0"/>
    <n v="13"/>
    <n v="2"/>
    <m/>
    <n v="1.1220000000000001E-2"/>
    <n v="3.07"/>
    <n v="0"/>
    <n v="0"/>
    <n v="29.498433154231666"/>
    <n v="1"/>
    <x v="87"/>
  </r>
  <r>
    <n v="2019"/>
    <d v="2019-03-20T00:00:00"/>
    <x v="0"/>
    <x v="1"/>
    <x v="8"/>
    <d v="1899-12-30T15:08:00"/>
    <n v="30"/>
    <s v="grb"/>
    <s v="Graysby"/>
    <s v="Cephalopholis cruentata"/>
    <x v="2"/>
    <x v="0"/>
    <n v="15"/>
    <n v="2"/>
    <m/>
    <n v="1.1220000000000001E-2"/>
    <n v="3.07"/>
    <n v="0"/>
    <n v="0"/>
    <n v="45.771276260722111"/>
    <n v="1"/>
    <x v="88"/>
  </r>
  <r>
    <n v="2019"/>
    <d v="2019-03-20T00:00:00"/>
    <x v="0"/>
    <x v="1"/>
    <x v="8"/>
    <d v="1899-12-30T15:08:00"/>
    <n v="30"/>
    <s v="bhw"/>
    <s v="Bluehead Wrasse"/>
    <s v="Thalassoma bifasciatum"/>
    <x v="1"/>
    <x v="0"/>
    <n v="6"/>
    <n v="5"/>
    <m/>
    <n v="8.9099999999999995E-3"/>
    <n v="3.01"/>
    <n v="0"/>
    <n v="0"/>
    <n v="1.9593542699963782"/>
    <n v="1"/>
    <x v="89"/>
  </r>
  <r>
    <n v="2019"/>
    <d v="2019-03-20T00:00:00"/>
    <x v="0"/>
    <x v="1"/>
    <x v="8"/>
    <d v="1899-12-30T15:08:00"/>
    <n v="30"/>
    <s v="yhw"/>
    <s v="Yellowhead Wrasse"/>
    <s v="Halichoeres garnoti"/>
    <x v="1"/>
    <x v="0"/>
    <n v="5"/>
    <n v="4"/>
    <m/>
    <n v="0.01"/>
    <n v="3.13"/>
    <n v="0"/>
    <n v="0"/>
    <n v="1.540905884130453"/>
    <n v="1"/>
    <x v="90"/>
  </r>
  <r>
    <n v="2019"/>
    <d v="2019-03-20T00:00:00"/>
    <x v="0"/>
    <x v="1"/>
    <x v="8"/>
    <d v="1899-12-30T15:08:00"/>
    <n v="30"/>
    <s v="bhw"/>
    <s v="Bluehead Wrasse"/>
    <s v="Thalassoma bifasciatum"/>
    <x v="1"/>
    <x v="0"/>
    <n v="4"/>
    <n v="5"/>
    <m/>
    <n v="8.9099999999999995E-3"/>
    <n v="3.01"/>
    <n v="0"/>
    <n v="0"/>
    <n v="0.5782002537554658"/>
    <n v="1"/>
    <x v="91"/>
  </r>
  <r>
    <n v="2019"/>
    <d v="2019-03-20T00:00:00"/>
    <x v="0"/>
    <x v="1"/>
    <x v="8"/>
    <d v="1899-12-30T15:08:00"/>
    <n v="30"/>
    <s v="trum"/>
    <s v="Atlantic trumpetfish"/>
    <s v="Aulostomus maculatus"/>
    <x v="9"/>
    <x v="0"/>
    <n v="24"/>
    <n v="1"/>
    <m/>
    <n v="1E-4"/>
    <n v="3.5539999999999998"/>
    <n v="0"/>
    <n v="0"/>
    <n v="8.0402722220403202"/>
    <n v="1"/>
    <x v="92"/>
  </r>
  <r>
    <n v="2019"/>
    <d v="2019-03-20T00:00:00"/>
    <x v="0"/>
    <x v="1"/>
    <x v="8"/>
    <d v="1899-12-30T15:08:00"/>
    <n v="30"/>
    <s v="con"/>
    <s v="Coney"/>
    <s v="Cephalopholis fulva"/>
    <x v="2"/>
    <x v="0"/>
    <n v="33"/>
    <n v="1"/>
    <m/>
    <n v="0.01"/>
    <n v="3.02"/>
    <n v="0"/>
    <n v="0"/>
    <n v="385.40034441687692"/>
    <n v="1"/>
    <x v="93"/>
  </r>
  <r>
    <n v="2019"/>
    <d v="2019-03-14T00:00:00"/>
    <x v="1"/>
    <x v="0"/>
    <x v="0"/>
    <d v="1899-12-30T09:55:00"/>
    <n v="28"/>
    <s v="frg"/>
    <s v="French Grunt"/>
    <s v="Haemulon flavolineatum"/>
    <x v="3"/>
    <x v="0"/>
    <n v="15"/>
    <n v="1"/>
    <m/>
    <n v="1.349E-2"/>
    <n v="3"/>
    <n v="0"/>
    <n v="0"/>
    <n v="45.528750000000002"/>
    <n v="1"/>
    <x v="3"/>
  </r>
  <r>
    <n v="2019"/>
    <d v="2019-03-14T00:00:00"/>
    <x v="1"/>
    <x v="0"/>
    <x v="0"/>
    <d v="1899-12-30T09:55:00"/>
    <n v="28"/>
    <s v="blm"/>
    <s v="Black Margate"/>
    <s v="Anisotremus surinamensis"/>
    <x v="3"/>
    <x v="0"/>
    <n v="28"/>
    <n v="1"/>
    <m/>
    <n v="1.66E-2"/>
    <n v="3.05"/>
    <n v="0"/>
    <n v="0"/>
    <n v="430.46721804767299"/>
    <n v="1"/>
    <x v="94"/>
  </r>
  <r>
    <n v="2019"/>
    <d v="2019-03-14T00:00:00"/>
    <x v="1"/>
    <x v="0"/>
    <x v="0"/>
    <d v="1899-12-30T09:55:00"/>
    <n v="28"/>
    <s v="csg"/>
    <s v="Caesar Grunt"/>
    <s v="Haemulon carbonarium"/>
    <x v="3"/>
    <x v="0"/>
    <n v="24"/>
    <n v="1"/>
    <m/>
    <n v="1.738E-2"/>
    <n v="2.98"/>
    <n v="0"/>
    <n v="0"/>
    <n v="225.46507193206938"/>
    <n v="1"/>
    <x v="95"/>
  </r>
  <r>
    <n v="2019"/>
    <d v="2019-03-14T00:00:00"/>
    <x v="1"/>
    <x v="0"/>
    <x v="0"/>
    <d v="1899-12-30T09:55:00"/>
    <n v="28"/>
    <s v="4eb"/>
    <s v="Foureye Butterflyfish"/>
    <s v="Chaetodon capistratus"/>
    <x v="11"/>
    <x v="0"/>
    <n v="12"/>
    <n v="2"/>
    <m/>
    <n v="2.512E-2"/>
    <n v="3.1"/>
    <n v="0"/>
    <n v="0"/>
    <n v="55.652092436993136"/>
    <n v="1"/>
    <x v="96"/>
  </r>
  <r>
    <n v="2019"/>
    <d v="2019-03-14T00:00:00"/>
    <x v="1"/>
    <x v="0"/>
    <x v="0"/>
    <d v="1899-12-30T09:55:00"/>
    <n v="28"/>
    <s v="smg"/>
    <s v="Smallmouth Grunt"/>
    <s v="Haemulon chrysargyreum"/>
    <x v="3"/>
    <x v="0"/>
    <n v="16"/>
    <n v="1"/>
    <m/>
    <n v="1.259E-2"/>
    <n v="2.99"/>
    <n v="0"/>
    <n v="0"/>
    <n v="50.158492827323087"/>
    <n v="1"/>
    <x v="97"/>
  </r>
  <r>
    <n v="2019"/>
    <d v="2019-03-14T00:00:00"/>
    <x v="1"/>
    <x v="0"/>
    <x v="0"/>
    <d v="1899-12-30T09:55:00"/>
    <n v="28"/>
    <s v="smg"/>
    <s v="Smallmouth Grunt"/>
    <s v="Haemulon chrysargyreum"/>
    <x v="3"/>
    <x v="0"/>
    <n v="15"/>
    <n v="1"/>
    <m/>
    <n v="1.259E-2"/>
    <n v="2.99"/>
    <n v="0"/>
    <n v="0"/>
    <n v="41.356006478222746"/>
    <n v="1"/>
    <x v="98"/>
  </r>
  <r>
    <n v="2019"/>
    <d v="2019-03-14T00:00:00"/>
    <x v="1"/>
    <x v="0"/>
    <x v="0"/>
    <d v="1899-12-30T09:55:00"/>
    <n v="28"/>
    <s v="frg"/>
    <s v="French Grunt"/>
    <s v="Haemulon flavolineatum"/>
    <x v="3"/>
    <x v="0"/>
    <n v="16"/>
    <n v="1"/>
    <m/>
    <n v="1.349E-2"/>
    <n v="3"/>
    <n v="0"/>
    <n v="0"/>
    <n v="55.255040000000001"/>
    <n v="1"/>
    <x v="23"/>
  </r>
  <r>
    <n v="2019"/>
    <d v="2019-03-14T00:00:00"/>
    <x v="1"/>
    <x v="0"/>
    <x v="0"/>
    <d v="1899-12-30T09:55:00"/>
    <n v="28"/>
    <s v="frg"/>
    <s v="French Grunt"/>
    <s v="Haemulon flavolineatum"/>
    <x v="3"/>
    <x v="0"/>
    <n v="12"/>
    <n v="1"/>
    <m/>
    <n v="1.349E-2"/>
    <n v="3"/>
    <n v="0"/>
    <n v="0"/>
    <n v="23.31072"/>
    <n v="1"/>
    <x v="99"/>
  </r>
  <r>
    <n v="2019"/>
    <d v="2019-03-14T00:00:00"/>
    <x v="1"/>
    <x v="0"/>
    <x v="0"/>
    <d v="1899-12-30T09:55:00"/>
    <n v="28"/>
    <s v="frg"/>
    <s v="French Grunt"/>
    <s v="Haemulon flavolineatum"/>
    <x v="3"/>
    <x v="0"/>
    <n v="15"/>
    <n v="1"/>
    <m/>
    <n v="1.349E-2"/>
    <n v="3"/>
    <n v="0"/>
    <n v="0"/>
    <n v="45.528750000000002"/>
    <n v="1"/>
    <x v="3"/>
  </r>
  <r>
    <n v="2019"/>
    <d v="2019-03-14T00:00:00"/>
    <x v="1"/>
    <x v="0"/>
    <x v="0"/>
    <d v="1899-12-30T09:55:00"/>
    <n v="28"/>
    <s v="frg"/>
    <s v="French Grunt"/>
    <s v="Haemulon flavolineatum"/>
    <x v="3"/>
    <x v="0"/>
    <n v="14"/>
    <n v="1"/>
    <m/>
    <n v="1.349E-2"/>
    <n v="3"/>
    <n v="0"/>
    <n v="0"/>
    <n v="37.016559999999998"/>
    <n v="1"/>
    <x v="100"/>
  </r>
  <r>
    <n v="2019"/>
    <d v="2019-03-14T00:00:00"/>
    <x v="1"/>
    <x v="0"/>
    <x v="0"/>
    <d v="1899-12-30T09:55:00"/>
    <n v="28"/>
    <s v="bdb"/>
    <s v="Banded Butterflyfish"/>
    <s v="Chaetodan striatus"/>
    <x v="11"/>
    <x v="0"/>
    <n v="12"/>
    <n v="1"/>
    <m/>
    <n v="2.239E-2"/>
    <n v="3.03"/>
    <n v="0"/>
    <n v="0"/>
    <n v="41.684372588096089"/>
    <n v="1"/>
    <x v="101"/>
  </r>
  <r>
    <n v="2019"/>
    <d v="2019-03-14T00:00:00"/>
    <x v="1"/>
    <x v="0"/>
    <x v="0"/>
    <d v="1899-12-30T09:55:00"/>
    <n v="28"/>
    <s v="yhw"/>
    <s v="Yellowhead Wrasse"/>
    <s v="Halichoeres garnoti"/>
    <x v="1"/>
    <x v="0"/>
    <n v="12"/>
    <n v="1"/>
    <m/>
    <n v="0.01"/>
    <n v="3.13"/>
    <n v="0"/>
    <n v="0"/>
    <n v="23.869169040031956"/>
    <n v="1"/>
    <x v="34"/>
  </r>
  <r>
    <n v="2019"/>
    <d v="2019-03-14T00:00:00"/>
    <x v="1"/>
    <x v="0"/>
    <x v="0"/>
    <d v="1899-12-30T09:55:00"/>
    <n v="28"/>
    <s v="ygf"/>
    <s v="Goatfish"/>
    <s v="Mulloidichthys martinicus"/>
    <x v="4"/>
    <x v="0"/>
    <n v="22"/>
    <n v="2"/>
    <m/>
    <n v="9.7699999999999992E-3"/>
    <n v="3.12"/>
    <n v="0"/>
    <n v="0"/>
    <n v="150.74861400230986"/>
    <n v="1"/>
    <x v="102"/>
  </r>
  <r>
    <n v="2019"/>
    <d v="2019-03-14T00:00:00"/>
    <x v="1"/>
    <x v="0"/>
    <x v="0"/>
    <d v="1899-12-30T09:55:00"/>
    <n v="28"/>
    <s v="ham"/>
    <s v="Hamlet spp."/>
    <s v="Hypoplectrus puella"/>
    <x v="2"/>
    <x v="0"/>
    <n v="12"/>
    <n v="1"/>
    <m/>
    <n v="1.7780000000000001E-2"/>
    <n v="3.03"/>
    <n v="0"/>
    <n v="0"/>
    <n v="33.101748308010208"/>
    <n v="1"/>
    <x v="103"/>
  </r>
  <r>
    <n v="2019"/>
    <d v="2019-03-14T00:00:00"/>
    <x v="1"/>
    <x v="0"/>
    <x v="1"/>
    <d v="1899-12-30T10:11:00"/>
    <n v="30"/>
    <s v="baj"/>
    <s v="Bar Jack"/>
    <s v="Caranx ruber"/>
    <x v="7"/>
    <x v="0"/>
    <n v="28"/>
    <n v="1"/>
    <m/>
    <n v="1.6979999999999999E-2"/>
    <n v="2.95"/>
    <n v="0"/>
    <n v="0"/>
    <n v="315.53960560320604"/>
    <n v="1"/>
    <x v="104"/>
  </r>
  <r>
    <n v="2019"/>
    <d v="2019-03-14T00:00:00"/>
    <x v="1"/>
    <x v="0"/>
    <x v="1"/>
    <d v="1899-12-30T10:11:00"/>
    <n v="30"/>
    <s v="sms"/>
    <s v="Schoolmaster snapper"/>
    <s v="Lutjanus apodus"/>
    <x v="0"/>
    <x v="0"/>
    <n v="35"/>
    <n v="1"/>
    <m/>
    <n v="1.413E-2"/>
    <n v="2.98"/>
    <n v="0"/>
    <n v="0"/>
    <n v="564.24138129101766"/>
    <n v="1"/>
    <x v="69"/>
  </r>
  <r>
    <n v="2019"/>
    <d v="2019-03-14T00:00:00"/>
    <x v="1"/>
    <x v="0"/>
    <x v="1"/>
    <d v="1899-12-30T10:11:00"/>
    <n v="30"/>
    <s v="yhw"/>
    <s v="Yellowhead Wrasse"/>
    <s v="Halichoeres garnoti"/>
    <x v="1"/>
    <x v="0"/>
    <n v="10"/>
    <n v="1"/>
    <m/>
    <n v="0.01"/>
    <n v="3.13"/>
    <n v="0"/>
    <n v="0"/>
    <n v="13.48962882591654"/>
    <n v="1"/>
    <x v="56"/>
  </r>
  <r>
    <n v="2019"/>
    <d v="2019-03-14T00:00:00"/>
    <x v="1"/>
    <x v="0"/>
    <x v="1"/>
    <d v="1899-12-30T10:11:00"/>
    <n v="30"/>
    <s v="ygf"/>
    <s v="Goatfish"/>
    <s v="Mulloidichthys martinicus"/>
    <x v="4"/>
    <x v="0"/>
    <n v="21"/>
    <n v="1"/>
    <m/>
    <n v="9.7699999999999992E-3"/>
    <n v="3.12"/>
    <n v="0"/>
    <n v="0"/>
    <n v="130.38233763960125"/>
    <n v="1"/>
    <x v="105"/>
  </r>
  <r>
    <n v="2019"/>
    <d v="2019-03-14T00:00:00"/>
    <x v="1"/>
    <x v="0"/>
    <x v="1"/>
    <d v="1899-12-30T10:11:00"/>
    <n v="30"/>
    <s v="4eb"/>
    <s v="Foureye Butterflyfish"/>
    <s v="Chaetodon capistratus"/>
    <x v="11"/>
    <x v="0"/>
    <n v="12"/>
    <n v="2"/>
    <m/>
    <n v="2.512E-2"/>
    <n v="3.1"/>
    <n v="0"/>
    <n v="0"/>
    <n v="55.652092436993136"/>
    <n v="1"/>
    <x v="96"/>
  </r>
  <r>
    <n v="2019"/>
    <d v="2019-03-14T00:00:00"/>
    <x v="1"/>
    <x v="0"/>
    <x v="1"/>
    <d v="1899-12-30T10:11:00"/>
    <n v="30"/>
    <s v="frg"/>
    <s v="French Grunt"/>
    <s v="Haemulon flavolineatum"/>
    <x v="3"/>
    <x v="0"/>
    <n v="14"/>
    <n v="1"/>
    <m/>
    <n v="1.349E-2"/>
    <n v="3"/>
    <n v="0"/>
    <n v="0"/>
    <n v="37.016559999999998"/>
    <n v="1"/>
    <x v="100"/>
  </r>
  <r>
    <n v="2019"/>
    <d v="2019-03-14T00:00:00"/>
    <x v="1"/>
    <x v="0"/>
    <x v="1"/>
    <d v="1899-12-30T10:11:00"/>
    <n v="30"/>
    <s v="smg"/>
    <s v="Smallmouth Grunt"/>
    <s v="Haemulon chrysargyreum"/>
    <x v="3"/>
    <x v="0"/>
    <n v="12"/>
    <n v="1"/>
    <m/>
    <n v="1.259E-2"/>
    <n v="2.99"/>
    <n v="0"/>
    <n v="0"/>
    <n v="21.221577102571867"/>
    <n v="1"/>
    <x v="106"/>
  </r>
  <r>
    <n v="2019"/>
    <d v="2019-03-14T00:00:00"/>
    <x v="1"/>
    <x v="0"/>
    <x v="1"/>
    <d v="1899-12-30T10:11:00"/>
    <n v="30"/>
    <s v="baj"/>
    <s v="Bar Jack"/>
    <s v="Caranx ruber"/>
    <x v="7"/>
    <x v="0"/>
    <n v="15"/>
    <n v="1"/>
    <m/>
    <n v="1.6979999999999999E-2"/>
    <n v="2.95"/>
    <n v="0"/>
    <n v="0"/>
    <n v="50.050324795091178"/>
    <n v="1"/>
    <x v="107"/>
  </r>
  <r>
    <n v="2019"/>
    <d v="2019-03-14T00:00:00"/>
    <x v="1"/>
    <x v="0"/>
    <x v="1"/>
    <d v="1899-12-30T10:11:00"/>
    <n v="30"/>
    <s v="ham"/>
    <s v="Hamlet spp."/>
    <s v="Hypoplectrus puella"/>
    <x v="2"/>
    <x v="0"/>
    <n v="10"/>
    <n v="1"/>
    <m/>
    <n v="1.7780000000000001E-2"/>
    <n v="3.03"/>
    <n v="0"/>
    <n v="0"/>
    <n v="19.051613247124653"/>
    <n v="1"/>
    <x v="20"/>
  </r>
  <r>
    <n v="2019"/>
    <d v="2019-03-14T00:00:00"/>
    <x v="1"/>
    <x v="0"/>
    <x v="1"/>
    <d v="1899-12-30T10:11:00"/>
    <n v="30"/>
    <s v="grb"/>
    <s v="Graysby"/>
    <s v="Cephalopholis cruentata"/>
    <x v="2"/>
    <x v="0"/>
    <n v="16"/>
    <n v="1"/>
    <m/>
    <n v="1.1220000000000001E-2"/>
    <n v="3.07"/>
    <n v="0"/>
    <n v="0"/>
    <n v="55.800900005529286"/>
    <n v="1"/>
    <x v="108"/>
  </r>
  <r>
    <n v="2019"/>
    <d v="2019-03-14T00:00:00"/>
    <x v="1"/>
    <x v="0"/>
    <x v="1"/>
    <d v="1899-12-30T10:11:00"/>
    <n v="30"/>
    <s v="4eb"/>
    <s v="Foureye Butterflyfish"/>
    <s v="Chaetodon capistratus"/>
    <x v="11"/>
    <x v="0"/>
    <n v="12"/>
    <n v="2"/>
    <m/>
    <n v="2.512E-2"/>
    <n v="3.1"/>
    <n v="0"/>
    <n v="0"/>
    <n v="55.652092436993136"/>
    <n v="1"/>
    <x v="96"/>
  </r>
  <r>
    <n v="2019"/>
    <d v="2019-03-14T00:00:00"/>
    <x v="1"/>
    <x v="0"/>
    <x v="1"/>
    <d v="1899-12-30T10:11:00"/>
    <n v="30"/>
    <s v="yhw"/>
    <s v="Yellowhead Wrasse"/>
    <s v="Halichoeres garnoti"/>
    <x v="1"/>
    <x v="0"/>
    <n v="12"/>
    <n v="3"/>
    <m/>
    <n v="0.01"/>
    <n v="3.13"/>
    <n v="0"/>
    <n v="0"/>
    <n v="23.869169040031956"/>
    <n v="1"/>
    <x v="109"/>
  </r>
  <r>
    <n v="2019"/>
    <d v="2019-03-14T00:00:00"/>
    <x v="1"/>
    <x v="0"/>
    <x v="1"/>
    <d v="1899-12-30T10:11:00"/>
    <n v="30"/>
    <s v="smg"/>
    <s v="Smallmouth Grunt"/>
    <s v="Haemulon chrysargyreum"/>
    <x v="3"/>
    <x v="0"/>
    <n v="15"/>
    <n v="2"/>
    <m/>
    <n v="1.259E-2"/>
    <n v="2.99"/>
    <n v="0"/>
    <n v="0"/>
    <n v="41.356006478222746"/>
    <n v="1"/>
    <x v="110"/>
  </r>
  <r>
    <n v="2019"/>
    <d v="2019-03-14T00:00:00"/>
    <x v="1"/>
    <x v="0"/>
    <x v="1"/>
    <d v="1899-12-30T10:11:00"/>
    <n v="30"/>
    <s v="frg"/>
    <s v="French Grunt"/>
    <s v="Haemulon flavolineatum"/>
    <x v="3"/>
    <x v="0"/>
    <n v="16"/>
    <n v="1"/>
    <m/>
    <n v="1.349E-2"/>
    <n v="3"/>
    <n v="0"/>
    <n v="0"/>
    <n v="55.255040000000001"/>
    <n v="1"/>
    <x v="23"/>
  </r>
  <r>
    <n v="2019"/>
    <d v="2019-03-14T00:00:00"/>
    <x v="1"/>
    <x v="0"/>
    <x v="1"/>
    <d v="1899-12-30T10:11:00"/>
    <n v="30"/>
    <s v="wsf"/>
    <s v="Whitespotted Filefish"/>
    <s v="Cantherhines macrocerus"/>
    <x v="8"/>
    <x v="0"/>
    <n v="16"/>
    <n v="1"/>
    <m/>
    <n v="2.291E-2"/>
    <n v="2.89"/>
    <n v="0"/>
    <n v="0"/>
    <n v="69.172239909148928"/>
    <n v="1"/>
    <x v="111"/>
  </r>
  <r>
    <n v="2019"/>
    <d v="2019-03-14T00:00:00"/>
    <x v="1"/>
    <x v="0"/>
    <x v="2"/>
    <d v="1899-12-30T10:23:00"/>
    <n v="29"/>
    <s v="sms"/>
    <s v="Schoolmaster snapper"/>
    <s v="Lutjanus apodus"/>
    <x v="0"/>
    <x v="0"/>
    <n v="32"/>
    <n v="1"/>
    <m/>
    <n v="1.413E-2"/>
    <n v="2.98"/>
    <n v="0"/>
    <n v="0"/>
    <n v="432.00532219216183"/>
    <n v="1"/>
    <x v="112"/>
  </r>
  <r>
    <n v="2019"/>
    <d v="2019-03-14T00:00:00"/>
    <x v="1"/>
    <x v="0"/>
    <x v="2"/>
    <d v="1899-12-30T10:23:00"/>
    <n v="29"/>
    <s v="sms"/>
    <s v="Schoolmaster snapper"/>
    <s v="Lutjanus apodus"/>
    <x v="0"/>
    <x v="0"/>
    <n v="24"/>
    <n v="1"/>
    <m/>
    <n v="1.413E-2"/>
    <n v="2.98"/>
    <n v="0"/>
    <n v="0"/>
    <n v="183.30388184120486"/>
    <n v="1"/>
    <x v="113"/>
  </r>
  <r>
    <n v="2019"/>
    <d v="2019-03-14T00:00:00"/>
    <x v="1"/>
    <x v="0"/>
    <x v="2"/>
    <d v="1899-12-30T10:23:00"/>
    <n v="29"/>
    <s v="grb"/>
    <s v="Graysby"/>
    <s v="Cephalopholis cruentata"/>
    <x v="2"/>
    <x v="0"/>
    <n v="20"/>
    <n v="1"/>
    <m/>
    <n v="1.1220000000000001E-2"/>
    <n v="3.07"/>
    <n v="0"/>
    <n v="0"/>
    <n v="110.70186655152514"/>
    <n v="1"/>
    <x v="61"/>
  </r>
  <r>
    <n v="2019"/>
    <d v="2019-03-14T00:00:00"/>
    <x v="1"/>
    <x v="0"/>
    <x v="2"/>
    <d v="1899-12-30T10:23:00"/>
    <n v="29"/>
    <s v="trum"/>
    <s v="Atlantic trumpetfish"/>
    <s v="Aulostomus maculatus"/>
    <x v="9"/>
    <x v="0"/>
    <n v="28"/>
    <n v="1"/>
    <m/>
    <n v="1E-4"/>
    <n v="3.5539999999999998"/>
    <n v="0"/>
    <n v="0"/>
    <n v="13.905917336163103"/>
    <n v="1"/>
    <x v="29"/>
  </r>
  <r>
    <n v="2019"/>
    <d v="2019-03-14T00:00:00"/>
    <x v="1"/>
    <x v="0"/>
    <x v="2"/>
    <d v="1899-12-30T10:23:00"/>
    <n v="29"/>
    <s v="baj"/>
    <s v="Bar Jack"/>
    <s v="Caranx ruber"/>
    <x v="7"/>
    <x v="0"/>
    <n v="20"/>
    <n v="1"/>
    <m/>
    <n v="1.6979999999999999E-2"/>
    <n v="2.95"/>
    <n v="0"/>
    <n v="0"/>
    <n v="116.94352300362286"/>
    <n v="1"/>
    <x v="114"/>
  </r>
  <r>
    <n v="2019"/>
    <d v="2019-03-14T00:00:00"/>
    <x v="1"/>
    <x v="0"/>
    <x v="2"/>
    <d v="1899-12-30T10:23:00"/>
    <n v="29"/>
    <s v="yts"/>
    <s v="Yellowtail Snapper"/>
    <s v="Ocyurus chrysurus"/>
    <x v="0"/>
    <x v="0"/>
    <n v="18"/>
    <n v="1"/>
    <m/>
    <n v="1.4789999999999999E-2"/>
    <n v="2.95"/>
    <n v="0"/>
    <n v="0"/>
    <n v="74.648668222216997"/>
    <n v="1"/>
    <x v="115"/>
  </r>
  <r>
    <n v="2019"/>
    <d v="2019-03-14T00:00:00"/>
    <x v="1"/>
    <x v="0"/>
    <x v="2"/>
    <d v="1899-12-30T10:23:00"/>
    <n v="29"/>
    <s v="fra"/>
    <s v="French Angelfish"/>
    <s v="Pomacanthus paru"/>
    <x v="10"/>
    <x v="0"/>
    <n v="22"/>
    <n v="1"/>
    <m/>
    <n v="3.09E-2"/>
    <n v="2.95"/>
    <n v="0"/>
    <n v="0"/>
    <n v="281.90669357185067"/>
    <n v="1"/>
    <x v="116"/>
  </r>
  <r>
    <n v="2019"/>
    <d v="2019-03-14T00:00:00"/>
    <x v="1"/>
    <x v="0"/>
    <x v="2"/>
    <d v="1899-12-30T10:23:00"/>
    <n v="29"/>
    <s v="blm"/>
    <s v="Black Margate"/>
    <s v="Anisotremus surinamensis"/>
    <x v="3"/>
    <x v="0"/>
    <n v="26"/>
    <n v="1"/>
    <m/>
    <n v="1.66E-2"/>
    <n v="3.05"/>
    <n v="0"/>
    <n v="0"/>
    <n v="343.38142561261151"/>
    <n v="1"/>
    <x v="117"/>
  </r>
  <r>
    <n v="2019"/>
    <d v="2019-03-14T00:00:00"/>
    <x v="1"/>
    <x v="0"/>
    <x v="2"/>
    <d v="1899-12-30T10:23:00"/>
    <n v="29"/>
    <s v="mgs"/>
    <s v="Mahogany Snapper"/>
    <s v="Lutjanus mahogoni"/>
    <x v="0"/>
    <x v="0"/>
    <n v="25"/>
    <n v="1"/>
    <m/>
    <n v="1.6979999999999999E-2"/>
    <n v="2.96"/>
    <n v="0"/>
    <n v="0"/>
    <n v="233.25991421819234"/>
    <n v="1"/>
    <x v="118"/>
  </r>
  <r>
    <n v="2019"/>
    <d v="2019-03-14T00:00:00"/>
    <x v="1"/>
    <x v="0"/>
    <x v="2"/>
    <d v="1899-12-30T10:23:00"/>
    <n v="29"/>
    <s v="ham"/>
    <s v="Hamlet spp."/>
    <s v="Hypoplectrus puella"/>
    <x v="2"/>
    <x v="0"/>
    <n v="12"/>
    <n v="1"/>
    <m/>
    <n v="1.7780000000000001E-2"/>
    <n v="3.03"/>
    <n v="0"/>
    <n v="0"/>
    <n v="33.101748308010208"/>
    <n v="1"/>
    <x v="103"/>
  </r>
  <r>
    <n v="2019"/>
    <d v="2019-03-14T00:00:00"/>
    <x v="1"/>
    <x v="0"/>
    <x v="2"/>
    <d v="1899-12-30T10:23:00"/>
    <n v="29"/>
    <s v="bhw"/>
    <s v="Bluehead Wrasse"/>
    <s v="Thalassoma bifasciatum"/>
    <x v="1"/>
    <x v="0"/>
    <n v="3"/>
    <n v="10"/>
    <m/>
    <n v="8.9099999999999995E-3"/>
    <n v="3.01"/>
    <n v="0"/>
    <n v="0"/>
    <n v="0.24322750267948948"/>
    <n v="1"/>
    <x v="119"/>
  </r>
  <r>
    <n v="2019"/>
    <d v="2019-03-14T00:00:00"/>
    <x v="1"/>
    <x v="0"/>
    <x v="2"/>
    <d v="1899-12-30T10:23:00"/>
    <n v="29"/>
    <s v="baj"/>
    <s v="Bar Jack"/>
    <s v="Caranx ruber"/>
    <x v="7"/>
    <x v="0"/>
    <n v="21"/>
    <n v="1"/>
    <m/>
    <n v="1.6979999999999999E-2"/>
    <n v="2.95"/>
    <n v="0"/>
    <n v="0"/>
    <n v="135.0468956341102"/>
    <n v="1"/>
    <x v="120"/>
  </r>
  <r>
    <n v="2019"/>
    <d v="2019-03-14T00:00:00"/>
    <x v="1"/>
    <x v="0"/>
    <x v="2"/>
    <d v="1899-12-30T10:23:00"/>
    <n v="29"/>
    <s v="yhw"/>
    <s v="Yellowhead Wrasse"/>
    <s v="Halichoeres garnoti"/>
    <x v="1"/>
    <x v="0"/>
    <n v="4"/>
    <n v="2"/>
    <m/>
    <n v="0.01"/>
    <n v="3.13"/>
    <n v="0"/>
    <n v="0"/>
    <n v="0.76638637095611406"/>
    <n v="1"/>
    <x v="121"/>
  </r>
  <r>
    <n v="2019"/>
    <d v="2019-03-14T00:00:00"/>
    <x v="1"/>
    <x v="0"/>
    <x v="2"/>
    <d v="1899-12-30T10:23:00"/>
    <n v="29"/>
    <s v="yhw"/>
    <s v="Yellowhead Wrasse"/>
    <s v="Halichoeres garnoti"/>
    <x v="1"/>
    <x v="0"/>
    <n v="3"/>
    <n v="3"/>
    <m/>
    <n v="0.01"/>
    <n v="3.13"/>
    <n v="0"/>
    <n v="0"/>
    <n v="0.3114508548769428"/>
    <n v="1"/>
    <x v="122"/>
  </r>
  <r>
    <n v="2019"/>
    <d v="2019-03-14T00:00:00"/>
    <x v="1"/>
    <x v="0"/>
    <x v="2"/>
    <d v="1899-12-30T10:23:00"/>
    <n v="29"/>
    <s v="yhw"/>
    <s v="Yellowhead Wrasse"/>
    <s v="Halichoeres garnoti"/>
    <x v="1"/>
    <x v="0"/>
    <n v="8"/>
    <n v="1"/>
    <m/>
    <n v="0.01"/>
    <n v="3.13"/>
    <n v="0"/>
    <n v="0"/>
    <n v="6.7092142277548126"/>
    <n v="1"/>
    <x v="123"/>
  </r>
  <r>
    <n v="2019"/>
    <d v="2019-03-14T00:00:00"/>
    <x v="1"/>
    <x v="0"/>
    <x v="2"/>
    <d v="1899-12-30T10:23:00"/>
    <n v="29"/>
    <s v="frg"/>
    <s v="French Grunt"/>
    <s v="Haemulon flavolineatum"/>
    <x v="3"/>
    <x v="0"/>
    <n v="16"/>
    <n v="1"/>
    <m/>
    <n v="1.349E-2"/>
    <n v="3"/>
    <n v="0"/>
    <n v="0"/>
    <n v="55.255040000000001"/>
    <n v="1"/>
    <x v="23"/>
  </r>
  <r>
    <n v="2019"/>
    <d v="2019-03-14T00:00:00"/>
    <x v="1"/>
    <x v="0"/>
    <x v="2"/>
    <d v="1899-12-30T10:23:00"/>
    <n v="29"/>
    <s v="crf"/>
    <s v="Creole Fish"/>
    <s v="Paranthias furcifer"/>
    <x v="2"/>
    <x v="0"/>
    <n v="14"/>
    <n v="1"/>
    <m/>
    <n v="1.35E-2"/>
    <n v="3.0430000000000001"/>
    <n v="0"/>
    <n v="0"/>
    <n v="41.495536219741751"/>
    <n v="1"/>
    <x v="124"/>
  </r>
  <r>
    <n v="2019"/>
    <d v="2019-03-14T00:00:00"/>
    <x v="1"/>
    <x v="0"/>
    <x v="2"/>
    <d v="1899-12-30T10:23:00"/>
    <n v="29"/>
    <s v="clw"/>
    <s v="Blackear wrasse"/>
    <s v="Halichoeres poeyi"/>
    <x v="1"/>
    <x v="0"/>
    <n v="10"/>
    <n v="1"/>
    <m/>
    <n v="9.5499999999999995E-3"/>
    <n v="3.08"/>
    <n v="0"/>
    <n v="0"/>
    <n v="11.481625350596302"/>
    <n v="1"/>
    <x v="125"/>
  </r>
  <r>
    <n v="2019"/>
    <d v="2019-03-14T00:00:00"/>
    <x v="1"/>
    <x v="0"/>
    <x v="2"/>
    <d v="1899-12-30T10:23:00"/>
    <n v="29"/>
    <s v="frg"/>
    <s v="French Grunt"/>
    <s v="Haemulon flavolineatum"/>
    <x v="3"/>
    <x v="0"/>
    <n v="16"/>
    <n v="1"/>
    <m/>
    <n v="1.349E-2"/>
    <n v="3"/>
    <n v="0"/>
    <n v="0"/>
    <n v="55.255040000000001"/>
    <n v="1"/>
    <x v="23"/>
  </r>
  <r>
    <n v="2019"/>
    <d v="2019-03-14T00:00:00"/>
    <x v="1"/>
    <x v="0"/>
    <x v="2"/>
    <d v="1899-12-30T10:23:00"/>
    <n v="29"/>
    <s v="yhw"/>
    <s v="Yellowhead Wrasse"/>
    <s v="Halichoeres garnoti"/>
    <x v="1"/>
    <x v="0"/>
    <n v="10"/>
    <n v="1"/>
    <m/>
    <n v="0.01"/>
    <n v="3.13"/>
    <n v="0"/>
    <n v="0"/>
    <n v="13.48962882591654"/>
    <n v="1"/>
    <x v="56"/>
  </r>
  <r>
    <n v="2019"/>
    <d v="2019-03-14T00:00:00"/>
    <x v="1"/>
    <x v="0"/>
    <x v="2"/>
    <d v="1899-12-30T10:23:00"/>
    <n v="29"/>
    <s v="frg"/>
    <s v="French Grunt"/>
    <s v="Haemulon flavolineatum"/>
    <x v="3"/>
    <x v="0"/>
    <n v="15"/>
    <n v="1"/>
    <m/>
    <n v="1.349E-2"/>
    <n v="3"/>
    <n v="0"/>
    <n v="0"/>
    <n v="45.528750000000002"/>
    <n v="1"/>
    <x v="3"/>
  </r>
  <r>
    <n v="2019"/>
    <d v="2019-03-14T00:00:00"/>
    <x v="1"/>
    <x v="0"/>
    <x v="2"/>
    <d v="1899-12-30T10:23:00"/>
    <n v="29"/>
    <s v="yhw"/>
    <s v="Yellowhead Wrasse"/>
    <s v="Halichoeres garnoti"/>
    <x v="1"/>
    <x v="0"/>
    <n v="10"/>
    <n v="1"/>
    <m/>
    <n v="0.01"/>
    <n v="3.13"/>
    <n v="0"/>
    <n v="0"/>
    <n v="13.48962882591654"/>
    <n v="1"/>
    <x v="56"/>
  </r>
  <r>
    <n v="2019"/>
    <d v="2019-03-14T00:00:00"/>
    <x v="1"/>
    <x v="0"/>
    <x v="2"/>
    <d v="1899-12-30T10:23:00"/>
    <n v="29"/>
    <s v="smg"/>
    <s v="Smallmouth Grunt"/>
    <s v="Haemulon chrysargyreum"/>
    <x v="3"/>
    <x v="0"/>
    <n v="12"/>
    <n v="2"/>
    <m/>
    <n v="1.259E-2"/>
    <n v="2.99"/>
    <n v="0"/>
    <n v="0"/>
    <n v="21.221577102571867"/>
    <n v="1"/>
    <x v="126"/>
  </r>
  <r>
    <n v="2019"/>
    <d v="2019-03-14T00:00:00"/>
    <x v="1"/>
    <x v="0"/>
    <x v="2"/>
    <d v="1899-12-30T10:23:00"/>
    <n v="29"/>
    <s v="bhw"/>
    <s v="Bluehead Wrasse"/>
    <s v="Thalassoma bifasciatum"/>
    <x v="1"/>
    <x v="0"/>
    <n v="10"/>
    <n v="2"/>
    <m/>
    <n v="8.9099999999999995E-3"/>
    <n v="3.01"/>
    <n v="0"/>
    <n v="0"/>
    <n v="9.1175405612215243"/>
    <n v="1"/>
    <x v="127"/>
  </r>
  <r>
    <n v="2019"/>
    <d v="2019-03-14T00:00:00"/>
    <x v="1"/>
    <x v="0"/>
    <x v="2"/>
    <d v="1899-12-30T10:23:00"/>
    <n v="29"/>
    <s v="frg"/>
    <s v="French Grunt"/>
    <s v="Haemulon flavolineatum"/>
    <x v="3"/>
    <x v="0"/>
    <n v="15"/>
    <n v="1"/>
    <m/>
    <n v="1.349E-2"/>
    <n v="3"/>
    <n v="0"/>
    <n v="0"/>
    <n v="45.528750000000002"/>
    <n v="1"/>
    <x v="3"/>
  </r>
  <r>
    <n v="2019"/>
    <d v="2019-03-14T00:00:00"/>
    <x v="1"/>
    <x v="0"/>
    <x v="3"/>
    <d v="1899-12-30T10:40:00"/>
    <n v="30"/>
    <s v="sph"/>
    <s v="Spanish Hogfish"/>
    <s v="Bodianus rufus"/>
    <x v="1"/>
    <x v="0"/>
    <n v="24"/>
    <n v="1"/>
    <m/>
    <n v="1.44E-2"/>
    <n v="3.0531999999999999"/>
    <n v="0"/>
    <n v="0"/>
    <n v="235.73466753186952"/>
    <n v="1"/>
    <x v="128"/>
  </r>
  <r>
    <n v="2019"/>
    <d v="2019-03-14T00:00:00"/>
    <x v="1"/>
    <x v="0"/>
    <x v="3"/>
    <d v="1899-12-30T10:40:00"/>
    <n v="30"/>
    <s v="sms"/>
    <s v="Schoolmaster snapper"/>
    <s v="Lutjanus apodus"/>
    <x v="0"/>
    <x v="0"/>
    <n v="26"/>
    <n v="1"/>
    <m/>
    <n v="1.413E-2"/>
    <n v="2.98"/>
    <n v="0"/>
    <n v="0"/>
    <n v="232.68197359448862"/>
    <n v="1"/>
    <x v="129"/>
  </r>
  <r>
    <n v="2019"/>
    <d v="2019-03-14T00:00:00"/>
    <x v="1"/>
    <x v="0"/>
    <x v="3"/>
    <d v="1899-12-30T10:40:00"/>
    <n v="30"/>
    <s v="sms"/>
    <s v="Schoolmaster snapper"/>
    <s v="Lutjanus apodus"/>
    <x v="0"/>
    <x v="0"/>
    <n v="30"/>
    <n v="1"/>
    <m/>
    <n v="1.413E-2"/>
    <n v="2.98"/>
    <n v="0"/>
    <n v="0"/>
    <n v="356.42117772859569"/>
    <n v="1"/>
    <x v="72"/>
  </r>
  <r>
    <n v="2019"/>
    <d v="2019-03-14T00:00:00"/>
    <x v="1"/>
    <x v="0"/>
    <x v="3"/>
    <d v="1899-12-30T10:40:00"/>
    <n v="30"/>
    <s v="csg"/>
    <s v="Caesar Grunt"/>
    <s v="Haemulon carbonarium"/>
    <x v="3"/>
    <x v="0"/>
    <n v="28"/>
    <n v="1"/>
    <m/>
    <n v="1.738E-2"/>
    <n v="2.98"/>
    <n v="0"/>
    <n v="0"/>
    <n v="356.92807153199328"/>
    <n v="1"/>
    <x v="130"/>
  </r>
  <r>
    <n v="2019"/>
    <d v="2019-03-14T00:00:00"/>
    <x v="1"/>
    <x v="0"/>
    <x v="3"/>
    <d v="1899-12-30T10:40:00"/>
    <n v="30"/>
    <s v="yts"/>
    <s v="Yellowtail Snapper"/>
    <s v="Ocyurus chrysurus"/>
    <x v="0"/>
    <x v="0"/>
    <n v="18"/>
    <n v="1"/>
    <m/>
    <n v="1.4789999999999999E-2"/>
    <n v="2.95"/>
    <n v="0"/>
    <n v="0"/>
    <n v="74.648668222216997"/>
    <n v="1"/>
    <x v="115"/>
  </r>
  <r>
    <n v="2019"/>
    <d v="2019-03-14T00:00:00"/>
    <x v="1"/>
    <x v="0"/>
    <x v="3"/>
    <d v="1899-12-30T10:40:00"/>
    <n v="30"/>
    <s v="frg"/>
    <s v="French Grunt"/>
    <s v="Haemulon flavolineatum"/>
    <x v="3"/>
    <x v="0"/>
    <n v="18"/>
    <n v="1"/>
    <m/>
    <n v="1.349E-2"/>
    <n v="3"/>
    <n v="0"/>
    <n v="0"/>
    <n v="78.673680000000004"/>
    <n v="1"/>
    <x v="131"/>
  </r>
  <r>
    <n v="2019"/>
    <d v="2019-03-14T00:00:00"/>
    <x v="1"/>
    <x v="0"/>
    <x v="3"/>
    <d v="1899-12-30T10:40:00"/>
    <n v="30"/>
    <s v="smg"/>
    <s v="Smallmouth Grunt"/>
    <s v="Haemulon chrysargyreum"/>
    <x v="3"/>
    <x v="0"/>
    <n v="12"/>
    <n v="1"/>
    <m/>
    <n v="1.259E-2"/>
    <n v="2.99"/>
    <n v="0"/>
    <n v="0"/>
    <n v="21.221577102571867"/>
    <n v="1"/>
    <x v="106"/>
  </r>
  <r>
    <n v="2019"/>
    <d v="2019-03-14T00:00:00"/>
    <x v="1"/>
    <x v="0"/>
    <x v="3"/>
    <d v="1899-12-30T10:40:00"/>
    <n v="30"/>
    <s v="smg"/>
    <s v="Smallmouth Grunt"/>
    <s v="Haemulon chrysargyreum"/>
    <x v="3"/>
    <x v="0"/>
    <n v="15"/>
    <n v="1"/>
    <m/>
    <n v="1.259E-2"/>
    <n v="2.99"/>
    <n v="0"/>
    <n v="0"/>
    <n v="41.356006478222746"/>
    <n v="1"/>
    <x v="98"/>
  </r>
  <r>
    <n v="2019"/>
    <d v="2019-03-14T00:00:00"/>
    <x v="1"/>
    <x v="0"/>
    <x v="3"/>
    <d v="1899-12-30T10:40:00"/>
    <n v="30"/>
    <s v="grb"/>
    <s v="Graysby"/>
    <s v="Cephalopholis cruentata"/>
    <x v="2"/>
    <x v="0"/>
    <n v="15"/>
    <n v="1"/>
    <m/>
    <n v="1.1220000000000001E-2"/>
    <n v="3.07"/>
    <n v="0"/>
    <n v="0"/>
    <n v="45.771276260722111"/>
    <n v="1"/>
    <x v="132"/>
  </r>
  <r>
    <n v="2019"/>
    <d v="2019-03-14T00:00:00"/>
    <x v="1"/>
    <x v="0"/>
    <x v="3"/>
    <d v="1899-12-30T10:40:00"/>
    <n v="30"/>
    <s v="frg"/>
    <s v="French Grunt"/>
    <s v="Haemulon flavolineatum"/>
    <x v="3"/>
    <x v="0"/>
    <n v="14"/>
    <n v="1"/>
    <m/>
    <n v="1.349E-2"/>
    <n v="3"/>
    <n v="0"/>
    <n v="0"/>
    <n v="37.016559999999998"/>
    <n v="1"/>
    <x v="100"/>
  </r>
  <r>
    <n v="2019"/>
    <d v="2019-03-14T00:00:00"/>
    <x v="1"/>
    <x v="0"/>
    <x v="4"/>
    <d v="1899-12-30T10:50:00"/>
    <n v="30"/>
    <s v="csg"/>
    <s v="Caesar Grunt"/>
    <s v="Haemulon carbonarium"/>
    <x v="3"/>
    <x v="0"/>
    <n v="28"/>
    <n v="1"/>
    <m/>
    <n v="1.738E-2"/>
    <n v="2.98"/>
    <n v="0"/>
    <n v="0"/>
    <n v="356.92807153199328"/>
    <n v="1"/>
    <x v="130"/>
  </r>
  <r>
    <n v="2019"/>
    <d v="2019-03-14T00:00:00"/>
    <x v="1"/>
    <x v="0"/>
    <x v="4"/>
    <d v="1899-12-30T10:50:00"/>
    <n v="30"/>
    <s v="bhw"/>
    <s v="Bluehead Wrasse"/>
    <s v="Thalassoma bifasciatum"/>
    <x v="1"/>
    <x v="0"/>
    <n v="6"/>
    <n v="2"/>
    <m/>
    <n v="8.9099999999999995E-3"/>
    <n v="3.01"/>
    <n v="0"/>
    <n v="0"/>
    <n v="1.9593542699963782"/>
    <n v="1"/>
    <x v="52"/>
  </r>
  <r>
    <n v="2019"/>
    <d v="2019-03-14T00:00:00"/>
    <x v="1"/>
    <x v="0"/>
    <x v="4"/>
    <d v="1899-12-30T10:50:00"/>
    <n v="30"/>
    <s v="bhw"/>
    <s v="Bluehead Wrasse"/>
    <s v="Thalassoma bifasciatum"/>
    <x v="1"/>
    <x v="0"/>
    <n v="3"/>
    <n v="5"/>
    <m/>
    <n v="8.9099999999999995E-3"/>
    <n v="3.01"/>
    <n v="0"/>
    <n v="0"/>
    <n v="0.24322750267948948"/>
    <n v="1"/>
    <x v="133"/>
  </r>
  <r>
    <n v="2019"/>
    <d v="2019-03-14T00:00:00"/>
    <x v="1"/>
    <x v="0"/>
    <x v="4"/>
    <d v="1899-12-30T10:50:00"/>
    <n v="30"/>
    <s v="frg"/>
    <s v="French Grunt"/>
    <s v="Haemulon flavolineatum"/>
    <x v="3"/>
    <x v="0"/>
    <n v="14"/>
    <n v="1"/>
    <m/>
    <n v="1.349E-2"/>
    <n v="3"/>
    <n v="0"/>
    <n v="0"/>
    <n v="37.016559999999998"/>
    <n v="1"/>
    <x v="100"/>
  </r>
  <r>
    <n v="2019"/>
    <d v="2019-03-14T00:00:00"/>
    <x v="1"/>
    <x v="0"/>
    <x v="4"/>
    <d v="1899-12-30T10:50:00"/>
    <n v="30"/>
    <s v="ygf"/>
    <s v="Goatfish"/>
    <s v="Mulloidichthys martinicus"/>
    <x v="4"/>
    <x v="0"/>
    <n v="20"/>
    <n v="2"/>
    <m/>
    <n v="9.7699999999999992E-3"/>
    <n v="3.12"/>
    <n v="0"/>
    <n v="0"/>
    <n v="111.97166862172135"/>
    <n v="1"/>
    <x v="134"/>
  </r>
  <r>
    <n v="2019"/>
    <d v="2019-03-14T00:00:00"/>
    <x v="1"/>
    <x v="0"/>
    <x v="4"/>
    <d v="1899-12-30T10:50:00"/>
    <n v="30"/>
    <s v="4eb"/>
    <s v="Foureye Butterflyfish"/>
    <s v="Chaetodon capistratus"/>
    <x v="11"/>
    <x v="0"/>
    <n v="8"/>
    <n v="2"/>
    <m/>
    <n v="2.512E-2"/>
    <n v="3.1"/>
    <n v="0"/>
    <n v="0"/>
    <n v="15.834290003570837"/>
    <n v="1"/>
    <x v="135"/>
  </r>
  <r>
    <n v="2019"/>
    <d v="2019-03-14T00:00:00"/>
    <x v="1"/>
    <x v="0"/>
    <x v="4"/>
    <d v="1899-12-30T10:50:00"/>
    <n v="30"/>
    <s v="reh"/>
    <s v="Red Hind"/>
    <s v="Epinephelus guttatus"/>
    <x v="2"/>
    <x v="0"/>
    <n v="12"/>
    <n v="1"/>
    <m/>
    <n v="1.1480000000000001E-2"/>
    <n v="3.04"/>
    <n v="0"/>
    <n v="0"/>
    <n v="21.910529651236061"/>
    <n v="1"/>
    <x v="136"/>
  </r>
  <r>
    <n v="2019"/>
    <d v="2019-03-14T00:00:00"/>
    <x v="1"/>
    <x v="0"/>
    <x v="4"/>
    <d v="1899-12-30T10:50:00"/>
    <n v="30"/>
    <s v="frg"/>
    <s v="French Grunt"/>
    <s v="Haemulon flavolineatum"/>
    <x v="3"/>
    <x v="0"/>
    <n v="15"/>
    <n v="1"/>
    <m/>
    <n v="1.349E-2"/>
    <n v="3"/>
    <n v="0"/>
    <n v="0"/>
    <n v="45.528750000000002"/>
    <n v="1"/>
    <x v="3"/>
  </r>
  <r>
    <n v="2019"/>
    <d v="2019-03-14T00:00:00"/>
    <x v="1"/>
    <x v="0"/>
    <x v="5"/>
    <d v="1899-12-30T10:58:00"/>
    <n v="30"/>
    <s v="baj"/>
    <s v="Bar Jack"/>
    <s v="Caranx ruber"/>
    <x v="7"/>
    <x v="0"/>
    <n v="15"/>
    <n v="1"/>
    <m/>
    <n v="1.6979999999999999E-2"/>
    <n v="2.95"/>
    <n v="0"/>
    <n v="0"/>
    <n v="50.050324795091178"/>
    <n v="1"/>
    <x v="107"/>
  </r>
  <r>
    <n v="2019"/>
    <d v="2019-03-14T00:00:00"/>
    <x v="1"/>
    <x v="0"/>
    <x v="5"/>
    <d v="1899-12-30T10:58:00"/>
    <n v="30"/>
    <s v="sph"/>
    <s v="Spanish Hogfish"/>
    <s v="Bodianus rufus"/>
    <x v="1"/>
    <x v="0"/>
    <n v="27"/>
    <n v="1"/>
    <m/>
    <n v="1.44E-2"/>
    <n v="3.0531999999999999"/>
    <n v="0"/>
    <n v="0"/>
    <n v="337.75542770094773"/>
    <n v="1"/>
    <x v="137"/>
  </r>
  <r>
    <n v="2019"/>
    <d v="2019-03-14T00:00:00"/>
    <x v="1"/>
    <x v="0"/>
    <x v="5"/>
    <d v="1899-12-30T10:58:00"/>
    <n v="30"/>
    <s v="frg"/>
    <s v="French Grunt"/>
    <s v="Haemulon flavolineatum"/>
    <x v="3"/>
    <x v="0"/>
    <n v="13"/>
    <n v="1"/>
    <m/>
    <n v="1.349E-2"/>
    <n v="3"/>
    <n v="0"/>
    <n v="0"/>
    <n v="29.637530000000002"/>
    <n v="1"/>
    <x v="138"/>
  </r>
  <r>
    <n v="2019"/>
    <d v="2019-03-14T00:00:00"/>
    <x v="1"/>
    <x v="0"/>
    <x v="5"/>
    <d v="1899-12-30T10:58:00"/>
    <n v="30"/>
    <s v="frg"/>
    <s v="French Grunt"/>
    <s v="Haemulon flavolineatum"/>
    <x v="3"/>
    <x v="0"/>
    <n v="15"/>
    <n v="1"/>
    <m/>
    <n v="1.349E-2"/>
    <n v="3"/>
    <n v="0"/>
    <n v="0"/>
    <n v="45.528750000000002"/>
    <n v="1"/>
    <x v="3"/>
  </r>
  <r>
    <n v="2019"/>
    <d v="2019-03-14T00:00:00"/>
    <x v="1"/>
    <x v="0"/>
    <x v="5"/>
    <d v="1899-12-30T10:58:00"/>
    <n v="30"/>
    <s v="frg"/>
    <s v="French Grunt"/>
    <s v="Haemulon flavolineatum"/>
    <x v="3"/>
    <x v="0"/>
    <n v="12"/>
    <n v="1"/>
    <m/>
    <n v="1.349E-2"/>
    <n v="3"/>
    <n v="0"/>
    <n v="0"/>
    <n v="23.31072"/>
    <n v="1"/>
    <x v="99"/>
  </r>
  <r>
    <n v="2019"/>
    <d v="2019-03-14T00:00:00"/>
    <x v="1"/>
    <x v="0"/>
    <x v="5"/>
    <d v="1899-12-30T10:58:00"/>
    <n v="30"/>
    <s v="smg"/>
    <s v="Smallmouth Grunt"/>
    <s v="Haemulon chrysargyreum"/>
    <x v="3"/>
    <x v="0"/>
    <n v="14"/>
    <n v="1"/>
    <m/>
    <n v="1.259E-2"/>
    <n v="2.99"/>
    <n v="0"/>
    <n v="0"/>
    <n v="33.647171114051574"/>
    <n v="1"/>
    <x v="139"/>
  </r>
  <r>
    <n v="2019"/>
    <d v="2019-03-14T00:00:00"/>
    <x v="1"/>
    <x v="0"/>
    <x v="5"/>
    <d v="1899-12-30T10:58:00"/>
    <n v="30"/>
    <s v="bhw"/>
    <s v="Bluehead Wrasse"/>
    <s v="Thalassoma bifasciatum"/>
    <x v="1"/>
    <x v="0"/>
    <n v="4"/>
    <n v="20"/>
    <m/>
    <n v="8.9099999999999995E-3"/>
    <n v="3.01"/>
    <n v="0"/>
    <n v="0"/>
    <n v="0.5782002537554658"/>
    <n v="1"/>
    <x v="140"/>
  </r>
  <r>
    <n v="2019"/>
    <d v="2019-03-14T00:00:00"/>
    <x v="1"/>
    <x v="0"/>
    <x v="5"/>
    <d v="1899-12-30T10:58:00"/>
    <n v="30"/>
    <s v="yhw"/>
    <s v="Yellowhead Wrasse"/>
    <s v="Halichoeres garnoti"/>
    <x v="1"/>
    <x v="0"/>
    <n v="12"/>
    <n v="10"/>
    <m/>
    <n v="0.01"/>
    <n v="3.13"/>
    <n v="0"/>
    <n v="0"/>
    <n v="23.869169040031956"/>
    <n v="1"/>
    <x v="141"/>
  </r>
  <r>
    <n v="2019"/>
    <d v="2019-03-14T00:00:00"/>
    <x v="1"/>
    <x v="0"/>
    <x v="5"/>
    <d v="1899-12-30T10:58:00"/>
    <n v="30"/>
    <s v="grb"/>
    <s v="Graysby"/>
    <s v="Cephalopholis cruentata"/>
    <x v="2"/>
    <x v="0"/>
    <n v="12"/>
    <n v="1"/>
    <m/>
    <n v="1.1220000000000001E-2"/>
    <n v="3.07"/>
    <n v="0"/>
    <n v="0"/>
    <n v="23.071683335720802"/>
    <n v="1"/>
    <x v="45"/>
  </r>
  <r>
    <n v="2019"/>
    <d v="2019-03-14T00:00:00"/>
    <x v="1"/>
    <x v="0"/>
    <x v="5"/>
    <d v="1899-12-30T10:58:00"/>
    <n v="30"/>
    <s v="yts"/>
    <s v="Yellowtail Snapper"/>
    <s v="Ocyurus chrysurus"/>
    <x v="0"/>
    <x v="0"/>
    <n v="17"/>
    <n v="1"/>
    <m/>
    <n v="1.4789999999999999E-2"/>
    <n v="2.95"/>
    <n v="0"/>
    <n v="0"/>
    <n v="63.065594211777146"/>
    <n v="1"/>
    <x v="142"/>
  </r>
  <r>
    <n v="2019"/>
    <d v="2019-03-14T00:00:00"/>
    <x v="1"/>
    <x v="0"/>
    <x v="5"/>
    <d v="1899-12-30T10:58:00"/>
    <n v="30"/>
    <s v="bbs"/>
    <s v="Blackbar soldierfish"/>
    <s v="Myripristis jacobus "/>
    <x v="6"/>
    <x v="0"/>
    <n v="15"/>
    <n v="2"/>
    <m/>
    <n v="1.2019999999999999E-2"/>
    <n v="3.06"/>
    <n v="0"/>
    <n v="0"/>
    <n v="47.724756406775086"/>
    <n v="1"/>
    <x v="83"/>
  </r>
  <r>
    <n v="2019"/>
    <d v="2019-03-14T00:00:00"/>
    <x v="1"/>
    <x v="0"/>
    <x v="5"/>
    <d v="1899-12-30T10:58:00"/>
    <n v="30"/>
    <s v="frg"/>
    <s v="French Grunt"/>
    <s v="Haemulon flavolineatum"/>
    <x v="3"/>
    <x v="0"/>
    <n v="15"/>
    <n v="1"/>
    <m/>
    <n v="1.349E-2"/>
    <n v="3"/>
    <n v="0"/>
    <n v="0"/>
    <n v="45.528750000000002"/>
    <n v="1"/>
    <x v="3"/>
  </r>
  <r>
    <n v="2019"/>
    <d v="2019-03-14T00:00:00"/>
    <x v="1"/>
    <x v="0"/>
    <x v="5"/>
    <d v="1899-12-30T10:58:00"/>
    <n v="30"/>
    <s v="grb"/>
    <s v="Graysby"/>
    <s v="Cephalopholis cruentata"/>
    <x v="2"/>
    <x v="0"/>
    <n v="12"/>
    <n v="1"/>
    <m/>
    <n v="1.1220000000000001E-2"/>
    <n v="3.07"/>
    <n v="0"/>
    <n v="0"/>
    <n v="23.071683335720802"/>
    <n v="1"/>
    <x v="45"/>
  </r>
  <r>
    <n v="2019"/>
    <d v="2019-03-20T00:00:00"/>
    <x v="1"/>
    <x v="1"/>
    <x v="6"/>
    <d v="1899-12-30T11:00:00"/>
    <n v="32"/>
    <s v="smg"/>
    <s v="Smallmouth Grunt"/>
    <s v="Haemulon chrysargyreum"/>
    <x v="3"/>
    <x v="0"/>
    <n v="15"/>
    <n v="1"/>
    <m/>
    <n v="1.259E-2"/>
    <n v="2.99"/>
    <n v="0"/>
    <n v="0"/>
    <n v="41.356006478222746"/>
    <n v="1"/>
    <x v="98"/>
  </r>
  <r>
    <n v="2019"/>
    <d v="2019-03-20T00:00:00"/>
    <x v="1"/>
    <x v="1"/>
    <x v="6"/>
    <d v="1899-12-30T11:00:00"/>
    <n v="32"/>
    <s v="frg"/>
    <s v="French Grunt"/>
    <s v="Haemulon flavolineatum"/>
    <x v="3"/>
    <x v="0"/>
    <n v="15"/>
    <n v="1"/>
    <m/>
    <n v="1.349E-2"/>
    <n v="3"/>
    <n v="0"/>
    <n v="0"/>
    <n v="45.528750000000002"/>
    <n v="1"/>
    <x v="3"/>
  </r>
  <r>
    <n v="2019"/>
    <d v="2019-03-20T00:00:00"/>
    <x v="1"/>
    <x v="1"/>
    <x v="6"/>
    <d v="1899-12-30T11:00:00"/>
    <n v="32"/>
    <s v="ygf"/>
    <s v="Goatfish"/>
    <s v="Mulloidichthys martinicus"/>
    <x v="4"/>
    <x v="0"/>
    <n v="17"/>
    <n v="6"/>
    <m/>
    <n v="9.7699999999999992E-3"/>
    <n v="3.12"/>
    <n v="0"/>
    <n v="0"/>
    <n v="67.436527390317082"/>
    <n v="1"/>
    <x v="143"/>
  </r>
  <r>
    <n v="2019"/>
    <d v="2019-03-20T00:00:00"/>
    <x v="1"/>
    <x v="1"/>
    <x v="6"/>
    <d v="1899-12-30T11:00:00"/>
    <n v="32"/>
    <s v="blm"/>
    <s v="Black Margate"/>
    <s v="Anisotremus surinamensis"/>
    <x v="3"/>
    <x v="0"/>
    <n v="34"/>
    <n v="1"/>
    <m/>
    <n v="1.66E-2"/>
    <n v="3.05"/>
    <n v="0"/>
    <n v="0"/>
    <n v="778.2493829553423"/>
    <n v="1"/>
    <x v="144"/>
  </r>
  <r>
    <n v="2019"/>
    <d v="2019-03-20T00:00:00"/>
    <x v="1"/>
    <x v="1"/>
    <x v="6"/>
    <d v="1899-12-30T11:00:00"/>
    <n v="32"/>
    <s v="ham"/>
    <s v="Hamlet spp."/>
    <s v="Hypoplectrus puella"/>
    <x v="2"/>
    <x v="0"/>
    <n v="10"/>
    <n v="1"/>
    <m/>
    <n v="1.7780000000000001E-2"/>
    <n v="3.03"/>
    <n v="0"/>
    <n v="0"/>
    <n v="19.051613247124653"/>
    <n v="1"/>
    <x v="20"/>
  </r>
  <r>
    <n v="2019"/>
    <d v="2019-03-20T00:00:00"/>
    <x v="1"/>
    <x v="1"/>
    <x v="6"/>
    <d v="1899-12-30T11:00:00"/>
    <n v="32"/>
    <s v="ygf"/>
    <s v="Goatfish"/>
    <s v="Mulloidichthys martinicus"/>
    <x v="4"/>
    <x v="0"/>
    <n v="12"/>
    <n v="1"/>
    <m/>
    <n v="9.7699999999999992E-3"/>
    <n v="3.12"/>
    <n v="0"/>
    <n v="0"/>
    <n v="22.747834053184654"/>
    <n v="1"/>
    <x v="145"/>
  </r>
  <r>
    <n v="2019"/>
    <d v="2019-03-20T00:00:00"/>
    <x v="1"/>
    <x v="1"/>
    <x v="6"/>
    <d v="1899-12-30T11:00:00"/>
    <n v="32"/>
    <s v="yhw"/>
    <s v="Yellowhead Wrasse"/>
    <s v="Halichoeres garnoti"/>
    <x v="1"/>
    <x v="0"/>
    <n v="11"/>
    <n v="1"/>
    <m/>
    <n v="0.01"/>
    <n v="3.13"/>
    <n v="0"/>
    <n v="0"/>
    <n v="18.17854436970601"/>
    <n v="1"/>
    <x v="38"/>
  </r>
  <r>
    <n v="2019"/>
    <d v="2019-03-20T00:00:00"/>
    <x v="1"/>
    <x v="1"/>
    <x v="6"/>
    <d v="1899-12-30T11:00:00"/>
    <n v="32"/>
    <s v="yhw"/>
    <s v="Yellowhead Wrasse"/>
    <s v="Halichoeres garnoti"/>
    <x v="1"/>
    <x v="0"/>
    <n v="7"/>
    <n v="3"/>
    <m/>
    <n v="0.01"/>
    <n v="3.13"/>
    <n v="0"/>
    <n v="0"/>
    <n v="4.4172996945205609"/>
    <n v="1"/>
    <x v="146"/>
  </r>
  <r>
    <n v="2019"/>
    <d v="2019-03-20T00:00:00"/>
    <x v="1"/>
    <x v="1"/>
    <x v="6"/>
    <d v="1899-12-30T11:00:00"/>
    <n v="32"/>
    <s v="smg"/>
    <s v="Smallmouth Grunt"/>
    <s v="Haemulon chrysargyreum"/>
    <x v="3"/>
    <x v="0"/>
    <n v="13"/>
    <n v="1"/>
    <m/>
    <n v="1.259E-2"/>
    <n v="2.99"/>
    <n v="0"/>
    <n v="0"/>
    <n v="26.959780596099382"/>
    <n v="1"/>
    <x v="147"/>
  </r>
  <r>
    <n v="2019"/>
    <d v="2019-03-20T00:00:00"/>
    <x v="1"/>
    <x v="1"/>
    <x v="6"/>
    <d v="1899-12-30T11:00:00"/>
    <n v="32"/>
    <s v="fra"/>
    <s v="French Angelfish"/>
    <s v="Pomacanthus paru"/>
    <x v="10"/>
    <x v="0"/>
    <n v="26"/>
    <n v="1"/>
    <m/>
    <n v="3.09E-2"/>
    <n v="2.95"/>
    <n v="0"/>
    <n v="0"/>
    <n v="461.45553114513183"/>
    <n v="1"/>
    <x v="148"/>
  </r>
  <r>
    <n v="2019"/>
    <d v="2019-03-20T00:00:00"/>
    <x v="1"/>
    <x v="1"/>
    <x v="6"/>
    <d v="1899-12-30T11:00:00"/>
    <n v="32"/>
    <s v="fra"/>
    <s v="French Angelfish"/>
    <s v="Pomacanthus paru"/>
    <x v="10"/>
    <x v="0"/>
    <n v="22"/>
    <n v="1"/>
    <m/>
    <n v="3.09E-2"/>
    <n v="2.95"/>
    <n v="0"/>
    <n v="0"/>
    <n v="281.90669357185067"/>
    <n v="1"/>
    <x v="116"/>
  </r>
  <r>
    <n v="2019"/>
    <d v="2019-03-20T00:00:00"/>
    <x v="1"/>
    <x v="1"/>
    <x v="7"/>
    <d v="1899-12-30T11:00:00"/>
    <n v="32"/>
    <s v="grb"/>
    <s v="Graysby"/>
    <s v="Cephalopholis cruentata"/>
    <x v="2"/>
    <x v="0"/>
    <n v="15"/>
    <n v="1"/>
    <m/>
    <n v="1.1220000000000001E-2"/>
    <n v="3.07"/>
    <n v="0"/>
    <n v="0"/>
    <n v="45.771276260722111"/>
    <n v="1"/>
    <x v="132"/>
  </r>
  <r>
    <n v="2019"/>
    <d v="2019-03-20T00:00:00"/>
    <x v="1"/>
    <x v="1"/>
    <x v="7"/>
    <d v="1899-12-30T11:00:00"/>
    <n v="32"/>
    <s v="ham"/>
    <s v="Hamlet spp."/>
    <s v="Hypoplectrus puella"/>
    <x v="2"/>
    <x v="0"/>
    <n v="12"/>
    <n v="1"/>
    <m/>
    <n v="1.7780000000000001E-2"/>
    <n v="3.03"/>
    <n v="0"/>
    <n v="0"/>
    <n v="33.101748308010208"/>
    <n v="1"/>
    <x v="103"/>
  </r>
  <r>
    <n v="2019"/>
    <d v="2019-03-20T00:00:00"/>
    <x v="1"/>
    <x v="1"/>
    <x v="7"/>
    <d v="1899-12-30T11:00:00"/>
    <n v="32"/>
    <s v="frg"/>
    <s v="French Grunt"/>
    <s v="Haemulon flavolineatum"/>
    <x v="3"/>
    <x v="0"/>
    <n v="15"/>
    <n v="1"/>
    <m/>
    <n v="1.349E-2"/>
    <n v="3"/>
    <n v="0"/>
    <n v="0"/>
    <n v="45.528750000000002"/>
    <n v="1"/>
    <x v="3"/>
  </r>
  <r>
    <n v="2019"/>
    <d v="2019-03-20T00:00:00"/>
    <x v="1"/>
    <x v="1"/>
    <x v="7"/>
    <d v="1899-12-30T11:00:00"/>
    <n v="32"/>
    <s v="grb"/>
    <s v="Graysby"/>
    <s v="Cephalopholis cruentata"/>
    <x v="2"/>
    <x v="0"/>
    <n v="20"/>
    <n v="1"/>
    <m/>
    <n v="1.1220000000000001E-2"/>
    <n v="3.07"/>
    <n v="0"/>
    <n v="0"/>
    <n v="110.70186655152514"/>
    <n v="1"/>
    <x v="61"/>
  </r>
  <r>
    <n v="2019"/>
    <d v="2019-03-20T00:00:00"/>
    <x v="1"/>
    <x v="1"/>
    <x v="7"/>
    <d v="1899-12-30T11:00:00"/>
    <n v="32"/>
    <s v="mgs"/>
    <s v="Mahogany Snapper"/>
    <s v="Lutjanus mahogoni"/>
    <x v="0"/>
    <x v="0"/>
    <n v="17"/>
    <n v="1"/>
    <m/>
    <n v="1.6979999999999999E-2"/>
    <n v="2.96"/>
    <n v="0"/>
    <n v="0"/>
    <n v="74.48460057346395"/>
    <n v="1"/>
    <x v="149"/>
  </r>
  <r>
    <n v="2019"/>
    <d v="2019-03-20T00:00:00"/>
    <x v="1"/>
    <x v="1"/>
    <x v="7"/>
    <d v="1899-12-30T11:00:00"/>
    <n v="32"/>
    <s v="grb"/>
    <s v="Graysby"/>
    <s v="Cephalopholis cruentata"/>
    <x v="2"/>
    <x v="0"/>
    <n v="15"/>
    <n v="1"/>
    <m/>
    <n v="1.1220000000000001E-2"/>
    <n v="3.07"/>
    <n v="0"/>
    <n v="0"/>
    <n v="45.771276260722111"/>
    <n v="1"/>
    <x v="132"/>
  </r>
  <r>
    <n v="2019"/>
    <d v="2019-03-20T00:00:00"/>
    <x v="1"/>
    <x v="1"/>
    <x v="7"/>
    <d v="1899-12-30T11:00:00"/>
    <n v="32"/>
    <s v="ygf"/>
    <s v="Goatfish"/>
    <s v="Mulloidichthys martinicus"/>
    <x v="4"/>
    <x v="0"/>
    <n v="14"/>
    <n v="1"/>
    <m/>
    <n v="9.7699999999999992E-3"/>
    <n v="3.12"/>
    <n v="0"/>
    <n v="0"/>
    <n v="36.797137450279614"/>
    <n v="1"/>
    <x v="150"/>
  </r>
  <r>
    <n v="2019"/>
    <d v="2019-03-20T00:00:00"/>
    <x v="1"/>
    <x v="1"/>
    <x v="7"/>
    <d v="1899-12-30T11:00:00"/>
    <n v="32"/>
    <s v="yhw"/>
    <s v="Yellowhead Wrasse"/>
    <s v="Halichoeres garnoti"/>
    <x v="1"/>
    <x v="0"/>
    <n v="3"/>
    <n v="2"/>
    <m/>
    <n v="0.01"/>
    <n v="3.13"/>
    <n v="0"/>
    <n v="0"/>
    <n v="0.3114508548769428"/>
    <n v="1"/>
    <x v="151"/>
  </r>
  <r>
    <n v="2019"/>
    <d v="2019-03-20T00:00:00"/>
    <x v="1"/>
    <x v="1"/>
    <x v="7"/>
    <d v="1899-12-30T11:00:00"/>
    <n v="32"/>
    <s v="4eb"/>
    <s v="Foureye Butterflyfish"/>
    <s v="Chaetodon capistratus"/>
    <x v="11"/>
    <x v="0"/>
    <n v="10"/>
    <n v="2"/>
    <m/>
    <n v="2.512E-2"/>
    <n v="3.1"/>
    <n v="0"/>
    <n v="0"/>
    <n v="31.624206344269499"/>
    <n v="1"/>
    <x v="71"/>
  </r>
  <r>
    <n v="2019"/>
    <d v="2019-03-20T00:00:00"/>
    <x v="1"/>
    <x v="1"/>
    <x v="8"/>
    <d v="1899-12-30T11:00:00"/>
    <n v="32"/>
    <s v="sms"/>
    <s v="Schoolmaster snapper"/>
    <s v="Lutjanus apodus"/>
    <x v="0"/>
    <x v="0"/>
    <n v="27"/>
    <n v="1"/>
    <m/>
    <n v="1.413E-2"/>
    <n v="2.98"/>
    <n v="0"/>
    <n v="0"/>
    <n v="260.37913448216148"/>
    <n v="1"/>
    <x v="70"/>
  </r>
  <r>
    <n v="2019"/>
    <d v="2019-03-20T00:00:00"/>
    <x v="1"/>
    <x v="1"/>
    <x v="8"/>
    <d v="1899-12-30T11:00:00"/>
    <n v="32"/>
    <s v="frg"/>
    <s v="French Grunt"/>
    <s v="Haemulon flavolineatum"/>
    <x v="3"/>
    <x v="0"/>
    <n v="20"/>
    <n v="2"/>
    <m/>
    <n v="1.349E-2"/>
    <n v="3"/>
    <n v="0"/>
    <n v="0"/>
    <n v="107.92"/>
    <n v="1"/>
    <x v="152"/>
  </r>
  <r>
    <n v="2019"/>
    <d v="2019-03-20T00:00:00"/>
    <x v="1"/>
    <x v="1"/>
    <x v="8"/>
    <d v="1899-12-30T11:00:00"/>
    <n v="32"/>
    <s v="fra"/>
    <s v="French Angelfish"/>
    <s v="Pomacanthus paru"/>
    <x v="10"/>
    <x v="0"/>
    <n v="26"/>
    <n v="1"/>
    <m/>
    <n v="3.09E-2"/>
    <n v="2.95"/>
    <n v="0"/>
    <n v="0"/>
    <n v="461.45553114513183"/>
    <n v="1"/>
    <x v="148"/>
  </r>
  <r>
    <n v="2019"/>
    <d v="2019-03-20T00:00:00"/>
    <x v="1"/>
    <x v="1"/>
    <x v="8"/>
    <d v="1899-12-30T11:00:00"/>
    <n v="32"/>
    <s v="4eb"/>
    <s v="Foureye Butterflyfish"/>
    <s v="Chaetodon capistratus"/>
    <x v="11"/>
    <x v="0"/>
    <n v="12"/>
    <n v="1"/>
    <m/>
    <n v="2.512E-2"/>
    <n v="3.1"/>
    <n v="0"/>
    <n v="0"/>
    <n v="55.652092436993136"/>
    <n v="1"/>
    <x v="153"/>
  </r>
  <r>
    <n v="2019"/>
    <d v="2019-03-20T00:00:00"/>
    <x v="1"/>
    <x v="1"/>
    <x v="8"/>
    <d v="1899-12-30T11:00:00"/>
    <n v="32"/>
    <s v="bbs"/>
    <s v="Blackbar soldierfish"/>
    <s v="Myripristis jacobus "/>
    <x v="6"/>
    <x v="0"/>
    <n v="15"/>
    <n v="2"/>
    <m/>
    <n v="1.2019999999999999E-2"/>
    <n v="3.06"/>
    <n v="0"/>
    <n v="0"/>
    <n v="47.724756406775086"/>
    <n v="1"/>
    <x v="83"/>
  </r>
  <r>
    <n v="2019"/>
    <d v="2019-03-20T00:00:00"/>
    <x v="1"/>
    <x v="1"/>
    <x v="8"/>
    <d v="1899-12-30T11:00:00"/>
    <n v="32"/>
    <s v="yts"/>
    <s v="Yellowtail Snapper"/>
    <s v="Ocyurus chrysurus"/>
    <x v="0"/>
    <x v="0"/>
    <n v="23"/>
    <n v="1"/>
    <m/>
    <n v="1.4789999999999999E-2"/>
    <n v="2.95"/>
    <n v="0"/>
    <n v="0"/>
    <n v="153.8385898245711"/>
    <n v="1"/>
    <x v="154"/>
  </r>
  <r>
    <n v="2019"/>
    <d v="2019-03-20T00:00:00"/>
    <x v="1"/>
    <x v="1"/>
    <x v="8"/>
    <d v="1899-12-30T11:00:00"/>
    <n v="32"/>
    <s v="smg"/>
    <s v="Smallmouth Grunt"/>
    <s v="Haemulon chrysargyreum"/>
    <x v="3"/>
    <x v="0"/>
    <n v="15"/>
    <n v="4"/>
    <m/>
    <n v="1.259E-2"/>
    <n v="2.99"/>
    <n v="0"/>
    <n v="0"/>
    <n v="41.356006478222746"/>
    <n v="1"/>
    <x v="155"/>
  </r>
  <r>
    <n v="2019"/>
    <d v="2019-03-20T00:00:00"/>
    <x v="1"/>
    <x v="1"/>
    <x v="8"/>
    <d v="1899-12-30T11:00:00"/>
    <n v="32"/>
    <s v="smg"/>
    <s v="Smallmouth Grunt"/>
    <s v="Haemulon chrysargyreum"/>
    <x v="3"/>
    <x v="0"/>
    <n v="15"/>
    <n v="1"/>
    <m/>
    <n v="1.259E-2"/>
    <n v="2.99"/>
    <n v="0"/>
    <n v="0"/>
    <n v="41.356006478222746"/>
    <n v="1"/>
    <x v="98"/>
  </r>
  <r>
    <n v="2019"/>
    <d v="2019-03-20T00:00:00"/>
    <x v="1"/>
    <x v="1"/>
    <x v="8"/>
    <d v="1899-12-30T11:00:00"/>
    <n v="32"/>
    <s v="sms"/>
    <s v="Schoolmaster snapper"/>
    <s v="Lutjanus apodus"/>
    <x v="0"/>
    <x v="0"/>
    <n v="23"/>
    <n v="1"/>
    <m/>
    <n v="1.413E-2"/>
    <n v="2.98"/>
    <n v="0"/>
    <n v="0"/>
    <n v="161.46972780857686"/>
    <n v="1"/>
    <x v="156"/>
  </r>
  <r>
    <n v="2019"/>
    <d v="2019-03-20T00:00:00"/>
    <x v="1"/>
    <x v="1"/>
    <x v="8"/>
    <d v="1899-12-30T11:00:00"/>
    <n v="32"/>
    <s v="frg"/>
    <s v="French Grunt"/>
    <s v="Haemulon flavolineatum"/>
    <x v="3"/>
    <x v="0"/>
    <n v="17"/>
    <n v="1"/>
    <m/>
    <n v="1.349E-2"/>
    <n v="3"/>
    <n v="0"/>
    <n v="0"/>
    <n v="66.27637"/>
    <n v="1"/>
    <x v="13"/>
  </r>
  <r>
    <n v="2019"/>
    <d v="2019-03-20T00:00:00"/>
    <x v="1"/>
    <x v="1"/>
    <x v="8"/>
    <d v="1899-12-30T11:00:00"/>
    <n v="32"/>
    <s v="smg"/>
    <s v="Smallmouth Grunt"/>
    <s v="Haemulon chrysargyreum"/>
    <x v="3"/>
    <x v="0"/>
    <n v="15"/>
    <n v="3"/>
    <m/>
    <n v="1.259E-2"/>
    <n v="2.99"/>
    <n v="0"/>
    <n v="0"/>
    <n v="41.356006478222746"/>
    <n v="1"/>
    <x v="157"/>
  </r>
  <r>
    <n v="2019"/>
    <d v="2019-03-20T00:00:00"/>
    <x v="1"/>
    <x v="1"/>
    <x v="8"/>
    <d v="1899-12-30T11:00:00"/>
    <n v="32"/>
    <s v="frg"/>
    <s v="French Grunt"/>
    <s v="Haemulon flavolineatum"/>
    <x v="3"/>
    <x v="0"/>
    <n v="15"/>
    <n v="1"/>
    <m/>
    <n v="1.349E-2"/>
    <n v="3"/>
    <n v="0"/>
    <n v="0"/>
    <n v="45.528750000000002"/>
    <n v="1"/>
    <x v="3"/>
  </r>
  <r>
    <n v="2019"/>
    <d v="2019-03-20T00:00:00"/>
    <x v="1"/>
    <x v="1"/>
    <x v="8"/>
    <d v="1899-12-30T11:00:00"/>
    <n v="32"/>
    <s v="grb"/>
    <s v="Graysby"/>
    <s v="Cephalopholis cruentata"/>
    <x v="2"/>
    <x v="0"/>
    <n v="17"/>
    <n v="1"/>
    <m/>
    <n v="1.1220000000000001E-2"/>
    <n v="3.07"/>
    <n v="0"/>
    <n v="0"/>
    <n v="67.215749482265423"/>
    <n v="1"/>
    <x v="73"/>
  </r>
  <r>
    <n v="2019"/>
    <d v="2019-03-20T00:00:00"/>
    <x v="1"/>
    <x v="1"/>
    <x v="8"/>
    <d v="1899-12-30T11:00:00"/>
    <n v="32"/>
    <s v="fra"/>
    <s v="French Angelfish"/>
    <s v="Pomacanthus paru"/>
    <x v="10"/>
    <x v="0"/>
    <n v="30"/>
    <n v="1"/>
    <m/>
    <n v="3.09E-2"/>
    <n v="2.95"/>
    <n v="0"/>
    <n v="0"/>
    <n v="703.82741772280679"/>
    <n v="1"/>
    <x v="158"/>
  </r>
  <r>
    <n v="2019"/>
    <d v="2019-03-20T00:00:00"/>
    <x v="1"/>
    <x v="1"/>
    <x v="8"/>
    <d v="1899-12-30T11:00:00"/>
    <n v="32"/>
    <s v="grb"/>
    <s v="Graysby"/>
    <s v="Cephalopholis cruentata"/>
    <x v="2"/>
    <x v="0"/>
    <n v="20"/>
    <n v="1"/>
    <m/>
    <n v="1.1220000000000001E-2"/>
    <n v="3.07"/>
    <n v="0"/>
    <n v="0"/>
    <n v="110.70186655152514"/>
    <n v="1"/>
    <x v="61"/>
  </r>
  <r>
    <n v="2019"/>
    <d v="2019-03-20T00:00:00"/>
    <x v="1"/>
    <x v="1"/>
    <x v="8"/>
    <d v="1899-12-30T11:00:00"/>
    <n v="32"/>
    <s v="yhw"/>
    <s v="Yellowhead Wrasse"/>
    <s v="Halichoeres garnoti"/>
    <x v="1"/>
    <x v="0"/>
    <n v="4"/>
    <n v="3"/>
    <m/>
    <n v="0.01"/>
    <n v="3.13"/>
    <n v="0"/>
    <n v="0"/>
    <n v="0.76638637095611406"/>
    <n v="1"/>
    <x v="58"/>
  </r>
  <r>
    <n v="2019"/>
    <d v="2019-03-20T00:00:00"/>
    <x v="1"/>
    <x v="1"/>
    <x v="8"/>
    <d v="1899-12-30T11:00:00"/>
    <n v="32"/>
    <s v="bhw"/>
    <s v="Bluehead Wrasse"/>
    <s v="Thalassoma bifasciatum"/>
    <x v="1"/>
    <x v="0"/>
    <n v="5"/>
    <n v="20"/>
    <m/>
    <n v="8.9099999999999995E-3"/>
    <n v="3.01"/>
    <n v="0"/>
    <n v="0"/>
    <n v="1.1318201385239828"/>
    <n v="1"/>
    <x v="159"/>
  </r>
  <r>
    <n v="2019"/>
    <d v="2019-03-20T00:00:00"/>
    <x v="1"/>
    <x v="1"/>
    <x v="8"/>
    <d v="1899-12-30T11:00:00"/>
    <n v="32"/>
    <s v="smg"/>
    <s v="Smallmouth Grunt"/>
    <s v="Haemulon chrysargyreum"/>
    <x v="3"/>
    <x v="0"/>
    <n v="16"/>
    <n v="10"/>
    <m/>
    <n v="1.259E-2"/>
    <n v="2.99"/>
    <n v="0"/>
    <n v="0"/>
    <n v="50.158492827323087"/>
    <n v="1"/>
    <x v="160"/>
  </r>
  <r>
    <n v="2019"/>
    <d v="2019-03-20T00:00:00"/>
    <x v="1"/>
    <x v="1"/>
    <x v="8"/>
    <d v="1899-12-30T11:00:00"/>
    <n v="32"/>
    <s v="bhw"/>
    <s v="Bluehead Wrasse"/>
    <s v="Thalassoma bifasciatum"/>
    <x v="1"/>
    <x v="0"/>
    <n v="6"/>
    <n v="2"/>
    <m/>
    <n v="8.9099999999999995E-3"/>
    <n v="3.01"/>
    <n v="0"/>
    <n v="0"/>
    <n v="1.9593542699963782"/>
    <n v="1"/>
    <x v="52"/>
  </r>
  <r>
    <n v="2019"/>
    <d v="2019-03-20T00:00:00"/>
    <x v="1"/>
    <x v="1"/>
    <x v="9"/>
    <d v="1899-12-30T11:00:00"/>
    <n v="32"/>
    <s v="sms"/>
    <s v="Schoolmaster snapper"/>
    <s v="Lutjanus apodus"/>
    <x v="0"/>
    <x v="0"/>
    <n v="17"/>
    <n v="1"/>
    <m/>
    <n v="1.413E-2"/>
    <n v="2.98"/>
    <n v="0"/>
    <n v="0"/>
    <n v="65.596391249861696"/>
    <n v="1"/>
    <x v="161"/>
  </r>
  <r>
    <n v="2019"/>
    <d v="2019-03-20T00:00:00"/>
    <x v="1"/>
    <x v="1"/>
    <x v="9"/>
    <d v="1899-12-30T11:00:00"/>
    <n v="32"/>
    <s v="smg"/>
    <s v="Smallmouth Grunt"/>
    <s v="Haemulon chrysargyreum"/>
    <x v="3"/>
    <x v="0"/>
    <n v="15"/>
    <n v="1"/>
    <m/>
    <n v="1.259E-2"/>
    <n v="2.99"/>
    <n v="0"/>
    <n v="0"/>
    <n v="41.356006478222746"/>
    <n v="1"/>
    <x v="98"/>
  </r>
  <r>
    <n v="2019"/>
    <d v="2019-03-20T00:00:00"/>
    <x v="1"/>
    <x v="1"/>
    <x v="9"/>
    <d v="1899-12-30T11:00:00"/>
    <n v="32"/>
    <s v="blg"/>
    <s v="Blue Striped Grunt"/>
    <s v="Haemulon sciurus"/>
    <x v="3"/>
    <x v="0"/>
    <n v="21"/>
    <n v="1"/>
    <m/>
    <n v="1.549E-2"/>
    <n v="2.98"/>
    <n v="0"/>
    <n v="0"/>
    <n v="134.97859898872929"/>
    <n v="1"/>
    <x v="162"/>
  </r>
  <r>
    <n v="2019"/>
    <d v="2019-03-20T00:00:00"/>
    <x v="1"/>
    <x v="1"/>
    <x v="9"/>
    <d v="1899-12-30T11:00:00"/>
    <n v="32"/>
    <s v="4eb"/>
    <s v="Foureye Butterflyfish"/>
    <s v="Chaetodon capistratus"/>
    <x v="11"/>
    <x v="0"/>
    <n v="10"/>
    <n v="2"/>
    <m/>
    <n v="2.512E-2"/>
    <n v="3.1"/>
    <n v="0"/>
    <n v="0"/>
    <n v="31.624206344269499"/>
    <n v="1"/>
    <x v="71"/>
  </r>
  <r>
    <n v="2019"/>
    <d v="2019-03-20T00:00:00"/>
    <x v="1"/>
    <x v="1"/>
    <x v="9"/>
    <d v="1899-12-30T11:00:00"/>
    <n v="32"/>
    <s v="frg"/>
    <s v="French Grunt"/>
    <s v="Haemulon flavolineatum"/>
    <x v="3"/>
    <x v="0"/>
    <n v="15"/>
    <n v="2"/>
    <m/>
    <n v="1.349E-2"/>
    <n v="3"/>
    <n v="0"/>
    <n v="0"/>
    <n v="45.528750000000002"/>
    <n v="1"/>
    <x v="163"/>
  </r>
  <r>
    <n v="2019"/>
    <d v="2019-03-20T00:00:00"/>
    <x v="1"/>
    <x v="1"/>
    <x v="9"/>
    <d v="1899-12-30T11:00:00"/>
    <n v="32"/>
    <s v="smg"/>
    <s v="Smallmouth Grunt"/>
    <s v="Haemulon chrysargyreum"/>
    <x v="3"/>
    <x v="0"/>
    <n v="13"/>
    <n v="1"/>
    <m/>
    <n v="1.259E-2"/>
    <n v="2.99"/>
    <n v="0"/>
    <n v="0"/>
    <n v="26.959780596099382"/>
    <n v="1"/>
    <x v="147"/>
  </r>
  <r>
    <n v="2019"/>
    <d v="2019-03-20T00:00:00"/>
    <x v="1"/>
    <x v="1"/>
    <x v="9"/>
    <d v="1899-12-30T11:00:00"/>
    <n v="32"/>
    <s v="ygf"/>
    <s v="Goatfish"/>
    <s v="Mulloidichthys martinicus"/>
    <x v="4"/>
    <x v="0"/>
    <n v="17"/>
    <n v="4"/>
    <m/>
    <n v="9.7699999999999992E-3"/>
    <n v="3.12"/>
    <n v="0"/>
    <n v="0"/>
    <n v="67.436527390317082"/>
    <n v="1"/>
    <x v="164"/>
  </r>
  <r>
    <n v="2019"/>
    <d v="2019-03-20T00:00:00"/>
    <x v="1"/>
    <x v="1"/>
    <x v="9"/>
    <d v="1899-12-30T11:00:00"/>
    <n v="32"/>
    <s v="smg"/>
    <s v="Smallmouth Grunt"/>
    <s v="Haemulon chrysargyreum"/>
    <x v="3"/>
    <x v="0"/>
    <n v="13"/>
    <n v="3"/>
    <m/>
    <n v="1.259E-2"/>
    <n v="2.99"/>
    <n v="0"/>
    <n v="0"/>
    <n v="26.959780596099382"/>
    <n v="1"/>
    <x v="165"/>
  </r>
  <r>
    <n v="2019"/>
    <d v="2019-03-20T00:00:00"/>
    <x v="1"/>
    <x v="1"/>
    <x v="9"/>
    <d v="1899-12-30T11:00:00"/>
    <n v="32"/>
    <s v="bhw"/>
    <s v="Bluehead Wrasse"/>
    <s v="Thalassoma bifasciatum"/>
    <x v="1"/>
    <x v="0"/>
    <n v="4"/>
    <n v="3"/>
    <m/>
    <n v="8.9099999999999995E-3"/>
    <n v="3.01"/>
    <n v="0"/>
    <n v="0"/>
    <n v="0.5782002537554658"/>
    <n v="1"/>
    <x v="57"/>
  </r>
  <r>
    <n v="2019"/>
    <d v="2019-03-20T00:00:00"/>
    <x v="1"/>
    <x v="1"/>
    <x v="9"/>
    <d v="1899-12-30T11:00:00"/>
    <n v="32"/>
    <s v="yhw"/>
    <s v="Yellowhead Wrasse"/>
    <s v="Halichoeres garnoti"/>
    <x v="1"/>
    <x v="0"/>
    <n v="7"/>
    <n v="2"/>
    <m/>
    <n v="0.01"/>
    <n v="3.13"/>
    <n v="0"/>
    <n v="0"/>
    <n v="4.4172996945205609"/>
    <n v="1"/>
    <x v="166"/>
  </r>
  <r>
    <n v="2019"/>
    <d v="2019-03-20T00:00:00"/>
    <x v="1"/>
    <x v="1"/>
    <x v="9"/>
    <d v="1899-12-30T11:00:00"/>
    <n v="32"/>
    <s v="sph"/>
    <s v="Spanish Hogfish"/>
    <s v="Bodianus rufus"/>
    <x v="1"/>
    <x v="0"/>
    <n v="20"/>
    <n v="1"/>
    <m/>
    <n v="1.44E-2"/>
    <n v="3.0531999999999999"/>
    <n v="0"/>
    <n v="0"/>
    <n v="135.10370993053809"/>
    <n v="1"/>
    <x v="167"/>
  </r>
  <r>
    <n v="2019"/>
    <d v="2019-03-20T00:00:00"/>
    <x v="1"/>
    <x v="1"/>
    <x v="9"/>
    <d v="1899-12-30T11:00:00"/>
    <n v="32"/>
    <s v="bhw"/>
    <s v="Bluehead Wrasse"/>
    <s v="Thalassoma bifasciatum"/>
    <x v="1"/>
    <x v="0"/>
    <n v="6"/>
    <n v="2"/>
    <m/>
    <n v="8.9099999999999995E-3"/>
    <n v="3.01"/>
    <n v="0"/>
    <n v="0"/>
    <n v="1.9593542699963782"/>
    <n v="1"/>
    <x v="52"/>
  </r>
  <r>
    <n v="2019"/>
    <d v="2019-03-20T00:00:00"/>
    <x v="1"/>
    <x v="1"/>
    <x v="9"/>
    <d v="1899-12-30T11:00:00"/>
    <n v="32"/>
    <s v="sph"/>
    <s v="Spanish Hogfish"/>
    <s v="Bodianus rufus"/>
    <x v="1"/>
    <x v="0"/>
    <n v="5"/>
    <n v="1"/>
    <m/>
    <n v="1.44E-2"/>
    <n v="3.0531999999999999"/>
    <n v="0"/>
    <n v="0"/>
    <n v="1.9609102169436501"/>
    <n v="1"/>
    <x v="168"/>
  </r>
  <r>
    <n v="2019"/>
    <d v="2019-03-20T00:00:00"/>
    <x v="1"/>
    <x v="1"/>
    <x v="9"/>
    <d v="1899-12-30T11:00:00"/>
    <n v="32"/>
    <s v="fra"/>
    <s v="French Angelfish"/>
    <s v="Pomacanthus paru"/>
    <x v="10"/>
    <x v="0"/>
    <n v="33"/>
    <n v="1"/>
    <m/>
    <n v="3.09E-2"/>
    <n v="2.95"/>
    <n v="0"/>
    <n v="0"/>
    <n v="932.34061182127118"/>
    <n v="1"/>
    <x v="169"/>
  </r>
  <r>
    <n v="2019"/>
    <d v="2019-03-20T00:00:00"/>
    <x v="1"/>
    <x v="1"/>
    <x v="9"/>
    <d v="1899-12-30T11:00:00"/>
    <n v="32"/>
    <s v="yhw"/>
    <s v="Yellowhead Wrasse"/>
    <s v="Halichoeres garnoti"/>
    <x v="1"/>
    <x v="0"/>
    <n v="6"/>
    <n v="3"/>
    <m/>
    <n v="0.01"/>
    <n v="3.13"/>
    <n v="0"/>
    <n v="0"/>
    <n v="2.7265496699528886"/>
    <n v="1"/>
    <x v="170"/>
  </r>
  <r>
    <n v="2019"/>
    <d v="2019-03-20T00:00:00"/>
    <x v="1"/>
    <x v="1"/>
    <x v="9"/>
    <d v="1899-12-30T11:00:00"/>
    <n v="32"/>
    <s v="bhw"/>
    <s v="Bluehead Wrasse"/>
    <s v="Thalassoma bifasciatum"/>
    <x v="1"/>
    <x v="0"/>
    <n v="4"/>
    <n v="3"/>
    <m/>
    <n v="8.9099999999999995E-3"/>
    <n v="3.01"/>
    <n v="0"/>
    <n v="0"/>
    <n v="0.5782002537554658"/>
    <n v="1"/>
    <x v="57"/>
  </r>
  <r>
    <n v="2019"/>
    <d v="2019-03-21T00:00:00"/>
    <x v="2"/>
    <x v="1"/>
    <x v="0"/>
    <d v="1899-12-30T12:17:00"/>
    <n v="29"/>
    <s v="grb"/>
    <s v="Graysby"/>
    <s v="Cephalopholis cruentata"/>
    <x v="2"/>
    <x v="0"/>
    <n v="15"/>
    <n v="1"/>
    <m/>
    <n v="1.1220000000000001E-2"/>
    <n v="3.07"/>
    <n v="0"/>
    <n v="0"/>
    <n v="45.771276260722111"/>
    <n v="1"/>
    <x v="132"/>
  </r>
  <r>
    <n v="2019"/>
    <d v="2019-03-21T00:00:00"/>
    <x v="2"/>
    <x v="1"/>
    <x v="0"/>
    <d v="1899-12-30T12:17:00"/>
    <n v="29"/>
    <s v="sms"/>
    <s v="Schoolmaster snapper"/>
    <s v="Lutjanus apodus"/>
    <x v="0"/>
    <x v="0"/>
    <n v="36"/>
    <n v="1"/>
    <m/>
    <n v="1.413E-2"/>
    <n v="2.98"/>
    <n v="0"/>
    <n v="0"/>
    <n v="613.65406315578014"/>
    <n v="1"/>
    <x v="171"/>
  </r>
  <r>
    <n v="2019"/>
    <d v="2019-03-21T00:00:00"/>
    <x v="2"/>
    <x v="1"/>
    <x v="0"/>
    <d v="1899-12-30T12:17:00"/>
    <n v="29"/>
    <s v="smg"/>
    <s v="Smallmouth Grunt"/>
    <s v="Haemulon chrysargyreum"/>
    <x v="3"/>
    <x v="0"/>
    <n v="17"/>
    <n v="12"/>
    <m/>
    <n v="1.259E-2"/>
    <n v="2.99"/>
    <n v="0"/>
    <n v="0"/>
    <n v="60.12678810658732"/>
    <n v="1"/>
    <x v="172"/>
  </r>
  <r>
    <n v="2019"/>
    <d v="2019-03-21T00:00:00"/>
    <x v="2"/>
    <x v="1"/>
    <x v="0"/>
    <d v="1899-12-30T12:17:00"/>
    <n v="29"/>
    <s v="ygf"/>
    <s v="Goatfish"/>
    <s v="Mulloidichthys martinicus"/>
    <x v="4"/>
    <x v="0"/>
    <n v="17"/>
    <n v="8"/>
    <m/>
    <n v="9.7699999999999992E-3"/>
    <n v="3.12"/>
    <n v="0"/>
    <n v="0"/>
    <n v="67.436527390317082"/>
    <n v="1"/>
    <x v="173"/>
  </r>
  <r>
    <n v="2019"/>
    <d v="2019-03-21T00:00:00"/>
    <x v="2"/>
    <x v="1"/>
    <x v="0"/>
    <d v="1899-12-30T12:17:00"/>
    <n v="29"/>
    <s v="grb"/>
    <s v="Graysby"/>
    <s v="Cephalopholis cruentata"/>
    <x v="2"/>
    <x v="0"/>
    <n v="20"/>
    <n v="1"/>
    <m/>
    <n v="1.1220000000000001E-2"/>
    <n v="3.07"/>
    <n v="0"/>
    <n v="0"/>
    <n v="110.70186655152514"/>
    <n v="1"/>
    <x v="61"/>
  </r>
  <r>
    <n v="2019"/>
    <d v="2019-03-21T00:00:00"/>
    <x v="2"/>
    <x v="1"/>
    <x v="0"/>
    <d v="1899-12-30T12:17:00"/>
    <n v="29"/>
    <s v="bdb"/>
    <s v="Banded Butterflyfish"/>
    <s v="Chaetodan striatus"/>
    <x v="11"/>
    <x v="0"/>
    <n v="15"/>
    <n v="1"/>
    <m/>
    <n v="2.239E-2"/>
    <n v="3.03"/>
    <n v="0"/>
    <n v="0"/>
    <n v="81.961634101783005"/>
    <n v="1"/>
    <x v="174"/>
  </r>
  <r>
    <n v="2019"/>
    <d v="2019-03-21T00:00:00"/>
    <x v="2"/>
    <x v="1"/>
    <x v="0"/>
    <d v="1899-12-30T12:17:00"/>
    <n v="29"/>
    <s v="crf"/>
    <s v="Creole Fish"/>
    <s v="Paranthias furcifer"/>
    <x v="2"/>
    <x v="0"/>
    <n v="15"/>
    <n v="2"/>
    <m/>
    <n v="1.35E-2"/>
    <n v="3.0430000000000001"/>
    <n v="0"/>
    <n v="0"/>
    <n v="51.189332893542563"/>
    <n v="1"/>
    <x v="175"/>
  </r>
  <r>
    <n v="2019"/>
    <d v="2019-03-21T00:00:00"/>
    <x v="2"/>
    <x v="1"/>
    <x v="0"/>
    <d v="1899-12-30T12:17:00"/>
    <n v="29"/>
    <s v="mgs"/>
    <s v="Mahogany Snapper"/>
    <s v="Lutjanus mahogoni"/>
    <x v="0"/>
    <x v="0"/>
    <n v="25"/>
    <n v="1"/>
    <m/>
    <n v="1.6979999999999999E-2"/>
    <n v="2.96"/>
    <n v="0"/>
    <n v="0"/>
    <n v="233.25991421819234"/>
    <n v="1"/>
    <x v="118"/>
  </r>
  <r>
    <n v="2019"/>
    <d v="2019-03-21T00:00:00"/>
    <x v="2"/>
    <x v="1"/>
    <x v="0"/>
    <d v="1899-12-30T12:17:00"/>
    <n v="29"/>
    <s v="yhw"/>
    <s v="Yellowhead Wrasse"/>
    <s v="Halichoeres garnoti"/>
    <x v="1"/>
    <x v="0"/>
    <n v="17"/>
    <n v="2"/>
    <m/>
    <n v="0.01"/>
    <n v="3.13"/>
    <n v="0"/>
    <n v="0"/>
    <n v="71.007647386344217"/>
    <n v="1"/>
    <x v="176"/>
  </r>
  <r>
    <n v="2019"/>
    <d v="2019-03-21T00:00:00"/>
    <x v="2"/>
    <x v="1"/>
    <x v="0"/>
    <d v="1899-12-30T12:17:00"/>
    <n v="29"/>
    <s v="grb"/>
    <s v="Graysby"/>
    <s v="Cephalopholis cruentata"/>
    <x v="2"/>
    <x v="0"/>
    <n v="20"/>
    <n v="1"/>
    <m/>
    <n v="1.1220000000000001E-2"/>
    <n v="3.07"/>
    <n v="0"/>
    <n v="0"/>
    <n v="110.70186655152514"/>
    <n v="1"/>
    <x v="61"/>
  </r>
  <r>
    <n v="2019"/>
    <d v="2019-03-21T00:00:00"/>
    <x v="2"/>
    <x v="1"/>
    <x v="0"/>
    <d v="1899-12-30T12:17:00"/>
    <n v="29"/>
    <s v="sms"/>
    <s v="Schoolmaster snapper"/>
    <s v="Lutjanus apodus"/>
    <x v="0"/>
    <x v="0"/>
    <n v="25"/>
    <n v="2"/>
    <m/>
    <n v="1.413E-2"/>
    <n v="2.98"/>
    <n v="0"/>
    <n v="0"/>
    <n v="207.01574968825722"/>
    <n v="1"/>
    <x v="177"/>
  </r>
  <r>
    <n v="2019"/>
    <d v="2019-03-21T00:00:00"/>
    <x v="2"/>
    <x v="1"/>
    <x v="0"/>
    <d v="1899-12-30T12:17:00"/>
    <n v="29"/>
    <s v="ham"/>
    <s v="Hamlet spp."/>
    <s v="Hypoplectrus puella"/>
    <x v="2"/>
    <x v="0"/>
    <n v="12"/>
    <n v="1"/>
    <m/>
    <n v="1.7780000000000001E-2"/>
    <n v="3.03"/>
    <n v="0"/>
    <n v="0"/>
    <n v="33.101748308010208"/>
    <n v="1"/>
    <x v="103"/>
  </r>
  <r>
    <n v="2019"/>
    <d v="2019-03-21T00:00:00"/>
    <x v="2"/>
    <x v="1"/>
    <x v="0"/>
    <d v="1899-12-30T12:17:00"/>
    <n v="29"/>
    <s v="grb"/>
    <s v="Graysby"/>
    <s v="Cephalopholis cruentata"/>
    <x v="2"/>
    <x v="0"/>
    <n v="23"/>
    <n v="1"/>
    <m/>
    <n v="1.1220000000000001E-2"/>
    <n v="3.07"/>
    <n v="0"/>
    <n v="0"/>
    <n v="170.01894363938533"/>
    <n v="1"/>
    <x v="178"/>
  </r>
  <r>
    <n v="2019"/>
    <d v="2019-03-21T00:00:00"/>
    <x v="2"/>
    <x v="1"/>
    <x v="0"/>
    <d v="1899-12-30T12:17:00"/>
    <n v="29"/>
    <s v="grb"/>
    <s v="Graysby"/>
    <s v="Cephalopholis cruentata"/>
    <x v="2"/>
    <x v="0"/>
    <n v="15"/>
    <n v="1"/>
    <m/>
    <n v="1.1220000000000001E-2"/>
    <n v="3.07"/>
    <n v="0"/>
    <n v="0"/>
    <n v="45.771276260722111"/>
    <n v="1"/>
    <x v="132"/>
  </r>
  <r>
    <n v="2019"/>
    <d v="2019-03-21T00:00:00"/>
    <x v="2"/>
    <x v="1"/>
    <x v="0"/>
    <d v="1899-12-30T12:17:00"/>
    <n v="29"/>
    <s v="sph"/>
    <s v="Spanish Hogfish"/>
    <s v="Bodianus rufus"/>
    <x v="1"/>
    <x v="0"/>
    <n v="23"/>
    <n v="1"/>
    <m/>
    <n v="1.44E-2"/>
    <n v="3.0531999999999999"/>
    <n v="0"/>
    <n v="0"/>
    <n v="207.00933061301546"/>
    <n v="1"/>
    <x v="179"/>
  </r>
  <r>
    <n v="2019"/>
    <d v="2019-03-21T00:00:00"/>
    <x v="2"/>
    <x v="1"/>
    <x v="0"/>
    <d v="1899-12-30T12:17:00"/>
    <n v="29"/>
    <s v="grb"/>
    <s v="Graysby"/>
    <s v="Cephalopholis cruentata"/>
    <x v="2"/>
    <x v="0"/>
    <n v="15"/>
    <n v="2"/>
    <m/>
    <n v="1.1220000000000001E-2"/>
    <n v="3.07"/>
    <n v="0"/>
    <n v="0"/>
    <n v="45.771276260722111"/>
    <n v="1"/>
    <x v="88"/>
  </r>
  <r>
    <n v="2019"/>
    <d v="2019-03-21T00:00:00"/>
    <x v="2"/>
    <x v="1"/>
    <x v="0"/>
    <d v="1899-12-30T12:17:00"/>
    <n v="29"/>
    <s v="bhw"/>
    <s v="Bluehead Wrasse"/>
    <s v="Thalassoma bifasciatum"/>
    <x v="1"/>
    <x v="0"/>
    <n v="4"/>
    <n v="7"/>
    <m/>
    <n v="8.9099999999999995E-3"/>
    <n v="3.01"/>
    <n v="0"/>
    <n v="0"/>
    <n v="0.5782002537554658"/>
    <n v="1"/>
    <x v="180"/>
  </r>
  <r>
    <n v="2019"/>
    <d v="2019-03-21T00:00:00"/>
    <x v="2"/>
    <x v="1"/>
    <x v="0"/>
    <d v="1899-12-30T12:17:00"/>
    <n v="29"/>
    <s v="yhw"/>
    <s v="Yellowhead Wrasse"/>
    <s v="Halichoeres garnoti"/>
    <x v="1"/>
    <x v="0"/>
    <n v="5"/>
    <n v="6"/>
    <m/>
    <n v="0.01"/>
    <n v="3.13"/>
    <n v="0"/>
    <n v="0"/>
    <n v="1.540905884130453"/>
    <n v="1"/>
    <x v="181"/>
  </r>
  <r>
    <n v="2019"/>
    <d v="2019-03-21T00:00:00"/>
    <x v="2"/>
    <x v="1"/>
    <x v="0"/>
    <d v="1899-12-30T12:17:00"/>
    <n v="29"/>
    <s v="blg"/>
    <s v="Blue Striped Grunt"/>
    <s v="Haemulon sciurus"/>
    <x v="3"/>
    <x v="0"/>
    <n v="30"/>
    <n v="2"/>
    <m/>
    <n v="1.549E-2"/>
    <n v="2.98"/>
    <n v="0"/>
    <n v="0"/>
    <n v="390.7264007796141"/>
    <n v="1"/>
    <x v="182"/>
  </r>
  <r>
    <n v="2019"/>
    <d v="2019-03-21T00:00:00"/>
    <x v="2"/>
    <x v="1"/>
    <x v="1"/>
    <d v="1899-12-30T12:17:00"/>
    <n v="29"/>
    <s v="grb"/>
    <s v="Graysby"/>
    <s v="Cephalopholis cruentata"/>
    <x v="2"/>
    <x v="0"/>
    <n v="15"/>
    <n v="2"/>
    <m/>
    <n v="1.1220000000000001E-2"/>
    <n v="3.07"/>
    <n v="0"/>
    <n v="0"/>
    <n v="45.771276260722111"/>
    <n v="1"/>
    <x v="88"/>
  </r>
  <r>
    <n v="2019"/>
    <d v="2019-03-21T00:00:00"/>
    <x v="2"/>
    <x v="1"/>
    <x v="1"/>
    <d v="1899-12-30T12:17:00"/>
    <n v="29"/>
    <s v="sph"/>
    <s v="Spanish Hogfish"/>
    <s v="Bodianus rufus"/>
    <x v="1"/>
    <x v="0"/>
    <n v="6"/>
    <n v="1"/>
    <m/>
    <n v="1.44E-2"/>
    <n v="3.0531999999999999"/>
    <n v="0"/>
    <n v="0"/>
    <n v="3.4214790866122002"/>
    <n v="1"/>
    <x v="183"/>
  </r>
  <r>
    <n v="2019"/>
    <d v="2019-03-21T00:00:00"/>
    <x v="2"/>
    <x v="1"/>
    <x v="1"/>
    <d v="1899-12-30T12:17:00"/>
    <n v="29"/>
    <s v="sqf"/>
    <s v="Squirrel Fish"/>
    <s v="Holocentrus adsensionis"/>
    <x v="6"/>
    <x v="0"/>
    <n v="30"/>
    <n v="1"/>
    <m/>
    <n v="1.585E-2"/>
    <n v="2.97"/>
    <n v="0"/>
    <n v="0"/>
    <n v="386.43761498796084"/>
    <n v="1"/>
    <x v="184"/>
  </r>
  <r>
    <n v="2019"/>
    <d v="2019-03-21T00:00:00"/>
    <x v="2"/>
    <x v="1"/>
    <x v="1"/>
    <d v="1899-12-30T12:17:00"/>
    <n v="29"/>
    <s v="grb"/>
    <s v="Graysby"/>
    <s v="Cephalopholis cruentata"/>
    <x v="2"/>
    <x v="0"/>
    <n v="12"/>
    <n v="1"/>
    <m/>
    <n v="1.1220000000000001E-2"/>
    <n v="3.07"/>
    <n v="0"/>
    <n v="0"/>
    <n v="23.071683335720802"/>
    <n v="1"/>
    <x v="45"/>
  </r>
  <r>
    <n v="2019"/>
    <d v="2019-03-21T00:00:00"/>
    <x v="2"/>
    <x v="1"/>
    <x v="1"/>
    <d v="1899-12-30T12:17:00"/>
    <n v="29"/>
    <s v="bhw"/>
    <s v="Bluehead Wrasse"/>
    <s v="Thalassoma bifasciatum"/>
    <x v="1"/>
    <x v="0"/>
    <n v="6"/>
    <n v="7"/>
    <m/>
    <n v="8.9099999999999995E-3"/>
    <n v="3.01"/>
    <n v="0"/>
    <n v="0"/>
    <n v="1.9593542699963782"/>
    <n v="1"/>
    <x v="67"/>
  </r>
  <r>
    <n v="2019"/>
    <d v="2019-03-21T00:00:00"/>
    <x v="2"/>
    <x v="1"/>
    <x v="1"/>
    <d v="1899-12-30T12:17:00"/>
    <n v="29"/>
    <s v="bhw"/>
    <s v="Bluehead Wrasse"/>
    <s v="Thalassoma bifasciatum"/>
    <x v="1"/>
    <x v="0"/>
    <n v="4"/>
    <n v="5"/>
    <m/>
    <n v="8.9099999999999995E-3"/>
    <n v="3.01"/>
    <n v="0"/>
    <n v="0"/>
    <n v="0.5782002537554658"/>
    <n v="1"/>
    <x v="91"/>
  </r>
  <r>
    <n v="2019"/>
    <d v="2019-03-21T00:00:00"/>
    <x v="2"/>
    <x v="1"/>
    <x v="1"/>
    <d v="1899-12-30T12:17:00"/>
    <n v="29"/>
    <s v="yhw"/>
    <s v="Yellowhead Wrasse"/>
    <s v="Halichoeres garnoti"/>
    <x v="1"/>
    <x v="0"/>
    <n v="4"/>
    <n v="6"/>
    <m/>
    <n v="0.01"/>
    <n v="3.13"/>
    <n v="0"/>
    <n v="0"/>
    <n v="0.76638637095611406"/>
    <n v="1"/>
    <x v="185"/>
  </r>
  <r>
    <n v="2019"/>
    <d v="2019-03-21T00:00:00"/>
    <x v="2"/>
    <x v="1"/>
    <x v="1"/>
    <d v="1899-12-30T12:17:00"/>
    <n v="29"/>
    <s v="frg"/>
    <s v="French Grunt"/>
    <s v="Haemulon flavolineatum"/>
    <x v="3"/>
    <x v="0"/>
    <n v="15"/>
    <n v="1"/>
    <m/>
    <n v="1.349E-2"/>
    <n v="3"/>
    <n v="0"/>
    <n v="0"/>
    <n v="45.528750000000002"/>
    <n v="1"/>
    <x v="3"/>
  </r>
  <r>
    <n v="2019"/>
    <d v="2019-03-21T00:00:00"/>
    <x v="2"/>
    <x v="1"/>
    <x v="1"/>
    <d v="1899-12-30T12:17:00"/>
    <n v="29"/>
    <s v="bhw"/>
    <s v="Bluehead Wrasse"/>
    <s v="Thalassoma bifasciatum"/>
    <x v="1"/>
    <x v="0"/>
    <n v="4"/>
    <n v="5"/>
    <m/>
    <n v="8.9099999999999995E-3"/>
    <n v="3.01"/>
    <n v="0"/>
    <n v="0"/>
    <n v="0.5782002537554658"/>
    <n v="1"/>
    <x v="91"/>
  </r>
  <r>
    <n v="2019"/>
    <d v="2019-03-21T00:00:00"/>
    <x v="2"/>
    <x v="1"/>
    <x v="2"/>
    <d v="1899-12-30T12:17:00"/>
    <n v="29"/>
    <s v="baj"/>
    <s v="Bar Jack"/>
    <s v="Caranx ruber"/>
    <x v="7"/>
    <x v="0"/>
    <n v="26"/>
    <n v="1"/>
    <m/>
    <n v="1.6979999999999999E-2"/>
    <n v="2.95"/>
    <n v="0"/>
    <n v="0"/>
    <n v="253.57653459043166"/>
    <n v="1"/>
    <x v="186"/>
  </r>
  <r>
    <n v="2019"/>
    <d v="2019-03-21T00:00:00"/>
    <x v="2"/>
    <x v="1"/>
    <x v="2"/>
    <d v="1899-12-30T12:17:00"/>
    <n v="29"/>
    <s v="bdb"/>
    <s v="Banded Butterflyfish"/>
    <s v="Chaetodan striatus"/>
    <x v="11"/>
    <x v="0"/>
    <n v="15"/>
    <n v="2"/>
    <m/>
    <n v="2.239E-2"/>
    <n v="3.03"/>
    <n v="0"/>
    <n v="0"/>
    <n v="81.961634101783005"/>
    <n v="1"/>
    <x v="187"/>
  </r>
  <r>
    <n v="2019"/>
    <d v="2019-03-21T00:00:00"/>
    <x v="2"/>
    <x v="1"/>
    <x v="2"/>
    <d v="1899-12-30T12:17:00"/>
    <n v="29"/>
    <s v="sph"/>
    <s v="Spanish Hogfish"/>
    <s v="Bodianus rufus"/>
    <x v="1"/>
    <x v="0"/>
    <n v="10"/>
    <n v="1"/>
    <m/>
    <n v="1.44E-2"/>
    <n v="3.0531999999999999"/>
    <n v="0"/>
    <n v="0"/>
    <n v="16.276555076237244"/>
    <n v="1"/>
    <x v="188"/>
  </r>
  <r>
    <n v="2019"/>
    <d v="2019-03-21T00:00:00"/>
    <x v="2"/>
    <x v="1"/>
    <x v="2"/>
    <d v="1899-12-30T12:17:00"/>
    <n v="29"/>
    <s v="crf"/>
    <s v="Creole Fish"/>
    <s v="Paranthias furcifer"/>
    <x v="2"/>
    <x v="0"/>
    <n v="15"/>
    <n v="1"/>
    <m/>
    <n v="1.35E-2"/>
    <n v="3.0430000000000001"/>
    <n v="0"/>
    <n v="0"/>
    <n v="51.189332893542563"/>
    <n v="1"/>
    <x v="189"/>
  </r>
  <r>
    <n v="2019"/>
    <d v="2019-03-21T00:00:00"/>
    <x v="2"/>
    <x v="1"/>
    <x v="2"/>
    <d v="1899-12-30T12:17:00"/>
    <n v="29"/>
    <s v="ygf"/>
    <s v="Goatfish"/>
    <s v="Mulloidichthys martinicus"/>
    <x v="4"/>
    <x v="0"/>
    <n v="20"/>
    <n v="4"/>
    <m/>
    <n v="9.7699999999999992E-3"/>
    <n v="3.12"/>
    <n v="0"/>
    <n v="0"/>
    <n v="111.97166862172135"/>
    <n v="1"/>
    <x v="37"/>
  </r>
  <r>
    <n v="2019"/>
    <d v="2019-03-21T00:00:00"/>
    <x v="2"/>
    <x v="1"/>
    <x v="2"/>
    <d v="1899-12-30T12:17:00"/>
    <n v="29"/>
    <s v="yhw"/>
    <s v="Yellowhead Wrasse"/>
    <s v="Halichoeres garnoti"/>
    <x v="1"/>
    <x v="0"/>
    <n v="10"/>
    <n v="1"/>
    <m/>
    <n v="0.01"/>
    <n v="3.13"/>
    <n v="0"/>
    <n v="0"/>
    <n v="13.48962882591654"/>
    <n v="1"/>
    <x v="56"/>
  </r>
  <r>
    <n v="2019"/>
    <d v="2019-03-21T00:00:00"/>
    <x v="2"/>
    <x v="1"/>
    <x v="2"/>
    <d v="1899-12-30T12:17:00"/>
    <n v="29"/>
    <s v="grb"/>
    <s v="Graysby"/>
    <s v="Cephalopholis cruentata"/>
    <x v="2"/>
    <x v="0"/>
    <n v="23"/>
    <n v="1"/>
    <m/>
    <n v="1.1220000000000001E-2"/>
    <n v="3.07"/>
    <n v="0"/>
    <n v="0"/>
    <n v="170.01894363938533"/>
    <n v="1"/>
    <x v="178"/>
  </r>
  <r>
    <n v="2019"/>
    <d v="2019-03-21T00:00:00"/>
    <x v="2"/>
    <x v="1"/>
    <x v="2"/>
    <d v="1899-12-30T12:17:00"/>
    <n v="29"/>
    <s v="bhw"/>
    <s v="Bluehead Wrasse"/>
    <s v="Thalassoma bifasciatum"/>
    <x v="1"/>
    <x v="0"/>
    <n v="4"/>
    <n v="10"/>
    <m/>
    <n v="8.9099999999999995E-3"/>
    <n v="3.01"/>
    <n v="0"/>
    <n v="0"/>
    <n v="0.5782002537554658"/>
    <n v="1"/>
    <x v="190"/>
  </r>
  <r>
    <n v="2019"/>
    <d v="2019-03-21T00:00:00"/>
    <x v="2"/>
    <x v="1"/>
    <x v="2"/>
    <d v="1899-12-30T12:17:00"/>
    <n v="29"/>
    <s v="sqf"/>
    <s v="Squirrel Fish"/>
    <s v="Holocentrus adsensionis"/>
    <x v="6"/>
    <x v="0"/>
    <n v="24"/>
    <n v="1"/>
    <m/>
    <n v="1.585E-2"/>
    <n v="2.97"/>
    <n v="0"/>
    <n v="0"/>
    <n v="199.18501122689378"/>
    <n v="1"/>
    <x v="191"/>
  </r>
  <r>
    <n v="2019"/>
    <d v="2019-03-21T00:00:00"/>
    <x v="2"/>
    <x v="1"/>
    <x v="3"/>
    <d v="1899-12-30T12:17:00"/>
    <n v="29"/>
    <s v="inl"/>
    <s v="Inshore Lizardfish"/>
    <s v="Synodus foetens"/>
    <x v="13"/>
    <x v="0"/>
    <n v="26"/>
    <n v="1"/>
    <m/>
    <n v="3.8E-3"/>
    <n v="3.21"/>
    <n v="0"/>
    <n v="0"/>
    <n v="132.38782390354228"/>
    <n v="1"/>
    <x v="192"/>
  </r>
  <r>
    <n v="2019"/>
    <d v="2019-03-21T00:00:00"/>
    <x v="2"/>
    <x v="1"/>
    <x v="3"/>
    <d v="1899-12-30T12:17:00"/>
    <n v="29"/>
    <s v="grb"/>
    <s v="Graysby"/>
    <s v="Cephalopholis cruentata"/>
    <x v="2"/>
    <x v="0"/>
    <n v="20"/>
    <n v="1"/>
    <m/>
    <n v="1.1220000000000001E-2"/>
    <n v="3.07"/>
    <n v="0"/>
    <n v="0"/>
    <n v="110.70186655152514"/>
    <n v="1"/>
    <x v="61"/>
  </r>
  <r>
    <n v="2019"/>
    <d v="2019-03-21T00:00:00"/>
    <x v="2"/>
    <x v="1"/>
    <x v="3"/>
    <d v="1899-12-30T12:17:00"/>
    <n v="29"/>
    <s v="frg"/>
    <s v="French Grunt"/>
    <s v="Haemulon flavolineatum"/>
    <x v="3"/>
    <x v="0"/>
    <n v="17"/>
    <n v="1"/>
    <m/>
    <n v="1.349E-2"/>
    <n v="3"/>
    <n v="0"/>
    <n v="0"/>
    <n v="66.27637"/>
    <n v="1"/>
    <x v="13"/>
  </r>
  <r>
    <n v="2019"/>
    <d v="2019-03-21T00:00:00"/>
    <x v="2"/>
    <x v="1"/>
    <x v="3"/>
    <d v="1899-12-30T12:17:00"/>
    <n v="29"/>
    <s v="ygf"/>
    <s v="Goatfish"/>
    <s v="Mulloidichthys martinicus"/>
    <x v="4"/>
    <x v="0"/>
    <n v="17"/>
    <n v="6"/>
    <m/>
    <n v="9.7699999999999992E-3"/>
    <n v="3.12"/>
    <n v="0"/>
    <n v="0"/>
    <n v="67.436527390317082"/>
    <n v="1"/>
    <x v="143"/>
  </r>
  <r>
    <n v="2019"/>
    <d v="2019-03-21T00:00:00"/>
    <x v="2"/>
    <x v="1"/>
    <x v="3"/>
    <d v="1899-12-30T12:17:00"/>
    <n v="29"/>
    <s v="trum"/>
    <s v="Atlantic trumpetfish"/>
    <s v="Aulostomus maculatus"/>
    <x v="9"/>
    <x v="0"/>
    <n v="33"/>
    <n v="1"/>
    <m/>
    <n v="1E-4"/>
    <n v="3.5539999999999998"/>
    <n v="0"/>
    <n v="0"/>
    <n v="24.934378190632227"/>
    <n v="1"/>
    <x v="193"/>
  </r>
  <r>
    <n v="2019"/>
    <d v="2019-03-21T00:00:00"/>
    <x v="2"/>
    <x v="1"/>
    <x v="3"/>
    <d v="1899-12-30T12:17:00"/>
    <n v="29"/>
    <s v="yts"/>
    <s v="Yellowtail Snapper"/>
    <s v="Ocyurus chrysurus"/>
    <x v="0"/>
    <x v="0"/>
    <n v="30"/>
    <n v="1"/>
    <m/>
    <n v="1.4789999999999999E-2"/>
    <n v="2.95"/>
    <n v="0"/>
    <n v="0"/>
    <n v="336.88050188091626"/>
    <n v="1"/>
    <x v="194"/>
  </r>
  <r>
    <n v="2019"/>
    <d v="2019-03-21T00:00:00"/>
    <x v="2"/>
    <x v="1"/>
    <x v="3"/>
    <d v="1899-12-30T12:17:00"/>
    <n v="29"/>
    <s v="4eb"/>
    <s v="Foureye Butterflyfish"/>
    <s v="Chaetodon capistratus"/>
    <x v="11"/>
    <x v="0"/>
    <n v="13"/>
    <n v="2"/>
    <m/>
    <n v="2.512E-2"/>
    <n v="3.1"/>
    <n v="0"/>
    <n v="0"/>
    <n v="71.325369011473867"/>
    <n v="1"/>
    <x v="195"/>
  </r>
  <r>
    <n v="2019"/>
    <d v="2019-03-21T00:00:00"/>
    <x v="2"/>
    <x v="1"/>
    <x v="3"/>
    <d v="1899-12-30T12:17:00"/>
    <n v="29"/>
    <s v="grb"/>
    <s v="Graysby"/>
    <s v="Cephalopholis cruentata"/>
    <x v="2"/>
    <x v="0"/>
    <n v="20"/>
    <n v="1"/>
    <m/>
    <n v="1.1220000000000001E-2"/>
    <n v="3.07"/>
    <n v="0"/>
    <n v="0"/>
    <n v="110.70186655152514"/>
    <n v="1"/>
    <x v="61"/>
  </r>
  <r>
    <n v="2019"/>
    <d v="2019-03-21T00:00:00"/>
    <x v="2"/>
    <x v="1"/>
    <x v="3"/>
    <d v="1899-12-30T12:17:00"/>
    <n v="29"/>
    <s v="porq"/>
    <s v="Porcupinefish"/>
    <s v="Diodon hystrix"/>
    <x v="14"/>
    <x v="0"/>
    <n v="33"/>
    <n v="1"/>
    <m/>
    <n v="6.6070000000000004E-2"/>
    <n v="2.84"/>
    <n v="0"/>
    <n v="0"/>
    <n v="1357.0126497274341"/>
    <n v="1"/>
    <x v="196"/>
  </r>
  <r>
    <n v="2019"/>
    <d v="2019-03-21T00:00:00"/>
    <x v="2"/>
    <x v="1"/>
    <x v="3"/>
    <d v="1899-12-30T12:17:00"/>
    <n v="29"/>
    <s v="ygf"/>
    <s v="Goatfish"/>
    <s v="Mulloidichthys martinicus"/>
    <x v="4"/>
    <x v="0"/>
    <n v="15"/>
    <n v="3"/>
    <m/>
    <n v="9.7699999999999992E-3"/>
    <n v="3.12"/>
    <n v="0"/>
    <n v="0"/>
    <n v="45.635129993427114"/>
    <n v="1"/>
    <x v="197"/>
  </r>
  <r>
    <n v="2019"/>
    <d v="2019-03-21T00:00:00"/>
    <x v="2"/>
    <x v="1"/>
    <x v="3"/>
    <d v="1899-12-30T12:17:00"/>
    <n v="29"/>
    <s v="bhw"/>
    <s v="Bluehead Wrasse"/>
    <s v="Thalassoma bifasciatum"/>
    <x v="1"/>
    <x v="0"/>
    <n v="4"/>
    <n v="6"/>
    <m/>
    <n v="8.9099999999999995E-3"/>
    <n v="3.01"/>
    <n v="0"/>
    <n v="0"/>
    <n v="0.5782002537554658"/>
    <n v="1"/>
    <x v="198"/>
  </r>
  <r>
    <n v="2019"/>
    <d v="2019-03-21T00:00:00"/>
    <x v="2"/>
    <x v="1"/>
    <x v="3"/>
    <d v="1899-12-30T12:17:00"/>
    <n v="29"/>
    <s v="ham"/>
    <s v="Hamlet spp."/>
    <s v="Hypoplectrus puella"/>
    <x v="2"/>
    <x v="0"/>
    <n v="10"/>
    <n v="1"/>
    <m/>
    <n v="1.7780000000000001E-2"/>
    <n v="3.03"/>
    <n v="0"/>
    <n v="0"/>
    <n v="19.051613247124653"/>
    <n v="1"/>
    <x v="20"/>
  </r>
  <r>
    <n v="2019"/>
    <d v="2019-03-21T00:00:00"/>
    <x v="2"/>
    <x v="1"/>
    <x v="3"/>
    <d v="1899-12-30T12:17:00"/>
    <n v="29"/>
    <s v="yhw"/>
    <s v="Yellowhead Wrasse"/>
    <s v="Halichoeres garnoti"/>
    <x v="1"/>
    <x v="0"/>
    <n v="7"/>
    <n v="4"/>
    <m/>
    <n v="0.01"/>
    <n v="3.13"/>
    <n v="0"/>
    <n v="0"/>
    <n v="4.4172996945205609"/>
    <n v="1"/>
    <x v="199"/>
  </r>
  <r>
    <n v="2019"/>
    <d v="2019-03-21T00:00:00"/>
    <x v="2"/>
    <x v="1"/>
    <x v="3"/>
    <d v="1899-12-30T12:17:00"/>
    <n v="29"/>
    <s v="bhw"/>
    <s v="Bluehead Wrasse"/>
    <s v="Thalassoma bifasciatum"/>
    <x v="1"/>
    <x v="0"/>
    <n v="4"/>
    <n v="5"/>
    <m/>
    <n v="8.9099999999999995E-3"/>
    <n v="3.01"/>
    <n v="0"/>
    <n v="0"/>
    <n v="0.5782002537554658"/>
    <n v="1"/>
    <x v="91"/>
  </r>
  <r>
    <n v="2019"/>
    <d v="2019-03-18T00:00:00"/>
    <x v="3"/>
    <x v="0"/>
    <x v="0"/>
    <d v="1899-12-30T08:41:00"/>
    <n v="32"/>
    <s v="baj"/>
    <s v="Bar Jack"/>
    <s v="Caranx ruber"/>
    <x v="7"/>
    <x v="0"/>
    <n v="36"/>
    <n v="1"/>
    <m/>
    <n v="1.6979999999999999E-2"/>
    <n v="2.95"/>
    <n v="0"/>
    <n v="0"/>
    <n v="662.26234590832496"/>
    <n v="1"/>
    <x v="200"/>
  </r>
  <r>
    <n v="2019"/>
    <d v="2019-03-18T00:00:00"/>
    <x v="3"/>
    <x v="0"/>
    <x v="0"/>
    <d v="1899-12-30T08:41:00"/>
    <n v="32"/>
    <s v="baj"/>
    <s v="Bar Jack"/>
    <s v="Caranx ruber"/>
    <x v="7"/>
    <x v="0"/>
    <n v="20"/>
    <n v="1"/>
    <m/>
    <n v="1.6979999999999999E-2"/>
    <n v="2.95"/>
    <n v="0"/>
    <n v="0"/>
    <n v="116.94352300362286"/>
    <n v="1"/>
    <x v="114"/>
  </r>
  <r>
    <n v="2019"/>
    <d v="2019-03-18T00:00:00"/>
    <x v="3"/>
    <x v="0"/>
    <x v="0"/>
    <d v="1899-12-30T08:41:00"/>
    <n v="32"/>
    <s v="baj"/>
    <s v="Bar Jack"/>
    <s v="Caranx ruber"/>
    <x v="7"/>
    <x v="0"/>
    <n v="38"/>
    <n v="1"/>
    <m/>
    <n v="1.6979999999999999E-2"/>
    <n v="2.95"/>
    <n v="0"/>
    <n v="0"/>
    <n v="776.78225507420211"/>
    <n v="1"/>
    <x v="201"/>
  </r>
  <r>
    <n v="2019"/>
    <d v="2019-03-18T00:00:00"/>
    <x v="3"/>
    <x v="0"/>
    <x v="0"/>
    <d v="1899-12-30T08:41:00"/>
    <n v="32"/>
    <s v="blg"/>
    <s v="Blue Striped Grunt"/>
    <s v="Haemulon sciurus"/>
    <x v="3"/>
    <x v="0"/>
    <n v="35"/>
    <n v="2"/>
    <m/>
    <n v="1.549E-2"/>
    <n v="2.98"/>
    <n v="0"/>
    <n v="0"/>
    <n v="618.5491150883131"/>
    <n v="1"/>
    <x v="202"/>
  </r>
  <r>
    <n v="2019"/>
    <d v="2019-03-18T00:00:00"/>
    <x v="3"/>
    <x v="0"/>
    <x v="0"/>
    <d v="1899-12-30T08:41:00"/>
    <n v="32"/>
    <s v="sms"/>
    <s v="Schoolmaster snapper"/>
    <s v="Lutjanus apodus"/>
    <x v="0"/>
    <x v="0"/>
    <n v="30"/>
    <n v="2"/>
    <m/>
    <n v="1.413E-2"/>
    <n v="2.98"/>
    <n v="0"/>
    <n v="0"/>
    <n v="356.42117772859569"/>
    <n v="1"/>
    <x v="203"/>
  </r>
  <r>
    <n v="2019"/>
    <d v="2019-03-18T00:00:00"/>
    <x v="3"/>
    <x v="0"/>
    <x v="0"/>
    <d v="1899-12-30T08:41:00"/>
    <n v="32"/>
    <s v="sms"/>
    <s v="Schoolmaster snapper"/>
    <s v="Lutjanus apodus"/>
    <x v="0"/>
    <x v="0"/>
    <n v="28"/>
    <n v="1"/>
    <m/>
    <n v="1.413E-2"/>
    <n v="2.98"/>
    <n v="0"/>
    <n v="0"/>
    <n v="290.18375435828915"/>
    <n v="1"/>
    <x v="204"/>
  </r>
  <r>
    <n v="2019"/>
    <d v="2019-03-18T00:00:00"/>
    <x v="3"/>
    <x v="0"/>
    <x v="0"/>
    <d v="1899-12-30T08:41:00"/>
    <n v="32"/>
    <s v="yts"/>
    <s v="Yellowtail Snapper"/>
    <s v="Ocyurus chrysurus"/>
    <x v="0"/>
    <x v="0"/>
    <n v="22"/>
    <n v="5"/>
    <m/>
    <n v="1.4789999999999999E-2"/>
    <n v="2.95"/>
    <n v="0"/>
    <n v="0"/>
    <n v="134.93203876788579"/>
    <n v="1"/>
    <x v="205"/>
  </r>
  <r>
    <n v="2019"/>
    <d v="2019-03-18T00:00:00"/>
    <x v="3"/>
    <x v="0"/>
    <x v="0"/>
    <d v="1899-12-30T08:41:00"/>
    <n v="32"/>
    <s v="sph"/>
    <s v="Spanish Hogfish"/>
    <s v="Bodianus rufus"/>
    <x v="1"/>
    <x v="0"/>
    <n v="26"/>
    <n v="1"/>
    <m/>
    <n v="1.44E-2"/>
    <n v="3.0531999999999999"/>
    <n v="0"/>
    <n v="0"/>
    <n v="300.99488687760629"/>
    <n v="1"/>
    <x v="206"/>
  </r>
  <r>
    <n v="2019"/>
    <d v="2019-03-18T00:00:00"/>
    <x v="3"/>
    <x v="0"/>
    <x v="0"/>
    <d v="1899-12-30T08:41:00"/>
    <n v="32"/>
    <s v="grb"/>
    <s v="Graysby"/>
    <s v="Cephalopholis cruentata"/>
    <x v="2"/>
    <x v="0"/>
    <n v="20"/>
    <n v="1"/>
    <m/>
    <n v="1.1220000000000001E-2"/>
    <n v="3.07"/>
    <n v="0"/>
    <n v="0"/>
    <n v="110.70186655152514"/>
    <n v="1"/>
    <x v="61"/>
  </r>
  <r>
    <n v="2019"/>
    <d v="2019-03-18T00:00:00"/>
    <x v="3"/>
    <x v="0"/>
    <x v="0"/>
    <d v="1899-12-30T08:41:00"/>
    <n v="32"/>
    <s v="ygf"/>
    <s v="Goatfish"/>
    <s v="Mulloidichthys martinicus"/>
    <x v="4"/>
    <x v="0"/>
    <n v="19"/>
    <n v="1"/>
    <m/>
    <n v="9.7699999999999992E-3"/>
    <n v="3.12"/>
    <n v="0"/>
    <n v="0"/>
    <n v="95.4126149670996"/>
    <n v="1"/>
    <x v="207"/>
  </r>
  <r>
    <n v="2019"/>
    <d v="2019-03-18T00:00:00"/>
    <x v="3"/>
    <x v="0"/>
    <x v="0"/>
    <d v="1899-12-30T08:41:00"/>
    <n v="32"/>
    <s v="bhw"/>
    <s v="Bluehead Wrasse"/>
    <s v="Thalassoma bifasciatum"/>
    <x v="1"/>
    <x v="0"/>
    <n v="5"/>
    <n v="3"/>
    <m/>
    <n v="8.9099999999999995E-3"/>
    <n v="3.01"/>
    <n v="0"/>
    <n v="0"/>
    <n v="1.1318201385239828"/>
    <n v="1"/>
    <x v="208"/>
  </r>
  <r>
    <n v="2019"/>
    <d v="2019-03-18T00:00:00"/>
    <x v="3"/>
    <x v="0"/>
    <x v="0"/>
    <d v="1899-12-30T08:41:00"/>
    <n v="32"/>
    <s v="4eb"/>
    <s v="Foureye Butterflyfish"/>
    <s v="Chaetodon capistratus"/>
    <x v="11"/>
    <x v="0"/>
    <n v="12"/>
    <n v="1"/>
    <m/>
    <n v="2.512E-2"/>
    <n v="3.1"/>
    <n v="0"/>
    <n v="0"/>
    <n v="55.652092436993136"/>
    <n v="1"/>
    <x v="153"/>
  </r>
  <r>
    <n v="2019"/>
    <d v="2019-03-18T00:00:00"/>
    <x v="3"/>
    <x v="0"/>
    <x v="0"/>
    <d v="1899-12-30T08:41:00"/>
    <n v="32"/>
    <s v="frg"/>
    <s v="French Grunt"/>
    <s v="Haemulon flavolineatum"/>
    <x v="3"/>
    <x v="0"/>
    <n v="15"/>
    <n v="1"/>
    <m/>
    <n v="1.349E-2"/>
    <n v="3"/>
    <n v="0"/>
    <n v="0"/>
    <n v="45.528750000000002"/>
    <n v="1"/>
    <x v="3"/>
  </r>
  <r>
    <n v="2019"/>
    <d v="2019-03-18T00:00:00"/>
    <x v="3"/>
    <x v="0"/>
    <x v="0"/>
    <d v="1899-12-30T08:41:00"/>
    <n v="32"/>
    <s v="con"/>
    <s v="Coney"/>
    <s v="Cephalopholis fulva"/>
    <x v="2"/>
    <x v="0"/>
    <n v="30"/>
    <n v="1"/>
    <m/>
    <n v="0.01"/>
    <n v="3.02"/>
    <n v="0"/>
    <n v="0"/>
    <n v="289.00555420541627"/>
    <n v="1"/>
    <x v="209"/>
  </r>
  <r>
    <n v="2019"/>
    <d v="2019-03-18T00:00:00"/>
    <x v="3"/>
    <x v="0"/>
    <x v="0"/>
    <d v="1899-12-30T08:41:00"/>
    <n v="32"/>
    <s v="mgs"/>
    <s v="Mahogany Snapper"/>
    <s v="Lutjanus mahogoni"/>
    <x v="0"/>
    <x v="0"/>
    <n v="29"/>
    <n v="1"/>
    <m/>
    <n v="1.6979999999999999E-2"/>
    <n v="2.96"/>
    <n v="0"/>
    <n v="0"/>
    <n v="361.93931464155139"/>
    <n v="1"/>
    <x v="210"/>
  </r>
  <r>
    <n v="2019"/>
    <d v="2019-03-18T00:00:00"/>
    <x v="3"/>
    <x v="0"/>
    <x v="0"/>
    <d v="1899-12-30T08:41:00"/>
    <n v="32"/>
    <s v="she"/>
    <s v="Sharptail Eel"/>
    <s v="Myrichthys breviceps"/>
    <x v="15"/>
    <x v="0"/>
    <n v="50"/>
    <n v="1"/>
    <m/>
    <n v="1.5100000000000001E-3"/>
    <n v="2.91"/>
    <n v="0"/>
    <n v="0"/>
    <n v="132.73322909504915"/>
    <n v="1"/>
    <x v="211"/>
  </r>
  <r>
    <n v="2019"/>
    <d v="2019-03-18T00:00:00"/>
    <x v="3"/>
    <x v="0"/>
    <x v="0"/>
    <d v="1899-12-30T08:41:00"/>
    <n v="32"/>
    <s v="grb"/>
    <s v="Graysby"/>
    <s v="Cephalopholis cruentata"/>
    <x v="2"/>
    <x v="0"/>
    <n v="24"/>
    <n v="1"/>
    <m/>
    <n v="1.1220000000000001E-2"/>
    <n v="3.07"/>
    <n v="0"/>
    <n v="0"/>
    <n v="193.74984733419532"/>
    <n v="1"/>
    <x v="16"/>
  </r>
  <r>
    <n v="2019"/>
    <d v="2019-03-18T00:00:00"/>
    <x v="3"/>
    <x v="0"/>
    <x v="0"/>
    <d v="1899-12-30T08:41:00"/>
    <n v="32"/>
    <s v="grb"/>
    <s v="Graysby"/>
    <s v="Cephalopholis cruentata"/>
    <x v="2"/>
    <x v="0"/>
    <n v="23"/>
    <n v="1"/>
    <m/>
    <n v="1.1220000000000001E-2"/>
    <n v="3.07"/>
    <n v="0"/>
    <n v="0"/>
    <n v="170.01894363938533"/>
    <n v="1"/>
    <x v="178"/>
  </r>
  <r>
    <n v="2019"/>
    <d v="2019-03-18T00:00:00"/>
    <x v="3"/>
    <x v="0"/>
    <x v="0"/>
    <d v="1899-12-30T08:41:00"/>
    <n v="32"/>
    <s v="ygf"/>
    <s v="Goatfish"/>
    <s v="Mulloidichthys martinicus"/>
    <x v="4"/>
    <x v="0"/>
    <n v="20"/>
    <n v="18"/>
    <m/>
    <n v="9.7699999999999992E-3"/>
    <n v="3.12"/>
    <n v="0"/>
    <n v="0"/>
    <n v="111.97166862172135"/>
    <n v="1"/>
    <x v="212"/>
  </r>
  <r>
    <n v="2019"/>
    <d v="2019-03-18T00:00:00"/>
    <x v="3"/>
    <x v="0"/>
    <x v="0"/>
    <d v="1899-12-30T08:41:00"/>
    <n v="32"/>
    <s v="grb"/>
    <s v="Graysby"/>
    <s v="Cephalopholis cruentata"/>
    <x v="2"/>
    <x v="0"/>
    <n v="13"/>
    <n v="1"/>
    <m/>
    <n v="1.1220000000000001E-2"/>
    <n v="3.07"/>
    <n v="0"/>
    <n v="0"/>
    <n v="29.498433154231666"/>
    <n v="1"/>
    <x v="213"/>
  </r>
  <r>
    <n v="2019"/>
    <d v="2019-03-18T00:00:00"/>
    <x v="3"/>
    <x v="0"/>
    <x v="0"/>
    <d v="1899-12-30T08:41:00"/>
    <n v="32"/>
    <s v="yhw"/>
    <s v="Yellowhead Wrasse"/>
    <s v="Halichoeres garnoti"/>
    <x v="1"/>
    <x v="0"/>
    <n v="13"/>
    <n v="1"/>
    <m/>
    <n v="0.01"/>
    <n v="3.13"/>
    <n v="0"/>
    <n v="0"/>
    <n v="30.664980490582739"/>
    <n v="1"/>
    <x v="46"/>
  </r>
  <r>
    <n v="2019"/>
    <d v="2019-03-18T00:00:00"/>
    <x v="3"/>
    <x v="0"/>
    <x v="1"/>
    <d v="1899-12-30T08:50:00"/>
    <n v="30"/>
    <s v="bbs"/>
    <s v="Blackbar soldierfish"/>
    <s v="Myripristis jacobus "/>
    <x v="6"/>
    <x v="0"/>
    <n v="16"/>
    <n v="1"/>
    <m/>
    <n v="1.2019999999999999E-2"/>
    <n v="3.06"/>
    <n v="0"/>
    <n v="0"/>
    <n v="58.144898213408602"/>
    <n v="1"/>
    <x v="214"/>
  </r>
  <r>
    <n v="2019"/>
    <d v="2019-03-18T00:00:00"/>
    <x v="3"/>
    <x v="0"/>
    <x v="1"/>
    <d v="1899-12-30T08:50:00"/>
    <n v="30"/>
    <s v="bbs"/>
    <s v="Blackbar soldierfish"/>
    <s v="Myripristis jacobus "/>
    <x v="6"/>
    <x v="0"/>
    <n v="19"/>
    <n v="1"/>
    <m/>
    <n v="1.2019999999999999E-2"/>
    <n v="3.06"/>
    <n v="0"/>
    <n v="0"/>
    <n v="98.376300490352918"/>
    <n v="1"/>
    <x v="215"/>
  </r>
  <r>
    <n v="2019"/>
    <d v="2019-03-18T00:00:00"/>
    <x v="3"/>
    <x v="0"/>
    <x v="1"/>
    <d v="1899-12-30T08:50:00"/>
    <n v="30"/>
    <s v="ygf"/>
    <s v="Goatfish"/>
    <s v="Mulloidichthys martinicus"/>
    <x v="4"/>
    <x v="0"/>
    <n v="21"/>
    <n v="1"/>
    <m/>
    <n v="9.7699999999999992E-3"/>
    <n v="3.12"/>
    <n v="0"/>
    <n v="0"/>
    <n v="130.38233763960125"/>
    <n v="1"/>
    <x v="105"/>
  </r>
  <r>
    <n v="2019"/>
    <d v="2019-03-18T00:00:00"/>
    <x v="3"/>
    <x v="0"/>
    <x v="1"/>
    <d v="1899-12-30T08:50:00"/>
    <n v="30"/>
    <s v="ygf"/>
    <s v="Goatfish"/>
    <s v="Mulloidichthys martinicus"/>
    <x v="4"/>
    <x v="0"/>
    <n v="18"/>
    <n v="2"/>
    <m/>
    <n v="9.7699999999999992E-3"/>
    <n v="3.12"/>
    <n v="0"/>
    <n v="0"/>
    <n v="80.601807249259167"/>
    <n v="1"/>
    <x v="216"/>
  </r>
  <r>
    <n v="2019"/>
    <d v="2019-03-18T00:00:00"/>
    <x v="3"/>
    <x v="0"/>
    <x v="1"/>
    <d v="1899-12-30T08:50:00"/>
    <n v="30"/>
    <s v="frg"/>
    <s v="French Grunt"/>
    <s v="Haemulon flavolineatum"/>
    <x v="3"/>
    <x v="0"/>
    <n v="19"/>
    <n v="2"/>
    <m/>
    <n v="1.349E-2"/>
    <n v="3"/>
    <n v="0"/>
    <n v="0"/>
    <n v="92.527910000000006"/>
    <n v="1"/>
    <x v="217"/>
  </r>
  <r>
    <n v="2019"/>
    <d v="2019-03-18T00:00:00"/>
    <x v="3"/>
    <x v="0"/>
    <x v="1"/>
    <d v="1899-12-30T08:50:00"/>
    <n v="30"/>
    <s v="yhw"/>
    <s v="Yellowhead Wrasse"/>
    <s v="Halichoeres garnoti"/>
    <x v="1"/>
    <x v="0"/>
    <n v="6"/>
    <n v="1"/>
    <m/>
    <n v="0.01"/>
    <n v="3.13"/>
    <n v="0"/>
    <n v="0"/>
    <n v="2.7265496699528886"/>
    <n v="1"/>
    <x v="6"/>
  </r>
  <r>
    <n v="2019"/>
    <d v="2019-03-18T00:00:00"/>
    <x v="3"/>
    <x v="0"/>
    <x v="1"/>
    <d v="1899-12-30T08:50:00"/>
    <n v="30"/>
    <s v="bbs"/>
    <s v="Blackbar soldierfish"/>
    <s v="Myripristis jacobus "/>
    <x v="6"/>
    <x v="0"/>
    <n v="17"/>
    <n v="5"/>
    <m/>
    <n v="1.2019999999999999E-2"/>
    <n v="3.06"/>
    <n v="0"/>
    <n v="0"/>
    <n v="69.99679693541637"/>
    <n v="1"/>
    <x v="218"/>
  </r>
  <r>
    <n v="2019"/>
    <d v="2019-03-18T00:00:00"/>
    <x v="3"/>
    <x v="0"/>
    <x v="1"/>
    <d v="1899-12-30T08:50:00"/>
    <n v="30"/>
    <s v="bbs"/>
    <s v="Blackbar soldierfish"/>
    <s v="Myripristis jacobus "/>
    <x v="6"/>
    <x v="0"/>
    <n v="19"/>
    <n v="1"/>
    <m/>
    <n v="1.2019999999999999E-2"/>
    <n v="3.06"/>
    <n v="0"/>
    <n v="0"/>
    <n v="98.376300490352918"/>
    <n v="1"/>
    <x v="215"/>
  </r>
  <r>
    <n v="2019"/>
    <d v="2019-03-18T00:00:00"/>
    <x v="3"/>
    <x v="0"/>
    <x v="1"/>
    <d v="1899-12-30T08:50:00"/>
    <n v="30"/>
    <s v="bbs"/>
    <s v="Blackbar soldierfish"/>
    <s v="Myripristis jacobus "/>
    <x v="6"/>
    <x v="0"/>
    <n v="16"/>
    <n v="1"/>
    <m/>
    <n v="1.2019999999999999E-2"/>
    <n v="3.06"/>
    <n v="0"/>
    <n v="0"/>
    <n v="58.144898213408602"/>
    <n v="1"/>
    <x v="214"/>
  </r>
  <r>
    <n v="2019"/>
    <d v="2019-03-18T00:00:00"/>
    <x v="3"/>
    <x v="0"/>
    <x v="1"/>
    <d v="1899-12-30T08:50:00"/>
    <n v="30"/>
    <s v="4eb"/>
    <s v="Foureye Butterflyfish"/>
    <s v="Chaetodon capistratus"/>
    <x v="11"/>
    <x v="0"/>
    <n v="12"/>
    <n v="2"/>
    <m/>
    <n v="2.512E-2"/>
    <n v="3.1"/>
    <n v="0"/>
    <n v="0"/>
    <n v="55.652092436993136"/>
    <n v="1"/>
    <x v="96"/>
  </r>
  <r>
    <n v="2019"/>
    <d v="2019-03-18T00:00:00"/>
    <x v="3"/>
    <x v="0"/>
    <x v="1"/>
    <d v="1899-12-30T08:50:00"/>
    <n v="30"/>
    <s v="ham"/>
    <s v="Hamlet spp."/>
    <s v="Hypoplectrus puella"/>
    <x v="2"/>
    <x v="0"/>
    <n v="12"/>
    <n v="1"/>
    <m/>
    <n v="1.7780000000000001E-2"/>
    <n v="3.03"/>
    <n v="0"/>
    <n v="0"/>
    <n v="33.101748308010208"/>
    <n v="1"/>
    <x v="103"/>
  </r>
  <r>
    <n v="2019"/>
    <d v="2019-03-18T00:00:00"/>
    <x v="3"/>
    <x v="0"/>
    <x v="1"/>
    <d v="1899-12-30T08:50:00"/>
    <n v="30"/>
    <s v="ljs"/>
    <s v="Longjaw squirrelfish"/>
    <s v="Neoniphon marianus"/>
    <x v="6"/>
    <x v="0"/>
    <n v="15"/>
    <n v="1"/>
    <m/>
    <n v="1.549E-2"/>
    <n v="2.98"/>
    <n v="0"/>
    <n v="0"/>
    <n v="49.52259225934101"/>
    <n v="1"/>
    <x v="10"/>
  </r>
  <r>
    <n v="2019"/>
    <d v="2019-03-18T00:00:00"/>
    <x v="3"/>
    <x v="0"/>
    <x v="1"/>
    <d v="1899-12-30T08:50:00"/>
    <n v="30"/>
    <s v="grb"/>
    <s v="Graysby"/>
    <s v="Cephalopholis cruentata"/>
    <x v="2"/>
    <x v="0"/>
    <n v="12"/>
    <n v="1"/>
    <m/>
    <n v="1.1220000000000001E-2"/>
    <n v="3.07"/>
    <n v="0"/>
    <n v="0"/>
    <n v="23.071683335720802"/>
    <n v="1"/>
    <x v="45"/>
  </r>
  <r>
    <n v="2019"/>
    <d v="2019-03-18T00:00:00"/>
    <x v="3"/>
    <x v="0"/>
    <x v="1"/>
    <d v="1899-12-30T08:50:00"/>
    <n v="30"/>
    <s v="fra"/>
    <s v="French Angelfish"/>
    <s v="Pomacanthus paru"/>
    <x v="10"/>
    <x v="0"/>
    <n v="23"/>
    <n v="1"/>
    <m/>
    <n v="3.09E-2"/>
    <n v="2.95"/>
    <n v="0"/>
    <n v="0"/>
    <n v="321.40719577952996"/>
    <n v="1"/>
    <x v="219"/>
  </r>
  <r>
    <n v="2019"/>
    <d v="2019-03-18T00:00:00"/>
    <x v="3"/>
    <x v="0"/>
    <x v="2"/>
    <d v="1899-12-30T08:58:00"/>
    <n v="32"/>
    <s v="csg"/>
    <s v="Caesar Grunt"/>
    <s v="Haemulon carbonarium"/>
    <x v="3"/>
    <x v="0"/>
    <n v="34"/>
    <n v="1"/>
    <m/>
    <n v="1.738E-2"/>
    <n v="2.98"/>
    <n v="0"/>
    <n v="0"/>
    <n v="636.58579720709986"/>
    <n v="1"/>
    <x v="220"/>
  </r>
  <r>
    <n v="2019"/>
    <d v="2019-03-18T00:00:00"/>
    <x v="3"/>
    <x v="0"/>
    <x v="2"/>
    <d v="1899-12-30T08:58:00"/>
    <n v="32"/>
    <s v="sad"/>
    <s v="Sand diver (prev. lizardfish)"/>
    <s v="Synodus intermedius"/>
    <x v="13"/>
    <x v="0"/>
    <n v="33"/>
    <n v="1"/>
    <m/>
    <n v="3.8E-3"/>
    <n v="3.21"/>
    <n v="0"/>
    <n v="0"/>
    <n v="284.58587690520369"/>
    <n v="1"/>
    <x v="221"/>
  </r>
  <r>
    <n v="2019"/>
    <d v="2019-03-18T00:00:00"/>
    <x v="3"/>
    <x v="0"/>
    <x v="2"/>
    <d v="1899-12-30T08:58:00"/>
    <n v="32"/>
    <s v="lsq"/>
    <s v="Longspine Squirrelfish"/>
    <s v="Holocentrus rufus"/>
    <x v="6"/>
    <x v="0"/>
    <n v="22"/>
    <n v="1"/>
    <m/>
    <n v="1.1480000000000001E-2"/>
    <n v="2.89"/>
    <n v="0"/>
    <n v="0"/>
    <n v="87.004844595920929"/>
    <n v="1"/>
    <x v="222"/>
  </r>
  <r>
    <n v="2019"/>
    <d v="2019-03-18T00:00:00"/>
    <x v="3"/>
    <x v="0"/>
    <x v="2"/>
    <d v="1899-12-30T08:58:00"/>
    <n v="32"/>
    <s v="bbs"/>
    <s v="Blackbar soldierfish"/>
    <s v="Myripristis jacobus "/>
    <x v="6"/>
    <x v="0"/>
    <n v="16"/>
    <n v="2"/>
    <m/>
    <n v="1.2019999999999999E-2"/>
    <n v="3.06"/>
    <n v="0"/>
    <n v="0"/>
    <n v="58.144898213408602"/>
    <n v="1"/>
    <x v="223"/>
  </r>
  <r>
    <n v="2019"/>
    <d v="2019-03-18T00:00:00"/>
    <x v="3"/>
    <x v="0"/>
    <x v="2"/>
    <d v="1899-12-30T08:58:00"/>
    <n v="32"/>
    <s v="bbs"/>
    <s v="Blackbar soldierfish"/>
    <s v="Myripristis jacobus "/>
    <x v="6"/>
    <x v="0"/>
    <n v="18"/>
    <n v="3"/>
    <m/>
    <n v="1.2019999999999999E-2"/>
    <n v="3.06"/>
    <n v="0"/>
    <n v="0"/>
    <n v="83.375477327526866"/>
    <n v="1"/>
    <x v="224"/>
  </r>
  <r>
    <n v="2019"/>
    <d v="2019-03-18T00:00:00"/>
    <x v="3"/>
    <x v="0"/>
    <x v="2"/>
    <d v="1899-12-30T08:58:00"/>
    <n v="32"/>
    <s v="frg"/>
    <s v="French Grunt"/>
    <s v="Haemulon flavolineatum"/>
    <x v="3"/>
    <x v="0"/>
    <n v="15"/>
    <n v="1"/>
    <m/>
    <n v="1.349E-2"/>
    <n v="3"/>
    <n v="0"/>
    <n v="0"/>
    <n v="45.528750000000002"/>
    <n v="1"/>
    <x v="3"/>
  </r>
  <r>
    <n v="2019"/>
    <d v="2019-03-18T00:00:00"/>
    <x v="3"/>
    <x v="0"/>
    <x v="2"/>
    <d v="1899-12-30T08:58:00"/>
    <n v="32"/>
    <s v="frg"/>
    <s v="French Grunt"/>
    <s v="Haemulon flavolineatum"/>
    <x v="3"/>
    <x v="0"/>
    <n v="19"/>
    <n v="1"/>
    <m/>
    <n v="1.349E-2"/>
    <n v="3"/>
    <n v="0"/>
    <n v="0"/>
    <n v="92.527910000000006"/>
    <n v="1"/>
    <x v="225"/>
  </r>
  <r>
    <n v="2019"/>
    <d v="2019-03-18T00:00:00"/>
    <x v="3"/>
    <x v="0"/>
    <x v="2"/>
    <d v="1899-12-30T08:58:00"/>
    <n v="32"/>
    <s v="mgs"/>
    <s v="Mahogany Snapper"/>
    <s v="Lutjanus mahogoni"/>
    <x v="0"/>
    <x v="0"/>
    <n v="19"/>
    <n v="1"/>
    <m/>
    <n v="1.6979999999999999E-2"/>
    <n v="2.96"/>
    <n v="0"/>
    <n v="0"/>
    <n v="103.5257402894338"/>
    <n v="1"/>
    <x v="226"/>
  </r>
  <r>
    <n v="2019"/>
    <d v="2019-03-18T00:00:00"/>
    <x v="3"/>
    <x v="0"/>
    <x v="2"/>
    <d v="1899-12-30T08:58:00"/>
    <n v="32"/>
    <s v="trum"/>
    <s v="Atlantic trumpetfish"/>
    <s v="Aulostomus maculatus"/>
    <x v="9"/>
    <x v="0"/>
    <n v="30"/>
    <n v="1"/>
    <m/>
    <n v="1E-4"/>
    <n v="3.5539999999999998"/>
    <n v="0"/>
    <n v="0"/>
    <n v="17.770061844764207"/>
    <n v="1"/>
    <x v="227"/>
  </r>
  <r>
    <n v="2019"/>
    <d v="2019-03-18T00:00:00"/>
    <x v="3"/>
    <x v="0"/>
    <x v="2"/>
    <d v="1899-12-30T08:58:00"/>
    <n v="32"/>
    <s v="smg"/>
    <s v="Smallmouth Grunt"/>
    <s v="Haemulon chrysargyreum"/>
    <x v="3"/>
    <x v="0"/>
    <n v="21"/>
    <n v="1"/>
    <m/>
    <n v="1.259E-2"/>
    <n v="2.99"/>
    <n v="0"/>
    <n v="0"/>
    <n v="113.09969177408854"/>
    <n v="1"/>
    <x v="228"/>
  </r>
  <r>
    <n v="2019"/>
    <d v="2019-03-18T00:00:00"/>
    <x v="3"/>
    <x v="0"/>
    <x v="2"/>
    <d v="1899-12-30T08:58:00"/>
    <n v="32"/>
    <s v="grb"/>
    <s v="Graysby"/>
    <s v="Cephalopholis cruentata"/>
    <x v="2"/>
    <x v="0"/>
    <n v="20"/>
    <n v="1"/>
    <m/>
    <n v="1.1220000000000001E-2"/>
    <n v="3.07"/>
    <n v="0"/>
    <n v="0"/>
    <n v="110.70186655152514"/>
    <n v="1"/>
    <x v="61"/>
  </r>
  <r>
    <n v="2019"/>
    <d v="2019-03-18T00:00:00"/>
    <x v="3"/>
    <x v="0"/>
    <x v="2"/>
    <d v="1899-12-30T08:58:00"/>
    <n v="32"/>
    <s v="ham"/>
    <s v="Hamlet spp."/>
    <s v="Hypoplectrus puella"/>
    <x v="2"/>
    <x v="0"/>
    <n v="14"/>
    <n v="1"/>
    <m/>
    <n v="1.7780000000000001E-2"/>
    <n v="3.03"/>
    <n v="0"/>
    <n v="0"/>
    <n v="52.807998175556747"/>
    <n v="1"/>
    <x v="49"/>
  </r>
  <r>
    <n v="2019"/>
    <d v="2019-03-18T00:00:00"/>
    <x v="3"/>
    <x v="0"/>
    <x v="2"/>
    <d v="1899-12-30T08:58:00"/>
    <n v="32"/>
    <s v="frg"/>
    <s v="French Grunt"/>
    <s v="Haemulon flavolineatum"/>
    <x v="3"/>
    <x v="0"/>
    <n v="18"/>
    <n v="1"/>
    <m/>
    <n v="1.349E-2"/>
    <n v="3"/>
    <n v="0"/>
    <n v="0"/>
    <n v="78.673680000000004"/>
    <n v="1"/>
    <x v="131"/>
  </r>
  <r>
    <n v="2019"/>
    <d v="2019-03-18T00:00:00"/>
    <x v="3"/>
    <x v="0"/>
    <x v="2"/>
    <d v="1899-12-30T08:58:00"/>
    <n v="32"/>
    <s v="frg"/>
    <s v="French Grunt"/>
    <s v="Haemulon flavolineatum"/>
    <x v="3"/>
    <x v="0"/>
    <n v="16"/>
    <n v="1"/>
    <m/>
    <n v="1.349E-2"/>
    <n v="3"/>
    <n v="0"/>
    <n v="0"/>
    <n v="55.255040000000001"/>
    <n v="1"/>
    <x v="23"/>
  </r>
  <r>
    <n v="2019"/>
    <d v="2019-03-18T00:00:00"/>
    <x v="3"/>
    <x v="0"/>
    <x v="2"/>
    <d v="1899-12-30T08:58:00"/>
    <n v="32"/>
    <s v="yhw"/>
    <s v="Yellowhead Wrasse"/>
    <s v="Halichoeres garnoti"/>
    <x v="1"/>
    <x v="0"/>
    <n v="10"/>
    <n v="1"/>
    <m/>
    <n v="0.01"/>
    <n v="3.13"/>
    <n v="0"/>
    <n v="0"/>
    <n v="13.48962882591654"/>
    <n v="1"/>
    <x v="56"/>
  </r>
  <r>
    <n v="2019"/>
    <d v="2019-03-18T00:00:00"/>
    <x v="3"/>
    <x v="0"/>
    <x v="2"/>
    <d v="1899-12-30T08:58:00"/>
    <n v="32"/>
    <s v="fra"/>
    <s v="French Angelfish"/>
    <s v="Pomacanthus paru"/>
    <x v="10"/>
    <x v="0"/>
    <n v="26"/>
    <n v="1"/>
    <m/>
    <n v="3.09E-2"/>
    <n v="2.95"/>
    <n v="0"/>
    <n v="0"/>
    <n v="461.45553114513183"/>
    <n v="1"/>
    <x v="148"/>
  </r>
  <r>
    <n v="2019"/>
    <d v="2019-03-18T00:00:00"/>
    <x v="3"/>
    <x v="0"/>
    <x v="2"/>
    <d v="1899-12-30T08:58:00"/>
    <n v="32"/>
    <s v="smg"/>
    <s v="Smallmouth Grunt"/>
    <s v="Haemulon chrysargyreum"/>
    <x v="3"/>
    <x v="0"/>
    <n v="19"/>
    <n v="1"/>
    <m/>
    <n v="1.259E-2"/>
    <n v="2.99"/>
    <n v="0"/>
    <n v="0"/>
    <n v="83.84921420446004"/>
    <n v="1"/>
    <x v="229"/>
  </r>
  <r>
    <n v="2019"/>
    <d v="2019-03-18T00:00:00"/>
    <x v="3"/>
    <x v="0"/>
    <x v="2"/>
    <d v="1899-12-30T08:58:00"/>
    <n v="32"/>
    <s v="bbs"/>
    <s v="Blackbar soldierfish"/>
    <s v="Myripristis jacobus "/>
    <x v="6"/>
    <x v="0"/>
    <n v="16"/>
    <n v="4"/>
    <m/>
    <n v="1.2019999999999999E-2"/>
    <n v="3.06"/>
    <n v="0"/>
    <n v="0"/>
    <n v="58.144898213408602"/>
    <n v="1"/>
    <x v="230"/>
  </r>
  <r>
    <n v="2019"/>
    <d v="2019-03-18T00:00:00"/>
    <x v="3"/>
    <x v="0"/>
    <x v="2"/>
    <d v="1899-12-30T08:58:00"/>
    <n v="32"/>
    <s v="grb"/>
    <s v="Graysby"/>
    <s v="Cephalopholis cruentata"/>
    <x v="2"/>
    <x v="0"/>
    <n v="14"/>
    <n v="1"/>
    <m/>
    <n v="1.1220000000000001E-2"/>
    <n v="3.07"/>
    <n v="0"/>
    <n v="0"/>
    <n v="37.034452314396681"/>
    <n v="1"/>
    <x v="30"/>
  </r>
  <r>
    <n v="2019"/>
    <d v="2019-03-18T00:00:00"/>
    <x v="3"/>
    <x v="0"/>
    <x v="2"/>
    <d v="1899-12-30T08:58:00"/>
    <n v="32"/>
    <s v="grb"/>
    <s v="Graysby"/>
    <s v="Cephalopholis cruentata"/>
    <x v="2"/>
    <x v="0"/>
    <n v="21"/>
    <n v="1"/>
    <m/>
    <n v="1.1220000000000001E-2"/>
    <n v="3.07"/>
    <n v="0"/>
    <n v="0"/>
    <n v="128.58967294987866"/>
    <n v="1"/>
    <x v="65"/>
  </r>
  <r>
    <n v="2019"/>
    <d v="2019-03-18T00:00:00"/>
    <x v="3"/>
    <x v="0"/>
    <x v="2"/>
    <d v="1899-12-30T08:58:00"/>
    <n v="32"/>
    <s v="con"/>
    <s v="Coney"/>
    <s v="Cephalopholis fulva"/>
    <x v="2"/>
    <x v="0"/>
    <n v="12"/>
    <n v="1"/>
    <m/>
    <n v="0.01"/>
    <n v="3.02"/>
    <n v="0"/>
    <n v="0"/>
    <n v="18.160481667672823"/>
    <n v="1"/>
    <x v="231"/>
  </r>
  <r>
    <n v="2019"/>
    <d v="2019-03-18T00:00:00"/>
    <x v="3"/>
    <x v="0"/>
    <x v="2"/>
    <d v="1899-12-30T08:58:00"/>
    <n v="32"/>
    <s v="sgf"/>
    <s v="Spotted Goatfish"/>
    <s v="Pseudupeneus maculatus"/>
    <x v="4"/>
    <x v="0"/>
    <n v="25"/>
    <n v="1"/>
    <m/>
    <n v="0.01"/>
    <n v="3.12"/>
    <n v="0"/>
    <n v="0"/>
    <n v="229.91792274425737"/>
    <n v="1"/>
    <x v="232"/>
  </r>
  <r>
    <n v="2019"/>
    <d v="2019-03-18T00:00:00"/>
    <x v="3"/>
    <x v="0"/>
    <x v="2"/>
    <d v="1899-12-30T08:58:00"/>
    <n v="32"/>
    <s v="baj"/>
    <s v="Bar Jack"/>
    <s v="Caranx ruber"/>
    <x v="7"/>
    <x v="0"/>
    <n v="29"/>
    <n v="1"/>
    <m/>
    <n v="1.6979999999999999E-2"/>
    <n v="2.95"/>
    <n v="0"/>
    <n v="0"/>
    <n v="349.95465899431673"/>
    <n v="1"/>
    <x v="233"/>
  </r>
  <r>
    <n v="2019"/>
    <d v="2019-03-18T00:00:00"/>
    <x v="3"/>
    <x v="0"/>
    <x v="2"/>
    <d v="1899-12-30T08:58:00"/>
    <n v="32"/>
    <s v="trum"/>
    <s v="Atlantic trumpetfish"/>
    <s v="Aulostomus maculatus"/>
    <x v="9"/>
    <x v="0"/>
    <n v="40"/>
    <n v="1"/>
    <m/>
    <n v="1E-4"/>
    <n v="3.5539999999999998"/>
    <n v="0"/>
    <n v="0"/>
    <n v="49.399347121607263"/>
    <n v="1"/>
    <x v="234"/>
  </r>
  <r>
    <n v="2019"/>
    <d v="2019-03-18T00:00:00"/>
    <x v="3"/>
    <x v="0"/>
    <x v="2"/>
    <d v="1899-12-30T08:58:00"/>
    <n v="32"/>
    <s v="bhw"/>
    <s v="Bluehead Wrasse"/>
    <s v="Thalassoma bifasciatum"/>
    <x v="1"/>
    <x v="0"/>
    <n v="5"/>
    <n v="1"/>
    <m/>
    <n v="8.9099999999999995E-3"/>
    <n v="3.01"/>
    <n v="0"/>
    <n v="0"/>
    <n v="1.1318201385239828"/>
    <n v="1"/>
    <x v="235"/>
  </r>
  <r>
    <n v="2019"/>
    <d v="2019-03-18T00:00:00"/>
    <x v="3"/>
    <x v="0"/>
    <x v="2"/>
    <d v="1899-12-30T08:58:00"/>
    <n v="32"/>
    <s v="ygf"/>
    <s v="Goatfish"/>
    <s v="Mulloidichthys martinicus"/>
    <x v="4"/>
    <x v="0"/>
    <n v="18"/>
    <n v="1"/>
    <m/>
    <n v="9.7699999999999992E-3"/>
    <n v="3.12"/>
    <n v="0"/>
    <n v="0"/>
    <n v="80.601807249259167"/>
    <n v="1"/>
    <x v="5"/>
  </r>
  <r>
    <n v="2019"/>
    <d v="2019-03-18T00:00:00"/>
    <x v="3"/>
    <x v="0"/>
    <x v="2"/>
    <d v="1899-12-30T08:58:00"/>
    <n v="32"/>
    <s v="bhw"/>
    <s v="Bluehead Wrasse"/>
    <s v="Thalassoma bifasciatum"/>
    <x v="1"/>
    <x v="0"/>
    <n v="3"/>
    <n v="5"/>
    <m/>
    <n v="8.9099999999999995E-3"/>
    <n v="3.01"/>
    <n v="0"/>
    <n v="0"/>
    <n v="0.24322750267948948"/>
    <n v="1"/>
    <x v="133"/>
  </r>
  <r>
    <n v="2019"/>
    <d v="2019-03-18T00:00:00"/>
    <x v="3"/>
    <x v="0"/>
    <x v="2"/>
    <d v="1899-12-30T08:58:00"/>
    <n v="32"/>
    <s v="ham"/>
    <s v="Hamlet spp."/>
    <s v="Hypoplectrus puella"/>
    <x v="2"/>
    <x v="0"/>
    <n v="13"/>
    <n v="1"/>
    <m/>
    <n v="1.7780000000000001E-2"/>
    <n v="3.03"/>
    <n v="0"/>
    <n v="0"/>
    <n v="42.18714290876423"/>
    <n v="1"/>
    <x v="85"/>
  </r>
  <r>
    <n v="2019"/>
    <d v="2019-03-18T00:00:00"/>
    <x v="3"/>
    <x v="0"/>
    <x v="3"/>
    <d v="1899-12-30T09:10:00"/>
    <n v="30"/>
    <s v="blg"/>
    <s v="Blue Striped Grunt"/>
    <s v="Haemulon sciurus"/>
    <x v="3"/>
    <x v="0"/>
    <n v="35"/>
    <n v="1"/>
    <m/>
    <n v="1.549E-2"/>
    <n v="2.98"/>
    <n v="0"/>
    <n v="0"/>
    <n v="618.5491150883131"/>
    <n v="1"/>
    <x v="236"/>
  </r>
  <r>
    <n v="2019"/>
    <d v="2019-03-18T00:00:00"/>
    <x v="3"/>
    <x v="0"/>
    <x v="3"/>
    <d v="1899-12-30T09:10:00"/>
    <n v="30"/>
    <s v="sad"/>
    <s v="Sand diver (prev. lizardfish)"/>
    <s v="Synodus intermedius"/>
    <x v="13"/>
    <x v="0"/>
    <n v="40"/>
    <n v="1"/>
    <m/>
    <n v="3.8E-3"/>
    <n v="3.21"/>
    <n v="0"/>
    <n v="0"/>
    <n v="527.71102643008362"/>
    <n v="1"/>
    <x v="237"/>
  </r>
  <r>
    <n v="2019"/>
    <d v="2019-03-18T00:00:00"/>
    <x v="3"/>
    <x v="0"/>
    <x v="3"/>
    <d v="1899-12-30T09:10:00"/>
    <n v="30"/>
    <s v="sms"/>
    <s v="Schoolmaster snapper"/>
    <s v="Lutjanus apodus"/>
    <x v="0"/>
    <x v="0"/>
    <n v="44"/>
    <n v="1"/>
    <m/>
    <n v="1.413E-2"/>
    <n v="2.98"/>
    <n v="0"/>
    <n v="0"/>
    <n v="1115.9150576087825"/>
    <n v="1"/>
    <x v="238"/>
  </r>
  <r>
    <n v="2019"/>
    <d v="2019-03-18T00:00:00"/>
    <x v="3"/>
    <x v="0"/>
    <x v="3"/>
    <d v="1899-12-30T09:10:00"/>
    <n v="30"/>
    <s v="lsq"/>
    <s v="Longspine Squirrelfish"/>
    <s v="Holocentrus rufus"/>
    <x v="6"/>
    <x v="0"/>
    <n v="20"/>
    <n v="1"/>
    <m/>
    <n v="1.1480000000000001E-2"/>
    <n v="2.89"/>
    <n v="0"/>
    <n v="0"/>
    <n v="66.056958833921925"/>
    <n v="1"/>
    <x v="239"/>
  </r>
  <r>
    <n v="2019"/>
    <d v="2019-03-18T00:00:00"/>
    <x v="3"/>
    <x v="0"/>
    <x v="3"/>
    <d v="1899-12-30T09:10:00"/>
    <n v="30"/>
    <s v="baj"/>
    <s v="Bar Jack"/>
    <s v="Caranx ruber"/>
    <x v="7"/>
    <x v="0"/>
    <n v="32"/>
    <n v="1"/>
    <m/>
    <n v="1.6979999999999999E-2"/>
    <n v="2.95"/>
    <n v="0"/>
    <n v="0"/>
    <n v="467.8753036208729"/>
    <n v="1"/>
    <x v="240"/>
  </r>
  <r>
    <n v="2019"/>
    <d v="2019-03-18T00:00:00"/>
    <x v="3"/>
    <x v="0"/>
    <x v="3"/>
    <d v="1899-12-30T09:10:00"/>
    <n v="30"/>
    <s v="sph"/>
    <s v="Spanish Hogfish"/>
    <s v="Bodianus rufus"/>
    <x v="1"/>
    <x v="0"/>
    <n v="26"/>
    <n v="1"/>
    <m/>
    <n v="1.44E-2"/>
    <n v="3.0531999999999999"/>
    <n v="0"/>
    <n v="0"/>
    <n v="300.99488687760629"/>
    <n v="1"/>
    <x v="206"/>
  </r>
  <r>
    <n v="2019"/>
    <d v="2019-03-18T00:00:00"/>
    <x v="3"/>
    <x v="0"/>
    <x v="3"/>
    <d v="1899-12-30T09:10:00"/>
    <n v="30"/>
    <s v="sph"/>
    <s v="Spanish Hogfish"/>
    <s v="Bodianus rufus"/>
    <x v="1"/>
    <x v="0"/>
    <n v="20"/>
    <n v="1"/>
    <m/>
    <n v="1.44E-2"/>
    <n v="3.0531999999999999"/>
    <n v="0"/>
    <n v="0"/>
    <n v="135.10370993053809"/>
    <n v="1"/>
    <x v="167"/>
  </r>
  <r>
    <n v="2019"/>
    <d v="2019-03-18T00:00:00"/>
    <x v="3"/>
    <x v="0"/>
    <x v="3"/>
    <d v="1899-12-30T09:10:00"/>
    <n v="30"/>
    <s v="sms"/>
    <s v="Schoolmaster snapper"/>
    <s v="Lutjanus apodus"/>
    <x v="0"/>
    <x v="0"/>
    <n v="15"/>
    <n v="1"/>
    <m/>
    <n v="1.413E-2"/>
    <n v="2.98"/>
    <n v="0"/>
    <n v="0"/>
    <n v="45.17457899447956"/>
    <n v="1"/>
    <x v="241"/>
  </r>
  <r>
    <n v="2019"/>
    <d v="2019-03-18T00:00:00"/>
    <x v="3"/>
    <x v="0"/>
    <x v="3"/>
    <d v="1899-12-30T09:10:00"/>
    <n v="30"/>
    <s v="she"/>
    <s v="Sharptail Eel"/>
    <s v="Myrichthys breviceps"/>
    <x v="15"/>
    <x v="0"/>
    <n v="60"/>
    <n v="1"/>
    <m/>
    <n v="1.5100000000000001E-3"/>
    <n v="2.91"/>
    <n v="0"/>
    <n v="0"/>
    <n v="225.6301259928623"/>
    <n v="1"/>
    <x v="242"/>
  </r>
  <r>
    <n v="2019"/>
    <d v="2019-03-18T00:00:00"/>
    <x v="3"/>
    <x v="0"/>
    <x v="3"/>
    <d v="1899-12-30T09:10:00"/>
    <n v="30"/>
    <s v="grb"/>
    <s v="Graysby"/>
    <s v="Cephalopholis cruentata"/>
    <x v="2"/>
    <x v="0"/>
    <n v="19"/>
    <n v="1"/>
    <m/>
    <n v="1.1220000000000001E-2"/>
    <n v="3.07"/>
    <n v="0"/>
    <n v="0"/>
    <n v="94.572835830450003"/>
    <n v="1"/>
    <x v="243"/>
  </r>
  <r>
    <n v="2019"/>
    <d v="2019-03-18T00:00:00"/>
    <x v="3"/>
    <x v="0"/>
    <x v="3"/>
    <d v="1899-12-30T09:10:00"/>
    <n v="30"/>
    <s v="grb"/>
    <s v="Graysby"/>
    <s v="Cephalopholis cruentata"/>
    <x v="2"/>
    <x v="0"/>
    <n v="20"/>
    <n v="1"/>
    <m/>
    <n v="1.1220000000000001E-2"/>
    <n v="3.07"/>
    <n v="0"/>
    <n v="0"/>
    <n v="110.70186655152514"/>
    <n v="1"/>
    <x v="61"/>
  </r>
  <r>
    <n v="2019"/>
    <d v="2019-03-18T00:00:00"/>
    <x v="3"/>
    <x v="0"/>
    <x v="3"/>
    <d v="1899-12-30T09:10:00"/>
    <n v="30"/>
    <s v="bhw"/>
    <s v="Bluehead Wrasse"/>
    <s v="Thalassoma bifasciatum"/>
    <x v="1"/>
    <x v="0"/>
    <n v="6"/>
    <n v="20"/>
    <m/>
    <n v="8.9099999999999995E-3"/>
    <n v="3.01"/>
    <n v="0"/>
    <n v="0"/>
    <n v="1.9593542699963782"/>
    <n v="1"/>
    <x v="47"/>
  </r>
  <r>
    <n v="2019"/>
    <d v="2019-03-18T00:00:00"/>
    <x v="3"/>
    <x v="0"/>
    <x v="3"/>
    <d v="1899-12-30T09:10:00"/>
    <n v="30"/>
    <s v="yhw"/>
    <s v="Yellowhead Wrasse"/>
    <s v="Halichoeres garnoti"/>
    <x v="1"/>
    <x v="0"/>
    <n v="6"/>
    <n v="1"/>
    <m/>
    <n v="0.01"/>
    <n v="3.13"/>
    <n v="0"/>
    <n v="0"/>
    <n v="2.7265496699528886"/>
    <n v="1"/>
    <x v="6"/>
  </r>
  <r>
    <n v="2019"/>
    <d v="2019-03-18T00:00:00"/>
    <x v="3"/>
    <x v="0"/>
    <x v="3"/>
    <d v="1899-12-30T09:10:00"/>
    <n v="30"/>
    <s v="yhw"/>
    <s v="Yellowhead Wrasse"/>
    <s v="Halichoeres garnoti"/>
    <x v="1"/>
    <x v="0"/>
    <n v="8"/>
    <n v="1"/>
    <m/>
    <n v="0.01"/>
    <n v="3.13"/>
    <n v="0"/>
    <n v="0"/>
    <n v="6.7092142277548126"/>
    <n v="1"/>
    <x v="123"/>
  </r>
  <r>
    <n v="2019"/>
    <d v="2019-03-18T00:00:00"/>
    <x v="3"/>
    <x v="0"/>
    <x v="3"/>
    <d v="1899-12-30T09:10:00"/>
    <n v="30"/>
    <s v="bbs"/>
    <s v="Blackbar soldierfish"/>
    <s v="Myripristis jacobus "/>
    <x v="6"/>
    <x v="0"/>
    <n v="19"/>
    <n v="2"/>
    <m/>
    <n v="1.2019999999999999E-2"/>
    <n v="3.06"/>
    <n v="0"/>
    <n v="0"/>
    <n v="98.376300490352918"/>
    <n v="1"/>
    <x v="244"/>
  </r>
  <r>
    <n v="2019"/>
    <d v="2019-03-18T00:00:00"/>
    <x v="3"/>
    <x v="0"/>
    <x v="3"/>
    <d v="1899-12-30T09:10:00"/>
    <n v="30"/>
    <s v="bbs"/>
    <s v="Blackbar soldierfish"/>
    <s v="Myripristis jacobus "/>
    <x v="6"/>
    <x v="0"/>
    <n v="15"/>
    <n v="1"/>
    <m/>
    <n v="1.2019999999999999E-2"/>
    <n v="3.06"/>
    <n v="0"/>
    <n v="0"/>
    <n v="47.724756406775086"/>
    <n v="1"/>
    <x v="66"/>
  </r>
  <r>
    <n v="2019"/>
    <d v="2019-03-18T00:00:00"/>
    <x v="3"/>
    <x v="0"/>
    <x v="4"/>
    <d v="1899-12-30T09:23:00"/>
    <n v="30"/>
    <s v="sms"/>
    <s v="Schoolmaster snapper"/>
    <s v="Lutjanus apodus"/>
    <x v="0"/>
    <x v="0"/>
    <n v="30"/>
    <n v="2"/>
    <m/>
    <n v="1.413E-2"/>
    <n v="2.98"/>
    <n v="0"/>
    <n v="0"/>
    <n v="356.42117772859569"/>
    <n v="1"/>
    <x v="203"/>
  </r>
  <r>
    <n v="2019"/>
    <d v="2019-03-18T00:00:00"/>
    <x v="3"/>
    <x v="0"/>
    <x v="4"/>
    <d v="1899-12-30T09:23:00"/>
    <n v="30"/>
    <s v="sms"/>
    <s v="Schoolmaster snapper"/>
    <s v="Lutjanus apodus"/>
    <x v="0"/>
    <x v="0"/>
    <n v="32"/>
    <n v="1"/>
    <m/>
    <n v="1.413E-2"/>
    <n v="2.98"/>
    <n v="0"/>
    <n v="0"/>
    <n v="432.00532219216183"/>
    <n v="1"/>
    <x v="112"/>
  </r>
  <r>
    <n v="2019"/>
    <d v="2019-03-18T00:00:00"/>
    <x v="3"/>
    <x v="0"/>
    <x v="4"/>
    <d v="1899-12-30T09:23:00"/>
    <n v="30"/>
    <s v="sph"/>
    <s v="Spanish Hogfish"/>
    <s v="Bodianus rufus"/>
    <x v="1"/>
    <x v="0"/>
    <n v="28"/>
    <n v="1"/>
    <m/>
    <n v="1.44E-2"/>
    <n v="3.0531999999999999"/>
    <n v="0"/>
    <n v="0"/>
    <n v="377.42041982933392"/>
    <n v="1"/>
    <x v="245"/>
  </r>
  <r>
    <n v="2019"/>
    <d v="2019-03-18T00:00:00"/>
    <x v="3"/>
    <x v="0"/>
    <x v="4"/>
    <d v="1899-12-30T09:23:00"/>
    <n v="30"/>
    <s v="ham"/>
    <s v="Hamlet spp."/>
    <s v="Hypoplectrus puella"/>
    <x v="2"/>
    <x v="0"/>
    <n v="13"/>
    <n v="1"/>
    <m/>
    <n v="1.7780000000000001E-2"/>
    <n v="3.03"/>
    <n v="0"/>
    <n v="0"/>
    <n v="42.18714290876423"/>
    <n v="1"/>
    <x v="85"/>
  </r>
  <r>
    <n v="2019"/>
    <d v="2019-03-18T00:00:00"/>
    <x v="3"/>
    <x v="0"/>
    <x v="4"/>
    <d v="1899-12-30T09:23:00"/>
    <n v="30"/>
    <s v="yts"/>
    <s v="Yellowtail Snapper"/>
    <s v="Ocyurus chrysurus"/>
    <x v="0"/>
    <x v="0"/>
    <n v="38"/>
    <n v="1"/>
    <m/>
    <n v="1.4789999999999999E-2"/>
    <n v="2.95"/>
    <n v="0"/>
    <n v="0"/>
    <n v="676.59655786498524"/>
    <n v="1"/>
    <x v="246"/>
  </r>
  <r>
    <n v="2019"/>
    <d v="2019-03-18T00:00:00"/>
    <x v="3"/>
    <x v="0"/>
    <x v="4"/>
    <d v="1899-12-30T09:23:00"/>
    <n v="30"/>
    <s v="grb"/>
    <s v="Graysby"/>
    <s v="Cephalopholis cruentata"/>
    <x v="2"/>
    <x v="0"/>
    <n v="12"/>
    <n v="1"/>
    <m/>
    <n v="1.1220000000000001E-2"/>
    <n v="3.07"/>
    <n v="0"/>
    <n v="0"/>
    <n v="23.071683335720802"/>
    <n v="1"/>
    <x v="45"/>
  </r>
  <r>
    <n v="2019"/>
    <d v="2019-03-18T00:00:00"/>
    <x v="3"/>
    <x v="0"/>
    <x v="4"/>
    <d v="1899-12-30T09:23:00"/>
    <n v="30"/>
    <s v="bbs"/>
    <s v="Blackbar soldierfish"/>
    <s v="Myripristis jacobus "/>
    <x v="6"/>
    <x v="0"/>
    <n v="15"/>
    <n v="1"/>
    <m/>
    <n v="1.2019999999999999E-2"/>
    <n v="3.06"/>
    <n v="0"/>
    <n v="0"/>
    <n v="47.724756406775086"/>
    <n v="1"/>
    <x v="66"/>
  </r>
  <r>
    <n v="2019"/>
    <d v="2019-03-18T00:00:00"/>
    <x v="3"/>
    <x v="0"/>
    <x v="4"/>
    <d v="1899-12-30T09:23:00"/>
    <n v="30"/>
    <s v="yhw"/>
    <s v="Yellowhead Wrasse"/>
    <s v="Halichoeres garnoti"/>
    <x v="1"/>
    <x v="0"/>
    <n v="6"/>
    <n v="1"/>
    <m/>
    <n v="0.01"/>
    <n v="3.13"/>
    <n v="0"/>
    <n v="0"/>
    <n v="2.7265496699528886"/>
    <n v="1"/>
    <x v="6"/>
  </r>
  <r>
    <n v="2019"/>
    <d v="2019-03-18T00:00:00"/>
    <x v="3"/>
    <x v="0"/>
    <x v="4"/>
    <d v="1899-12-30T09:23:00"/>
    <n v="30"/>
    <s v="bhw"/>
    <s v="Bluehead Wrasse"/>
    <s v="Thalassoma bifasciatum"/>
    <x v="1"/>
    <x v="0"/>
    <n v="8"/>
    <n v="10"/>
    <m/>
    <n v="8.9099999999999995E-3"/>
    <n v="3.01"/>
    <n v="0"/>
    <n v="0"/>
    <n v="4.6577756365061544"/>
    <n v="1"/>
    <x v="247"/>
  </r>
  <r>
    <n v="2019"/>
    <d v="2019-03-18T00:00:00"/>
    <x v="3"/>
    <x v="0"/>
    <x v="4"/>
    <d v="1899-12-30T09:23:00"/>
    <n v="30"/>
    <s v="bhw"/>
    <s v="Bluehead Wrasse"/>
    <s v="Thalassoma bifasciatum"/>
    <x v="1"/>
    <x v="0"/>
    <n v="5"/>
    <n v="10"/>
    <m/>
    <n v="8.9099999999999995E-3"/>
    <n v="3.01"/>
    <n v="0"/>
    <n v="0"/>
    <n v="1.1318201385239828"/>
    <n v="1"/>
    <x v="248"/>
  </r>
  <r>
    <n v="2019"/>
    <d v="2019-03-18T00:00:00"/>
    <x v="3"/>
    <x v="0"/>
    <x v="4"/>
    <d v="1899-12-30T09:23:00"/>
    <n v="30"/>
    <s v="frg"/>
    <s v="French Grunt"/>
    <s v="Haemulon flavolineatum"/>
    <x v="3"/>
    <x v="0"/>
    <n v="15"/>
    <n v="1"/>
    <m/>
    <n v="1.349E-2"/>
    <n v="3"/>
    <n v="0"/>
    <n v="0"/>
    <n v="45.528750000000002"/>
    <n v="1"/>
    <x v="3"/>
  </r>
  <r>
    <n v="2019"/>
    <d v="2019-03-18T00:00:00"/>
    <x v="3"/>
    <x v="0"/>
    <x v="4"/>
    <d v="1899-12-30T09:23:00"/>
    <n v="30"/>
    <s v="frg"/>
    <s v="French Grunt"/>
    <s v="Haemulon flavolineatum"/>
    <x v="3"/>
    <x v="0"/>
    <n v="10"/>
    <n v="1"/>
    <m/>
    <n v="1.349E-2"/>
    <n v="3"/>
    <n v="0"/>
    <n v="0"/>
    <n v="13.49"/>
    <n v="1"/>
    <x v="249"/>
  </r>
  <r>
    <n v="2019"/>
    <d v="2019-03-18T00:00:00"/>
    <x v="3"/>
    <x v="0"/>
    <x v="4"/>
    <d v="1899-12-30T09:23:00"/>
    <n v="30"/>
    <s v="4eb"/>
    <s v="Foureye Butterflyfish"/>
    <s v="Chaetodon capistratus"/>
    <x v="11"/>
    <x v="0"/>
    <n v="11"/>
    <n v="1"/>
    <m/>
    <n v="2.512E-2"/>
    <n v="3.1"/>
    <n v="0"/>
    <n v="0"/>
    <n v="42.494914429698831"/>
    <n v="1"/>
    <x v="250"/>
  </r>
  <r>
    <n v="2019"/>
    <d v="2019-03-18T00:00:00"/>
    <x v="3"/>
    <x v="0"/>
    <x v="4"/>
    <d v="1899-12-30T09:23:00"/>
    <n v="30"/>
    <s v="yhw"/>
    <s v="Yellowhead Wrasse"/>
    <s v="Halichoeres garnoti"/>
    <x v="1"/>
    <x v="0"/>
    <n v="13"/>
    <n v="2"/>
    <m/>
    <n v="0.01"/>
    <n v="3.13"/>
    <n v="0"/>
    <n v="0"/>
    <n v="30.664980490582739"/>
    <n v="1"/>
    <x v="251"/>
  </r>
  <r>
    <n v="2019"/>
    <d v="2019-03-18T00:00:00"/>
    <x v="3"/>
    <x v="0"/>
    <x v="4"/>
    <d v="1899-12-30T09:23:00"/>
    <n v="30"/>
    <s v="yhw"/>
    <s v="Yellowhead Wrasse"/>
    <s v="Halichoeres garnoti"/>
    <x v="1"/>
    <x v="0"/>
    <n v="16"/>
    <n v="1"/>
    <m/>
    <n v="0.01"/>
    <n v="3.13"/>
    <n v="0"/>
    <n v="0"/>
    <n v="58.734806958728235"/>
    <n v="1"/>
    <x v="252"/>
  </r>
  <r>
    <n v="2019"/>
    <d v="2019-03-18T00:00:00"/>
    <x v="3"/>
    <x v="0"/>
    <x v="4"/>
    <d v="1899-12-30T09:23:00"/>
    <n v="30"/>
    <s v="yhw"/>
    <s v="Yellowhead Wrasse"/>
    <s v="Halichoeres garnoti"/>
    <x v="1"/>
    <x v="0"/>
    <n v="3"/>
    <n v="1"/>
    <m/>
    <n v="0.01"/>
    <n v="3.13"/>
    <n v="0"/>
    <n v="0"/>
    <n v="0.3114508548769428"/>
    <n v="1"/>
    <x v="253"/>
  </r>
  <r>
    <n v="2019"/>
    <d v="2019-03-18T00:00:00"/>
    <x v="3"/>
    <x v="0"/>
    <x v="4"/>
    <d v="1899-12-30T09:23:00"/>
    <n v="30"/>
    <s v="clw"/>
    <s v="Blackear wrasse"/>
    <s v="Halichoeres poeyi"/>
    <x v="1"/>
    <x v="0"/>
    <n v="13"/>
    <n v="1"/>
    <m/>
    <n v="9.5499999999999995E-3"/>
    <n v="3.08"/>
    <n v="0"/>
    <n v="0"/>
    <n v="25.760180198421789"/>
    <n v="1"/>
    <x v="254"/>
  </r>
  <r>
    <n v="2019"/>
    <d v="2019-03-18T00:00:00"/>
    <x v="3"/>
    <x v="0"/>
    <x v="4"/>
    <d v="1899-12-30T09:23:00"/>
    <n v="30"/>
    <s v="frg"/>
    <s v="French Grunt"/>
    <s v="Haemulon flavolineatum"/>
    <x v="3"/>
    <x v="0"/>
    <n v="17"/>
    <n v="1"/>
    <m/>
    <n v="1.349E-2"/>
    <n v="3"/>
    <n v="0"/>
    <n v="0"/>
    <n v="66.27637"/>
    <n v="1"/>
    <x v="13"/>
  </r>
  <r>
    <n v="2019"/>
    <d v="2019-03-18T00:00:00"/>
    <x v="3"/>
    <x v="0"/>
    <x v="5"/>
    <d v="1899-12-30T09:35:00"/>
    <n v="30"/>
    <s v="ges"/>
    <s v="Glass Eye Snapper"/>
    <s v="Heteropriacanthus cruentatus"/>
    <x v="16"/>
    <x v="0"/>
    <n v="24"/>
    <n v="1"/>
    <m/>
    <n v="1.738E-2"/>
    <n v="2.9"/>
    <n v="0"/>
    <n v="0"/>
    <n v="174.84868606921785"/>
    <n v="1"/>
    <x v="255"/>
  </r>
  <r>
    <n v="2019"/>
    <d v="2019-03-18T00:00:00"/>
    <x v="3"/>
    <x v="0"/>
    <x v="5"/>
    <d v="1899-12-30T09:35:00"/>
    <n v="30"/>
    <s v="bhw"/>
    <s v="Bluehead Wrasse"/>
    <s v="Thalassoma bifasciatum"/>
    <x v="1"/>
    <x v="0"/>
    <n v="6"/>
    <n v="4"/>
    <m/>
    <n v="8.9099999999999995E-3"/>
    <n v="3.01"/>
    <n v="0"/>
    <n v="0"/>
    <n v="1.9593542699963782"/>
    <n v="1"/>
    <x v="256"/>
  </r>
  <r>
    <n v="2019"/>
    <d v="2019-03-18T00:00:00"/>
    <x v="3"/>
    <x v="0"/>
    <x v="5"/>
    <d v="1899-12-30T09:35:00"/>
    <n v="30"/>
    <s v="frg"/>
    <s v="French Grunt"/>
    <s v="Haemulon flavolineatum"/>
    <x v="3"/>
    <x v="0"/>
    <n v="15"/>
    <n v="1"/>
    <m/>
    <n v="1.349E-2"/>
    <n v="3"/>
    <n v="0"/>
    <n v="0"/>
    <n v="45.528750000000002"/>
    <n v="1"/>
    <x v="3"/>
  </r>
  <r>
    <n v="2019"/>
    <d v="2019-03-18T00:00:00"/>
    <x v="3"/>
    <x v="0"/>
    <x v="5"/>
    <d v="1899-12-30T09:35:00"/>
    <n v="30"/>
    <s v="blg"/>
    <s v="Blue Striped Grunt"/>
    <s v="Haemulon sciurus"/>
    <x v="3"/>
    <x v="0"/>
    <n v="18"/>
    <n v="1"/>
    <m/>
    <n v="1.549E-2"/>
    <n v="2.98"/>
    <n v="0"/>
    <n v="0"/>
    <n v="85.26356416759414"/>
    <n v="1"/>
    <x v="257"/>
  </r>
  <r>
    <n v="2019"/>
    <d v="2019-03-18T00:00:00"/>
    <x v="3"/>
    <x v="0"/>
    <x v="5"/>
    <d v="1899-12-30T09:35:00"/>
    <n v="30"/>
    <s v="grb"/>
    <s v="Graysby"/>
    <s v="Cephalopholis cruentata"/>
    <x v="2"/>
    <x v="0"/>
    <n v="18"/>
    <n v="1"/>
    <m/>
    <n v="1.1220000000000001E-2"/>
    <n v="3.07"/>
    <n v="0"/>
    <n v="0"/>
    <n v="80.10865637643586"/>
    <n v="1"/>
    <x v="31"/>
  </r>
  <r>
    <n v="2019"/>
    <d v="2019-03-18T00:00:00"/>
    <x v="3"/>
    <x v="0"/>
    <x v="5"/>
    <d v="1899-12-30T09:35:00"/>
    <n v="30"/>
    <s v="grb"/>
    <s v="Graysby"/>
    <s v="Cephalopholis cruentata"/>
    <x v="2"/>
    <x v="0"/>
    <n v="14"/>
    <n v="1"/>
    <m/>
    <n v="1.1220000000000001E-2"/>
    <n v="3.07"/>
    <n v="0"/>
    <n v="0"/>
    <n v="37.034452314396681"/>
    <n v="1"/>
    <x v="30"/>
  </r>
  <r>
    <n v="2019"/>
    <d v="2019-03-18T00:00:00"/>
    <x v="3"/>
    <x v="0"/>
    <x v="5"/>
    <d v="1899-12-30T09:35:00"/>
    <n v="30"/>
    <s v="bhw"/>
    <s v="Bluehead Wrasse"/>
    <s v="Thalassoma bifasciatum"/>
    <x v="1"/>
    <x v="0"/>
    <n v="5"/>
    <n v="5"/>
    <m/>
    <n v="8.9099999999999995E-3"/>
    <n v="3.01"/>
    <n v="0"/>
    <n v="0"/>
    <n v="1.1318201385239828"/>
    <n v="1"/>
    <x v="258"/>
  </r>
  <r>
    <n v="2019"/>
    <d v="2019-03-18T00:00:00"/>
    <x v="3"/>
    <x v="0"/>
    <x v="5"/>
    <d v="1899-12-30T09:35:00"/>
    <n v="30"/>
    <s v="bbs"/>
    <s v="Blackbar soldierfish"/>
    <s v="Myripristis jacobus "/>
    <x v="6"/>
    <x v="0"/>
    <n v="18"/>
    <n v="2"/>
    <m/>
    <n v="1.2019999999999999E-2"/>
    <n v="3.06"/>
    <n v="0"/>
    <n v="0"/>
    <n v="83.375477327526866"/>
    <n v="1"/>
    <x v="259"/>
  </r>
  <r>
    <n v="2019"/>
    <d v="2019-03-21T00:00:00"/>
    <x v="4"/>
    <x v="1"/>
    <x v="0"/>
    <d v="1899-12-30T10:04:00"/>
    <n v="30"/>
    <s v="inl"/>
    <s v="Inshore Lizardfish"/>
    <s v="Synodus foetens"/>
    <x v="13"/>
    <x v="0"/>
    <n v="33"/>
    <n v="1"/>
    <m/>
    <n v="3.8E-3"/>
    <n v="3.21"/>
    <n v="0"/>
    <n v="0"/>
    <n v="284.58587690520369"/>
    <n v="1"/>
    <x v="221"/>
  </r>
  <r>
    <n v="2019"/>
    <d v="2019-03-21T00:00:00"/>
    <x v="4"/>
    <x v="1"/>
    <x v="0"/>
    <d v="1899-12-30T10:04:00"/>
    <n v="30"/>
    <s v="grb"/>
    <s v="Graysby"/>
    <s v="Cephalopholis cruentata"/>
    <x v="2"/>
    <x v="0"/>
    <n v="21"/>
    <n v="2"/>
    <m/>
    <n v="1.1220000000000001E-2"/>
    <n v="3.07"/>
    <n v="0"/>
    <n v="0"/>
    <n v="128.58967294987866"/>
    <n v="1"/>
    <x v="260"/>
  </r>
  <r>
    <n v="2019"/>
    <d v="2019-03-21T00:00:00"/>
    <x v="4"/>
    <x v="1"/>
    <x v="0"/>
    <d v="1899-12-30T10:04:00"/>
    <n v="30"/>
    <s v="grb"/>
    <s v="Graysby"/>
    <s v="Cephalopholis cruentata"/>
    <x v="2"/>
    <x v="0"/>
    <n v="27"/>
    <n v="1"/>
    <m/>
    <n v="1.1220000000000001E-2"/>
    <n v="3.07"/>
    <n v="0"/>
    <n v="0"/>
    <n v="278.1503513660889"/>
    <n v="1"/>
    <x v="261"/>
  </r>
  <r>
    <n v="2019"/>
    <d v="2019-03-21T00:00:00"/>
    <x v="4"/>
    <x v="1"/>
    <x v="0"/>
    <d v="1899-12-30T10:04:00"/>
    <n v="30"/>
    <s v="ygf"/>
    <s v="Goatfish"/>
    <s v="Mulloidichthys martinicus"/>
    <x v="4"/>
    <x v="0"/>
    <n v="14"/>
    <n v="1"/>
    <m/>
    <n v="9.7699999999999992E-3"/>
    <n v="3.12"/>
    <n v="0"/>
    <n v="0"/>
    <n v="36.797137450279614"/>
    <n v="1"/>
    <x v="150"/>
  </r>
  <r>
    <n v="2019"/>
    <d v="2019-03-21T00:00:00"/>
    <x v="4"/>
    <x v="1"/>
    <x v="0"/>
    <d v="1899-12-30T10:04:00"/>
    <n v="30"/>
    <s v="4eb"/>
    <s v="Foureye Butterflyfish"/>
    <s v="Chaetodon capistratus"/>
    <x v="11"/>
    <x v="0"/>
    <n v="14"/>
    <n v="5"/>
    <m/>
    <n v="2.512E-2"/>
    <n v="3.1"/>
    <n v="0"/>
    <n v="0"/>
    <n v="89.746298522175977"/>
    <n v="1"/>
    <x v="262"/>
  </r>
  <r>
    <n v="2019"/>
    <d v="2019-03-21T00:00:00"/>
    <x v="4"/>
    <x v="1"/>
    <x v="0"/>
    <d v="1899-12-30T10:04:00"/>
    <n v="30"/>
    <s v="yhw"/>
    <s v="Yellowhead Wrasse"/>
    <s v="Halichoeres garnoti"/>
    <x v="1"/>
    <x v="0"/>
    <n v="10"/>
    <n v="2"/>
    <m/>
    <n v="0.01"/>
    <n v="3.13"/>
    <n v="0"/>
    <n v="0"/>
    <n v="13.48962882591654"/>
    <n v="1"/>
    <x v="263"/>
  </r>
  <r>
    <n v="2019"/>
    <d v="2019-03-21T00:00:00"/>
    <x v="4"/>
    <x v="1"/>
    <x v="0"/>
    <d v="1899-12-30T10:04:00"/>
    <n v="30"/>
    <s v="4eb"/>
    <s v="Foureye Butterflyfish"/>
    <s v="Chaetodon capistratus"/>
    <x v="11"/>
    <x v="0"/>
    <n v="10"/>
    <n v="1"/>
    <m/>
    <n v="2.512E-2"/>
    <n v="3.1"/>
    <n v="0"/>
    <n v="0"/>
    <n v="31.624206344269499"/>
    <n v="1"/>
    <x v="63"/>
  </r>
  <r>
    <n v="2019"/>
    <d v="2019-03-21T00:00:00"/>
    <x v="4"/>
    <x v="1"/>
    <x v="0"/>
    <d v="1899-12-30T10:04:00"/>
    <n v="30"/>
    <s v="trum"/>
    <s v="Atlantic trumpetfish"/>
    <s v="Aulostomus maculatus"/>
    <x v="9"/>
    <x v="0"/>
    <n v="30"/>
    <n v="1"/>
    <m/>
    <n v="1E-4"/>
    <n v="3.5539999999999998"/>
    <n v="0"/>
    <n v="0"/>
    <n v="17.770061844764207"/>
    <n v="1"/>
    <x v="227"/>
  </r>
  <r>
    <n v="2019"/>
    <d v="2019-03-21T00:00:00"/>
    <x v="4"/>
    <x v="1"/>
    <x v="0"/>
    <d v="1899-12-30T10:04:00"/>
    <n v="30"/>
    <s v="ham"/>
    <s v="Hamlet spp."/>
    <s v="Hypoplectrus puella"/>
    <x v="2"/>
    <x v="0"/>
    <n v="13"/>
    <n v="3"/>
    <m/>
    <n v="1.7780000000000001E-2"/>
    <n v="3.03"/>
    <n v="0"/>
    <n v="0"/>
    <n v="42.18714290876423"/>
    <n v="1"/>
    <x v="264"/>
  </r>
  <r>
    <n v="2019"/>
    <d v="2019-03-21T00:00:00"/>
    <x v="4"/>
    <x v="1"/>
    <x v="1"/>
    <d v="1899-12-30T10:04:00"/>
    <n v="30"/>
    <s v="4eb"/>
    <s v="Foureye Butterflyfish"/>
    <s v="Chaetodon capistratus"/>
    <x v="11"/>
    <x v="0"/>
    <n v="12"/>
    <n v="2"/>
    <m/>
    <n v="2.512E-2"/>
    <n v="3.1"/>
    <n v="0"/>
    <n v="0"/>
    <n v="55.652092436993136"/>
    <n v="1"/>
    <x v="96"/>
  </r>
  <r>
    <n v="2019"/>
    <d v="2019-03-21T00:00:00"/>
    <x v="4"/>
    <x v="1"/>
    <x v="1"/>
    <d v="1899-12-30T10:04:00"/>
    <n v="30"/>
    <s v="frg"/>
    <s v="French Grunt"/>
    <s v="Haemulon flavolineatum"/>
    <x v="3"/>
    <x v="0"/>
    <n v="15"/>
    <n v="1"/>
    <m/>
    <n v="1.349E-2"/>
    <n v="3"/>
    <n v="0"/>
    <n v="0"/>
    <n v="45.528750000000002"/>
    <n v="1"/>
    <x v="3"/>
  </r>
  <r>
    <n v="2019"/>
    <d v="2019-03-21T00:00:00"/>
    <x v="4"/>
    <x v="1"/>
    <x v="1"/>
    <d v="1899-12-30T10:04:00"/>
    <n v="30"/>
    <s v="ham"/>
    <s v="Hamlet spp."/>
    <s v="Hypoplectrus puella"/>
    <x v="2"/>
    <x v="0"/>
    <n v="13"/>
    <n v="1"/>
    <m/>
    <n v="1.7780000000000001E-2"/>
    <n v="3.03"/>
    <n v="0"/>
    <n v="0"/>
    <n v="42.18714290876423"/>
    <n v="1"/>
    <x v="85"/>
  </r>
  <r>
    <n v="2019"/>
    <d v="2019-03-21T00:00:00"/>
    <x v="4"/>
    <x v="1"/>
    <x v="1"/>
    <d v="1899-12-30T10:04:00"/>
    <n v="30"/>
    <s v="yhw"/>
    <s v="Yellowhead Wrasse"/>
    <s v="Halichoeres garnoti"/>
    <x v="1"/>
    <x v="0"/>
    <n v="13"/>
    <n v="2"/>
    <m/>
    <n v="0.01"/>
    <n v="3.13"/>
    <n v="0"/>
    <n v="0"/>
    <n v="30.664980490582739"/>
    <n v="1"/>
    <x v="251"/>
  </r>
  <r>
    <n v="2019"/>
    <d v="2019-03-21T00:00:00"/>
    <x v="4"/>
    <x v="1"/>
    <x v="1"/>
    <d v="1899-12-30T10:04:00"/>
    <n v="30"/>
    <s v="grb"/>
    <s v="Graysby"/>
    <s v="Cephalopholis cruentata"/>
    <x v="2"/>
    <x v="0"/>
    <n v="15"/>
    <n v="1"/>
    <m/>
    <n v="1.1220000000000001E-2"/>
    <n v="3.07"/>
    <n v="0"/>
    <n v="0"/>
    <n v="45.771276260722111"/>
    <n v="1"/>
    <x v="132"/>
  </r>
  <r>
    <n v="2019"/>
    <d v="2019-03-21T00:00:00"/>
    <x v="4"/>
    <x v="1"/>
    <x v="1"/>
    <d v="1899-12-30T10:04:00"/>
    <n v="30"/>
    <s v="ygf"/>
    <s v="Goatfish"/>
    <s v="Mulloidichthys martinicus"/>
    <x v="4"/>
    <x v="0"/>
    <n v="17"/>
    <n v="1"/>
    <m/>
    <n v="9.7699999999999992E-3"/>
    <n v="3.12"/>
    <n v="0"/>
    <n v="0"/>
    <n v="67.436527390317082"/>
    <n v="1"/>
    <x v="265"/>
  </r>
  <r>
    <n v="2019"/>
    <d v="2019-03-21T00:00:00"/>
    <x v="4"/>
    <x v="1"/>
    <x v="1"/>
    <d v="1899-12-30T10:04:00"/>
    <n v="30"/>
    <s v="frg"/>
    <s v="French Grunt"/>
    <s v="Haemulon flavolineatum"/>
    <x v="3"/>
    <x v="0"/>
    <n v="20"/>
    <n v="1"/>
    <m/>
    <n v="1.349E-2"/>
    <n v="3"/>
    <n v="0"/>
    <n v="0"/>
    <n v="107.92"/>
    <n v="1"/>
    <x v="266"/>
  </r>
  <r>
    <n v="2019"/>
    <d v="2019-03-21T00:00:00"/>
    <x v="4"/>
    <x v="1"/>
    <x v="1"/>
    <d v="1899-12-30T10:04:00"/>
    <n v="30"/>
    <s v="sqf"/>
    <s v="Squirrel Fish"/>
    <s v="Holocentrus adsensionis"/>
    <x v="6"/>
    <x v="0"/>
    <n v="26"/>
    <n v="2"/>
    <m/>
    <n v="1.585E-2"/>
    <n v="2.97"/>
    <n v="0"/>
    <n v="0"/>
    <n v="252.63883501841184"/>
    <n v="1"/>
    <x v="267"/>
  </r>
  <r>
    <n v="2019"/>
    <d v="2019-03-21T00:00:00"/>
    <x v="4"/>
    <x v="1"/>
    <x v="1"/>
    <d v="1899-12-30T10:04:00"/>
    <n v="30"/>
    <s v="wsf"/>
    <s v="Whitespotted Filefish"/>
    <s v="Cantherhines macrocerus"/>
    <x v="8"/>
    <x v="0"/>
    <n v="16"/>
    <n v="1"/>
    <m/>
    <n v="2.291E-2"/>
    <n v="2.89"/>
    <n v="0"/>
    <n v="0"/>
    <n v="69.172239909148928"/>
    <n v="1"/>
    <x v="111"/>
  </r>
  <r>
    <n v="2019"/>
    <d v="2019-03-21T00:00:00"/>
    <x v="4"/>
    <x v="1"/>
    <x v="1"/>
    <d v="1899-12-30T10:04:00"/>
    <n v="30"/>
    <s v="ham"/>
    <s v="Hamlet spp."/>
    <s v="Hypoplectrus puella"/>
    <x v="2"/>
    <x v="0"/>
    <n v="11"/>
    <n v="1"/>
    <m/>
    <n v="1.7780000000000001E-2"/>
    <n v="3.03"/>
    <n v="0"/>
    <n v="0"/>
    <n v="25.430306388809036"/>
    <n v="1"/>
    <x v="268"/>
  </r>
  <r>
    <n v="2019"/>
    <d v="2019-03-21T00:00:00"/>
    <x v="4"/>
    <x v="1"/>
    <x v="1"/>
    <d v="1899-12-30T10:04:00"/>
    <n v="30"/>
    <s v="bhw"/>
    <s v="Bluehead Wrasse"/>
    <s v="Thalassoma bifasciatum"/>
    <x v="1"/>
    <x v="0"/>
    <n v="4"/>
    <n v="6"/>
    <m/>
    <n v="8.9099999999999995E-3"/>
    <n v="3.01"/>
    <n v="0"/>
    <n v="0"/>
    <n v="0.5782002537554658"/>
    <n v="1"/>
    <x v="198"/>
  </r>
  <r>
    <n v="2019"/>
    <d v="2019-03-21T00:00:00"/>
    <x v="4"/>
    <x v="1"/>
    <x v="1"/>
    <d v="1899-12-30T10:04:00"/>
    <n v="30"/>
    <s v="sph"/>
    <s v="Spanish Hogfish"/>
    <s v="Bodianus rufus"/>
    <x v="1"/>
    <x v="0"/>
    <n v="12"/>
    <n v="1"/>
    <m/>
    <n v="1.44E-2"/>
    <n v="3.0531999999999999"/>
    <n v="0"/>
    <n v="0"/>
    <n v="28.40002174206511"/>
    <n v="1"/>
    <x v="269"/>
  </r>
  <r>
    <n v="2019"/>
    <d v="2019-03-21T00:00:00"/>
    <x v="4"/>
    <x v="1"/>
    <x v="1"/>
    <d v="1899-12-30T10:04:00"/>
    <n v="30"/>
    <s v="yhw"/>
    <s v="Yellowhead Wrasse"/>
    <s v="Halichoeres garnoti"/>
    <x v="1"/>
    <x v="0"/>
    <n v="7"/>
    <n v="3"/>
    <m/>
    <n v="0.01"/>
    <n v="3.13"/>
    <n v="0"/>
    <n v="0"/>
    <n v="4.4172996945205609"/>
    <n v="1"/>
    <x v="146"/>
  </r>
  <r>
    <n v="2019"/>
    <d v="2019-03-21T00:00:00"/>
    <x v="4"/>
    <x v="1"/>
    <x v="2"/>
    <d v="1899-12-30T10:04:00"/>
    <n v="30"/>
    <s v="con"/>
    <s v="Coney"/>
    <s v="Cephalopholis fulva"/>
    <x v="2"/>
    <x v="0"/>
    <n v="24"/>
    <n v="1"/>
    <m/>
    <n v="0.01"/>
    <n v="3.02"/>
    <n v="0"/>
    <n v="0"/>
    <n v="147.31194035591929"/>
    <n v="1"/>
    <x v="270"/>
  </r>
  <r>
    <n v="2019"/>
    <d v="2019-03-21T00:00:00"/>
    <x v="4"/>
    <x v="1"/>
    <x v="2"/>
    <d v="1899-12-30T10:04:00"/>
    <n v="30"/>
    <s v="4eb"/>
    <s v="Foureye Butterflyfish"/>
    <s v="Chaetodon capistratus"/>
    <x v="11"/>
    <x v="0"/>
    <n v="7"/>
    <n v="1"/>
    <m/>
    <n v="2.512E-2"/>
    <n v="3.1"/>
    <n v="0"/>
    <n v="0"/>
    <n v="10.467032173687647"/>
    <n v="1"/>
    <x v="82"/>
  </r>
  <r>
    <n v="2019"/>
    <d v="2019-03-21T00:00:00"/>
    <x v="4"/>
    <x v="1"/>
    <x v="2"/>
    <d v="1899-12-30T10:04:00"/>
    <n v="30"/>
    <s v="trum"/>
    <s v="Atlantic trumpetfish"/>
    <s v="Aulostomus maculatus"/>
    <x v="9"/>
    <x v="0"/>
    <n v="23"/>
    <n v="1"/>
    <m/>
    <n v="1E-4"/>
    <n v="3.5539999999999998"/>
    <n v="0"/>
    <n v="0"/>
    <n v="6.9116339497187225"/>
    <n v="1"/>
    <x v="271"/>
  </r>
  <r>
    <n v="2019"/>
    <d v="2019-03-21T00:00:00"/>
    <x v="4"/>
    <x v="1"/>
    <x v="2"/>
    <d v="1899-12-30T10:04:00"/>
    <n v="30"/>
    <s v="ygf"/>
    <s v="Goatfish"/>
    <s v="Mulloidichthys martinicus"/>
    <x v="4"/>
    <x v="0"/>
    <n v="17"/>
    <n v="1"/>
    <m/>
    <n v="9.7699999999999992E-3"/>
    <n v="3.12"/>
    <n v="0"/>
    <n v="0"/>
    <n v="67.436527390317082"/>
    <n v="1"/>
    <x v="265"/>
  </r>
  <r>
    <n v="2019"/>
    <d v="2019-03-21T00:00:00"/>
    <x v="4"/>
    <x v="1"/>
    <x v="2"/>
    <d v="1899-12-30T10:04:00"/>
    <n v="30"/>
    <s v="grb"/>
    <s v="Graysby"/>
    <s v="Cephalopholis cruentata"/>
    <x v="2"/>
    <x v="0"/>
    <n v="17"/>
    <n v="1"/>
    <m/>
    <n v="1.1220000000000001E-2"/>
    <n v="3.07"/>
    <n v="0"/>
    <n v="0"/>
    <n v="67.215749482265423"/>
    <n v="1"/>
    <x v="73"/>
  </r>
  <r>
    <n v="2019"/>
    <d v="2019-03-21T00:00:00"/>
    <x v="4"/>
    <x v="1"/>
    <x v="2"/>
    <d v="1899-12-30T10:04:00"/>
    <n v="30"/>
    <s v="pcf"/>
    <s v="Peacock Flounder"/>
    <s v="Bothus lunatus"/>
    <x v="12"/>
    <x v="0"/>
    <n v="25"/>
    <n v="1"/>
    <m/>
    <n v="1.047E-2"/>
    <n v="3.05"/>
    <n v="0"/>
    <n v="0"/>
    <n v="192.16031772080538"/>
    <n v="1"/>
    <x v="272"/>
  </r>
  <r>
    <n v="2019"/>
    <d v="2019-03-21T00:00:00"/>
    <x v="4"/>
    <x v="1"/>
    <x v="2"/>
    <d v="1899-12-30T10:04:00"/>
    <n v="30"/>
    <s v="yhw"/>
    <s v="Yellowhead Wrasse"/>
    <s v="Halichoeres garnoti"/>
    <x v="1"/>
    <x v="0"/>
    <n v="15"/>
    <n v="1"/>
    <m/>
    <n v="0.01"/>
    <n v="3.13"/>
    <n v="0"/>
    <n v="0"/>
    <n v="47.991645489734076"/>
    <n v="1"/>
    <x v="4"/>
  </r>
  <r>
    <n v="2019"/>
    <d v="2019-03-21T00:00:00"/>
    <x v="4"/>
    <x v="1"/>
    <x v="2"/>
    <d v="1899-12-30T10:04:00"/>
    <n v="30"/>
    <s v="ygf"/>
    <s v="Goatfish"/>
    <s v="Mulloidichthys martinicus"/>
    <x v="4"/>
    <x v="0"/>
    <n v="20"/>
    <n v="1"/>
    <m/>
    <n v="9.7699999999999992E-3"/>
    <n v="3.12"/>
    <n v="0"/>
    <n v="0"/>
    <n v="111.97166862172135"/>
    <n v="1"/>
    <x v="60"/>
  </r>
  <r>
    <n v="2019"/>
    <d v="2019-03-21T00:00:00"/>
    <x v="4"/>
    <x v="1"/>
    <x v="2"/>
    <d v="1899-12-30T10:04:00"/>
    <n v="30"/>
    <s v="yhw"/>
    <s v="Yellowhead Wrasse"/>
    <s v="Halichoeres garnoti"/>
    <x v="1"/>
    <x v="0"/>
    <n v="5"/>
    <n v="4"/>
    <m/>
    <n v="0.01"/>
    <n v="3.13"/>
    <n v="0"/>
    <n v="0"/>
    <n v="1.540905884130453"/>
    <n v="1"/>
    <x v="90"/>
  </r>
  <r>
    <n v="2019"/>
    <d v="2019-03-21T00:00:00"/>
    <x v="4"/>
    <x v="1"/>
    <x v="2"/>
    <d v="1899-12-30T10:04:00"/>
    <n v="30"/>
    <s v="bhw"/>
    <s v="Bluehead Wrasse"/>
    <s v="Thalassoma bifasciatum"/>
    <x v="1"/>
    <x v="0"/>
    <n v="4"/>
    <n v="7"/>
    <m/>
    <n v="8.9099999999999995E-3"/>
    <n v="3.01"/>
    <n v="0"/>
    <n v="0"/>
    <n v="0.5782002537554658"/>
    <n v="1"/>
    <x v="180"/>
  </r>
  <r>
    <n v="2019"/>
    <d v="2019-03-21T00:00:00"/>
    <x v="4"/>
    <x v="1"/>
    <x v="2"/>
    <d v="1899-12-30T10:04:00"/>
    <n v="30"/>
    <s v="trum"/>
    <s v="Atlantic trumpetfish"/>
    <s v="Aulostomus maculatus"/>
    <x v="9"/>
    <x v="0"/>
    <n v="20"/>
    <n v="1"/>
    <m/>
    <n v="1E-4"/>
    <n v="3.5539999999999998"/>
    <n v="0"/>
    <n v="0"/>
    <n v="4.2059160951502435"/>
    <n v="1"/>
    <x v="273"/>
  </r>
  <r>
    <n v="2019"/>
    <d v="2019-03-21T00:00:00"/>
    <x v="4"/>
    <x v="1"/>
    <x v="2"/>
    <d v="1899-12-30T10:04:00"/>
    <n v="30"/>
    <s v="ygf"/>
    <s v="Goatfish"/>
    <s v="Mulloidichthys martinicus"/>
    <x v="4"/>
    <x v="0"/>
    <n v="17"/>
    <n v="1"/>
    <m/>
    <n v="9.7699999999999992E-3"/>
    <n v="3.12"/>
    <n v="0"/>
    <n v="0"/>
    <n v="67.436527390317082"/>
    <n v="1"/>
    <x v="265"/>
  </r>
  <r>
    <n v="2019"/>
    <d v="2019-03-21T00:00:00"/>
    <x v="4"/>
    <x v="1"/>
    <x v="2"/>
    <d v="1899-12-30T10:04:00"/>
    <n v="30"/>
    <s v="grb"/>
    <s v="Graysby"/>
    <s v="Cephalopholis cruentata"/>
    <x v="2"/>
    <x v="0"/>
    <n v="21"/>
    <n v="1"/>
    <m/>
    <n v="1.1220000000000001E-2"/>
    <n v="3.07"/>
    <n v="0"/>
    <n v="0"/>
    <n v="128.58967294987866"/>
    <n v="1"/>
    <x v="65"/>
  </r>
  <r>
    <n v="2019"/>
    <d v="2019-03-21T00:00:00"/>
    <x v="4"/>
    <x v="1"/>
    <x v="3"/>
    <d v="1899-12-30T10:04:00"/>
    <n v="30"/>
    <s v="grb"/>
    <s v="Graysby"/>
    <s v="Cephalopholis cruentata"/>
    <x v="2"/>
    <x v="0"/>
    <n v="21"/>
    <n v="1"/>
    <m/>
    <n v="1.1220000000000001E-2"/>
    <n v="3.07"/>
    <n v="0"/>
    <n v="0"/>
    <n v="128.58967294987866"/>
    <n v="1"/>
    <x v="65"/>
  </r>
  <r>
    <n v="2019"/>
    <d v="2019-03-21T00:00:00"/>
    <x v="4"/>
    <x v="1"/>
    <x v="3"/>
    <d v="1899-12-30T10:04:00"/>
    <n v="30"/>
    <s v="ham"/>
    <s v="Hamlet spp."/>
    <s v="Hypoplectrus puella"/>
    <x v="2"/>
    <x v="0"/>
    <n v="10"/>
    <n v="1"/>
    <m/>
    <n v="1.7780000000000001E-2"/>
    <n v="3.03"/>
    <n v="0"/>
    <n v="0"/>
    <n v="19.051613247124653"/>
    <n v="1"/>
    <x v="20"/>
  </r>
  <r>
    <n v="2019"/>
    <d v="2019-03-21T00:00:00"/>
    <x v="4"/>
    <x v="1"/>
    <x v="3"/>
    <d v="1899-12-30T10:04:00"/>
    <n v="30"/>
    <s v="crf"/>
    <s v="Creole Fish"/>
    <s v="Paranthias furcifer"/>
    <x v="2"/>
    <x v="0"/>
    <n v="10"/>
    <n v="1"/>
    <m/>
    <n v="1.35E-2"/>
    <n v="3.0430000000000001"/>
    <n v="0"/>
    <n v="0"/>
    <n v="14.905061368677996"/>
    <n v="1"/>
    <x v="274"/>
  </r>
  <r>
    <n v="2019"/>
    <d v="2019-03-21T00:00:00"/>
    <x v="4"/>
    <x v="1"/>
    <x v="3"/>
    <d v="1899-12-30T10:04:00"/>
    <n v="30"/>
    <s v="sph"/>
    <s v="Spanish Hogfish"/>
    <s v="Bodianus rufus"/>
    <x v="1"/>
    <x v="0"/>
    <n v="26"/>
    <n v="1"/>
    <m/>
    <n v="1.44E-2"/>
    <n v="3.0531999999999999"/>
    <n v="0"/>
    <n v="0"/>
    <n v="300.99488687760629"/>
    <n v="1"/>
    <x v="206"/>
  </r>
  <r>
    <n v="2019"/>
    <d v="2019-03-21T00:00:00"/>
    <x v="4"/>
    <x v="1"/>
    <x v="3"/>
    <d v="1899-12-30T10:04:00"/>
    <n v="30"/>
    <s v="4eb"/>
    <s v="Foureye Butterflyfish"/>
    <s v="Chaetodon capistratus"/>
    <x v="11"/>
    <x v="0"/>
    <n v="10"/>
    <n v="2"/>
    <m/>
    <n v="2.512E-2"/>
    <n v="3.1"/>
    <n v="0"/>
    <n v="0"/>
    <n v="31.624206344269499"/>
    <n v="1"/>
    <x v="71"/>
  </r>
  <r>
    <n v="2019"/>
    <d v="2019-03-21T00:00:00"/>
    <x v="4"/>
    <x v="1"/>
    <x v="3"/>
    <d v="1899-12-30T10:04:00"/>
    <n v="30"/>
    <s v="trum"/>
    <s v="Atlantic trumpetfish"/>
    <s v="Aulostomus maculatus"/>
    <x v="9"/>
    <x v="0"/>
    <n v="25"/>
    <n v="2"/>
    <m/>
    <n v="1E-4"/>
    <n v="3.5539999999999998"/>
    <n v="0"/>
    <n v="0"/>
    <n v="9.2956291852694353"/>
    <n v="1"/>
    <x v="275"/>
  </r>
  <r>
    <n v="2019"/>
    <d v="2019-03-21T00:00:00"/>
    <x v="4"/>
    <x v="1"/>
    <x v="3"/>
    <d v="1899-12-30T10:04:00"/>
    <n v="30"/>
    <s v="grb"/>
    <s v="Graysby"/>
    <s v="Cephalopholis cruentata"/>
    <x v="2"/>
    <x v="0"/>
    <n v="20"/>
    <n v="1"/>
    <m/>
    <n v="1.1220000000000001E-2"/>
    <n v="3.07"/>
    <n v="0"/>
    <n v="0"/>
    <n v="110.70186655152514"/>
    <n v="1"/>
    <x v="61"/>
  </r>
  <r>
    <n v="2019"/>
    <d v="2019-03-21T00:00:00"/>
    <x v="4"/>
    <x v="1"/>
    <x v="3"/>
    <d v="1899-12-30T10:04:00"/>
    <n v="30"/>
    <s v="bbs"/>
    <s v="Blackbar soldierfish"/>
    <s v="Myripristis jacobus "/>
    <x v="6"/>
    <x v="0"/>
    <n v="17"/>
    <n v="1"/>
    <m/>
    <n v="1.2019999999999999E-2"/>
    <n v="3.06"/>
    <n v="0"/>
    <n v="0"/>
    <n v="69.99679693541637"/>
    <n v="1"/>
    <x v="276"/>
  </r>
  <r>
    <n v="2019"/>
    <d v="2019-03-21T00:00:00"/>
    <x v="4"/>
    <x v="1"/>
    <x v="3"/>
    <d v="1899-12-30T10:04:00"/>
    <n v="30"/>
    <s v="sph"/>
    <s v="Spanish Hogfish"/>
    <s v="Bodianus rufus"/>
    <x v="1"/>
    <x v="0"/>
    <n v="5"/>
    <n v="1"/>
    <m/>
    <n v="1.44E-2"/>
    <n v="3.0531999999999999"/>
    <n v="0"/>
    <n v="0"/>
    <n v="1.9609102169436501"/>
    <n v="1"/>
    <x v="168"/>
  </r>
  <r>
    <n v="2019"/>
    <d v="2019-03-21T00:00:00"/>
    <x v="4"/>
    <x v="1"/>
    <x v="3"/>
    <d v="1899-12-30T10:04:00"/>
    <n v="30"/>
    <s v="bhw"/>
    <s v="Bluehead Wrasse"/>
    <s v="Thalassoma bifasciatum"/>
    <x v="1"/>
    <x v="0"/>
    <n v="4"/>
    <n v="17"/>
    <m/>
    <n v="8.9099999999999995E-3"/>
    <n v="3.01"/>
    <n v="0"/>
    <n v="0"/>
    <n v="0.5782002537554658"/>
    <n v="1"/>
    <x v="68"/>
  </r>
  <r>
    <n v="2019"/>
    <d v="2019-03-21T00:00:00"/>
    <x v="4"/>
    <x v="1"/>
    <x v="3"/>
    <d v="1899-12-30T10:04:00"/>
    <n v="30"/>
    <s v="baj"/>
    <s v="Bar Jack"/>
    <s v="Caranx ruber"/>
    <x v="7"/>
    <x v="0"/>
    <n v="20"/>
    <n v="1"/>
    <m/>
    <n v="1.6979999999999999E-2"/>
    <n v="2.95"/>
    <n v="0"/>
    <n v="0"/>
    <n v="116.94352300362286"/>
    <n v="1"/>
    <x v="114"/>
  </r>
  <r>
    <n v="2019"/>
    <d v="2019-03-21T00:00:00"/>
    <x v="4"/>
    <x v="1"/>
    <x v="3"/>
    <d v="1899-12-30T10:04:00"/>
    <n v="30"/>
    <s v="grb"/>
    <s v="Graysby"/>
    <s v="Cephalopholis cruentata"/>
    <x v="2"/>
    <x v="0"/>
    <n v="15"/>
    <n v="2"/>
    <m/>
    <n v="1.1220000000000001E-2"/>
    <n v="3.07"/>
    <n v="0"/>
    <n v="0"/>
    <n v="45.771276260722111"/>
    <n v="1"/>
    <x v="88"/>
  </r>
  <r>
    <n v="2019"/>
    <d v="2019-03-21T00:00:00"/>
    <x v="4"/>
    <x v="1"/>
    <x v="3"/>
    <d v="1899-12-30T10:04:00"/>
    <n v="30"/>
    <s v="bhw"/>
    <s v="Bluehead Wrasse"/>
    <s v="Thalassoma bifasciatum"/>
    <x v="1"/>
    <x v="0"/>
    <n v="10"/>
    <n v="7"/>
    <m/>
    <n v="8.9099999999999995E-3"/>
    <n v="3.01"/>
    <n v="0"/>
    <n v="0"/>
    <n v="9.1175405612215243"/>
    <n v="1"/>
    <x v="277"/>
  </r>
  <r>
    <n v="2019"/>
    <d v="2019-03-18T00:00:00"/>
    <x v="5"/>
    <x v="0"/>
    <x v="0"/>
    <d v="1899-12-30T11:28:00"/>
    <n v="32"/>
    <s v="mgs"/>
    <s v="Mahogany Snapper"/>
    <s v="Lutjanus mahogoni"/>
    <x v="0"/>
    <x v="0"/>
    <n v="22"/>
    <n v="2"/>
    <m/>
    <n v="1.6979999999999999E-2"/>
    <n v="2.96"/>
    <n v="0"/>
    <n v="0"/>
    <n v="159.77499813148464"/>
    <n v="1"/>
    <x v="278"/>
  </r>
  <r>
    <n v="2019"/>
    <d v="2019-03-18T00:00:00"/>
    <x v="5"/>
    <x v="0"/>
    <x v="0"/>
    <d v="1899-12-30T11:28:00"/>
    <n v="32"/>
    <s v="mgs"/>
    <s v="Mahogany Snapper"/>
    <s v="Lutjanus mahogoni"/>
    <x v="0"/>
    <x v="0"/>
    <n v="19"/>
    <n v="2"/>
    <m/>
    <n v="1.6979999999999999E-2"/>
    <n v="2.96"/>
    <n v="0"/>
    <n v="0"/>
    <n v="103.5257402894338"/>
    <n v="1"/>
    <x v="279"/>
  </r>
  <r>
    <n v="2019"/>
    <d v="2019-03-18T00:00:00"/>
    <x v="5"/>
    <x v="0"/>
    <x v="0"/>
    <d v="1899-12-30T11:28:00"/>
    <n v="32"/>
    <s v="mgs"/>
    <s v="Mahogany Snapper"/>
    <s v="Lutjanus mahogoni"/>
    <x v="0"/>
    <x v="0"/>
    <n v="25"/>
    <n v="5"/>
    <m/>
    <n v="1.6979999999999999E-2"/>
    <n v="2.96"/>
    <n v="0"/>
    <n v="0"/>
    <n v="233.25991421819234"/>
    <n v="1"/>
    <x v="280"/>
  </r>
  <r>
    <n v="2019"/>
    <d v="2019-03-18T00:00:00"/>
    <x v="5"/>
    <x v="0"/>
    <x v="0"/>
    <d v="1899-12-30T11:28:00"/>
    <n v="32"/>
    <s v="sms"/>
    <s v="Schoolmaster snapper"/>
    <s v="Lutjanus apodus"/>
    <x v="0"/>
    <x v="0"/>
    <n v="19"/>
    <n v="2"/>
    <m/>
    <n v="1.413E-2"/>
    <n v="2.98"/>
    <n v="0"/>
    <n v="0"/>
    <n v="91.375105772138042"/>
    <n v="1"/>
    <x v="281"/>
  </r>
  <r>
    <n v="2019"/>
    <d v="2019-03-18T00:00:00"/>
    <x v="5"/>
    <x v="0"/>
    <x v="0"/>
    <d v="1899-12-30T11:28:00"/>
    <n v="32"/>
    <s v="csg"/>
    <s v="Caesar Grunt"/>
    <s v="Haemulon carbonarium"/>
    <x v="3"/>
    <x v="0"/>
    <n v="29"/>
    <n v="1"/>
    <m/>
    <n v="1.738E-2"/>
    <n v="2.98"/>
    <n v="0"/>
    <n v="0"/>
    <n v="396.27420726487878"/>
    <n v="1"/>
    <x v="282"/>
  </r>
  <r>
    <n v="2019"/>
    <d v="2019-03-18T00:00:00"/>
    <x v="5"/>
    <x v="0"/>
    <x v="0"/>
    <d v="1899-12-30T11:28:00"/>
    <n v="32"/>
    <s v="grb"/>
    <s v="Graysby"/>
    <s v="Cephalopholis cruentata"/>
    <x v="2"/>
    <x v="0"/>
    <n v="19"/>
    <n v="1"/>
    <m/>
    <n v="1.1220000000000001E-2"/>
    <n v="3.07"/>
    <n v="0"/>
    <n v="0"/>
    <n v="94.572835830450003"/>
    <n v="1"/>
    <x v="243"/>
  </r>
  <r>
    <n v="2019"/>
    <d v="2019-03-18T00:00:00"/>
    <x v="5"/>
    <x v="0"/>
    <x v="0"/>
    <d v="1899-12-30T11:28:00"/>
    <n v="32"/>
    <s v="bbs"/>
    <s v="Blackbar soldierfish"/>
    <s v="Myripristis jacobus "/>
    <x v="6"/>
    <x v="0"/>
    <n v="17"/>
    <n v="1"/>
    <m/>
    <n v="1.2019999999999999E-2"/>
    <n v="3.06"/>
    <n v="0"/>
    <n v="0"/>
    <n v="69.99679693541637"/>
    <n v="1"/>
    <x v="276"/>
  </r>
  <r>
    <n v="2019"/>
    <d v="2019-03-18T00:00:00"/>
    <x v="5"/>
    <x v="0"/>
    <x v="0"/>
    <d v="1899-12-30T11:28:00"/>
    <n v="32"/>
    <s v="frg"/>
    <s v="French Grunt"/>
    <s v="Haemulon flavolineatum"/>
    <x v="3"/>
    <x v="0"/>
    <n v="20"/>
    <n v="2"/>
    <m/>
    <n v="1.349E-2"/>
    <n v="3"/>
    <n v="0"/>
    <n v="0"/>
    <n v="107.92"/>
    <n v="1"/>
    <x v="152"/>
  </r>
  <r>
    <n v="2019"/>
    <d v="2019-03-18T00:00:00"/>
    <x v="5"/>
    <x v="0"/>
    <x v="0"/>
    <d v="1899-12-30T11:28:00"/>
    <n v="32"/>
    <s v="ygf"/>
    <s v="Goatfish"/>
    <s v="Mulloidichthys martinicus"/>
    <x v="4"/>
    <x v="0"/>
    <n v="23"/>
    <n v="13"/>
    <m/>
    <n v="9.7699999999999992E-3"/>
    <n v="3.12"/>
    <n v="0"/>
    <n v="0"/>
    <n v="173.17508604424239"/>
    <n v="1"/>
    <x v="283"/>
  </r>
  <r>
    <n v="2019"/>
    <d v="2019-03-18T00:00:00"/>
    <x v="5"/>
    <x v="0"/>
    <x v="0"/>
    <d v="1899-12-30T11:28:00"/>
    <n v="32"/>
    <s v="ygf"/>
    <s v="Goatfish"/>
    <s v="Mulloidichthys martinicus"/>
    <x v="4"/>
    <x v="0"/>
    <n v="22"/>
    <n v="1"/>
    <m/>
    <n v="9.7699999999999992E-3"/>
    <n v="3.12"/>
    <n v="0"/>
    <n v="0"/>
    <n v="150.74861400230986"/>
    <n v="1"/>
    <x v="284"/>
  </r>
  <r>
    <n v="2019"/>
    <d v="2019-03-18T00:00:00"/>
    <x v="5"/>
    <x v="0"/>
    <x v="0"/>
    <d v="1899-12-30T11:28:00"/>
    <n v="32"/>
    <s v="bbs"/>
    <s v="Blackbar soldierfish"/>
    <s v="Myripristis jacobus "/>
    <x v="6"/>
    <x v="0"/>
    <n v="20"/>
    <n v="3"/>
    <m/>
    <n v="1.2019999999999999E-2"/>
    <n v="3.06"/>
    <n v="0"/>
    <n v="0"/>
    <n v="115.09494623941403"/>
    <n v="1"/>
    <x v="285"/>
  </r>
  <r>
    <n v="2019"/>
    <d v="2019-03-18T00:00:00"/>
    <x v="5"/>
    <x v="0"/>
    <x v="0"/>
    <d v="1899-12-30T11:28:00"/>
    <n v="32"/>
    <s v="bbs"/>
    <s v="Blackbar soldierfish"/>
    <s v="Myripristis jacobus "/>
    <x v="6"/>
    <x v="0"/>
    <n v="19"/>
    <n v="1"/>
    <m/>
    <n v="1.2019999999999999E-2"/>
    <n v="3.06"/>
    <n v="0"/>
    <n v="0"/>
    <n v="98.376300490352918"/>
    <n v="1"/>
    <x v="215"/>
  </r>
  <r>
    <n v="2019"/>
    <d v="2019-03-18T00:00:00"/>
    <x v="5"/>
    <x v="0"/>
    <x v="0"/>
    <d v="1899-12-30T11:28:00"/>
    <n v="32"/>
    <s v="yhw"/>
    <s v="Yellowhead Wrasse"/>
    <s v="Halichoeres garnoti"/>
    <x v="1"/>
    <x v="0"/>
    <n v="3"/>
    <n v="1"/>
    <m/>
    <n v="0.01"/>
    <n v="3.13"/>
    <n v="0"/>
    <n v="0"/>
    <n v="0.3114508548769428"/>
    <n v="1"/>
    <x v="253"/>
  </r>
  <r>
    <n v="2019"/>
    <d v="2019-03-18T00:00:00"/>
    <x v="5"/>
    <x v="0"/>
    <x v="0"/>
    <d v="1899-12-30T11:28:00"/>
    <n v="32"/>
    <s v="yhw"/>
    <s v="Yellowhead Wrasse"/>
    <s v="Halichoeres garnoti"/>
    <x v="1"/>
    <x v="0"/>
    <n v="6"/>
    <n v="1"/>
    <m/>
    <n v="0.01"/>
    <n v="3.13"/>
    <n v="0"/>
    <n v="0"/>
    <n v="2.7265496699528886"/>
    <n v="1"/>
    <x v="6"/>
  </r>
  <r>
    <n v="2019"/>
    <d v="2019-03-18T00:00:00"/>
    <x v="5"/>
    <x v="0"/>
    <x v="0"/>
    <d v="1899-12-30T11:28:00"/>
    <n v="32"/>
    <s v="frg"/>
    <s v="French Grunt"/>
    <s v="Haemulon flavolineatum"/>
    <x v="3"/>
    <x v="0"/>
    <n v="17"/>
    <n v="1"/>
    <m/>
    <n v="1.349E-2"/>
    <n v="3"/>
    <n v="0"/>
    <n v="0"/>
    <n v="66.27637"/>
    <n v="1"/>
    <x v="13"/>
  </r>
  <r>
    <n v="2019"/>
    <d v="2019-03-18T00:00:00"/>
    <x v="5"/>
    <x v="0"/>
    <x v="0"/>
    <d v="1899-12-30T11:28:00"/>
    <n v="32"/>
    <s v="bhw"/>
    <s v="Bluehead Wrasse"/>
    <s v="Thalassoma bifasciatum"/>
    <x v="1"/>
    <x v="0"/>
    <n v="4"/>
    <n v="12"/>
    <m/>
    <n v="8.9099999999999995E-3"/>
    <n v="3.01"/>
    <n v="0"/>
    <n v="0"/>
    <n v="0.5782002537554658"/>
    <n v="1"/>
    <x v="286"/>
  </r>
  <r>
    <n v="2019"/>
    <d v="2019-03-18T00:00:00"/>
    <x v="5"/>
    <x v="0"/>
    <x v="0"/>
    <d v="1899-12-30T11:28:00"/>
    <n v="32"/>
    <s v="yhw"/>
    <s v="Yellowhead Wrasse"/>
    <s v="Halichoeres garnoti"/>
    <x v="1"/>
    <x v="0"/>
    <n v="3"/>
    <n v="1"/>
    <m/>
    <n v="0.01"/>
    <n v="3.13"/>
    <n v="0"/>
    <n v="0"/>
    <n v="0.3114508548769428"/>
    <n v="1"/>
    <x v="253"/>
  </r>
  <r>
    <n v="2019"/>
    <d v="2019-03-18T00:00:00"/>
    <x v="5"/>
    <x v="0"/>
    <x v="0"/>
    <d v="1899-12-30T11:28:00"/>
    <n v="32"/>
    <s v="bbs"/>
    <s v="Blackbar soldierfish"/>
    <s v="Myripristis jacobus "/>
    <x v="6"/>
    <x v="0"/>
    <n v="16"/>
    <n v="1"/>
    <m/>
    <n v="1.2019999999999999E-2"/>
    <n v="3.06"/>
    <n v="0"/>
    <n v="0"/>
    <n v="58.144898213408602"/>
    <n v="1"/>
    <x v="214"/>
  </r>
  <r>
    <n v="2019"/>
    <d v="2019-03-18T00:00:00"/>
    <x v="5"/>
    <x v="0"/>
    <x v="1"/>
    <d v="1899-12-30T11:37:00"/>
    <n v="30"/>
    <s v="sad"/>
    <s v="Sand diver (prev. lizardfish)"/>
    <s v="Synodus intermedius"/>
    <x v="13"/>
    <x v="0"/>
    <n v="37"/>
    <n v="1"/>
    <m/>
    <n v="3.8E-3"/>
    <n v="3.21"/>
    <n v="0"/>
    <n v="0"/>
    <n v="410.87633754566156"/>
    <n v="1"/>
    <x v="287"/>
  </r>
  <r>
    <n v="2019"/>
    <d v="2019-03-18T00:00:00"/>
    <x v="5"/>
    <x v="0"/>
    <x v="1"/>
    <d v="1899-12-30T11:37:00"/>
    <n v="30"/>
    <s v="crf"/>
    <s v="Creole Fish"/>
    <s v="Paranthias furcifer"/>
    <x v="2"/>
    <x v="0"/>
    <n v="19"/>
    <n v="1"/>
    <m/>
    <n v="1.35E-2"/>
    <n v="3.0430000000000001"/>
    <n v="0"/>
    <n v="0"/>
    <n v="105.09473905509115"/>
    <n v="1"/>
    <x v="288"/>
  </r>
  <r>
    <n v="2019"/>
    <d v="2019-03-18T00:00:00"/>
    <x v="5"/>
    <x v="0"/>
    <x v="1"/>
    <d v="1899-12-30T11:37:00"/>
    <n v="30"/>
    <s v="crf"/>
    <s v="Creole Fish"/>
    <s v="Paranthias furcifer"/>
    <x v="2"/>
    <x v="0"/>
    <n v="20"/>
    <n v="1"/>
    <m/>
    <n v="1.35E-2"/>
    <n v="3.0430000000000001"/>
    <n v="0"/>
    <n v="0"/>
    <n v="122.8479872322426"/>
    <n v="1"/>
    <x v="289"/>
  </r>
  <r>
    <n v="2019"/>
    <d v="2019-03-18T00:00:00"/>
    <x v="5"/>
    <x v="0"/>
    <x v="1"/>
    <d v="1899-12-30T11:37:00"/>
    <n v="30"/>
    <s v="grb"/>
    <s v="Graysby"/>
    <s v="Cephalopholis cruentata"/>
    <x v="2"/>
    <x v="0"/>
    <n v="19"/>
    <n v="1"/>
    <m/>
    <n v="1.1220000000000001E-2"/>
    <n v="3.07"/>
    <n v="0"/>
    <n v="0"/>
    <n v="94.572835830450003"/>
    <n v="1"/>
    <x v="243"/>
  </r>
  <r>
    <n v="2019"/>
    <d v="2019-03-18T00:00:00"/>
    <x v="5"/>
    <x v="0"/>
    <x v="1"/>
    <d v="1899-12-30T11:37:00"/>
    <n v="30"/>
    <s v="sgf"/>
    <s v="Spotted Goatfish"/>
    <s v="Pseudupeneus maculatus"/>
    <x v="4"/>
    <x v="0"/>
    <n v="10"/>
    <n v="1"/>
    <m/>
    <n v="0.01"/>
    <n v="3.12"/>
    <n v="0"/>
    <n v="0"/>
    <n v="13.18256738556409"/>
    <n v="1"/>
    <x v="290"/>
  </r>
  <r>
    <n v="2019"/>
    <d v="2019-03-18T00:00:00"/>
    <x v="5"/>
    <x v="0"/>
    <x v="1"/>
    <d v="1899-12-30T11:37:00"/>
    <n v="30"/>
    <s v="trum"/>
    <s v="Atlantic trumpetfish"/>
    <s v="Aulostomus maculatus"/>
    <x v="9"/>
    <x v="0"/>
    <n v="26"/>
    <n v="1"/>
    <m/>
    <n v="1E-4"/>
    <n v="3.5539999999999998"/>
    <n v="0"/>
    <n v="0"/>
    <n v="10.68600267808916"/>
    <n v="1"/>
    <x v="291"/>
  </r>
  <r>
    <n v="2019"/>
    <d v="2019-03-18T00:00:00"/>
    <x v="5"/>
    <x v="0"/>
    <x v="1"/>
    <d v="1899-12-30T11:37:00"/>
    <n v="30"/>
    <s v="bbs"/>
    <s v="Blackbar soldierfish"/>
    <s v="Myripristis jacobus "/>
    <x v="6"/>
    <x v="0"/>
    <n v="18"/>
    <n v="7"/>
    <m/>
    <n v="1.2019999999999999E-2"/>
    <n v="3.06"/>
    <n v="0"/>
    <n v="0"/>
    <n v="83.375477327526866"/>
    <n v="1"/>
    <x v="292"/>
  </r>
  <r>
    <n v="2019"/>
    <d v="2019-03-18T00:00:00"/>
    <x v="5"/>
    <x v="0"/>
    <x v="1"/>
    <d v="1899-12-30T11:37:00"/>
    <n v="30"/>
    <s v="sph"/>
    <s v="Spanish Hogfish"/>
    <s v="Bodianus rufus"/>
    <x v="1"/>
    <x v="0"/>
    <n v="30"/>
    <n v="1"/>
    <m/>
    <n v="1.44E-2"/>
    <n v="3.0531999999999999"/>
    <n v="0"/>
    <n v="0"/>
    <n v="465.91759013867346"/>
    <n v="1"/>
    <x v="293"/>
  </r>
  <r>
    <n v="2019"/>
    <d v="2019-03-18T00:00:00"/>
    <x v="5"/>
    <x v="0"/>
    <x v="1"/>
    <d v="1899-12-30T11:37:00"/>
    <n v="30"/>
    <s v="yhw"/>
    <s v="Yellowhead Wrasse"/>
    <s v="Halichoeres garnoti"/>
    <x v="1"/>
    <x v="0"/>
    <n v="10"/>
    <n v="1"/>
    <m/>
    <n v="0.01"/>
    <n v="3.13"/>
    <n v="0"/>
    <n v="0"/>
    <n v="13.48962882591654"/>
    <n v="1"/>
    <x v="56"/>
  </r>
  <r>
    <n v="2019"/>
    <d v="2019-03-18T00:00:00"/>
    <x v="5"/>
    <x v="0"/>
    <x v="1"/>
    <d v="1899-12-30T11:37:00"/>
    <n v="30"/>
    <s v="yhw"/>
    <s v="Yellowhead Wrasse"/>
    <s v="Halichoeres garnoti"/>
    <x v="1"/>
    <x v="0"/>
    <n v="3"/>
    <n v="2"/>
    <m/>
    <n v="0.01"/>
    <n v="3.13"/>
    <n v="0"/>
    <n v="0"/>
    <n v="0.3114508548769428"/>
    <n v="1"/>
    <x v="151"/>
  </r>
  <r>
    <n v="2019"/>
    <d v="2019-03-18T00:00:00"/>
    <x v="5"/>
    <x v="0"/>
    <x v="1"/>
    <d v="1899-12-30T11:37:00"/>
    <n v="30"/>
    <s v="bhw"/>
    <s v="Bluehead Wrasse"/>
    <s v="Thalassoma bifasciatum"/>
    <x v="1"/>
    <x v="0"/>
    <n v="2"/>
    <n v="10"/>
    <m/>
    <n v="8.9099999999999995E-3"/>
    <n v="3.01"/>
    <n v="0"/>
    <n v="0"/>
    <n v="7.1775791608042885E-2"/>
    <n v="1"/>
    <x v="294"/>
  </r>
  <r>
    <n v="2019"/>
    <d v="2019-03-18T00:00:00"/>
    <x v="5"/>
    <x v="0"/>
    <x v="1"/>
    <d v="1899-12-30T11:37:00"/>
    <n v="30"/>
    <s v="bhw"/>
    <s v="Bluehead Wrasse"/>
    <s v="Thalassoma bifasciatum"/>
    <x v="1"/>
    <x v="0"/>
    <n v="6"/>
    <n v="20"/>
    <m/>
    <n v="8.9099999999999995E-3"/>
    <n v="3.01"/>
    <n v="0"/>
    <n v="0"/>
    <n v="1.9593542699963782"/>
    <n v="1"/>
    <x v="47"/>
  </r>
  <r>
    <n v="2019"/>
    <d v="2019-03-18T00:00:00"/>
    <x v="5"/>
    <x v="0"/>
    <x v="1"/>
    <d v="1899-12-30T11:37:00"/>
    <n v="30"/>
    <s v="bbs"/>
    <s v="Blackbar soldierfish"/>
    <s v="Myripristis jacobus "/>
    <x v="6"/>
    <x v="0"/>
    <n v="18"/>
    <n v="1"/>
    <m/>
    <n v="1.2019999999999999E-2"/>
    <n v="3.06"/>
    <n v="0"/>
    <n v="0"/>
    <n v="83.375477327526866"/>
    <n v="1"/>
    <x v="295"/>
  </r>
  <r>
    <n v="2019"/>
    <d v="2019-03-18T00:00:00"/>
    <x v="5"/>
    <x v="0"/>
    <x v="1"/>
    <d v="1899-12-30T11:37:00"/>
    <n v="30"/>
    <s v="bdb"/>
    <s v="Banded Butterflyfish"/>
    <s v="Chaetodan striatus"/>
    <x v="11"/>
    <x v="0"/>
    <n v="12"/>
    <n v="2"/>
    <m/>
    <n v="2.239E-2"/>
    <n v="3.03"/>
    <n v="0"/>
    <n v="0"/>
    <n v="41.684372588096089"/>
    <n v="1"/>
    <x v="296"/>
  </r>
  <r>
    <n v="2019"/>
    <d v="2019-03-18T00:00:00"/>
    <x v="5"/>
    <x v="0"/>
    <x v="1"/>
    <d v="1899-12-30T11:37:00"/>
    <n v="30"/>
    <s v="frg"/>
    <s v="French Grunt"/>
    <s v="Haemulon flavolineatum"/>
    <x v="3"/>
    <x v="0"/>
    <n v="26"/>
    <n v="1"/>
    <m/>
    <n v="1.349E-2"/>
    <n v="3"/>
    <n v="0"/>
    <n v="0"/>
    <n v="237.10024000000001"/>
    <n v="1"/>
    <x v="297"/>
  </r>
  <r>
    <n v="2019"/>
    <d v="2019-03-18T00:00:00"/>
    <x v="5"/>
    <x v="0"/>
    <x v="1"/>
    <d v="1899-12-30T11:37:00"/>
    <n v="30"/>
    <s v="frg"/>
    <s v="French Grunt"/>
    <s v="Haemulon flavolineatum"/>
    <x v="3"/>
    <x v="0"/>
    <n v="20"/>
    <n v="20"/>
    <m/>
    <n v="1.349E-2"/>
    <n v="3"/>
    <n v="0"/>
    <n v="0"/>
    <n v="107.92"/>
    <n v="1"/>
    <x v="298"/>
  </r>
  <r>
    <n v="2019"/>
    <d v="2019-03-18T00:00:00"/>
    <x v="5"/>
    <x v="0"/>
    <x v="1"/>
    <d v="1899-12-30T11:37:00"/>
    <n v="30"/>
    <s v="frg"/>
    <s v="French Grunt"/>
    <s v="Haemulon flavolineatum"/>
    <x v="3"/>
    <x v="0"/>
    <n v="17"/>
    <n v="30"/>
    <m/>
    <n v="1.349E-2"/>
    <n v="3"/>
    <n v="0"/>
    <n v="0"/>
    <n v="66.27637"/>
    <n v="1"/>
    <x v="299"/>
  </r>
  <r>
    <n v="2019"/>
    <d v="2019-03-18T00:00:00"/>
    <x v="5"/>
    <x v="0"/>
    <x v="1"/>
    <d v="1899-12-30T11:37:00"/>
    <n v="30"/>
    <s v="bbs"/>
    <s v="Blackbar soldierfish"/>
    <s v="Myripristis jacobus "/>
    <x v="6"/>
    <x v="0"/>
    <n v="20"/>
    <n v="9"/>
    <m/>
    <n v="1.2019999999999999E-2"/>
    <n v="3.06"/>
    <n v="0"/>
    <n v="0"/>
    <n v="115.09494623941403"/>
    <n v="1"/>
    <x v="300"/>
  </r>
  <r>
    <n v="2019"/>
    <d v="2019-03-18T00:00:00"/>
    <x v="5"/>
    <x v="0"/>
    <x v="1"/>
    <d v="1899-12-30T11:37:00"/>
    <n v="30"/>
    <s v="sph"/>
    <s v="Spanish Hogfish"/>
    <s v="Bodianus rufus"/>
    <x v="1"/>
    <x v="0"/>
    <n v="19"/>
    <n v="1"/>
    <m/>
    <n v="1.44E-2"/>
    <n v="3.0531999999999999"/>
    <n v="0"/>
    <n v="0"/>
    <n v="115.5188845034038"/>
    <n v="1"/>
    <x v="301"/>
  </r>
  <r>
    <n v="2019"/>
    <d v="2019-03-18T00:00:00"/>
    <x v="5"/>
    <x v="0"/>
    <x v="1"/>
    <d v="1899-12-30T11:37:00"/>
    <n v="30"/>
    <s v="yfm"/>
    <s v="Yellowfin Mojarra"/>
    <s v="Gerres cinereus"/>
    <x v="17"/>
    <x v="0"/>
    <n v="20"/>
    <n v="1"/>
    <m/>
    <n v="1.1480000000000001E-2"/>
    <n v="3.07"/>
    <n v="0"/>
    <n v="0"/>
    <n v="113.26715044665853"/>
    <n v="1"/>
    <x v="302"/>
  </r>
  <r>
    <n v="2019"/>
    <d v="2019-03-18T00:00:00"/>
    <x v="5"/>
    <x v="0"/>
    <x v="1"/>
    <d v="1899-12-30T11:37:00"/>
    <n v="30"/>
    <s v="sgf"/>
    <s v="Spotted Goatfish"/>
    <s v="Pseudupeneus maculatus"/>
    <x v="4"/>
    <x v="0"/>
    <n v="19"/>
    <n v="1"/>
    <m/>
    <n v="0.01"/>
    <n v="3.12"/>
    <n v="0"/>
    <n v="0"/>
    <n v="97.658766598873697"/>
    <n v="1"/>
    <x v="303"/>
  </r>
  <r>
    <n v="2019"/>
    <d v="2019-03-18T00:00:00"/>
    <x v="5"/>
    <x v="0"/>
    <x v="1"/>
    <d v="1899-12-30T11:37:00"/>
    <n v="30"/>
    <s v="yhw"/>
    <s v="Yellowhead Wrasse"/>
    <s v="Halichoeres garnoti"/>
    <x v="1"/>
    <x v="0"/>
    <n v="8"/>
    <n v="2"/>
    <m/>
    <n v="0.01"/>
    <n v="3.13"/>
    <n v="0"/>
    <n v="0"/>
    <n v="6.7092142277548126"/>
    <n v="1"/>
    <x v="304"/>
  </r>
  <r>
    <n v="2019"/>
    <d v="2019-03-18T00:00:00"/>
    <x v="5"/>
    <x v="0"/>
    <x v="1"/>
    <d v="1899-12-30T11:37:00"/>
    <n v="30"/>
    <s v="mgs"/>
    <s v="Mahogany Snapper"/>
    <s v="Lutjanus mahogoni"/>
    <x v="0"/>
    <x v="0"/>
    <n v="22"/>
    <n v="1"/>
    <m/>
    <n v="1.6979999999999999E-2"/>
    <n v="2.96"/>
    <n v="0"/>
    <n v="0"/>
    <n v="159.77499813148464"/>
    <n v="1"/>
    <x v="305"/>
  </r>
  <r>
    <n v="2019"/>
    <d v="2019-03-18T00:00:00"/>
    <x v="5"/>
    <x v="0"/>
    <x v="1"/>
    <d v="1899-12-30T11:37:00"/>
    <n v="30"/>
    <s v="mgs"/>
    <s v="Mahogany Snapper"/>
    <s v="Lutjanus mahogoni"/>
    <x v="0"/>
    <x v="0"/>
    <n v="20"/>
    <n v="2"/>
    <m/>
    <n v="1.6979999999999999E-2"/>
    <n v="2.96"/>
    <n v="0"/>
    <n v="0"/>
    <n v="120.49984078227033"/>
    <n v="1"/>
    <x v="81"/>
  </r>
  <r>
    <n v="2019"/>
    <d v="2019-03-18T00:00:00"/>
    <x v="5"/>
    <x v="0"/>
    <x v="1"/>
    <d v="1899-12-30T11:37:00"/>
    <n v="30"/>
    <s v="sms"/>
    <s v="Schoolmaster snapper"/>
    <s v="Lutjanus apodus"/>
    <x v="0"/>
    <x v="0"/>
    <n v="23"/>
    <n v="1"/>
    <m/>
    <n v="1.413E-2"/>
    <n v="2.98"/>
    <n v="0"/>
    <n v="0"/>
    <n v="161.46972780857686"/>
    <n v="1"/>
    <x v="156"/>
  </r>
  <r>
    <n v="2019"/>
    <d v="2019-03-18T00:00:00"/>
    <x v="5"/>
    <x v="0"/>
    <x v="1"/>
    <d v="1899-12-30T11:37:00"/>
    <n v="30"/>
    <s v="bhw"/>
    <s v="Bluehead Wrasse"/>
    <s v="Thalassoma bifasciatum"/>
    <x v="1"/>
    <x v="0"/>
    <n v="12"/>
    <n v="1"/>
    <m/>
    <n v="8.9099999999999995E-3"/>
    <n v="3.01"/>
    <n v="0"/>
    <n v="0"/>
    <n v="15.783861253601465"/>
    <n v="1"/>
    <x v="306"/>
  </r>
  <r>
    <n v="2019"/>
    <d v="2019-03-18T00:00:00"/>
    <x v="5"/>
    <x v="0"/>
    <x v="1"/>
    <d v="1899-12-30T11:37:00"/>
    <n v="30"/>
    <s v="bhw"/>
    <s v="Bluehead Wrasse"/>
    <s v="Thalassoma bifasciatum"/>
    <x v="1"/>
    <x v="0"/>
    <n v="5"/>
    <n v="10"/>
    <m/>
    <n v="8.9099999999999995E-3"/>
    <n v="3.01"/>
    <n v="0"/>
    <n v="0"/>
    <n v="1.1318201385239828"/>
    <n v="1"/>
    <x v="248"/>
  </r>
  <r>
    <n v="2019"/>
    <d v="2019-03-18T00:00:00"/>
    <x v="5"/>
    <x v="0"/>
    <x v="1"/>
    <d v="1899-12-30T11:37:00"/>
    <n v="30"/>
    <s v="crf"/>
    <s v="Creole Fish"/>
    <s v="Paranthias furcifer"/>
    <x v="2"/>
    <x v="0"/>
    <n v="21"/>
    <n v="1"/>
    <m/>
    <n v="1.35E-2"/>
    <n v="3.0430000000000001"/>
    <n v="0"/>
    <n v="0"/>
    <n v="142.51057171841856"/>
    <n v="1"/>
    <x v="307"/>
  </r>
  <r>
    <n v="2019"/>
    <d v="2019-03-18T00:00:00"/>
    <x v="5"/>
    <x v="0"/>
    <x v="1"/>
    <d v="1899-12-30T11:37:00"/>
    <n v="30"/>
    <s v="frg"/>
    <s v="French Grunt"/>
    <s v="Haemulon flavolineatum"/>
    <x v="3"/>
    <x v="0"/>
    <n v="20"/>
    <n v="1"/>
    <m/>
    <n v="1.349E-2"/>
    <n v="3"/>
    <n v="0"/>
    <n v="0"/>
    <n v="107.92"/>
    <n v="1"/>
    <x v="266"/>
  </r>
  <r>
    <n v="2019"/>
    <d v="2019-03-18T00:00:00"/>
    <x v="5"/>
    <x v="0"/>
    <x v="2"/>
    <d v="1899-12-30T11:47:00"/>
    <n v="30"/>
    <s v="mgs"/>
    <s v="Mahogany Snapper"/>
    <s v="Lutjanus mahogoni"/>
    <x v="0"/>
    <x v="0"/>
    <n v="25"/>
    <n v="1"/>
    <m/>
    <n v="1.6979999999999999E-2"/>
    <n v="2.96"/>
    <n v="0"/>
    <n v="0"/>
    <n v="233.25991421819234"/>
    <n v="1"/>
    <x v="118"/>
  </r>
  <r>
    <n v="2019"/>
    <d v="2019-03-18T00:00:00"/>
    <x v="5"/>
    <x v="0"/>
    <x v="2"/>
    <d v="1899-12-30T11:47:00"/>
    <n v="30"/>
    <s v="bbs"/>
    <s v="Blackbar soldierfish"/>
    <s v="Myripristis jacobus "/>
    <x v="6"/>
    <x v="0"/>
    <n v="20"/>
    <n v="6"/>
    <m/>
    <n v="1.2019999999999999E-2"/>
    <n v="3.06"/>
    <n v="0"/>
    <n v="0"/>
    <n v="115.09494623941403"/>
    <n v="1"/>
    <x v="308"/>
  </r>
  <r>
    <n v="2019"/>
    <d v="2019-03-18T00:00:00"/>
    <x v="5"/>
    <x v="0"/>
    <x v="2"/>
    <d v="1899-12-30T11:47:00"/>
    <n v="30"/>
    <s v="bbs"/>
    <s v="Blackbar soldierfish"/>
    <s v="Myripristis jacobus "/>
    <x v="6"/>
    <x v="0"/>
    <n v="18"/>
    <n v="10"/>
    <m/>
    <n v="1.2019999999999999E-2"/>
    <n v="3.06"/>
    <n v="0"/>
    <n v="0"/>
    <n v="83.375477327526866"/>
    <n v="1"/>
    <x v="309"/>
  </r>
  <r>
    <n v="2019"/>
    <d v="2019-03-18T00:00:00"/>
    <x v="5"/>
    <x v="0"/>
    <x v="2"/>
    <d v="1899-12-30T11:47:00"/>
    <n v="30"/>
    <s v="crf"/>
    <s v="Creole Fish"/>
    <s v="Paranthias furcifer"/>
    <x v="2"/>
    <x v="0"/>
    <n v="20"/>
    <n v="1"/>
    <m/>
    <n v="1.35E-2"/>
    <n v="3.0430000000000001"/>
    <n v="0"/>
    <n v="0"/>
    <n v="122.8479872322426"/>
    <n v="1"/>
    <x v="289"/>
  </r>
  <r>
    <n v="2019"/>
    <d v="2019-03-18T00:00:00"/>
    <x v="5"/>
    <x v="0"/>
    <x v="2"/>
    <d v="1899-12-30T11:47:00"/>
    <n v="30"/>
    <s v="grb"/>
    <s v="Graysby"/>
    <s v="Cephalopholis cruentata"/>
    <x v="2"/>
    <x v="0"/>
    <n v="22"/>
    <n v="1"/>
    <m/>
    <n v="1.1220000000000001E-2"/>
    <n v="3.07"/>
    <n v="0"/>
    <n v="0"/>
    <n v="148.3305090081615"/>
    <n v="1"/>
    <x v="2"/>
  </r>
  <r>
    <n v="2019"/>
    <d v="2019-03-18T00:00:00"/>
    <x v="5"/>
    <x v="0"/>
    <x v="2"/>
    <d v="1899-12-30T11:47:00"/>
    <n v="30"/>
    <s v="sgf"/>
    <s v="Spotted Goatfish"/>
    <s v="Pseudupeneus maculatus"/>
    <x v="4"/>
    <x v="0"/>
    <n v="21"/>
    <n v="1"/>
    <m/>
    <n v="0.01"/>
    <n v="3.12"/>
    <n v="0"/>
    <n v="0"/>
    <n v="133.45172736909035"/>
    <n v="1"/>
    <x v="310"/>
  </r>
  <r>
    <n v="2019"/>
    <d v="2019-03-18T00:00:00"/>
    <x v="5"/>
    <x v="0"/>
    <x v="2"/>
    <d v="1899-12-30T11:47:00"/>
    <n v="30"/>
    <s v="con"/>
    <s v="Coney"/>
    <s v="Cephalopholis fulva"/>
    <x v="2"/>
    <x v="0"/>
    <n v="15"/>
    <n v="1"/>
    <m/>
    <n v="0.01"/>
    <n v="3.02"/>
    <n v="0"/>
    <n v="0"/>
    <n v="35.628341167201263"/>
    <n v="1"/>
    <x v="311"/>
  </r>
  <r>
    <n v="2019"/>
    <d v="2019-03-18T00:00:00"/>
    <x v="5"/>
    <x v="0"/>
    <x v="2"/>
    <d v="1899-12-30T11:47:00"/>
    <n v="30"/>
    <s v="trum"/>
    <s v="Atlantic trumpetfish"/>
    <s v="Aulostomus maculatus"/>
    <x v="9"/>
    <x v="0"/>
    <n v="25"/>
    <n v="1"/>
    <m/>
    <n v="1E-4"/>
    <n v="3.5539999999999998"/>
    <n v="0"/>
    <n v="0"/>
    <n v="9.2956291852694353"/>
    <n v="1"/>
    <x v="312"/>
  </r>
  <r>
    <n v="2019"/>
    <d v="2019-03-18T00:00:00"/>
    <x v="5"/>
    <x v="0"/>
    <x v="2"/>
    <d v="1899-12-30T11:47:00"/>
    <n v="30"/>
    <s v="trum"/>
    <s v="Atlantic trumpetfish"/>
    <s v="Aulostomus maculatus"/>
    <x v="9"/>
    <x v="0"/>
    <n v="39"/>
    <n v="1"/>
    <s v="t"/>
    <n v="1E-4"/>
    <n v="3.5539999999999998"/>
    <n v="0"/>
    <n v="0"/>
    <n v="45.148529872462113"/>
    <n v="1"/>
    <x v="313"/>
  </r>
  <r>
    <n v="2019"/>
    <d v="2019-03-18T00:00:00"/>
    <x v="5"/>
    <x v="0"/>
    <x v="2"/>
    <d v="1899-12-30T11:47:00"/>
    <n v="30"/>
    <s v="frg"/>
    <s v="French Grunt"/>
    <s v="Haemulon flavolineatum"/>
    <x v="3"/>
    <x v="0"/>
    <n v="16"/>
    <n v="1"/>
    <m/>
    <n v="1.349E-2"/>
    <n v="3"/>
    <n v="0"/>
    <n v="0"/>
    <n v="55.255040000000001"/>
    <n v="1"/>
    <x v="23"/>
  </r>
  <r>
    <n v="2019"/>
    <d v="2019-03-18T00:00:00"/>
    <x v="5"/>
    <x v="0"/>
    <x v="2"/>
    <d v="1899-12-30T11:47:00"/>
    <n v="30"/>
    <s v="crf"/>
    <s v="Creole Fish"/>
    <s v="Paranthias furcifer"/>
    <x v="2"/>
    <x v="0"/>
    <n v="10"/>
    <n v="1"/>
    <m/>
    <n v="1.35E-2"/>
    <n v="3.0430000000000001"/>
    <n v="0"/>
    <n v="0"/>
    <n v="14.905061368677996"/>
    <n v="1"/>
    <x v="274"/>
  </r>
  <r>
    <n v="2019"/>
    <d v="2019-03-18T00:00:00"/>
    <x v="5"/>
    <x v="0"/>
    <x v="2"/>
    <d v="1899-12-30T11:47:00"/>
    <n v="30"/>
    <s v="blg"/>
    <s v="Blue Striped Grunt"/>
    <s v="Haemulon sciurus"/>
    <x v="3"/>
    <x v="0"/>
    <n v="28"/>
    <n v="1"/>
    <m/>
    <n v="1.549E-2"/>
    <n v="2.98"/>
    <n v="0"/>
    <n v="0"/>
    <n v="318.11368400636229"/>
    <n v="1"/>
    <x v="314"/>
  </r>
  <r>
    <n v="2019"/>
    <d v="2019-03-18T00:00:00"/>
    <x v="5"/>
    <x v="0"/>
    <x v="2"/>
    <d v="1899-12-30T11:47:00"/>
    <n v="30"/>
    <s v="crf"/>
    <s v="Creole Fish"/>
    <s v="Paranthias furcifer"/>
    <x v="2"/>
    <x v="0"/>
    <n v="13"/>
    <n v="7"/>
    <m/>
    <n v="1.35E-2"/>
    <n v="3.0430000000000001"/>
    <n v="0"/>
    <n v="0"/>
    <n v="33.117945686438809"/>
    <n v="1"/>
    <x v="315"/>
  </r>
  <r>
    <n v="2019"/>
    <d v="2019-03-18T00:00:00"/>
    <x v="5"/>
    <x v="0"/>
    <x v="2"/>
    <d v="1899-12-30T11:47:00"/>
    <n v="30"/>
    <s v="yhw"/>
    <s v="Yellowhead Wrasse"/>
    <s v="Halichoeres garnoti"/>
    <x v="1"/>
    <x v="0"/>
    <n v="6"/>
    <n v="1"/>
    <m/>
    <n v="0.01"/>
    <n v="3.13"/>
    <n v="0"/>
    <n v="0"/>
    <n v="2.7265496699528886"/>
    <n v="1"/>
    <x v="6"/>
  </r>
  <r>
    <n v="2019"/>
    <d v="2019-03-18T00:00:00"/>
    <x v="5"/>
    <x v="0"/>
    <x v="2"/>
    <d v="1899-12-30T11:47:00"/>
    <n v="30"/>
    <s v="yhw"/>
    <s v="Yellowhead Wrasse"/>
    <s v="Halichoeres garnoti"/>
    <x v="1"/>
    <x v="0"/>
    <n v="10"/>
    <n v="1"/>
    <m/>
    <n v="0.01"/>
    <n v="3.13"/>
    <n v="0"/>
    <n v="0"/>
    <n v="13.48962882591654"/>
    <n v="1"/>
    <x v="56"/>
  </r>
  <r>
    <n v="2019"/>
    <d v="2019-03-18T00:00:00"/>
    <x v="5"/>
    <x v="0"/>
    <x v="2"/>
    <d v="1899-12-30T11:47:00"/>
    <n v="30"/>
    <s v="yhw"/>
    <s v="Yellowhead Wrasse"/>
    <s v="Halichoeres garnoti"/>
    <x v="1"/>
    <x v="0"/>
    <n v="13"/>
    <n v="1"/>
    <m/>
    <n v="0.01"/>
    <n v="3.13"/>
    <n v="0"/>
    <n v="0"/>
    <n v="30.664980490582739"/>
    <n v="1"/>
    <x v="46"/>
  </r>
  <r>
    <n v="2019"/>
    <d v="2019-03-18T00:00:00"/>
    <x v="5"/>
    <x v="0"/>
    <x v="2"/>
    <d v="1899-12-30T11:47:00"/>
    <n v="30"/>
    <s v="sgf"/>
    <s v="Spotted Goatfish"/>
    <s v="Pseudupeneus maculatus"/>
    <x v="4"/>
    <x v="0"/>
    <n v="18"/>
    <n v="1"/>
    <m/>
    <n v="0.01"/>
    <n v="3.12"/>
    <n v="0"/>
    <n v="0"/>
    <n v="82.499290940899868"/>
    <n v="1"/>
    <x v="316"/>
  </r>
  <r>
    <n v="2019"/>
    <d v="2019-03-18T00:00:00"/>
    <x v="5"/>
    <x v="0"/>
    <x v="2"/>
    <d v="1899-12-30T11:47:00"/>
    <n v="30"/>
    <s v="wsf"/>
    <s v="Whitespotted Filefish"/>
    <s v="Cantherhines macrocerus"/>
    <x v="8"/>
    <x v="0"/>
    <n v="21"/>
    <n v="2"/>
    <m/>
    <n v="2.291E-2"/>
    <n v="2.89"/>
    <n v="0"/>
    <n v="0"/>
    <n v="151.7884936230524"/>
    <n v="1"/>
    <x v="317"/>
  </r>
  <r>
    <n v="2019"/>
    <d v="2019-03-18T00:00:00"/>
    <x v="5"/>
    <x v="0"/>
    <x v="2"/>
    <d v="1899-12-30T11:47:00"/>
    <n v="30"/>
    <s v="grb"/>
    <s v="Graysby"/>
    <s v="Cephalopholis cruentata"/>
    <x v="2"/>
    <x v="0"/>
    <n v="12"/>
    <n v="1"/>
    <m/>
    <n v="1.1220000000000001E-2"/>
    <n v="3.07"/>
    <n v="0"/>
    <n v="0"/>
    <n v="23.071683335720802"/>
    <n v="1"/>
    <x v="45"/>
  </r>
  <r>
    <n v="2019"/>
    <d v="2019-03-18T00:00:00"/>
    <x v="5"/>
    <x v="0"/>
    <x v="3"/>
    <d v="1899-12-30T11:58:00"/>
    <n v="33"/>
    <s v="wsf"/>
    <s v="Whitespotted Filefish"/>
    <s v="Cantherhines macrocerus"/>
    <x v="8"/>
    <x v="0"/>
    <n v="22"/>
    <n v="1"/>
    <m/>
    <n v="2.291E-2"/>
    <n v="2.89"/>
    <n v="0"/>
    <n v="0"/>
    <n v="173.63074823105822"/>
    <n v="1"/>
    <x v="318"/>
  </r>
  <r>
    <n v="2019"/>
    <d v="2019-03-18T00:00:00"/>
    <x v="5"/>
    <x v="0"/>
    <x v="3"/>
    <d v="1899-12-30T11:58:00"/>
    <n v="33"/>
    <s v="fra"/>
    <s v="French Angelfish"/>
    <s v="Pomacanthus paru"/>
    <x v="10"/>
    <x v="0"/>
    <n v="26"/>
    <n v="1"/>
    <m/>
    <n v="3.09E-2"/>
    <n v="2.95"/>
    <n v="0"/>
    <n v="0"/>
    <n v="461.45553114513183"/>
    <n v="1"/>
    <x v="148"/>
  </r>
  <r>
    <n v="2019"/>
    <d v="2019-03-18T00:00:00"/>
    <x v="5"/>
    <x v="0"/>
    <x v="3"/>
    <d v="1899-12-30T11:58:00"/>
    <n v="33"/>
    <s v="crf"/>
    <s v="Creole Fish"/>
    <s v="Paranthias furcifer"/>
    <x v="2"/>
    <x v="0"/>
    <n v="10"/>
    <n v="1"/>
    <m/>
    <n v="1.35E-2"/>
    <n v="3.0430000000000001"/>
    <n v="0"/>
    <n v="0"/>
    <n v="14.905061368677996"/>
    <n v="1"/>
    <x v="274"/>
  </r>
  <r>
    <n v="2019"/>
    <d v="2019-03-18T00:00:00"/>
    <x v="5"/>
    <x v="0"/>
    <x v="3"/>
    <d v="1899-12-30T11:58:00"/>
    <n v="33"/>
    <s v="frg"/>
    <s v="French Grunt"/>
    <s v="Haemulon flavolineatum"/>
    <x v="3"/>
    <x v="0"/>
    <n v="18"/>
    <n v="1"/>
    <m/>
    <n v="1.349E-2"/>
    <n v="3"/>
    <n v="0"/>
    <n v="0"/>
    <n v="78.673680000000004"/>
    <n v="1"/>
    <x v="131"/>
  </r>
  <r>
    <n v="2019"/>
    <d v="2019-03-18T00:00:00"/>
    <x v="5"/>
    <x v="0"/>
    <x v="3"/>
    <d v="1899-12-30T11:58:00"/>
    <n v="33"/>
    <s v="bbs"/>
    <s v="Blackbar soldierfish"/>
    <s v="Myripristis jacobus "/>
    <x v="6"/>
    <x v="0"/>
    <n v="19"/>
    <n v="2"/>
    <m/>
    <n v="1.2019999999999999E-2"/>
    <n v="3.06"/>
    <n v="0"/>
    <n v="0"/>
    <n v="98.376300490352918"/>
    <n v="1"/>
    <x v="244"/>
  </r>
  <r>
    <n v="2019"/>
    <d v="2019-03-18T00:00:00"/>
    <x v="5"/>
    <x v="0"/>
    <x v="3"/>
    <d v="1899-12-30T11:58:00"/>
    <n v="33"/>
    <s v="yhw"/>
    <s v="Yellowhead Wrasse"/>
    <s v="Halichoeres garnoti"/>
    <x v="1"/>
    <x v="0"/>
    <n v="5"/>
    <n v="1"/>
    <m/>
    <n v="0.01"/>
    <n v="3.13"/>
    <n v="0"/>
    <n v="0"/>
    <n v="1.540905884130453"/>
    <n v="1"/>
    <x v="33"/>
  </r>
  <r>
    <n v="2019"/>
    <d v="2019-03-18T00:00:00"/>
    <x v="5"/>
    <x v="0"/>
    <x v="3"/>
    <d v="1899-12-30T11:58:00"/>
    <n v="33"/>
    <s v="yhw"/>
    <s v="Yellowhead Wrasse"/>
    <s v="Halichoeres garnoti"/>
    <x v="1"/>
    <x v="0"/>
    <n v="8"/>
    <n v="1"/>
    <m/>
    <n v="0.01"/>
    <n v="3.13"/>
    <n v="0"/>
    <n v="0"/>
    <n v="6.7092142277548126"/>
    <n v="1"/>
    <x v="123"/>
  </r>
  <r>
    <n v="2019"/>
    <d v="2019-03-18T00:00:00"/>
    <x v="5"/>
    <x v="0"/>
    <x v="3"/>
    <d v="1899-12-30T11:58:00"/>
    <n v="33"/>
    <s v="bhw"/>
    <s v="Bluehead Wrasse"/>
    <s v="Thalassoma bifasciatum"/>
    <x v="1"/>
    <x v="0"/>
    <n v="8"/>
    <n v="2"/>
    <m/>
    <n v="8.9099999999999995E-3"/>
    <n v="3.01"/>
    <n v="0"/>
    <n v="0"/>
    <n v="4.6577756365061544"/>
    <n v="1"/>
    <x v="319"/>
  </r>
  <r>
    <n v="2019"/>
    <d v="2019-03-18T00:00:00"/>
    <x v="5"/>
    <x v="0"/>
    <x v="3"/>
    <d v="1899-12-30T11:58:00"/>
    <n v="33"/>
    <s v="bhw"/>
    <s v="Bluehead Wrasse"/>
    <s v="Thalassoma bifasciatum"/>
    <x v="1"/>
    <x v="0"/>
    <n v="3"/>
    <n v="2"/>
    <m/>
    <n v="8.9099999999999995E-3"/>
    <n v="3.01"/>
    <n v="0"/>
    <n v="0"/>
    <n v="0.24322750267948948"/>
    <n v="1"/>
    <x v="320"/>
  </r>
  <r>
    <n v="2019"/>
    <d v="2019-03-18T00:00:00"/>
    <x v="5"/>
    <x v="0"/>
    <x v="3"/>
    <d v="1899-12-30T11:58:00"/>
    <n v="33"/>
    <s v="con"/>
    <s v="Coney"/>
    <s v="Cephalopholis fulva"/>
    <x v="2"/>
    <x v="0"/>
    <n v="17"/>
    <n v="1"/>
    <m/>
    <n v="0.01"/>
    <n v="3.02"/>
    <n v="0"/>
    <n v="0"/>
    <n v="51.994300825309402"/>
    <n v="1"/>
    <x v="321"/>
  </r>
  <r>
    <n v="2019"/>
    <d v="2019-03-18T00:00:00"/>
    <x v="5"/>
    <x v="0"/>
    <x v="3"/>
    <d v="1899-12-30T11:58:00"/>
    <n v="33"/>
    <s v="trum"/>
    <s v="Atlantic trumpetfish"/>
    <s v="Aulostomus maculatus"/>
    <x v="9"/>
    <x v="0"/>
    <n v="38"/>
    <n v="1"/>
    <m/>
    <n v="1E-4"/>
    <n v="3.5539999999999998"/>
    <n v="0"/>
    <n v="0"/>
    <n v="41.167159528949121"/>
    <n v="1"/>
    <x v="322"/>
  </r>
  <r>
    <n v="2019"/>
    <d v="2019-03-18T00:00:00"/>
    <x v="5"/>
    <x v="0"/>
    <x v="3"/>
    <d v="1899-12-30T11:58:00"/>
    <n v="33"/>
    <s v="trum"/>
    <s v="Atlantic trumpetfish"/>
    <s v="Aulostomus maculatus"/>
    <x v="9"/>
    <x v="0"/>
    <n v="25"/>
    <n v="1"/>
    <m/>
    <n v="1E-4"/>
    <n v="3.5539999999999998"/>
    <n v="0"/>
    <n v="0"/>
    <n v="9.2956291852694353"/>
    <n v="1"/>
    <x v="312"/>
  </r>
  <r>
    <n v="2019"/>
    <d v="2019-03-18T00:00:00"/>
    <x v="5"/>
    <x v="0"/>
    <x v="3"/>
    <d v="1899-12-30T11:58:00"/>
    <n v="33"/>
    <s v="yhw"/>
    <s v="Yellowhead Wrasse"/>
    <s v="Halichoeres garnoti"/>
    <x v="1"/>
    <x v="0"/>
    <n v="20"/>
    <n v="1"/>
    <m/>
    <n v="0.01"/>
    <n v="3.13"/>
    <n v="0"/>
    <n v="0"/>
    <n v="118.09292685236611"/>
    <n v="1"/>
    <x v="323"/>
  </r>
  <r>
    <n v="2019"/>
    <d v="2019-03-18T00:00:00"/>
    <x v="5"/>
    <x v="0"/>
    <x v="3"/>
    <d v="1899-12-30T11:58:00"/>
    <n v="33"/>
    <s v="bbs"/>
    <s v="Blackbar soldierfish"/>
    <s v="Myripristis jacobus "/>
    <x v="6"/>
    <x v="0"/>
    <n v="20"/>
    <n v="3"/>
    <m/>
    <n v="1.2019999999999999E-2"/>
    <n v="3.06"/>
    <n v="0"/>
    <n v="0"/>
    <n v="115.09494623941403"/>
    <n v="1"/>
    <x v="285"/>
  </r>
  <r>
    <n v="2019"/>
    <d v="2019-03-18T00:00:00"/>
    <x v="5"/>
    <x v="0"/>
    <x v="3"/>
    <d v="1899-12-30T11:58:00"/>
    <n v="33"/>
    <s v="bbs"/>
    <s v="Blackbar soldierfish"/>
    <s v="Myripristis jacobus "/>
    <x v="6"/>
    <x v="0"/>
    <n v="19"/>
    <n v="3"/>
    <m/>
    <n v="1.2019999999999999E-2"/>
    <n v="3.06"/>
    <n v="0"/>
    <n v="0"/>
    <n v="98.376300490352918"/>
    <n v="1"/>
    <x v="324"/>
  </r>
  <r>
    <n v="2019"/>
    <d v="2019-03-18T00:00:00"/>
    <x v="5"/>
    <x v="0"/>
    <x v="3"/>
    <d v="1899-12-30T11:58:00"/>
    <n v="33"/>
    <s v="bbs"/>
    <s v="Blackbar soldierfish"/>
    <s v="Myripristis jacobus "/>
    <x v="6"/>
    <x v="0"/>
    <n v="17"/>
    <n v="10"/>
    <m/>
    <n v="1.2019999999999999E-2"/>
    <n v="3.06"/>
    <n v="0"/>
    <n v="0"/>
    <n v="69.99679693541637"/>
    <n v="1"/>
    <x v="325"/>
  </r>
  <r>
    <n v="2019"/>
    <d v="2019-03-18T00:00:00"/>
    <x v="5"/>
    <x v="0"/>
    <x v="3"/>
    <d v="1899-12-30T11:58:00"/>
    <n v="33"/>
    <s v="4eb"/>
    <s v="Foureye Butterflyfish"/>
    <s v="Chaetodon capistratus"/>
    <x v="11"/>
    <x v="0"/>
    <n v="10"/>
    <n v="1"/>
    <m/>
    <n v="2.512E-2"/>
    <n v="3.1"/>
    <n v="0"/>
    <n v="0"/>
    <n v="31.624206344269499"/>
    <n v="1"/>
    <x v="63"/>
  </r>
  <r>
    <n v="2019"/>
    <d v="2019-03-18T00:00:00"/>
    <x v="5"/>
    <x v="0"/>
    <x v="3"/>
    <d v="1899-12-30T11:58:00"/>
    <n v="33"/>
    <s v="frg"/>
    <s v="French Grunt"/>
    <s v="Haemulon flavolineatum"/>
    <x v="3"/>
    <x v="0"/>
    <n v="22"/>
    <n v="1"/>
    <m/>
    <n v="1.349E-2"/>
    <n v="3"/>
    <n v="0"/>
    <n v="0"/>
    <n v="143.64152000000001"/>
    <n v="1"/>
    <x v="326"/>
  </r>
  <r>
    <n v="2019"/>
    <d v="2019-03-18T00:00:00"/>
    <x v="5"/>
    <x v="0"/>
    <x v="3"/>
    <d v="1899-12-30T11:58:00"/>
    <n v="33"/>
    <s v="crf"/>
    <s v="Creole Fish"/>
    <s v="Paranthias furcifer"/>
    <x v="2"/>
    <x v="0"/>
    <n v="20"/>
    <n v="1"/>
    <m/>
    <n v="1.35E-2"/>
    <n v="3.0430000000000001"/>
    <n v="0"/>
    <n v="0"/>
    <n v="122.8479872322426"/>
    <n v="1"/>
    <x v="289"/>
  </r>
  <r>
    <n v="2019"/>
    <d v="2019-03-18T00:00:00"/>
    <x v="5"/>
    <x v="0"/>
    <x v="3"/>
    <d v="1899-12-30T11:58:00"/>
    <n v="33"/>
    <s v="yhw"/>
    <s v="Yellowhead Wrasse"/>
    <s v="Halichoeres garnoti"/>
    <x v="1"/>
    <x v="0"/>
    <n v="12"/>
    <n v="1"/>
    <m/>
    <n v="0.01"/>
    <n v="3.13"/>
    <n v="0"/>
    <n v="0"/>
    <n v="23.869169040031956"/>
    <n v="1"/>
    <x v="34"/>
  </r>
  <r>
    <n v="2019"/>
    <d v="2019-03-18T00:00:00"/>
    <x v="5"/>
    <x v="0"/>
    <x v="4"/>
    <d v="1899-12-30T12:09:00"/>
    <n v="30"/>
    <s v="rfb"/>
    <s v="Reef Butterflyfish"/>
    <s v="Chaetodon sedentarius"/>
    <x v="11"/>
    <x v="0"/>
    <n v="14"/>
    <n v="2"/>
    <m/>
    <n v="2.52E-2"/>
    <n v="3.0760000000000001"/>
    <n v="0"/>
    <n v="0"/>
    <n v="84.506551291248698"/>
    <n v="1"/>
    <x v="327"/>
  </r>
  <r>
    <n v="2019"/>
    <d v="2019-03-18T00:00:00"/>
    <x v="5"/>
    <x v="0"/>
    <x v="4"/>
    <d v="1899-12-30T12:09:00"/>
    <n v="30"/>
    <s v="crf"/>
    <s v="Creole Fish"/>
    <s v="Paranthias furcifer"/>
    <x v="2"/>
    <x v="0"/>
    <n v="21"/>
    <n v="1"/>
    <m/>
    <n v="1.35E-2"/>
    <n v="3.0430000000000001"/>
    <n v="0"/>
    <n v="0"/>
    <n v="142.51057171841856"/>
    <n v="1"/>
    <x v="307"/>
  </r>
  <r>
    <n v="2019"/>
    <d v="2019-03-18T00:00:00"/>
    <x v="5"/>
    <x v="0"/>
    <x v="4"/>
    <d v="1899-12-30T12:09:00"/>
    <n v="30"/>
    <s v="crf"/>
    <s v="Creole Fish"/>
    <s v="Paranthias furcifer"/>
    <x v="2"/>
    <x v="0"/>
    <n v="15"/>
    <n v="1"/>
    <m/>
    <n v="1.35E-2"/>
    <n v="3.0430000000000001"/>
    <n v="0"/>
    <n v="0"/>
    <n v="51.189332893542563"/>
    <n v="1"/>
    <x v="189"/>
  </r>
  <r>
    <n v="2019"/>
    <d v="2019-03-18T00:00:00"/>
    <x v="5"/>
    <x v="0"/>
    <x v="4"/>
    <d v="1899-12-30T12:09:00"/>
    <n v="30"/>
    <s v="bbs"/>
    <s v="Blackbar soldierfish"/>
    <s v="Myripristis jacobus "/>
    <x v="6"/>
    <x v="0"/>
    <n v="16"/>
    <n v="2"/>
    <m/>
    <n v="1.2019999999999999E-2"/>
    <n v="3.06"/>
    <n v="0"/>
    <n v="0"/>
    <n v="58.144898213408602"/>
    <n v="1"/>
    <x v="223"/>
  </r>
  <r>
    <n v="2019"/>
    <d v="2019-03-18T00:00:00"/>
    <x v="5"/>
    <x v="0"/>
    <x v="4"/>
    <d v="1899-12-30T12:09:00"/>
    <n v="30"/>
    <s v="bbs"/>
    <s v="Blackbar soldierfish"/>
    <s v="Myripristis jacobus "/>
    <x v="6"/>
    <x v="0"/>
    <n v="19"/>
    <n v="2"/>
    <m/>
    <n v="1.2019999999999999E-2"/>
    <n v="3.06"/>
    <n v="0"/>
    <n v="0"/>
    <n v="98.376300490352918"/>
    <n v="1"/>
    <x v="244"/>
  </r>
  <r>
    <n v="2019"/>
    <d v="2019-03-18T00:00:00"/>
    <x v="5"/>
    <x v="0"/>
    <x v="4"/>
    <d v="1899-12-30T12:09:00"/>
    <n v="30"/>
    <s v="frg"/>
    <s v="French Grunt"/>
    <s v="Haemulon flavolineatum"/>
    <x v="3"/>
    <x v="0"/>
    <n v="16"/>
    <n v="1"/>
    <m/>
    <n v="1.349E-2"/>
    <n v="3"/>
    <n v="0"/>
    <n v="0"/>
    <n v="55.255040000000001"/>
    <n v="1"/>
    <x v="23"/>
  </r>
  <r>
    <n v="2019"/>
    <d v="2019-03-18T00:00:00"/>
    <x v="5"/>
    <x v="0"/>
    <x v="4"/>
    <d v="1899-12-30T12:09:00"/>
    <n v="30"/>
    <s v="bhw"/>
    <s v="Bluehead Wrasse"/>
    <s v="Thalassoma bifasciatum"/>
    <x v="1"/>
    <x v="0"/>
    <n v="5"/>
    <n v="20"/>
    <m/>
    <n v="8.9099999999999995E-3"/>
    <n v="3.01"/>
    <n v="0"/>
    <n v="0"/>
    <n v="1.1318201385239828"/>
    <n v="1"/>
    <x v="159"/>
  </r>
  <r>
    <n v="2019"/>
    <d v="2019-03-18T00:00:00"/>
    <x v="5"/>
    <x v="0"/>
    <x v="4"/>
    <d v="1899-12-30T12:09:00"/>
    <n v="30"/>
    <s v="trum"/>
    <s v="Atlantic trumpetfish"/>
    <s v="Aulostomus maculatus"/>
    <x v="9"/>
    <x v="0"/>
    <n v="25"/>
    <n v="1"/>
    <m/>
    <n v="1E-4"/>
    <n v="3.5539999999999998"/>
    <n v="0"/>
    <n v="0"/>
    <n v="9.2956291852694353"/>
    <n v="1"/>
    <x v="312"/>
  </r>
  <r>
    <n v="2019"/>
    <d v="2019-03-18T00:00:00"/>
    <x v="5"/>
    <x v="0"/>
    <x v="4"/>
    <d v="1899-12-30T12:09:00"/>
    <n v="30"/>
    <s v="crf"/>
    <s v="Creole Fish"/>
    <s v="Paranthias furcifer"/>
    <x v="2"/>
    <x v="0"/>
    <n v="19"/>
    <n v="1"/>
    <m/>
    <n v="1.35E-2"/>
    <n v="3.0430000000000001"/>
    <n v="0"/>
    <n v="0"/>
    <n v="105.09473905509115"/>
    <n v="1"/>
    <x v="288"/>
  </r>
  <r>
    <n v="2019"/>
    <d v="2019-03-18T00:00:00"/>
    <x v="5"/>
    <x v="0"/>
    <x v="4"/>
    <d v="1899-12-30T12:09:00"/>
    <n v="30"/>
    <s v="bhw"/>
    <s v="Bluehead Wrasse"/>
    <s v="Thalassoma bifasciatum"/>
    <x v="1"/>
    <x v="0"/>
    <n v="6"/>
    <n v="10"/>
    <m/>
    <n v="8.9099999999999995E-3"/>
    <n v="3.01"/>
    <n v="0"/>
    <n v="0"/>
    <n v="1.9593542699963782"/>
    <n v="1"/>
    <x v="35"/>
  </r>
  <r>
    <n v="2019"/>
    <d v="2019-03-18T00:00:00"/>
    <x v="5"/>
    <x v="0"/>
    <x v="4"/>
    <d v="1899-12-30T12:09:00"/>
    <n v="30"/>
    <s v="grb"/>
    <s v="Graysby"/>
    <s v="Cephalopholis cruentata"/>
    <x v="2"/>
    <x v="0"/>
    <n v="25"/>
    <n v="1"/>
    <m/>
    <n v="1.1220000000000001E-2"/>
    <n v="3.07"/>
    <n v="0"/>
    <n v="0"/>
    <n v="219.61837993253462"/>
    <n v="1"/>
    <x v="328"/>
  </r>
  <r>
    <n v="2019"/>
    <d v="2019-03-18T00:00:00"/>
    <x v="5"/>
    <x v="0"/>
    <x v="4"/>
    <d v="1899-12-30T12:09:00"/>
    <n v="30"/>
    <s v="yhw"/>
    <s v="Yellowhead Wrasse"/>
    <s v="Halichoeres garnoti"/>
    <x v="1"/>
    <x v="0"/>
    <n v="3"/>
    <n v="1"/>
    <m/>
    <n v="0.01"/>
    <n v="3.13"/>
    <n v="0"/>
    <n v="0"/>
    <n v="0.3114508548769428"/>
    <n v="1"/>
    <x v="253"/>
  </r>
  <r>
    <n v="2019"/>
    <d v="2019-03-18T00:00:00"/>
    <x v="5"/>
    <x v="0"/>
    <x v="4"/>
    <d v="1899-12-30T12:09:00"/>
    <n v="30"/>
    <s v="yhw"/>
    <s v="Yellowhead Wrasse"/>
    <s v="Halichoeres garnoti"/>
    <x v="1"/>
    <x v="0"/>
    <n v="5"/>
    <n v="1"/>
    <m/>
    <n v="0.01"/>
    <n v="3.13"/>
    <n v="0"/>
    <n v="0"/>
    <n v="1.540905884130453"/>
    <n v="1"/>
    <x v="33"/>
  </r>
  <r>
    <n v="2019"/>
    <d v="2019-03-18T00:00:00"/>
    <x v="5"/>
    <x v="0"/>
    <x v="4"/>
    <d v="1899-12-30T12:09:00"/>
    <n v="30"/>
    <s v="bbs"/>
    <s v="Blackbar soldierfish"/>
    <s v="Myripristis jacobus "/>
    <x v="6"/>
    <x v="0"/>
    <n v="8"/>
    <n v="2"/>
    <m/>
    <n v="1.2019999999999999E-2"/>
    <n v="3.06"/>
    <n v="0"/>
    <n v="0"/>
    <n v="6.9720393222428108"/>
    <n v="1"/>
    <x v="329"/>
  </r>
  <r>
    <n v="2019"/>
    <d v="2019-03-18T00:00:00"/>
    <x v="5"/>
    <x v="0"/>
    <x v="4"/>
    <d v="1899-12-30T12:09:00"/>
    <n v="30"/>
    <s v="bbs"/>
    <s v="Blackbar soldierfish"/>
    <s v="Myripristis jacobus "/>
    <x v="6"/>
    <x v="0"/>
    <n v="16"/>
    <n v="1"/>
    <m/>
    <n v="1.2019999999999999E-2"/>
    <n v="3.06"/>
    <n v="0"/>
    <n v="0"/>
    <n v="58.144898213408602"/>
    <n v="1"/>
    <x v="214"/>
  </r>
  <r>
    <n v="2019"/>
    <d v="2019-03-18T00:00:00"/>
    <x v="5"/>
    <x v="0"/>
    <x v="4"/>
    <d v="1899-12-30T12:09:00"/>
    <n v="30"/>
    <s v="grb"/>
    <s v="Graysby"/>
    <s v="Cephalopholis cruentata"/>
    <x v="2"/>
    <x v="0"/>
    <n v="19"/>
    <n v="1"/>
    <m/>
    <n v="1.1220000000000001E-2"/>
    <n v="3.07"/>
    <n v="0"/>
    <n v="0"/>
    <n v="94.572835830450003"/>
    <n v="1"/>
    <x v="243"/>
  </r>
  <r>
    <n v="2019"/>
    <d v="2019-03-18T00:00:00"/>
    <x v="5"/>
    <x v="0"/>
    <x v="4"/>
    <d v="1899-12-30T12:09:00"/>
    <n v="30"/>
    <s v="grb"/>
    <s v="Graysby"/>
    <s v="Cephalopholis cruentata"/>
    <x v="2"/>
    <x v="0"/>
    <n v="15"/>
    <n v="1"/>
    <m/>
    <n v="1.1220000000000001E-2"/>
    <n v="3.07"/>
    <n v="0"/>
    <n v="0"/>
    <n v="45.771276260722111"/>
    <n v="1"/>
    <x v="132"/>
  </r>
  <r>
    <n v="2019"/>
    <d v="2019-03-18T00:00:00"/>
    <x v="5"/>
    <x v="0"/>
    <x v="4"/>
    <d v="1899-12-30T12:09:00"/>
    <n v="30"/>
    <s v="lsq"/>
    <s v="Longspine Squirrelfish"/>
    <s v="Holocentrus rufus"/>
    <x v="6"/>
    <x v="0"/>
    <n v="18"/>
    <n v="1"/>
    <m/>
    <n v="1.1480000000000001E-2"/>
    <n v="2.89"/>
    <n v="0"/>
    <n v="0"/>
    <n v="48.716875629464418"/>
    <n v="1"/>
    <x v="330"/>
  </r>
  <r>
    <n v="2019"/>
    <d v="2019-03-18T00:00:00"/>
    <x v="5"/>
    <x v="0"/>
    <x v="4"/>
    <d v="1899-12-30T12:09:00"/>
    <n v="30"/>
    <s v="blg"/>
    <s v="Blue Striped Grunt"/>
    <s v="Haemulon sciurus"/>
    <x v="3"/>
    <x v="0"/>
    <n v="24"/>
    <n v="1"/>
    <m/>
    <n v="1.549E-2"/>
    <n v="2.98"/>
    <n v="0"/>
    <n v="0"/>
    <n v="200.94671830999741"/>
    <n v="1"/>
    <x v="331"/>
  </r>
  <r>
    <n v="2019"/>
    <d v="2019-03-18T00:00:00"/>
    <x v="5"/>
    <x v="0"/>
    <x v="5"/>
    <d v="1899-12-30T12:20:00"/>
    <n v="30"/>
    <s v="blg"/>
    <s v="Blue Striped Grunt"/>
    <s v="Haemulon sciurus"/>
    <x v="3"/>
    <x v="0"/>
    <n v="26"/>
    <n v="1"/>
    <m/>
    <n v="1.549E-2"/>
    <n v="2.98"/>
    <n v="0"/>
    <n v="0"/>
    <n v="255.07740771257104"/>
    <n v="1"/>
    <x v="332"/>
  </r>
  <r>
    <n v="2019"/>
    <d v="2019-03-18T00:00:00"/>
    <x v="5"/>
    <x v="0"/>
    <x v="5"/>
    <d v="1899-12-30T12:20:00"/>
    <n v="30"/>
    <s v="sms"/>
    <s v="Schoolmaster snapper"/>
    <s v="Lutjanus apodus"/>
    <x v="0"/>
    <x v="0"/>
    <n v="24"/>
    <n v="1"/>
    <m/>
    <n v="1.413E-2"/>
    <n v="2.98"/>
    <n v="0"/>
    <n v="0"/>
    <n v="183.30388184120486"/>
    <n v="1"/>
    <x v="113"/>
  </r>
  <r>
    <n v="2019"/>
    <d v="2019-03-18T00:00:00"/>
    <x v="5"/>
    <x v="0"/>
    <x v="5"/>
    <d v="1899-12-30T12:20:00"/>
    <n v="30"/>
    <s v="sms"/>
    <s v="Schoolmaster snapper"/>
    <s v="Lutjanus apodus"/>
    <x v="0"/>
    <x v="0"/>
    <n v="32"/>
    <n v="1"/>
    <m/>
    <n v="1.413E-2"/>
    <n v="2.98"/>
    <n v="0"/>
    <n v="0"/>
    <n v="432.00532219216183"/>
    <n v="1"/>
    <x v="112"/>
  </r>
  <r>
    <n v="2019"/>
    <d v="2019-03-18T00:00:00"/>
    <x v="5"/>
    <x v="0"/>
    <x v="5"/>
    <d v="1899-12-30T12:20:00"/>
    <n v="30"/>
    <s v="fra"/>
    <s v="French Angelfish"/>
    <s v="Pomacanthus paru"/>
    <x v="10"/>
    <x v="0"/>
    <n v="20"/>
    <n v="1"/>
    <m/>
    <n v="3.09E-2"/>
    <n v="2.95"/>
    <n v="0"/>
    <n v="0"/>
    <n v="212.81241818680488"/>
    <n v="1"/>
    <x v="333"/>
  </r>
  <r>
    <n v="2019"/>
    <d v="2019-03-18T00:00:00"/>
    <x v="5"/>
    <x v="0"/>
    <x v="5"/>
    <d v="1899-12-30T12:20:00"/>
    <n v="30"/>
    <s v="crf"/>
    <s v="Creole Fish"/>
    <s v="Paranthias furcifer"/>
    <x v="2"/>
    <x v="0"/>
    <n v="19"/>
    <n v="10"/>
    <m/>
    <n v="1.35E-2"/>
    <n v="3.0430000000000001"/>
    <n v="0"/>
    <n v="0"/>
    <n v="105.09473905509115"/>
    <n v="1"/>
    <x v="334"/>
  </r>
  <r>
    <n v="2019"/>
    <d v="2019-03-18T00:00:00"/>
    <x v="5"/>
    <x v="0"/>
    <x v="5"/>
    <d v="1899-12-30T12:20:00"/>
    <n v="30"/>
    <s v="frg"/>
    <s v="French Grunt"/>
    <s v="Haemulon flavolineatum"/>
    <x v="3"/>
    <x v="0"/>
    <n v="18"/>
    <n v="1"/>
    <m/>
    <n v="1.349E-2"/>
    <n v="3"/>
    <n v="0"/>
    <n v="0"/>
    <n v="78.673680000000004"/>
    <n v="1"/>
    <x v="131"/>
  </r>
  <r>
    <n v="2019"/>
    <d v="2019-03-18T00:00:00"/>
    <x v="5"/>
    <x v="0"/>
    <x v="5"/>
    <d v="1899-12-30T12:20:00"/>
    <n v="30"/>
    <s v="ygf"/>
    <s v="Goatfish"/>
    <s v="Mulloidichthys martinicus"/>
    <x v="4"/>
    <x v="0"/>
    <n v="17"/>
    <n v="1"/>
    <m/>
    <n v="9.7699999999999992E-3"/>
    <n v="3.12"/>
    <n v="0"/>
    <n v="0"/>
    <n v="67.436527390317082"/>
    <n v="1"/>
    <x v="265"/>
  </r>
  <r>
    <n v="2019"/>
    <d v="2019-03-18T00:00:00"/>
    <x v="5"/>
    <x v="0"/>
    <x v="5"/>
    <d v="1899-12-30T12:20:00"/>
    <n v="30"/>
    <s v="yhw"/>
    <s v="Yellowhead Wrasse"/>
    <s v="Halichoeres garnoti"/>
    <x v="1"/>
    <x v="0"/>
    <n v="18"/>
    <n v="1"/>
    <m/>
    <n v="0.01"/>
    <n v="3.13"/>
    <n v="0"/>
    <n v="0"/>
    <n v="84.918622557127222"/>
    <n v="1"/>
    <x v="335"/>
  </r>
  <r>
    <n v="2019"/>
    <d v="2019-03-18T00:00:00"/>
    <x v="5"/>
    <x v="0"/>
    <x v="5"/>
    <d v="1899-12-30T12:20:00"/>
    <n v="30"/>
    <s v="crf"/>
    <s v="Creole Fish"/>
    <s v="Paranthias furcifer"/>
    <x v="2"/>
    <x v="0"/>
    <n v="16"/>
    <n v="2"/>
    <m/>
    <n v="1.35E-2"/>
    <n v="3.0430000000000001"/>
    <n v="0"/>
    <n v="0"/>
    <n v="62.297536858985559"/>
    <n v="1"/>
    <x v="336"/>
  </r>
  <r>
    <n v="2019"/>
    <d v="2019-03-18T00:00:00"/>
    <x v="5"/>
    <x v="0"/>
    <x v="5"/>
    <d v="1899-12-30T12:20:00"/>
    <n v="30"/>
    <s v="bbs"/>
    <s v="Blackbar soldierfish"/>
    <s v="Myripristis jacobus "/>
    <x v="6"/>
    <x v="0"/>
    <n v="16"/>
    <n v="3"/>
    <m/>
    <n v="1.2019999999999999E-2"/>
    <n v="3.06"/>
    <n v="0"/>
    <n v="0"/>
    <n v="58.144898213408602"/>
    <n v="1"/>
    <x v="337"/>
  </r>
  <r>
    <n v="2019"/>
    <d v="2019-03-18T00:00:00"/>
    <x v="5"/>
    <x v="0"/>
    <x v="5"/>
    <d v="1899-12-30T12:20:00"/>
    <n v="30"/>
    <s v="crf"/>
    <s v="Creole Fish"/>
    <s v="Paranthias furcifer"/>
    <x v="2"/>
    <x v="0"/>
    <n v="18"/>
    <n v="1"/>
    <m/>
    <n v="1.35E-2"/>
    <n v="3.0430000000000001"/>
    <n v="0"/>
    <n v="0"/>
    <n v="89.151365916048732"/>
    <n v="1"/>
    <x v="338"/>
  </r>
  <r>
    <n v="2019"/>
    <d v="2019-03-18T00:00:00"/>
    <x v="5"/>
    <x v="0"/>
    <x v="5"/>
    <d v="1899-12-30T12:20:00"/>
    <n v="30"/>
    <s v="ygf"/>
    <s v="Goatfish"/>
    <s v="Mulloidichthys martinicus"/>
    <x v="4"/>
    <x v="0"/>
    <n v="19"/>
    <n v="1"/>
    <m/>
    <n v="9.7699999999999992E-3"/>
    <n v="3.12"/>
    <n v="0"/>
    <n v="0"/>
    <n v="95.4126149670996"/>
    <n v="1"/>
    <x v="207"/>
  </r>
  <r>
    <n v="2019"/>
    <d v="2019-03-18T00:00:00"/>
    <x v="5"/>
    <x v="0"/>
    <x v="5"/>
    <d v="1899-12-30T12:20:00"/>
    <n v="30"/>
    <s v="yhw"/>
    <s v="Yellowhead Wrasse"/>
    <s v="Halichoeres garnoti"/>
    <x v="1"/>
    <x v="0"/>
    <n v="3"/>
    <n v="1"/>
    <m/>
    <n v="0.01"/>
    <n v="3.13"/>
    <n v="0"/>
    <n v="0"/>
    <n v="0.3114508548769428"/>
    <n v="1"/>
    <x v="253"/>
  </r>
  <r>
    <n v="2019"/>
    <d v="2019-03-18T00:00:00"/>
    <x v="5"/>
    <x v="0"/>
    <x v="5"/>
    <d v="1899-12-30T12:20:00"/>
    <n v="30"/>
    <s v="yhw"/>
    <s v="Yellowhead Wrasse"/>
    <s v="Halichoeres garnoti"/>
    <x v="1"/>
    <x v="0"/>
    <n v="5"/>
    <n v="1"/>
    <m/>
    <n v="0.01"/>
    <n v="3.13"/>
    <n v="0"/>
    <n v="0"/>
    <n v="1.540905884130453"/>
    <n v="1"/>
    <x v="33"/>
  </r>
  <r>
    <n v="2019"/>
    <d v="2019-03-18T00:00:00"/>
    <x v="5"/>
    <x v="0"/>
    <x v="5"/>
    <d v="1899-12-30T12:20:00"/>
    <n v="30"/>
    <s v="bhw"/>
    <s v="Bluehead Wrasse"/>
    <s v="Thalassoma bifasciatum"/>
    <x v="1"/>
    <x v="0"/>
    <n v="5"/>
    <n v="20"/>
    <m/>
    <n v="8.9099999999999995E-3"/>
    <n v="3.01"/>
    <n v="0"/>
    <n v="0"/>
    <n v="1.1318201385239828"/>
    <n v="1"/>
    <x v="159"/>
  </r>
  <r>
    <n v="2019"/>
    <d v="2019-03-18T00:00:00"/>
    <x v="5"/>
    <x v="1"/>
    <x v="6"/>
    <d v="1899-12-30T11:25:00"/>
    <n v="30"/>
    <s v="trum"/>
    <s v="Atlantic trumpetfish"/>
    <s v="Aulostomus maculatus"/>
    <x v="9"/>
    <x v="0"/>
    <n v="40"/>
    <n v="1"/>
    <m/>
    <n v="1E-4"/>
    <n v="3.5539999999999998"/>
    <n v="0"/>
    <n v="0"/>
    <n v="49.399347121607263"/>
    <n v="1"/>
    <x v="234"/>
  </r>
  <r>
    <n v="2019"/>
    <d v="2019-03-18T00:00:00"/>
    <x v="5"/>
    <x v="1"/>
    <x v="6"/>
    <d v="1899-12-30T11:25:00"/>
    <n v="30"/>
    <s v="trum"/>
    <s v="Atlantic trumpetfish"/>
    <s v="Aulostomus maculatus"/>
    <x v="9"/>
    <x v="0"/>
    <n v="21"/>
    <n v="1"/>
    <m/>
    <n v="1E-4"/>
    <n v="3.5539999999999998"/>
    <n v="0"/>
    <n v="0"/>
    <n v="5.0022728127050824"/>
    <n v="1"/>
    <x v="339"/>
  </r>
  <r>
    <n v="2019"/>
    <d v="2019-03-18T00:00:00"/>
    <x v="5"/>
    <x v="1"/>
    <x v="6"/>
    <d v="1899-12-30T11:25:00"/>
    <n v="30"/>
    <s v="ygf"/>
    <s v="Goatfish"/>
    <s v="Mulloidichthys martinicus"/>
    <x v="4"/>
    <x v="0"/>
    <n v="20"/>
    <n v="8"/>
    <m/>
    <n v="9.7699999999999992E-3"/>
    <n v="3.12"/>
    <n v="0"/>
    <n v="0"/>
    <n v="111.97166862172135"/>
    <n v="1"/>
    <x v="340"/>
  </r>
  <r>
    <n v="2019"/>
    <d v="2019-03-18T00:00:00"/>
    <x v="5"/>
    <x v="1"/>
    <x v="6"/>
    <d v="1899-12-30T11:25:00"/>
    <n v="30"/>
    <s v="bbs"/>
    <s v="Blackbar soldierfish"/>
    <s v="Myripristis jacobus "/>
    <x v="6"/>
    <x v="0"/>
    <n v="15"/>
    <n v="1"/>
    <m/>
    <n v="1.2019999999999999E-2"/>
    <n v="3.06"/>
    <n v="0"/>
    <n v="0"/>
    <n v="47.724756406775086"/>
    <n v="1"/>
    <x v="66"/>
  </r>
  <r>
    <n v="2019"/>
    <d v="2019-03-18T00:00:00"/>
    <x v="5"/>
    <x v="1"/>
    <x v="6"/>
    <d v="1899-12-30T11:25:00"/>
    <n v="30"/>
    <s v="bhw"/>
    <s v="Bluehead Wrasse"/>
    <s v="Thalassoma bifasciatum"/>
    <x v="1"/>
    <x v="0"/>
    <n v="7"/>
    <n v="1"/>
    <m/>
    <n v="8.9099999999999995E-3"/>
    <n v="3.01"/>
    <n v="0"/>
    <n v="0"/>
    <n v="3.1161819272016391"/>
    <n v="1"/>
    <x v="341"/>
  </r>
  <r>
    <n v="2019"/>
    <d v="2019-03-18T00:00:00"/>
    <x v="5"/>
    <x v="1"/>
    <x v="6"/>
    <d v="1899-12-30T11:25:00"/>
    <n v="30"/>
    <s v="blg"/>
    <s v="Blue Striped Grunt"/>
    <s v="Haemulon sciurus"/>
    <x v="3"/>
    <x v="0"/>
    <n v="25"/>
    <n v="1"/>
    <m/>
    <n v="1.549E-2"/>
    <n v="2.98"/>
    <n v="0"/>
    <n v="0"/>
    <n v="226.94083246080001"/>
    <n v="1"/>
    <x v="342"/>
  </r>
  <r>
    <n v="2019"/>
    <d v="2019-03-18T00:00:00"/>
    <x v="5"/>
    <x v="1"/>
    <x v="6"/>
    <d v="1899-12-30T11:25:00"/>
    <n v="30"/>
    <s v="bhw"/>
    <s v="Bluehead Wrasse"/>
    <s v="Thalassoma bifasciatum"/>
    <x v="1"/>
    <x v="0"/>
    <n v="5"/>
    <n v="3"/>
    <m/>
    <n v="8.9099999999999995E-3"/>
    <n v="3.01"/>
    <n v="0"/>
    <n v="0"/>
    <n v="1.1318201385239828"/>
    <n v="1"/>
    <x v="208"/>
  </r>
  <r>
    <n v="2019"/>
    <d v="2019-03-18T00:00:00"/>
    <x v="5"/>
    <x v="1"/>
    <x v="6"/>
    <d v="1899-12-30T11:25:00"/>
    <n v="30"/>
    <s v="trum"/>
    <s v="Atlantic trumpetfish"/>
    <s v="Aulostomus maculatus"/>
    <x v="9"/>
    <x v="0"/>
    <n v="27"/>
    <n v="1"/>
    <m/>
    <n v="1E-4"/>
    <n v="3.5539999999999998"/>
    <n v="0"/>
    <n v="0"/>
    <n v="12.219876530473945"/>
    <n v="1"/>
    <x v="76"/>
  </r>
  <r>
    <n v="2019"/>
    <d v="2019-03-18T00:00:00"/>
    <x v="5"/>
    <x v="1"/>
    <x v="6"/>
    <d v="1899-12-30T11:25:00"/>
    <n v="30"/>
    <s v="blg"/>
    <s v="Blue Striped Grunt"/>
    <s v="Haemulon sciurus"/>
    <x v="3"/>
    <x v="0"/>
    <n v="20"/>
    <n v="1"/>
    <m/>
    <n v="1.549E-2"/>
    <n v="2.98"/>
    <n v="0"/>
    <n v="0"/>
    <n v="116.71342259582475"/>
    <n v="1"/>
    <x v="53"/>
  </r>
  <r>
    <n v="2019"/>
    <d v="2019-03-18T00:00:00"/>
    <x v="5"/>
    <x v="1"/>
    <x v="6"/>
    <d v="1899-12-30T11:25:00"/>
    <n v="30"/>
    <s v="sms"/>
    <s v="Schoolmaster snapper"/>
    <s v="Lutjanus apodus"/>
    <x v="0"/>
    <x v="0"/>
    <n v="28"/>
    <n v="2"/>
    <m/>
    <n v="1.413E-2"/>
    <n v="2.98"/>
    <n v="0"/>
    <n v="0"/>
    <n v="290.18375435828915"/>
    <n v="1"/>
    <x v="343"/>
  </r>
  <r>
    <n v="2019"/>
    <d v="2019-03-18T00:00:00"/>
    <x v="5"/>
    <x v="1"/>
    <x v="6"/>
    <d v="1899-12-30T11:25:00"/>
    <n v="30"/>
    <s v="sms"/>
    <s v="Schoolmaster snapper"/>
    <s v="Lutjanus apodus"/>
    <x v="0"/>
    <x v="0"/>
    <n v="20"/>
    <n v="1"/>
    <m/>
    <n v="1.413E-2"/>
    <n v="2.98"/>
    <n v="0"/>
    <n v="0"/>
    <n v="106.46614985661742"/>
    <n v="1"/>
    <x v="11"/>
  </r>
  <r>
    <n v="2019"/>
    <d v="2019-03-18T00:00:00"/>
    <x v="5"/>
    <x v="1"/>
    <x v="6"/>
    <d v="1899-12-30T11:25:00"/>
    <n v="30"/>
    <s v="wsf"/>
    <s v="Whitespotted Filefish"/>
    <s v="Cantherhines macrocerus"/>
    <x v="8"/>
    <x v="0"/>
    <n v="40"/>
    <n v="1"/>
    <m/>
    <n v="2.291E-2"/>
    <n v="2.89"/>
    <n v="0"/>
    <n v="0"/>
    <n v="977.18876274242177"/>
    <n v="1"/>
    <x v="344"/>
  </r>
  <r>
    <n v="2019"/>
    <d v="2019-03-18T00:00:00"/>
    <x v="5"/>
    <x v="1"/>
    <x v="6"/>
    <d v="1899-12-30T11:25:00"/>
    <n v="30"/>
    <s v="wsf"/>
    <s v="Whitespotted Filefish"/>
    <s v="Cantherhines macrocerus"/>
    <x v="8"/>
    <x v="0"/>
    <n v="15"/>
    <n v="1"/>
    <m/>
    <n v="2.291E-2"/>
    <n v="2.89"/>
    <n v="0"/>
    <n v="0"/>
    <n v="57.402238376338723"/>
    <n v="1"/>
    <x v="345"/>
  </r>
  <r>
    <n v="2019"/>
    <d v="2019-03-18T00:00:00"/>
    <x v="5"/>
    <x v="1"/>
    <x v="7"/>
    <d v="1899-12-30T11:25:00"/>
    <n v="30"/>
    <s v="blg"/>
    <s v="Blue Striped Grunt"/>
    <s v="Haemulon sciurus"/>
    <x v="3"/>
    <x v="0"/>
    <n v="15"/>
    <n v="1"/>
    <m/>
    <n v="1.549E-2"/>
    <n v="2.98"/>
    <n v="0"/>
    <n v="0"/>
    <n v="49.52259225934101"/>
    <n v="1"/>
    <x v="10"/>
  </r>
  <r>
    <n v="2019"/>
    <d v="2019-03-18T00:00:00"/>
    <x v="5"/>
    <x v="1"/>
    <x v="7"/>
    <d v="1899-12-30T11:25:00"/>
    <n v="30"/>
    <s v="trum"/>
    <s v="Atlantic trumpetfish"/>
    <s v="Aulostomus maculatus"/>
    <x v="9"/>
    <x v="0"/>
    <n v="23"/>
    <n v="1"/>
    <m/>
    <n v="1E-4"/>
    <n v="3.5539999999999998"/>
    <n v="0"/>
    <n v="0"/>
    <n v="6.9116339497187225"/>
    <n v="1"/>
    <x v="271"/>
  </r>
  <r>
    <n v="2019"/>
    <d v="2019-03-18T00:00:00"/>
    <x v="5"/>
    <x v="1"/>
    <x v="7"/>
    <d v="1899-12-30T11:25:00"/>
    <n v="30"/>
    <s v="fra"/>
    <s v="French Angelfish"/>
    <s v="Pomacanthus paru"/>
    <x v="10"/>
    <x v="0"/>
    <n v="27"/>
    <n v="1"/>
    <m/>
    <n v="3.09E-2"/>
    <n v="2.95"/>
    <n v="0"/>
    <n v="0"/>
    <n v="515.80029203938329"/>
    <n v="1"/>
    <x v="346"/>
  </r>
  <r>
    <n v="2019"/>
    <d v="2019-03-18T00:00:00"/>
    <x v="5"/>
    <x v="1"/>
    <x v="7"/>
    <d v="1899-12-30T11:25:00"/>
    <n v="30"/>
    <s v="sqf"/>
    <s v="Squirrel Fish"/>
    <s v="Holocentrus adsensionis"/>
    <x v="6"/>
    <x v="0"/>
    <n v="20"/>
    <n v="2"/>
    <m/>
    <n v="1.585E-2"/>
    <n v="2.97"/>
    <n v="0"/>
    <n v="0"/>
    <n v="115.90131239537816"/>
    <n v="1"/>
    <x v="347"/>
  </r>
  <r>
    <n v="2019"/>
    <d v="2019-03-18T00:00:00"/>
    <x v="5"/>
    <x v="1"/>
    <x v="7"/>
    <d v="1899-12-30T11:25:00"/>
    <n v="30"/>
    <s v="bdb"/>
    <s v="Banded Butterflyfish"/>
    <s v="Chaetodan striatus"/>
    <x v="11"/>
    <x v="0"/>
    <n v="16"/>
    <n v="2"/>
    <m/>
    <n v="2.239E-2"/>
    <n v="3.03"/>
    <n v="0"/>
    <n v="0"/>
    <n v="99.663845670741665"/>
    <n v="1"/>
    <x v="348"/>
  </r>
  <r>
    <n v="2019"/>
    <d v="2019-03-18T00:00:00"/>
    <x v="5"/>
    <x v="1"/>
    <x v="7"/>
    <d v="1899-12-30T11:25:00"/>
    <n v="30"/>
    <s v="trum"/>
    <s v="Atlantic trumpetfish"/>
    <s v="Aulostomus maculatus"/>
    <x v="9"/>
    <x v="0"/>
    <n v="27"/>
    <n v="1"/>
    <m/>
    <n v="1E-4"/>
    <n v="3.5539999999999998"/>
    <n v="0"/>
    <n v="0"/>
    <n v="12.219876530473945"/>
    <n v="1"/>
    <x v="76"/>
  </r>
  <r>
    <n v="2019"/>
    <d v="2019-03-18T00:00:00"/>
    <x v="5"/>
    <x v="1"/>
    <x v="7"/>
    <d v="1899-12-30T11:25:00"/>
    <n v="30"/>
    <s v="fra"/>
    <s v="French Angelfish"/>
    <s v="Pomacanthus paru"/>
    <x v="10"/>
    <x v="0"/>
    <n v="33"/>
    <n v="1"/>
    <m/>
    <n v="3.09E-2"/>
    <n v="2.95"/>
    <n v="0"/>
    <n v="0"/>
    <n v="932.34061182127118"/>
    <n v="1"/>
    <x v="169"/>
  </r>
  <r>
    <n v="2019"/>
    <d v="2019-03-18T00:00:00"/>
    <x v="5"/>
    <x v="1"/>
    <x v="7"/>
    <d v="1899-12-30T11:25:00"/>
    <n v="30"/>
    <s v="sms"/>
    <s v="Schoolmaster snapper"/>
    <s v="Lutjanus apodus"/>
    <x v="0"/>
    <x v="0"/>
    <n v="25"/>
    <n v="1"/>
    <m/>
    <n v="1.413E-2"/>
    <n v="2.98"/>
    <n v="0"/>
    <n v="0"/>
    <n v="207.01574968825722"/>
    <n v="1"/>
    <x v="349"/>
  </r>
  <r>
    <n v="2019"/>
    <d v="2019-03-18T00:00:00"/>
    <x v="5"/>
    <x v="1"/>
    <x v="7"/>
    <d v="1899-12-30T11:25:00"/>
    <n v="30"/>
    <s v="frg"/>
    <s v="French Grunt"/>
    <s v="Haemulon flavolineatum"/>
    <x v="3"/>
    <x v="0"/>
    <n v="15"/>
    <n v="3"/>
    <m/>
    <n v="1.349E-2"/>
    <n v="3"/>
    <n v="0"/>
    <n v="0"/>
    <n v="45.528750000000002"/>
    <n v="1"/>
    <x v="350"/>
  </r>
  <r>
    <n v="2019"/>
    <d v="2019-03-18T00:00:00"/>
    <x v="5"/>
    <x v="1"/>
    <x v="7"/>
    <d v="1899-12-30T11:25:00"/>
    <n v="30"/>
    <s v="soap"/>
    <s v="Soapfish spp."/>
    <s v="Rypticus spp."/>
    <x v="2"/>
    <x v="0"/>
    <n v="26"/>
    <n v="1"/>
    <m/>
    <n v="1.1480000000000001E-2"/>
    <n v="3.06"/>
    <n v="0"/>
    <n v="0"/>
    <n v="245.33546484624949"/>
    <n v="1"/>
    <x v="351"/>
  </r>
  <r>
    <n v="2019"/>
    <d v="2019-03-18T00:00:00"/>
    <x v="5"/>
    <x v="1"/>
    <x v="7"/>
    <d v="1899-12-30T11:25:00"/>
    <n v="30"/>
    <s v="fra"/>
    <s v="French Angelfish"/>
    <s v="Pomacanthus paru"/>
    <x v="10"/>
    <x v="0"/>
    <n v="16"/>
    <n v="1"/>
    <m/>
    <n v="3.09E-2"/>
    <n v="2.95"/>
    <n v="0"/>
    <n v="0"/>
    <n v="110.18245081436268"/>
    <n v="1"/>
    <x v="352"/>
  </r>
  <r>
    <n v="2019"/>
    <d v="2019-03-18T00:00:00"/>
    <x v="5"/>
    <x v="1"/>
    <x v="7"/>
    <d v="1899-12-30T11:25:00"/>
    <n v="30"/>
    <s v="sms"/>
    <s v="Schoolmaster snapper"/>
    <s v="Lutjanus apodus"/>
    <x v="0"/>
    <x v="0"/>
    <n v="33"/>
    <n v="2"/>
    <m/>
    <n v="1.413E-2"/>
    <n v="2.98"/>
    <n v="0"/>
    <n v="0"/>
    <n v="473.49315241480809"/>
    <n v="1"/>
    <x v="353"/>
  </r>
  <r>
    <n v="2019"/>
    <d v="2019-03-18T00:00:00"/>
    <x v="5"/>
    <x v="1"/>
    <x v="7"/>
    <d v="1899-12-30T11:25:00"/>
    <n v="30"/>
    <s v="4eb"/>
    <s v="Foureye Butterflyfish"/>
    <s v="Chaetodon capistratus"/>
    <x v="11"/>
    <x v="0"/>
    <n v="10"/>
    <n v="2"/>
    <m/>
    <n v="2.512E-2"/>
    <n v="3.1"/>
    <n v="0"/>
    <n v="0"/>
    <n v="31.624206344269499"/>
    <n v="1"/>
    <x v="71"/>
  </r>
  <r>
    <n v="2019"/>
    <d v="2019-03-18T00:00:00"/>
    <x v="5"/>
    <x v="1"/>
    <x v="8"/>
    <d v="1899-12-30T11:25:00"/>
    <n v="30"/>
    <s v="inl"/>
    <s v="Inshore Lizardfish"/>
    <s v="Synodus foetens"/>
    <x v="13"/>
    <x v="0"/>
    <n v="30"/>
    <n v="1"/>
    <m/>
    <n v="3.8E-3"/>
    <n v="3.21"/>
    <n v="0"/>
    <n v="0"/>
    <n v="209.57661632445729"/>
    <n v="1"/>
    <x v="354"/>
  </r>
  <r>
    <n v="2019"/>
    <d v="2019-03-18T00:00:00"/>
    <x v="5"/>
    <x v="1"/>
    <x v="8"/>
    <d v="1899-12-30T11:25:00"/>
    <n v="30"/>
    <s v="frg"/>
    <s v="French Grunt"/>
    <s v="Haemulon flavolineatum"/>
    <x v="3"/>
    <x v="0"/>
    <n v="15"/>
    <n v="2"/>
    <m/>
    <n v="1.349E-2"/>
    <n v="3"/>
    <n v="0"/>
    <n v="0"/>
    <n v="45.528750000000002"/>
    <n v="1"/>
    <x v="163"/>
  </r>
  <r>
    <n v="2019"/>
    <d v="2019-03-18T00:00:00"/>
    <x v="5"/>
    <x v="1"/>
    <x v="8"/>
    <d v="1899-12-30T11:25:00"/>
    <n v="30"/>
    <s v="bbs"/>
    <s v="Blackbar soldierfish"/>
    <s v="Myripristis jacobus "/>
    <x v="6"/>
    <x v="0"/>
    <n v="15"/>
    <n v="7"/>
    <m/>
    <n v="1.2019999999999999E-2"/>
    <n v="3.06"/>
    <n v="0"/>
    <n v="0"/>
    <n v="47.724756406775086"/>
    <n v="1"/>
    <x v="355"/>
  </r>
  <r>
    <n v="2019"/>
    <d v="2019-03-18T00:00:00"/>
    <x v="5"/>
    <x v="1"/>
    <x v="8"/>
    <d v="1899-12-30T11:25:00"/>
    <n v="30"/>
    <s v="grb"/>
    <s v="Graysby"/>
    <s v="Cephalopholis cruentata"/>
    <x v="2"/>
    <x v="0"/>
    <n v="15"/>
    <n v="1"/>
    <m/>
    <n v="1.1220000000000001E-2"/>
    <n v="3.07"/>
    <n v="0"/>
    <n v="0"/>
    <n v="45.771276260722111"/>
    <n v="1"/>
    <x v="132"/>
  </r>
  <r>
    <n v="2019"/>
    <d v="2019-03-18T00:00:00"/>
    <x v="5"/>
    <x v="1"/>
    <x v="8"/>
    <d v="1899-12-30T11:25:00"/>
    <n v="30"/>
    <s v="trum"/>
    <s v="Atlantic trumpetfish"/>
    <s v="Aulostomus maculatus"/>
    <x v="9"/>
    <x v="0"/>
    <n v="43"/>
    <n v="1"/>
    <m/>
    <n v="1E-4"/>
    <n v="3.5539999999999998"/>
    <n v="0"/>
    <n v="0"/>
    <n v="63.877350047586852"/>
    <n v="1"/>
    <x v="356"/>
  </r>
  <r>
    <n v="2019"/>
    <d v="2019-03-18T00:00:00"/>
    <x v="5"/>
    <x v="1"/>
    <x v="8"/>
    <d v="1899-12-30T11:25:00"/>
    <n v="30"/>
    <s v="bhw"/>
    <s v="Bluehead Wrasse"/>
    <s v="Thalassoma bifasciatum"/>
    <x v="1"/>
    <x v="0"/>
    <n v="9"/>
    <n v="7"/>
    <m/>
    <n v="8.9099999999999995E-3"/>
    <n v="3.01"/>
    <n v="0"/>
    <n v="0"/>
    <n v="6.639687773254888"/>
    <n v="1"/>
    <x v="357"/>
  </r>
  <r>
    <n v="2019"/>
    <d v="2019-03-18T00:00:00"/>
    <x v="5"/>
    <x v="1"/>
    <x v="8"/>
    <d v="1899-12-30T11:25:00"/>
    <n v="30"/>
    <s v="trum"/>
    <s v="Atlantic trumpetfish"/>
    <s v="Aulostomus maculatus"/>
    <x v="9"/>
    <x v="0"/>
    <n v="33"/>
    <n v="2"/>
    <m/>
    <n v="1E-4"/>
    <n v="3.5539999999999998"/>
    <n v="0"/>
    <n v="0"/>
    <n v="24.934378190632227"/>
    <n v="1"/>
    <x v="358"/>
  </r>
  <r>
    <n v="2019"/>
    <d v="2019-03-18T00:00:00"/>
    <x v="5"/>
    <x v="1"/>
    <x v="8"/>
    <d v="1899-12-30T11:25:00"/>
    <n v="30"/>
    <s v="trum"/>
    <s v="Atlantic trumpetfish"/>
    <s v="Aulostomus maculatus"/>
    <x v="9"/>
    <x v="0"/>
    <n v="40"/>
    <n v="1"/>
    <m/>
    <n v="1E-4"/>
    <n v="3.5539999999999998"/>
    <n v="0"/>
    <n v="0"/>
    <n v="49.399347121607263"/>
    <n v="1"/>
    <x v="234"/>
  </r>
  <r>
    <n v="2019"/>
    <d v="2019-03-18T00:00:00"/>
    <x v="5"/>
    <x v="1"/>
    <x v="8"/>
    <d v="1899-12-30T11:25:00"/>
    <n v="30"/>
    <s v="grb"/>
    <s v="Graysby"/>
    <s v="Cephalopholis cruentata"/>
    <x v="2"/>
    <x v="0"/>
    <n v="16"/>
    <n v="2"/>
    <m/>
    <n v="1.1220000000000001E-2"/>
    <n v="3.07"/>
    <n v="0"/>
    <n v="0"/>
    <n v="55.800900005529286"/>
    <n v="1"/>
    <x v="359"/>
  </r>
  <r>
    <n v="2019"/>
    <d v="2019-03-18T00:00:00"/>
    <x v="5"/>
    <x v="1"/>
    <x v="8"/>
    <d v="1899-12-30T11:25:00"/>
    <n v="30"/>
    <s v="sph"/>
    <s v="Spanish Hogfish"/>
    <s v="Bodianus rufus"/>
    <x v="1"/>
    <x v="0"/>
    <n v="31"/>
    <n v="1"/>
    <m/>
    <n v="1.44E-2"/>
    <n v="3.0531999999999999"/>
    <n v="0"/>
    <n v="0"/>
    <n v="514.97721673409046"/>
    <n v="1"/>
    <x v="360"/>
  </r>
  <r>
    <n v="2019"/>
    <d v="2019-03-18T00:00:00"/>
    <x v="5"/>
    <x v="1"/>
    <x v="8"/>
    <d v="1899-12-30T11:25:00"/>
    <n v="30"/>
    <s v="4eb"/>
    <s v="Foureye Butterflyfish"/>
    <s v="Chaetodon capistratus"/>
    <x v="11"/>
    <x v="0"/>
    <n v="15"/>
    <n v="2"/>
    <m/>
    <n v="2.512E-2"/>
    <n v="3.1"/>
    <n v="0"/>
    <n v="0"/>
    <n v="111.14822668531008"/>
    <n v="1"/>
    <x v="361"/>
  </r>
  <r>
    <n v="2019"/>
    <d v="2019-03-18T00:00:00"/>
    <x v="5"/>
    <x v="1"/>
    <x v="8"/>
    <d v="1899-12-30T11:25:00"/>
    <n v="30"/>
    <s v="frg"/>
    <s v="French Grunt"/>
    <s v="Haemulon flavolineatum"/>
    <x v="3"/>
    <x v="0"/>
    <n v="17"/>
    <n v="3"/>
    <m/>
    <n v="1.349E-2"/>
    <n v="3"/>
    <n v="0"/>
    <n v="0"/>
    <n v="66.27637"/>
    <n v="1"/>
    <x v="362"/>
  </r>
  <r>
    <n v="2019"/>
    <d v="2019-03-18T00:00:00"/>
    <x v="5"/>
    <x v="1"/>
    <x v="8"/>
    <d v="1899-12-30T11:25:00"/>
    <n v="30"/>
    <s v="bhw"/>
    <s v="Bluehead Wrasse"/>
    <s v="Thalassoma bifasciatum"/>
    <x v="1"/>
    <x v="0"/>
    <n v="5"/>
    <n v="2"/>
    <m/>
    <n v="8.9099999999999995E-3"/>
    <n v="3.01"/>
    <n v="0"/>
    <n v="0"/>
    <n v="1.1318201385239828"/>
    <n v="1"/>
    <x v="363"/>
  </r>
  <r>
    <n v="2019"/>
    <d v="2019-03-18T00:00:00"/>
    <x v="5"/>
    <x v="1"/>
    <x v="8"/>
    <d v="1899-12-30T11:25:00"/>
    <n v="30"/>
    <s v="wsf"/>
    <s v="Whitespotted Filefish"/>
    <s v="Cantherhines macrocerus"/>
    <x v="8"/>
    <x v="0"/>
    <n v="25"/>
    <n v="1"/>
    <m/>
    <n v="2.291E-2"/>
    <n v="2.89"/>
    <n v="0"/>
    <n v="0"/>
    <n v="251.23012489589468"/>
    <n v="1"/>
    <x v="364"/>
  </r>
  <r>
    <n v="2019"/>
    <d v="2019-03-18T00:00:00"/>
    <x v="5"/>
    <x v="1"/>
    <x v="8"/>
    <d v="1899-12-30T11:25:00"/>
    <n v="30"/>
    <s v="blg"/>
    <s v="Blue Striped Grunt"/>
    <s v="Haemulon sciurus"/>
    <x v="3"/>
    <x v="0"/>
    <n v="16"/>
    <n v="1"/>
    <m/>
    <n v="1.549E-2"/>
    <n v="2.98"/>
    <n v="0"/>
    <n v="0"/>
    <n v="60.024557354104687"/>
    <n v="1"/>
    <x v="365"/>
  </r>
  <r>
    <n v="2019"/>
    <d v="2019-03-18T00:00:00"/>
    <x v="5"/>
    <x v="1"/>
    <x v="8"/>
    <d v="1899-12-30T11:25:00"/>
    <n v="30"/>
    <s v="grb"/>
    <s v="Graysby"/>
    <s v="Cephalopholis cruentata"/>
    <x v="2"/>
    <x v="0"/>
    <n v="25"/>
    <n v="1"/>
    <m/>
    <n v="1.1220000000000001E-2"/>
    <n v="3.07"/>
    <n v="0"/>
    <n v="0"/>
    <n v="219.61837993253462"/>
    <n v="1"/>
    <x v="328"/>
  </r>
  <r>
    <n v="2019"/>
    <d v="2019-03-18T00:00:00"/>
    <x v="5"/>
    <x v="1"/>
    <x v="9"/>
    <d v="1899-12-30T11:25:00"/>
    <n v="30"/>
    <s v="4eb"/>
    <s v="Foureye Butterflyfish"/>
    <s v="Chaetodon capistratus"/>
    <x v="11"/>
    <x v="0"/>
    <n v="12"/>
    <n v="1"/>
    <m/>
    <n v="2.512E-2"/>
    <n v="3.1"/>
    <n v="0"/>
    <n v="0"/>
    <n v="55.652092436993136"/>
    <n v="1"/>
    <x v="153"/>
  </r>
  <r>
    <n v="2019"/>
    <d v="2019-03-18T00:00:00"/>
    <x v="5"/>
    <x v="1"/>
    <x v="9"/>
    <d v="1899-12-30T11:25:00"/>
    <n v="30"/>
    <s v="frg"/>
    <s v="French Grunt"/>
    <s v="Haemulon flavolineatum"/>
    <x v="3"/>
    <x v="0"/>
    <n v="15"/>
    <n v="1"/>
    <m/>
    <n v="1.349E-2"/>
    <n v="3"/>
    <n v="0"/>
    <n v="0"/>
    <n v="45.528750000000002"/>
    <n v="1"/>
    <x v="3"/>
  </r>
  <r>
    <n v="2019"/>
    <d v="2019-03-18T00:00:00"/>
    <x v="5"/>
    <x v="1"/>
    <x v="9"/>
    <d v="1899-12-30T11:25:00"/>
    <n v="30"/>
    <s v="bbs"/>
    <s v="Blackbar soldierfish"/>
    <s v="Myripristis jacobus "/>
    <x v="6"/>
    <x v="0"/>
    <n v="16"/>
    <n v="9"/>
    <m/>
    <n v="1.2019999999999999E-2"/>
    <n v="3.06"/>
    <n v="0"/>
    <n v="0"/>
    <n v="58.144898213408602"/>
    <n v="1"/>
    <x v="366"/>
  </r>
  <r>
    <n v="2019"/>
    <d v="2019-03-18T00:00:00"/>
    <x v="5"/>
    <x v="1"/>
    <x v="9"/>
    <d v="1899-12-30T11:25:00"/>
    <n v="30"/>
    <s v="grb"/>
    <s v="Graysby"/>
    <s v="Cephalopholis cruentata"/>
    <x v="2"/>
    <x v="0"/>
    <n v="17"/>
    <n v="2"/>
    <m/>
    <n v="1.1220000000000001E-2"/>
    <n v="3.07"/>
    <n v="0"/>
    <n v="0"/>
    <n v="67.215749482265423"/>
    <n v="1"/>
    <x v="367"/>
  </r>
  <r>
    <n v="2019"/>
    <d v="2019-03-18T00:00:00"/>
    <x v="5"/>
    <x v="1"/>
    <x v="9"/>
    <d v="1899-12-30T11:25:00"/>
    <n v="30"/>
    <s v="fra"/>
    <s v="French Angelfish"/>
    <s v="Pomacanthus paru"/>
    <x v="10"/>
    <x v="0"/>
    <n v="34"/>
    <n v="2"/>
    <m/>
    <n v="3.09E-2"/>
    <n v="2.95"/>
    <n v="0"/>
    <n v="0"/>
    <n v="1018.1723166088397"/>
    <n v="1"/>
    <x v="368"/>
  </r>
  <r>
    <n v="2019"/>
    <d v="2019-03-18T00:00:00"/>
    <x v="5"/>
    <x v="1"/>
    <x v="9"/>
    <d v="1899-12-30T11:25:00"/>
    <n v="30"/>
    <s v="bbs"/>
    <s v="Blackbar soldierfish"/>
    <s v="Myripristis jacobus "/>
    <x v="6"/>
    <x v="0"/>
    <n v="15"/>
    <n v="4"/>
    <m/>
    <n v="1.2019999999999999E-2"/>
    <n v="3.06"/>
    <n v="0"/>
    <n v="0"/>
    <n v="47.724756406775086"/>
    <n v="1"/>
    <x v="369"/>
  </r>
  <r>
    <n v="2019"/>
    <d v="2019-03-18T00:00:00"/>
    <x v="5"/>
    <x v="1"/>
    <x v="9"/>
    <d v="1899-12-30T11:25:00"/>
    <n v="30"/>
    <s v="4eb"/>
    <s v="Foureye Butterflyfish"/>
    <s v="Chaetodon capistratus"/>
    <x v="11"/>
    <x v="0"/>
    <n v="12"/>
    <n v="2"/>
    <m/>
    <n v="2.512E-2"/>
    <n v="3.1"/>
    <n v="0"/>
    <n v="0"/>
    <n v="55.652092436993136"/>
    <n v="1"/>
    <x v="96"/>
  </r>
  <r>
    <n v="2019"/>
    <d v="2019-03-18T00:00:00"/>
    <x v="5"/>
    <x v="1"/>
    <x v="9"/>
    <d v="1899-12-30T11:25:00"/>
    <n v="30"/>
    <s v="grb"/>
    <s v="Graysby"/>
    <s v="Cephalopholis cruentata"/>
    <x v="2"/>
    <x v="0"/>
    <n v="16"/>
    <n v="1"/>
    <m/>
    <n v="1.1220000000000001E-2"/>
    <n v="3.07"/>
    <n v="0"/>
    <n v="0"/>
    <n v="55.800900005529286"/>
    <n v="1"/>
    <x v="108"/>
  </r>
  <r>
    <n v="2019"/>
    <d v="2019-03-18T00:00:00"/>
    <x v="5"/>
    <x v="1"/>
    <x v="9"/>
    <d v="1899-12-30T11:25:00"/>
    <n v="30"/>
    <s v="bhw"/>
    <s v="Bluehead Wrasse"/>
    <s v="Thalassoma bifasciatum"/>
    <x v="1"/>
    <x v="0"/>
    <n v="7"/>
    <n v="5"/>
    <m/>
    <n v="8.9099999999999995E-3"/>
    <n v="3.01"/>
    <n v="0"/>
    <n v="0"/>
    <n v="3.1161819272016391"/>
    <n v="1"/>
    <x v="370"/>
  </r>
  <r>
    <n v="2019"/>
    <d v="2019-03-18T00:00:00"/>
    <x v="5"/>
    <x v="1"/>
    <x v="9"/>
    <d v="1899-12-30T11:25:00"/>
    <n v="30"/>
    <s v="bbs"/>
    <s v="Blackbar soldierfish"/>
    <s v="Myripristis jacobus "/>
    <x v="6"/>
    <x v="0"/>
    <n v="13"/>
    <n v="6"/>
    <m/>
    <n v="1.2019999999999999E-2"/>
    <n v="3.06"/>
    <n v="0"/>
    <n v="0"/>
    <n v="30.801447448523515"/>
    <n v="1"/>
    <x v="371"/>
  </r>
  <r>
    <n v="2019"/>
    <d v="2019-03-18T00:00:00"/>
    <x v="5"/>
    <x v="1"/>
    <x v="9"/>
    <d v="1899-12-30T11:25:00"/>
    <n v="30"/>
    <s v="spb"/>
    <s v="Spotfin Butterflyfish"/>
    <s v="Chaetodon ocellatus"/>
    <x v="11"/>
    <x v="0"/>
    <n v="12"/>
    <n v="2"/>
    <m/>
    <n v="2.5700000000000001E-2"/>
    <n v="3.02"/>
    <n v="0"/>
    <n v="0"/>
    <n v="46.672437885919159"/>
    <n v="1"/>
    <x v="372"/>
  </r>
  <r>
    <n v="2019"/>
    <d v="2019-03-15T00:00:00"/>
    <x v="6"/>
    <x v="0"/>
    <x v="0"/>
    <d v="1899-12-30T10:34:00"/>
    <n v="28"/>
    <s v="yts"/>
    <s v="Yellowtail Snapper"/>
    <s v="Ocyurus chrysurus"/>
    <x v="0"/>
    <x v="0"/>
    <n v="28"/>
    <n v="1"/>
    <m/>
    <n v="1.4789999999999999E-2"/>
    <n v="2.95"/>
    <n v="0"/>
    <n v="0"/>
    <n v="274.84280134696218"/>
    <n v="1"/>
    <x v="373"/>
  </r>
  <r>
    <n v="2019"/>
    <d v="2019-03-15T00:00:00"/>
    <x v="6"/>
    <x v="0"/>
    <x v="0"/>
    <d v="1899-12-30T10:34:00"/>
    <n v="28"/>
    <s v="sms"/>
    <s v="Schoolmaster snapper"/>
    <s v="Lutjanus apodus"/>
    <x v="0"/>
    <x v="0"/>
    <n v="31"/>
    <n v="1"/>
    <m/>
    <n v="1.413E-2"/>
    <n v="2.98"/>
    <n v="0"/>
    <n v="0"/>
    <n v="393.00674991579979"/>
    <n v="1"/>
    <x v="374"/>
  </r>
  <r>
    <n v="2019"/>
    <d v="2019-03-15T00:00:00"/>
    <x v="6"/>
    <x v="0"/>
    <x v="0"/>
    <d v="1899-12-30T10:34:00"/>
    <n v="28"/>
    <s v="grb"/>
    <s v="Graysby"/>
    <s v="Cephalopholis cruentata"/>
    <x v="2"/>
    <x v="0"/>
    <n v="15"/>
    <n v="2"/>
    <m/>
    <n v="1.1220000000000001E-2"/>
    <n v="3.07"/>
    <n v="0"/>
    <n v="0"/>
    <n v="45.771276260722111"/>
    <n v="1"/>
    <x v="88"/>
  </r>
  <r>
    <n v="2019"/>
    <d v="2019-03-15T00:00:00"/>
    <x v="6"/>
    <x v="0"/>
    <x v="0"/>
    <d v="1899-12-30T10:34:00"/>
    <n v="28"/>
    <s v="grb"/>
    <s v="Graysby"/>
    <s v="Cephalopholis cruentata"/>
    <x v="2"/>
    <x v="0"/>
    <n v="14"/>
    <n v="1"/>
    <m/>
    <n v="1.1220000000000001E-2"/>
    <n v="3.07"/>
    <n v="0"/>
    <n v="0"/>
    <n v="37.034452314396681"/>
    <n v="1"/>
    <x v="30"/>
  </r>
  <r>
    <n v="2019"/>
    <d v="2019-03-15T00:00:00"/>
    <x v="6"/>
    <x v="0"/>
    <x v="0"/>
    <d v="1899-12-30T10:34:00"/>
    <n v="28"/>
    <s v="grb"/>
    <s v="Graysby"/>
    <s v="Cephalopholis cruentata"/>
    <x v="2"/>
    <x v="0"/>
    <n v="21"/>
    <n v="1"/>
    <m/>
    <n v="1.1220000000000001E-2"/>
    <n v="3.07"/>
    <n v="0"/>
    <n v="0"/>
    <n v="128.58967294987866"/>
    <n v="1"/>
    <x v="65"/>
  </r>
  <r>
    <n v="2019"/>
    <d v="2019-03-15T00:00:00"/>
    <x v="6"/>
    <x v="0"/>
    <x v="0"/>
    <d v="1899-12-30T10:34:00"/>
    <n v="28"/>
    <s v="sph"/>
    <s v="Spanish Hogfish"/>
    <s v="Bodianus rufus"/>
    <x v="1"/>
    <x v="0"/>
    <n v="8"/>
    <n v="1"/>
    <m/>
    <n v="1.44E-2"/>
    <n v="3.0531999999999999"/>
    <n v="0"/>
    <n v="0"/>
    <n v="8.2352509986131501"/>
    <n v="1"/>
    <x v="375"/>
  </r>
  <r>
    <n v="2019"/>
    <d v="2019-03-15T00:00:00"/>
    <x v="6"/>
    <x v="0"/>
    <x v="0"/>
    <d v="1899-12-30T10:34:00"/>
    <n v="28"/>
    <s v="baj"/>
    <s v="Bar Jack"/>
    <s v="Caranx ruber"/>
    <x v="7"/>
    <x v="0"/>
    <n v="28"/>
    <n v="1"/>
    <m/>
    <n v="1.6979999999999999E-2"/>
    <n v="2.95"/>
    <n v="0"/>
    <n v="0"/>
    <n v="315.53960560320604"/>
    <n v="1"/>
    <x v="104"/>
  </r>
  <r>
    <n v="2019"/>
    <d v="2019-03-15T00:00:00"/>
    <x v="6"/>
    <x v="0"/>
    <x v="0"/>
    <d v="1899-12-30T10:34:00"/>
    <n v="28"/>
    <s v="frg"/>
    <s v="French Grunt"/>
    <s v="Haemulon flavolineatum"/>
    <x v="3"/>
    <x v="0"/>
    <n v="14"/>
    <n v="1"/>
    <m/>
    <n v="1.349E-2"/>
    <n v="3"/>
    <n v="0"/>
    <n v="0"/>
    <n v="37.016559999999998"/>
    <n v="1"/>
    <x v="100"/>
  </r>
  <r>
    <n v="2019"/>
    <d v="2019-03-15T00:00:00"/>
    <x v="6"/>
    <x v="0"/>
    <x v="0"/>
    <d v="1899-12-30T10:34:00"/>
    <n v="28"/>
    <s v="bhw"/>
    <s v="Bluehead Wrasse"/>
    <s v="Thalassoma bifasciatum"/>
    <x v="1"/>
    <x v="0"/>
    <n v="11"/>
    <n v="1"/>
    <m/>
    <n v="8.9099999999999995E-3"/>
    <n v="3.01"/>
    <n v="0"/>
    <n v="0"/>
    <n v="12.147018316542432"/>
    <n v="1"/>
    <x v="376"/>
  </r>
  <r>
    <n v="2019"/>
    <d v="2019-03-15T00:00:00"/>
    <x v="6"/>
    <x v="0"/>
    <x v="0"/>
    <d v="1899-12-30T10:34:00"/>
    <n v="28"/>
    <s v="bhw"/>
    <s v="Bluehead Wrasse"/>
    <s v="Thalassoma bifasciatum"/>
    <x v="1"/>
    <x v="0"/>
    <n v="12"/>
    <n v="1"/>
    <m/>
    <n v="8.9099999999999995E-3"/>
    <n v="3.01"/>
    <n v="0"/>
    <n v="0"/>
    <n v="15.783861253601465"/>
    <n v="1"/>
    <x v="306"/>
  </r>
  <r>
    <n v="2019"/>
    <d v="2019-03-15T00:00:00"/>
    <x v="6"/>
    <x v="0"/>
    <x v="0"/>
    <d v="1899-12-30T10:34:00"/>
    <n v="28"/>
    <s v="bhw"/>
    <s v="Bluehead Wrasse"/>
    <s v="Thalassoma bifasciatum"/>
    <x v="1"/>
    <x v="0"/>
    <n v="5"/>
    <n v="1"/>
    <m/>
    <n v="8.9099999999999995E-3"/>
    <n v="3.01"/>
    <n v="0"/>
    <n v="0"/>
    <n v="1.1318201385239828"/>
    <n v="1"/>
    <x v="235"/>
  </r>
  <r>
    <n v="2019"/>
    <d v="2019-03-15T00:00:00"/>
    <x v="6"/>
    <x v="0"/>
    <x v="0"/>
    <d v="1899-12-30T10:34:00"/>
    <n v="28"/>
    <s v="yhw"/>
    <s v="Yellowhead Wrasse"/>
    <s v="Halichoeres garnoti"/>
    <x v="1"/>
    <x v="0"/>
    <n v="3"/>
    <n v="1"/>
    <m/>
    <n v="0.01"/>
    <n v="3.13"/>
    <n v="0"/>
    <n v="0"/>
    <n v="0.3114508548769428"/>
    <n v="1"/>
    <x v="253"/>
  </r>
  <r>
    <n v="2019"/>
    <d v="2019-03-15T00:00:00"/>
    <x v="6"/>
    <x v="0"/>
    <x v="0"/>
    <d v="1899-12-30T10:34:00"/>
    <n v="28"/>
    <s v="yhw"/>
    <s v="Yellowhead Wrasse"/>
    <s v="Halichoeres garnoti"/>
    <x v="1"/>
    <x v="0"/>
    <n v="8"/>
    <n v="1"/>
    <m/>
    <n v="0.01"/>
    <n v="3.13"/>
    <n v="0"/>
    <n v="0"/>
    <n v="6.7092142277548126"/>
    <n v="1"/>
    <x v="123"/>
  </r>
  <r>
    <n v="2019"/>
    <d v="2019-03-15T00:00:00"/>
    <x v="6"/>
    <x v="0"/>
    <x v="0"/>
    <d v="1899-12-30T10:34:00"/>
    <n v="28"/>
    <s v="bhw"/>
    <s v="Bluehead Wrasse"/>
    <s v="Thalassoma bifasciatum"/>
    <x v="1"/>
    <x v="0"/>
    <n v="3"/>
    <n v="5"/>
    <m/>
    <n v="8.9099999999999995E-3"/>
    <n v="3.01"/>
    <n v="0"/>
    <n v="0"/>
    <n v="0.24322750267948948"/>
    <n v="1"/>
    <x v="133"/>
  </r>
  <r>
    <n v="2019"/>
    <d v="2019-03-15T00:00:00"/>
    <x v="6"/>
    <x v="0"/>
    <x v="0"/>
    <d v="1899-12-30T10:34:00"/>
    <n v="28"/>
    <s v="sld"/>
    <s v="Slippery Dick"/>
    <s v="Halichoeres bivittatus"/>
    <x v="1"/>
    <x v="0"/>
    <n v="11"/>
    <n v="1"/>
    <m/>
    <n v="9.3299999999999998E-3"/>
    <n v="3.06"/>
    <n v="0"/>
    <n v="0"/>
    <n v="14.339805485939763"/>
    <n v="1"/>
    <x v="377"/>
  </r>
  <r>
    <n v="2019"/>
    <d v="2019-03-15T00:00:00"/>
    <x v="6"/>
    <x v="0"/>
    <x v="0"/>
    <d v="1899-12-30T10:34:00"/>
    <n v="28"/>
    <s v="ygf"/>
    <s v="Goatfish"/>
    <s v="Mulloidichthys martinicus"/>
    <x v="4"/>
    <x v="0"/>
    <n v="17"/>
    <n v="1"/>
    <m/>
    <n v="9.7699999999999992E-3"/>
    <n v="3.12"/>
    <n v="0"/>
    <n v="0"/>
    <n v="67.436527390317082"/>
    <n v="1"/>
    <x v="265"/>
  </r>
  <r>
    <n v="2019"/>
    <d v="2019-03-15T00:00:00"/>
    <x v="6"/>
    <x v="0"/>
    <x v="0"/>
    <d v="1899-12-30T10:34:00"/>
    <n v="28"/>
    <s v="yhw"/>
    <s v="Yellowhead Wrasse"/>
    <s v="Halichoeres garnoti"/>
    <x v="1"/>
    <x v="0"/>
    <n v="3"/>
    <n v="1"/>
    <m/>
    <n v="0.01"/>
    <n v="3.13"/>
    <n v="0"/>
    <n v="0"/>
    <n v="0.3114508548769428"/>
    <n v="1"/>
    <x v="253"/>
  </r>
  <r>
    <n v="2019"/>
    <d v="2019-03-15T00:00:00"/>
    <x v="6"/>
    <x v="0"/>
    <x v="0"/>
    <d v="1899-12-30T10:34:00"/>
    <n v="28"/>
    <s v="yhw"/>
    <s v="Yellowhead Wrasse"/>
    <s v="Halichoeres garnoti"/>
    <x v="1"/>
    <x v="0"/>
    <n v="8"/>
    <n v="1"/>
    <m/>
    <n v="0.01"/>
    <n v="3.13"/>
    <n v="0"/>
    <n v="0"/>
    <n v="6.7092142277548126"/>
    <n v="1"/>
    <x v="123"/>
  </r>
  <r>
    <n v="2019"/>
    <d v="2019-03-15T00:00:00"/>
    <x v="6"/>
    <x v="0"/>
    <x v="0"/>
    <d v="1899-12-30T10:34:00"/>
    <n v="28"/>
    <s v="bhw"/>
    <s v="Bluehead Wrasse"/>
    <s v="Thalassoma bifasciatum"/>
    <x v="1"/>
    <x v="0"/>
    <n v="8"/>
    <n v="2"/>
    <m/>
    <n v="8.9099999999999995E-3"/>
    <n v="3.01"/>
    <n v="0"/>
    <n v="0"/>
    <n v="4.6577756365061544"/>
    <n v="1"/>
    <x v="319"/>
  </r>
  <r>
    <n v="2019"/>
    <d v="2019-03-15T00:00:00"/>
    <x v="6"/>
    <x v="0"/>
    <x v="0"/>
    <d v="1899-12-30T10:34:00"/>
    <n v="28"/>
    <s v="bhw"/>
    <s v="Bluehead Wrasse"/>
    <s v="Thalassoma bifasciatum"/>
    <x v="1"/>
    <x v="0"/>
    <n v="5"/>
    <n v="15"/>
    <m/>
    <n v="8.9099999999999995E-3"/>
    <n v="3.01"/>
    <n v="0"/>
    <n v="0"/>
    <n v="1.1318201385239828"/>
    <n v="1"/>
    <x v="39"/>
  </r>
  <r>
    <n v="2019"/>
    <d v="2019-03-15T00:00:00"/>
    <x v="6"/>
    <x v="0"/>
    <x v="1"/>
    <d v="1899-12-30T10:47:00"/>
    <n v="27"/>
    <s v="sms"/>
    <s v="Schoolmaster snapper"/>
    <s v="Lutjanus apodus"/>
    <x v="0"/>
    <x v="0"/>
    <n v="40"/>
    <n v="1"/>
    <m/>
    <n v="1.413E-2"/>
    <n v="2.98"/>
    <n v="0"/>
    <n v="0"/>
    <n v="840.00319128069634"/>
    <n v="1"/>
    <x v="24"/>
  </r>
  <r>
    <n v="2019"/>
    <d v="2019-03-15T00:00:00"/>
    <x v="6"/>
    <x v="0"/>
    <x v="1"/>
    <d v="1899-12-30T10:47:00"/>
    <n v="27"/>
    <s v="csg"/>
    <s v="Caesar Grunt"/>
    <s v="Haemulon carbonarium"/>
    <x v="3"/>
    <x v="0"/>
    <n v="25"/>
    <n v="1"/>
    <m/>
    <n v="1.738E-2"/>
    <n v="2.98"/>
    <n v="0"/>
    <n v="0"/>
    <n v="254.630837196172"/>
    <n v="1"/>
    <x v="378"/>
  </r>
  <r>
    <n v="2019"/>
    <d v="2019-03-15T00:00:00"/>
    <x v="6"/>
    <x v="0"/>
    <x v="1"/>
    <d v="1899-12-30T10:47:00"/>
    <n v="27"/>
    <s v="grb"/>
    <s v="Graysby"/>
    <s v="Cephalopholis cruentata"/>
    <x v="2"/>
    <x v="0"/>
    <n v="14"/>
    <n v="1"/>
    <m/>
    <n v="1.1220000000000001E-2"/>
    <n v="3.07"/>
    <n v="0"/>
    <n v="0"/>
    <n v="37.034452314396681"/>
    <n v="1"/>
    <x v="30"/>
  </r>
  <r>
    <n v="2019"/>
    <d v="2019-03-15T00:00:00"/>
    <x v="6"/>
    <x v="0"/>
    <x v="1"/>
    <d v="1899-12-30T10:47:00"/>
    <n v="27"/>
    <s v="bbs"/>
    <s v="Blackbar soldierfish"/>
    <s v="Myripristis jacobus "/>
    <x v="6"/>
    <x v="0"/>
    <n v="13"/>
    <n v="1"/>
    <m/>
    <n v="1.2019999999999999E-2"/>
    <n v="3.06"/>
    <n v="0"/>
    <n v="0"/>
    <n v="30.801447448523515"/>
    <n v="1"/>
    <x v="379"/>
  </r>
  <r>
    <n v="2019"/>
    <d v="2019-03-15T00:00:00"/>
    <x v="6"/>
    <x v="0"/>
    <x v="1"/>
    <d v="1899-12-30T10:47:00"/>
    <n v="27"/>
    <s v="yhw"/>
    <s v="Yellowhead Wrasse"/>
    <s v="Halichoeres garnoti"/>
    <x v="1"/>
    <x v="0"/>
    <n v="5"/>
    <n v="1"/>
    <m/>
    <n v="0.01"/>
    <n v="3.13"/>
    <n v="0"/>
    <n v="0"/>
    <n v="1.540905884130453"/>
    <n v="1"/>
    <x v="33"/>
  </r>
  <r>
    <n v="2019"/>
    <d v="2019-03-15T00:00:00"/>
    <x v="6"/>
    <x v="0"/>
    <x v="1"/>
    <d v="1899-12-30T10:47:00"/>
    <n v="27"/>
    <s v="yhw"/>
    <s v="Yellowhead Wrasse"/>
    <s v="Halichoeres garnoti"/>
    <x v="1"/>
    <x v="0"/>
    <n v="3"/>
    <n v="1"/>
    <m/>
    <n v="0.01"/>
    <n v="3.13"/>
    <n v="0"/>
    <n v="0"/>
    <n v="0.3114508548769428"/>
    <n v="1"/>
    <x v="253"/>
  </r>
  <r>
    <n v="2019"/>
    <d v="2019-03-15T00:00:00"/>
    <x v="6"/>
    <x v="0"/>
    <x v="1"/>
    <d v="1899-12-30T10:47:00"/>
    <n v="27"/>
    <s v="bhw"/>
    <s v="Bluehead Wrasse"/>
    <s v="Thalassoma bifasciatum"/>
    <x v="1"/>
    <x v="0"/>
    <n v="10"/>
    <n v="1"/>
    <m/>
    <n v="8.9099999999999995E-3"/>
    <n v="3.01"/>
    <n v="0"/>
    <n v="0"/>
    <n v="9.1175405612215243"/>
    <n v="1"/>
    <x v="380"/>
  </r>
  <r>
    <n v="2019"/>
    <d v="2019-03-15T00:00:00"/>
    <x v="6"/>
    <x v="0"/>
    <x v="1"/>
    <d v="1899-12-30T10:47:00"/>
    <n v="27"/>
    <s v="ljs"/>
    <s v="Longjaw squirrelfish"/>
    <s v="Neoniphon marianus"/>
    <x v="6"/>
    <x v="0"/>
    <n v="15"/>
    <n v="1"/>
    <m/>
    <n v="1.549E-2"/>
    <n v="2.98"/>
    <n v="0"/>
    <n v="0"/>
    <n v="49.52259225934101"/>
    <n v="1"/>
    <x v="10"/>
  </r>
  <r>
    <n v="2019"/>
    <d v="2019-03-15T00:00:00"/>
    <x v="6"/>
    <x v="0"/>
    <x v="1"/>
    <d v="1899-12-30T10:47:00"/>
    <n v="27"/>
    <s v="ygf"/>
    <s v="Goatfish"/>
    <s v="Mulloidichthys martinicus"/>
    <x v="4"/>
    <x v="0"/>
    <n v="15"/>
    <n v="1"/>
    <m/>
    <n v="9.7699999999999992E-3"/>
    <n v="3.12"/>
    <n v="0"/>
    <n v="0"/>
    <n v="45.635129993427114"/>
    <n v="1"/>
    <x v="12"/>
  </r>
  <r>
    <n v="2019"/>
    <d v="2019-03-15T00:00:00"/>
    <x v="6"/>
    <x v="0"/>
    <x v="1"/>
    <d v="1899-12-30T10:47:00"/>
    <n v="27"/>
    <s v="grb"/>
    <s v="Graysby"/>
    <s v="Cephalopholis cruentata"/>
    <x v="2"/>
    <x v="0"/>
    <n v="16"/>
    <n v="1"/>
    <m/>
    <n v="1.1220000000000001E-2"/>
    <n v="3.07"/>
    <n v="0"/>
    <n v="0"/>
    <n v="55.800900005529286"/>
    <n v="1"/>
    <x v="108"/>
  </r>
  <r>
    <n v="2019"/>
    <d v="2019-03-15T00:00:00"/>
    <x v="6"/>
    <x v="0"/>
    <x v="1"/>
    <d v="1899-12-30T10:47:00"/>
    <n v="27"/>
    <s v="yhw"/>
    <s v="Yellowhead Wrasse"/>
    <s v="Halichoeres garnoti"/>
    <x v="1"/>
    <x v="0"/>
    <n v="3"/>
    <n v="1"/>
    <m/>
    <n v="0.01"/>
    <n v="3.13"/>
    <n v="0"/>
    <n v="0"/>
    <n v="0.3114508548769428"/>
    <n v="1"/>
    <x v="253"/>
  </r>
  <r>
    <n v="2019"/>
    <d v="2019-03-15T00:00:00"/>
    <x v="6"/>
    <x v="0"/>
    <x v="1"/>
    <d v="1899-12-30T10:47:00"/>
    <n v="27"/>
    <s v="yhw"/>
    <s v="Yellowhead Wrasse"/>
    <s v="Halichoeres garnoti"/>
    <x v="1"/>
    <x v="0"/>
    <n v="10"/>
    <n v="1"/>
    <m/>
    <n v="0.01"/>
    <n v="3.13"/>
    <n v="0"/>
    <n v="0"/>
    <n v="13.48962882591654"/>
    <n v="1"/>
    <x v="56"/>
  </r>
  <r>
    <n v="2019"/>
    <d v="2019-03-15T00:00:00"/>
    <x v="6"/>
    <x v="0"/>
    <x v="1"/>
    <d v="1899-12-30T10:47:00"/>
    <n v="27"/>
    <s v="ygf"/>
    <s v="Goatfish"/>
    <s v="Mulloidichthys martinicus"/>
    <x v="4"/>
    <x v="0"/>
    <n v="19"/>
    <n v="3"/>
    <m/>
    <n v="9.7699999999999992E-3"/>
    <n v="3.12"/>
    <n v="0"/>
    <n v="0"/>
    <n v="95.4126149670996"/>
    <n v="1"/>
    <x v="381"/>
  </r>
  <r>
    <n v="2019"/>
    <d v="2019-03-15T00:00:00"/>
    <x v="6"/>
    <x v="0"/>
    <x v="1"/>
    <d v="1899-12-30T10:47:00"/>
    <n v="27"/>
    <s v="smg"/>
    <s v="Smallmouth Grunt"/>
    <s v="Haemulon chrysargyreum"/>
    <x v="3"/>
    <x v="0"/>
    <n v="18"/>
    <n v="1"/>
    <m/>
    <n v="1.259E-2"/>
    <n v="2.99"/>
    <n v="0"/>
    <n v="0"/>
    <n v="71.333005117288693"/>
    <n v="1"/>
    <x v="382"/>
  </r>
  <r>
    <n v="2019"/>
    <d v="2019-03-15T00:00:00"/>
    <x v="6"/>
    <x v="0"/>
    <x v="1"/>
    <d v="1899-12-30T10:47:00"/>
    <n v="27"/>
    <s v="frg"/>
    <s v="French Grunt"/>
    <s v="Haemulon flavolineatum"/>
    <x v="3"/>
    <x v="0"/>
    <n v="17"/>
    <n v="1"/>
    <m/>
    <n v="1.349E-2"/>
    <n v="3"/>
    <n v="0"/>
    <n v="0"/>
    <n v="66.27637"/>
    <n v="1"/>
    <x v="13"/>
  </r>
  <r>
    <n v="2019"/>
    <d v="2019-03-15T00:00:00"/>
    <x v="6"/>
    <x v="0"/>
    <x v="1"/>
    <d v="1899-12-30T10:47:00"/>
    <n v="27"/>
    <s v="bhw"/>
    <s v="Bluehead Wrasse"/>
    <s v="Thalassoma bifasciatum"/>
    <x v="1"/>
    <x v="0"/>
    <n v="3"/>
    <n v="5"/>
    <m/>
    <n v="8.9099999999999995E-3"/>
    <n v="3.01"/>
    <n v="0"/>
    <n v="0"/>
    <n v="0.24322750267948948"/>
    <n v="1"/>
    <x v="133"/>
  </r>
  <r>
    <n v="2019"/>
    <d v="2019-03-15T00:00:00"/>
    <x v="6"/>
    <x v="0"/>
    <x v="1"/>
    <d v="1899-12-30T10:47:00"/>
    <n v="27"/>
    <s v="bhw"/>
    <s v="Bluehead Wrasse"/>
    <s v="Thalassoma bifasciatum"/>
    <x v="1"/>
    <x v="0"/>
    <n v="10"/>
    <n v="1"/>
    <m/>
    <n v="8.9099999999999995E-3"/>
    <n v="3.01"/>
    <n v="0"/>
    <n v="0"/>
    <n v="9.1175405612215243"/>
    <n v="1"/>
    <x v="380"/>
  </r>
  <r>
    <n v="2019"/>
    <d v="2019-03-15T00:00:00"/>
    <x v="6"/>
    <x v="0"/>
    <x v="2"/>
    <d v="1899-12-30T10:57:00"/>
    <n v="29"/>
    <s v="mgs"/>
    <s v="Mahogany Snapper"/>
    <s v="Lutjanus mahogoni"/>
    <x v="0"/>
    <x v="0"/>
    <n v="26"/>
    <n v="1"/>
    <m/>
    <n v="1.6979999999999999E-2"/>
    <n v="2.96"/>
    <n v="0"/>
    <n v="0"/>
    <n v="261.97436473330811"/>
    <n v="1"/>
    <x v="383"/>
  </r>
  <r>
    <n v="2019"/>
    <d v="2019-03-15T00:00:00"/>
    <x v="6"/>
    <x v="0"/>
    <x v="2"/>
    <d v="1899-12-30T10:57:00"/>
    <n v="29"/>
    <s v="yts"/>
    <s v="Yellowtail Snapper"/>
    <s v="Ocyurus chrysurus"/>
    <x v="0"/>
    <x v="0"/>
    <n v="38"/>
    <n v="1"/>
    <m/>
    <n v="1.4789999999999999E-2"/>
    <n v="2.95"/>
    <n v="0"/>
    <n v="0"/>
    <n v="676.59655786498524"/>
    <n v="1"/>
    <x v="246"/>
  </r>
  <r>
    <n v="2019"/>
    <d v="2019-03-15T00:00:00"/>
    <x v="6"/>
    <x v="0"/>
    <x v="2"/>
    <d v="1899-12-30T10:57:00"/>
    <n v="29"/>
    <s v="blg"/>
    <s v="Blue Striped Grunt"/>
    <s v="Haemulon sciurus"/>
    <x v="3"/>
    <x v="0"/>
    <n v="28"/>
    <n v="1"/>
    <m/>
    <n v="1.549E-2"/>
    <n v="2.98"/>
    <n v="0"/>
    <n v="0"/>
    <n v="318.11368400636229"/>
    <n v="1"/>
    <x v="314"/>
  </r>
  <r>
    <n v="2019"/>
    <d v="2019-03-15T00:00:00"/>
    <x v="6"/>
    <x v="0"/>
    <x v="2"/>
    <d v="1899-12-30T10:57:00"/>
    <n v="29"/>
    <s v="sms"/>
    <s v="Schoolmaster snapper"/>
    <s v="Lutjanus apodus"/>
    <x v="0"/>
    <x v="0"/>
    <n v="35"/>
    <n v="1"/>
    <m/>
    <n v="1.413E-2"/>
    <n v="2.98"/>
    <n v="0"/>
    <n v="0"/>
    <n v="564.24138129101766"/>
    <n v="1"/>
    <x v="69"/>
  </r>
  <r>
    <n v="2019"/>
    <d v="2019-03-15T00:00:00"/>
    <x v="6"/>
    <x v="0"/>
    <x v="2"/>
    <d v="1899-12-30T10:57:00"/>
    <n v="29"/>
    <s v="sph"/>
    <s v="Spanish Hogfish"/>
    <s v="Bodianus rufus"/>
    <x v="1"/>
    <x v="0"/>
    <n v="20"/>
    <n v="1"/>
    <m/>
    <n v="1.44E-2"/>
    <n v="3.0531999999999999"/>
    <n v="0"/>
    <n v="0"/>
    <n v="135.10370993053809"/>
    <n v="1"/>
    <x v="167"/>
  </r>
  <r>
    <n v="2019"/>
    <d v="2019-03-15T00:00:00"/>
    <x v="6"/>
    <x v="0"/>
    <x v="2"/>
    <d v="1899-12-30T10:57:00"/>
    <n v="29"/>
    <s v="bhw"/>
    <s v="Bluehead Wrasse"/>
    <s v="Thalassoma bifasciatum"/>
    <x v="1"/>
    <x v="0"/>
    <n v="3"/>
    <n v="10"/>
    <m/>
    <n v="8.9099999999999995E-3"/>
    <n v="3.01"/>
    <n v="0"/>
    <n v="0"/>
    <n v="0.24322750267948948"/>
    <n v="1"/>
    <x v="119"/>
  </r>
  <r>
    <n v="2019"/>
    <d v="2019-03-15T00:00:00"/>
    <x v="6"/>
    <x v="0"/>
    <x v="2"/>
    <d v="1899-12-30T10:57:00"/>
    <n v="29"/>
    <s v="bhw"/>
    <s v="Bluehead Wrasse"/>
    <s v="Thalassoma bifasciatum"/>
    <x v="1"/>
    <x v="0"/>
    <n v="8"/>
    <n v="1"/>
    <m/>
    <n v="8.9099999999999995E-3"/>
    <n v="3.01"/>
    <n v="0"/>
    <n v="0"/>
    <n v="4.6577756365061544"/>
    <n v="1"/>
    <x v="384"/>
  </r>
  <r>
    <n v="2019"/>
    <d v="2019-03-15T00:00:00"/>
    <x v="6"/>
    <x v="0"/>
    <x v="2"/>
    <d v="1899-12-30T10:57:00"/>
    <n v="29"/>
    <s v="frg"/>
    <s v="French Grunt"/>
    <s v="Haemulon flavolineatum"/>
    <x v="3"/>
    <x v="0"/>
    <n v="14"/>
    <n v="1"/>
    <m/>
    <n v="1.349E-2"/>
    <n v="3"/>
    <n v="0"/>
    <n v="0"/>
    <n v="37.016559999999998"/>
    <n v="1"/>
    <x v="100"/>
  </r>
  <r>
    <n v="2019"/>
    <d v="2019-03-15T00:00:00"/>
    <x v="6"/>
    <x v="0"/>
    <x v="2"/>
    <d v="1899-12-30T10:57:00"/>
    <n v="29"/>
    <s v="bhw"/>
    <s v="Bluehead Wrasse"/>
    <s v="Thalassoma bifasciatum"/>
    <x v="1"/>
    <x v="0"/>
    <n v="5"/>
    <n v="10"/>
    <m/>
    <n v="8.9099999999999995E-3"/>
    <n v="3.01"/>
    <n v="0"/>
    <n v="0"/>
    <n v="1.1318201385239828"/>
    <n v="1"/>
    <x v="248"/>
  </r>
  <r>
    <n v="2019"/>
    <d v="2019-03-15T00:00:00"/>
    <x v="6"/>
    <x v="0"/>
    <x v="2"/>
    <d v="1899-12-30T10:57:00"/>
    <n v="29"/>
    <s v="grb"/>
    <s v="Graysby"/>
    <s v="Cephalopholis cruentata"/>
    <x v="2"/>
    <x v="0"/>
    <n v="12"/>
    <n v="1"/>
    <m/>
    <n v="1.1220000000000001E-2"/>
    <n v="3.07"/>
    <n v="0"/>
    <n v="0"/>
    <n v="23.071683335720802"/>
    <n v="1"/>
    <x v="45"/>
  </r>
  <r>
    <n v="2019"/>
    <d v="2019-03-15T00:00:00"/>
    <x v="6"/>
    <x v="0"/>
    <x v="2"/>
    <d v="1899-12-30T10:57:00"/>
    <n v="29"/>
    <s v="sms"/>
    <s v="Schoolmaster snapper"/>
    <s v="Lutjanus apodus"/>
    <x v="0"/>
    <x v="0"/>
    <n v="30"/>
    <n v="1"/>
    <m/>
    <n v="1.413E-2"/>
    <n v="2.98"/>
    <n v="0"/>
    <n v="0"/>
    <n v="356.42117772859569"/>
    <n v="1"/>
    <x v="72"/>
  </r>
  <r>
    <n v="2019"/>
    <d v="2019-03-15T00:00:00"/>
    <x v="6"/>
    <x v="0"/>
    <x v="2"/>
    <d v="1899-12-30T10:57:00"/>
    <n v="29"/>
    <s v="grb"/>
    <s v="Graysby"/>
    <s v="Cephalopholis cruentata"/>
    <x v="2"/>
    <x v="0"/>
    <n v="18"/>
    <n v="1"/>
    <m/>
    <n v="1.1220000000000001E-2"/>
    <n v="3.07"/>
    <n v="0"/>
    <n v="0"/>
    <n v="80.10865637643586"/>
    <n v="1"/>
    <x v="31"/>
  </r>
  <r>
    <n v="2019"/>
    <d v="2019-03-15T00:00:00"/>
    <x v="6"/>
    <x v="0"/>
    <x v="2"/>
    <d v="1899-12-30T10:57:00"/>
    <n v="29"/>
    <s v="yhw"/>
    <s v="Yellowhead Wrasse"/>
    <s v="Halichoeres garnoti"/>
    <x v="1"/>
    <x v="0"/>
    <n v="3"/>
    <n v="2"/>
    <m/>
    <n v="0.01"/>
    <n v="3.13"/>
    <n v="0"/>
    <n v="0"/>
    <n v="0.3114508548769428"/>
    <n v="1"/>
    <x v="151"/>
  </r>
  <r>
    <n v="2019"/>
    <d v="2019-03-15T00:00:00"/>
    <x v="6"/>
    <x v="0"/>
    <x v="2"/>
    <d v="1899-12-30T10:57:00"/>
    <n v="29"/>
    <s v="yhw"/>
    <s v="Yellowhead Wrasse"/>
    <s v="Halichoeres garnoti"/>
    <x v="1"/>
    <x v="0"/>
    <n v="6"/>
    <n v="1"/>
    <m/>
    <n v="0.01"/>
    <n v="3.13"/>
    <n v="0"/>
    <n v="0"/>
    <n v="2.7265496699528886"/>
    <n v="1"/>
    <x v="6"/>
  </r>
  <r>
    <n v="2019"/>
    <d v="2019-03-15T00:00:00"/>
    <x v="6"/>
    <x v="0"/>
    <x v="2"/>
    <d v="1899-12-30T10:57:00"/>
    <n v="29"/>
    <s v="sqf"/>
    <s v="Squirrel Fish"/>
    <s v="Holocentrus adsensionis"/>
    <x v="6"/>
    <x v="0"/>
    <n v="14"/>
    <n v="1"/>
    <m/>
    <n v="1.585E-2"/>
    <n v="2.97"/>
    <n v="0"/>
    <n v="0"/>
    <n v="40.181813400951292"/>
    <n v="1"/>
    <x v="385"/>
  </r>
  <r>
    <n v="2019"/>
    <d v="2019-03-15T00:00:00"/>
    <x v="6"/>
    <x v="0"/>
    <x v="3"/>
    <d v="1899-12-30T11:10:00"/>
    <n v="30"/>
    <s v="baj"/>
    <s v="Bar Jack"/>
    <s v="Caranx ruber"/>
    <x v="7"/>
    <x v="0"/>
    <n v="23"/>
    <n v="1"/>
    <m/>
    <n v="1.6979999999999999E-2"/>
    <n v="2.95"/>
    <n v="0"/>
    <n v="0"/>
    <n v="176.61793476816885"/>
    <n v="1"/>
    <x v="75"/>
  </r>
  <r>
    <n v="2019"/>
    <d v="2019-03-15T00:00:00"/>
    <x v="6"/>
    <x v="0"/>
    <x v="3"/>
    <d v="1899-12-30T11:10:00"/>
    <n v="30"/>
    <s v="wsf"/>
    <s v="Whitespotted Filefish"/>
    <s v="Cantherhines macrocerus"/>
    <x v="8"/>
    <x v="0"/>
    <n v="26"/>
    <n v="1"/>
    <m/>
    <n v="2.291E-2"/>
    <n v="2.89"/>
    <n v="0"/>
    <n v="0"/>
    <n v="281.38313555194446"/>
    <n v="1"/>
    <x v="386"/>
  </r>
  <r>
    <n v="2019"/>
    <d v="2019-03-15T00:00:00"/>
    <x v="6"/>
    <x v="0"/>
    <x v="3"/>
    <d v="1899-12-30T11:10:00"/>
    <n v="30"/>
    <s v="sph"/>
    <s v="Spanish Hogfish"/>
    <s v="Bodianus rufus"/>
    <x v="1"/>
    <x v="0"/>
    <n v="22"/>
    <n v="1"/>
    <m/>
    <n v="1.44E-2"/>
    <n v="3.0531999999999999"/>
    <n v="0"/>
    <n v="0"/>
    <n v="180.73714644873016"/>
    <n v="1"/>
    <x v="387"/>
  </r>
  <r>
    <n v="2019"/>
    <d v="2019-03-15T00:00:00"/>
    <x v="6"/>
    <x v="0"/>
    <x v="3"/>
    <d v="1899-12-30T11:10:00"/>
    <n v="30"/>
    <s v="baj"/>
    <s v="Bar Jack"/>
    <s v="Caranx ruber"/>
    <x v="7"/>
    <x v="0"/>
    <n v="25"/>
    <n v="1"/>
    <m/>
    <n v="1.6979999999999999E-2"/>
    <n v="2.95"/>
    <n v="0"/>
    <n v="0"/>
    <n v="225.87112319379585"/>
    <n v="1"/>
    <x v="14"/>
  </r>
  <r>
    <n v="2019"/>
    <d v="2019-03-15T00:00:00"/>
    <x v="6"/>
    <x v="0"/>
    <x v="3"/>
    <d v="1899-12-30T11:10:00"/>
    <n v="30"/>
    <s v="yhw"/>
    <s v="Yellowhead Wrasse"/>
    <s v="Halichoeres garnoti"/>
    <x v="1"/>
    <x v="0"/>
    <n v="5"/>
    <n v="1"/>
    <m/>
    <n v="0.01"/>
    <n v="3.13"/>
    <n v="0"/>
    <n v="0"/>
    <n v="1.540905884130453"/>
    <n v="1"/>
    <x v="33"/>
  </r>
  <r>
    <n v="2019"/>
    <d v="2019-03-15T00:00:00"/>
    <x v="6"/>
    <x v="0"/>
    <x v="3"/>
    <d v="1899-12-30T11:10:00"/>
    <n v="30"/>
    <s v="yhw"/>
    <s v="Yellowhead Wrasse"/>
    <s v="Halichoeres garnoti"/>
    <x v="1"/>
    <x v="0"/>
    <n v="3"/>
    <n v="1"/>
    <m/>
    <n v="0.01"/>
    <n v="3.13"/>
    <n v="0"/>
    <n v="0"/>
    <n v="0.3114508548769428"/>
    <n v="1"/>
    <x v="253"/>
  </r>
  <r>
    <n v="2019"/>
    <d v="2019-03-15T00:00:00"/>
    <x v="6"/>
    <x v="0"/>
    <x v="3"/>
    <d v="1899-12-30T11:10:00"/>
    <n v="30"/>
    <s v="bhw"/>
    <s v="Bluehead Wrasse"/>
    <s v="Thalassoma bifasciatum"/>
    <x v="1"/>
    <x v="0"/>
    <n v="5"/>
    <n v="20"/>
    <m/>
    <n v="8.9099999999999995E-3"/>
    <n v="3.01"/>
    <n v="0"/>
    <n v="0"/>
    <n v="1.1318201385239828"/>
    <n v="1"/>
    <x v="159"/>
  </r>
  <r>
    <n v="2019"/>
    <d v="2019-03-15T00:00:00"/>
    <x v="6"/>
    <x v="0"/>
    <x v="3"/>
    <d v="1899-12-30T11:10:00"/>
    <n v="30"/>
    <s v="ygf"/>
    <s v="Goatfish"/>
    <s v="Mulloidichthys martinicus"/>
    <x v="4"/>
    <x v="0"/>
    <n v="15"/>
    <n v="4"/>
    <m/>
    <n v="9.7699999999999992E-3"/>
    <n v="3.12"/>
    <n v="0"/>
    <n v="0"/>
    <n v="45.635129993427114"/>
    <n v="1"/>
    <x v="388"/>
  </r>
  <r>
    <n v="2019"/>
    <d v="2019-03-15T00:00:00"/>
    <x v="6"/>
    <x v="0"/>
    <x v="3"/>
    <d v="1899-12-30T11:10:00"/>
    <n v="30"/>
    <s v="clw"/>
    <s v="Blackear wrasse"/>
    <s v="Halichoeres poeyi"/>
    <x v="1"/>
    <x v="0"/>
    <n v="10"/>
    <n v="1"/>
    <m/>
    <n v="9.5499999999999995E-3"/>
    <n v="3.08"/>
    <n v="0"/>
    <n v="0"/>
    <n v="11.481625350596302"/>
    <n v="1"/>
    <x v="125"/>
  </r>
  <r>
    <n v="2019"/>
    <d v="2019-03-15T00:00:00"/>
    <x v="6"/>
    <x v="0"/>
    <x v="3"/>
    <d v="1899-12-30T11:10:00"/>
    <n v="30"/>
    <s v="bhw"/>
    <s v="Bluehead Wrasse"/>
    <s v="Thalassoma bifasciatum"/>
    <x v="1"/>
    <x v="0"/>
    <n v="3"/>
    <n v="10"/>
    <m/>
    <n v="8.9099999999999995E-3"/>
    <n v="3.01"/>
    <n v="0"/>
    <n v="0"/>
    <n v="0.24322750267948948"/>
    <n v="1"/>
    <x v="119"/>
  </r>
  <r>
    <n v="2019"/>
    <d v="2019-03-15T00:00:00"/>
    <x v="6"/>
    <x v="0"/>
    <x v="4"/>
    <d v="1899-12-30T11:20:00"/>
    <n v="28"/>
    <s v="sms"/>
    <s v="Schoolmaster snapper"/>
    <s v="Lutjanus apodus"/>
    <x v="0"/>
    <x v="0"/>
    <n v="40"/>
    <n v="1"/>
    <m/>
    <n v="1.413E-2"/>
    <n v="2.98"/>
    <n v="0"/>
    <n v="0"/>
    <n v="840.00319128069634"/>
    <n v="1"/>
    <x v="24"/>
  </r>
  <r>
    <n v="2019"/>
    <d v="2019-03-15T00:00:00"/>
    <x v="6"/>
    <x v="0"/>
    <x v="4"/>
    <d v="1899-12-30T11:20:00"/>
    <n v="28"/>
    <s v="yhw"/>
    <s v="Yellowhead Wrasse"/>
    <s v="Halichoeres garnoti"/>
    <x v="1"/>
    <x v="0"/>
    <n v="3"/>
    <n v="3"/>
    <m/>
    <n v="0.01"/>
    <n v="3.13"/>
    <n v="0"/>
    <n v="0"/>
    <n v="0.3114508548769428"/>
    <n v="1"/>
    <x v="122"/>
  </r>
  <r>
    <n v="2019"/>
    <d v="2019-03-15T00:00:00"/>
    <x v="6"/>
    <x v="0"/>
    <x v="4"/>
    <d v="1899-12-30T11:20:00"/>
    <n v="28"/>
    <s v="sqf"/>
    <s v="Squirrel Fish"/>
    <s v="Holocentrus adsensionis"/>
    <x v="6"/>
    <x v="0"/>
    <n v="13"/>
    <n v="1"/>
    <m/>
    <n v="1.585E-2"/>
    <n v="2.97"/>
    <n v="0"/>
    <n v="0"/>
    <n v="32.243414247292186"/>
    <n v="1"/>
    <x v="389"/>
  </r>
  <r>
    <n v="2019"/>
    <d v="2019-03-15T00:00:00"/>
    <x v="6"/>
    <x v="0"/>
    <x v="4"/>
    <d v="1899-12-30T11:20:00"/>
    <n v="28"/>
    <s v="sph"/>
    <s v="Spanish Hogfish"/>
    <s v="Bodianus rufus"/>
    <x v="1"/>
    <x v="0"/>
    <n v="22"/>
    <n v="1"/>
    <m/>
    <n v="1.44E-2"/>
    <n v="3.0531999999999999"/>
    <n v="0"/>
    <n v="0"/>
    <n v="180.73714644873016"/>
    <n v="1"/>
    <x v="387"/>
  </r>
  <r>
    <n v="2019"/>
    <d v="2019-03-19T00:00:00"/>
    <x v="6"/>
    <x v="0"/>
    <x v="5"/>
    <d v="1899-12-30T11:31:00"/>
    <n v="29"/>
    <s v="fra"/>
    <s v="French Angelfish"/>
    <s v="Pomacanthus paru"/>
    <x v="10"/>
    <x v="0"/>
    <n v="26"/>
    <n v="1"/>
    <m/>
    <n v="3.09E-2"/>
    <n v="2.95"/>
    <n v="0"/>
    <n v="0"/>
    <n v="461.45553114513183"/>
    <n v="1"/>
    <x v="148"/>
  </r>
  <r>
    <n v="2019"/>
    <d v="2019-03-19T00:00:00"/>
    <x v="6"/>
    <x v="0"/>
    <x v="5"/>
    <d v="1899-12-30T11:31:00"/>
    <n v="29"/>
    <s v="yhw"/>
    <s v="Yellowhead Wrasse"/>
    <s v="Halichoeres garnoti"/>
    <x v="1"/>
    <x v="0"/>
    <n v="3"/>
    <n v="1"/>
    <m/>
    <n v="0.01"/>
    <n v="3.13"/>
    <n v="0"/>
    <n v="0"/>
    <n v="0.3114508548769428"/>
    <n v="1"/>
    <x v="253"/>
  </r>
  <r>
    <n v="2019"/>
    <d v="2019-03-19T00:00:00"/>
    <x v="6"/>
    <x v="0"/>
    <x v="5"/>
    <d v="1899-12-30T11:31:00"/>
    <n v="29"/>
    <s v="yhw"/>
    <s v="Yellowhead Wrasse"/>
    <s v="Halichoeres garnoti"/>
    <x v="1"/>
    <x v="0"/>
    <n v="2"/>
    <n v="1"/>
    <m/>
    <n v="0.01"/>
    <n v="3.13"/>
    <n v="0"/>
    <n v="0"/>
    <n v="8.7543496100859139E-2"/>
    <n v="1"/>
    <x v="390"/>
  </r>
  <r>
    <n v="2019"/>
    <d v="2019-03-19T00:00:00"/>
    <x v="6"/>
    <x v="0"/>
    <x v="5"/>
    <d v="1899-12-30T11:31:00"/>
    <n v="29"/>
    <s v="yhw"/>
    <s v="Yellowhead Wrasse"/>
    <s v="Halichoeres garnoti"/>
    <x v="1"/>
    <x v="0"/>
    <n v="5"/>
    <n v="1"/>
    <m/>
    <n v="0.01"/>
    <n v="3.13"/>
    <n v="0"/>
    <n v="0"/>
    <n v="1.540905884130453"/>
    <n v="1"/>
    <x v="33"/>
  </r>
  <r>
    <n v="2019"/>
    <d v="2019-03-19T00:00:00"/>
    <x v="6"/>
    <x v="0"/>
    <x v="5"/>
    <d v="1899-12-30T11:31:00"/>
    <n v="29"/>
    <s v="clw"/>
    <s v="Blackear wrasse"/>
    <s v="Halichoeres poeyi"/>
    <x v="1"/>
    <x v="0"/>
    <n v="8"/>
    <n v="1"/>
    <m/>
    <n v="9.5499999999999995E-3"/>
    <n v="3.08"/>
    <n v="0"/>
    <n v="0"/>
    <n v="5.7745817173258267"/>
    <n v="1"/>
    <x v="391"/>
  </r>
  <r>
    <n v="2019"/>
    <d v="2019-03-19T00:00:00"/>
    <x v="6"/>
    <x v="0"/>
    <x v="5"/>
    <d v="1899-12-30T11:31:00"/>
    <n v="29"/>
    <s v="yhw"/>
    <s v="Yellowhead Wrasse"/>
    <s v="Halichoeres garnoti"/>
    <x v="1"/>
    <x v="0"/>
    <n v="8"/>
    <n v="2"/>
    <m/>
    <n v="0.01"/>
    <n v="3.13"/>
    <n v="0"/>
    <n v="0"/>
    <n v="6.7092142277548126"/>
    <n v="1"/>
    <x v="304"/>
  </r>
  <r>
    <n v="2019"/>
    <d v="2019-03-19T00:00:00"/>
    <x v="6"/>
    <x v="0"/>
    <x v="5"/>
    <d v="1899-12-30T11:31:00"/>
    <n v="29"/>
    <s v="yhw"/>
    <s v="Yellowhead Wrasse"/>
    <s v="Halichoeres garnoti"/>
    <x v="1"/>
    <x v="0"/>
    <n v="3"/>
    <n v="1"/>
    <m/>
    <n v="0.01"/>
    <n v="3.13"/>
    <n v="0"/>
    <n v="0"/>
    <n v="0.3114508548769428"/>
    <n v="1"/>
    <x v="253"/>
  </r>
  <r>
    <n v="2019"/>
    <d v="2019-03-19T00:00:00"/>
    <x v="6"/>
    <x v="0"/>
    <x v="5"/>
    <d v="1899-12-30T11:31:00"/>
    <n v="29"/>
    <s v="yhw"/>
    <s v="Yellowhead Wrasse"/>
    <s v="Halichoeres garnoti"/>
    <x v="1"/>
    <x v="0"/>
    <n v="12"/>
    <n v="1"/>
    <m/>
    <n v="0.01"/>
    <n v="3.13"/>
    <n v="0"/>
    <n v="0"/>
    <n v="23.869169040031956"/>
    <n v="1"/>
    <x v="34"/>
  </r>
  <r>
    <n v="2019"/>
    <d v="2019-03-19T00:00:00"/>
    <x v="6"/>
    <x v="0"/>
    <x v="5"/>
    <d v="1899-12-30T11:31:00"/>
    <n v="29"/>
    <s v="yts"/>
    <s v="Yellowtail Snapper"/>
    <s v="Ocyurus chrysurus"/>
    <x v="0"/>
    <x v="0"/>
    <n v="20"/>
    <n v="1"/>
    <m/>
    <n v="1.4789999999999999E-2"/>
    <n v="2.95"/>
    <n v="0"/>
    <n v="0"/>
    <n v="101.86070113213087"/>
    <n v="1"/>
    <x v="392"/>
  </r>
  <r>
    <n v="2019"/>
    <d v="2019-03-19T00:00:00"/>
    <x v="6"/>
    <x v="0"/>
    <x v="5"/>
    <d v="1899-12-30T11:31:00"/>
    <n v="29"/>
    <s v="4eb"/>
    <s v="Foureye Butterflyfish"/>
    <s v="Chaetodon capistratus"/>
    <x v="11"/>
    <x v="0"/>
    <n v="8"/>
    <n v="1"/>
    <m/>
    <n v="2.512E-2"/>
    <n v="3.1"/>
    <n v="0"/>
    <n v="0"/>
    <n v="15.834290003570837"/>
    <n v="1"/>
    <x v="393"/>
  </r>
  <r>
    <n v="2019"/>
    <d v="2019-03-19T00:00:00"/>
    <x v="6"/>
    <x v="0"/>
    <x v="5"/>
    <d v="1899-12-30T11:31:00"/>
    <n v="29"/>
    <s v="yhw"/>
    <s v="Yellowhead Wrasse"/>
    <s v="Halichoeres garnoti"/>
    <x v="1"/>
    <x v="0"/>
    <n v="11"/>
    <n v="1"/>
    <m/>
    <n v="0.01"/>
    <n v="3.13"/>
    <n v="0"/>
    <n v="0"/>
    <n v="18.17854436970601"/>
    <n v="1"/>
    <x v="38"/>
  </r>
  <r>
    <n v="2019"/>
    <d v="2019-03-19T00:00:00"/>
    <x v="6"/>
    <x v="0"/>
    <x v="5"/>
    <d v="1899-12-30T11:31:00"/>
    <n v="29"/>
    <s v="yhw"/>
    <s v="Yellowhead Wrasse"/>
    <s v="Halichoeres garnoti"/>
    <x v="1"/>
    <x v="0"/>
    <n v="9"/>
    <n v="1"/>
    <m/>
    <n v="0.01"/>
    <n v="3.13"/>
    <n v="0"/>
    <n v="0"/>
    <n v="9.7001635003578457"/>
    <n v="1"/>
    <x v="394"/>
  </r>
  <r>
    <n v="2019"/>
    <d v="2019-03-19T00:00:00"/>
    <x v="6"/>
    <x v="0"/>
    <x v="6"/>
    <d v="1899-12-30T14:41:00"/>
    <n v="30"/>
    <s v="sms"/>
    <s v="Schoolmaster snapper"/>
    <s v="Lutjanus apodus"/>
    <x v="0"/>
    <x v="0"/>
    <n v="34"/>
    <n v="1"/>
    <m/>
    <n v="1.413E-2"/>
    <n v="2.98"/>
    <n v="0"/>
    <n v="0"/>
    <n v="517.5464507788447"/>
    <n v="1"/>
    <x v="395"/>
  </r>
  <r>
    <n v="2019"/>
    <d v="2019-03-19T00:00:00"/>
    <x v="6"/>
    <x v="0"/>
    <x v="6"/>
    <d v="1899-12-30T14:41:00"/>
    <n v="30"/>
    <s v="mgs"/>
    <s v="Mahogany Snapper"/>
    <s v="Lutjanus mahogoni"/>
    <x v="0"/>
    <x v="0"/>
    <n v="23"/>
    <n v="1"/>
    <m/>
    <n v="1.6979999999999999E-2"/>
    <n v="2.96"/>
    <n v="0"/>
    <n v="0"/>
    <n v="182.24351386755112"/>
    <n v="1"/>
    <x v="396"/>
  </r>
  <r>
    <n v="2019"/>
    <d v="2019-03-19T00:00:00"/>
    <x v="6"/>
    <x v="0"/>
    <x v="6"/>
    <d v="1899-12-30T14:41:00"/>
    <n v="30"/>
    <s v="bhw"/>
    <s v="Bluehead Wrasse"/>
    <s v="Thalassoma bifasciatum"/>
    <x v="1"/>
    <x v="0"/>
    <n v="6"/>
    <n v="3"/>
    <m/>
    <n v="8.9099999999999995E-3"/>
    <n v="3.01"/>
    <n v="0"/>
    <n v="0"/>
    <n v="1.9593542699963782"/>
    <n v="1"/>
    <x v="397"/>
  </r>
  <r>
    <n v="2019"/>
    <d v="2019-03-19T00:00:00"/>
    <x v="6"/>
    <x v="0"/>
    <x v="6"/>
    <d v="1899-12-30T14:41:00"/>
    <n v="30"/>
    <s v="yhw"/>
    <s v="Yellowhead Wrasse"/>
    <s v="Halichoeres garnoti"/>
    <x v="1"/>
    <x v="0"/>
    <n v="5"/>
    <n v="1"/>
    <m/>
    <n v="0.01"/>
    <n v="3.13"/>
    <n v="0"/>
    <n v="0"/>
    <n v="1.540905884130453"/>
    <n v="1"/>
    <x v="33"/>
  </r>
  <r>
    <n v="2019"/>
    <d v="2019-03-19T00:00:00"/>
    <x v="6"/>
    <x v="0"/>
    <x v="6"/>
    <d v="1899-12-30T14:41:00"/>
    <n v="30"/>
    <s v="yhw"/>
    <s v="Yellowhead Wrasse"/>
    <s v="Halichoeres garnoti"/>
    <x v="1"/>
    <x v="0"/>
    <n v="7"/>
    <n v="1"/>
    <m/>
    <n v="0.01"/>
    <n v="3.13"/>
    <n v="0"/>
    <n v="0"/>
    <n v="4.4172996945205609"/>
    <n v="1"/>
    <x v="398"/>
  </r>
  <r>
    <n v="2019"/>
    <d v="2019-03-19T00:00:00"/>
    <x v="6"/>
    <x v="0"/>
    <x v="6"/>
    <d v="1899-12-30T14:41:00"/>
    <n v="30"/>
    <s v="bhw"/>
    <s v="Bluehead Wrasse"/>
    <s v="Thalassoma bifasciatum"/>
    <x v="1"/>
    <x v="0"/>
    <n v="6"/>
    <n v="10"/>
    <m/>
    <n v="8.9099999999999995E-3"/>
    <n v="3.01"/>
    <n v="0"/>
    <n v="0"/>
    <n v="1.9593542699963782"/>
    <n v="1"/>
    <x v="35"/>
  </r>
  <r>
    <n v="2019"/>
    <d v="2019-03-19T00:00:00"/>
    <x v="6"/>
    <x v="0"/>
    <x v="6"/>
    <d v="1899-12-30T14:41:00"/>
    <n v="30"/>
    <s v="grb"/>
    <s v="Graysby"/>
    <s v="Cephalopholis cruentata"/>
    <x v="2"/>
    <x v="0"/>
    <n v="8"/>
    <n v="1"/>
    <s v="j"/>
    <n v="1.1220000000000001E-2"/>
    <n v="3.07"/>
    <n v="0"/>
    <n v="0"/>
    <n v="6.6447572087896667"/>
    <n v="1"/>
    <x v="399"/>
  </r>
  <r>
    <n v="2019"/>
    <d v="2019-03-19T00:00:00"/>
    <x v="6"/>
    <x v="0"/>
    <x v="6"/>
    <d v="1899-12-30T14:41:00"/>
    <n v="30"/>
    <s v="sms"/>
    <s v="Schoolmaster snapper"/>
    <s v="Lutjanus apodus"/>
    <x v="0"/>
    <x v="0"/>
    <n v="25"/>
    <n v="1"/>
    <m/>
    <n v="1.413E-2"/>
    <n v="2.98"/>
    <n v="0"/>
    <n v="0"/>
    <n v="207.01574968825722"/>
    <n v="1"/>
    <x v="349"/>
  </r>
  <r>
    <n v="2019"/>
    <d v="2019-03-19T00:00:00"/>
    <x v="6"/>
    <x v="0"/>
    <x v="6"/>
    <d v="1899-12-30T14:41:00"/>
    <n v="30"/>
    <s v="bbs"/>
    <s v="Blackbar soldierfish"/>
    <s v="Myripristis jacobus "/>
    <x v="6"/>
    <x v="0"/>
    <n v="17"/>
    <n v="1"/>
    <m/>
    <n v="1.2019999999999999E-2"/>
    <n v="3.06"/>
    <n v="0"/>
    <n v="0"/>
    <n v="69.99679693541637"/>
    <n v="1"/>
    <x v="276"/>
  </r>
  <r>
    <n v="2019"/>
    <d v="2019-03-19T00:00:00"/>
    <x v="6"/>
    <x v="0"/>
    <x v="6"/>
    <d v="1899-12-30T14:41:00"/>
    <n v="30"/>
    <s v="yhw"/>
    <s v="Yellowhead Wrasse"/>
    <s v="Halichoeres garnoti"/>
    <x v="1"/>
    <x v="0"/>
    <n v="6"/>
    <n v="1"/>
    <m/>
    <n v="0.01"/>
    <n v="3.13"/>
    <n v="0"/>
    <n v="0"/>
    <n v="2.7265496699528886"/>
    <n v="1"/>
    <x v="6"/>
  </r>
  <r>
    <n v="2019"/>
    <d v="2019-03-19T00:00:00"/>
    <x v="6"/>
    <x v="0"/>
    <x v="6"/>
    <d v="1899-12-30T14:41:00"/>
    <n v="30"/>
    <s v="grb"/>
    <s v="Graysby"/>
    <s v="Cephalopholis cruentata"/>
    <x v="2"/>
    <x v="0"/>
    <n v="12"/>
    <n v="1"/>
    <m/>
    <n v="1.1220000000000001E-2"/>
    <n v="3.07"/>
    <n v="0"/>
    <n v="0"/>
    <n v="23.071683335720802"/>
    <n v="1"/>
    <x v="45"/>
  </r>
  <r>
    <n v="2019"/>
    <d v="2019-03-19T00:00:00"/>
    <x v="6"/>
    <x v="0"/>
    <x v="6"/>
    <d v="1899-12-30T14:41:00"/>
    <n v="30"/>
    <s v="yhw"/>
    <s v="Yellowhead Wrasse"/>
    <s v="Halichoeres garnoti"/>
    <x v="1"/>
    <x v="0"/>
    <n v="11"/>
    <n v="1"/>
    <m/>
    <n v="0.01"/>
    <n v="3.13"/>
    <n v="0"/>
    <n v="0"/>
    <n v="18.17854436970601"/>
    <n v="1"/>
    <x v="38"/>
  </r>
  <r>
    <n v="2019"/>
    <d v="2019-03-19T00:00:00"/>
    <x v="6"/>
    <x v="0"/>
    <x v="6"/>
    <d v="1899-12-30T14:41:00"/>
    <n v="30"/>
    <s v="ham"/>
    <s v="Hamlet spp."/>
    <s v="Hypoplectrus puella"/>
    <x v="2"/>
    <x v="0"/>
    <n v="12"/>
    <n v="1"/>
    <m/>
    <n v="1.7780000000000001E-2"/>
    <n v="3.03"/>
    <n v="0"/>
    <n v="0"/>
    <n v="33.101748308010208"/>
    <n v="1"/>
    <x v="103"/>
  </r>
  <r>
    <n v="2019"/>
    <d v="2019-03-19T00:00:00"/>
    <x v="6"/>
    <x v="0"/>
    <x v="7"/>
    <d v="1899-12-30T11:52:00"/>
    <n v="29"/>
    <s v="sms"/>
    <s v="Schoolmaster snapper"/>
    <s v="Lutjanus apodus"/>
    <x v="0"/>
    <x v="0"/>
    <n v="34"/>
    <n v="1"/>
    <m/>
    <n v="1.413E-2"/>
    <n v="2.98"/>
    <n v="0"/>
    <n v="0"/>
    <n v="517.5464507788447"/>
    <n v="1"/>
    <x v="395"/>
  </r>
  <r>
    <n v="2019"/>
    <d v="2019-03-19T00:00:00"/>
    <x v="6"/>
    <x v="0"/>
    <x v="7"/>
    <d v="1899-12-30T11:52:00"/>
    <n v="29"/>
    <s v="sms"/>
    <s v="Schoolmaster snapper"/>
    <s v="Lutjanus apodus"/>
    <x v="0"/>
    <x v="0"/>
    <n v="40"/>
    <n v="1"/>
    <m/>
    <n v="1.413E-2"/>
    <n v="2.98"/>
    <n v="0"/>
    <n v="0"/>
    <n v="840.00319128069634"/>
    <n v="1"/>
    <x v="24"/>
  </r>
  <r>
    <n v="2019"/>
    <d v="2019-03-19T00:00:00"/>
    <x v="6"/>
    <x v="0"/>
    <x v="7"/>
    <d v="1899-12-30T11:52:00"/>
    <n v="29"/>
    <s v="sms"/>
    <s v="Schoolmaster snapper"/>
    <s v="Lutjanus apodus"/>
    <x v="0"/>
    <x v="0"/>
    <n v="20"/>
    <n v="1"/>
    <m/>
    <n v="1.413E-2"/>
    <n v="2.98"/>
    <n v="0"/>
    <n v="0"/>
    <n v="106.46614985661742"/>
    <n v="1"/>
    <x v="11"/>
  </r>
  <r>
    <n v="2019"/>
    <d v="2019-03-19T00:00:00"/>
    <x v="6"/>
    <x v="0"/>
    <x v="7"/>
    <d v="1899-12-30T11:52:00"/>
    <n v="29"/>
    <s v="yhw"/>
    <s v="Yellowhead Wrasse"/>
    <s v="Halichoeres garnoti"/>
    <x v="1"/>
    <x v="0"/>
    <n v="3"/>
    <n v="1"/>
    <m/>
    <n v="0.01"/>
    <n v="3.13"/>
    <n v="0"/>
    <n v="0"/>
    <n v="0.3114508548769428"/>
    <n v="1"/>
    <x v="253"/>
  </r>
  <r>
    <n v="2019"/>
    <d v="2019-03-19T00:00:00"/>
    <x v="6"/>
    <x v="0"/>
    <x v="7"/>
    <d v="1899-12-30T11:52:00"/>
    <n v="29"/>
    <s v="grb"/>
    <s v="Graysby"/>
    <s v="Cephalopholis cruentata"/>
    <x v="2"/>
    <x v="0"/>
    <n v="16"/>
    <n v="1"/>
    <m/>
    <n v="1.1220000000000001E-2"/>
    <n v="3.07"/>
    <n v="0"/>
    <n v="0"/>
    <n v="55.800900005529286"/>
    <n v="1"/>
    <x v="108"/>
  </r>
  <r>
    <n v="2019"/>
    <d v="2019-03-19T00:00:00"/>
    <x v="6"/>
    <x v="0"/>
    <x v="7"/>
    <d v="1899-12-30T11:52:00"/>
    <n v="29"/>
    <s v="yhw"/>
    <s v="Yellowhead Wrasse"/>
    <s v="Halichoeres garnoti"/>
    <x v="1"/>
    <x v="0"/>
    <n v="6"/>
    <n v="1"/>
    <m/>
    <n v="0.01"/>
    <n v="3.13"/>
    <n v="0"/>
    <n v="0"/>
    <n v="2.7265496699528886"/>
    <n v="1"/>
    <x v="6"/>
  </r>
  <r>
    <n v="2019"/>
    <d v="2019-09-19T00:00:00"/>
    <x v="6"/>
    <x v="1"/>
    <x v="8"/>
    <d v="1899-12-30T11:27:00"/>
    <n v="33"/>
    <s v="ygf"/>
    <s v="Goatfish"/>
    <s v="Mulloidichthys martinicus"/>
    <x v="4"/>
    <x v="0"/>
    <n v="19"/>
    <n v="4"/>
    <m/>
    <n v="9.7699999999999992E-3"/>
    <n v="3.12"/>
    <n v="0"/>
    <n v="0"/>
    <n v="95.4126149670996"/>
    <n v="1"/>
    <x v="400"/>
  </r>
  <r>
    <n v="2019"/>
    <d v="2019-09-19T00:00:00"/>
    <x v="6"/>
    <x v="1"/>
    <x v="8"/>
    <d v="1899-12-30T11:27:00"/>
    <n v="33"/>
    <s v="grb"/>
    <s v="Graysby"/>
    <s v="Cephalopholis cruentata"/>
    <x v="2"/>
    <x v="0"/>
    <n v="20"/>
    <n v="1"/>
    <m/>
    <n v="1.1220000000000001E-2"/>
    <n v="3.07"/>
    <n v="0"/>
    <n v="0"/>
    <n v="110.70186655152514"/>
    <n v="1"/>
    <x v="61"/>
  </r>
  <r>
    <n v="2019"/>
    <d v="2019-09-19T00:00:00"/>
    <x v="6"/>
    <x v="1"/>
    <x v="8"/>
    <d v="1899-12-30T11:27:00"/>
    <n v="33"/>
    <s v="mgs"/>
    <s v="Mahogany Snapper"/>
    <s v="Lutjanus mahogoni"/>
    <x v="0"/>
    <x v="0"/>
    <n v="28"/>
    <n v="1"/>
    <m/>
    <n v="1.6979999999999999E-2"/>
    <n v="2.96"/>
    <n v="0"/>
    <n v="0"/>
    <n v="326.23117375933163"/>
    <n v="1"/>
    <x v="401"/>
  </r>
  <r>
    <n v="2019"/>
    <d v="2019-09-19T00:00:00"/>
    <x v="6"/>
    <x v="1"/>
    <x v="8"/>
    <d v="1899-12-30T11:27:00"/>
    <n v="33"/>
    <s v="ham"/>
    <s v="Hamlet spp."/>
    <s v="Hypoplectrus puella"/>
    <x v="2"/>
    <x v="0"/>
    <n v="13"/>
    <n v="1"/>
    <m/>
    <n v="1.7780000000000001E-2"/>
    <n v="3.03"/>
    <n v="0"/>
    <n v="0"/>
    <n v="42.18714290876423"/>
    <n v="1"/>
    <x v="85"/>
  </r>
  <r>
    <n v="2019"/>
    <d v="2019-09-19T00:00:00"/>
    <x v="6"/>
    <x v="1"/>
    <x v="8"/>
    <d v="1899-12-30T11:27:00"/>
    <n v="33"/>
    <s v="bhw"/>
    <s v="Bluehead Wrasse"/>
    <s v="Thalassoma bifasciatum"/>
    <x v="1"/>
    <x v="0"/>
    <n v="7"/>
    <n v="4"/>
    <m/>
    <n v="8.9099999999999995E-3"/>
    <n v="3.01"/>
    <n v="0"/>
    <n v="0"/>
    <n v="3.1161819272016391"/>
    <n v="1"/>
    <x v="402"/>
  </r>
  <r>
    <n v="2019"/>
    <d v="2019-09-19T00:00:00"/>
    <x v="6"/>
    <x v="1"/>
    <x v="8"/>
    <d v="1899-12-30T11:27:00"/>
    <n v="33"/>
    <s v="ham"/>
    <s v="Hamlet spp."/>
    <s v="Hypoplectrus puella"/>
    <x v="2"/>
    <x v="0"/>
    <n v="10"/>
    <n v="1"/>
    <m/>
    <n v="1.7780000000000001E-2"/>
    <n v="3.03"/>
    <n v="0"/>
    <n v="0"/>
    <n v="19.051613247124653"/>
    <n v="1"/>
    <x v="20"/>
  </r>
  <r>
    <n v="2019"/>
    <d v="2019-09-19T00:00:00"/>
    <x v="6"/>
    <x v="1"/>
    <x v="8"/>
    <d v="1899-12-30T11:27:00"/>
    <n v="33"/>
    <s v="frg"/>
    <s v="French Grunt"/>
    <s v="Haemulon flavolineatum"/>
    <x v="3"/>
    <x v="0"/>
    <n v="17"/>
    <n v="1"/>
    <m/>
    <n v="1.349E-2"/>
    <n v="3"/>
    <n v="0"/>
    <n v="0"/>
    <n v="66.27637"/>
    <n v="1"/>
    <x v="13"/>
  </r>
  <r>
    <n v="2019"/>
    <d v="2019-09-19T00:00:00"/>
    <x v="6"/>
    <x v="1"/>
    <x v="8"/>
    <d v="1899-12-30T11:27:00"/>
    <n v="33"/>
    <s v="gom"/>
    <s v="Goldentail Moray"/>
    <s v="Gymnothorax miliaris"/>
    <x v="5"/>
    <x v="0"/>
    <n v="40"/>
    <n v="1"/>
    <m/>
    <n v="1.8600000000000001E-3"/>
    <n v="3.07"/>
    <n v="0"/>
    <n v="0"/>
    <n v="154.1122345688926"/>
    <n v="1"/>
    <x v="403"/>
  </r>
  <r>
    <n v="2019"/>
    <d v="2019-09-19T00:00:00"/>
    <x v="6"/>
    <x v="1"/>
    <x v="8"/>
    <d v="1899-12-30T11:27:00"/>
    <n v="33"/>
    <s v="bhw"/>
    <s v="Bluehead Wrasse"/>
    <s v="Thalassoma bifasciatum"/>
    <x v="1"/>
    <x v="0"/>
    <n v="7"/>
    <n v="2"/>
    <m/>
    <n v="8.9099999999999995E-3"/>
    <n v="3.01"/>
    <n v="0"/>
    <n v="0"/>
    <n v="3.1161819272016391"/>
    <n v="1"/>
    <x v="404"/>
  </r>
  <r>
    <n v="2019"/>
    <d v="2019-09-19T00:00:00"/>
    <x v="6"/>
    <x v="1"/>
    <x v="8"/>
    <d v="1899-12-30T11:27:00"/>
    <n v="33"/>
    <s v="ygf"/>
    <s v="Goatfish"/>
    <s v="Mulloidichthys martinicus"/>
    <x v="4"/>
    <x v="0"/>
    <n v="23"/>
    <n v="5"/>
    <m/>
    <n v="9.7699999999999992E-3"/>
    <n v="3.12"/>
    <n v="0"/>
    <n v="0"/>
    <n v="173.17508604424239"/>
    <n v="1"/>
    <x v="405"/>
  </r>
  <r>
    <n v="2019"/>
    <d v="2019-09-19T00:00:00"/>
    <x v="6"/>
    <x v="1"/>
    <x v="8"/>
    <d v="1899-12-30T11:27:00"/>
    <n v="33"/>
    <s v="lion"/>
    <s v="Lionfish"/>
    <s v="Pterois sp."/>
    <x v="18"/>
    <x v="0"/>
    <n v="33"/>
    <n v="1"/>
    <m/>
    <n v="1.1480000000000001E-2"/>
    <n v="3.09"/>
    <n v="0"/>
    <n v="0"/>
    <n v="565.13208175342913"/>
    <n v="1"/>
    <x v="406"/>
  </r>
  <r>
    <n v="2019"/>
    <d v="2019-09-19T00:00:00"/>
    <x v="6"/>
    <x v="1"/>
    <x v="8"/>
    <d v="1899-12-30T11:27:00"/>
    <n v="33"/>
    <s v="4eb"/>
    <s v="Foureye Butterflyfish"/>
    <s v="Chaetodon capistratus"/>
    <x v="11"/>
    <x v="0"/>
    <n v="13"/>
    <n v="1"/>
    <m/>
    <n v="2.512E-2"/>
    <n v="3.1"/>
    <n v="0"/>
    <n v="0"/>
    <n v="71.325369011473867"/>
    <n v="1"/>
    <x v="407"/>
  </r>
  <r>
    <n v="2019"/>
    <d v="2019-09-19T00:00:00"/>
    <x v="6"/>
    <x v="1"/>
    <x v="8"/>
    <d v="1899-12-30T11:27:00"/>
    <n v="33"/>
    <s v="yhw"/>
    <s v="Yellowhead Wrasse"/>
    <s v="Halichoeres garnoti"/>
    <x v="1"/>
    <x v="0"/>
    <n v="4"/>
    <n v="12"/>
    <m/>
    <n v="0.01"/>
    <n v="3.13"/>
    <n v="0"/>
    <n v="0"/>
    <n v="0.76638637095611406"/>
    <n v="1"/>
    <x v="408"/>
  </r>
  <r>
    <n v="2019"/>
    <d v="2019-09-19T00:00:00"/>
    <x v="6"/>
    <x v="1"/>
    <x v="8"/>
    <d v="1899-12-30T11:27:00"/>
    <n v="33"/>
    <s v="yhw"/>
    <s v="Yellowhead Wrasse"/>
    <s v="Halichoeres garnoti"/>
    <x v="1"/>
    <x v="0"/>
    <n v="5"/>
    <n v="3"/>
    <m/>
    <n v="0.01"/>
    <n v="3.13"/>
    <n v="0"/>
    <n v="0"/>
    <n v="1.540905884130453"/>
    <n v="1"/>
    <x v="78"/>
  </r>
  <r>
    <n v="2019"/>
    <d v="2019-09-19T00:00:00"/>
    <x v="6"/>
    <x v="1"/>
    <x v="8"/>
    <d v="1899-12-30T11:27:00"/>
    <n v="33"/>
    <s v="smg"/>
    <s v="Smallmouth Grunt"/>
    <s v="Haemulon chrysargyreum"/>
    <x v="3"/>
    <x v="0"/>
    <n v="14"/>
    <n v="1"/>
    <m/>
    <n v="1.259E-2"/>
    <n v="2.99"/>
    <n v="0"/>
    <n v="0"/>
    <n v="33.647171114051574"/>
    <n v="1"/>
    <x v="139"/>
  </r>
  <r>
    <n v="2019"/>
    <d v="2019-09-19T00:00:00"/>
    <x v="6"/>
    <x v="1"/>
    <x v="9"/>
    <d v="1899-12-30T11:27:00"/>
    <n v="33"/>
    <s v="bhw"/>
    <s v="Bluehead Wrasse"/>
    <s v="Thalassoma bifasciatum"/>
    <x v="1"/>
    <x v="0"/>
    <n v="7"/>
    <n v="12"/>
    <m/>
    <n v="8.9099999999999995E-3"/>
    <n v="3.01"/>
    <n v="0"/>
    <n v="0"/>
    <n v="3.1161819272016391"/>
    <n v="1"/>
    <x v="409"/>
  </r>
  <r>
    <n v="2019"/>
    <d v="2019-09-19T00:00:00"/>
    <x v="6"/>
    <x v="1"/>
    <x v="9"/>
    <d v="1899-12-30T11:27:00"/>
    <n v="33"/>
    <s v="ham"/>
    <s v="Hamlet spp."/>
    <s v="Hypoplectrus puella"/>
    <x v="2"/>
    <x v="0"/>
    <n v="13"/>
    <n v="1"/>
    <m/>
    <n v="1.7780000000000001E-2"/>
    <n v="3.03"/>
    <n v="0"/>
    <n v="0"/>
    <n v="42.18714290876423"/>
    <n v="1"/>
    <x v="85"/>
  </r>
  <r>
    <n v="2019"/>
    <d v="2019-09-19T00:00:00"/>
    <x v="6"/>
    <x v="1"/>
    <x v="9"/>
    <d v="1899-12-30T11:27:00"/>
    <n v="33"/>
    <s v="grb"/>
    <s v="Graysby"/>
    <s v="Cephalopholis cruentata"/>
    <x v="2"/>
    <x v="0"/>
    <n v="15"/>
    <n v="1"/>
    <m/>
    <n v="1.1220000000000001E-2"/>
    <n v="3.07"/>
    <n v="0"/>
    <n v="0"/>
    <n v="45.771276260722111"/>
    <n v="1"/>
    <x v="132"/>
  </r>
  <r>
    <n v="2019"/>
    <d v="2019-09-19T00:00:00"/>
    <x v="6"/>
    <x v="1"/>
    <x v="9"/>
    <d v="1899-12-30T11:27:00"/>
    <n v="33"/>
    <s v="sph"/>
    <s v="Spanish Hogfish"/>
    <s v="Bodianus rufus"/>
    <x v="1"/>
    <x v="0"/>
    <n v="15"/>
    <n v="1"/>
    <m/>
    <n v="1.44E-2"/>
    <n v="3.0531999999999999"/>
    <n v="0"/>
    <n v="0"/>
    <n v="56.131199659719258"/>
    <n v="1"/>
    <x v="410"/>
  </r>
  <r>
    <n v="2019"/>
    <d v="2019-09-19T00:00:00"/>
    <x v="6"/>
    <x v="1"/>
    <x v="9"/>
    <d v="1899-12-30T11:27:00"/>
    <n v="33"/>
    <s v="yhw"/>
    <s v="Yellowhead Wrasse"/>
    <s v="Halichoeres garnoti"/>
    <x v="1"/>
    <x v="0"/>
    <n v="10"/>
    <n v="1"/>
    <m/>
    <n v="0.01"/>
    <n v="3.13"/>
    <n v="0"/>
    <n v="0"/>
    <n v="13.48962882591654"/>
    <n v="1"/>
    <x v="56"/>
  </r>
  <r>
    <n v="2019"/>
    <d v="2019-09-19T00:00:00"/>
    <x v="6"/>
    <x v="1"/>
    <x v="9"/>
    <d v="1899-12-30T11:27:00"/>
    <n v="33"/>
    <s v="yhw"/>
    <s v="Yellowhead Wrasse"/>
    <s v="Halichoeres garnoti"/>
    <x v="1"/>
    <x v="0"/>
    <n v="5"/>
    <n v="3"/>
    <m/>
    <n v="0.01"/>
    <n v="3.13"/>
    <n v="0"/>
    <n v="0"/>
    <n v="1.540905884130453"/>
    <n v="1"/>
    <x v="78"/>
  </r>
  <r>
    <n v="2019"/>
    <d v="2019-09-19T00:00:00"/>
    <x v="6"/>
    <x v="1"/>
    <x v="9"/>
    <d v="1899-12-30T11:27:00"/>
    <n v="33"/>
    <s v="yhw"/>
    <s v="Yellowhead Wrasse"/>
    <s v="Halichoeres garnoti"/>
    <x v="1"/>
    <x v="0"/>
    <n v="7"/>
    <n v="1"/>
    <m/>
    <n v="0.01"/>
    <n v="3.13"/>
    <n v="0"/>
    <n v="0"/>
    <n v="4.4172996945205609"/>
    <n v="1"/>
    <x v="398"/>
  </r>
  <r>
    <n v="2019"/>
    <d v="2019-09-19T00:00:00"/>
    <x v="6"/>
    <x v="1"/>
    <x v="9"/>
    <d v="1899-12-30T11:27:00"/>
    <n v="33"/>
    <s v="yhw"/>
    <s v="Yellowhead Wrasse"/>
    <s v="Halichoeres garnoti"/>
    <x v="1"/>
    <x v="0"/>
    <n v="13"/>
    <n v="1"/>
    <m/>
    <n v="0.01"/>
    <n v="3.13"/>
    <n v="0"/>
    <n v="0"/>
    <n v="30.664980490582739"/>
    <n v="1"/>
    <x v="46"/>
  </r>
  <r>
    <n v="2019"/>
    <d v="2019-09-19T00:00:00"/>
    <x v="6"/>
    <x v="1"/>
    <x v="9"/>
    <d v="1899-12-30T11:27:00"/>
    <n v="33"/>
    <s v="frg"/>
    <s v="French Grunt"/>
    <s v="Haemulon flavolineatum"/>
    <x v="3"/>
    <x v="0"/>
    <n v="17"/>
    <n v="2"/>
    <m/>
    <n v="1.349E-2"/>
    <n v="3"/>
    <n v="0"/>
    <n v="0"/>
    <n v="66.27637"/>
    <n v="1"/>
    <x v="80"/>
  </r>
  <r>
    <n v="2019"/>
    <d v="2019-09-19T00:00:00"/>
    <x v="6"/>
    <x v="1"/>
    <x v="9"/>
    <d v="1899-12-30T11:27:00"/>
    <n v="33"/>
    <s v="sph"/>
    <s v="Spanish Hogfish"/>
    <s v="Bodianus rufus"/>
    <x v="1"/>
    <x v="0"/>
    <n v="7"/>
    <n v="1"/>
    <m/>
    <n v="1.44E-2"/>
    <n v="3.0531999999999999"/>
    <n v="0"/>
    <n v="0"/>
    <n v="5.4779217958338"/>
    <n v="1"/>
    <x v="50"/>
  </r>
  <r>
    <n v="2019"/>
    <d v="2019-09-19T00:00:00"/>
    <x v="6"/>
    <x v="1"/>
    <x v="9"/>
    <d v="1899-12-30T11:27:00"/>
    <n v="33"/>
    <s v="sph"/>
    <s v="Spanish Hogfish"/>
    <s v="Bodianus rufus"/>
    <x v="1"/>
    <x v="0"/>
    <n v="15"/>
    <n v="1"/>
    <m/>
    <n v="1.44E-2"/>
    <n v="3.0531999999999999"/>
    <n v="0"/>
    <n v="0"/>
    <n v="56.131199659719258"/>
    <n v="1"/>
    <x v="410"/>
  </r>
  <r>
    <n v="2019"/>
    <d v="2019-09-19T00:00:00"/>
    <x v="6"/>
    <x v="1"/>
    <x v="10"/>
    <d v="1899-12-30T11:27:00"/>
    <n v="33"/>
    <s v="grb"/>
    <s v="Graysby"/>
    <s v="Cephalopholis cruentata"/>
    <x v="2"/>
    <x v="0"/>
    <n v="15"/>
    <n v="1"/>
    <m/>
    <n v="1.1220000000000001E-2"/>
    <n v="3.07"/>
    <n v="0"/>
    <n v="0"/>
    <n v="45.771276260722111"/>
    <n v="1"/>
    <x v="132"/>
  </r>
  <r>
    <n v="2019"/>
    <d v="2019-09-19T00:00:00"/>
    <x v="6"/>
    <x v="1"/>
    <x v="10"/>
    <d v="1899-12-30T11:27:00"/>
    <n v="33"/>
    <s v="ygf"/>
    <s v="Goatfish"/>
    <s v="Mulloidichthys martinicus"/>
    <x v="4"/>
    <x v="0"/>
    <n v="15"/>
    <n v="1"/>
    <m/>
    <n v="9.7699999999999992E-3"/>
    <n v="3.12"/>
    <n v="0"/>
    <n v="0"/>
    <n v="45.635129993427114"/>
    <n v="1"/>
    <x v="12"/>
  </r>
  <r>
    <n v="2019"/>
    <d v="2019-09-19T00:00:00"/>
    <x v="6"/>
    <x v="1"/>
    <x v="10"/>
    <d v="1899-12-30T11:27:00"/>
    <n v="33"/>
    <s v="bar"/>
    <s v="Barracuda"/>
    <s v="Sphyraena barracuda"/>
    <x v="19"/>
    <x v="0"/>
    <n v="64"/>
    <n v="1"/>
    <m/>
    <n v="8.3199999999999993E-3"/>
    <n v="2.93"/>
    <n v="0"/>
    <n v="0"/>
    <n v="1630.1615675660928"/>
    <n v="1"/>
    <x v="411"/>
  </r>
  <r>
    <n v="2019"/>
    <d v="2019-09-19T00:00:00"/>
    <x v="6"/>
    <x v="1"/>
    <x v="10"/>
    <d v="1899-12-30T11:27:00"/>
    <n v="33"/>
    <s v="yhw"/>
    <s v="Yellowhead Wrasse"/>
    <s v="Halichoeres garnoti"/>
    <x v="1"/>
    <x v="0"/>
    <n v="4"/>
    <n v="31"/>
    <m/>
    <n v="0.01"/>
    <n v="3.13"/>
    <n v="0"/>
    <n v="0"/>
    <n v="0.76638637095611406"/>
    <n v="1"/>
    <x v="412"/>
  </r>
  <r>
    <n v="2019"/>
    <d v="2019-09-19T00:00:00"/>
    <x v="6"/>
    <x v="1"/>
    <x v="10"/>
    <d v="1899-12-30T11:27:00"/>
    <n v="33"/>
    <s v="sph"/>
    <s v="Spanish Hogfish"/>
    <s v="Bodianus rufus"/>
    <x v="1"/>
    <x v="0"/>
    <n v="23"/>
    <n v="1"/>
    <m/>
    <n v="1.44E-2"/>
    <n v="3.0531999999999999"/>
    <n v="0"/>
    <n v="0"/>
    <n v="207.00933061301546"/>
    <n v="1"/>
    <x v="179"/>
  </r>
  <r>
    <n v="2019"/>
    <d v="2019-09-19T00:00:00"/>
    <x v="6"/>
    <x v="1"/>
    <x v="10"/>
    <d v="1899-12-30T11:27:00"/>
    <n v="33"/>
    <s v="ygf"/>
    <s v="Goatfish"/>
    <s v="Mulloidichthys martinicus"/>
    <x v="4"/>
    <x v="0"/>
    <n v="20"/>
    <n v="2"/>
    <m/>
    <n v="9.7699999999999992E-3"/>
    <n v="3.12"/>
    <n v="0"/>
    <n v="0"/>
    <n v="111.97166862172135"/>
    <n v="1"/>
    <x v="134"/>
  </r>
  <r>
    <n v="2019"/>
    <d v="2019-09-19T00:00:00"/>
    <x v="6"/>
    <x v="1"/>
    <x v="10"/>
    <d v="1899-12-30T11:27:00"/>
    <n v="33"/>
    <s v="fra"/>
    <s v="French Angelfish"/>
    <s v="Pomacanthus paru"/>
    <x v="10"/>
    <x v="0"/>
    <n v="25"/>
    <n v="1"/>
    <m/>
    <n v="3.09E-2"/>
    <n v="2.95"/>
    <n v="0"/>
    <n v="0"/>
    <n v="411.03755634206669"/>
    <n v="1"/>
    <x v="84"/>
  </r>
  <r>
    <n v="2019"/>
    <d v="2019-09-19T00:00:00"/>
    <x v="6"/>
    <x v="1"/>
    <x v="10"/>
    <d v="1899-12-30T11:27:00"/>
    <n v="33"/>
    <s v="yhw"/>
    <s v="Yellowhead Wrasse"/>
    <s v="Halichoeres garnoti"/>
    <x v="1"/>
    <x v="0"/>
    <n v="4"/>
    <n v="7"/>
    <m/>
    <n v="0.01"/>
    <n v="3.13"/>
    <n v="0"/>
    <n v="0"/>
    <n v="0.76638637095611406"/>
    <n v="1"/>
    <x v="413"/>
  </r>
  <r>
    <n v="2019"/>
    <d v="2019-09-19T00:00:00"/>
    <x v="6"/>
    <x v="1"/>
    <x v="10"/>
    <d v="1899-12-30T11:27:00"/>
    <n v="33"/>
    <s v="bhw"/>
    <s v="Bluehead Wrasse"/>
    <s v="Thalassoma bifasciatum"/>
    <x v="1"/>
    <x v="0"/>
    <n v="3"/>
    <n v="4"/>
    <m/>
    <n v="8.9099999999999995E-3"/>
    <n v="3.01"/>
    <n v="0"/>
    <n v="0"/>
    <n v="0.24322750267948948"/>
    <n v="1"/>
    <x v="414"/>
  </r>
  <r>
    <n v="2019"/>
    <d v="2019-09-19T00:00:00"/>
    <x v="6"/>
    <x v="1"/>
    <x v="11"/>
    <d v="1899-12-30T11:27:00"/>
    <n v="33"/>
    <s v="baj"/>
    <s v="Bar Jack"/>
    <s v="Caranx ruber"/>
    <x v="7"/>
    <x v="0"/>
    <n v="25"/>
    <n v="1"/>
    <m/>
    <n v="1.6979999999999999E-2"/>
    <n v="2.95"/>
    <n v="0"/>
    <n v="0"/>
    <n v="225.87112319379585"/>
    <n v="1"/>
    <x v="14"/>
  </r>
  <r>
    <n v="2019"/>
    <d v="2019-09-19T00:00:00"/>
    <x v="6"/>
    <x v="1"/>
    <x v="11"/>
    <d v="1899-12-30T11:27:00"/>
    <n v="33"/>
    <s v="bhw"/>
    <s v="Bluehead Wrasse"/>
    <s v="Thalassoma bifasciatum"/>
    <x v="1"/>
    <x v="0"/>
    <n v="6"/>
    <n v="3"/>
    <m/>
    <n v="8.9099999999999995E-3"/>
    <n v="3.01"/>
    <n v="0"/>
    <n v="0"/>
    <n v="1.9593542699963782"/>
    <n v="1"/>
    <x v="397"/>
  </r>
  <r>
    <n v="2019"/>
    <d v="2019-09-19T00:00:00"/>
    <x v="6"/>
    <x v="1"/>
    <x v="11"/>
    <d v="1899-12-30T11:27:00"/>
    <n v="33"/>
    <s v="trum"/>
    <s v="Atlantic trumpetfish"/>
    <s v="Aulostomus maculatus"/>
    <x v="9"/>
    <x v="0"/>
    <n v="33"/>
    <n v="1"/>
    <m/>
    <n v="1E-4"/>
    <n v="3.5539999999999998"/>
    <n v="0"/>
    <n v="0"/>
    <n v="24.934378190632227"/>
    <n v="1"/>
    <x v="193"/>
  </r>
  <r>
    <n v="2019"/>
    <d v="2019-09-19T00:00:00"/>
    <x v="6"/>
    <x v="1"/>
    <x v="11"/>
    <d v="1899-12-30T11:27:00"/>
    <n v="33"/>
    <s v="bbs"/>
    <s v="Blackbar soldierfish"/>
    <s v="Myripristis jacobus "/>
    <x v="6"/>
    <x v="0"/>
    <n v="15"/>
    <n v="1"/>
    <m/>
    <n v="1.2019999999999999E-2"/>
    <n v="3.06"/>
    <n v="0"/>
    <n v="0"/>
    <n v="47.724756406775086"/>
    <n v="1"/>
    <x v="66"/>
  </r>
  <r>
    <n v="2019"/>
    <d v="2019-09-19T00:00:00"/>
    <x v="6"/>
    <x v="1"/>
    <x v="11"/>
    <d v="1899-12-30T11:27:00"/>
    <n v="33"/>
    <s v="sph"/>
    <s v="Spanish Hogfish"/>
    <s v="Bodianus rufus"/>
    <x v="1"/>
    <x v="0"/>
    <n v="29"/>
    <n v="1"/>
    <m/>
    <n v="1.44E-2"/>
    <n v="3.0531999999999999"/>
    <n v="0"/>
    <n v="0"/>
    <n v="420.10326735691751"/>
    <n v="1"/>
    <x v="415"/>
  </r>
  <r>
    <n v="2019"/>
    <d v="2019-09-19T00:00:00"/>
    <x v="6"/>
    <x v="1"/>
    <x v="11"/>
    <d v="1899-12-30T11:27:00"/>
    <n v="33"/>
    <s v="sms"/>
    <s v="Schoolmaster snapper"/>
    <s v="Lutjanus apodus"/>
    <x v="0"/>
    <x v="0"/>
    <n v="33"/>
    <n v="2"/>
    <m/>
    <n v="1.413E-2"/>
    <n v="2.98"/>
    <n v="0"/>
    <n v="0"/>
    <n v="473.49315241480809"/>
    <n v="1"/>
    <x v="353"/>
  </r>
  <r>
    <n v="2019"/>
    <d v="2019-09-19T00:00:00"/>
    <x v="6"/>
    <x v="1"/>
    <x v="11"/>
    <d v="1899-12-30T11:27:00"/>
    <n v="33"/>
    <s v="sms"/>
    <s v="Schoolmaster snapper"/>
    <s v="Lutjanus apodus"/>
    <x v="0"/>
    <x v="0"/>
    <n v="40"/>
    <n v="1"/>
    <m/>
    <n v="1.413E-2"/>
    <n v="2.98"/>
    <n v="0"/>
    <n v="0"/>
    <n v="840.00319128069634"/>
    <n v="1"/>
    <x v="24"/>
  </r>
  <r>
    <n v="2019"/>
    <d v="2019-09-19T00:00:00"/>
    <x v="6"/>
    <x v="1"/>
    <x v="11"/>
    <d v="1899-12-30T11:27:00"/>
    <n v="33"/>
    <s v="baj"/>
    <s v="Bar Jack"/>
    <s v="Caranx ruber"/>
    <x v="7"/>
    <x v="0"/>
    <n v="30"/>
    <n v="2"/>
    <m/>
    <n v="1.6979999999999999E-2"/>
    <n v="2.95"/>
    <n v="0"/>
    <n v="0"/>
    <n v="386.76341595253263"/>
    <n v="1"/>
    <x v="416"/>
  </r>
  <r>
    <n v="2019"/>
    <d v="2019-09-19T00:00:00"/>
    <x v="6"/>
    <x v="1"/>
    <x v="11"/>
    <d v="1899-12-30T11:27:00"/>
    <n v="33"/>
    <s v="4eb"/>
    <s v="Foureye Butterflyfish"/>
    <s v="Chaetodon capistratus"/>
    <x v="11"/>
    <x v="0"/>
    <n v="15"/>
    <n v="1"/>
    <m/>
    <n v="2.512E-2"/>
    <n v="3.1"/>
    <n v="0"/>
    <n v="0"/>
    <n v="111.14822668531008"/>
    <n v="1"/>
    <x v="417"/>
  </r>
  <r>
    <n v="2019"/>
    <d v="2019-03-19T00:00:00"/>
    <x v="7"/>
    <x v="0"/>
    <x v="0"/>
    <d v="1899-12-30T08:57:00"/>
    <n v="31"/>
    <s v="sms"/>
    <s v="Schoolmaster snapper"/>
    <s v="Lutjanus apodus"/>
    <x v="0"/>
    <x v="0"/>
    <n v="32"/>
    <n v="1"/>
    <m/>
    <n v="1.413E-2"/>
    <n v="2.98"/>
    <n v="0"/>
    <n v="0"/>
    <n v="432.00532219216183"/>
    <n v="1"/>
    <x v="112"/>
  </r>
  <r>
    <n v="2019"/>
    <d v="2019-03-19T00:00:00"/>
    <x v="7"/>
    <x v="0"/>
    <x v="0"/>
    <d v="1899-12-30T08:57:00"/>
    <n v="31"/>
    <s v="yhw"/>
    <s v="Yellowhead Wrasse"/>
    <s v="Halichoeres garnoti"/>
    <x v="1"/>
    <x v="0"/>
    <n v="12"/>
    <n v="1"/>
    <m/>
    <n v="0.01"/>
    <n v="3.13"/>
    <n v="0"/>
    <n v="0"/>
    <n v="23.869169040031956"/>
    <n v="1"/>
    <x v="34"/>
  </r>
  <r>
    <n v="2019"/>
    <d v="2019-03-19T00:00:00"/>
    <x v="7"/>
    <x v="0"/>
    <x v="0"/>
    <d v="1899-12-30T08:57:00"/>
    <n v="31"/>
    <s v="sph"/>
    <s v="Spanish Hogfish"/>
    <s v="Bodianus rufus"/>
    <x v="1"/>
    <x v="0"/>
    <n v="9"/>
    <n v="1"/>
    <m/>
    <n v="1.44E-2"/>
    <n v="3.0531999999999999"/>
    <n v="0"/>
    <n v="0"/>
    <n v="11.799285834295931"/>
    <n v="1"/>
    <x v="418"/>
  </r>
  <r>
    <n v="2019"/>
    <d v="2019-03-19T00:00:00"/>
    <x v="7"/>
    <x v="0"/>
    <x v="0"/>
    <d v="1899-12-30T08:57:00"/>
    <n v="31"/>
    <s v="ljs"/>
    <s v="Longjaw squirrelfish"/>
    <s v="Neoniphon marianus"/>
    <x v="6"/>
    <x v="0"/>
    <n v="13"/>
    <n v="1"/>
    <m/>
    <n v="1.549E-2"/>
    <n v="2.98"/>
    <n v="0"/>
    <n v="0"/>
    <n v="32.329769453803472"/>
    <n v="1"/>
    <x v="419"/>
  </r>
  <r>
    <n v="2019"/>
    <d v="2019-03-19T00:00:00"/>
    <x v="7"/>
    <x v="0"/>
    <x v="0"/>
    <d v="1899-12-30T08:57:00"/>
    <n v="31"/>
    <s v="ljs"/>
    <s v="Longjaw squirrelfish"/>
    <s v="Neoniphon marianus"/>
    <x v="6"/>
    <x v="0"/>
    <n v="15"/>
    <n v="1"/>
    <m/>
    <n v="1.549E-2"/>
    <n v="2.98"/>
    <n v="0"/>
    <n v="0"/>
    <n v="49.52259225934101"/>
    <n v="1"/>
    <x v="10"/>
  </r>
  <r>
    <n v="2019"/>
    <d v="2019-03-19T00:00:00"/>
    <x v="7"/>
    <x v="0"/>
    <x v="0"/>
    <d v="1899-12-30T08:57:00"/>
    <n v="31"/>
    <s v="bhw"/>
    <s v="Bluehead Wrasse"/>
    <s v="Thalassoma bifasciatum"/>
    <x v="1"/>
    <x v="0"/>
    <n v="10"/>
    <n v="1"/>
    <m/>
    <n v="8.9099999999999995E-3"/>
    <n v="3.01"/>
    <n v="0"/>
    <n v="0"/>
    <n v="9.1175405612215243"/>
    <n v="1"/>
    <x v="380"/>
  </r>
  <r>
    <n v="2019"/>
    <d v="2019-03-19T00:00:00"/>
    <x v="7"/>
    <x v="0"/>
    <x v="0"/>
    <d v="1899-12-30T08:57:00"/>
    <n v="31"/>
    <s v="bhw"/>
    <s v="Bluehead Wrasse"/>
    <s v="Thalassoma bifasciatum"/>
    <x v="1"/>
    <x v="0"/>
    <n v="2"/>
    <n v="3"/>
    <m/>
    <n v="8.9099999999999995E-3"/>
    <n v="3.01"/>
    <n v="0"/>
    <n v="0"/>
    <n v="7.1775791608042885E-2"/>
    <n v="1"/>
    <x v="420"/>
  </r>
  <r>
    <n v="2019"/>
    <d v="2019-03-19T00:00:00"/>
    <x v="7"/>
    <x v="0"/>
    <x v="0"/>
    <d v="1899-12-30T08:57:00"/>
    <n v="31"/>
    <s v="bhw"/>
    <s v="Bluehead Wrasse"/>
    <s v="Thalassoma bifasciatum"/>
    <x v="1"/>
    <x v="0"/>
    <n v="5"/>
    <n v="3"/>
    <m/>
    <n v="8.9099999999999995E-3"/>
    <n v="3.01"/>
    <n v="0"/>
    <n v="0"/>
    <n v="1.1318201385239828"/>
    <n v="1"/>
    <x v="208"/>
  </r>
  <r>
    <n v="2019"/>
    <d v="2019-03-19T00:00:00"/>
    <x v="7"/>
    <x v="0"/>
    <x v="0"/>
    <d v="1899-12-30T08:57:00"/>
    <n v="31"/>
    <s v="yhw"/>
    <s v="Yellowhead Wrasse"/>
    <s v="Halichoeres garnoti"/>
    <x v="1"/>
    <x v="0"/>
    <n v="3"/>
    <n v="3"/>
    <m/>
    <n v="0.01"/>
    <n v="3.13"/>
    <n v="0"/>
    <n v="0"/>
    <n v="0.3114508548769428"/>
    <n v="1"/>
    <x v="122"/>
  </r>
  <r>
    <n v="2019"/>
    <d v="2019-03-19T00:00:00"/>
    <x v="7"/>
    <x v="0"/>
    <x v="0"/>
    <d v="1899-12-30T08:57:00"/>
    <n v="31"/>
    <s v="yhw"/>
    <s v="Yellowhead Wrasse"/>
    <s v="Halichoeres garnoti"/>
    <x v="1"/>
    <x v="0"/>
    <n v="10"/>
    <n v="1"/>
    <m/>
    <n v="0.01"/>
    <n v="3.13"/>
    <n v="0"/>
    <n v="0"/>
    <n v="13.48962882591654"/>
    <n v="1"/>
    <x v="56"/>
  </r>
  <r>
    <n v="2019"/>
    <d v="2019-03-19T00:00:00"/>
    <x v="7"/>
    <x v="0"/>
    <x v="0"/>
    <d v="1899-12-30T08:57:00"/>
    <n v="31"/>
    <s v="yhw"/>
    <s v="Yellowhead Wrasse"/>
    <s v="Halichoeres garnoti"/>
    <x v="1"/>
    <x v="0"/>
    <n v="12"/>
    <n v="1"/>
    <m/>
    <n v="0.01"/>
    <n v="3.13"/>
    <n v="0"/>
    <n v="0"/>
    <n v="23.869169040031956"/>
    <n v="1"/>
    <x v="34"/>
  </r>
  <r>
    <n v="2019"/>
    <d v="2019-03-19T00:00:00"/>
    <x v="7"/>
    <x v="0"/>
    <x v="0"/>
    <d v="1899-12-30T08:57:00"/>
    <n v="31"/>
    <s v="csg"/>
    <s v="Caesar Grunt"/>
    <s v="Haemulon carbonarium"/>
    <x v="3"/>
    <x v="0"/>
    <n v="22"/>
    <n v="1"/>
    <m/>
    <n v="1.738E-2"/>
    <n v="2.98"/>
    <n v="0"/>
    <n v="0"/>
    <n v="173.96799610442116"/>
    <n v="1"/>
    <x v="421"/>
  </r>
  <r>
    <n v="2019"/>
    <d v="2019-03-19T00:00:00"/>
    <x v="7"/>
    <x v="0"/>
    <x v="1"/>
    <d v="1899-12-30T09:06:00"/>
    <n v="30"/>
    <s v="csg"/>
    <s v="Caesar Grunt"/>
    <s v="Haemulon carbonarium"/>
    <x v="3"/>
    <x v="0"/>
    <n v="28"/>
    <n v="1"/>
    <m/>
    <n v="1.738E-2"/>
    <n v="2.98"/>
    <n v="0"/>
    <n v="0"/>
    <n v="356.92807153199328"/>
    <n v="1"/>
    <x v="130"/>
  </r>
  <r>
    <n v="2019"/>
    <d v="2019-03-19T00:00:00"/>
    <x v="7"/>
    <x v="0"/>
    <x v="1"/>
    <d v="1899-12-30T09:06:00"/>
    <n v="30"/>
    <s v="grb"/>
    <s v="Graysby"/>
    <s v="Cephalopholis cruentata"/>
    <x v="2"/>
    <x v="0"/>
    <n v="24"/>
    <n v="1"/>
    <m/>
    <n v="1.1220000000000001E-2"/>
    <n v="3.07"/>
    <n v="0"/>
    <n v="0"/>
    <n v="193.74984733419532"/>
    <n v="1"/>
    <x v="16"/>
  </r>
  <r>
    <n v="2019"/>
    <d v="2019-03-19T00:00:00"/>
    <x v="7"/>
    <x v="0"/>
    <x v="1"/>
    <d v="1899-12-30T09:06:00"/>
    <n v="30"/>
    <s v="smg"/>
    <s v="Smallmouth Grunt"/>
    <s v="Haemulon chrysargyreum"/>
    <x v="3"/>
    <x v="0"/>
    <n v="17"/>
    <n v="11"/>
    <m/>
    <n v="1.259E-2"/>
    <n v="2.99"/>
    <n v="0"/>
    <n v="0"/>
    <n v="60.12678810658732"/>
    <n v="1"/>
    <x v="422"/>
  </r>
  <r>
    <n v="2019"/>
    <d v="2019-03-19T00:00:00"/>
    <x v="7"/>
    <x v="0"/>
    <x v="1"/>
    <d v="1899-12-30T09:06:00"/>
    <n v="30"/>
    <s v="smg"/>
    <s v="Smallmouth Grunt"/>
    <s v="Haemulon chrysargyreum"/>
    <x v="3"/>
    <x v="0"/>
    <n v="18"/>
    <n v="3"/>
    <m/>
    <n v="1.259E-2"/>
    <n v="2.99"/>
    <n v="0"/>
    <n v="0"/>
    <n v="71.333005117288693"/>
    <n v="1"/>
    <x v="423"/>
  </r>
  <r>
    <n v="2019"/>
    <d v="2019-03-19T00:00:00"/>
    <x v="7"/>
    <x v="0"/>
    <x v="1"/>
    <d v="1899-12-30T09:06:00"/>
    <n v="30"/>
    <s v="bbs"/>
    <s v="Blackbar soldierfish"/>
    <s v="Myripristis jacobus "/>
    <x v="6"/>
    <x v="0"/>
    <n v="16"/>
    <n v="1"/>
    <m/>
    <n v="1.2019999999999999E-2"/>
    <n v="3.06"/>
    <n v="0"/>
    <n v="0"/>
    <n v="58.144898213408602"/>
    <n v="1"/>
    <x v="214"/>
  </r>
  <r>
    <n v="2019"/>
    <d v="2019-03-19T00:00:00"/>
    <x v="7"/>
    <x v="0"/>
    <x v="1"/>
    <d v="1899-12-30T09:06:00"/>
    <n v="30"/>
    <s v="bhw"/>
    <s v="Bluehead Wrasse"/>
    <s v="Thalassoma bifasciatum"/>
    <x v="1"/>
    <x v="0"/>
    <n v="5"/>
    <n v="10"/>
    <m/>
    <n v="8.9099999999999995E-3"/>
    <n v="3.01"/>
    <n v="0"/>
    <n v="0"/>
    <n v="1.1318201385239828"/>
    <n v="1"/>
    <x v="248"/>
  </r>
  <r>
    <n v="2019"/>
    <d v="2019-03-19T00:00:00"/>
    <x v="7"/>
    <x v="0"/>
    <x v="1"/>
    <d v="1899-12-30T09:06:00"/>
    <n v="30"/>
    <s v="bhw"/>
    <s v="Bluehead Wrasse"/>
    <s v="Thalassoma bifasciatum"/>
    <x v="1"/>
    <x v="0"/>
    <n v="8"/>
    <n v="1"/>
    <m/>
    <n v="8.9099999999999995E-3"/>
    <n v="3.01"/>
    <n v="0"/>
    <n v="0"/>
    <n v="4.6577756365061544"/>
    <n v="1"/>
    <x v="384"/>
  </r>
  <r>
    <n v="2019"/>
    <d v="2019-03-19T00:00:00"/>
    <x v="7"/>
    <x v="0"/>
    <x v="1"/>
    <d v="1899-12-30T09:06:00"/>
    <n v="30"/>
    <s v="yhw"/>
    <s v="Yellowhead Wrasse"/>
    <s v="Halichoeres garnoti"/>
    <x v="1"/>
    <x v="0"/>
    <n v="5"/>
    <n v="1"/>
    <m/>
    <n v="0.01"/>
    <n v="3.13"/>
    <n v="0"/>
    <n v="0"/>
    <n v="1.540905884130453"/>
    <n v="1"/>
    <x v="33"/>
  </r>
  <r>
    <n v="2019"/>
    <d v="2019-03-19T00:00:00"/>
    <x v="7"/>
    <x v="0"/>
    <x v="1"/>
    <d v="1899-12-30T09:06:00"/>
    <n v="30"/>
    <s v="yhw"/>
    <s v="Yellowhead Wrasse"/>
    <s v="Halichoeres garnoti"/>
    <x v="1"/>
    <x v="0"/>
    <n v="10"/>
    <n v="1"/>
    <m/>
    <n v="0.01"/>
    <n v="3.13"/>
    <n v="0"/>
    <n v="0"/>
    <n v="13.48962882591654"/>
    <n v="1"/>
    <x v="56"/>
  </r>
  <r>
    <n v="2019"/>
    <d v="2019-03-19T00:00:00"/>
    <x v="7"/>
    <x v="0"/>
    <x v="1"/>
    <d v="1899-12-30T09:06:00"/>
    <n v="30"/>
    <s v="bbs"/>
    <s v="Blackbar soldierfish"/>
    <s v="Myripristis jacobus "/>
    <x v="6"/>
    <x v="0"/>
    <n v="16"/>
    <n v="2"/>
    <m/>
    <n v="1.2019999999999999E-2"/>
    <n v="3.06"/>
    <n v="0"/>
    <n v="0"/>
    <n v="58.144898213408602"/>
    <n v="1"/>
    <x v="223"/>
  </r>
  <r>
    <n v="2019"/>
    <d v="2019-03-19T00:00:00"/>
    <x v="7"/>
    <x v="0"/>
    <x v="1"/>
    <d v="1899-12-30T09:06:00"/>
    <n v="30"/>
    <s v="ljs"/>
    <s v="Longjaw squirrelfish"/>
    <s v="Neoniphon marianus"/>
    <x v="6"/>
    <x v="0"/>
    <n v="15"/>
    <n v="1"/>
    <m/>
    <n v="1.549E-2"/>
    <n v="2.98"/>
    <n v="0"/>
    <n v="0"/>
    <n v="49.52259225934101"/>
    <n v="1"/>
    <x v="10"/>
  </r>
  <r>
    <n v="2019"/>
    <d v="2019-03-19T00:00:00"/>
    <x v="7"/>
    <x v="0"/>
    <x v="1"/>
    <d v="1899-12-30T09:06:00"/>
    <n v="30"/>
    <s v="yhw"/>
    <s v="Yellowhead Wrasse"/>
    <s v="Halichoeres garnoti"/>
    <x v="1"/>
    <x v="0"/>
    <n v="14"/>
    <n v="1"/>
    <m/>
    <n v="0.01"/>
    <n v="3.13"/>
    <n v="0"/>
    <n v="0"/>
    <n v="38.670585858358713"/>
    <n v="1"/>
    <x v="424"/>
  </r>
  <r>
    <n v="2019"/>
    <d v="2019-03-19T00:00:00"/>
    <x v="7"/>
    <x v="0"/>
    <x v="1"/>
    <d v="1899-12-30T09:06:00"/>
    <n v="30"/>
    <s v="yhw"/>
    <s v="Yellowhead Wrasse"/>
    <s v="Halichoeres garnoti"/>
    <x v="1"/>
    <x v="0"/>
    <n v="8"/>
    <n v="2"/>
    <m/>
    <n v="0.01"/>
    <n v="3.13"/>
    <n v="0"/>
    <n v="0"/>
    <n v="6.7092142277548126"/>
    <n v="1"/>
    <x v="304"/>
  </r>
  <r>
    <n v="2019"/>
    <d v="2019-03-19T00:00:00"/>
    <x v="7"/>
    <x v="0"/>
    <x v="1"/>
    <d v="1899-12-30T09:06:00"/>
    <n v="30"/>
    <s v="yhw"/>
    <s v="Yellowhead Wrasse"/>
    <s v="Halichoeres garnoti"/>
    <x v="1"/>
    <x v="0"/>
    <n v="10"/>
    <n v="1"/>
    <m/>
    <n v="0.01"/>
    <n v="3.13"/>
    <n v="0"/>
    <n v="0"/>
    <n v="13.48962882591654"/>
    <n v="1"/>
    <x v="56"/>
  </r>
  <r>
    <n v="2019"/>
    <d v="2019-03-19T00:00:00"/>
    <x v="7"/>
    <x v="0"/>
    <x v="1"/>
    <d v="1899-12-30T09:06:00"/>
    <n v="30"/>
    <s v="bbs"/>
    <s v="Blackbar soldierfish"/>
    <s v="Myripristis jacobus "/>
    <x v="6"/>
    <x v="0"/>
    <n v="18"/>
    <n v="2"/>
    <m/>
    <n v="1.2019999999999999E-2"/>
    <n v="3.06"/>
    <n v="0"/>
    <n v="0"/>
    <n v="83.375477327526866"/>
    <n v="1"/>
    <x v="259"/>
  </r>
  <r>
    <n v="2019"/>
    <d v="2019-03-19T00:00:00"/>
    <x v="7"/>
    <x v="0"/>
    <x v="1"/>
    <d v="1899-12-30T09:06:00"/>
    <n v="30"/>
    <s v="yhw"/>
    <s v="Yellowhead Wrasse"/>
    <s v="Halichoeres garnoti"/>
    <x v="1"/>
    <x v="0"/>
    <n v="6"/>
    <n v="2"/>
    <m/>
    <n v="0.01"/>
    <n v="3.13"/>
    <n v="0"/>
    <n v="0"/>
    <n v="2.7265496699528886"/>
    <n v="1"/>
    <x v="425"/>
  </r>
  <r>
    <n v="2019"/>
    <d v="2019-03-19T00:00:00"/>
    <x v="7"/>
    <x v="0"/>
    <x v="1"/>
    <d v="1899-12-30T09:06:00"/>
    <n v="30"/>
    <s v="yhw"/>
    <s v="Yellowhead Wrasse"/>
    <s v="Halichoeres garnoti"/>
    <x v="1"/>
    <x v="0"/>
    <n v="3"/>
    <n v="1"/>
    <m/>
    <n v="0.01"/>
    <n v="3.13"/>
    <n v="0"/>
    <n v="0"/>
    <n v="0.3114508548769428"/>
    <n v="1"/>
    <x v="253"/>
  </r>
  <r>
    <n v="2019"/>
    <d v="2019-03-19T00:00:00"/>
    <x v="7"/>
    <x v="0"/>
    <x v="1"/>
    <d v="1899-12-30T09:06:00"/>
    <n v="30"/>
    <s v="grb"/>
    <s v="Graysby"/>
    <s v="Cephalopholis cruentata"/>
    <x v="2"/>
    <x v="0"/>
    <n v="13"/>
    <n v="1"/>
    <m/>
    <n v="1.1220000000000001E-2"/>
    <n v="3.07"/>
    <n v="0"/>
    <n v="0"/>
    <n v="29.498433154231666"/>
    <n v="1"/>
    <x v="213"/>
  </r>
  <r>
    <n v="2019"/>
    <d v="2019-03-19T00:00:00"/>
    <x v="7"/>
    <x v="0"/>
    <x v="1"/>
    <d v="1899-12-30T09:06:00"/>
    <n v="30"/>
    <s v="ygf"/>
    <s v="Goatfish"/>
    <s v="Mulloidichthys martinicus"/>
    <x v="4"/>
    <x v="0"/>
    <n v="17"/>
    <n v="1"/>
    <m/>
    <n v="9.7699999999999992E-3"/>
    <n v="3.12"/>
    <n v="0"/>
    <n v="0"/>
    <n v="67.436527390317082"/>
    <n v="1"/>
    <x v="265"/>
  </r>
  <r>
    <n v="2019"/>
    <d v="2019-03-19T00:00:00"/>
    <x v="7"/>
    <x v="0"/>
    <x v="1"/>
    <d v="1899-12-30T09:06:00"/>
    <n v="30"/>
    <s v="grb"/>
    <s v="Graysby"/>
    <s v="Cephalopholis cruentata"/>
    <x v="2"/>
    <x v="0"/>
    <n v="17"/>
    <n v="1"/>
    <m/>
    <n v="1.1220000000000001E-2"/>
    <n v="3.07"/>
    <n v="0"/>
    <n v="0"/>
    <n v="67.215749482265423"/>
    <n v="1"/>
    <x v="73"/>
  </r>
  <r>
    <n v="2019"/>
    <d v="2019-03-19T00:00:00"/>
    <x v="7"/>
    <x v="0"/>
    <x v="2"/>
    <d v="1899-12-30T09:18:00"/>
    <n v="28"/>
    <s v="baj"/>
    <s v="Bar Jack"/>
    <s v="Caranx ruber"/>
    <x v="7"/>
    <x v="0"/>
    <n v="40"/>
    <n v="1"/>
    <m/>
    <n v="1.6979999999999999E-2"/>
    <n v="2.95"/>
    <n v="0"/>
    <n v="0"/>
    <n v="903.67997841326121"/>
    <n v="1"/>
    <x v="426"/>
  </r>
  <r>
    <n v="2019"/>
    <d v="2019-03-19T00:00:00"/>
    <x v="7"/>
    <x v="0"/>
    <x v="2"/>
    <d v="1899-12-30T09:18:00"/>
    <n v="28"/>
    <s v="yts"/>
    <s v="Yellowtail Snapper"/>
    <s v="Ocyurus chrysurus"/>
    <x v="0"/>
    <x v="0"/>
    <n v="25"/>
    <n v="2"/>
    <m/>
    <n v="1.4789999999999999E-2"/>
    <n v="2.95"/>
    <n v="0"/>
    <n v="0"/>
    <n v="196.73933522003773"/>
    <n v="1"/>
    <x v="427"/>
  </r>
  <r>
    <n v="2019"/>
    <d v="2019-03-19T00:00:00"/>
    <x v="7"/>
    <x v="0"/>
    <x v="2"/>
    <d v="1899-12-30T09:18:00"/>
    <n v="28"/>
    <s v="fra"/>
    <s v="French Angelfish"/>
    <s v="Pomacanthus paru"/>
    <x v="10"/>
    <x v="0"/>
    <n v="25"/>
    <n v="1"/>
    <m/>
    <n v="3.09E-2"/>
    <n v="2.95"/>
    <n v="0"/>
    <n v="0"/>
    <n v="411.03755634206669"/>
    <n v="1"/>
    <x v="84"/>
  </r>
  <r>
    <n v="2019"/>
    <d v="2019-03-19T00:00:00"/>
    <x v="7"/>
    <x v="0"/>
    <x v="2"/>
    <d v="1899-12-30T09:18:00"/>
    <n v="28"/>
    <s v="csg"/>
    <s v="Caesar Grunt"/>
    <s v="Haemulon carbonarium"/>
    <x v="3"/>
    <x v="0"/>
    <n v="25"/>
    <n v="1"/>
    <m/>
    <n v="1.738E-2"/>
    <n v="2.98"/>
    <n v="0"/>
    <n v="0"/>
    <n v="254.630837196172"/>
    <n v="1"/>
    <x v="378"/>
  </r>
  <r>
    <n v="2019"/>
    <d v="2019-03-19T00:00:00"/>
    <x v="7"/>
    <x v="0"/>
    <x v="2"/>
    <d v="1899-12-30T09:18:00"/>
    <n v="28"/>
    <s v="grb"/>
    <s v="Graysby"/>
    <s v="Cephalopholis cruentata"/>
    <x v="2"/>
    <x v="0"/>
    <n v="21"/>
    <n v="1"/>
    <m/>
    <n v="1.1220000000000001E-2"/>
    <n v="3.07"/>
    <n v="0"/>
    <n v="0"/>
    <n v="128.58967294987866"/>
    <n v="1"/>
    <x v="65"/>
  </r>
  <r>
    <n v="2019"/>
    <d v="2019-03-19T00:00:00"/>
    <x v="7"/>
    <x v="0"/>
    <x v="2"/>
    <d v="1899-12-30T09:18:00"/>
    <n v="28"/>
    <s v="ygf"/>
    <s v="Goatfish"/>
    <s v="Mulloidichthys martinicus"/>
    <x v="4"/>
    <x v="0"/>
    <n v="18"/>
    <n v="4"/>
    <m/>
    <n v="9.7699999999999992E-3"/>
    <n v="3.12"/>
    <n v="0"/>
    <n v="0"/>
    <n v="80.601807249259167"/>
    <n v="1"/>
    <x v="428"/>
  </r>
  <r>
    <n v="2019"/>
    <d v="2019-03-19T00:00:00"/>
    <x v="7"/>
    <x v="0"/>
    <x v="2"/>
    <d v="1899-12-30T09:18:00"/>
    <n v="28"/>
    <s v="ygf"/>
    <s v="Goatfish"/>
    <s v="Mulloidichthys martinicus"/>
    <x v="4"/>
    <x v="0"/>
    <n v="15"/>
    <n v="4"/>
    <m/>
    <n v="9.7699999999999992E-3"/>
    <n v="3.12"/>
    <n v="0"/>
    <n v="0"/>
    <n v="45.635129993427114"/>
    <n v="1"/>
    <x v="388"/>
  </r>
  <r>
    <n v="2019"/>
    <d v="2019-03-19T00:00:00"/>
    <x v="7"/>
    <x v="0"/>
    <x v="2"/>
    <d v="1899-12-30T09:18:00"/>
    <n v="28"/>
    <s v="bbs"/>
    <s v="Blackbar soldierfish"/>
    <s v="Myripristis jacobus "/>
    <x v="6"/>
    <x v="0"/>
    <n v="17"/>
    <n v="1"/>
    <m/>
    <n v="1.2019999999999999E-2"/>
    <n v="3.06"/>
    <n v="0"/>
    <n v="0"/>
    <n v="69.99679693541637"/>
    <n v="1"/>
    <x v="276"/>
  </r>
  <r>
    <n v="2019"/>
    <d v="2019-03-19T00:00:00"/>
    <x v="7"/>
    <x v="0"/>
    <x v="2"/>
    <d v="1899-12-30T09:18:00"/>
    <n v="28"/>
    <s v="lsq"/>
    <s v="Longspine Squirrelfish"/>
    <s v="Holocentrus rufus"/>
    <x v="6"/>
    <x v="0"/>
    <n v="18"/>
    <n v="1"/>
    <m/>
    <n v="1.1480000000000001E-2"/>
    <n v="2.89"/>
    <n v="0"/>
    <n v="0"/>
    <n v="48.716875629464418"/>
    <n v="1"/>
    <x v="330"/>
  </r>
  <r>
    <n v="2019"/>
    <d v="2019-03-19T00:00:00"/>
    <x v="7"/>
    <x v="0"/>
    <x v="2"/>
    <d v="1899-12-30T09:18:00"/>
    <n v="28"/>
    <s v="lsq"/>
    <s v="Longspine Squirrelfish"/>
    <s v="Holocentrus rufus"/>
    <x v="6"/>
    <x v="0"/>
    <n v="21"/>
    <n v="1"/>
    <m/>
    <n v="1.1480000000000001E-2"/>
    <n v="2.89"/>
    <n v="0"/>
    <n v="0"/>
    <n v="76.059882444026258"/>
    <n v="1"/>
    <x v="429"/>
  </r>
  <r>
    <n v="2019"/>
    <d v="2019-03-19T00:00:00"/>
    <x v="7"/>
    <x v="0"/>
    <x v="2"/>
    <d v="1899-12-30T09:18:00"/>
    <n v="28"/>
    <s v="sph"/>
    <s v="Spanish Hogfish"/>
    <s v="Bodianus rufus"/>
    <x v="1"/>
    <x v="0"/>
    <n v="6"/>
    <n v="1"/>
    <m/>
    <n v="1.44E-2"/>
    <n v="3.0531999999999999"/>
    <n v="0"/>
    <n v="0"/>
    <n v="3.4214790866122002"/>
    <n v="1"/>
    <x v="183"/>
  </r>
  <r>
    <n v="2019"/>
    <d v="2019-03-19T00:00:00"/>
    <x v="7"/>
    <x v="0"/>
    <x v="2"/>
    <d v="1899-12-30T09:18:00"/>
    <n v="28"/>
    <s v="sph"/>
    <s v="Spanish Hogfish"/>
    <s v="Bodianus rufus"/>
    <x v="1"/>
    <x v="0"/>
    <n v="12"/>
    <n v="1"/>
    <m/>
    <n v="1.44E-2"/>
    <n v="3.0531999999999999"/>
    <n v="0"/>
    <n v="0"/>
    <n v="28.40002174206511"/>
    <n v="1"/>
    <x v="269"/>
  </r>
  <r>
    <n v="2019"/>
    <d v="2019-03-19T00:00:00"/>
    <x v="7"/>
    <x v="0"/>
    <x v="2"/>
    <d v="1899-12-30T09:18:00"/>
    <n v="28"/>
    <s v="lion"/>
    <s v="Lionfish"/>
    <s v="Pterois sp."/>
    <x v="18"/>
    <x v="0"/>
    <n v="20"/>
    <n v="1"/>
    <m/>
    <n v="1.1480000000000001E-2"/>
    <n v="3.09"/>
    <n v="0"/>
    <n v="0"/>
    <n v="120.26093461380546"/>
    <n v="1"/>
    <x v="430"/>
  </r>
  <r>
    <n v="2019"/>
    <d v="2019-03-19T00:00:00"/>
    <x v="7"/>
    <x v="0"/>
    <x v="2"/>
    <d v="1899-12-30T09:18:00"/>
    <n v="28"/>
    <s v="yhw"/>
    <s v="Yellowhead Wrasse"/>
    <s v="Halichoeres garnoti"/>
    <x v="1"/>
    <x v="0"/>
    <n v="3"/>
    <n v="1"/>
    <m/>
    <n v="0.01"/>
    <n v="3.13"/>
    <n v="0"/>
    <n v="0"/>
    <n v="0.3114508548769428"/>
    <n v="1"/>
    <x v="253"/>
  </r>
  <r>
    <n v="2019"/>
    <d v="2019-03-19T00:00:00"/>
    <x v="7"/>
    <x v="0"/>
    <x v="2"/>
    <d v="1899-12-30T09:18:00"/>
    <n v="28"/>
    <s v="yhw"/>
    <s v="Yellowhead Wrasse"/>
    <s v="Halichoeres garnoti"/>
    <x v="1"/>
    <x v="0"/>
    <n v="3"/>
    <n v="1"/>
    <m/>
    <n v="0.01"/>
    <n v="3.13"/>
    <n v="0"/>
    <n v="0"/>
    <n v="0.3114508548769428"/>
    <n v="1"/>
    <x v="253"/>
  </r>
  <r>
    <n v="2019"/>
    <d v="2019-03-19T00:00:00"/>
    <x v="7"/>
    <x v="0"/>
    <x v="2"/>
    <d v="1899-12-30T09:18:00"/>
    <n v="28"/>
    <s v="bhw"/>
    <s v="Bluehead Wrasse"/>
    <s v="Thalassoma bifasciatum"/>
    <x v="1"/>
    <x v="0"/>
    <n v="3"/>
    <n v="1"/>
    <m/>
    <n v="8.9099999999999995E-3"/>
    <n v="3.01"/>
    <n v="0"/>
    <n v="0"/>
    <n v="0.24322750267948948"/>
    <n v="1"/>
    <x v="431"/>
  </r>
  <r>
    <n v="2019"/>
    <d v="2019-03-19T00:00:00"/>
    <x v="7"/>
    <x v="0"/>
    <x v="2"/>
    <d v="1899-12-30T09:18:00"/>
    <n v="28"/>
    <s v="ygf"/>
    <s v="Goatfish"/>
    <s v="Mulloidichthys martinicus"/>
    <x v="4"/>
    <x v="0"/>
    <n v="18"/>
    <n v="1"/>
    <m/>
    <n v="9.7699999999999992E-3"/>
    <n v="3.12"/>
    <n v="0"/>
    <n v="0"/>
    <n v="80.601807249259167"/>
    <n v="1"/>
    <x v="5"/>
  </r>
  <r>
    <n v="2019"/>
    <d v="2019-03-19T00:00:00"/>
    <x v="7"/>
    <x v="0"/>
    <x v="2"/>
    <d v="1899-12-30T09:18:00"/>
    <n v="28"/>
    <s v="ygf"/>
    <s v="Goatfish"/>
    <s v="Mulloidichthys martinicus"/>
    <x v="4"/>
    <x v="0"/>
    <n v="20"/>
    <n v="1"/>
    <m/>
    <n v="9.7699999999999992E-3"/>
    <n v="3.12"/>
    <n v="0"/>
    <n v="0"/>
    <n v="111.97166862172135"/>
    <n v="1"/>
    <x v="60"/>
  </r>
  <r>
    <n v="2019"/>
    <d v="2019-03-19T00:00:00"/>
    <x v="7"/>
    <x v="0"/>
    <x v="2"/>
    <d v="1899-12-30T09:18:00"/>
    <n v="28"/>
    <s v="smg"/>
    <s v="Smallmouth Grunt"/>
    <s v="Haemulon chrysargyreum"/>
    <x v="3"/>
    <x v="0"/>
    <n v="16"/>
    <n v="5"/>
    <m/>
    <n v="1.259E-2"/>
    <n v="2.99"/>
    <n v="0"/>
    <n v="0"/>
    <n v="50.158492827323087"/>
    <n v="1"/>
    <x v="432"/>
  </r>
  <r>
    <n v="2019"/>
    <d v="2019-03-19T00:00:00"/>
    <x v="7"/>
    <x v="0"/>
    <x v="2"/>
    <d v="1899-12-30T09:18:00"/>
    <n v="28"/>
    <s v="grb"/>
    <s v="Graysby"/>
    <s v="Cephalopholis cruentata"/>
    <x v="2"/>
    <x v="0"/>
    <n v="15"/>
    <n v="1"/>
    <m/>
    <n v="1.1220000000000001E-2"/>
    <n v="3.07"/>
    <n v="0"/>
    <n v="0"/>
    <n v="45.771276260722111"/>
    <n v="1"/>
    <x v="132"/>
  </r>
  <r>
    <n v="2019"/>
    <d v="2019-03-19T00:00:00"/>
    <x v="7"/>
    <x v="0"/>
    <x v="3"/>
    <d v="1899-12-30T09:34:00"/>
    <n v="30"/>
    <s v="sms"/>
    <s v="Schoolmaster snapper"/>
    <s v="Lutjanus apodus"/>
    <x v="0"/>
    <x v="0"/>
    <n v="26"/>
    <n v="1"/>
    <m/>
    <n v="1.413E-2"/>
    <n v="2.98"/>
    <n v="0"/>
    <n v="0"/>
    <n v="232.68197359448862"/>
    <n v="1"/>
    <x v="129"/>
  </r>
  <r>
    <n v="2019"/>
    <d v="2019-03-19T00:00:00"/>
    <x v="7"/>
    <x v="0"/>
    <x v="3"/>
    <d v="1899-12-30T09:34:00"/>
    <n v="30"/>
    <s v="grb"/>
    <s v="Graysby"/>
    <s v="Cephalopholis cruentata"/>
    <x v="2"/>
    <x v="0"/>
    <n v="16"/>
    <n v="1"/>
    <m/>
    <n v="1.1220000000000001E-2"/>
    <n v="3.07"/>
    <n v="0"/>
    <n v="0"/>
    <n v="55.800900005529286"/>
    <n v="1"/>
    <x v="108"/>
  </r>
  <r>
    <n v="2019"/>
    <d v="2019-03-19T00:00:00"/>
    <x v="7"/>
    <x v="0"/>
    <x v="3"/>
    <d v="1899-12-30T09:34:00"/>
    <n v="30"/>
    <s v="grb"/>
    <s v="Graysby"/>
    <s v="Cephalopholis cruentata"/>
    <x v="2"/>
    <x v="0"/>
    <n v="12"/>
    <n v="1"/>
    <m/>
    <n v="1.1220000000000001E-2"/>
    <n v="3.07"/>
    <n v="0"/>
    <n v="0"/>
    <n v="23.071683335720802"/>
    <n v="1"/>
    <x v="45"/>
  </r>
  <r>
    <n v="2019"/>
    <d v="2019-03-19T00:00:00"/>
    <x v="7"/>
    <x v="0"/>
    <x v="3"/>
    <d v="1899-12-30T09:34:00"/>
    <n v="30"/>
    <s v="grb"/>
    <s v="Graysby"/>
    <s v="Cephalopholis cruentata"/>
    <x v="2"/>
    <x v="0"/>
    <n v="14"/>
    <n v="2"/>
    <m/>
    <n v="1.1220000000000001E-2"/>
    <n v="3.07"/>
    <n v="0"/>
    <n v="0"/>
    <n v="37.034452314396681"/>
    <n v="1"/>
    <x v="433"/>
  </r>
  <r>
    <n v="2019"/>
    <d v="2019-03-19T00:00:00"/>
    <x v="7"/>
    <x v="0"/>
    <x v="3"/>
    <d v="1899-12-30T09:34:00"/>
    <n v="30"/>
    <s v="ham"/>
    <s v="Hamlet spp."/>
    <s v="Hypoplectrus puella"/>
    <x v="2"/>
    <x v="0"/>
    <n v="10"/>
    <n v="1"/>
    <m/>
    <n v="1.7780000000000001E-2"/>
    <n v="3.03"/>
    <n v="0"/>
    <n v="0"/>
    <n v="19.051613247124653"/>
    <n v="1"/>
    <x v="20"/>
  </r>
  <r>
    <n v="2019"/>
    <d v="2019-03-19T00:00:00"/>
    <x v="7"/>
    <x v="0"/>
    <x v="3"/>
    <d v="1899-12-30T09:34:00"/>
    <n v="30"/>
    <s v="yhw"/>
    <s v="Yellowhead Wrasse"/>
    <s v="Halichoeres garnoti"/>
    <x v="1"/>
    <x v="0"/>
    <n v="4"/>
    <n v="1"/>
    <m/>
    <n v="0.01"/>
    <n v="3.13"/>
    <n v="0"/>
    <n v="0"/>
    <n v="0.76638637095611406"/>
    <n v="1"/>
    <x v="434"/>
  </r>
  <r>
    <n v="2019"/>
    <d v="2019-03-19T00:00:00"/>
    <x v="7"/>
    <x v="0"/>
    <x v="3"/>
    <d v="1899-12-30T09:34:00"/>
    <n v="30"/>
    <s v="bhw"/>
    <s v="Bluehead Wrasse"/>
    <s v="Thalassoma bifasciatum"/>
    <x v="1"/>
    <x v="0"/>
    <n v="5"/>
    <n v="8"/>
    <m/>
    <n v="8.9099999999999995E-3"/>
    <n v="3.01"/>
    <n v="0"/>
    <n v="0"/>
    <n v="1.1318201385239828"/>
    <n v="1"/>
    <x v="435"/>
  </r>
  <r>
    <n v="2019"/>
    <d v="2019-03-19T00:00:00"/>
    <x v="7"/>
    <x v="0"/>
    <x v="3"/>
    <d v="1899-12-30T09:34:00"/>
    <n v="30"/>
    <s v="bhw"/>
    <s v="Bluehead Wrasse"/>
    <s v="Thalassoma bifasciatum"/>
    <x v="1"/>
    <x v="0"/>
    <n v="3"/>
    <n v="1"/>
    <m/>
    <n v="8.9099999999999995E-3"/>
    <n v="3.01"/>
    <n v="0"/>
    <n v="0"/>
    <n v="0.24322750267948948"/>
    <n v="1"/>
    <x v="431"/>
  </r>
  <r>
    <n v="2019"/>
    <d v="2019-03-19T00:00:00"/>
    <x v="7"/>
    <x v="0"/>
    <x v="3"/>
    <d v="1899-12-30T09:34:00"/>
    <n v="30"/>
    <s v="ygf"/>
    <s v="Goatfish"/>
    <s v="Mulloidichthys martinicus"/>
    <x v="4"/>
    <x v="0"/>
    <n v="12"/>
    <n v="2"/>
    <m/>
    <n v="9.7699999999999992E-3"/>
    <n v="3.12"/>
    <n v="0"/>
    <n v="0"/>
    <n v="22.747834053184654"/>
    <n v="1"/>
    <x v="436"/>
  </r>
  <r>
    <n v="2019"/>
    <d v="2019-03-19T00:00:00"/>
    <x v="7"/>
    <x v="0"/>
    <x v="3"/>
    <d v="1899-12-30T09:34:00"/>
    <n v="30"/>
    <s v="ygf"/>
    <s v="Goatfish"/>
    <s v="Mulloidichthys martinicus"/>
    <x v="4"/>
    <x v="0"/>
    <n v="15"/>
    <n v="1"/>
    <m/>
    <n v="9.7699999999999992E-3"/>
    <n v="3.12"/>
    <n v="0"/>
    <n v="0"/>
    <n v="45.635129993427114"/>
    <n v="1"/>
    <x v="12"/>
  </r>
  <r>
    <n v="2019"/>
    <d v="2019-03-19T00:00:00"/>
    <x v="7"/>
    <x v="0"/>
    <x v="3"/>
    <d v="1899-12-30T09:34:00"/>
    <n v="30"/>
    <s v="bbs"/>
    <s v="Blackbar soldierfish"/>
    <s v="Myripristis jacobus "/>
    <x v="6"/>
    <x v="0"/>
    <n v="15"/>
    <n v="1"/>
    <m/>
    <n v="1.2019999999999999E-2"/>
    <n v="3.06"/>
    <n v="0"/>
    <n v="0"/>
    <n v="47.724756406775086"/>
    <n v="1"/>
    <x v="66"/>
  </r>
  <r>
    <n v="2019"/>
    <d v="2019-03-19T00:00:00"/>
    <x v="7"/>
    <x v="0"/>
    <x v="3"/>
    <d v="1899-12-30T09:34:00"/>
    <n v="30"/>
    <s v="yhw"/>
    <s v="Yellowhead Wrasse"/>
    <s v="Halichoeres garnoti"/>
    <x v="1"/>
    <x v="0"/>
    <n v="14"/>
    <n v="1"/>
    <m/>
    <n v="0.01"/>
    <n v="3.13"/>
    <n v="0"/>
    <n v="0"/>
    <n v="38.670585858358713"/>
    <n v="1"/>
    <x v="424"/>
  </r>
  <r>
    <n v="2019"/>
    <d v="2019-03-19T00:00:00"/>
    <x v="7"/>
    <x v="0"/>
    <x v="3"/>
    <d v="1899-12-30T09:34:00"/>
    <n v="30"/>
    <s v="ges"/>
    <s v="Glass Eye Snapper"/>
    <s v="Heteropriacanthus cruentatus"/>
    <x v="16"/>
    <x v="0"/>
    <n v="19"/>
    <n v="1"/>
    <m/>
    <n v="1.738E-2"/>
    <n v="2.9"/>
    <n v="0"/>
    <n v="0"/>
    <n v="88.804549379574325"/>
    <n v="1"/>
    <x v="437"/>
  </r>
  <r>
    <n v="2019"/>
    <d v="2019-03-19T00:00:00"/>
    <x v="7"/>
    <x v="0"/>
    <x v="3"/>
    <d v="1899-12-30T09:34:00"/>
    <n v="30"/>
    <s v="yts"/>
    <s v="Yellowtail Snapper"/>
    <s v="Ocyurus chrysurus"/>
    <x v="0"/>
    <x v="0"/>
    <n v="16"/>
    <n v="1"/>
    <m/>
    <n v="1.4789999999999999E-2"/>
    <n v="2.95"/>
    <n v="0"/>
    <n v="0"/>
    <n v="52.737813836389122"/>
    <n v="1"/>
    <x v="438"/>
  </r>
  <r>
    <n v="2019"/>
    <d v="2019-03-19T00:00:00"/>
    <x v="7"/>
    <x v="0"/>
    <x v="3"/>
    <d v="1899-12-30T09:34:00"/>
    <n v="30"/>
    <s v="ygf"/>
    <s v="Goatfish"/>
    <s v="Mulloidichthys martinicus"/>
    <x v="4"/>
    <x v="0"/>
    <n v="14"/>
    <n v="1"/>
    <m/>
    <n v="9.7699999999999992E-3"/>
    <n v="3.12"/>
    <n v="0"/>
    <n v="0"/>
    <n v="36.797137450279614"/>
    <n v="1"/>
    <x v="150"/>
  </r>
  <r>
    <n v="2019"/>
    <d v="2019-03-19T00:00:00"/>
    <x v="7"/>
    <x v="0"/>
    <x v="3"/>
    <d v="1899-12-30T09:34:00"/>
    <n v="30"/>
    <s v="wsf"/>
    <s v="Whitespotted Filefish"/>
    <s v="Cantherhines macrocerus"/>
    <x v="8"/>
    <x v="0"/>
    <n v="20"/>
    <n v="2"/>
    <m/>
    <n v="2.291E-2"/>
    <n v="2.89"/>
    <n v="0"/>
    <n v="0"/>
    <n v="131.82621314330586"/>
    <n v="1"/>
    <x v="439"/>
  </r>
  <r>
    <n v="2019"/>
    <d v="2019-03-19T00:00:00"/>
    <x v="7"/>
    <x v="0"/>
    <x v="3"/>
    <d v="1899-12-30T09:34:00"/>
    <n v="30"/>
    <s v="yhw"/>
    <s v="Yellowhead Wrasse"/>
    <s v="Halichoeres garnoti"/>
    <x v="1"/>
    <x v="0"/>
    <n v="7"/>
    <n v="1"/>
    <m/>
    <n v="0.01"/>
    <n v="3.13"/>
    <n v="0"/>
    <n v="0"/>
    <n v="4.4172996945205609"/>
    <n v="1"/>
    <x v="398"/>
  </r>
  <r>
    <n v="2019"/>
    <d v="2019-03-19T00:00:00"/>
    <x v="7"/>
    <x v="0"/>
    <x v="3"/>
    <d v="1899-12-30T09:34:00"/>
    <n v="30"/>
    <s v="trum"/>
    <s v="Atlantic trumpetfish"/>
    <s v="Aulostomus maculatus"/>
    <x v="9"/>
    <x v="0"/>
    <n v="30"/>
    <n v="1"/>
    <m/>
    <n v="1E-4"/>
    <n v="3.5539999999999998"/>
    <n v="0"/>
    <n v="0"/>
    <n v="17.770061844764207"/>
    <n v="1"/>
    <x v="227"/>
  </r>
  <r>
    <n v="2019"/>
    <d v="2019-03-19T00:00:00"/>
    <x v="7"/>
    <x v="0"/>
    <x v="3"/>
    <d v="1899-12-30T09:34:00"/>
    <n v="30"/>
    <s v="ygf"/>
    <s v="Goatfish"/>
    <s v="Mulloidichthys martinicus"/>
    <x v="4"/>
    <x v="0"/>
    <n v="21"/>
    <n v="1"/>
    <m/>
    <n v="9.7699999999999992E-3"/>
    <n v="3.12"/>
    <n v="0"/>
    <n v="0"/>
    <n v="130.38233763960125"/>
    <n v="1"/>
    <x v="105"/>
  </r>
  <r>
    <n v="2019"/>
    <d v="2019-03-19T00:00:00"/>
    <x v="7"/>
    <x v="0"/>
    <x v="3"/>
    <d v="1899-12-30T09:34:00"/>
    <n v="30"/>
    <s v="ygf"/>
    <s v="Goatfish"/>
    <s v="Mulloidichthys martinicus"/>
    <x v="4"/>
    <x v="0"/>
    <n v="18"/>
    <n v="2"/>
    <m/>
    <n v="9.7699999999999992E-3"/>
    <n v="3.12"/>
    <n v="0"/>
    <n v="0"/>
    <n v="80.601807249259167"/>
    <n v="1"/>
    <x v="216"/>
  </r>
  <r>
    <n v="2019"/>
    <d v="2019-03-19T00:00:00"/>
    <x v="7"/>
    <x v="0"/>
    <x v="3"/>
    <d v="1899-12-30T09:34:00"/>
    <n v="30"/>
    <s v="ygf"/>
    <s v="Goatfish"/>
    <s v="Mulloidichthys martinicus"/>
    <x v="4"/>
    <x v="0"/>
    <n v="16"/>
    <n v="2"/>
    <m/>
    <n v="9.7699999999999992E-3"/>
    <n v="3.12"/>
    <n v="0"/>
    <n v="0"/>
    <n v="55.814740460517193"/>
    <n v="1"/>
    <x v="440"/>
  </r>
  <r>
    <n v="2019"/>
    <d v="2019-03-19T00:00:00"/>
    <x v="7"/>
    <x v="0"/>
    <x v="3"/>
    <d v="1899-12-30T09:34:00"/>
    <n v="30"/>
    <s v="bbs"/>
    <s v="Blackbar soldierfish"/>
    <s v="Myripristis jacobus "/>
    <x v="6"/>
    <x v="0"/>
    <n v="18"/>
    <n v="1"/>
    <m/>
    <n v="1.2019999999999999E-2"/>
    <n v="3.06"/>
    <n v="0"/>
    <n v="0"/>
    <n v="83.375477327526866"/>
    <n v="1"/>
    <x v="295"/>
  </r>
  <r>
    <n v="2019"/>
    <d v="2019-03-19T00:00:00"/>
    <x v="7"/>
    <x v="0"/>
    <x v="3"/>
    <d v="1899-12-30T09:34:00"/>
    <n v="30"/>
    <s v="bbs"/>
    <s v="Blackbar soldierfish"/>
    <s v="Myripristis jacobus "/>
    <x v="6"/>
    <x v="0"/>
    <n v="14"/>
    <n v="1"/>
    <m/>
    <n v="1.2019999999999999E-2"/>
    <n v="3.06"/>
    <n v="0"/>
    <n v="0"/>
    <n v="38.64170287926558"/>
    <n v="1"/>
    <x v="441"/>
  </r>
  <r>
    <n v="2019"/>
    <d v="2019-03-19T00:00:00"/>
    <x v="7"/>
    <x v="0"/>
    <x v="3"/>
    <d v="1899-12-30T09:34:00"/>
    <n v="30"/>
    <s v="grb"/>
    <s v="Graysby"/>
    <s v="Cephalopholis cruentata"/>
    <x v="2"/>
    <x v="0"/>
    <n v="21"/>
    <n v="1"/>
    <m/>
    <n v="1.1220000000000001E-2"/>
    <n v="3.07"/>
    <n v="0"/>
    <n v="0"/>
    <n v="128.58967294987866"/>
    <n v="1"/>
    <x v="65"/>
  </r>
  <r>
    <n v="2019"/>
    <d v="2019-03-19T00:00:00"/>
    <x v="7"/>
    <x v="0"/>
    <x v="3"/>
    <d v="1899-12-30T09:34:00"/>
    <n v="30"/>
    <s v="ljs"/>
    <s v="Longjaw squirrelfish"/>
    <s v="Neoniphon marianus"/>
    <x v="6"/>
    <x v="0"/>
    <n v="14"/>
    <n v="1"/>
    <m/>
    <n v="1.549E-2"/>
    <n v="2.98"/>
    <n v="0"/>
    <n v="0"/>
    <n v="40.319298193647576"/>
    <n v="1"/>
    <x v="442"/>
  </r>
  <r>
    <n v="2019"/>
    <d v="2019-03-19T00:00:00"/>
    <x v="7"/>
    <x v="0"/>
    <x v="3"/>
    <d v="1899-12-30T09:34:00"/>
    <n v="30"/>
    <s v="bdb"/>
    <s v="Banded Butterflyfish"/>
    <s v="Chaetodan striatus"/>
    <x v="11"/>
    <x v="0"/>
    <n v="12"/>
    <n v="1"/>
    <m/>
    <n v="2.239E-2"/>
    <n v="3.03"/>
    <n v="0"/>
    <n v="0"/>
    <n v="41.684372588096089"/>
    <n v="1"/>
    <x v="101"/>
  </r>
  <r>
    <n v="2019"/>
    <d v="2019-03-19T00:00:00"/>
    <x v="7"/>
    <x v="0"/>
    <x v="3"/>
    <d v="1899-12-30T09:34:00"/>
    <n v="30"/>
    <s v="bhw"/>
    <s v="Bluehead Wrasse"/>
    <s v="Thalassoma bifasciatum"/>
    <x v="1"/>
    <x v="0"/>
    <n v="10"/>
    <n v="1"/>
    <m/>
    <n v="8.9099999999999995E-3"/>
    <n v="3.01"/>
    <n v="0"/>
    <n v="0"/>
    <n v="9.1175405612215243"/>
    <n v="1"/>
    <x v="380"/>
  </r>
  <r>
    <n v="2019"/>
    <d v="2019-03-19T00:00:00"/>
    <x v="7"/>
    <x v="0"/>
    <x v="4"/>
    <d v="1899-12-30T09:44:00"/>
    <n v="32"/>
    <s v="yts"/>
    <s v="Yellowtail Snapper"/>
    <s v="Ocyurus chrysurus"/>
    <x v="0"/>
    <x v="0"/>
    <n v="23"/>
    <n v="1"/>
    <m/>
    <n v="1.4789999999999999E-2"/>
    <n v="2.95"/>
    <n v="0"/>
    <n v="0"/>
    <n v="153.8385898245711"/>
    <n v="1"/>
    <x v="154"/>
  </r>
  <r>
    <n v="2019"/>
    <d v="2019-03-19T00:00:00"/>
    <x v="7"/>
    <x v="0"/>
    <x v="4"/>
    <d v="1899-12-30T09:44:00"/>
    <n v="32"/>
    <s v="sms"/>
    <s v="Schoolmaster snapper"/>
    <s v="Lutjanus apodus"/>
    <x v="0"/>
    <x v="0"/>
    <n v="38"/>
    <n v="1"/>
    <m/>
    <n v="1.413E-2"/>
    <n v="2.98"/>
    <n v="0"/>
    <n v="0"/>
    <n v="720.93694151217937"/>
    <n v="1"/>
    <x v="443"/>
  </r>
  <r>
    <n v="2019"/>
    <d v="2019-03-19T00:00:00"/>
    <x v="7"/>
    <x v="0"/>
    <x v="4"/>
    <d v="1899-12-30T09:44:00"/>
    <n v="32"/>
    <s v="sph"/>
    <s v="Spanish Hogfish"/>
    <s v="Bodianus rufus"/>
    <x v="1"/>
    <x v="0"/>
    <n v="12"/>
    <n v="1"/>
    <m/>
    <n v="1.44E-2"/>
    <n v="3.0531999999999999"/>
    <n v="0"/>
    <n v="0"/>
    <n v="28.40002174206511"/>
    <n v="1"/>
    <x v="269"/>
  </r>
  <r>
    <n v="2019"/>
    <d v="2019-03-19T00:00:00"/>
    <x v="7"/>
    <x v="0"/>
    <x v="4"/>
    <d v="1899-12-30T09:44:00"/>
    <n v="32"/>
    <s v="grb"/>
    <s v="Graysby"/>
    <s v="Cephalopholis cruentata"/>
    <x v="2"/>
    <x v="0"/>
    <n v="14"/>
    <n v="1"/>
    <m/>
    <n v="1.1220000000000001E-2"/>
    <n v="3.07"/>
    <n v="0"/>
    <n v="0"/>
    <n v="37.034452314396681"/>
    <n v="1"/>
    <x v="30"/>
  </r>
  <r>
    <n v="2019"/>
    <d v="2019-03-19T00:00:00"/>
    <x v="7"/>
    <x v="0"/>
    <x v="4"/>
    <d v="1899-12-30T09:44:00"/>
    <n v="32"/>
    <s v="grb"/>
    <s v="Graysby"/>
    <s v="Cephalopholis cruentata"/>
    <x v="2"/>
    <x v="0"/>
    <n v="18"/>
    <n v="1"/>
    <m/>
    <n v="1.1220000000000001E-2"/>
    <n v="3.07"/>
    <n v="0"/>
    <n v="0"/>
    <n v="80.10865637643586"/>
    <n v="1"/>
    <x v="31"/>
  </r>
  <r>
    <n v="2019"/>
    <d v="2019-03-19T00:00:00"/>
    <x v="7"/>
    <x v="0"/>
    <x v="4"/>
    <d v="1899-12-30T09:44:00"/>
    <n v="32"/>
    <s v="grb"/>
    <s v="Graysby"/>
    <s v="Cephalopholis cruentata"/>
    <x v="2"/>
    <x v="0"/>
    <n v="16"/>
    <n v="1"/>
    <m/>
    <n v="1.1220000000000001E-2"/>
    <n v="3.07"/>
    <n v="0"/>
    <n v="0"/>
    <n v="55.800900005529286"/>
    <n v="1"/>
    <x v="108"/>
  </r>
  <r>
    <n v="2019"/>
    <d v="2019-03-19T00:00:00"/>
    <x v="7"/>
    <x v="0"/>
    <x v="4"/>
    <d v="1899-12-30T09:44:00"/>
    <n v="32"/>
    <s v="yhw"/>
    <s v="Yellowhead Wrasse"/>
    <s v="Halichoeres garnoti"/>
    <x v="1"/>
    <x v="0"/>
    <n v="4"/>
    <n v="1"/>
    <m/>
    <n v="0.01"/>
    <n v="3.13"/>
    <n v="0"/>
    <n v="0"/>
    <n v="0.76638637095611406"/>
    <n v="1"/>
    <x v="434"/>
  </r>
  <r>
    <n v="2019"/>
    <d v="2019-03-19T00:00:00"/>
    <x v="7"/>
    <x v="0"/>
    <x v="4"/>
    <d v="1899-12-30T09:44:00"/>
    <n v="32"/>
    <s v="ygf"/>
    <s v="Goatfish"/>
    <s v="Mulloidichthys martinicus"/>
    <x v="4"/>
    <x v="0"/>
    <n v="17"/>
    <n v="1"/>
    <m/>
    <n v="9.7699999999999992E-3"/>
    <n v="3.12"/>
    <n v="0"/>
    <n v="0"/>
    <n v="67.436527390317082"/>
    <n v="1"/>
    <x v="265"/>
  </r>
  <r>
    <n v="2019"/>
    <d v="2019-03-19T00:00:00"/>
    <x v="7"/>
    <x v="0"/>
    <x v="4"/>
    <d v="1899-12-30T09:44:00"/>
    <n v="32"/>
    <s v="baj"/>
    <s v="Bar Jack"/>
    <s v="Caranx ruber"/>
    <x v="7"/>
    <x v="0"/>
    <n v="44"/>
    <n v="1"/>
    <m/>
    <n v="1.6979999999999999E-2"/>
    <n v="2.95"/>
    <n v="0"/>
    <n v="0"/>
    <n v="1197.079742489198"/>
    <n v="1"/>
    <x v="444"/>
  </r>
  <r>
    <n v="2019"/>
    <d v="2019-03-19T00:00:00"/>
    <x v="7"/>
    <x v="0"/>
    <x v="4"/>
    <d v="1899-12-30T09:44:00"/>
    <n v="32"/>
    <s v="bhw"/>
    <s v="Bluehead Wrasse"/>
    <s v="Thalassoma bifasciatum"/>
    <x v="1"/>
    <x v="0"/>
    <n v="10"/>
    <n v="1"/>
    <m/>
    <n v="8.9099999999999995E-3"/>
    <n v="3.01"/>
    <n v="0"/>
    <n v="0"/>
    <n v="9.1175405612215243"/>
    <n v="1"/>
    <x v="380"/>
  </r>
  <r>
    <n v="2019"/>
    <d v="2019-03-19T00:00:00"/>
    <x v="7"/>
    <x v="0"/>
    <x v="4"/>
    <d v="1899-12-30T09:44:00"/>
    <n v="32"/>
    <s v="bhw"/>
    <s v="Bluehead Wrasse"/>
    <s v="Thalassoma bifasciatum"/>
    <x v="1"/>
    <x v="0"/>
    <n v="12"/>
    <n v="1"/>
    <m/>
    <n v="8.9099999999999995E-3"/>
    <n v="3.01"/>
    <n v="0"/>
    <n v="0"/>
    <n v="15.783861253601465"/>
    <n v="1"/>
    <x v="306"/>
  </r>
  <r>
    <n v="2019"/>
    <d v="2019-03-19T00:00:00"/>
    <x v="7"/>
    <x v="0"/>
    <x v="4"/>
    <d v="1899-12-30T09:44:00"/>
    <n v="32"/>
    <s v="bhw"/>
    <s v="Bluehead Wrasse"/>
    <s v="Thalassoma bifasciatum"/>
    <x v="1"/>
    <x v="0"/>
    <n v="5"/>
    <n v="2"/>
    <m/>
    <n v="8.9099999999999995E-3"/>
    <n v="3.01"/>
    <n v="0"/>
    <n v="0"/>
    <n v="1.1318201385239828"/>
    <n v="1"/>
    <x v="363"/>
  </r>
  <r>
    <n v="2019"/>
    <d v="2019-03-19T00:00:00"/>
    <x v="7"/>
    <x v="0"/>
    <x v="4"/>
    <d v="1899-12-30T09:44:00"/>
    <n v="32"/>
    <s v="blg"/>
    <s v="Blue Striped Grunt"/>
    <s v="Haemulon sciurus"/>
    <x v="3"/>
    <x v="0"/>
    <n v="26"/>
    <n v="1"/>
    <m/>
    <n v="1.549E-2"/>
    <n v="2.98"/>
    <n v="0"/>
    <n v="0"/>
    <n v="255.07740771257104"/>
    <n v="1"/>
    <x v="332"/>
  </r>
  <r>
    <n v="2019"/>
    <d v="2019-03-19T00:00:00"/>
    <x v="7"/>
    <x v="0"/>
    <x v="4"/>
    <d v="1899-12-30T09:44:00"/>
    <n v="32"/>
    <s v="yhw"/>
    <s v="Yellowhead Wrasse"/>
    <s v="Halichoeres garnoti"/>
    <x v="1"/>
    <x v="0"/>
    <n v="15"/>
    <n v="1"/>
    <m/>
    <n v="0.01"/>
    <n v="3.13"/>
    <n v="0"/>
    <n v="0"/>
    <n v="47.991645489734076"/>
    <n v="1"/>
    <x v="4"/>
  </r>
  <r>
    <n v="2019"/>
    <d v="2019-03-19T00:00:00"/>
    <x v="7"/>
    <x v="0"/>
    <x v="4"/>
    <d v="1899-12-30T09:44:00"/>
    <n v="32"/>
    <s v="4eb"/>
    <s v="Foureye Butterflyfish"/>
    <s v="Chaetodon capistratus"/>
    <x v="11"/>
    <x v="0"/>
    <n v="11"/>
    <n v="2"/>
    <m/>
    <n v="2.512E-2"/>
    <n v="3.1"/>
    <n v="0"/>
    <n v="0"/>
    <n v="42.494914429698831"/>
    <n v="1"/>
    <x v="445"/>
  </r>
  <r>
    <n v="2019"/>
    <d v="2019-03-19T00:00:00"/>
    <x v="7"/>
    <x v="0"/>
    <x v="4"/>
    <d v="1899-12-30T09:44:00"/>
    <n v="32"/>
    <s v="mgs"/>
    <s v="Mahogany Snapper"/>
    <s v="Lutjanus mahogoni"/>
    <x v="0"/>
    <x v="0"/>
    <n v="19"/>
    <n v="1"/>
    <m/>
    <n v="1.6979999999999999E-2"/>
    <n v="2.96"/>
    <n v="0"/>
    <n v="0"/>
    <n v="103.5257402894338"/>
    <n v="1"/>
    <x v="226"/>
  </r>
  <r>
    <n v="2019"/>
    <d v="2019-03-19T00:00:00"/>
    <x v="7"/>
    <x v="0"/>
    <x v="4"/>
    <d v="1899-12-30T09:44:00"/>
    <n v="32"/>
    <s v="ljs"/>
    <s v="Longjaw squirrelfish"/>
    <s v="Neoniphon marianus"/>
    <x v="6"/>
    <x v="0"/>
    <n v="13"/>
    <n v="1"/>
    <m/>
    <n v="1.549E-2"/>
    <n v="2.98"/>
    <n v="0"/>
    <n v="0"/>
    <n v="32.329769453803472"/>
    <n v="1"/>
    <x v="419"/>
  </r>
  <r>
    <n v="2019"/>
    <d v="2019-03-19T00:00:00"/>
    <x v="7"/>
    <x v="0"/>
    <x v="5"/>
    <d v="1899-12-30T09:54:00"/>
    <n v="31"/>
    <s v="sms"/>
    <s v="Schoolmaster snapper"/>
    <s v="Lutjanus apodus"/>
    <x v="0"/>
    <x v="0"/>
    <n v="42"/>
    <n v="1"/>
    <m/>
    <n v="1.413E-2"/>
    <n v="2.98"/>
    <n v="0"/>
    <n v="0"/>
    <n v="971.46027751898043"/>
    <n v="1"/>
    <x v="446"/>
  </r>
  <r>
    <n v="2019"/>
    <d v="2019-03-19T00:00:00"/>
    <x v="7"/>
    <x v="0"/>
    <x v="5"/>
    <d v="1899-12-30T09:54:00"/>
    <n v="31"/>
    <s v="sms"/>
    <s v="Schoolmaster snapper"/>
    <s v="Lutjanus apodus"/>
    <x v="0"/>
    <x v="0"/>
    <n v="40"/>
    <n v="1"/>
    <m/>
    <n v="1.413E-2"/>
    <n v="2.98"/>
    <n v="0"/>
    <n v="0"/>
    <n v="840.00319128069634"/>
    <n v="1"/>
    <x v="24"/>
  </r>
  <r>
    <n v="2019"/>
    <d v="2019-03-19T00:00:00"/>
    <x v="7"/>
    <x v="0"/>
    <x v="5"/>
    <d v="1899-12-30T09:54:00"/>
    <n v="31"/>
    <s v="sms"/>
    <s v="Schoolmaster snapper"/>
    <s v="Lutjanus apodus"/>
    <x v="0"/>
    <x v="0"/>
    <n v="22"/>
    <n v="3"/>
    <m/>
    <n v="1.413E-2"/>
    <n v="2.98"/>
    <n v="0"/>
    <n v="0"/>
    <n v="141.43658141285795"/>
    <n v="1"/>
    <x v="447"/>
  </r>
  <r>
    <n v="2019"/>
    <d v="2019-03-19T00:00:00"/>
    <x v="7"/>
    <x v="0"/>
    <x v="5"/>
    <d v="1899-12-30T09:54:00"/>
    <n v="31"/>
    <s v="sms"/>
    <s v="Schoolmaster snapper"/>
    <s v="Lutjanus apodus"/>
    <x v="0"/>
    <x v="0"/>
    <n v="35"/>
    <n v="1"/>
    <m/>
    <n v="1.413E-2"/>
    <n v="2.98"/>
    <n v="0"/>
    <n v="0"/>
    <n v="564.24138129101766"/>
    <n v="1"/>
    <x v="69"/>
  </r>
  <r>
    <n v="2019"/>
    <d v="2019-03-19T00:00:00"/>
    <x v="7"/>
    <x v="0"/>
    <x v="5"/>
    <d v="1899-12-30T09:54:00"/>
    <n v="31"/>
    <s v="sms"/>
    <s v="Schoolmaster snapper"/>
    <s v="Lutjanus apodus"/>
    <x v="0"/>
    <x v="0"/>
    <n v="25"/>
    <n v="3"/>
    <m/>
    <n v="1.413E-2"/>
    <n v="2.98"/>
    <n v="0"/>
    <n v="0"/>
    <n v="207.01574968825722"/>
    <n v="1"/>
    <x v="448"/>
  </r>
  <r>
    <n v="2019"/>
    <d v="2019-03-19T00:00:00"/>
    <x v="7"/>
    <x v="0"/>
    <x v="5"/>
    <d v="1899-12-30T09:54:00"/>
    <n v="31"/>
    <s v="blm"/>
    <s v="Black Margate"/>
    <s v="Anisotremus surinamensis"/>
    <x v="3"/>
    <x v="0"/>
    <n v="30"/>
    <n v="1"/>
    <m/>
    <n v="1.66E-2"/>
    <n v="3.05"/>
    <n v="0"/>
    <n v="0"/>
    <n v="531.28544098188183"/>
    <n v="1"/>
    <x v="449"/>
  </r>
  <r>
    <n v="2019"/>
    <d v="2019-03-19T00:00:00"/>
    <x v="7"/>
    <x v="0"/>
    <x v="5"/>
    <d v="1899-12-30T09:54:00"/>
    <n v="31"/>
    <s v="blg"/>
    <s v="Blue Striped Grunt"/>
    <s v="Haemulon sciurus"/>
    <x v="3"/>
    <x v="0"/>
    <n v="27"/>
    <n v="1"/>
    <m/>
    <n v="1.549E-2"/>
    <n v="2.98"/>
    <n v="0"/>
    <n v="0"/>
    <n v="285.44039583359387"/>
    <n v="1"/>
    <x v="450"/>
  </r>
  <r>
    <n v="2019"/>
    <d v="2019-03-19T00:00:00"/>
    <x v="7"/>
    <x v="0"/>
    <x v="5"/>
    <d v="1899-12-30T09:54:00"/>
    <n v="31"/>
    <s v="ygf"/>
    <s v="Goatfish"/>
    <s v="Mulloidichthys martinicus"/>
    <x v="4"/>
    <x v="0"/>
    <n v="17"/>
    <n v="1"/>
    <m/>
    <n v="9.7699999999999992E-3"/>
    <n v="3.12"/>
    <n v="0"/>
    <n v="0"/>
    <n v="67.436527390317082"/>
    <n v="1"/>
    <x v="265"/>
  </r>
  <r>
    <n v="2019"/>
    <d v="2019-03-19T00:00:00"/>
    <x v="7"/>
    <x v="0"/>
    <x v="5"/>
    <d v="1899-12-30T09:54:00"/>
    <n v="31"/>
    <s v="bhw"/>
    <s v="Bluehead Wrasse"/>
    <s v="Thalassoma bifasciatum"/>
    <x v="1"/>
    <x v="0"/>
    <n v="5"/>
    <n v="3"/>
    <m/>
    <n v="8.9099999999999995E-3"/>
    <n v="3.01"/>
    <n v="0"/>
    <n v="0"/>
    <n v="1.1318201385239828"/>
    <n v="1"/>
    <x v="208"/>
  </r>
  <r>
    <n v="2019"/>
    <d v="2019-03-19T00:00:00"/>
    <x v="7"/>
    <x v="0"/>
    <x v="5"/>
    <d v="1899-12-30T09:54:00"/>
    <n v="31"/>
    <s v="bhw"/>
    <s v="Bluehead Wrasse"/>
    <s v="Thalassoma bifasciatum"/>
    <x v="1"/>
    <x v="0"/>
    <n v="3"/>
    <n v="1"/>
    <m/>
    <n v="8.9099999999999995E-3"/>
    <n v="3.01"/>
    <n v="0"/>
    <n v="0"/>
    <n v="0.24322750267948948"/>
    <n v="1"/>
    <x v="431"/>
  </r>
  <r>
    <n v="2019"/>
    <d v="2019-03-19T00:00:00"/>
    <x v="7"/>
    <x v="0"/>
    <x v="5"/>
    <d v="1899-12-30T09:54:00"/>
    <n v="31"/>
    <s v="grb"/>
    <s v="Graysby"/>
    <s v="Cephalopholis cruentata"/>
    <x v="2"/>
    <x v="0"/>
    <n v="22"/>
    <n v="1"/>
    <m/>
    <n v="1.1220000000000001E-2"/>
    <n v="3.07"/>
    <n v="0"/>
    <n v="0"/>
    <n v="148.3305090081615"/>
    <n v="1"/>
    <x v="2"/>
  </r>
  <r>
    <n v="2019"/>
    <d v="2019-03-19T00:00:00"/>
    <x v="7"/>
    <x v="0"/>
    <x v="5"/>
    <d v="1899-12-30T09:54:00"/>
    <n v="31"/>
    <s v="grb"/>
    <s v="Graysby"/>
    <s v="Cephalopholis cruentata"/>
    <x v="2"/>
    <x v="0"/>
    <n v="12"/>
    <n v="1"/>
    <m/>
    <n v="1.1220000000000001E-2"/>
    <n v="3.07"/>
    <n v="0"/>
    <n v="0"/>
    <n v="23.071683335720802"/>
    <n v="1"/>
    <x v="45"/>
  </r>
  <r>
    <n v="2019"/>
    <d v="2019-03-19T00:00:00"/>
    <x v="7"/>
    <x v="0"/>
    <x v="5"/>
    <d v="1899-12-30T09:54:00"/>
    <n v="31"/>
    <s v="grb"/>
    <s v="Graysby"/>
    <s v="Cephalopholis cruentata"/>
    <x v="2"/>
    <x v="0"/>
    <n v="18"/>
    <n v="1"/>
    <m/>
    <n v="1.1220000000000001E-2"/>
    <n v="3.07"/>
    <n v="0"/>
    <n v="0"/>
    <n v="80.10865637643586"/>
    <n v="1"/>
    <x v="31"/>
  </r>
  <r>
    <n v="2019"/>
    <d v="2019-03-19T00:00:00"/>
    <x v="7"/>
    <x v="0"/>
    <x v="5"/>
    <d v="1899-12-30T09:54:00"/>
    <n v="31"/>
    <s v="grb"/>
    <s v="Graysby"/>
    <s v="Cephalopholis cruentata"/>
    <x v="2"/>
    <x v="0"/>
    <n v="19"/>
    <n v="1"/>
    <m/>
    <n v="1.1220000000000001E-2"/>
    <n v="3.07"/>
    <n v="0"/>
    <n v="0"/>
    <n v="94.572835830450003"/>
    <n v="1"/>
    <x v="243"/>
  </r>
  <r>
    <n v="2019"/>
    <d v="2019-03-19T00:00:00"/>
    <x v="7"/>
    <x v="0"/>
    <x v="5"/>
    <d v="1899-12-30T09:54:00"/>
    <n v="31"/>
    <s v="trum"/>
    <s v="Atlantic trumpetfish"/>
    <s v="Aulostomus maculatus"/>
    <x v="9"/>
    <x v="0"/>
    <n v="35"/>
    <n v="1"/>
    <m/>
    <n v="1E-4"/>
    <n v="3.5539999999999998"/>
    <n v="0"/>
    <n v="0"/>
    <n v="30.733911022864604"/>
    <n v="1"/>
    <x v="451"/>
  </r>
  <r>
    <n v="2019"/>
    <d v="2019-03-19T00:00:00"/>
    <x v="7"/>
    <x v="0"/>
    <x v="5"/>
    <d v="1899-12-30T09:54:00"/>
    <n v="31"/>
    <s v="bbs"/>
    <s v="Blackbar soldierfish"/>
    <s v="Myripristis jacobus "/>
    <x v="6"/>
    <x v="0"/>
    <n v="15"/>
    <n v="1"/>
    <m/>
    <n v="1.2019999999999999E-2"/>
    <n v="3.06"/>
    <n v="0"/>
    <n v="0"/>
    <n v="47.724756406775086"/>
    <n v="1"/>
    <x v="66"/>
  </r>
  <r>
    <n v="2019"/>
    <d v="2019-03-19T00:00:00"/>
    <x v="7"/>
    <x v="0"/>
    <x v="5"/>
    <d v="1899-12-30T09:54:00"/>
    <n v="31"/>
    <s v="porq"/>
    <s v="Porcupinefish"/>
    <s v="Diodon hystrix"/>
    <x v="14"/>
    <x v="0"/>
    <n v="39"/>
    <n v="1"/>
    <m/>
    <n v="6.6070000000000004E-2"/>
    <n v="2.84"/>
    <n v="0"/>
    <n v="0"/>
    <n v="2180.8600188965643"/>
    <n v="1"/>
    <x v="452"/>
  </r>
  <r>
    <n v="2019"/>
    <d v="2019-03-19T00:00:00"/>
    <x v="7"/>
    <x v="0"/>
    <x v="5"/>
    <d v="1899-12-30T09:54:00"/>
    <n v="31"/>
    <s v="ygf"/>
    <s v="Goatfish"/>
    <s v="Mulloidichthys martinicus"/>
    <x v="4"/>
    <x v="0"/>
    <n v="20"/>
    <n v="3"/>
    <m/>
    <n v="9.7699999999999992E-3"/>
    <n v="3.12"/>
    <n v="0"/>
    <n v="0"/>
    <n v="111.97166862172135"/>
    <n v="1"/>
    <x v="453"/>
  </r>
  <r>
    <n v="2019"/>
    <d v="2019-03-19T00:00:00"/>
    <x v="7"/>
    <x v="0"/>
    <x v="5"/>
    <d v="1899-12-30T09:54:00"/>
    <n v="31"/>
    <s v="ygf"/>
    <s v="Goatfish"/>
    <s v="Mulloidichthys martinicus"/>
    <x v="4"/>
    <x v="0"/>
    <n v="16"/>
    <n v="4"/>
    <m/>
    <n v="9.7699999999999992E-3"/>
    <n v="3.12"/>
    <n v="0"/>
    <n v="0"/>
    <n v="55.814740460517193"/>
    <n v="1"/>
    <x v="454"/>
  </r>
  <r>
    <n v="2019"/>
    <d v="2019-03-19T00:00:00"/>
    <x v="7"/>
    <x v="0"/>
    <x v="5"/>
    <d v="1899-12-30T09:54:00"/>
    <n v="31"/>
    <s v="yhw"/>
    <s v="Yellowhead Wrasse"/>
    <s v="Halichoeres garnoti"/>
    <x v="1"/>
    <x v="0"/>
    <n v="3"/>
    <n v="1"/>
    <m/>
    <n v="0.01"/>
    <n v="3.13"/>
    <n v="0"/>
    <n v="0"/>
    <n v="0.3114508548769428"/>
    <n v="1"/>
    <x v="253"/>
  </r>
  <r>
    <n v="2019"/>
    <d v="2019-03-19T00:00:00"/>
    <x v="7"/>
    <x v="0"/>
    <x v="5"/>
    <d v="1899-12-30T09:54:00"/>
    <n v="31"/>
    <s v="yhw"/>
    <s v="Yellowhead Wrasse"/>
    <s v="Halichoeres garnoti"/>
    <x v="1"/>
    <x v="0"/>
    <n v="5"/>
    <n v="1"/>
    <m/>
    <n v="0.01"/>
    <n v="3.13"/>
    <n v="0"/>
    <n v="0"/>
    <n v="1.540905884130453"/>
    <n v="1"/>
    <x v="33"/>
  </r>
  <r>
    <n v="2019"/>
    <d v="2019-03-19T00:00:00"/>
    <x v="7"/>
    <x v="0"/>
    <x v="5"/>
    <d v="1899-12-30T09:54:00"/>
    <n v="31"/>
    <s v="bhw"/>
    <s v="Bluehead Wrasse"/>
    <s v="Thalassoma bifasciatum"/>
    <x v="1"/>
    <x v="0"/>
    <n v="3"/>
    <n v="1"/>
    <m/>
    <n v="8.9099999999999995E-3"/>
    <n v="3.01"/>
    <n v="0"/>
    <n v="0"/>
    <n v="0.24322750267948948"/>
    <n v="1"/>
    <x v="431"/>
  </r>
  <r>
    <n v="2019"/>
    <d v="2019-03-19T00:00:00"/>
    <x v="7"/>
    <x v="0"/>
    <x v="5"/>
    <d v="1899-12-30T09:54:00"/>
    <n v="31"/>
    <s v="bhw"/>
    <s v="Bluehead Wrasse"/>
    <s v="Thalassoma bifasciatum"/>
    <x v="1"/>
    <x v="0"/>
    <n v="5"/>
    <n v="1"/>
    <m/>
    <n v="8.9099999999999995E-3"/>
    <n v="3.01"/>
    <n v="0"/>
    <n v="0"/>
    <n v="1.1318201385239828"/>
    <n v="1"/>
    <x v="235"/>
  </r>
  <r>
    <n v="2019"/>
    <d v="2019-03-19T00:00:00"/>
    <x v="7"/>
    <x v="0"/>
    <x v="5"/>
    <d v="1899-12-30T09:54:00"/>
    <n v="31"/>
    <s v="frg"/>
    <s v="French Grunt"/>
    <s v="Haemulon flavolineatum"/>
    <x v="3"/>
    <x v="0"/>
    <n v="14"/>
    <n v="1"/>
    <m/>
    <n v="1.349E-2"/>
    <n v="3"/>
    <n v="0"/>
    <n v="0"/>
    <n v="37.016559999999998"/>
    <n v="1"/>
    <x v="100"/>
  </r>
  <r>
    <n v="2019"/>
    <d v="2019-03-19T00:00:00"/>
    <x v="7"/>
    <x v="0"/>
    <x v="5"/>
    <d v="1899-12-30T09:54:00"/>
    <n v="31"/>
    <s v="grb"/>
    <s v="Graysby"/>
    <s v="Cephalopholis cruentata"/>
    <x v="2"/>
    <x v="0"/>
    <n v="15"/>
    <n v="1"/>
    <m/>
    <n v="1.1220000000000001E-2"/>
    <n v="3.07"/>
    <n v="0"/>
    <n v="0"/>
    <n v="45.771276260722111"/>
    <n v="1"/>
    <x v="132"/>
  </r>
  <r>
    <n v="2019"/>
    <d v="2019-03-19T00:00:00"/>
    <x v="7"/>
    <x v="0"/>
    <x v="5"/>
    <d v="1899-12-30T09:54:00"/>
    <n v="31"/>
    <s v="ljs"/>
    <s v="Longjaw squirrelfish"/>
    <s v="Neoniphon marianus"/>
    <x v="6"/>
    <x v="0"/>
    <n v="13"/>
    <n v="1"/>
    <m/>
    <n v="1.549E-2"/>
    <n v="2.98"/>
    <n v="0"/>
    <n v="0"/>
    <n v="32.329769453803472"/>
    <n v="1"/>
    <x v="419"/>
  </r>
  <r>
    <n v="2019"/>
    <d v="2019-03-19T00:00:00"/>
    <x v="7"/>
    <x v="0"/>
    <x v="5"/>
    <d v="1899-12-30T09:54:00"/>
    <n v="31"/>
    <s v="bbs"/>
    <s v="Blackbar soldierfish"/>
    <s v="Myripristis jacobus "/>
    <x v="6"/>
    <x v="0"/>
    <n v="16"/>
    <n v="1"/>
    <m/>
    <n v="1.2019999999999999E-2"/>
    <n v="3.06"/>
    <n v="0"/>
    <n v="0"/>
    <n v="58.144898213408602"/>
    <n v="1"/>
    <x v="214"/>
  </r>
  <r>
    <n v="2019"/>
    <d v="2019-09-19T00:00:00"/>
    <x v="7"/>
    <x v="1"/>
    <x v="6"/>
    <d v="1899-12-30T08:52:00"/>
    <n v="28"/>
    <s v="bbs"/>
    <s v="Blackbar soldierfish"/>
    <s v="Myripristis jacobus "/>
    <x v="6"/>
    <x v="0"/>
    <n v="15"/>
    <n v="1"/>
    <m/>
    <n v="1.2019999999999999E-2"/>
    <n v="3.06"/>
    <n v="0"/>
    <n v="0"/>
    <n v="47.724756406775086"/>
    <n v="1"/>
    <x v="66"/>
  </r>
  <r>
    <n v="2019"/>
    <d v="2019-09-19T00:00:00"/>
    <x v="7"/>
    <x v="1"/>
    <x v="6"/>
    <d v="1899-12-30T08:52:00"/>
    <n v="28"/>
    <s v="trum"/>
    <s v="Atlantic trumpetfish"/>
    <s v="Aulostomus maculatus"/>
    <x v="9"/>
    <x v="0"/>
    <n v="26"/>
    <n v="1"/>
    <m/>
    <n v="1E-4"/>
    <n v="3.5539999999999998"/>
    <n v="0"/>
    <n v="0"/>
    <n v="10.68600267808916"/>
    <n v="1"/>
    <x v="291"/>
  </r>
  <r>
    <n v="2019"/>
    <d v="2019-09-19T00:00:00"/>
    <x v="7"/>
    <x v="1"/>
    <x v="6"/>
    <d v="1899-12-30T08:52:00"/>
    <n v="28"/>
    <s v="sph"/>
    <s v="Spanish Hogfish"/>
    <s v="Bodianus rufus"/>
    <x v="1"/>
    <x v="0"/>
    <n v="15"/>
    <n v="1"/>
    <m/>
    <n v="1.44E-2"/>
    <n v="3.0531999999999999"/>
    <n v="0"/>
    <n v="0"/>
    <n v="56.131199659719258"/>
    <n v="1"/>
    <x v="410"/>
  </r>
  <r>
    <n v="2019"/>
    <d v="2019-09-19T00:00:00"/>
    <x v="7"/>
    <x v="1"/>
    <x v="6"/>
    <d v="1899-12-30T08:52:00"/>
    <n v="28"/>
    <s v="blm"/>
    <s v="Black Margate"/>
    <s v="Anisotremus surinamensis"/>
    <x v="3"/>
    <x v="0"/>
    <n v="34"/>
    <n v="1"/>
    <m/>
    <n v="1.66E-2"/>
    <n v="3.05"/>
    <n v="0"/>
    <n v="0"/>
    <n v="778.2493829553423"/>
    <n v="1"/>
    <x v="144"/>
  </r>
  <r>
    <n v="2019"/>
    <d v="2019-09-19T00:00:00"/>
    <x v="7"/>
    <x v="1"/>
    <x v="6"/>
    <d v="1899-12-30T08:52:00"/>
    <n v="28"/>
    <s v="sph"/>
    <s v="Spanish Hogfish"/>
    <s v="Bodianus rufus"/>
    <x v="1"/>
    <x v="0"/>
    <n v="31"/>
    <n v="1"/>
    <m/>
    <n v="1.44E-2"/>
    <n v="3.0531999999999999"/>
    <n v="0"/>
    <n v="0"/>
    <n v="514.97721673409046"/>
    <n v="1"/>
    <x v="360"/>
  </r>
  <r>
    <n v="2019"/>
    <d v="2019-09-19T00:00:00"/>
    <x v="7"/>
    <x v="1"/>
    <x v="6"/>
    <d v="1899-12-30T08:52:00"/>
    <n v="28"/>
    <s v="blm"/>
    <s v="Black Margate"/>
    <s v="Anisotremus surinamensis"/>
    <x v="3"/>
    <x v="0"/>
    <n v="34"/>
    <n v="1"/>
    <m/>
    <n v="1.66E-2"/>
    <n v="3.05"/>
    <n v="0"/>
    <n v="0"/>
    <n v="778.2493829553423"/>
    <n v="1"/>
    <x v="144"/>
  </r>
  <r>
    <n v="2019"/>
    <d v="2019-09-19T00:00:00"/>
    <x v="7"/>
    <x v="1"/>
    <x v="6"/>
    <d v="1899-12-30T08:52:00"/>
    <n v="28"/>
    <s v="4eb"/>
    <s v="Foureye Butterflyfish"/>
    <s v="Chaetodon capistratus"/>
    <x v="11"/>
    <x v="0"/>
    <n v="14"/>
    <n v="2"/>
    <m/>
    <n v="2.512E-2"/>
    <n v="3.1"/>
    <n v="0"/>
    <n v="0"/>
    <n v="89.746298522175977"/>
    <n v="1"/>
    <x v="455"/>
  </r>
  <r>
    <n v="2019"/>
    <d v="2019-09-19T00:00:00"/>
    <x v="7"/>
    <x v="1"/>
    <x v="6"/>
    <d v="1899-12-30T08:52:00"/>
    <n v="28"/>
    <s v="grb"/>
    <s v="Graysby"/>
    <s v="Cephalopholis cruentata"/>
    <x v="2"/>
    <x v="0"/>
    <n v="23"/>
    <n v="2"/>
    <m/>
    <n v="1.1220000000000001E-2"/>
    <n v="3.07"/>
    <n v="0"/>
    <n v="0"/>
    <n v="170.01894363938533"/>
    <n v="1"/>
    <x v="456"/>
  </r>
  <r>
    <n v="2019"/>
    <d v="2019-09-19T00:00:00"/>
    <x v="7"/>
    <x v="1"/>
    <x v="6"/>
    <d v="1899-12-30T08:52:00"/>
    <n v="28"/>
    <s v="yhw"/>
    <s v="Yellowhead Wrasse"/>
    <s v="Halichoeres garnoti"/>
    <x v="1"/>
    <x v="0"/>
    <n v="20"/>
    <n v="1"/>
    <m/>
    <n v="0.01"/>
    <n v="3.13"/>
    <n v="0"/>
    <n v="0"/>
    <n v="118.09292685236611"/>
    <n v="1"/>
    <x v="323"/>
  </r>
  <r>
    <n v="2019"/>
    <d v="2019-09-19T00:00:00"/>
    <x v="7"/>
    <x v="1"/>
    <x v="6"/>
    <d v="1899-12-30T08:52:00"/>
    <n v="28"/>
    <s v="sph"/>
    <s v="Spanish Hogfish"/>
    <s v="Bodianus rufus"/>
    <x v="1"/>
    <x v="0"/>
    <n v="23"/>
    <n v="1"/>
    <m/>
    <n v="1.44E-2"/>
    <n v="3.0531999999999999"/>
    <n v="0"/>
    <n v="0"/>
    <n v="207.00933061301546"/>
    <n v="1"/>
    <x v="179"/>
  </r>
  <r>
    <n v="2019"/>
    <d v="2019-09-19T00:00:00"/>
    <x v="7"/>
    <x v="1"/>
    <x v="6"/>
    <d v="1899-12-30T08:52:00"/>
    <n v="28"/>
    <s v="bhw"/>
    <s v="Bluehead Wrasse"/>
    <s v="Thalassoma bifasciatum"/>
    <x v="1"/>
    <x v="0"/>
    <n v="13"/>
    <n v="2"/>
    <m/>
    <n v="8.9099999999999995E-3"/>
    <n v="3.01"/>
    <n v="0"/>
    <n v="0"/>
    <n v="20.083860422456087"/>
    <n v="1"/>
    <x v="457"/>
  </r>
  <r>
    <n v="2019"/>
    <d v="2019-09-19T00:00:00"/>
    <x v="7"/>
    <x v="1"/>
    <x v="6"/>
    <d v="1899-12-30T08:52:00"/>
    <n v="28"/>
    <s v="yhw"/>
    <s v="Yellowhead Wrasse"/>
    <s v="Halichoeres garnoti"/>
    <x v="1"/>
    <x v="0"/>
    <n v="3"/>
    <n v="3"/>
    <m/>
    <n v="0.01"/>
    <n v="3.13"/>
    <n v="0"/>
    <n v="0"/>
    <n v="0.3114508548769428"/>
    <n v="1"/>
    <x v="122"/>
  </r>
  <r>
    <n v="2019"/>
    <d v="2019-09-19T00:00:00"/>
    <x v="7"/>
    <x v="1"/>
    <x v="6"/>
    <d v="1899-12-30T08:52:00"/>
    <n v="28"/>
    <s v="grb"/>
    <s v="Graysby"/>
    <s v="Cephalopholis cruentata"/>
    <x v="2"/>
    <x v="0"/>
    <n v="23"/>
    <n v="2"/>
    <m/>
    <n v="1.1220000000000001E-2"/>
    <n v="3.07"/>
    <n v="0"/>
    <n v="0"/>
    <n v="170.01894363938533"/>
    <n v="1"/>
    <x v="456"/>
  </r>
  <r>
    <n v="2019"/>
    <d v="2019-09-19T00:00:00"/>
    <x v="7"/>
    <x v="1"/>
    <x v="6"/>
    <d v="1899-12-30T08:52:00"/>
    <n v="28"/>
    <s v="yhw"/>
    <s v="Yellowhead Wrasse"/>
    <s v="Halichoeres garnoti"/>
    <x v="1"/>
    <x v="0"/>
    <n v="6"/>
    <n v="3"/>
    <m/>
    <n v="0.01"/>
    <n v="3.13"/>
    <n v="0"/>
    <n v="0"/>
    <n v="2.7265496699528886"/>
    <n v="1"/>
    <x v="170"/>
  </r>
  <r>
    <n v="2019"/>
    <d v="2019-09-19T00:00:00"/>
    <x v="7"/>
    <x v="1"/>
    <x v="7"/>
    <d v="1899-12-30T08:52:00"/>
    <n v="28"/>
    <s v="bbs"/>
    <s v="Blackbar soldierfish"/>
    <s v="Myripristis jacobus "/>
    <x v="6"/>
    <x v="0"/>
    <n v="20"/>
    <n v="1"/>
    <m/>
    <n v="1.2019999999999999E-2"/>
    <n v="3.06"/>
    <n v="0"/>
    <n v="0"/>
    <n v="115.09494623941403"/>
    <n v="1"/>
    <x v="458"/>
  </r>
  <r>
    <n v="2019"/>
    <d v="2019-09-19T00:00:00"/>
    <x v="7"/>
    <x v="1"/>
    <x v="7"/>
    <d v="1899-12-30T08:52:00"/>
    <n v="28"/>
    <s v="grb"/>
    <s v="Graysby"/>
    <s v="Cephalopholis cruentata"/>
    <x v="2"/>
    <x v="0"/>
    <n v="26"/>
    <n v="1"/>
    <m/>
    <n v="1.1220000000000001E-2"/>
    <n v="3.07"/>
    <n v="0"/>
    <n v="0"/>
    <n v="247.71997938189452"/>
    <n v="1"/>
    <x v="15"/>
  </r>
  <r>
    <n v="2019"/>
    <d v="2019-09-19T00:00:00"/>
    <x v="7"/>
    <x v="1"/>
    <x v="7"/>
    <d v="1899-12-30T08:52:00"/>
    <n v="28"/>
    <s v="bbs"/>
    <s v="Blackbar soldierfish"/>
    <s v="Myripristis jacobus "/>
    <x v="6"/>
    <x v="0"/>
    <n v="15"/>
    <n v="1"/>
    <m/>
    <n v="1.2019999999999999E-2"/>
    <n v="3.06"/>
    <n v="0"/>
    <n v="0"/>
    <n v="47.724756406775086"/>
    <n v="1"/>
    <x v="66"/>
  </r>
  <r>
    <n v="2019"/>
    <d v="2019-09-19T00:00:00"/>
    <x v="7"/>
    <x v="1"/>
    <x v="7"/>
    <d v="1899-12-30T08:52:00"/>
    <n v="28"/>
    <s v="sms"/>
    <s v="Schoolmaster snapper"/>
    <s v="Lutjanus apodus"/>
    <x v="0"/>
    <x v="0"/>
    <n v="32"/>
    <n v="1"/>
    <m/>
    <n v="1.413E-2"/>
    <n v="2.98"/>
    <n v="0"/>
    <n v="0"/>
    <n v="432.00532219216183"/>
    <n v="1"/>
    <x v="112"/>
  </r>
  <r>
    <n v="2019"/>
    <d v="2019-09-19T00:00:00"/>
    <x v="7"/>
    <x v="1"/>
    <x v="7"/>
    <d v="1899-12-30T08:52:00"/>
    <n v="28"/>
    <s v="sph"/>
    <s v="Spanish Hogfish"/>
    <s v="Bodianus rufus"/>
    <x v="1"/>
    <x v="0"/>
    <n v="26"/>
    <n v="1"/>
    <m/>
    <n v="1.44E-2"/>
    <n v="3.0531999999999999"/>
    <n v="0"/>
    <n v="0"/>
    <n v="300.99488687760629"/>
    <n v="1"/>
    <x v="206"/>
  </r>
  <r>
    <n v="2019"/>
    <d v="2019-09-19T00:00:00"/>
    <x v="7"/>
    <x v="1"/>
    <x v="7"/>
    <d v="1899-12-30T08:52:00"/>
    <n v="28"/>
    <s v="grb"/>
    <s v="Graysby"/>
    <s v="Cephalopholis cruentata"/>
    <x v="2"/>
    <x v="0"/>
    <n v="30"/>
    <n v="1"/>
    <m/>
    <n v="1.1220000000000001E-2"/>
    <n v="3.07"/>
    <n v="0"/>
    <n v="0"/>
    <n v="384.37497857280403"/>
    <n v="1"/>
    <x v="459"/>
  </r>
  <r>
    <n v="2019"/>
    <d v="2019-09-19T00:00:00"/>
    <x v="7"/>
    <x v="1"/>
    <x v="7"/>
    <d v="1899-12-30T08:52:00"/>
    <n v="28"/>
    <s v="bhw"/>
    <s v="Bluehead Wrasse"/>
    <s v="Thalassoma bifasciatum"/>
    <x v="1"/>
    <x v="0"/>
    <n v="10"/>
    <n v="1"/>
    <m/>
    <n v="8.9099999999999995E-3"/>
    <n v="3.01"/>
    <n v="0"/>
    <n v="0"/>
    <n v="9.1175405612215243"/>
    <n v="1"/>
    <x v="380"/>
  </r>
  <r>
    <n v="2019"/>
    <d v="2019-09-19T00:00:00"/>
    <x v="7"/>
    <x v="1"/>
    <x v="7"/>
    <d v="1899-12-30T08:52:00"/>
    <n v="28"/>
    <s v="sph"/>
    <s v="Spanish Hogfish"/>
    <s v="Bodianus rufus"/>
    <x v="1"/>
    <x v="0"/>
    <n v="15"/>
    <n v="1"/>
    <m/>
    <n v="1.44E-2"/>
    <n v="3.0531999999999999"/>
    <n v="0"/>
    <n v="0"/>
    <n v="56.131199659719258"/>
    <n v="1"/>
    <x v="410"/>
  </r>
  <r>
    <n v="2019"/>
    <d v="2019-09-19T00:00:00"/>
    <x v="7"/>
    <x v="1"/>
    <x v="7"/>
    <d v="1899-12-30T08:52:00"/>
    <n v="28"/>
    <s v="baj"/>
    <s v="Bar Jack"/>
    <s v="Caranx ruber"/>
    <x v="7"/>
    <x v="0"/>
    <n v="30"/>
    <n v="2"/>
    <m/>
    <n v="1.6979999999999999E-2"/>
    <n v="2.95"/>
    <n v="0"/>
    <n v="0"/>
    <n v="386.76341595253263"/>
    <n v="1"/>
    <x v="416"/>
  </r>
  <r>
    <n v="2019"/>
    <d v="2019-09-19T00:00:00"/>
    <x v="7"/>
    <x v="1"/>
    <x v="7"/>
    <d v="1899-12-30T08:52:00"/>
    <n v="28"/>
    <s v="ygf"/>
    <s v="Goatfish"/>
    <s v="Mulloidichthys martinicus"/>
    <x v="4"/>
    <x v="0"/>
    <n v="20"/>
    <n v="1"/>
    <m/>
    <n v="9.7699999999999992E-3"/>
    <n v="3.12"/>
    <n v="0"/>
    <n v="0"/>
    <n v="111.97166862172135"/>
    <n v="1"/>
    <x v="60"/>
  </r>
  <r>
    <n v="2019"/>
    <d v="2019-09-19T00:00:00"/>
    <x v="7"/>
    <x v="1"/>
    <x v="7"/>
    <d v="1899-12-30T08:52:00"/>
    <n v="28"/>
    <s v="bhw"/>
    <s v="Bluehead Wrasse"/>
    <s v="Thalassoma bifasciatum"/>
    <x v="1"/>
    <x v="0"/>
    <n v="7"/>
    <n v="6"/>
    <m/>
    <n v="8.9099999999999995E-3"/>
    <n v="3.01"/>
    <n v="0"/>
    <n v="0"/>
    <n v="3.1161819272016391"/>
    <n v="1"/>
    <x v="460"/>
  </r>
  <r>
    <n v="2019"/>
    <d v="2019-09-19T00:00:00"/>
    <x v="7"/>
    <x v="1"/>
    <x v="7"/>
    <d v="1899-12-30T08:52:00"/>
    <n v="28"/>
    <s v="yhw"/>
    <s v="Yellowhead Wrasse"/>
    <s v="Halichoeres garnoti"/>
    <x v="1"/>
    <x v="0"/>
    <n v="6"/>
    <n v="11"/>
    <m/>
    <n v="0.01"/>
    <n v="3.13"/>
    <n v="0"/>
    <n v="0"/>
    <n v="2.7265496699528886"/>
    <n v="1"/>
    <x v="461"/>
  </r>
  <r>
    <n v="2019"/>
    <d v="2019-09-19T00:00:00"/>
    <x v="7"/>
    <x v="1"/>
    <x v="7"/>
    <d v="1899-12-30T08:52:00"/>
    <n v="28"/>
    <s v="yhw"/>
    <s v="Yellowhead Wrasse"/>
    <s v="Halichoeres garnoti"/>
    <x v="1"/>
    <x v="0"/>
    <n v="19"/>
    <n v="1"/>
    <m/>
    <n v="0.01"/>
    <n v="3.13"/>
    <n v="0"/>
    <n v="0"/>
    <n v="100.57702167507614"/>
    <n v="1"/>
    <x v="462"/>
  </r>
  <r>
    <n v="2019"/>
    <d v="2019-09-19T00:00:00"/>
    <x v="7"/>
    <x v="1"/>
    <x v="8"/>
    <d v="1899-12-30T08:52:00"/>
    <n v="28"/>
    <s v="frg"/>
    <s v="French Grunt"/>
    <s v="Haemulon flavolineatum"/>
    <x v="3"/>
    <x v="0"/>
    <n v="17"/>
    <n v="3"/>
    <m/>
    <n v="1.349E-2"/>
    <n v="3"/>
    <n v="0"/>
    <n v="0"/>
    <n v="66.27637"/>
    <n v="1"/>
    <x v="362"/>
  </r>
  <r>
    <n v="2019"/>
    <d v="2019-09-19T00:00:00"/>
    <x v="7"/>
    <x v="1"/>
    <x v="8"/>
    <d v="1899-12-30T08:52:00"/>
    <n v="28"/>
    <s v="baj"/>
    <s v="Bar Jack"/>
    <s v="Caranx ruber"/>
    <x v="7"/>
    <x v="0"/>
    <n v="23"/>
    <n v="1"/>
    <m/>
    <n v="1.6979999999999999E-2"/>
    <n v="2.95"/>
    <n v="0"/>
    <n v="0"/>
    <n v="176.61793476816885"/>
    <n v="1"/>
    <x v="75"/>
  </r>
  <r>
    <n v="2019"/>
    <d v="2019-09-19T00:00:00"/>
    <x v="7"/>
    <x v="1"/>
    <x v="8"/>
    <d v="1899-12-30T08:52:00"/>
    <n v="28"/>
    <s v="sqf"/>
    <s v="Squirrel Fish"/>
    <s v="Holocentrus adsensionis"/>
    <x v="6"/>
    <x v="0"/>
    <n v="30"/>
    <n v="1"/>
    <m/>
    <n v="1.585E-2"/>
    <n v="2.97"/>
    <n v="0"/>
    <n v="0"/>
    <n v="386.43761498796084"/>
    <n v="1"/>
    <x v="184"/>
  </r>
  <r>
    <n v="2019"/>
    <d v="2019-09-19T00:00:00"/>
    <x v="7"/>
    <x v="1"/>
    <x v="8"/>
    <d v="1899-12-30T08:52:00"/>
    <n v="28"/>
    <s v="baj"/>
    <s v="Bar Jack"/>
    <s v="Caranx ruber"/>
    <x v="7"/>
    <x v="0"/>
    <n v="26"/>
    <n v="1"/>
    <m/>
    <n v="1.6979999999999999E-2"/>
    <n v="2.95"/>
    <n v="0"/>
    <n v="0"/>
    <n v="253.57653459043166"/>
    <n v="1"/>
    <x v="186"/>
  </r>
  <r>
    <n v="2019"/>
    <d v="2019-09-19T00:00:00"/>
    <x v="7"/>
    <x v="1"/>
    <x v="8"/>
    <d v="1899-12-30T08:52:00"/>
    <n v="28"/>
    <s v="bbs"/>
    <s v="Blackbar soldierfish"/>
    <s v="Myripristis jacobus "/>
    <x v="6"/>
    <x v="0"/>
    <n v="21"/>
    <n v="4"/>
    <m/>
    <n v="1.2019999999999999E-2"/>
    <n v="3.06"/>
    <n v="0"/>
    <n v="0"/>
    <n v="133.62739728251793"/>
    <n v="1"/>
    <x v="463"/>
  </r>
  <r>
    <n v="2019"/>
    <d v="2019-09-19T00:00:00"/>
    <x v="7"/>
    <x v="1"/>
    <x v="8"/>
    <d v="1899-12-30T08:52:00"/>
    <n v="28"/>
    <s v="sph"/>
    <s v="Spanish Hogfish"/>
    <s v="Bodianus rufus"/>
    <x v="1"/>
    <x v="0"/>
    <n v="4"/>
    <n v="2"/>
    <m/>
    <n v="1.44E-2"/>
    <n v="3.0531999999999999"/>
    <n v="0"/>
    <n v="0"/>
    <n v="0.99213793991652965"/>
    <n v="1"/>
    <x v="464"/>
  </r>
  <r>
    <n v="2019"/>
    <d v="2019-09-19T00:00:00"/>
    <x v="7"/>
    <x v="1"/>
    <x v="8"/>
    <d v="1899-12-30T08:52:00"/>
    <n v="28"/>
    <s v="yhw"/>
    <s v="Yellowhead Wrasse"/>
    <s v="Halichoeres garnoti"/>
    <x v="1"/>
    <x v="0"/>
    <n v="4"/>
    <n v="3"/>
    <m/>
    <n v="0.01"/>
    <n v="3.13"/>
    <n v="0"/>
    <n v="0"/>
    <n v="0.76638637095611406"/>
    <n v="1"/>
    <x v="58"/>
  </r>
  <r>
    <n v="2019"/>
    <d v="2019-09-19T00:00:00"/>
    <x v="7"/>
    <x v="1"/>
    <x v="8"/>
    <d v="1899-12-30T08:52:00"/>
    <n v="28"/>
    <s v="lion"/>
    <s v="Lionfish"/>
    <s v="Pterois sp."/>
    <x v="18"/>
    <x v="0"/>
    <n v="33"/>
    <n v="1"/>
    <m/>
    <n v="1.1480000000000001E-2"/>
    <n v="3.09"/>
    <n v="0"/>
    <n v="0"/>
    <n v="565.13208175342913"/>
    <n v="1"/>
    <x v="406"/>
  </r>
  <r>
    <n v="2019"/>
    <d v="2019-09-19T00:00:00"/>
    <x v="7"/>
    <x v="1"/>
    <x v="8"/>
    <d v="1899-12-30T08:52:00"/>
    <n v="28"/>
    <s v="bbs"/>
    <s v="Blackbar soldierfish"/>
    <s v="Myripristis jacobus "/>
    <x v="6"/>
    <x v="0"/>
    <n v="19"/>
    <n v="3"/>
    <m/>
    <n v="1.2019999999999999E-2"/>
    <n v="3.06"/>
    <n v="0"/>
    <n v="0"/>
    <n v="98.376300490352918"/>
    <n v="1"/>
    <x v="324"/>
  </r>
  <r>
    <n v="2019"/>
    <d v="2019-09-19T00:00:00"/>
    <x v="7"/>
    <x v="1"/>
    <x v="8"/>
    <d v="1899-12-30T08:52:00"/>
    <n v="28"/>
    <s v="yhw"/>
    <s v="Yellowhead Wrasse"/>
    <s v="Halichoeres garnoti"/>
    <x v="1"/>
    <x v="0"/>
    <n v="3"/>
    <n v="3"/>
    <m/>
    <n v="0.01"/>
    <n v="3.13"/>
    <n v="0"/>
    <n v="0"/>
    <n v="0.3114508548769428"/>
    <n v="1"/>
    <x v="122"/>
  </r>
  <r>
    <n v="2019"/>
    <d v="2019-09-19T00:00:00"/>
    <x v="7"/>
    <x v="1"/>
    <x v="8"/>
    <d v="1899-12-30T08:52:00"/>
    <n v="28"/>
    <s v="grb"/>
    <s v="Graysby"/>
    <s v="Cephalopholis cruentata"/>
    <x v="2"/>
    <x v="0"/>
    <n v="23"/>
    <n v="1"/>
    <m/>
    <n v="1.1220000000000001E-2"/>
    <n v="3.07"/>
    <n v="0"/>
    <n v="0"/>
    <n v="170.01894363938533"/>
    <n v="1"/>
    <x v="178"/>
  </r>
  <r>
    <n v="2019"/>
    <d v="2019-09-19T00:00:00"/>
    <x v="7"/>
    <x v="1"/>
    <x v="8"/>
    <d v="1899-12-30T08:52:00"/>
    <n v="28"/>
    <s v="frg"/>
    <s v="French Grunt"/>
    <s v="Haemulon flavolineatum"/>
    <x v="3"/>
    <x v="0"/>
    <n v="15"/>
    <n v="1"/>
    <m/>
    <n v="1.349E-2"/>
    <n v="3"/>
    <n v="0"/>
    <n v="0"/>
    <n v="45.528750000000002"/>
    <n v="1"/>
    <x v="3"/>
  </r>
  <r>
    <n v="2019"/>
    <d v="2019-09-19T00:00:00"/>
    <x v="7"/>
    <x v="1"/>
    <x v="8"/>
    <d v="1899-12-30T08:52:00"/>
    <n v="28"/>
    <s v="yhw"/>
    <s v="Yellowhead Wrasse"/>
    <s v="Halichoeres garnoti"/>
    <x v="1"/>
    <x v="0"/>
    <n v="20"/>
    <n v="1"/>
    <m/>
    <n v="0.01"/>
    <n v="3.13"/>
    <n v="0"/>
    <n v="0"/>
    <n v="118.09292685236611"/>
    <n v="1"/>
    <x v="323"/>
  </r>
  <r>
    <n v="2019"/>
    <d v="2019-09-19T00:00:00"/>
    <x v="7"/>
    <x v="1"/>
    <x v="8"/>
    <d v="1899-12-30T08:52:00"/>
    <n v="28"/>
    <s v="yhw"/>
    <s v="Yellowhead Wrasse"/>
    <s v="Halichoeres garnoti"/>
    <x v="1"/>
    <x v="0"/>
    <n v="3"/>
    <n v="6"/>
    <m/>
    <n v="0.01"/>
    <n v="3.13"/>
    <n v="0"/>
    <n v="0"/>
    <n v="0.3114508548769428"/>
    <n v="1"/>
    <x v="465"/>
  </r>
  <r>
    <n v="2019"/>
    <d v="2019-09-19T00:00:00"/>
    <x v="7"/>
    <x v="1"/>
    <x v="9"/>
    <d v="1899-12-30T08:52:00"/>
    <n v="28"/>
    <s v="ygf"/>
    <s v="Goatfish"/>
    <s v="Mulloidichthys martinicus"/>
    <x v="4"/>
    <x v="0"/>
    <n v="23"/>
    <n v="7"/>
    <m/>
    <n v="9.7699999999999992E-3"/>
    <n v="3.12"/>
    <n v="0"/>
    <n v="0"/>
    <n v="173.17508604424239"/>
    <n v="1"/>
    <x v="466"/>
  </r>
  <r>
    <n v="2019"/>
    <d v="2019-09-19T00:00:00"/>
    <x v="7"/>
    <x v="1"/>
    <x v="9"/>
    <d v="1899-12-30T08:52:00"/>
    <n v="28"/>
    <s v="sph"/>
    <s v="Spanish Hogfish"/>
    <s v="Bodianus rufus"/>
    <x v="1"/>
    <x v="0"/>
    <n v="20"/>
    <n v="1"/>
    <m/>
    <n v="1.44E-2"/>
    <n v="3.0531999999999999"/>
    <n v="0"/>
    <n v="0"/>
    <n v="135.10370993053809"/>
    <n v="1"/>
    <x v="167"/>
  </r>
  <r>
    <n v="2019"/>
    <d v="2019-09-19T00:00:00"/>
    <x v="7"/>
    <x v="1"/>
    <x v="9"/>
    <d v="1899-12-30T08:52:00"/>
    <n v="28"/>
    <s v="mgs"/>
    <s v="Mahogany Snapper"/>
    <s v="Lutjanus mahogoni"/>
    <x v="0"/>
    <x v="0"/>
    <n v="27"/>
    <n v="1"/>
    <m/>
    <n v="1.6979999999999999E-2"/>
    <n v="2.96"/>
    <n v="0"/>
    <n v="0"/>
    <n v="292.93713370852907"/>
    <n v="1"/>
    <x v="467"/>
  </r>
  <r>
    <n v="2019"/>
    <d v="2019-09-19T00:00:00"/>
    <x v="7"/>
    <x v="1"/>
    <x v="9"/>
    <d v="1899-12-30T08:52:00"/>
    <n v="28"/>
    <s v="ygf"/>
    <s v="Goatfish"/>
    <s v="Mulloidichthys martinicus"/>
    <x v="4"/>
    <x v="0"/>
    <n v="20"/>
    <n v="3"/>
    <m/>
    <n v="9.7699999999999992E-3"/>
    <n v="3.12"/>
    <n v="0"/>
    <n v="0"/>
    <n v="111.97166862172135"/>
    <n v="1"/>
    <x v="453"/>
  </r>
  <r>
    <n v="2019"/>
    <d v="2019-09-19T00:00:00"/>
    <x v="7"/>
    <x v="1"/>
    <x v="9"/>
    <d v="1899-12-30T08:52:00"/>
    <n v="28"/>
    <s v="bbs"/>
    <s v="Blackbar soldierfish"/>
    <s v="Myripristis jacobus "/>
    <x v="6"/>
    <x v="0"/>
    <n v="15"/>
    <n v="1"/>
    <m/>
    <n v="1.2019999999999999E-2"/>
    <n v="3.06"/>
    <n v="0"/>
    <n v="0"/>
    <n v="47.724756406775086"/>
    <n v="1"/>
    <x v="66"/>
  </r>
  <r>
    <n v="2019"/>
    <d v="2019-09-19T00:00:00"/>
    <x v="7"/>
    <x v="1"/>
    <x v="9"/>
    <d v="1899-12-30T08:52:00"/>
    <n v="28"/>
    <s v="yhw"/>
    <s v="Yellowhead Wrasse"/>
    <s v="Halichoeres garnoti"/>
    <x v="1"/>
    <x v="0"/>
    <n v="20"/>
    <n v="1"/>
    <m/>
    <n v="0.01"/>
    <n v="3.13"/>
    <n v="0"/>
    <n v="0"/>
    <n v="118.09292685236611"/>
    <n v="1"/>
    <x v="323"/>
  </r>
  <r>
    <n v="2019"/>
    <d v="2019-09-19T00:00:00"/>
    <x v="7"/>
    <x v="1"/>
    <x v="9"/>
    <d v="1899-12-30T08:52:00"/>
    <n v="28"/>
    <s v="ygf"/>
    <s v="Goatfish"/>
    <s v="Mulloidichthys martinicus"/>
    <x v="4"/>
    <x v="0"/>
    <n v="22"/>
    <n v="9"/>
    <m/>
    <n v="9.7699999999999992E-3"/>
    <n v="3.12"/>
    <n v="0"/>
    <n v="0"/>
    <n v="150.74861400230986"/>
    <n v="1"/>
    <x v="468"/>
  </r>
  <r>
    <n v="2019"/>
    <d v="2019-09-19T00:00:00"/>
    <x v="7"/>
    <x v="1"/>
    <x v="9"/>
    <d v="1899-12-30T08:52:00"/>
    <n v="28"/>
    <s v="yhw"/>
    <s v="Yellowhead Wrasse"/>
    <s v="Halichoeres garnoti"/>
    <x v="1"/>
    <x v="0"/>
    <n v="21"/>
    <n v="1"/>
    <m/>
    <n v="0.01"/>
    <n v="3.13"/>
    <n v="0"/>
    <n v="0"/>
    <n v="137.57717661060875"/>
    <n v="1"/>
    <x v="469"/>
  </r>
  <r>
    <n v="2019"/>
    <d v="2019-09-19T00:00:00"/>
    <x v="7"/>
    <x v="1"/>
    <x v="9"/>
    <d v="1899-12-30T08:52:00"/>
    <n v="28"/>
    <s v="bhw"/>
    <s v="Bluehead Wrasse"/>
    <s v="Thalassoma bifasciatum"/>
    <x v="1"/>
    <x v="0"/>
    <n v="13"/>
    <n v="2"/>
    <m/>
    <n v="8.9099999999999995E-3"/>
    <n v="3.01"/>
    <n v="0"/>
    <n v="0"/>
    <n v="20.083860422456087"/>
    <n v="1"/>
    <x v="457"/>
  </r>
  <r>
    <n v="2019"/>
    <d v="2019-09-19T00:00:00"/>
    <x v="7"/>
    <x v="1"/>
    <x v="9"/>
    <d v="1899-12-30T08:52:00"/>
    <n v="28"/>
    <s v="spd"/>
    <s v="Spotted Drum"/>
    <s v="Equetus punctatus"/>
    <x v="20"/>
    <x v="0"/>
    <n v="25"/>
    <n v="1"/>
    <m/>
    <n v="8.3199999999999993E-3"/>
    <n v="3.09"/>
    <n v="0"/>
    <n v="0"/>
    <n v="173.68325637832839"/>
    <n v="1"/>
    <x v="470"/>
  </r>
  <r>
    <n v="2019"/>
    <d v="2019-09-19T00:00:00"/>
    <x v="7"/>
    <x v="1"/>
    <x v="9"/>
    <d v="1899-12-30T08:52:00"/>
    <n v="28"/>
    <s v="ham"/>
    <s v="Hamlet spp."/>
    <s v="Hypoplectrus puella"/>
    <x v="2"/>
    <x v="0"/>
    <n v="13"/>
    <n v="2"/>
    <m/>
    <n v="1.7780000000000001E-2"/>
    <n v="3.03"/>
    <n v="0"/>
    <n v="0"/>
    <n v="42.18714290876423"/>
    <n v="1"/>
    <x v="471"/>
  </r>
  <r>
    <n v="2019"/>
    <d v="2019-09-19T00:00:00"/>
    <x v="7"/>
    <x v="1"/>
    <x v="9"/>
    <d v="1899-12-30T08:52:00"/>
    <n v="28"/>
    <s v="yhw"/>
    <s v="Yellowhead Wrasse"/>
    <s v="Halichoeres garnoti"/>
    <x v="1"/>
    <x v="0"/>
    <n v="7"/>
    <n v="3"/>
    <m/>
    <n v="0.01"/>
    <n v="3.13"/>
    <n v="0"/>
    <n v="0"/>
    <n v="4.4172996945205609"/>
    <n v="1"/>
    <x v="146"/>
  </r>
  <r>
    <n v="2019"/>
    <d v="2019-03-18T00:00:00"/>
    <x v="8"/>
    <x v="0"/>
    <x v="0"/>
    <d v="1899-12-30T14:49:00"/>
    <n v="31"/>
    <s v="sms"/>
    <s v="Schoolmaster snapper"/>
    <s v="Lutjanus apodus"/>
    <x v="0"/>
    <x v="0"/>
    <n v="19"/>
    <n v="1"/>
    <m/>
    <n v="1.413E-2"/>
    <n v="2.98"/>
    <n v="0"/>
    <n v="0"/>
    <n v="91.375105772138042"/>
    <n v="1"/>
    <x v="472"/>
  </r>
  <r>
    <n v="2019"/>
    <d v="2019-03-18T00:00:00"/>
    <x v="8"/>
    <x v="0"/>
    <x v="0"/>
    <d v="1899-12-30T14:49:00"/>
    <n v="31"/>
    <s v="sms"/>
    <s v="Schoolmaster snapper"/>
    <s v="Lutjanus apodus"/>
    <x v="0"/>
    <x v="0"/>
    <n v="21"/>
    <n v="1"/>
    <m/>
    <n v="1.413E-2"/>
    <n v="2.98"/>
    <n v="0"/>
    <n v="0"/>
    <n v="123.12766970372789"/>
    <n v="1"/>
    <x v="42"/>
  </r>
  <r>
    <n v="2019"/>
    <d v="2019-03-18T00:00:00"/>
    <x v="8"/>
    <x v="0"/>
    <x v="0"/>
    <d v="1899-12-30T14:49:00"/>
    <n v="31"/>
    <s v="mgs"/>
    <s v="Mahogany Snapper"/>
    <s v="Lutjanus mahogoni"/>
    <x v="0"/>
    <x v="0"/>
    <n v="21"/>
    <n v="1"/>
    <m/>
    <n v="1.6979999999999999E-2"/>
    <n v="2.96"/>
    <n v="0"/>
    <n v="0"/>
    <n v="139.22165698150204"/>
    <n v="1"/>
    <x v="473"/>
  </r>
  <r>
    <n v="2019"/>
    <d v="2019-03-18T00:00:00"/>
    <x v="8"/>
    <x v="0"/>
    <x v="0"/>
    <d v="1899-12-30T14:49:00"/>
    <n v="31"/>
    <s v="ham"/>
    <s v="Hamlet spp."/>
    <s v="Hypoplectrus puella"/>
    <x v="2"/>
    <x v="0"/>
    <n v="14"/>
    <n v="1"/>
    <m/>
    <n v="1.7780000000000001E-2"/>
    <n v="3.03"/>
    <n v="0"/>
    <n v="0"/>
    <n v="52.807998175556747"/>
    <n v="1"/>
    <x v="49"/>
  </r>
  <r>
    <n v="2019"/>
    <d v="2019-03-18T00:00:00"/>
    <x v="8"/>
    <x v="0"/>
    <x v="0"/>
    <d v="1899-12-30T14:49:00"/>
    <n v="31"/>
    <s v="4eb"/>
    <s v="Foureye Butterflyfish"/>
    <s v="Chaetodon capistratus"/>
    <x v="11"/>
    <x v="0"/>
    <n v="12"/>
    <n v="2"/>
    <m/>
    <n v="2.512E-2"/>
    <n v="3.1"/>
    <n v="0"/>
    <n v="0"/>
    <n v="55.652092436993136"/>
    <n v="1"/>
    <x v="96"/>
  </r>
  <r>
    <n v="2019"/>
    <d v="2019-03-18T00:00:00"/>
    <x v="8"/>
    <x v="0"/>
    <x v="0"/>
    <d v="1899-12-30T14:49:00"/>
    <n v="31"/>
    <s v="grb"/>
    <s v="Graysby"/>
    <s v="Cephalopholis cruentata"/>
    <x v="2"/>
    <x v="0"/>
    <n v="12"/>
    <n v="1"/>
    <m/>
    <n v="1.1220000000000001E-2"/>
    <n v="3.07"/>
    <n v="0"/>
    <n v="0"/>
    <n v="23.071683335720802"/>
    <n v="1"/>
    <x v="45"/>
  </r>
  <r>
    <n v="2019"/>
    <d v="2019-03-18T00:00:00"/>
    <x v="8"/>
    <x v="0"/>
    <x v="0"/>
    <d v="1899-12-30T14:49:00"/>
    <n v="31"/>
    <s v="grb"/>
    <s v="Graysby"/>
    <s v="Cephalopholis cruentata"/>
    <x v="2"/>
    <x v="0"/>
    <n v="19"/>
    <n v="1"/>
    <m/>
    <n v="1.1220000000000001E-2"/>
    <n v="3.07"/>
    <n v="0"/>
    <n v="0"/>
    <n v="94.572835830450003"/>
    <n v="1"/>
    <x v="243"/>
  </r>
  <r>
    <n v="2019"/>
    <d v="2019-03-18T00:00:00"/>
    <x v="8"/>
    <x v="0"/>
    <x v="0"/>
    <d v="1899-12-30T14:49:00"/>
    <n v="31"/>
    <s v="frg"/>
    <s v="French Grunt"/>
    <s v="Haemulon flavolineatum"/>
    <x v="3"/>
    <x v="0"/>
    <n v="15"/>
    <n v="1"/>
    <m/>
    <n v="1.349E-2"/>
    <n v="3"/>
    <n v="0"/>
    <n v="0"/>
    <n v="45.528750000000002"/>
    <n v="1"/>
    <x v="3"/>
  </r>
  <r>
    <n v="2019"/>
    <d v="2019-03-18T00:00:00"/>
    <x v="8"/>
    <x v="0"/>
    <x v="0"/>
    <d v="1899-12-30T14:49:00"/>
    <n v="31"/>
    <s v="frg"/>
    <s v="French Grunt"/>
    <s v="Haemulon flavolineatum"/>
    <x v="3"/>
    <x v="0"/>
    <n v="17"/>
    <n v="1"/>
    <m/>
    <n v="1.349E-2"/>
    <n v="3"/>
    <n v="0"/>
    <n v="0"/>
    <n v="66.27637"/>
    <n v="1"/>
    <x v="13"/>
  </r>
  <r>
    <n v="2019"/>
    <d v="2019-03-18T00:00:00"/>
    <x v="8"/>
    <x v="0"/>
    <x v="0"/>
    <d v="1899-12-30T14:49:00"/>
    <n v="31"/>
    <s v="bhw"/>
    <s v="Bluehead Wrasse"/>
    <s v="Thalassoma bifasciatum"/>
    <x v="1"/>
    <x v="0"/>
    <n v="3"/>
    <n v="5"/>
    <m/>
    <n v="8.9099999999999995E-3"/>
    <n v="3.01"/>
    <n v="0"/>
    <n v="0"/>
    <n v="0.24322750267948948"/>
    <n v="1"/>
    <x v="133"/>
  </r>
  <r>
    <n v="2019"/>
    <d v="2019-03-18T00:00:00"/>
    <x v="8"/>
    <x v="0"/>
    <x v="0"/>
    <d v="1899-12-30T14:49:00"/>
    <n v="31"/>
    <s v="ham"/>
    <s v="Hamlet spp."/>
    <s v="Hypoplectrus puella"/>
    <x v="2"/>
    <x v="0"/>
    <n v="13"/>
    <n v="1"/>
    <m/>
    <n v="1.7780000000000001E-2"/>
    <n v="3.03"/>
    <n v="0"/>
    <n v="0"/>
    <n v="42.18714290876423"/>
    <n v="1"/>
    <x v="85"/>
  </r>
  <r>
    <n v="2019"/>
    <d v="2019-03-18T00:00:00"/>
    <x v="8"/>
    <x v="0"/>
    <x v="0"/>
    <d v="1899-12-30T14:49:00"/>
    <n v="31"/>
    <s v="grb"/>
    <s v="Graysby"/>
    <s v="Cephalopholis cruentata"/>
    <x v="2"/>
    <x v="0"/>
    <n v="21"/>
    <n v="1"/>
    <m/>
    <n v="1.1220000000000001E-2"/>
    <n v="3.07"/>
    <n v="0"/>
    <n v="0"/>
    <n v="128.58967294987866"/>
    <n v="1"/>
    <x v="65"/>
  </r>
  <r>
    <n v="2019"/>
    <d v="2019-03-18T00:00:00"/>
    <x v="8"/>
    <x v="0"/>
    <x v="0"/>
    <d v="1899-12-30T14:49:00"/>
    <n v="31"/>
    <s v="trum"/>
    <s v="Atlantic trumpetfish"/>
    <s v="Aulostomus maculatus"/>
    <x v="9"/>
    <x v="0"/>
    <n v="48"/>
    <n v="1"/>
    <m/>
    <n v="1E-4"/>
    <n v="3.5539999999999998"/>
    <n v="0"/>
    <n v="0"/>
    <n v="94.434646213406552"/>
    <n v="1"/>
    <x v="474"/>
  </r>
  <r>
    <n v="2019"/>
    <d v="2019-03-18T00:00:00"/>
    <x v="8"/>
    <x v="0"/>
    <x v="0"/>
    <d v="1899-12-30T14:49:00"/>
    <n v="31"/>
    <s v="bbs"/>
    <s v="Blackbar soldierfish"/>
    <s v="Myripristis jacobus "/>
    <x v="6"/>
    <x v="0"/>
    <n v="15"/>
    <n v="1"/>
    <m/>
    <n v="1.2019999999999999E-2"/>
    <n v="3.06"/>
    <n v="0"/>
    <n v="0"/>
    <n v="47.724756406775086"/>
    <n v="1"/>
    <x v="66"/>
  </r>
  <r>
    <n v="2019"/>
    <d v="2019-03-18T00:00:00"/>
    <x v="8"/>
    <x v="0"/>
    <x v="0"/>
    <d v="1899-12-30T14:49:00"/>
    <n v="31"/>
    <s v="fra"/>
    <s v="French Angelfish"/>
    <s v="Pomacanthus paru"/>
    <x v="10"/>
    <x v="0"/>
    <n v="34"/>
    <n v="1"/>
    <m/>
    <n v="3.09E-2"/>
    <n v="2.95"/>
    <n v="0"/>
    <n v="0"/>
    <n v="1018.1723166088397"/>
    <n v="1"/>
    <x v="475"/>
  </r>
  <r>
    <n v="2019"/>
    <d v="2019-03-18T00:00:00"/>
    <x v="8"/>
    <x v="0"/>
    <x v="0"/>
    <d v="1899-12-30T14:49:00"/>
    <n v="31"/>
    <s v="fra"/>
    <s v="French Angelfish"/>
    <s v="Pomacanthus paru"/>
    <x v="10"/>
    <x v="0"/>
    <n v="36"/>
    <n v="1"/>
    <m/>
    <n v="3.09E-2"/>
    <n v="2.95"/>
    <n v="0"/>
    <n v="0"/>
    <n v="1205.1770605752206"/>
    <n v="1"/>
    <x v="476"/>
  </r>
  <r>
    <n v="2019"/>
    <d v="2019-03-18T00:00:00"/>
    <x v="8"/>
    <x v="0"/>
    <x v="1"/>
    <d v="1899-12-30T14:57:00"/>
    <n v="31"/>
    <s v="baj"/>
    <s v="Bar Jack"/>
    <s v="Caranx ruber"/>
    <x v="7"/>
    <x v="0"/>
    <n v="23"/>
    <n v="1"/>
    <m/>
    <n v="1.6979999999999999E-2"/>
    <n v="2.95"/>
    <n v="0"/>
    <n v="0"/>
    <n v="176.61793476816885"/>
    <n v="1"/>
    <x v="75"/>
  </r>
  <r>
    <n v="2019"/>
    <d v="2019-03-18T00:00:00"/>
    <x v="8"/>
    <x v="0"/>
    <x v="1"/>
    <d v="1899-12-30T14:57:00"/>
    <n v="31"/>
    <s v="mgs"/>
    <s v="Mahogany Snapper"/>
    <s v="Lutjanus mahogoni"/>
    <x v="0"/>
    <x v="0"/>
    <n v="23"/>
    <n v="1"/>
    <m/>
    <n v="1.6979999999999999E-2"/>
    <n v="2.96"/>
    <n v="0"/>
    <n v="0"/>
    <n v="182.24351386755112"/>
    <n v="1"/>
    <x v="396"/>
  </r>
  <r>
    <n v="2019"/>
    <d v="2019-03-18T00:00:00"/>
    <x v="8"/>
    <x v="0"/>
    <x v="1"/>
    <d v="1899-12-30T14:57:00"/>
    <n v="31"/>
    <s v="bbs"/>
    <s v="Blackbar soldierfish"/>
    <s v="Myripristis jacobus "/>
    <x v="6"/>
    <x v="0"/>
    <n v="16"/>
    <n v="1"/>
    <m/>
    <n v="1.2019999999999999E-2"/>
    <n v="3.06"/>
    <n v="0"/>
    <n v="0"/>
    <n v="58.144898213408602"/>
    <n v="1"/>
    <x v="214"/>
  </r>
  <r>
    <n v="2019"/>
    <d v="2019-03-18T00:00:00"/>
    <x v="8"/>
    <x v="0"/>
    <x v="1"/>
    <d v="1899-12-30T14:57:00"/>
    <n v="31"/>
    <s v="grb"/>
    <s v="Graysby"/>
    <s v="Cephalopholis cruentata"/>
    <x v="2"/>
    <x v="0"/>
    <n v="17"/>
    <n v="1"/>
    <m/>
    <n v="1.1220000000000001E-2"/>
    <n v="3.07"/>
    <n v="0"/>
    <n v="0"/>
    <n v="67.215749482265423"/>
    <n v="1"/>
    <x v="73"/>
  </r>
  <r>
    <n v="2019"/>
    <d v="2019-03-18T00:00:00"/>
    <x v="8"/>
    <x v="0"/>
    <x v="1"/>
    <d v="1899-12-30T14:57:00"/>
    <n v="31"/>
    <s v="yhw"/>
    <s v="Yellowhead Wrasse"/>
    <s v="Halichoeres garnoti"/>
    <x v="1"/>
    <x v="0"/>
    <n v="10"/>
    <n v="2"/>
    <m/>
    <n v="0.01"/>
    <n v="3.13"/>
    <n v="0"/>
    <n v="0"/>
    <n v="13.48962882591654"/>
    <n v="1"/>
    <x v="263"/>
  </r>
  <r>
    <n v="2019"/>
    <d v="2019-03-18T00:00:00"/>
    <x v="8"/>
    <x v="0"/>
    <x v="1"/>
    <d v="1899-12-30T14:57:00"/>
    <n v="31"/>
    <s v="frg"/>
    <s v="French Grunt"/>
    <s v="Haemulon flavolineatum"/>
    <x v="3"/>
    <x v="0"/>
    <n v="17"/>
    <n v="1"/>
    <m/>
    <n v="1.349E-2"/>
    <n v="3"/>
    <n v="0"/>
    <n v="0"/>
    <n v="66.27637"/>
    <n v="1"/>
    <x v="13"/>
  </r>
  <r>
    <n v="2019"/>
    <d v="2019-03-18T00:00:00"/>
    <x v="8"/>
    <x v="0"/>
    <x v="1"/>
    <d v="1899-12-30T14:57:00"/>
    <n v="31"/>
    <s v="trum"/>
    <s v="Atlantic trumpetfish"/>
    <s v="Aulostomus maculatus"/>
    <x v="9"/>
    <x v="0"/>
    <n v="40"/>
    <n v="1"/>
    <m/>
    <n v="1E-4"/>
    <n v="3.5539999999999998"/>
    <n v="0"/>
    <n v="0"/>
    <n v="49.399347121607263"/>
    <n v="1"/>
    <x v="234"/>
  </r>
  <r>
    <n v="2019"/>
    <d v="2019-03-18T00:00:00"/>
    <x v="8"/>
    <x v="0"/>
    <x v="1"/>
    <d v="1899-12-30T14:57:00"/>
    <n v="31"/>
    <s v="bbs"/>
    <s v="Blackbar soldierfish"/>
    <s v="Myripristis jacobus "/>
    <x v="6"/>
    <x v="0"/>
    <n v="14"/>
    <n v="8"/>
    <m/>
    <n v="1.2019999999999999E-2"/>
    <n v="3.06"/>
    <n v="0"/>
    <n v="0"/>
    <n v="38.64170287926558"/>
    <n v="1"/>
    <x v="477"/>
  </r>
  <r>
    <n v="2019"/>
    <d v="2019-03-18T00:00:00"/>
    <x v="8"/>
    <x v="0"/>
    <x v="1"/>
    <d v="1899-12-30T14:57:00"/>
    <n v="31"/>
    <s v="wsf"/>
    <s v="Whitespotted Filefish"/>
    <s v="Cantherhines macrocerus"/>
    <x v="8"/>
    <x v="0"/>
    <n v="21"/>
    <n v="1"/>
    <m/>
    <n v="2.291E-2"/>
    <n v="2.89"/>
    <n v="0"/>
    <n v="0"/>
    <n v="151.7884936230524"/>
    <n v="1"/>
    <x v="478"/>
  </r>
  <r>
    <n v="2019"/>
    <d v="2019-03-18T00:00:00"/>
    <x v="8"/>
    <x v="0"/>
    <x v="1"/>
    <d v="1899-12-30T14:57:00"/>
    <n v="31"/>
    <s v="smg"/>
    <s v="Smallmouth Grunt"/>
    <s v="Haemulon chrysargyreum"/>
    <x v="3"/>
    <x v="0"/>
    <n v="19"/>
    <n v="2"/>
    <m/>
    <n v="1.259E-2"/>
    <n v="2.99"/>
    <n v="0"/>
    <n v="0"/>
    <n v="83.84921420446004"/>
    <n v="1"/>
    <x v="479"/>
  </r>
  <r>
    <n v="2019"/>
    <d v="2019-03-18T00:00:00"/>
    <x v="8"/>
    <x v="0"/>
    <x v="1"/>
    <d v="1899-12-30T14:57:00"/>
    <n v="31"/>
    <s v="frg"/>
    <s v="French Grunt"/>
    <s v="Haemulon flavolineatum"/>
    <x v="3"/>
    <x v="0"/>
    <n v="17"/>
    <n v="1"/>
    <m/>
    <n v="1.349E-2"/>
    <n v="3"/>
    <n v="0"/>
    <n v="0"/>
    <n v="66.27637"/>
    <n v="1"/>
    <x v="13"/>
  </r>
  <r>
    <n v="2019"/>
    <d v="2019-03-18T00:00:00"/>
    <x v="8"/>
    <x v="0"/>
    <x v="1"/>
    <d v="1899-12-30T14:57:00"/>
    <n v="31"/>
    <s v="bbs"/>
    <s v="Blackbar soldierfish"/>
    <s v="Myripristis jacobus "/>
    <x v="6"/>
    <x v="0"/>
    <n v="14"/>
    <n v="2"/>
    <m/>
    <n v="1.2019999999999999E-2"/>
    <n v="3.06"/>
    <n v="0"/>
    <n v="0"/>
    <n v="38.64170287926558"/>
    <n v="1"/>
    <x v="480"/>
  </r>
  <r>
    <n v="2019"/>
    <d v="2019-03-18T00:00:00"/>
    <x v="8"/>
    <x v="0"/>
    <x v="2"/>
    <d v="1899-12-30T15:05:00"/>
    <n v="30"/>
    <s v="sms"/>
    <s v="Schoolmaster snapper"/>
    <s v="Lutjanus apodus"/>
    <x v="0"/>
    <x v="0"/>
    <n v="42"/>
    <n v="1"/>
    <m/>
    <n v="1.413E-2"/>
    <n v="2.98"/>
    <n v="0"/>
    <n v="0"/>
    <n v="971.46027751898043"/>
    <n v="1"/>
    <x v="446"/>
  </r>
  <r>
    <n v="2019"/>
    <d v="2019-03-18T00:00:00"/>
    <x v="8"/>
    <x v="0"/>
    <x v="2"/>
    <d v="1899-12-30T15:05:00"/>
    <n v="30"/>
    <s v="ham"/>
    <s v="Hamlet spp."/>
    <s v="Hypoplectrus puella"/>
    <x v="2"/>
    <x v="0"/>
    <n v="14"/>
    <n v="2"/>
    <m/>
    <n v="1.7780000000000001E-2"/>
    <n v="3.03"/>
    <n v="0"/>
    <n v="0"/>
    <n v="52.807998175556747"/>
    <n v="1"/>
    <x v="481"/>
  </r>
  <r>
    <n v="2019"/>
    <d v="2019-03-18T00:00:00"/>
    <x v="8"/>
    <x v="0"/>
    <x v="2"/>
    <d v="1899-12-30T15:05:00"/>
    <n v="30"/>
    <s v="yhw"/>
    <s v="Yellowhead Wrasse"/>
    <s v="Halichoeres garnoti"/>
    <x v="1"/>
    <x v="0"/>
    <n v="13"/>
    <n v="1"/>
    <m/>
    <n v="0.01"/>
    <n v="3.13"/>
    <n v="0"/>
    <n v="0"/>
    <n v="30.664980490582739"/>
    <n v="1"/>
    <x v="46"/>
  </r>
  <r>
    <n v="2019"/>
    <d v="2019-03-18T00:00:00"/>
    <x v="8"/>
    <x v="0"/>
    <x v="2"/>
    <d v="1899-12-30T15:05:00"/>
    <n v="30"/>
    <s v="yhw"/>
    <s v="Yellowhead Wrasse"/>
    <s v="Halichoeres garnoti"/>
    <x v="1"/>
    <x v="0"/>
    <n v="6"/>
    <n v="10"/>
    <m/>
    <n v="0.01"/>
    <n v="3.13"/>
    <n v="0"/>
    <n v="0"/>
    <n v="2.7265496699528886"/>
    <n v="1"/>
    <x v="482"/>
  </r>
  <r>
    <n v="2019"/>
    <d v="2019-03-18T00:00:00"/>
    <x v="8"/>
    <x v="0"/>
    <x v="2"/>
    <d v="1899-12-30T15:05:00"/>
    <n v="30"/>
    <s v="grb"/>
    <s v="Graysby"/>
    <s v="Cephalopholis cruentata"/>
    <x v="2"/>
    <x v="0"/>
    <n v="16"/>
    <n v="1"/>
    <m/>
    <n v="1.1220000000000001E-2"/>
    <n v="3.07"/>
    <n v="0"/>
    <n v="0"/>
    <n v="55.800900005529286"/>
    <n v="1"/>
    <x v="108"/>
  </r>
  <r>
    <n v="2019"/>
    <d v="2019-03-18T00:00:00"/>
    <x v="8"/>
    <x v="0"/>
    <x v="2"/>
    <d v="1899-12-30T15:05:00"/>
    <n v="30"/>
    <s v="baj"/>
    <s v="Bar Jack"/>
    <s v="Caranx ruber"/>
    <x v="7"/>
    <x v="0"/>
    <n v="22"/>
    <n v="1"/>
    <m/>
    <n v="1.6979999999999999E-2"/>
    <n v="2.95"/>
    <n v="0"/>
    <n v="0"/>
    <n v="154.91183355501693"/>
    <n v="1"/>
    <x v="483"/>
  </r>
  <r>
    <n v="2019"/>
    <d v="2019-03-18T00:00:00"/>
    <x v="8"/>
    <x v="0"/>
    <x v="2"/>
    <d v="1899-12-30T15:05:00"/>
    <n v="30"/>
    <s v="4eb"/>
    <s v="Foureye Butterflyfish"/>
    <s v="Chaetodon capistratus"/>
    <x v="11"/>
    <x v="0"/>
    <n v="12"/>
    <n v="2"/>
    <m/>
    <n v="2.512E-2"/>
    <n v="3.1"/>
    <n v="0"/>
    <n v="0"/>
    <n v="55.652092436993136"/>
    <n v="1"/>
    <x v="96"/>
  </r>
  <r>
    <n v="2019"/>
    <d v="2019-03-18T00:00:00"/>
    <x v="8"/>
    <x v="0"/>
    <x v="3"/>
    <d v="1899-12-30T14:15:00"/>
    <n v="29"/>
    <s v="frg"/>
    <s v="French Grunt"/>
    <s v="Haemulon flavolineatum"/>
    <x v="3"/>
    <x v="0"/>
    <n v="19"/>
    <n v="1"/>
    <m/>
    <n v="1.349E-2"/>
    <n v="3"/>
    <n v="0"/>
    <n v="0"/>
    <n v="92.527910000000006"/>
    <n v="1"/>
    <x v="225"/>
  </r>
  <r>
    <n v="2019"/>
    <d v="2019-03-18T00:00:00"/>
    <x v="8"/>
    <x v="0"/>
    <x v="3"/>
    <d v="1899-12-30T14:15:00"/>
    <n v="29"/>
    <s v="ham"/>
    <s v="Hamlet spp."/>
    <s v="Hypoplectrus puella"/>
    <x v="2"/>
    <x v="0"/>
    <n v="12"/>
    <n v="1"/>
    <m/>
    <n v="1.7780000000000001E-2"/>
    <n v="3.03"/>
    <n v="0"/>
    <n v="0"/>
    <n v="33.101748308010208"/>
    <n v="1"/>
    <x v="103"/>
  </r>
  <r>
    <n v="2019"/>
    <d v="2019-03-18T00:00:00"/>
    <x v="8"/>
    <x v="0"/>
    <x v="3"/>
    <d v="1899-12-30T14:15:00"/>
    <n v="29"/>
    <s v="yhw"/>
    <s v="Yellowhead Wrasse"/>
    <s v="Halichoeres garnoti"/>
    <x v="1"/>
    <x v="0"/>
    <n v="8"/>
    <n v="1"/>
    <m/>
    <n v="0.01"/>
    <n v="3.13"/>
    <n v="0"/>
    <n v="0"/>
    <n v="6.7092142277548126"/>
    <n v="1"/>
    <x v="123"/>
  </r>
  <r>
    <n v="2019"/>
    <d v="2019-03-18T00:00:00"/>
    <x v="8"/>
    <x v="0"/>
    <x v="3"/>
    <d v="1899-12-30T14:15:00"/>
    <n v="29"/>
    <s v="yhw"/>
    <s v="Yellowhead Wrasse"/>
    <s v="Halichoeres garnoti"/>
    <x v="1"/>
    <x v="0"/>
    <n v="18"/>
    <n v="1"/>
    <m/>
    <n v="0.01"/>
    <n v="3.13"/>
    <n v="0"/>
    <n v="0"/>
    <n v="84.918622557127222"/>
    <n v="1"/>
    <x v="335"/>
  </r>
  <r>
    <n v="2019"/>
    <d v="2019-03-18T00:00:00"/>
    <x v="8"/>
    <x v="0"/>
    <x v="3"/>
    <d v="1899-12-30T14:15:00"/>
    <n v="29"/>
    <s v="grb"/>
    <s v="Graysby"/>
    <s v="Cephalopholis cruentata"/>
    <x v="2"/>
    <x v="0"/>
    <n v="12"/>
    <n v="1"/>
    <m/>
    <n v="1.1220000000000001E-2"/>
    <n v="3.07"/>
    <n v="0"/>
    <n v="0"/>
    <n v="23.071683335720802"/>
    <n v="1"/>
    <x v="45"/>
  </r>
  <r>
    <n v="2019"/>
    <d v="2019-03-18T00:00:00"/>
    <x v="8"/>
    <x v="0"/>
    <x v="3"/>
    <d v="1899-12-30T14:15:00"/>
    <n v="29"/>
    <s v="ygf"/>
    <s v="Goatfish"/>
    <s v="Mulloidichthys martinicus"/>
    <x v="4"/>
    <x v="0"/>
    <n v="13"/>
    <n v="1"/>
    <m/>
    <n v="9.7699999999999992E-3"/>
    <n v="3.12"/>
    <n v="0"/>
    <n v="0"/>
    <n v="29.201006631237458"/>
    <n v="1"/>
    <x v="484"/>
  </r>
  <r>
    <n v="2019"/>
    <d v="2019-03-18T00:00:00"/>
    <x v="8"/>
    <x v="0"/>
    <x v="4"/>
    <d v="1899-12-30T15:21:00"/>
    <n v="30"/>
    <s v="grb"/>
    <s v="Graysby"/>
    <s v="Cephalopholis cruentata"/>
    <x v="2"/>
    <x v="0"/>
    <n v="12"/>
    <n v="1"/>
    <m/>
    <n v="1.1220000000000001E-2"/>
    <n v="3.07"/>
    <n v="0"/>
    <n v="0"/>
    <n v="23.071683335720802"/>
    <n v="1"/>
    <x v="45"/>
  </r>
  <r>
    <n v="2019"/>
    <d v="2019-03-18T00:00:00"/>
    <x v="8"/>
    <x v="0"/>
    <x v="4"/>
    <d v="1899-12-30T15:21:00"/>
    <n v="30"/>
    <s v="frg"/>
    <s v="French Grunt"/>
    <s v="Haemulon flavolineatum"/>
    <x v="3"/>
    <x v="0"/>
    <n v="15"/>
    <n v="1"/>
    <m/>
    <n v="1.349E-2"/>
    <n v="3"/>
    <n v="0"/>
    <n v="0"/>
    <n v="45.528750000000002"/>
    <n v="1"/>
    <x v="3"/>
  </r>
  <r>
    <n v="2019"/>
    <d v="2019-03-18T00:00:00"/>
    <x v="8"/>
    <x v="0"/>
    <x v="4"/>
    <d v="1899-12-30T15:21:00"/>
    <n v="30"/>
    <s v="spd"/>
    <s v="Spotted Drum"/>
    <s v="Equetus punctatus"/>
    <x v="20"/>
    <x v="0"/>
    <n v="18"/>
    <n v="1"/>
    <m/>
    <n v="8.3199999999999993E-3"/>
    <n v="3.09"/>
    <n v="0"/>
    <n v="0"/>
    <n v="62.938352007782292"/>
    <n v="1"/>
    <x v="485"/>
  </r>
  <r>
    <n v="2019"/>
    <d v="2019-03-18T00:00:00"/>
    <x v="8"/>
    <x v="0"/>
    <x v="4"/>
    <d v="1899-12-30T15:21:00"/>
    <n v="30"/>
    <s v="grb"/>
    <s v="Graysby"/>
    <s v="Cephalopholis cruentata"/>
    <x v="2"/>
    <x v="0"/>
    <n v="14"/>
    <n v="1"/>
    <m/>
    <n v="1.1220000000000001E-2"/>
    <n v="3.07"/>
    <n v="0"/>
    <n v="0"/>
    <n v="37.034452314396681"/>
    <n v="1"/>
    <x v="30"/>
  </r>
  <r>
    <n v="2019"/>
    <d v="2019-03-18T00:00:00"/>
    <x v="8"/>
    <x v="0"/>
    <x v="4"/>
    <d v="1899-12-30T15:21:00"/>
    <n v="30"/>
    <s v="baj"/>
    <s v="Bar Jack"/>
    <s v="Caranx ruber"/>
    <x v="7"/>
    <x v="0"/>
    <n v="24"/>
    <n v="2"/>
    <m/>
    <n v="1.6979999999999999E-2"/>
    <n v="2.95"/>
    <n v="0"/>
    <n v="0"/>
    <n v="200.24461644704436"/>
    <n v="1"/>
    <x v="486"/>
  </r>
  <r>
    <n v="2019"/>
    <d v="2019-03-18T00:00:00"/>
    <x v="8"/>
    <x v="0"/>
    <x v="4"/>
    <d v="1899-12-30T15:21:00"/>
    <n v="30"/>
    <s v="grb"/>
    <s v="Graysby"/>
    <s v="Cephalopholis cruentata"/>
    <x v="2"/>
    <x v="0"/>
    <n v="18"/>
    <n v="1"/>
    <m/>
    <n v="1.1220000000000001E-2"/>
    <n v="3.07"/>
    <n v="0"/>
    <n v="0"/>
    <n v="80.10865637643586"/>
    <n v="1"/>
    <x v="31"/>
  </r>
  <r>
    <n v="2019"/>
    <d v="2019-03-18T00:00:00"/>
    <x v="8"/>
    <x v="0"/>
    <x v="4"/>
    <d v="1899-12-30T15:21:00"/>
    <n v="30"/>
    <s v="yhw"/>
    <s v="Yellowhead Wrasse"/>
    <s v="Halichoeres garnoti"/>
    <x v="1"/>
    <x v="0"/>
    <n v="5"/>
    <n v="10"/>
    <m/>
    <n v="0.01"/>
    <n v="3.13"/>
    <n v="0"/>
    <n v="0"/>
    <n v="1.540905884130453"/>
    <n v="1"/>
    <x v="487"/>
  </r>
  <r>
    <n v="2019"/>
    <d v="2019-03-18T00:00:00"/>
    <x v="8"/>
    <x v="0"/>
    <x v="5"/>
    <d v="1899-12-30T15:30:00"/>
    <n v="30"/>
    <s v="baj"/>
    <s v="Bar Jack"/>
    <s v="Caranx ruber"/>
    <x v="7"/>
    <x v="0"/>
    <n v="20"/>
    <n v="1"/>
    <m/>
    <n v="1.6979999999999999E-2"/>
    <n v="2.95"/>
    <n v="0"/>
    <n v="0"/>
    <n v="116.94352300362286"/>
    <n v="1"/>
    <x v="114"/>
  </r>
  <r>
    <n v="2019"/>
    <d v="2019-03-18T00:00:00"/>
    <x v="8"/>
    <x v="0"/>
    <x v="5"/>
    <d v="1899-12-30T15:30:00"/>
    <n v="30"/>
    <s v="baj"/>
    <s v="Bar Jack"/>
    <s v="Caranx ruber"/>
    <x v="7"/>
    <x v="0"/>
    <n v="24"/>
    <n v="1"/>
    <m/>
    <n v="1.6979999999999999E-2"/>
    <n v="2.95"/>
    <n v="0"/>
    <n v="0"/>
    <n v="200.24461644704436"/>
    <n v="1"/>
    <x v="488"/>
  </r>
  <r>
    <n v="2019"/>
    <d v="2019-03-18T00:00:00"/>
    <x v="8"/>
    <x v="0"/>
    <x v="5"/>
    <d v="1899-12-30T15:30:00"/>
    <n v="30"/>
    <s v="sgf"/>
    <s v="Spotted Goatfish"/>
    <s v="Pseudupeneus maculatus"/>
    <x v="4"/>
    <x v="0"/>
    <n v="18"/>
    <n v="1"/>
    <m/>
    <n v="0.01"/>
    <n v="3.12"/>
    <n v="0"/>
    <n v="0"/>
    <n v="82.499290940899868"/>
    <n v="1"/>
    <x v="316"/>
  </r>
  <r>
    <n v="2019"/>
    <d v="2019-03-18T00:00:00"/>
    <x v="8"/>
    <x v="0"/>
    <x v="5"/>
    <d v="1899-12-30T15:30:00"/>
    <n v="30"/>
    <s v="yhw"/>
    <s v="Yellowhead Wrasse"/>
    <s v="Halichoeres garnoti"/>
    <x v="1"/>
    <x v="0"/>
    <n v="6"/>
    <n v="1"/>
    <m/>
    <n v="0.01"/>
    <n v="3.13"/>
    <n v="0"/>
    <n v="0"/>
    <n v="2.7265496699528886"/>
    <n v="1"/>
    <x v="6"/>
  </r>
  <r>
    <n v="2019"/>
    <d v="2019-03-18T00:00:00"/>
    <x v="8"/>
    <x v="0"/>
    <x v="5"/>
    <d v="1899-12-30T15:30:00"/>
    <n v="30"/>
    <s v="grb"/>
    <s v="Graysby"/>
    <s v="Cephalopholis cruentata"/>
    <x v="2"/>
    <x v="0"/>
    <n v="2"/>
    <n v="1"/>
    <m/>
    <n v="1.1220000000000001E-2"/>
    <n v="3.07"/>
    <n v="0"/>
    <n v="0"/>
    <n v="9.4222569522006513E-2"/>
    <n v="1"/>
    <x v="489"/>
  </r>
  <r>
    <n v="2019"/>
    <d v="2019-03-18T00:00:00"/>
    <x v="8"/>
    <x v="0"/>
    <x v="5"/>
    <d v="1899-12-30T15:30:00"/>
    <n v="30"/>
    <s v="frg"/>
    <s v="French Grunt"/>
    <s v="Haemulon flavolineatum"/>
    <x v="3"/>
    <x v="0"/>
    <n v="19"/>
    <n v="1"/>
    <m/>
    <n v="1.349E-2"/>
    <n v="3"/>
    <n v="0"/>
    <n v="0"/>
    <n v="92.527910000000006"/>
    <n v="1"/>
    <x v="225"/>
  </r>
  <r>
    <n v="2019"/>
    <d v="2019-03-18T00:00:00"/>
    <x v="8"/>
    <x v="0"/>
    <x v="5"/>
    <d v="1899-12-30T15:30:00"/>
    <n v="30"/>
    <s v="yhw"/>
    <s v="Yellowhead Wrasse"/>
    <s v="Halichoeres garnoti"/>
    <x v="1"/>
    <x v="0"/>
    <n v="3"/>
    <n v="5"/>
    <m/>
    <n v="0.01"/>
    <n v="3.13"/>
    <n v="0"/>
    <n v="0"/>
    <n v="0.3114508548769428"/>
    <n v="1"/>
    <x v="490"/>
  </r>
  <r>
    <n v="2019"/>
    <d v="2019-03-18T00:00:00"/>
    <x v="8"/>
    <x v="0"/>
    <x v="5"/>
    <d v="1899-12-30T15:30:00"/>
    <n v="30"/>
    <s v="yhw"/>
    <s v="Yellowhead Wrasse"/>
    <s v="Halichoeres garnoti"/>
    <x v="1"/>
    <x v="0"/>
    <n v="6"/>
    <n v="1"/>
    <m/>
    <n v="0.01"/>
    <n v="3.13"/>
    <n v="0"/>
    <n v="0"/>
    <n v="2.7265496699528886"/>
    <n v="1"/>
    <x v="6"/>
  </r>
  <r>
    <n v="2019"/>
    <d v="2019-03-18T00:00:00"/>
    <x v="8"/>
    <x v="0"/>
    <x v="5"/>
    <d v="1899-12-30T15:30:00"/>
    <n v="30"/>
    <s v="ham"/>
    <s v="Hamlet spp."/>
    <s v="Hypoplectrus puella"/>
    <x v="2"/>
    <x v="0"/>
    <n v="12"/>
    <n v="1"/>
    <m/>
    <n v="1.7780000000000001E-2"/>
    <n v="3.03"/>
    <n v="0"/>
    <n v="0"/>
    <n v="33.101748308010208"/>
    <n v="1"/>
    <x v="103"/>
  </r>
  <r>
    <n v="2019"/>
    <d v="2019-03-18T00:00:00"/>
    <x v="8"/>
    <x v="0"/>
    <x v="5"/>
    <d v="1899-12-30T15:30:00"/>
    <n v="30"/>
    <s v="frg"/>
    <s v="French Grunt"/>
    <s v="Haemulon flavolineatum"/>
    <x v="3"/>
    <x v="0"/>
    <n v="16"/>
    <n v="1"/>
    <m/>
    <n v="1.349E-2"/>
    <n v="3"/>
    <n v="0"/>
    <n v="0"/>
    <n v="55.255040000000001"/>
    <n v="1"/>
    <x v="23"/>
  </r>
  <r>
    <n v="2019"/>
    <d v="2019-03-18T00:00:00"/>
    <x v="8"/>
    <x v="0"/>
    <x v="6"/>
    <d v="1899-12-30T15:45:00"/>
    <n v="30"/>
    <s v="crf"/>
    <s v="Creole Fish"/>
    <s v="Paranthias furcifer"/>
    <x v="2"/>
    <x v="0"/>
    <n v="17"/>
    <n v="4"/>
    <m/>
    <n v="1.35E-2"/>
    <n v="3.0430000000000001"/>
    <n v="0"/>
    <n v="0"/>
    <n v="74.918631587416044"/>
    <n v="1"/>
    <x v="491"/>
  </r>
  <r>
    <n v="2019"/>
    <d v="2019-03-18T00:00:00"/>
    <x v="8"/>
    <x v="0"/>
    <x v="6"/>
    <d v="1899-12-30T15:45:00"/>
    <n v="30"/>
    <s v="smg"/>
    <s v="Smallmouth Grunt"/>
    <s v="Haemulon chrysargyreum"/>
    <x v="3"/>
    <x v="0"/>
    <n v="19"/>
    <n v="1"/>
    <m/>
    <n v="1.259E-2"/>
    <n v="2.99"/>
    <n v="0"/>
    <n v="0"/>
    <n v="83.84921420446004"/>
    <n v="1"/>
    <x v="229"/>
  </r>
  <r>
    <n v="2019"/>
    <d v="2019-03-18T00:00:00"/>
    <x v="8"/>
    <x v="0"/>
    <x v="6"/>
    <d v="1899-12-30T15:45:00"/>
    <n v="30"/>
    <s v="grb"/>
    <s v="Graysby"/>
    <s v="Cephalopholis cruentata"/>
    <x v="2"/>
    <x v="0"/>
    <n v="13"/>
    <n v="2"/>
    <m/>
    <n v="1.1220000000000001E-2"/>
    <n v="3.07"/>
    <n v="0"/>
    <n v="0"/>
    <n v="29.498433154231666"/>
    <n v="1"/>
    <x v="87"/>
  </r>
  <r>
    <n v="2019"/>
    <d v="2019-03-18T00:00:00"/>
    <x v="8"/>
    <x v="0"/>
    <x v="6"/>
    <d v="1899-12-30T15:45:00"/>
    <n v="30"/>
    <s v="grb"/>
    <s v="Graysby"/>
    <s v="Cephalopholis cruentata"/>
    <x v="2"/>
    <x v="0"/>
    <n v="19"/>
    <n v="1"/>
    <m/>
    <n v="1.1220000000000001E-2"/>
    <n v="3.07"/>
    <n v="0"/>
    <n v="0"/>
    <n v="94.572835830450003"/>
    <n v="1"/>
    <x v="243"/>
  </r>
  <r>
    <n v="2019"/>
    <d v="2019-03-18T00:00:00"/>
    <x v="8"/>
    <x v="0"/>
    <x v="6"/>
    <d v="1899-12-30T15:45:00"/>
    <n v="30"/>
    <s v="bdb"/>
    <s v="Banded Butterflyfish"/>
    <s v="Chaetodan striatus"/>
    <x v="11"/>
    <x v="0"/>
    <n v="12"/>
    <n v="2"/>
    <m/>
    <n v="2.239E-2"/>
    <n v="3.03"/>
    <n v="0"/>
    <n v="0"/>
    <n v="41.684372588096089"/>
    <n v="1"/>
    <x v="296"/>
  </r>
  <r>
    <n v="2019"/>
    <d v="2019-03-18T00:00:00"/>
    <x v="8"/>
    <x v="0"/>
    <x v="6"/>
    <d v="1899-12-30T15:45:00"/>
    <n v="30"/>
    <s v="ygf"/>
    <s v="Goatfish"/>
    <s v="Mulloidichthys martinicus"/>
    <x v="4"/>
    <x v="0"/>
    <n v="12"/>
    <n v="2"/>
    <m/>
    <n v="9.7699999999999992E-3"/>
    <n v="3.12"/>
    <n v="0"/>
    <n v="0"/>
    <n v="22.747834053184654"/>
    <n v="1"/>
    <x v="436"/>
  </r>
  <r>
    <n v="2019"/>
    <d v="2019-03-18T00:00:00"/>
    <x v="8"/>
    <x v="0"/>
    <x v="6"/>
    <d v="1899-12-30T15:45:00"/>
    <n v="30"/>
    <s v="ygf"/>
    <s v="Goatfish"/>
    <s v="Mulloidichthys martinicus"/>
    <x v="4"/>
    <x v="0"/>
    <n v="15"/>
    <n v="1"/>
    <m/>
    <n v="9.7699999999999992E-3"/>
    <n v="3.12"/>
    <n v="0"/>
    <n v="0"/>
    <n v="45.635129993427114"/>
    <n v="1"/>
    <x v="12"/>
  </r>
  <r>
    <n v="2019"/>
    <d v="2019-03-18T00:00:00"/>
    <x v="8"/>
    <x v="0"/>
    <x v="6"/>
    <d v="1899-12-30T15:45:00"/>
    <n v="30"/>
    <s v="smg"/>
    <s v="Smallmouth Grunt"/>
    <s v="Haemulon chrysargyreum"/>
    <x v="3"/>
    <x v="0"/>
    <n v="13"/>
    <n v="1"/>
    <m/>
    <n v="1.259E-2"/>
    <n v="2.99"/>
    <n v="0"/>
    <n v="0"/>
    <n v="26.959780596099382"/>
    <n v="1"/>
    <x v="147"/>
  </r>
  <r>
    <n v="2019"/>
    <d v="2019-03-18T00:00:00"/>
    <x v="8"/>
    <x v="0"/>
    <x v="6"/>
    <d v="1899-12-30T15:45:00"/>
    <n v="30"/>
    <s v="frg"/>
    <s v="French Grunt"/>
    <s v="Haemulon flavolineatum"/>
    <x v="3"/>
    <x v="0"/>
    <n v="19"/>
    <n v="1"/>
    <m/>
    <n v="1.349E-2"/>
    <n v="3"/>
    <n v="0"/>
    <n v="0"/>
    <n v="92.527910000000006"/>
    <n v="1"/>
    <x v="225"/>
  </r>
  <r>
    <n v="2019"/>
    <d v="2019-03-18T00:00:00"/>
    <x v="8"/>
    <x v="0"/>
    <x v="6"/>
    <d v="1899-12-30T15:45:00"/>
    <n v="30"/>
    <s v="grb"/>
    <s v="Graysby"/>
    <s v="Cephalopholis cruentata"/>
    <x v="2"/>
    <x v="0"/>
    <n v="18"/>
    <n v="1"/>
    <m/>
    <n v="1.1220000000000001E-2"/>
    <n v="3.07"/>
    <n v="0"/>
    <n v="0"/>
    <n v="80.10865637643586"/>
    <n v="1"/>
    <x v="31"/>
  </r>
  <r>
    <n v="2019"/>
    <d v="2019-03-18T00:00:00"/>
    <x v="8"/>
    <x v="0"/>
    <x v="6"/>
    <d v="1899-12-30T15:45:00"/>
    <n v="30"/>
    <s v="pud"/>
    <s v="Puddingwife"/>
    <s v="Halichoeres radiatus"/>
    <x v="1"/>
    <x v="0"/>
    <n v="14"/>
    <n v="1"/>
    <m/>
    <n v="1.3100000000000001E-2"/>
    <n v="3.0379999999999998"/>
    <n v="0"/>
    <n v="0"/>
    <n v="39.738207030163643"/>
    <n v="1"/>
    <x v="492"/>
  </r>
  <r>
    <n v="2019"/>
    <d v="2019-03-18T00:00:00"/>
    <x v="8"/>
    <x v="0"/>
    <x v="6"/>
    <d v="1899-12-30T15:45:00"/>
    <n v="30"/>
    <s v="frg"/>
    <s v="French Grunt"/>
    <s v="Haemulon flavolineatum"/>
    <x v="3"/>
    <x v="0"/>
    <n v="18"/>
    <n v="1"/>
    <m/>
    <n v="1.349E-2"/>
    <n v="3"/>
    <n v="0"/>
    <n v="0"/>
    <n v="78.673680000000004"/>
    <n v="1"/>
    <x v="131"/>
  </r>
  <r>
    <n v="2019"/>
    <d v="2019-03-18T00:00:00"/>
    <x v="8"/>
    <x v="0"/>
    <x v="6"/>
    <d v="1899-12-30T15:45:00"/>
    <n v="30"/>
    <s v="grb"/>
    <s v="Graysby"/>
    <s v="Cephalopholis cruentata"/>
    <x v="2"/>
    <x v="0"/>
    <n v="15"/>
    <n v="1"/>
    <m/>
    <n v="1.1220000000000001E-2"/>
    <n v="3.07"/>
    <n v="0"/>
    <n v="0"/>
    <n v="45.771276260722111"/>
    <n v="1"/>
    <x v="132"/>
  </r>
  <r>
    <n v="2019"/>
    <d v="2019-03-18T00:00:00"/>
    <x v="8"/>
    <x v="0"/>
    <x v="6"/>
    <d v="1899-12-30T15:45:00"/>
    <n v="30"/>
    <s v="ygf"/>
    <s v="Goatfish"/>
    <s v="Mulloidichthys martinicus"/>
    <x v="4"/>
    <x v="0"/>
    <n v="22"/>
    <n v="3"/>
    <m/>
    <n v="9.7699999999999992E-3"/>
    <n v="3.12"/>
    <n v="0"/>
    <n v="0"/>
    <n v="150.74861400230986"/>
    <n v="1"/>
    <x v="493"/>
  </r>
  <r>
    <n v="2019"/>
    <d v="2019-03-18T00:00:00"/>
    <x v="8"/>
    <x v="0"/>
    <x v="6"/>
    <d v="1899-12-30T15:45:00"/>
    <n v="30"/>
    <s v="yhw"/>
    <s v="Yellowhead Wrasse"/>
    <s v="Halichoeres garnoti"/>
    <x v="1"/>
    <x v="0"/>
    <n v="5"/>
    <n v="1"/>
    <m/>
    <n v="0.01"/>
    <n v="3.13"/>
    <n v="0"/>
    <n v="0"/>
    <n v="1.540905884130453"/>
    <n v="1"/>
    <x v="33"/>
  </r>
  <r>
    <n v="2019"/>
    <d v="2019-03-18T00:00:00"/>
    <x v="8"/>
    <x v="1"/>
    <x v="7"/>
    <d v="1899-12-30T14:46:00"/>
    <n v="30"/>
    <s v="yhw"/>
    <s v="Yellowhead Wrasse"/>
    <s v="Halichoeres garnoti"/>
    <x v="1"/>
    <x v="0"/>
    <n v="12"/>
    <n v="1"/>
    <m/>
    <n v="0.01"/>
    <n v="3.13"/>
    <n v="0"/>
    <n v="0"/>
    <n v="23.869169040031956"/>
    <n v="1"/>
    <x v="34"/>
  </r>
  <r>
    <n v="2019"/>
    <d v="2019-03-18T00:00:00"/>
    <x v="8"/>
    <x v="1"/>
    <x v="7"/>
    <d v="1899-12-30T14:46:00"/>
    <n v="30"/>
    <s v="grb"/>
    <s v="Graysby"/>
    <s v="Cephalopholis cruentata"/>
    <x v="2"/>
    <x v="0"/>
    <n v="20"/>
    <n v="1"/>
    <m/>
    <n v="1.1220000000000001E-2"/>
    <n v="3.07"/>
    <n v="0"/>
    <n v="0"/>
    <n v="110.70186655152514"/>
    <n v="1"/>
    <x v="61"/>
  </r>
  <r>
    <n v="2019"/>
    <d v="2019-03-18T00:00:00"/>
    <x v="8"/>
    <x v="1"/>
    <x v="7"/>
    <d v="1899-12-30T14:46:00"/>
    <n v="30"/>
    <s v="sph"/>
    <s v="Spanish Hogfish"/>
    <s v="Bodianus rufus"/>
    <x v="1"/>
    <x v="0"/>
    <n v="20"/>
    <n v="1"/>
    <m/>
    <n v="1.44E-2"/>
    <n v="3.0531999999999999"/>
    <n v="0"/>
    <n v="0"/>
    <n v="135.10370993053809"/>
    <n v="1"/>
    <x v="167"/>
  </r>
  <r>
    <n v="2019"/>
    <d v="2019-03-18T00:00:00"/>
    <x v="8"/>
    <x v="1"/>
    <x v="7"/>
    <d v="1899-12-30T14:46:00"/>
    <n v="30"/>
    <s v="frg"/>
    <s v="French Grunt"/>
    <s v="Haemulon flavolineatum"/>
    <x v="3"/>
    <x v="0"/>
    <n v="15"/>
    <n v="1"/>
    <m/>
    <n v="1.349E-2"/>
    <n v="3"/>
    <n v="0"/>
    <n v="0"/>
    <n v="45.528750000000002"/>
    <n v="1"/>
    <x v="3"/>
  </r>
  <r>
    <n v="2019"/>
    <d v="2019-03-18T00:00:00"/>
    <x v="8"/>
    <x v="1"/>
    <x v="7"/>
    <d v="1899-12-30T14:46:00"/>
    <n v="30"/>
    <s v="sms"/>
    <s v="Schoolmaster snapper"/>
    <s v="Lutjanus apodus"/>
    <x v="0"/>
    <x v="0"/>
    <n v="25"/>
    <n v="1"/>
    <m/>
    <n v="1.413E-2"/>
    <n v="2.98"/>
    <n v="0"/>
    <n v="0"/>
    <n v="207.01574968825722"/>
    <n v="1"/>
    <x v="349"/>
  </r>
  <r>
    <n v="2019"/>
    <d v="2019-03-18T00:00:00"/>
    <x v="8"/>
    <x v="1"/>
    <x v="8"/>
    <d v="1899-12-30T14:46:00"/>
    <n v="30"/>
    <s v="frg"/>
    <s v="French Grunt"/>
    <s v="Haemulon flavolineatum"/>
    <x v="3"/>
    <x v="0"/>
    <n v="15"/>
    <n v="1"/>
    <m/>
    <n v="1.349E-2"/>
    <n v="3"/>
    <n v="0"/>
    <n v="0"/>
    <n v="45.528750000000002"/>
    <n v="1"/>
    <x v="3"/>
  </r>
  <r>
    <n v="2019"/>
    <d v="2019-03-18T00:00:00"/>
    <x v="8"/>
    <x v="1"/>
    <x v="8"/>
    <d v="1899-12-30T14:46:00"/>
    <n v="30"/>
    <s v="ham"/>
    <s v="Hamlet spp."/>
    <s v="Hypoplectrus puella"/>
    <x v="2"/>
    <x v="0"/>
    <n v="10"/>
    <n v="1"/>
    <m/>
    <n v="1.7780000000000001E-2"/>
    <n v="3.03"/>
    <n v="0"/>
    <n v="0"/>
    <n v="19.051613247124653"/>
    <n v="1"/>
    <x v="20"/>
  </r>
  <r>
    <n v="2019"/>
    <d v="2019-03-18T00:00:00"/>
    <x v="8"/>
    <x v="1"/>
    <x v="8"/>
    <d v="1899-12-30T14:46:00"/>
    <n v="30"/>
    <s v="blg"/>
    <s v="Blue Striped Grunt"/>
    <s v="Haemulon sciurus"/>
    <x v="3"/>
    <x v="0"/>
    <n v="25"/>
    <n v="1"/>
    <m/>
    <n v="1.549E-2"/>
    <n v="2.98"/>
    <n v="0"/>
    <n v="0"/>
    <n v="226.94083246080001"/>
    <n v="1"/>
    <x v="342"/>
  </r>
  <r>
    <n v="2019"/>
    <d v="2019-03-18T00:00:00"/>
    <x v="8"/>
    <x v="1"/>
    <x v="8"/>
    <d v="1899-12-30T14:46:00"/>
    <n v="30"/>
    <s v="frg"/>
    <s v="French Grunt"/>
    <s v="Haemulon flavolineatum"/>
    <x v="3"/>
    <x v="0"/>
    <n v="17"/>
    <n v="1"/>
    <m/>
    <n v="1.349E-2"/>
    <n v="3"/>
    <n v="0"/>
    <n v="0"/>
    <n v="66.27637"/>
    <n v="1"/>
    <x v="13"/>
  </r>
  <r>
    <n v="2019"/>
    <d v="2019-03-18T00:00:00"/>
    <x v="8"/>
    <x v="1"/>
    <x v="8"/>
    <d v="1899-12-30T14:46:00"/>
    <n v="30"/>
    <s v="sms"/>
    <s v="Schoolmaster snapper"/>
    <s v="Lutjanus apodus"/>
    <x v="0"/>
    <x v="0"/>
    <n v="20"/>
    <n v="2"/>
    <m/>
    <n v="1.413E-2"/>
    <n v="2.98"/>
    <n v="0"/>
    <n v="0"/>
    <n v="106.46614985661742"/>
    <n v="1"/>
    <x v="494"/>
  </r>
  <r>
    <n v="2019"/>
    <d v="2019-03-18T00:00:00"/>
    <x v="8"/>
    <x v="1"/>
    <x v="8"/>
    <d v="1899-12-30T14:46:00"/>
    <n v="30"/>
    <s v="sph"/>
    <s v="Spanish Hogfish"/>
    <s v="Bodianus rufus"/>
    <x v="1"/>
    <x v="0"/>
    <n v="10"/>
    <n v="1"/>
    <m/>
    <n v="1.44E-2"/>
    <n v="3.0531999999999999"/>
    <n v="0"/>
    <n v="0"/>
    <n v="16.276555076237244"/>
    <n v="1"/>
    <x v="188"/>
  </r>
  <r>
    <n v="2019"/>
    <d v="2019-03-18T00:00:00"/>
    <x v="8"/>
    <x v="1"/>
    <x v="8"/>
    <d v="1899-12-30T14:46:00"/>
    <n v="30"/>
    <s v="yhw"/>
    <s v="Yellowhead Wrasse"/>
    <s v="Halichoeres garnoti"/>
    <x v="1"/>
    <x v="0"/>
    <n v="13"/>
    <n v="2"/>
    <m/>
    <n v="0.01"/>
    <n v="3.13"/>
    <n v="0"/>
    <n v="0"/>
    <n v="30.664980490582739"/>
    <n v="1"/>
    <x v="251"/>
  </r>
  <r>
    <n v="2019"/>
    <d v="2019-03-18T00:00:00"/>
    <x v="8"/>
    <x v="1"/>
    <x v="8"/>
    <d v="1899-12-30T14:46:00"/>
    <n v="30"/>
    <s v="ham"/>
    <s v="Hamlet spp."/>
    <s v="Hypoplectrus puella"/>
    <x v="2"/>
    <x v="0"/>
    <n v="10"/>
    <n v="1"/>
    <m/>
    <n v="1.7780000000000001E-2"/>
    <n v="3.03"/>
    <n v="0"/>
    <n v="0"/>
    <n v="19.051613247124653"/>
    <n v="1"/>
    <x v="20"/>
  </r>
  <r>
    <n v="2019"/>
    <d v="2019-03-18T00:00:00"/>
    <x v="8"/>
    <x v="1"/>
    <x v="8"/>
    <d v="1899-12-30T14:46:00"/>
    <n v="30"/>
    <s v="gom"/>
    <s v="Goldentail Moray"/>
    <s v="Gymnothorax miliaris"/>
    <x v="5"/>
    <x v="0"/>
    <n v="25"/>
    <n v="1"/>
    <m/>
    <n v="1.8600000000000001E-3"/>
    <n v="3.07"/>
    <n v="0"/>
    <n v="0"/>
    <n v="36.407325015553866"/>
    <n v="1"/>
    <x v="495"/>
  </r>
  <r>
    <n v="2019"/>
    <d v="2019-03-18T00:00:00"/>
    <x v="8"/>
    <x v="1"/>
    <x v="9"/>
    <d v="1899-12-30T14:46:00"/>
    <n v="30"/>
    <s v="blg"/>
    <s v="Blue Striped Grunt"/>
    <s v="Haemulon sciurus"/>
    <x v="3"/>
    <x v="0"/>
    <n v="23"/>
    <n v="1"/>
    <m/>
    <n v="1.549E-2"/>
    <n v="2.98"/>
    <n v="0"/>
    <n v="0"/>
    <n v="177.01104626715187"/>
    <n v="1"/>
    <x v="496"/>
  </r>
  <r>
    <n v="2019"/>
    <d v="2019-03-18T00:00:00"/>
    <x v="8"/>
    <x v="1"/>
    <x v="9"/>
    <d v="1899-12-30T14:46:00"/>
    <n v="30"/>
    <s v="grb"/>
    <s v="Graysby"/>
    <s v="Cephalopholis cruentata"/>
    <x v="2"/>
    <x v="0"/>
    <n v="15"/>
    <n v="1"/>
    <m/>
    <n v="1.1220000000000001E-2"/>
    <n v="3.07"/>
    <n v="0"/>
    <n v="0"/>
    <n v="45.771276260722111"/>
    <n v="1"/>
    <x v="132"/>
  </r>
  <r>
    <n v="2019"/>
    <d v="2019-03-18T00:00:00"/>
    <x v="8"/>
    <x v="1"/>
    <x v="9"/>
    <d v="1899-12-30T14:46:00"/>
    <n v="30"/>
    <s v="sms"/>
    <s v="Schoolmaster snapper"/>
    <s v="Lutjanus apodus"/>
    <x v="0"/>
    <x v="0"/>
    <n v="40"/>
    <n v="1"/>
    <m/>
    <n v="1.413E-2"/>
    <n v="2.98"/>
    <n v="0"/>
    <n v="0"/>
    <n v="840.00319128069634"/>
    <n v="1"/>
    <x v="24"/>
  </r>
  <r>
    <n v="2019"/>
    <d v="2019-03-18T00:00:00"/>
    <x v="8"/>
    <x v="1"/>
    <x v="9"/>
    <d v="1899-12-30T14:46:00"/>
    <n v="30"/>
    <s v="4eb"/>
    <s v="Foureye Butterflyfish"/>
    <s v="Chaetodon capistratus"/>
    <x v="11"/>
    <x v="0"/>
    <n v="10"/>
    <n v="2"/>
    <m/>
    <n v="2.512E-2"/>
    <n v="3.1"/>
    <n v="0"/>
    <n v="0"/>
    <n v="31.624206344269499"/>
    <n v="1"/>
    <x v="71"/>
  </r>
  <r>
    <n v="2019"/>
    <d v="2019-03-18T00:00:00"/>
    <x v="8"/>
    <x v="1"/>
    <x v="9"/>
    <d v="1899-12-30T14:46:00"/>
    <n v="30"/>
    <s v="trum"/>
    <s v="Atlantic trumpetfish"/>
    <s v="Aulostomus maculatus"/>
    <x v="9"/>
    <x v="0"/>
    <n v="30"/>
    <n v="1"/>
    <m/>
    <n v="1E-4"/>
    <n v="3.5539999999999998"/>
    <n v="0"/>
    <n v="0"/>
    <n v="17.770061844764207"/>
    <n v="1"/>
    <x v="227"/>
  </r>
  <r>
    <n v="2019"/>
    <d v="2019-03-18T00:00:00"/>
    <x v="8"/>
    <x v="1"/>
    <x v="9"/>
    <d v="1899-12-30T14:46:00"/>
    <n v="30"/>
    <s v="ygf"/>
    <s v="Goatfish"/>
    <s v="Mulloidichthys martinicus"/>
    <x v="4"/>
    <x v="0"/>
    <n v="15"/>
    <n v="3"/>
    <m/>
    <n v="9.7699999999999992E-3"/>
    <n v="3.12"/>
    <n v="0"/>
    <n v="0"/>
    <n v="45.635129993427114"/>
    <n v="1"/>
    <x v="197"/>
  </r>
  <r>
    <n v="2019"/>
    <d v="2019-03-18T00:00:00"/>
    <x v="8"/>
    <x v="1"/>
    <x v="9"/>
    <d v="1899-12-30T14:46:00"/>
    <n v="30"/>
    <s v="yhw"/>
    <s v="Yellowhead Wrasse"/>
    <s v="Halichoeres garnoti"/>
    <x v="1"/>
    <x v="0"/>
    <n v="10"/>
    <n v="3"/>
    <m/>
    <n v="0.01"/>
    <n v="3.13"/>
    <n v="0"/>
    <n v="0"/>
    <n v="13.48962882591654"/>
    <n v="1"/>
    <x v="497"/>
  </r>
  <r>
    <n v="2019"/>
    <d v="2019-03-18T00:00:00"/>
    <x v="8"/>
    <x v="1"/>
    <x v="9"/>
    <d v="1899-12-30T14:46:00"/>
    <n v="30"/>
    <s v="frg"/>
    <s v="French Grunt"/>
    <s v="Haemulon flavolineatum"/>
    <x v="3"/>
    <x v="0"/>
    <n v="20"/>
    <n v="1"/>
    <m/>
    <n v="1.349E-2"/>
    <n v="3"/>
    <n v="0"/>
    <n v="0"/>
    <n v="107.92"/>
    <n v="1"/>
    <x v="266"/>
  </r>
  <r>
    <n v="2019"/>
    <d v="2019-03-18T00:00:00"/>
    <x v="8"/>
    <x v="1"/>
    <x v="9"/>
    <d v="1899-12-30T14:46:00"/>
    <n v="30"/>
    <s v="4eb"/>
    <s v="Foureye Butterflyfish"/>
    <s v="Chaetodon capistratus"/>
    <x v="11"/>
    <x v="0"/>
    <n v="7"/>
    <n v="1"/>
    <m/>
    <n v="2.512E-2"/>
    <n v="3.1"/>
    <n v="0"/>
    <n v="0"/>
    <n v="10.467032173687647"/>
    <n v="1"/>
    <x v="82"/>
  </r>
  <r>
    <n v="2019"/>
    <d v="2019-03-18T00:00:00"/>
    <x v="8"/>
    <x v="1"/>
    <x v="9"/>
    <d v="1899-12-30T14:46:00"/>
    <n v="30"/>
    <s v="pcf"/>
    <s v="Peacock Flounder"/>
    <s v="Bothus lunatus"/>
    <x v="12"/>
    <x v="0"/>
    <n v="20"/>
    <n v="1"/>
    <m/>
    <n v="1.047E-2"/>
    <n v="3.05"/>
    <n v="0"/>
    <n v="0"/>
    <n v="97.294472645975404"/>
    <n v="1"/>
    <x v="498"/>
  </r>
  <r>
    <n v="2019"/>
    <d v="2019-03-18T00:00:00"/>
    <x v="8"/>
    <x v="1"/>
    <x v="9"/>
    <d v="1899-12-30T14:46:00"/>
    <n v="30"/>
    <s v="4eb"/>
    <s v="Foureye Butterflyfish"/>
    <s v="Chaetodon capistratus"/>
    <x v="11"/>
    <x v="0"/>
    <n v="10"/>
    <n v="2"/>
    <m/>
    <n v="2.512E-2"/>
    <n v="3.1"/>
    <n v="0"/>
    <n v="0"/>
    <n v="31.624206344269499"/>
    <n v="1"/>
    <x v="71"/>
  </r>
  <r>
    <n v="2019"/>
    <d v="2019-03-18T00:00:00"/>
    <x v="8"/>
    <x v="1"/>
    <x v="10"/>
    <d v="1899-12-30T14:46:00"/>
    <n v="30"/>
    <s v="frg"/>
    <s v="French Grunt"/>
    <s v="Haemulon flavolineatum"/>
    <x v="3"/>
    <x v="0"/>
    <n v="15"/>
    <n v="1"/>
    <m/>
    <n v="1.349E-2"/>
    <n v="3"/>
    <n v="0"/>
    <n v="0"/>
    <n v="45.528750000000002"/>
    <n v="1"/>
    <x v="3"/>
  </r>
  <r>
    <n v="2019"/>
    <d v="2019-03-18T00:00:00"/>
    <x v="8"/>
    <x v="1"/>
    <x v="10"/>
    <d v="1899-12-30T14:46:00"/>
    <n v="30"/>
    <s v="sms"/>
    <s v="Schoolmaster snapper"/>
    <s v="Lutjanus apodus"/>
    <x v="0"/>
    <x v="0"/>
    <n v="26"/>
    <n v="1"/>
    <m/>
    <n v="1.413E-2"/>
    <n v="2.98"/>
    <n v="0"/>
    <n v="0"/>
    <n v="232.68197359448862"/>
    <n v="1"/>
    <x v="129"/>
  </r>
  <r>
    <n v="2019"/>
    <d v="2019-03-18T00:00:00"/>
    <x v="8"/>
    <x v="1"/>
    <x v="10"/>
    <d v="1899-12-30T14:46:00"/>
    <n v="30"/>
    <s v="frg"/>
    <s v="French Grunt"/>
    <s v="Haemulon flavolineatum"/>
    <x v="3"/>
    <x v="0"/>
    <n v="20"/>
    <n v="1"/>
    <m/>
    <n v="1.349E-2"/>
    <n v="3"/>
    <n v="0"/>
    <n v="0"/>
    <n v="107.92"/>
    <n v="1"/>
    <x v="266"/>
  </r>
  <r>
    <n v="2019"/>
    <d v="2019-03-18T00:00:00"/>
    <x v="8"/>
    <x v="1"/>
    <x v="10"/>
    <d v="1899-12-30T14:46:00"/>
    <n v="30"/>
    <s v="inl"/>
    <s v="Inshore Lizardfish"/>
    <s v="Synodus foetens"/>
    <x v="13"/>
    <x v="0"/>
    <n v="30"/>
    <n v="1"/>
    <m/>
    <n v="3.8E-3"/>
    <n v="3.21"/>
    <n v="0"/>
    <n v="0"/>
    <n v="209.57661632445729"/>
    <n v="1"/>
    <x v="354"/>
  </r>
  <r>
    <n v="2019"/>
    <d v="2019-03-17T00:00:00"/>
    <x v="9"/>
    <x v="0"/>
    <x v="0"/>
    <d v="1899-12-30T09:55:00"/>
    <n v="33"/>
    <s v="fra"/>
    <s v="French Angelfish"/>
    <s v="Pomacanthus paru"/>
    <x v="10"/>
    <x v="0"/>
    <n v="25"/>
    <n v="1"/>
    <m/>
    <n v="3.09E-2"/>
    <n v="2.95"/>
    <n v="0"/>
    <n v="0"/>
    <n v="411.03755634206669"/>
    <n v="1"/>
    <x v="84"/>
  </r>
  <r>
    <n v="2019"/>
    <d v="2019-03-17T00:00:00"/>
    <x v="9"/>
    <x v="0"/>
    <x v="0"/>
    <d v="1899-12-30T09:55:00"/>
    <n v="33"/>
    <s v="sms"/>
    <s v="Schoolmaster snapper"/>
    <s v="Lutjanus apodus"/>
    <x v="0"/>
    <x v="0"/>
    <n v="30"/>
    <n v="1"/>
    <m/>
    <n v="1.413E-2"/>
    <n v="2.98"/>
    <n v="0"/>
    <n v="0"/>
    <n v="356.42117772859569"/>
    <n v="1"/>
    <x v="72"/>
  </r>
  <r>
    <n v="2019"/>
    <d v="2019-03-17T00:00:00"/>
    <x v="9"/>
    <x v="0"/>
    <x v="0"/>
    <d v="1899-12-30T09:55:00"/>
    <n v="33"/>
    <s v="sms"/>
    <s v="Schoolmaster snapper"/>
    <s v="Lutjanus apodus"/>
    <x v="0"/>
    <x v="0"/>
    <n v="35"/>
    <n v="1"/>
    <m/>
    <n v="1.413E-2"/>
    <n v="2.98"/>
    <n v="0"/>
    <n v="0"/>
    <n v="564.24138129101766"/>
    <n v="1"/>
    <x v="69"/>
  </r>
  <r>
    <n v="2019"/>
    <d v="2019-03-17T00:00:00"/>
    <x v="9"/>
    <x v="0"/>
    <x v="0"/>
    <d v="1899-12-30T09:55:00"/>
    <n v="33"/>
    <s v="sms"/>
    <s v="Schoolmaster snapper"/>
    <s v="Lutjanus apodus"/>
    <x v="0"/>
    <x v="0"/>
    <n v="45"/>
    <n v="1"/>
    <m/>
    <n v="1.413E-2"/>
    <n v="2.98"/>
    <n v="0"/>
    <n v="0"/>
    <n v="1193.2060669473269"/>
    <n v="1"/>
    <x v="499"/>
  </r>
  <r>
    <n v="2019"/>
    <d v="2019-03-17T00:00:00"/>
    <x v="9"/>
    <x v="0"/>
    <x v="0"/>
    <d v="1899-12-30T09:55:00"/>
    <n v="33"/>
    <s v="baj"/>
    <s v="Bar Jack"/>
    <s v="Caranx ruber"/>
    <x v="7"/>
    <x v="0"/>
    <n v="50"/>
    <n v="1"/>
    <m/>
    <n v="1.6979999999999999E-2"/>
    <n v="2.95"/>
    <n v="0"/>
    <n v="0"/>
    <n v="1745.416988383573"/>
    <n v="1"/>
    <x v="500"/>
  </r>
  <r>
    <n v="2019"/>
    <d v="2019-03-17T00:00:00"/>
    <x v="9"/>
    <x v="0"/>
    <x v="0"/>
    <d v="1899-12-30T09:55:00"/>
    <n v="33"/>
    <s v="baj"/>
    <s v="Bar Jack"/>
    <s v="Caranx ruber"/>
    <x v="7"/>
    <x v="0"/>
    <n v="23"/>
    <n v="1"/>
    <m/>
    <n v="1.6979999999999999E-2"/>
    <n v="2.95"/>
    <n v="0"/>
    <n v="0"/>
    <n v="176.61793476816885"/>
    <n v="1"/>
    <x v="75"/>
  </r>
  <r>
    <n v="2019"/>
    <d v="2019-03-17T00:00:00"/>
    <x v="9"/>
    <x v="0"/>
    <x v="0"/>
    <d v="1899-12-30T09:55:00"/>
    <n v="33"/>
    <s v="sgf"/>
    <s v="Spotted Goatfish"/>
    <s v="Pseudupeneus maculatus"/>
    <x v="4"/>
    <x v="0"/>
    <n v="19"/>
    <n v="1"/>
    <m/>
    <n v="0.01"/>
    <n v="3.12"/>
    <n v="0"/>
    <n v="0"/>
    <n v="97.658766598873697"/>
    <n v="1"/>
    <x v="303"/>
  </r>
  <r>
    <n v="2019"/>
    <d v="2019-03-17T00:00:00"/>
    <x v="9"/>
    <x v="0"/>
    <x v="0"/>
    <d v="1899-12-30T09:55:00"/>
    <n v="33"/>
    <s v="blg"/>
    <s v="Blue Striped Grunt"/>
    <s v="Haemulon sciurus"/>
    <x v="3"/>
    <x v="0"/>
    <n v="40"/>
    <n v="1"/>
    <m/>
    <n v="1.549E-2"/>
    <n v="2.98"/>
    <n v="0"/>
    <n v="0"/>
    <n v="920.85275533885249"/>
    <n v="1"/>
    <x v="501"/>
  </r>
  <r>
    <n v="2019"/>
    <d v="2019-03-17T00:00:00"/>
    <x v="9"/>
    <x v="0"/>
    <x v="0"/>
    <d v="1899-12-30T09:55:00"/>
    <n v="33"/>
    <s v="bhw"/>
    <s v="Bluehead Wrasse"/>
    <s v="Thalassoma bifasciatum"/>
    <x v="1"/>
    <x v="0"/>
    <n v="5"/>
    <n v="30"/>
    <m/>
    <n v="8.9099999999999995E-3"/>
    <n v="3.01"/>
    <n v="0"/>
    <n v="0"/>
    <n v="1.1318201385239828"/>
    <n v="1"/>
    <x v="502"/>
  </r>
  <r>
    <n v="2019"/>
    <d v="2019-03-17T00:00:00"/>
    <x v="9"/>
    <x v="0"/>
    <x v="0"/>
    <d v="1899-12-30T09:55:00"/>
    <n v="33"/>
    <s v="yhw"/>
    <s v="Yellowhead Wrasse"/>
    <s v="Halichoeres garnoti"/>
    <x v="1"/>
    <x v="0"/>
    <n v="8"/>
    <n v="1"/>
    <m/>
    <n v="0.01"/>
    <n v="3.13"/>
    <n v="0"/>
    <n v="0"/>
    <n v="6.7092142277548126"/>
    <n v="1"/>
    <x v="123"/>
  </r>
  <r>
    <n v="2019"/>
    <d v="2019-03-17T00:00:00"/>
    <x v="9"/>
    <x v="0"/>
    <x v="0"/>
    <d v="1899-12-30T09:55:00"/>
    <n v="33"/>
    <s v="ygf"/>
    <s v="Goatfish"/>
    <s v="Mulloidichthys martinicus"/>
    <x v="4"/>
    <x v="0"/>
    <n v="16"/>
    <n v="15"/>
    <m/>
    <n v="9.7699999999999992E-3"/>
    <n v="3.12"/>
    <n v="0"/>
    <n v="0"/>
    <n v="55.814740460517193"/>
    <n v="1"/>
    <x v="503"/>
  </r>
  <r>
    <n v="2019"/>
    <d v="2019-03-17T00:00:00"/>
    <x v="9"/>
    <x v="0"/>
    <x v="0"/>
    <d v="1899-12-30T09:55:00"/>
    <n v="33"/>
    <s v="frg"/>
    <s v="French Grunt"/>
    <s v="Haemulon flavolineatum"/>
    <x v="3"/>
    <x v="0"/>
    <n v="16"/>
    <n v="1"/>
    <m/>
    <n v="1.349E-2"/>
    <n v="3"/>
    <n v="0"/>
    <n v="0"/>
    <n v="55.255040000000001"/>
    <n v="1"/>
    <x v="23"/>
  </r>
  <r>
    <n v="2019"/>
    <d v="2019-03-17T00:00:00"/>
    <x v="9"/>
    <x v="0"/>
    <x v="0"/>
    <d v="1899-12-30T09:55:00"/>
    <n v="33"/>
    <s v="frg"/>
    <s v="French Grunt"/>
    <s v="Haemulon flavolineatum"/>
    <x v="3"/>
    <x v="0"/>
    <n v="17"/>
    <n v="1"/>
    <m/>
    <n v="1.349E-2"/>
    <n v="3"/>
    <n v="0"/>
    <n v="0"/>
    <n v="66.27637"/>
    <n v="1"/>
    <x v="13"/>
  </r>
  <r>
    <n v="2019"/>
    <d v="2019-03-17T00:00:00"/>
    <x v="9"/>
    <x v="0"/>
    <x v="0"/>
    <d v="1899-12-30T09:55:00"/>
    <n v="33"/>
    <s v="4eb"/>
    <s v="Foureye Butterflyfish"/>
    <s v="Chaetodon capistratus"/>
    <x v="11"/>
    <x v="0"/>
    <n v="14"/>
    <n v="4"/>
    <m/>
    <n v="2.512E-2"/>
    <n v="3.1"/>
    <n v="0"/>
    <n v="0"/>
    <n v="89.746298522175977"/>
    <n v="1"/>
    <x v="504"/>
  </r>
  <r>
    <n v="2019"/>
    <d v="2019-03-17T00:00:00"/>
    <x v="9"/>
    <x v="0"/>
    <x v="0"/>
    <d v="1899-12-30T09:55:00"/>
    <n v="33"/>
    <s v="smg"/>
    <s v="Smallmouth Grunt"/>
    <s v="Haemulon chrysargyreum"/>
    <x v="3"/>
    <x v="0"/>
    <n v="17"/>
    <n v="1"/>
    <m/>
    <n v="1.259E-2"/>
    <n v="2.99"/>
    <n v="0"/>
    <n v="0"/>
    <n v="60.12678810658732"/>
    <n v="1"/>
    <x v="505"/>
  </r>
  <r>
    <n v="2019"/>
    <d v="2019-03-17T00:00:00"/>
    <x v="9"/>
    <x v="0"/>
    <x v="0"/>
    <d v="1899-12-30T09:55:00"/>
    <n v="33"/>
    <s v="bhw"/>
    <s v="Bluehead Wrasse"/>
    <s v="Thalassoma bifasciatum"/>
    <x v="1"/>
    <x v="0"/>
    <n v="6"/>
    <n v="20"/>
    <m/>
    <n v="8.9099999999999995E-3"/>
    <n v="3.01"/>
    <n v="0"/>
    <n v="0"/>
    <n v="1.9593542699963782"/>
    <n v="1"/>
    <x v="47"/>
  </r>
  <r>
    <n v="2019"/>
    <d v="2019-03-17T00:00:00"/>
    <x v="9"/>
    <x v="0"/>
    <x v="0"/>
    <d v="1899-12-30T09:55:00"/>
    <n v="33"/>
    <s v="bhw"/>
    <s v="Bluehead Wrasse"/>
    <s v="Thalassoma bifasciatum"/>
    <x v="1"/>
    <x v="0"/>
    <n v="4"/>
    <n v="10"/>
    <m/>
    <n v="8.9099999999999995E-3"/>
    <n v="3.01"/>
    <n v="0"/>
    <n v="0"/>
    <n v="0.5782002537554658"/>
    <n v="1"/>
    <x v="190"/>
  </r>
  <r>
    <n v="2019"/>
    <d v="2019-03-17T00:00:00"/>
    <x v="9"/>
    <x v="0"/>
    <x v="1"/>
    <d v="1899-12-30T10:04:00"/>
    <n v="31"/>
    <s v="sms"/>
    <s v="Schoolmaster snapper"/>
    <s v="Lutjanus apodus"/>
    <x v="0"/>
    <x v="0"/>
    <n v="32"/>
    <n v="1"/>
    <m/>
    <n v="1.413E-2"/>
    <n v="2.98"/>
    <n v="0"/>
    <n v="0"/>
    <n v="432.00532219216183"/>
    <n v="1"/>
    <x v="112"/>
  </r>
  <r>
    <n v="2019"/>
    <d v="2019-03-17T00:00:00"/>
    <x v="9"/>
    <x v="0"/>
    <x v="1"/>
    <d v="1899-12-30T10:04:00"/>
    <n v="31"/>
    <s v="smg"/>
    <s v="Smallmouth Grunt"/>
    <s v="Haemulon chrysargyreum"/>
    <x v="3"/>
    <x v="0"/>
    <n v="19"/>
    <n v="35"/>
    <m/>
    <n v="1.259E-2"/>
    <n v="2.99"/>
    <n v="0"/>
    <n v="0"/>
    <n v="83.84921420446004"/>
    <n v="1"/>
    <x v="506"/>
  </r>
  <r>
    <n v="2019"/>
    <d v="2019-03-17T00:00:00"/>
    <x v="9"/>
    <x v="0"/>
    <x v="1"/>
    <d v="1899-12-30T10:04:00"/>
    <n v="31"/>
    <s v="sph"/>
    <s v="Spanish Hogfish"/>
    <s v="Bodianus rufus"/>
    <x v="1"/>
    <x v="0"/>
    <n v="30"/>
    <n v="1"/>
    <m/>
    <n v="1.44E-2"/>
    <n v="3.0531999999999999"/>
    <n v="0"/>
    <n v="0"/>
    <n v="465.91759013867346"/>
    <n v="1"/>
    <x v="293"/>
  </r>
  <r>
    <n v="2019"/>
    <d v="2019-03-17T00:00:00"/>
    <x v="9"/>
    <x v="0"/>
    <x v="1"/>
    <d v="1899-12-30T10:04:00"/>
    <n v="31"/>
    <s v="wsf"/>
    <s v="Whitespotted Filefish"/>
    <s v="Cantherhines macrocerus"/>
    <x v="8"/>
    <x v="0"/>
    <n v="25"/>
    <n v="1"/>
    <m/>
    <n v="2.291E-2"/>
    <n v="2.89"/>
    <n v="0"/>
    <n v="0"/>
    <n v="251.23012489589468"/>
    <n v="1"/>
    <x v="364"/>
  </r>
  <r>
    <n v="2019"/>
    <d v="2019-03-17T00:00:00"/>
    <x v="9"/>
    <x v="0"/>
    <x v="1"/>
    <d v="1899-12-30T10:04:00"/>
    <n v="31"/>
    <s v="fra"/>
    <s v="French Angelfish"/>
    <s v="Pomacanthus paru"/>
    <x v="10"/>
    <x v="0"/>
    <n v="25"/>
    <n v="1"/>
    <m/>
    <n v="3.09E-2"/>
    <n v="2.95"/>
    <n v="0"/>
    <n v="0"/>
    <n v="411.03755634206669"/>
    <n v="1"/>
    <x v="84"/>
  </r>
  <r>
    <n v="2019"/>
    <d v="2019-03-17T00:00:00"/>
    <x v="9"/>
    <x v="0"/>
    <x v="1"/>
    <d v="1899-12-30T10:04:00"/>
    <n v="31"/>
    <s v="csg"/>
    <s v="Caesar Grunt"/>
    <s v="Haemulon carbonarium"/>
    <x v="3"/>
    <x v="0"/>
    <n v="25"/>
    <n v="1"/>
    <m/>
    <n v="1.738E-2"/>
    <n v="2.98"/>
    <n v="0"/>
    <n v="0"/>
    <n v="254.630837196172"/>
    <n v="1"/>
    <x v="378"/>
  </r>
  <r>
    <n v="2019"/>
    <d v="2019-03-17T00:00:00"/>
    <x v="9"/>
    <x v="0"/>
    <x v="1"/>
    <d v="1899-12-30T10:04:00"/>
    <n v="31"/>
    <s v="baj"/>
    <s v="Bar Jack"/>
    <s v="Caranx ruber"/>
    <x v="7"/>
    <x v="0"/>
    <n v="25"/>
    <n v="1"/>
    <m/>
    <n v="1.6979999999999999E-2"/>
    <n v="2.95"/>
    <n v="0"/>
    <n v="0"/>
    <n v="225.87112319379585"/>
    <n v="1"/>
    <x v="14"/>
  </r>
  <r>
    <n v="2019"/>
    <d v="2019-03-17T00:00:00"/>
    <x v="9"/>
    <x v="0"/>
    <x v="1"/>
    <d v="1899-12-30T10:04:00"/>
    <n v="31"/>
    <s v="baj"/>
    <s v="Bar Jack"/>
    <s v="Caranx ruber"/>
    <x v="7"/>
    <x v="0"/>
    <n v="22"/>
    <n v="1"/>
    <m/>
    <n v="1.6979999999999999E-2"/>
    <n v="2.95"/>
    <n v="0"/>
    <n v="0"/>
    <n v="154.91183355501693"/>
    <n v="1"/>
    <x v="483"/>
  </r>
  <r>
    <n v="2019"/>
    <d v="2019-03-17T00:00:00"/>
    <x v="9"/>
    <x v="0"/>
    <x v="1"/>
    <d v="1899-12-30T10:04:00"/>
    <n v="31"/>
    <s v="baj"/>
    <s v="Bar Jack"/>
    <s v="Caranx ruber"/>
    <x v="7"/>
    <x v="0"/>
    <n v="20"/>
    <n v="1"/>
    <m/>
    <n v="1.6979999999999999E-2"/>
    <n v="2.95"/>
    <n v="0"/>
    <n v="0"/>
    <n v="116.94352300362286"/>
    <n v="1"/>
    <x v="114"/>
  </r>
  <r>
    <n v="2019"/>
    <d v="2019-03-17T00:00:00"/>
    <x v="9"/>
    <x v="0"/>
    <x v="1"/>
    <d v="1899-12-30T10:04:00"/>
    <n v="31"/>
    <s v="yhw"/>
    <s v="Yellowhead Wrasse"/>
    <s v="Halichoeres garnoti"/>
    <x v="1"/>
    <x v="0"/>
    <n v="20"/>
    <n v="1"/>
    <m/>
    <n v="0.01"/>
    <n v="3.13"/>
    <n v="0"/>
    <n v="0"/>
    <n v="118.09292685236611"/>
    <n v="1"/>
    <x v="323"/>
  </r>
  <r>
    <n v="2019"/>
    <d v="2019-03-17T00:00:00"/>
    <x v="9"/>
    <x v="0"/>
    <x v="1"/>
    <d v="1899-12-30T10:04:00"/>
    <n v="31"/>
    <s v="yhw"/>
    <s v="Yellowhead Wrasse"/>
    <s v="Halichoeres garnoti"/>
    <x v="1"/>
    <x v="0"/>
    <n v="4"/>
    <n v="1"/>
    <m/>
    <n v="0.01"/>
    <n v="3.13"/>
    <n v="0"/>
    <n v="0"/>
    <n v="0.76638637095611406"/>
    <n v="1"/>
    <x v="434"/>
  </r>
  <r>
    <n v="2019"/>
    <d v="2019-03-17T00:00:00"/>
    <x v="9"/>
    <x v="0"/>
    <x v="1"/>
    <d v="1899-12-30T10:04:00"/>
    <n v="31"/>
    <s v="she"/>
    <s v="Sharptail Eel"/>
    <s v="Myrichthys breviceps"/>
    <x v="15"/>
    <x v="0"/>
    <n v="55"/>
    <n v="1"/>
    <m/>
    <n v="1.5100000000000001E-3"/>
    <n v="2.91"/>
    <n v="0"/>
    <n v="0"/>
    <n v="175.15896637302808"/>
    <n v="1"/>
    <x v="507"/>
  </r>
  <r>
    <n v="2019"/>
    <d v="2019-03-17T00:00:00"/>
    <x v="9"/>
    <x v="0"/>
    <x v="1"/>
    <d v="1899-12-30T10:04:00"/>
    <n v="31"/>
    <s v="grb"/>
    <s v="Graysby"/>
    <s v="Cephalopholis cruentata"/>
    <x v="2"/>
    <x v="0"/>
    <n v="20"/>
    <n v="1"/>
    <m/>
    <n v="1.1220000000000001E-2"/>
    <n v="3.07"/>
    <n v="0"/>
    <n v="0"/>
    <n v="110.70186655152514"/>
    <n v="1"/>
    <x v="61"/>
  </r>
  <r>
    <n v="2019"/>
    <d v="2019-03-17T00:00:00"/>
    <x v="9"/>
    <x v="0"/>
    <x v="1"/>
    <d v="1899-12-30T10:04:00"/>
    <n v="31"/>
    <s v="bhw"/>
    <s v="Bluehead Wrasse"/>
    <s v="Thalassoma bifasciatum"/>
    <x v="1"/>
    <x v="0"/>
    <n v="6"/>
    <n v="20"/>
    <m/>
    <n v="8.9099999999999995E-3"/>
    <n v="3.01"/>
    <n v="0"/>
    <n v="0"/>
    <n v="1.9593542699963782"/>
    <n v="1"/>
    <x v="47"/>
  </r>
  <r>
    <n v="2019"/>
    <d v="2019-03-17T00:00:00"/>
    <x v="9"/>
    <x v="0"/>
    <x v="1"/>
    <d v="1899-12-30T10:04:00"/>
    <n v="31"/>
    <s v="trum"/>
    <s v="Atlantic trumpetfish"/>
    <s v="Aulostomus maculatus"/>
    <x v="9"/>
    <x v="0"/>
    <n v="22"/>
    <n v="1"/>
    <m/>
    <n v="1E-4"/>
    <n v="3.5539999999999998"/>
    <n v="0"/>
    <n v="0"/>
    <n v="5.9016059409744299"/>
    <n v="1"/>
    <x v="508"/>
  </r>
  <r>
    <n v="2019"/>
    <d v="2019-03-17T00:00:00"/>
    <x v="9"/>
    <x v="0"/>
    <x v="1"/>
    <d v="1899-12-30T10:04:00"/>
    <n v="31"/>
    <s v="bbs"/>
    <s v="Blackbar soldierfish"/>
    <s v="Myripristis jacobus "/>
    <x v="6"/>
    <x v="0"/>
    <n v="18"/>
    <n v="2"/>
    <m/>
    <n v="1.2019999999999999E-2"/>
    <n v="3.06"/>
    <n v="0"/>
    <n v="0"/>
    <n v="83.375477327526866"/>
    <n v="1"/>
    <x v="259"/>
  </r>
  <r>
    <n v="2019"/>
    <d v="2019-03-17T00:00:00"/>
    <x v="9"/>
    <x v="0"/>
    <x v="1"/>
    <d v="1899-12-30T10:04:00"/>
    <n v="31"/>
    <s v="smg"/>
    <s v="Smallmouth Grunt"/>
    <s v="Haemulon chrysargyreum"/>
    <x v="3"/>
    <x v="0"/>
    <n v="21"/>
    <n v="1"/>
    <m/>
    <n v="1.259E-2"/>
    <n v="2.99"/>
    <n v="0"/>
    <n v="0"/>
    <n v="113.09969177408854"/>
    <n v="1"/>
    <x v="228"/>
  </r>
  <r>
    <n v="2019"/>
    <d v="2019-03-17T00:00:00"/>
    <x v="9"/>
    <x v="0"/>
    <x v="1"/>
    <d v="1899-12-30T10:04:00"/>
    <n v="31"/>
    <s v="grb"/>
    <s v="Graysby"/>
    <s v="Cephalopholis cruentata"/>
    <x v="2"/>
    <x v="0"/>
    <n v="19"/>
    <n v="1"/>
    <m/>
    <n v="1.1220000000000001E-2"/>
    <n v="3.07"/>
    <n v="0"/>
    <n v="0"/>
    <n v="94.572835830450003"/>
    <n v="1"/>
    <x v="243"/>
  </r>
  <r>
    <n v="2019"/>
    <d v="2019-03-17T00:00:00"/>
    <x v="9"/>
    <x v="0"/>
    <x v="1"/>
    <d v="1899-12-30T10:04:00"/>
    <n v="31"/>
    <s v="ygf"/>
    <s v="Goatfish"/>
    <s v="Mulloidichthys martinicus"/>
    <x v="4"/>
    <x v="0"/>
    <n v="23"/>
    <n v="1"/>
    <m/>
    <n v="9.7699999999999992E-3"/>
    <n v="3.12"/>
    <n v="0"/>
    <n v="0"/>
    <n v="173.17508604424239"/>
    <n v="1"/>
    <x v="509"/>
  </r>
  <r>
    <n v="2019"/>
    <d v="2019-03-17T00:00:00"/>
    <x v="9"/>
    <x v="0"/>
    <x v="1"/>
    <d v="1899-12-30T10:04:00"/>
    <n v="31"/>
    <s v="frg"/>
    <s v="French Grunt"/>
    <s v="Haemulon flavolineatum"/>
    <x v="3"/>
    <x v="0"/>
    <n v="22"/>
    <n v="1"/>
    <m/>
    <n v="1.349E-2"/>
    <n v="3"/>
    <n v="0"/>
    <n v="0"/>
    <n v="143.64152000000001"/>
    <n v="1"/>
    <x v="326"/>
  </r>
  <r>
    <n v="2019"/>
    <d v="2019-03-17T00:00:00"/>
    <x v="9"/>
    <x v="0"/>
    <x v="2"/>
    <d v="1899-12-30T10:15:00"/>
    <n v="32"/>
    <s v="grb"/>
    <s v="Graysby"/>
    <s v="Cephalopholis cruentata"/>
    <x v="2"/>
    <x v="0"/>
    <n v="24"/>
    <n v="1"/>
    <m/>
    <n v="1.1220000000000001E-2"/>
    <n v="3.07"/>
    <n v="0"/>
    <n v="0"/>
    <n v="193.74984733419532"/>
    <n v="1"/>
    <x v="16"/>
  </r>
  <r>
    <n v="2019"/>
    <d v="2019-03-17T00:00:00"/>
    <x v="9"/>
    <x v="0"/>
    <x v="2"/>
    <d v="1899-12-30T10:15:00"/>
    <n v="32"/>
    <s v="grb"/>
    <s v="Graysby"/>
    <s v="Cephalopholis cruentata"/>
    <x v="2"/>
    <x v="0"/>
    <n v="20"/>
    <n v="1"/>
    <m/>
    <n v="1.1220000000000001E-2"/>
    <n v="3.07"/>
    <n v="0"/>
    <n v="0"/>
    <n v="110.70186655152514"/>
    <n v="1"/>
    <x v="61"/>
  </r>
  <r>
    <n v="2019"/>
    <d v="2019-03-17T00:00:00"/>
    <x v="9"/>
    <x v="0"/>
    <x v="2"/>
    <d v="1899-12-30T10:15:00"/>
    <n v="32"/>
    <s v="trum"/>
    <s v="Atlantic trumpetfish"/>
    <s v="Aulostomus maculatus"/>
    <x v="9"/>
    <x v="0"/>
    <n v="40"/>
    <n v="1"/>
    <m/>
    <n v="1E-4"/>
    <n v="3.5539999999999998"/>
    <n v="0"/>
    <n v="0"/>
    <n v="49.399347121607263"/>
    <n v="1"/>
    <x v="234"/>
  </r>
  <r>
    <n v="2019"/>
    <d v="2019-03-17T00:00:00"/>
    <x v="9"/>
    <x v="0"/>
    <x v="2"/>
    <d v="1899-12-30T10:15:00"/>
    <n v="32"/>
    <s v="sms"/>
    <s v="Schoolmaster snapper"/>
    <s v="Lutjanus apodus"/>
    <x v="0"/>
    <x v="0"/>
    <n v="20"/>
    <n v="1"/>
    <m/>
    <n v="1.413E-2"/>
    <n v="2.98"/>
    <n v="0"/>
    <n v="0"/>
    <n v="106.46614985661742"/>
    <n v="1"/>
    <x v="11"/>
  </r>
  <r>
    <n v="2019"/>
    <d v="2019-03-17T00:00:00"/>
    <x v="9"/>
    <x v="0"/>
    <x v="2"/>
    <d v="1899-12-30T10:15:00"/>
    <n v="32"/>
    <s v="sms"/>
    <s v="Schoolmaster snapper"/>
    <s v="Lutjanus apodus"/>
    <x v="0"/>
    <x v="0"/>
    <n v="19"/>
    <n v="1"/>
    <m/>
    <n v="1.413E-2"/>
    <n v="2.98"/>
    <n v="0"/>
    <n v="0"/>
    <n v="91.375105772138042"/>
    <n v="1"/>
    <x v="472"/>
  </r>
  <r>
    <n v="2019"/>
    <d v="2019-03-17T00:00:00"/>
    <x v="9"/>
    <x v="0"/>
    <x v="2"/>
    <d v="1899-12-30T10:15:00"/>
    <n v="32"/>
    <s v="pud"/>
    <s v="Puddingwife"/>
    <s v="Halichoeres radiatus"/>
    <x v="1"/>
    <x v="0"/>
    <n v="18"/>
    <n v="1"/>
    <m/>
    <n v="1.3100000000000001E-2"/>
    <n v="3.0379999999999998"/>
    <n v="0"/>
    <n v="0"/>
    <n v="85.268606610866215"/>
    <n v="1"/>
    <x v="510"/>
  </r>
  <r>
    <n v="2019"/>
    <d v="2019-03-17T00:00:00"/>
    <x v="9"/>
    <x v="0"/>
    <x v="2"/>
    <d v="1899-12-30T10:15:00"/>
    <n v="32"/>
    <s v="bhw"/>
    <s v="Bluehead Wrasse"/>
    <s v="Thalassoma bifasciatum"/>
    <x v="1"/>
    <x v="0"/>
    <n v="3"/>
    <n v="20"/>
    <m/>
    <n v="8.9099999999999995E-3"/>
    <n v="3.01"/>
    <n v="0"/>
    <n v="0"/>
    <n v="0.24322750267948948"/>
    <n v="1"/>
    <x v="511"/>
  </r>
  <r>
    <n v="2019"/>
    <d v="2019-03-17T00:00:00"/>
    <x v="9"/>
    <x v="0"/>
    <x v="2"/>
    <d v="1899-12-30T10:15:00"/>
    <n v="32"/>
    <s v="yhw"/>
    <s v="Yellowhead Wrasse"/>
    <s v="Halichoeres garnoti"/>
    <x v="1"/>
    <x v="0"/>
    <n v="14"/>
    <n v="1"/>
    <m/>
    <n v="0.01"/>
    <n v="3.13"/>
    <n v="0"/>
    <n v="0"/>
    <n v="38.670585858358713"/>
    <n v="1"/>
    <x v="424"/>
  </r>
  <r>
    <n v="2019"/>
    <d v="2019-03-17T00:00:00"/>
    <x v="9"/>
    <x v="0"/>
    <x v="2"/>
    <d v="1899-12-30T10:15:00"/>
    <n v="32"/>
    <s v="yhw"/>
    <s v="Yellowhead Wrasse"/>
    <s v="Halichoeres garnoti"/>
    <x v="1"/>
    <x v="0"/>
    <n v="12"/>
    <n v="1"/>
    <m/>
    <n v="0.01"/>
    <n v="3.13"/>
    <n v="0"/>
    <n v="0"/>
    <n v="23.869169040031956"/>
    <n v="1"/>
    <x v="34"/>
  </r>
  <r>
    <n v="2019"/>
    <d v="2019-03-17T00:00:00"/>
    <x v="9"/>
    <x v="0"/>
    <x v="2"/>
    <d v="1899-12-30T10:15:00"/>
    <n v="32"/>
    <s v="ygf"/>
    <s v="Goatfish"/>
    <s v="Mulloidichthys martinicus"/>
    <x v="4"/>
    <x v="0"/>
    <n v="27"/>
    <n v="1"/>
    <m/>
    <n v="9.7699999999999992E-3"/>
    <n v="3.12"/>
    <n v="0"/>
    <n v="0"/>
    <n v="285.59428192844689"/>
    <n v="1"/>
    <x v="512"/>
  </r>
  <r>
    <n v="2019"/>
    <d v="2019-03-17T00:00:00"/>
    <x v="9"/>
    <x v="0"/>
    <x v="2"/>
    <d v="1899-12-30T10:15:00"/>
    <n v="32"/>
    <s v="ygf"/>
    <s v="Goatfish"/>
    <s v="Mulloidichthys martinicus"/>
    <x v="4"/>
    <x v="0"/>
    <n v="20"/>
    <n v="2"/>
    <m/>
    <n v="9.7699999999999992E-3"/>
    <n v="3.12"/>
    <n v="0"/>
    <n v="0"/>
    <n v="111.97166862172135"/>
    <n v="1"/>
    <x v="134"/>
  </r>
  <r>
    <n v="2019"/>
    <d v="2019-03-17T00:00:00"/>
    <x v="9"/>
    <x v="0"/>
    <x v="2"/>
    <d v="1899-12-30T10:15:00"/>
    <n v="32"/>
    <s v="blg"/>
    <s v="Blue Striped Grunt"/>
    <s v="Haemulon sciurus"/>
    <x v="3"/>
    <x v="0"/>
    <n v="19"/>
    <n v="1"/>
    <m/>
    <n v="1.549E-2"/>
    <n v="2.98"/>
    <n v="0"/>
    <n v="0"/>
    <n v="100.16987886839478"/>
    <n v="1"/>
    <x v="513"/>
  </r>
  <r>
    <n v="2019"/>
    <d v="2019-03-17T00:00:00"/>
    <x v="9"/>
    <x v="0"/>
    <x v="2"/>
    <d v="1899-12-30T10:15:00"/>
    <n v="32"/>
    <s v="bhw"/>
    <s v="Bluehead Wrasse"/>
    <s v="Thalassoma bifasciatum"/>
    <x v="1"/>
    <x v="0"/>
    <n v="6"/>
    <n v="5"/>
    <m/>
    <n v="8.9099999999999995E-3"/>
    <n v="3.01"/>
    <n v="0"/>
    <n v="0"/>
    <n v="1.9593542699963782"/>
    <n v="1"/>
    <x v="89"/>
  </r>
  <r>
    <n v="2019"/>
    <d v="2019-03-17T00:00:00"/>
    <x v="9"/>
    <x v="0"/>
    <x v="2"/>
    <d v="1899-12-30T10:15:00"/>
    <n v="32"/>
    <s v="yhw"/>
    <s v="Yellowhead Wrasse"/>
    <s v="Halichoeres garnoti"/>
    <x v="1"/>
    <x v="0"/>
    <n v="6"/>
    <n v="1"/>
    <m/>
    <n v="0.01"/>
    <n v="3.13"/>
    <n v="0"/>
    <n v="0"/>
    <n v="2.7265496699528886"/>
    <n v="1"/>
    <x v="6"/>
  </r>
  <r>
    <n v="2019"/>
    <d v="2019-03-17T00:00:00"/>
    <x v="9"/>
    <x v="0"/>
    <x v="2"/>
    <d v="1899-12-30T10:15:00"/>
    <n v="32"/>
    <s v="frg"/>
    <s v="French Grunt"/>
    <s v="Haemulon flavolineatum"/>
    <x v="3"/>
    <x v="0"/>
    <n v="19"/>
    <n v="1"/>
    <m/>
    <n v="1.349E-2"/>
    <n v="3"/>
    <n v="0"/>
    <n v="0"/>
    <n v="92.527910000000006"/>
    <n v="1"/>
    <x v="225"/>
  </r>
  <r>
    <n v="2019"/>
    <d v="2019-03-17T00:00:00"/>
    <x v="9"/>
    <x v="0"/>
    <x v="3"/>
    <d v="1899-12-30T10:24:00"/>
    <n v="30"/>
    <s v="mgs"/>
    <s v="Mahogany Snapper"/>
    <s v="Lutjanus mahogoni"/>
    <x v="0"/>
    <x v="0"/>
    <n v="24"/>
    <n v="1"/>
    <m/>
    <n v="1.6979999999999999E-2"/>
    <n v="2.96"/>
    <n v="0"/>
    <n v="0"/>
    <n v="206.71070176507121"/>
    <n v="1"/>
    <x v="514"/>
  </r>
  <r>
    <n v="2019"/>
    <d v="2019-03-17T00:00:00"/>
    <x v="9"/>
    <x v="0"/>
    <x v="3"/>
    <d v="1899-12-30T10:24:00"/>
    <n v="30"/>
    <s v="sms"/>
    <s v="Schoolmaster snapper"/>
    <s v="Lutjanus apodus"/>
    <x v="0"/>
    <x v="0"/>
    <n v="50"/>
    <n v="1"/>
    <m/>
    <n v="1.413E-2"/>
    <n v="2.98"/>
    <n v="0"/>
    <n v="0"/>
    <n v="1633.325621502164"/>
    <n v="1"/>
    <x v="515"/>
  </r>
  <r>
    <n v="2019"/>
    <d v="2019-03-17T00:00:00"/>
    <x v="9"/>
    <x v="0"/>
    <x v="3"/>
    <d v="1899-12-30T10:24:00"/>
    <n v="30"/>
    <s v="trum"/>
    <s v="Atlantic trumpetfish"/>
    <s v="Aulostomus maculatus"/>
    <x v="9"/>
    <x v="0"/>
    <n v="40"/>
    <n v="1"/>
    <m/>
    <n v="1E-4"/>
    <n v="3.5539999999999998"/>
    <n v="0"/>
    <n v="0"/>
    <n v="49.399347121607263"/>
    <n v="1"/>
    <x v="234"/>
  </r>
  <r>
    <n v="2019"/>
    <d v="2019-03-17T00:00:00"/>
    <x v="9"/>
    <x v="0"/>
    <x v="3"/>
    <d v="1899-12-30T10:24:00"/>
    <n v="30"/>
    <s v="grb"/>
    <s v="Graysby"/>
    <s v="Cephalopholis cruentata"/>
    <x v="2"/>
    <x v="0"/>
    <n v="20"/>
    <n v="1"/>
    <m/>
    <n v="1.1220000000000001E-2"/>
    <n v="3.07"/>
    <n v="0"/>
    <n v="0"/>
    <n v="110.70186655152514"/>
    <n v="1"/>
    <x v="61"/>
  </r>
  <r>
    <n v="2019"/>
    <d v="2019-03-17T00:00:00"/>
    <x v="9"/>
    <x v="0"/>
    <x v="3"/>
    <d v="1899-12-30T10:24:00"/>
    <n v="30"/>
    <s v="bbs"/>
    <s v="Blackbar soldierfish"/>
    <s v="Myripristis jacobus "/>
    <x v="6"/>
    <x v="0"/>
    <n v="15"/>
    <n v="4"/>
    <m/>
    <n v="1.2019999999999999E-2"/>
    <n v="3.06"/>
    <n v="0"/>
    <n v="0"/>
    <n v="47.724756406775086"/>
    <n v="1"/>
    <x v="369"/>
  </r>
  <r>
    <n v="2019"/>
    <d v="2019-03-17T00:00:00"/>
    <x v="9"/>
    <x v="0"/>
    <x v="3"/>
    <d v="1899-12-30T10:24:00"/>
    <n v="30"/>
    <s v="frg"/>
    <s v="French Grunt"/>
    <s v="Haemulon flavolineatum"/>
    <x v="3"/>
    <x v="0"/>
    <n v="16"/>
    <n v="1"/>
    <m/>
    <n v="1.349E-2"/>
    <n v="3"/>
    <n v="0"/>
    <n v="0"/>
    <n v="55.255040000000001"/>
    <n v="1"/>
    <x v="23"/>
  </r>
  <r>
    <n v="2019"/>
    <d v="2019-03-17T00:00:00"/>
    <x v="9"/>
    <x v="0"/>
    <x v="3"/>
    <d v="1899-12-30T10:24:00"/>
    <n v="30"/>
    <s v="yhw"/>
    <s v="Yellowhead Wrasse"/>
    <s v="Halichoeres garnoti"/>
    <x v="1"/>
    <x v="0"/>
    <n v="16"/>
    <n v="1"/>
    <m/>
    <n v="0.01"/>
    <n v="3.13"/>
    <n v="0"/>
    <n v="0"/>
    <n v="58.734806958728235"/>
    <n v="1"/>
    <x v="252"/>
  </r>
  <r>
    <n v="2019"/>
    <d v="2019-03-17T00:00:00"/>
    <x v="9"/>
    <x v="0"/>
    <x v="3"/>
    <d v="1899-12-30T10:24:00"/>
    <n v="30"/>
    <s v="4eb"/>
    <s v="Foureye Butterflyfish"/>
    <s v="Chaetodon capistratus"/>
    <x v="11"/>
    <x v="0"/>
    <n v="10"/>
    <n v="2"/>
    <m/>
    <n v="2.512E-2"/>
    <n v="3.1"/>
    <n v="0"/>
    <n v="0"/>
    <n v="31.624206344269499"/>
    <n v="1"/>
    <x v="71"/>
  </r>
  <r>
    <n v="2019"/>
    <d v="2019-03-17T00:00:00"/>
    <x v="9"/>
    <x v="0"/>
    <x v="3"/>
    <d v="1899-12-30T10:24:00"/>
    <n v="30"/>
    <s v="frg"/>
    <s v="French Grunt"/>
    <s v="Haemulon flavolineatum"/>
    <x v="3"/>
    <x v="0"/>
    <n v="18"/>
    <n v="1"/>
    <m/>
    <n v="1.349E-2"/>
    <n v="3"/>
    <n v="0"/>
    <n v="0"/>
    <n v="78.673680000000004"/>
    <n v="1"/>
    <x v="131"/>
  </r>
  <r>
    <n v="2019"/>
    <d v="2019-03-17T00:00:00"/>
    <x v="9"/>
    <x v="0"/>
    <x v="4"/>
    <d v="1899-12-30T10:38:00"/>
    <n v="32"/>
    <s v="grb"/>
    <s v="Graysby"/>
    <s v="Cephalopholis cruentata"/>
    <x v="2"/>
    <x v="0"/>
    <n v="20"/>
    <n v="1"/>
    <m/>
    <n v="1.1220000000000001E-2"/>
    <n v="3.07"/>
    <n v="0"/>
    <n v="0"/>
    <n v="110.70186655152514"/>
    <n v="1"/>
    <x v="61"/>
  </r>
  <r>
    <n v="2019"/>
    <d v="2019-03-17T00:00:00"/>
    <x v="9"/>
    <x v="0"/>
    <x v="4"/>
    <d v="1899-12-30T10:38:00"/>
    <n v="32"/>
    <s v="csg"/>
    <s v="Caesar Grunt"/>
    <s v="Haemulon carbonarium"/>
    <x v="3"/>
    <x v="0"/>
    <n v="22"/>
    <n v="1"/>
    <m/>
    <n v="1.738E-2"/>
    <n v="2.98"/>
    <n v="0"/>
    <n v="0"/>
    <n v="173.96799610442116"/>
    <n v="1"/>
    <x v="421"/>
  </r>
  <r>
    <n v="2019"/>
    <d v="2019-03-17T00:00:00"/>
    <x v="9"/>
    <x v="0"/>
    <x v="4"/>
    <d v="1899-12-30T10:38:00"/>
    <n v="32"/>
    <s v="crf"/>
    <s v="Creole Fish"/>
    <s v="Paranthias furcifer"/>
    <x v="2"/>
    <x v="0"/>
    <n v="20"/>
    <n v="1"/>
    <m/>
    <n v="1.35E-2"/>
    <n v="3.0430000000000001"/>
    <n v="0"/>
    <n v="0"/>
    <n v="122.8479872322426"/>
    <n v="1"/>
    <x v="289"/>
  </r>
  <r>
    <n v="2019"/>
    <d v="2019-03-17T00:00:00"/>
    <x v="9"/>
    <x v="0"/>
    <x v="4"/>
    <d v="1899-12-30T10:38:00"/>
    <n v="32"/>
    <s v="grb"/>
    <s v="Graysby"/>
    <s v="Cephalopholis cruentata"/>
    <x v="2"/>
    <x v="0"/>
    <n v="20"/>
    <n v="2"/>
    <m/>
    <n v="1.1220000000000001E-2"/>
    <n v="3.07"/>
    <n v="0"/>
    <n v="0"/>
    <n v="110.70186655152514"/>
    <n v="1"/>
    <x v="516"/>
  </r>
  <r>
    <n v="2019"/>
    <d v="2019-03-17T00:00:00"/>
    <x v="9"/>
    <x v="0"/>
    <x v="4"/>
    <d v="1899-12-30T10:38:00"/>
    <n v="32"/>
    <s v="ygf"/>
    <s v="Goatfish"/>
    <s v="Mulloidichthys martinicus"/>
    <x v="4"/>
    <x v="0"/>
    <n v="17"/>
    <n v="2"/>
    <m/>
    <n v="9.7699999999999992E-3"/>
    <n v="3.12"/>
    <n v="0"/>
    <n v="0"/>
    <n v="67.436527390317082"/>
    <n v="1"/>
    <x v="517"/>
  </r>
  <r>
    <n v="2019"/>
    <d v="2019-03-17T00:00:00"/>
    <x v="9"/>
    <x v="0"/>
    <x v="4"/>
    <d v="1899-12-30T10:38:00"/>
    <n v="32"/>
    <s v="bbs"/>
    <s v="Blackbar soldierfish"/>
    <s v="Myripristis jacobus "/>
    <x v="6"/>
    <x v="0"/>
    <n v="15"/>
    <n v="1"/>
    <m/>
    <n v="1.2019999999999999E-2"/>
    <n v="3.06"/>
    <n v="0"/>
    <n v="0"/>
    <n v="47.724756406775086"/>
    <n v="1"/>
    <x v="66"/>
  </r>
  <r>
    <n v="2019"/>
    <d v="2019-03-17T00:00:00"/>
    <x v="9"/>
    <x v="0"/>
    <x v="4"/>
    <d v="1899-12-30T10:38:00"/>
    <n v="32"/>
    <s v="grb"/>
    <s v="Graysby"/>
    <s v="Cephalopholis cruentata"/>
    <x v="2"/>
    <x v="0"/>
    <n v="10"/>
    <n v="1"/>
    <m/>
    <n v="1.1220000000000001E-2"/>
    <n v="3.07"/>
    <n v="0"/>
    <n v="0"/>
    <n v="13.182350566421523"/>
    <n v="1"/>
    <x v="518"/>
  </r>
  <r>
    <n v="2019"/>
    <d v="2019-03-17T00:00:00"/>
    <x v="9"/>
    <x v="0"/>
    <x v="4"/>
    <d v="1899-12-30T10:38:00"/>
    <n v="32"/>
    <s v="baj"/>
    <s v="Bar Jack"/>
    <s v="Caranx ruber"/>
    <x v="7"/>
    <x v="0"/>
    <n v="16"/>
    <n v="4"/>
    <m/>
    <n v="1.6979999999999999E-2"/>
    <n v="2.95"/>
    <n v="0"/>
    <n v="0"/>
    <n v="60.546861321290557"/>
    <n v="1"/>
    <x v="519"/>
  </r>
  <r>
    <n v="2019"/>
    <d v="2019-03-17T00:00:00"/>
    <x v="9"/>
    <x v="0"/>
    <x v="4"/>
    <d v="1899-12-30T10:38:00"/>
    <n v="32"/>
    <s v="frg"/>
    <s v="French Grunt"/>
    <s v="Haemulon flavolineatum"/>
    <x v="3"/>
    <x v="0"/>
    <n v="12"/>
    <n v="1"/>
    <m/>
    <n v="1.349E-2"/>
    <n v="3"/>
    <n v="0"/>
    <n v="0"/>
    <n v="23.31072"/>
    <n v="1"/>
    <x v="99"/>
  </r>
  <r>
    <n v="2019"/>
    <d v="2019-03-17T00:00:00"/>
    <x v="9"/>
    <x v="0"/>
    <x v="4"/>
    <d v="1899-12-30T10:38:00"/>
    <n v="32"/>
    <s v="yhw"/>
    <s v="Yellowhead Wrasse"/>
    <s v="Halichoeres garnoti"/>
    <x v="1"/>
    <x v="0"/>
    <n v="16"/>
    <n v="1"/>
    <m/>
    <n v="0.01"/>
    <n v="3.13"/>
    <n v="0"/>
    <n v="0"/>
    <n v="58.734806958728235"/>
    <n v="1"/>
    <x v="252"/>
  </r>
  <r>
    <n v="2019"/>
    <d v="2019-03-17T00:00:00"/>
    <x v="9"/>
    <x v="0"/>
    <x v="4"/>
    <d v="1899-12-30T10:38:00"/>
    <n v="32"/>
    <s v="crf"/>
    <s v="Creole Fish"/>
    <s v="Paranthias furcifer"/>
    <x v="2"/>
    <x v="0"/>
    <n v="18"/>
    <n v="2"/>
    <m/>
    <n v="1.35E-2"/>
    <n v="3.0430000000000001"/>
    <n v="0"/>
    <n v="0"/>
    <n v="89.151365916048732"/>
    <n v="1"/>
    <x v="520"/>
  </r>
  <r>
    <n v="2019"/>
    <d v="2019-03-17T00:00:00"/>
    <x v="9"/>
    <x v="0"/>
    <x v="4"/>
    <d v="1899-12-30T10:38:00"/>
    <n v="32"/>
    <s v="crf"/>
    <s v="Creole Fish"/>
    <s v="Paranthias furcifer"/>
    <x v="2"/>
    <x v="0"/>
    <n v="22"/>
    <n v="1"/>
    <m/>
    <n v="1.35E-2"/>
    <n v="3.0430000000000001"/>
    <n v="0"/>
    <n v="0"/>
    <n v="164.18216802951781"/>
    <n v="1"/>
    <x v="521"/>
  </r>
  <r>
    <n v="2019"/>
    <d v="2019-03-17T00:00:00"/>
    <x v="9"/>
    <x v="0"/>
    <x v="4"/>
    <d v="1899-12-30T10:38:00"/>
    <n v="32"/>
    <s v="sph"/>
    <s v="Spanish Hogfish"/>
    <s v="Bodianus rufus"/>
    <x v="1"/>
    <x v="0"/>
    <n v="8"/>
    <n v="1"/>
    <m/>
    <n v="1.44E-2"/>
    <n v="3.0531999999999999"/>
    <n v="0"/>
    <n v="0"/>
    <n v="8.2352509986131501"/>
    <n v="1"/>
    <x v="375"/>
  </r>
  <r>
    <n v="2019"/>
    <d v="2019-03-17T00:00:00"/>
    <x v="9"/>
    <x v="0"/>
    <x v="4"/>
    <d v="1899-12-30T10:38:00"/>
    <n v="32"/>
    <s v="bhw"/>
    <s v="Bluehead Wrasse"/>
    <s v="Thalassoma bifasciatum"/>
    <x v="1"/>
    <x v="0"/>
    <n v="15"/>
    <n v="3"/>
    <m/>
    <n v="8.9099999999999995E-3"/>
    <n v="3.01"/>
    <n v="0"/>
    <n v="0"/>
    <n v="30.896721186929568"/>
    <n v="1"/>
    <x v="522"/>
  </r>
  <r>
    <n v="2019"/>
    <d v="2019-03-17T00:00:00"/>
    <x v="9"/>
    <x v="0"/>
    <x v="4"/>
    <d v="1899-12-30T10:38:00"/>
    <n v="32"/>
    <s v="bhw"/>
    <s v="Bluehead Wrasse"/>
    <s v="Thalassoma bifasciatum"/>
    <x v="1"/>
    <x v="0"/>
    <n v="20"/>
    <n v="6"/>
    <m/>
    <n v="8.9099999999999995E-3"/>
    <n v="3.01"/>
    <n v="0"/>
    <n v="0"/>
    <n v="73.447664567914018"/>
    <n v="1"/>
    <x v="523"/>
  </r>
  <r>
    <n v="2019"/>
    <d v="2019-09-19T00:00:00"/>
    <x v="9"/>
    <x v="1"/>
    <x v="5"/>
    <d v="1899-12-30T16:04:00"/>
    <n v="30"/>
    <s v="bbs"/>
    <s v="Blackbar soldierfish"/>
    <s v="Myripristis jacobus "/>
    <x v="6"/>
    <x v="0"/>
    <n v="15"/>
    <n v="2"/>
    <m/>
    <n v="1.2019999999999999E-2"/>
    <n v="3.06"/>
    <n v="0"/>
    <n v="0"/>
    <n v="47.724756406775086"/>
    <n v="1"/>
    <x v="83"/>
  </r>
  <r>
    <n v="2019"/>
    <d v="2019-09-19T00:00:00"/>
    <x v="9"/>
    <x v="1"/>
    <x v="5"/>
    <d v="1899-12-30T16:04:00"/>
    <n v="30"/>
    <s v="mgs"/>
    <s v="Mahogany Snapper"/>
    <s v="Lutjanus mahogoni"/>
    <x v="0"/>
    <x v="0"/>
    <n v="20"/>
    <n v="2"/>
    <m/>
    <n v="1.6979999999999999E-2"/>
    <n v="2.96"/>
    <n v="0"/>
    <n v="0"/>
    <n v="120.49984078227033"/>
    <n v="1"/>
    <x v="81"/>
  </r>
  <r>
    <n v="2019"/>
    <d v="2019-09-19T00:00:00"/>
    <x v="9"/>
    <x v="1"/>
    <x v="5"/>
    <d v="1899-12-30T16:04:00"/>
    <n v="30"/>
    <s v="sqf"/>
    <s v="Squirrel Fish"/>
    <s v="Holocentrus adsensionis"/>
    <x v="6"/>
    <x v="0"/>
    <n v="20"/>
    <n v="1"/>
    <m/>
    <n v="1.585E-2"/>
    <n v="2.97"/>
    <n v="0"/>
    <n v="0"/>
    <n v="115.90131239537816"/>
    <n v="1"/>
    <x v="524"/>
  </r>
  <r>
    <n v="2019"/>
    <d v="2019-09-19T00:00:00"/>
    <x v="9"/>
    <x v="1"/>
    <x v="5"/>
    <d v="1899-12-30T16:04:00"/>
    <n v="30"/>
    <s v="bbs"/>
    <s v="Blackbar soldierfish"/>
    <s v="Myripristis jacobus "/>
    <x v="6"/>
    <x v="0"/>
    <n v="17"/>
    <n v="3"/>
    <m/>
    <n v="1.2019999999999999E-2"/>
    <n v="3.06"/>
    <n v="0"/>
    <n v="0"/>
    <n v="69.99679693541637"/>
    <n v="1"/>
    <x v="525"/>
  </r>
  <r>
    <n v="2019"/>
    <d v="2019-09-19T00:00:00"/>
    <x v="9"/>
    <x v="1"/>
    <x v="5"/>
    <d v="1899-12-30T16:04:00"/>
    <n v="30"/>
    <s v="ygf"/>
    <s v="Goatfish"/>
    <s v="Mulloidichthys martinicus"/>
    <x v="4"/>
    <x v="0"/>
    <n v="16"/>
    <n v="1"/>
    <m/>
    <n v="9.7699999999999992E-3"/>
    <n v="3.12"/>
    <n v="0"/>
    <n v="0"/>
    <n v="55.814740460517193"/>
    <n v="1"/>
    <x v="526"/>
  </r>
  <r>
    <n v="2019"/>
    <d v="2019-09-19T00:00:00"/>
    <x v="9"/>
    <x v="1"/>
    <x v="5"/>
    <d v="1899-12-30T16:04:00"/>
    <n v="30"/>
    <s v="grb"/>
    <s v="Graysby"/>
    <s v="Cephalopholis cruentata"/>
    <x v="2"/>
    <x v="0"/>
    <n v="13"/>
    <n v="1"/>
    <m/>
    <n v="1.1220000000000001E-2"/>
    <n v="3.07"/>
    <n v="0"/>
    <n v="0"/>
    <n v="29.498433154231666"/>
    <n v="1"/>
    <x v="213"/>
  </r>
  <r>
    <n v="2019"/>
    <d v="2019-09-19T00:00:00"/>
    <x v="9"/>
    <x v="1"/>
    <x v="5"/>
    <d v="1899-12-30T16:04:00"/>
    <n v="30"/>
    <s v="bbs"/>
    <s v="Blackbar soldierfish"/>
    <s v="Myripristis jacobus "/>
    <x v="6"/>
    <x v="0"/>
    <n v="20"/>
    <n v="1"/>
    <m/>
    <n v="1.2019999999999999E-2"/>
    <n v="3.06"/>
    <n v="0"/>
    <n v="0"/>
    <n v="115.09494623941403"/>
    <n v="1"/>
    <x v="458"/>
  </r>
  <r>
    <n v="2019"/>
    <d v="2019-09-19T00:00:00"/>
    <x v="9"/>
    <x v="1"/>
    <x v="5"/>
    <d v="1899-12-30T16:04:00"/>
    <n v="30"/>
    <s v="fra"/>
    <s v="French Angelfish"/>
    <s v="Pomacanthus paru"/>
    <x v="10"/>
    <x v="0"/>
    <n v="33"/>
    <n v="1"/>
    <m/>
    <n v="3.09E-2"/>
    <n v="2.95"/>
    <n v="0"/>
    <n v="0"/>
    <n v="932.34061182127118"/>
    <n v="1"/>
    <x v="169"/>
  </r>
  <r>
    <n v="2019"/>
    <d v="2019-09-19T00:00:00"/>
    <x v="9"/>
    <x v="1"/>
    <x v="5"/>
    <d v="1899-12-30T16:04:00"/>
    <n v="30"/>
    <s v="baj"/>
    <s v="Bar Jack"/>
    <s v="Caranx ruber"/>
    <x v="7"/>
    <x v="0"/>
    <n v="23"/>
    <n v="1"/>
    <m/>
    <n v="1.6979999999999999E-2"/>
    <n v="2.95"/>
    <n v="0"/>
    <n v="0"/>
    <n v="176.61793476816885"/>
    <n v="1"/>
    <x v="75"/>
  </r>
  <r>
    <n v="2019"/>
    <d v="2019-09-19T00:00:00"/>
    <x v="9"/>
    <x v="1"/>
    <x v="5"/>
    <d v="1899-12-30T16:04:00"/>
    <n v="30"/>
    <s v="yhw"/>
    <s v="Yellowhead Wrasse"/>
    <s v="Halichoeres garnoti"/>
    <x v="1"/>
    <x v="0"/>
    <n v="15"/>
    <n v="1"/>
    <m/>
    <n v="0.01"/>
    <n v="3.13"/>
    <n v="0"/>
    <n v="0"/>
    <n v="47.991645489734076"/>
    <n v="1"/>
    <x v="4"/>
  </r>
  <r>
    <n v="2019"/>
    <d v="2019-09-19T00:00:00"/>
    <x v="9"/>
    <x v="1"/>
    <x v="5"/>
    <d v="1899-12-30T16:04:00"/>
    <n v="30"/>
    <s v="blg"/>
    <s v="Blue Striped Grunt"/>
    <s v="Haemulon sciurus"/>
    <x v="3"/>
    <x v="0"/>
    <n v="24"/>
    <n v="1"/>
    <m/>
    <n v="1.549E-2"/>
    <n v="2.98"/>
    <n v="0"/>
    <n v="0"/>
    <n v="200.94671830999741"/>
    <n v="1"/>
    <x v="331"/>
  </r>
  <r>
    <n v="2019"/>
    <d v="2019-09-19T00:00:00"/>
    <x v="9"/>
    <x v="1"/>
    <x v="5"/>
    <d v="1899-12-30T16:04:00"/>
    <n v="30"/>
    <s v="bbs"/>
    <s v="Blackbar soldierfish"/>
    <s v="Myripristis jacobus "/>
    <x v="6"/>
    <x v="0"/>
    <n v="21"/>
    <n v="3"/>
    <m/>
    <n v="1.2019999999999999E-2"/>
    <n v="3.06"/>
    <n v="0"/>
    <n v="0"/>
    <n v="133.62739728251793"/>
    <n v="1"/>
    <x v="527"/>
  </r>
  <r>
    <n v="2019"/>
    <d v="2019-09-19T00:00:00"/>
    <x v="9"/>
    <x v="1"/>
    <x v="5"/>
    <d v="1899-12-30T16:04:00"/>
    <n v="30"/>
    <s v="ham"/>
    <s v="Hamlet spp."/>
    <s v="Hypoplectrus puella"/>
    <x v="2"/>
    <x v="0"/>
    <n v="23"/>
    <n v="1"/>
    <m/>
    <n v="1.7780000000000001E-2"/>
    <n v="3.03"/>
    <n v="0"/>
    <n v="0"/>
    <n v="237.66602345187928"/>
    <n v="1"/>
    <x v="528"/>
  </r>
  <r>
    <n v="2019"/>
    <d v="2019-09-19T00:00:00"/>
    <x v="9"/>
    <x v="1"/>
    <x v="5"/>
    <d v="1899-12-30T16:04:00"/>
    <n v="30"/>
    <s v="sms"/>
    <s v="Schoolmaster snapper"/>
    <s v="Lutjanus apodus"/>
    <x v="0"/>
    <x v="0"/>
    <n v="27"/>
    <n v="1"/>
    <m/>
    <n v="1.413E-2"/>
    <n v="2.98"/>
    <n v="0"/>
    <n v="0"/>
    <n v="260.37913448216148"/>
    <n v="1"/>
    <x v="70"/>
  </r>
  <r>
    <n v="2019"/>
    <d v="2019-09-19T00:00:00"/>
    <x v="9"/>
    <x v="1"/>
    <x v="5"/>
    <d v="1899-12-30T16:04:00"/>
    <n v="30"/>
    <s v="grb"/>
    <s v="Graysby"/>
    <s v="Cephalopholis cruentata"/>
    <x v="2"/>
    <x v="0"/>
    <n v="20"/>
    <n v="1"/>
    <m/>
    <n v="1.1220000000000001E-2"/>
    <n v="3.07"/>
    <n v="0"/>
    <n v="0"/>
    <n v="110.70186655152514"/>
    <n v="1"/>
    <x v="61"/>
  </r>
  <r>
    <n v="2019"/>
    <d v="2019-09-19T00:00:00"/>
    <x v="9"/>
    <x v="1"/>
    <x v="5"/>
    <d v="1899-12-30T16:04:00"/>
    <n v="30"/>
    <s v="bhw"/>
    <s v="Bluehead Wrasse"/>
    <s v="Thalassoma bifasciatum"/>
    <x v="1"/>
    <x v="0"/>
    <n v="4"/>
    <n v="28"/>
    <m/>
    <n v="8.9099999999999995E-3"/>
    <n v="3.01"/>
    <n v="0"/>
    <n v="0"/>
    <n v="0.5782002537554658"/>
    <n v="1"/>
    <x v="529"/>
  </r>
  <r>
    <n v="2019"/>
    <d v="2019-09-19T00:00:00"/>
    <x v="9"/>
    <x v="1"/>
    <x v="5"/>
    <d v="1899-12-30T16:04:00"/>
    <n v="30"/>
    <s v="sms"/>
    <s v="Schoolmaster snapper"/>
    <s v="Lutjanus apodus"/>
    <x v="0"/>
    <x v="0"/>
    <n v="34"/>
    <n v="1"/>
    <m/>
    <n v="1.413E-2"/>
    <n v="2.98"/>
    <n v="0"/>
    <n v="0"/>
    <n v="517.5464507788447"/>
    <n v="1"/>
    <x v="395"/>
  </r>
  <r>
    <n v="2019"/>
    <d v="2019-09-19T00:00:00"/>
    <x v="9"/>
    <x v="1"/>
    <x v="5"/>
    <d v="1899-12-30T16:04:00"/>
    <n v="30"/>
    <s v="ygf"/>
    <s v="Goatfish"/>
    <s v="Mulloidichthys martinicus"/>
    <x v="4"/>
    <x v="0"/>
    <n v="15"/>
    <n v="5"/>
    <m/>
    <n v="9.7699999999999992E-3"/>
    <n v="3.12"/>
    <n v="0"/>
    <n v="0"/>
    <n v="45.635129993427114"/>
    <n v="1"/>
    <x v="530"/>
  </r>
  <r>
    <n v="2019"/>
    <d v="2019-09-19T00:00:00"/>
    <x v="9"/>
    <x v="1"/>
    <x v="5"/>
    <d v="1899-12-30T16:04:00"/>
    <n v="30"/>
    <s v="yhw"/>
    <s v="Yellowhead Wrasse"/>
    <s v="Halichoeres garnoti"/>
    <x v="1"/>
    <x v="0"/>
    <n v="10"/>
    <n v="1"/>
    <m/>
    <n v="0.01"/>
    <n v="3.13"/>
    <n v="0"/>
    <n v="0"/>
    <n v="13.48962882591654"/>
    <n v="1"/>
    <x v="56"/>
  </r>
  <r>
    <n v="2019"/>
    <d v="2019-09-19T00:00:00"/>
    <x v="9"/>
    <x v="1"/>
    <x v="6"/>
    <d v="1899-12-30T16:04:00"/>
    <n v="30"/>
    <s v="frg"/>
    <s v="French Grunt"/>
    <s v="Haemulon flavolineatum"/>
    <x v="3"/>
    <x v="0"/>
    <n v="15"/>
    <n v="1"/>
    <m/>
    <n v="1.349E-2"/>
    <n v="3"/>
    <n v="0"/>
    <n v="0"/>
    <n v="45.528750000000002"/>
    <n v="1"/>
    <x v="3"/>
  </r>
  <r>
    <n v="2019"/>
    <d v="2019-09-19T00:00:00"/>
    <x v="9"/>
    <x v="1"/>
    <x v="6"/>
    <d v="1899-12-30T16:04:00"/>
    <n v="30"/>
    <s v="smg"/>
    <s v="Smallmouth Grunt"/>
    <s v="Haemulon chrysargyreum"/>
    <x v="3"/>
    <x v="0"/>
    <n v="17"/>
    <n v="33"/>
    <m/>
    <n v="1.259E-2"/>
    <n v="2.99"/>
    <n v="0"/>
    <n v="0"/>
    <n v="60.12678810658732"/>
    <n v="1"/>
    <x v="531"/>
  </r>
  <r>
    <n v="2019"/>
    <d v="2019-09-19T00:00:00"/>
    <x v="9"/>
    <x v="1"/>
    <x v="6"/>
    <d v="1899-12-30T16:04:00"/>
    <n v="30"/>
    <s v="wsf"/>
    <s v="Whitespotted Filefish"/>
    <s v="Cantherhines macrocerus"/>
    <x v="8"/>
    <x v="0"/>
    <n v="31"/>
    <n v="1"/>
    <m/>
    <n v="2.291E-2"/>
    <n v="2.89"/>
    <n v="0"/>
    <n v="0"/>
    <n v="467.80017977335763"/>
    <n v="1"/>
    <x v="532"/>
  </r>
  <r>
    <n v="2019"/>
    <d v="2019-09-19T00:00:00"/>
    <x v="9"/>
    <x v="1"/>
    <x v="6"/>
    <d v="1899-12-30T16:04:00"/>
    <n v="30"/>
    <s v="yhw"/>
    <s v="Yellowhead Wrasse"/>
    <s v="Halichoeres garnoti"/>
    <x v="1"/>
    <x v="0"/>
    <n v="10"/>
    <n v="1"/>
    <m/>
    <n v="0.01"/>
    <n v="3.13"/>
    <n v="0"/>
    <n v="0"/>
    <n v="13.48962882591654"/>
    <n v="1"/>
    <x v="56"/>
  </r>
  <r>
    <n v="2019"/>
    <d v="2019-09-19T00:00:00"/>
    <x v="9"/>
    <x v="1"/>
    <x v="6"/>
    <d v="1899-12-30T16:04:00"/>
    <n v="30"/>
    <s v="bbs"/>
    <s v="Blackbar soldierfish"/>
    <s v="Myripristis jacobus "/>
    <x v="6"/>
    <x v="0"/>
    <n v="15"/>
    <n v="1"/>
    <m/>
    <n v="1.2019999999999999E-2"/>
    <n v="3.06"/>
    <n v="0"/>
    <n v="0"/>
    <n v="47.724756406775086"/>
    <n v="1"/>
    <x v="66"/>
  </r>
  <r>
    <n v="2019"/>
    <d v="2019-09-19T00:00:00"/>
    <x v="9"/>
    <x v="1"/>
    <x v="6"/>
    <d v="1899-12-30T16:04:00"/>
    <n v="30"/>
    <s v="sph"/>
    <s v="Spanish Hogfish"/>
    <s v="Bodianus rufus"/>
    <x v="1"/>
    <x v="0"/>
    <n v="30"/>
    <n v="1"/>
    <m/>
    <n v="1.44E-2"/>
    <n v="3.0531999999999999"/>
    <n v="0"/>
    <n v="0"/>
    <n v="465.91759013867346"/>
    <n v="1"/>
    <x v="293"/>
  </r>
  <r>
    <n v="2019"/>
    <d v="2019-09-19T00:00:00"/>
    <x v="9"/>
    <x v="1"/>
    <x v="6"/>
    <d v="1899-12-30T16:04:00"/>
    <n v="30"/>
    <s v="mgs"/>
    <s v="Mahogany Snapper"/>
    <s v="Lutjanus mahogoni"/>
    <x v="0"/>
    <x v="0"/>
    <n v="23"/>
    <n v="2"/>
    <m/>
    <n v="1.6979999999999999E-2"/>
    <n v="2.96"/>
    <n v="0"/>
    <n v="0"/>
    <n v="182.24351386755112"/>
    <n v="1"/>
    <x v="533"/>
  </r>
  <r>
    <n v="2019"/>
    <d v="2019-09-19T00:00:00"/>
    <x v="9"/>
    <x v="1"/>
    <x v="6"/>
    <d v="1899-12-30T16:04:00"/>
    <n v="30"/>
    <s v="bhw"/>
    <s v="Bluehead Wrasse"/>
    <s v="Thalassoma bifasciatum"/>
    <x v="1"/>
    <x v="0"/>
    <n v="7"/>
    <n v="6"/>
    <m/>
    <n v="8.9099999999999995E-3"/>
    <n v="3.01"/>
    <n v="0"/>
    <n v="0"/>
    <n v="3.1161819272016391"/>
    <n v="1"/>
    <x v="460"/>
  </r>
  <r>
    <n v="2019"/>
    <d v="2019-09-19T00:00:00"/>
    <x v="9"/>
    <x v="1"/>
    <x v="6"/>
    <d v="1899-12-30T16:04:00"/>
    <n v="30"/>
    <s v="yhw"/>
    <s v="Yellowhead Wrasse"/>
    <s v="Halichoeres garnoti"/>
    <x v="1"/>
    <x v="0"/>
    <n v="4"/>
    <n v="3"/>
    <m/>
    <n v="0.01"/>
    <n v="3.13"/>
    <n v="0"/>
    <n v="0"/>
    <n v="0.76638637095611406"/>
    <n v="1"/>
    <x v="58"/>
  </r>
  <r>
    <n v="2019"/>
    <d v="2019-09-19T00:00:00"/>
    <x v="9"/>
    <x v="1"/>
    <x v="6"/>
    <d v="1899-12-30T16:04:00"/>
    <n v="30"/>
    <s v="ham"/>
    <s v="Hamlet spp."/>
    <s v="Hypoplectrus puella"/>
    <x v="2"/>
    <x v="0"/>
    <n v="15"/>
    <n v="1"/>
    <m/>
    <n v="1.7780000000000001E-2"/>
    <n v="3.03"/>
    <n v="0"/>
    <n v="0"/>
    <n v="65.086103364435104"/>
    <n v="1"/>
    <x v="62"/>
  </r>
  <r>
    <n v="2019"/>
    <d v="2019-09-19T00:00:00"/>
    <x v="9"/>
    <x v="1"/>
    <x v="6"/>
    <d v="1899-12-30T16:04:00"/>
    <n v="30"/>
    <s v="trum"/>
    <s v="Atlantic trumpetfish"/>
    <s v="Aulostomus maculatus"/>
    <x v="9"/>
    <x v="0"/>
    <n v="30"/>
    <n v="1"/>
    <m/>
    <n v="1E-4"/>
    <n v="3.5539999999999998"/>
    <n v="0"/>
    <n v="0"/>
    <n v="17.770061844764207"/>
    <n v="1"/>
    <x v="227"/>
  </r>
  <r>
    <n v="2019"/>
    <d v="2019-09-19T00:00:00"/>
    <x v="9"/>
    <x v="1"/>
    <x v="6"/>
    <d v="1899-12-30T16:04:00"/>
    <n v="30"/>
    <s v="baj"/>
    <s v="Bar Jack"/>
    <s v="Caranx ruber"/>
    <x v="7"/>
    <x v="0"/>
    <n v="22"/>
    <n v="1"/>
    <m/>
    <n v="1.6979999999999999E-2"/>
    <n v="2.95"/>
    <n v="0"/>
    <n v="0"/>
    <n v="154.91183355501693"/>
    <n v="1"/>
    <x v="483"/>
  </r>
  <r>
    <n v="2019"/>
    <d v="2019-09-19T00:00:00"/>
    <x v="9"/>
    <x v="1"/>
    <x v="6"/>
    <d v="1899-12-30T16:04:00"/>
    <n v="30"/>
    <s v="yhw"/>
    <s v="Yellowhead Wrasse"/>
    <s v="Halichoeres garnoti"/>
    <x v="1"/>
    <x v="0"/>
    <n v="3"/>
    <n v="8"/>
    <m/>
    <n v="0.01"/>
    <n v="3.13"/>
    <n v="0"/>
    <n v="0"/>
    <n v="0.3114508548769428"/>
    <n v="1"/>
    <x v="534"/>
  </r>
  <r>
    <n v="2019"/>
    <d v="2019-09-19T00:00:00"/>
    <x v="9"/>
    <x v="1"/>
    <x v="6"/>
    <d v="1899-12-30T16:04:00"/>
    <n v="30"/>
    <s v="fra"/>
    <s v="French Angelfish"/>
    <s v="Pomacanthus paru"/>
    <x v="10"/>
    <x v="0"/>
    <n v="37"/>
    <n v="2"/>
    <m/>
    <n v="3.09E-2"/>
    <n v="2.95"/>
    <n v="0"/>
    <n v="0"/>
    <n v="1306.632828496173"/>
    <n v="1"/>
    <x v="535"/>
  </r>
  <r>
    <n v="2019"/>
    <d v="2019-09-19T00:00:00"/>
    <x v="9"/>
    <x v="1"/>
    <x v="6"/>
    <d v="1899-12-30T16:04:00"/>
    <n v="30"/>
    <s v="sms"/>
    <s v="Schoolmaster snapper"/>
    <s v="Lutjanus apodus"/>
    <x v="0"/>
    <x v="0"/>
    <n v="30"/>
    <n v="1"/>
    <m/>
    <n v="1.413E-2"/>
    <n v="2.98"/>
    <n v="0"/>
    <n v="0"/>
    <n v="356.42117772859569"/>
    <n v="1"/>
    <x v="72"/>
  </r>
  <r>
    <n v="2019"/>
    <d v="2019-09-19T00:00:00"/>
    <x v="9"/>
    <x v="1"/>
    <x v="6"/>
    <d v="1899-12-30T16:04:00"/>
    <n v="30"/>
    <s v="bhw"/>
    <s v="Bluehead Wrasse"/>
    <s v="Thalassoma bifasciatum"/>
    <x v="1"/>
    <x v="0"/>
    <n v="5"/>
    <n v="20"/>
    <m/>
    <n v="8.9099999999999995E-3"/>
    <n v="3.01"/>
    <n v="0"/>
    <n v="0"/>
    <n v="1.1318201385239828"/>
    <n v="1"/>
    <x v="159"/>
  </r>
  <r>
    <n v="2019"/>
    <d v="2019-09-19T00:00:00"/>
    <x v="9"/>
    <x v="1"/>
    <x v="6"/>
    <d v="1899-12-30T16:04:00"/>
    <n v="30"/>
    <s v="yhw"/>
    <s v="Yellowhead Wrasse"/>
    <s v="Halichoeres garnoti"/>
    <x v="1"/>
    <x v="0"/>
    <n v="8"/>
    <n v="1"/>
    <m/>
    <n v="0.01"/>
    <n v="3.13"/>
    <n v="0"/>
    <n v="0"/>
    <n v="6.7092142277548126"/>
    <n v="1"/>
    <x v="123"/>
  </r>
  <r>
    <n v="2019"/>
    <d v="2019-09-19T00:00:00"/>
    <x v="9"/>
    <x v="1"/>
    <x v="6"/>
    <d v="1899-12-30T16:04:00"/>
    <n v="30"/>
    <s v="trum"/>
    <s v="Atlantic trumpetfish"/>
    <s v="Aulostomus maculatus"/>
    <x v="9"/>
    <x v="0"/>
    <n v="23"/>
    <n v="1"/>
    <m/>
    <n v="1E-4"/>
    <n v="3.5539999999999998"/>
    <n v="0"/>
    <n v="0"/>
    <n v="6.9116339497187225"/>
    <n v="1"/>
    <x v="271"/>
  </r>
  <r>
    <n v="2019"/>
    <d v="2019-09-19T00:00:00"/>
    <x v="9"/>
    <x v="1"/>
    <x v="7"/>
    <d v="1899-12-30T16:04:00"/>
    <n v="30"/>
    <s v="grb"/>
    <s v="Graysby"/>
    <s v="Cephalopholis cruentata"/>
    <x v="2"/>
    <x v="0"/>
    <n v="20"/>
    <n v="2"/>
    <m/>
    <n v="1.1220000000000001E-2"/>
    <n v="3.07"/>
    <n v="0"/>
    <n v="0"/>
    <n v="110.70186655152514"/>
    <n v="1"/>
    <x v="516"/>
  </r>
  <r>
    <n v="2019"/>
    <d v="2019-09-19T00:00:00"/>
    <x v="9"/>
    <x v="1"/>
    <x v="7"/>
    <d v="1899-12-30T16:04:00"/>
    <n v="30"/>
    <s v="smg"/>
    <s v="Smallmouth Grunt"/>
    <s v="Haemulon chrysargyreum"/>
    <x v="3"/>
    <x v="0"/>
    <n v="15"/>
    <n v="1"/>
    <m/>
    <n v="1.259E-2"/>
    <n v="2.99"/>
    <n v="0"/>
    <n v="0"/>
    <n v="41.356006478222746"/>
    <n v="1"/>
    <x v="98"/>
  </r>
  <r>
    <n v="2019"/>
    <d v="2019-09-19T00:00:00"/>
    <x v="9"/>
    <x v="1"/>
    <x v="7"/>
    <d v="1899-12-30T16:04:00"/>
    <n v="30"/>
    <s v="bbs"/>
    <s v="Blackbar soldierfish"/>
    <s v="Myripristis jacobus "/>
    <x v="6"/>
    <x v="0"/>
    <n v="15"/>
    <n v="1"/>
    <m/>
    <n v="1.2019999999999999E-2"/>
    <n v="3.06"/>
    <n v="0"/>
    <n v="0"/>
    <n v="47.724756406775086"/>
    <n v="1"/>
    <x v="66"/>
  </r>
  <r>
    <n v="2019"/>
    <d v="2019-09-19T00:00:00"/>
    <x v="9"/>
    <x v="1"/>
    <x v="7"/>
    <d v="1899-12-30T16:04:00"/>
    <n v="30"/>
    <s v="yhw"/>
    <s v="Yellowhead Wrasse"/>
    <s v="Halichoeres garnoti"/>
    <x v="1"/>
    <x v="0"/>
    <n v="10"/>
    <n v="1"/>
    <m/>
    <n v="0.01"/>
    <n v="3.13"/>
    <n v="0"/>
    <n v="0"/>
    <n v="13.48962882591654"/>
    <n v="1"/>
    <x v="56"/>
  </r>
  <r>
    <n v="2019"/>
    <d v="2019-09-19T00:00:00"/>
    <x v="9"/>
    <x v="1"/>
    <x v="7"/>
    <d v="1899-12-30T16:04:00"/>
    <n v="30"/>
    <s v="ygf"/>
    <s v="Goatfish"/>
    <s v="Mulloidichthys martinicus"/>
    <x v="4"/>
    <x v="0"/>
    <n v="17"/>
    <n v="5"/>
    <m/>
    <n v="9.7699999999999992E-3"/>
    <n v="3.12"/>
    <n v="0"/>
    <n v="0"/>
    <n v="67.436527390317082"/>
    <n v="1"/>
    <x v="8"/>
  </r>
  <r>
    <n v="2019"/>
    <d v="2019-09-19T00:00:00"/>
    <x v="9"/>
    <x v="1"/>
    <x v="7"/>
    <d v="1899-12-30T16:04:00"/>
    <n v="30"/>
    <s v="gom"/>
    <s v="Goldentail Moray"/>
    <s v="Gymnothorax miliaris"/>
    <x v="5"/>
    <x v="0"/>
    <n v="30"/>
    <n v="1"/>
    <m/>
    <n v="1.8600000000000001E-3"/>
    <n v="3.07"/>
    <n v="0"/>
    <n v="0"/>
    <n v="63.719916233994255"/>
    <n v="1"/>
    <x v="536"/>
  </r>
  <r>
    <n v="2019"/>
    <d v="2019-09-19T00:00:00"/>
    <x v="9"/>
    <x v="1"/>
    <x v="7"/>
    <d v="1899-12-30T16:04:00"/>
    <n v="30"/>
    <s v="trum"/>
    <s v="Atlantic trumpetfish"/>
    <s v="Aulostomus maculatus"/>
    <x v="9"/>
    <x v="0"/>
    <n v="23"/>
    <n v="1"/>
    <m/>
    <n v="1E-4"/>
    <n v="3.5539999999999998"/>
    <n v="0"/>
    <n v="0"/>
    <n v="6.9116339497187225"/>
    <n v="1"/>
    <x v="271"/>
  </r>
  <r>
    <n v="2019"/>
    <d v="2019-09-19T00:00:00"/>
    <x v="9"/>
    <x v="1"/>
    <x v="7"/>
    <d v="1899-12-30T16:04:00"/>
    <n v="30"/>
    <s v="bbs"/>
    <s v="Blackbar soldierfish"/>
    <s v="Myripristis jacobus "/>
    <x v="6"/>
    <x v="0"/>
    <n v="17"/>
    <n v="2"/>
    <m/>
    <n v="1.2019999999999999E-2"/>
    <n v="3.06"/>
    <n v="0"/>
    <n v="0"/>
    <n v="69.99679693541637"/>
    <n v="1"/>
    <x v="537"/>
  </r>
  <r>
    <n v="2019"/>
    <d v="2019-09-19T00:00:00"/>
    <x v="9"/>
    <x v="1"/>
    <x v="7"/>
    <d v="1899-12-30T16:04:00"/>
    <n v="30"/>
    <s v="grb"/>
    <s v="Graysby"/>
    <s v="Cephalopholis cruentata"/>
    <x v="2"/>
    <x v="0"/>
    <n v="20"/>
    <n v="1"/>
    <m/>
    <n v="1.1220000000000001E-2"/>
    <n v="3.07"/>
    <n v="0"/>
    <n v="0"/>
    <n v="110.70186655152514"/>
    <n v="1"/>
    <x v="61"/>
  </r>
  <r>
    <n v="2019"/>
    <d v="2019-09-19T00:00:00"/>
    <x v="9"/>
    <x v="1"/>
    <x v="7"/>
    <d v="1899-12-30T16:04:00"/>
    <n v="30"/>
    <s v="bhw"/>
    <s v="Bluehead Wrasse"/>
    <s v="Thalassoma bifasciatum"/>
    <x v="1"/>
    <x v="0"/>
    <n v="5"/>
    <n v="23"/>
    <m/>
    <n v="8.9099999999999995E-3"/>
    <n v="3.01"/>
    <n v="0"/>
    <n v="0"/>
    <n v="1.1318201385239828"/>
    <n v="1"/>
    <x v="538"/>
  </r>
  <r>
    <n v="2019"/>
    <d v="2019-09-19T00:00:00"/>
    <x v="9"/>
    <x v="1"/>
    <x v="7"/>
    <d v="1899-12-30T16:04:00"/>
    <n v="30"/>
    <s v="gom"/>
    <s v="Goldentail Moray"/>
    <s v="Gymnothorax miliaris"/>
    <x v="5"/>
    <x v="0"/>
    <n v="20"/>
    <n v="1"/>
    <m/>
    <n v="1.8600000000000001E-3"/>
    <n v="3.07"/>
    <n v="0"/>
    <n v="0"/>
    <n v="18.351646326723419"/>
    <n v="1"/>
    <x v="539"/>
  </r>
  <r>
    <n v="2019"/>
    <d v="2019-03-14T00:00:00"/>
    <x v="10"/>
    <x v="0"/>
    <x v="8"/>
    <d v="1899-12-30T12:37:00"/>
    <n v="34"/>
    <s v="sms"/>
    <s v="Schoolmaster snapper"/>
    <s v="Lutjanus apodus"/>
    <x v="0"/>
    <x v="0"/>
    <n v="28"/>
    <n v="1"/>
    <m/>
    <n v="1.413E-2"/>
    <n v="2.98"/>
    <n v="0"/>
    <n v="0"/>
    <n v="290.18375435828915"/>
    <n v="1"/>
    <x v="204"/>
  </r>
  <r>
    <n v="2019"/>
    <d v="2019-03-14T00:00:00"/>
    <x v="10"/>
    <x v="0"/>
    <x v="0"/>
    <d v="1899-12-30T12:37:00"/>
    <n v="34"/>
    <s v="sms"/>
    <s v="Schoolmaster snapper"/>
    <s v="Lutjanus apodus"/>
    <x v="0"/>
    <x v="0"/>
    <n v="25"/>
    <n v="1"/>
    <m/>
    <n v="1.413E-2"/>
    <n v="2.98"/>
    <n v="0"/>
    <n v="0"/>
    <n v="207.01574968825722"/>
    <n v="1"/>
    <x v="349"/>
  </r>
  <r>
    <n v="2019"/>
    <d v="2019-03-14T00:00:00"/>
    <x v="10"/>
    <x v="0"/>
    <x v="0"/>
    <d v="1899-12-30T12:37:00"/>
    <n v="34"/>
    <s v="sms"/>
    <s v="Schoolmaster snapper"/>
    <s v="Lutjanus apodus"/>
    <x v="0"/>
    <x v="0"/>
    <n v="22"/>
    <n v="1"/>
    <m/>
    <n v="1.413E-2"/>
    <n v="2.98"/>
    <n v="0"/>
    <n v="0"/>
    <n v="141.43658141285795"/>
    <n v="1"/>
    <x v="540"/>
  </r>
  <r>
    <n v="2019"/>
    <d v="2019-03-14T00:00:00"/>
    <x v="10"/>
    <x v="0"/>
    <x v="0"/>
    <d v="1899-12-30T12:37:00"/>
    <n v="34"/>
    <s v="sms"/>
    <s v="Schoolmaster snapper"/>
    <s v="Lutjanus apodus"/>
    <x v="0"/>
    <x v="0"/>
    <n v="35"/>
    <n v="1"/>
    <m/>
    <n v="1.413E-2"/>
    <n v="2.98"/>
    <n v="0"/>
    <n v="0"/>
    <n v="564.24138129101766"/>
    <n v="1"/>
    <x v="69"/>
  </r>
  <r>
    <n v="2019"/>
    <d v="2019-03-14T00:00:00"/>
    <x v="10"/>
    <x v="0"/>
    <x v="0"/>
    <d v="1899-12-30T12:37:00"/>
    <n v="34"/>
    <s v="csg"/>
    <s v="Caesar Grunt"/>
    <s v="Haemulon carbonarium"/>
    <x v="3"/>
    <x v="0"/>
    <n v="28"/>
    <n v="1"/>
    <m/>
    <n v="1.738E-2"/>
    <n v="2.98"/>
    <n v="0"/>
    <n v="0"/>
    <n v="356.92807153199328"/>
    <n v="1"/>
    <x v="130"/>
  </r>
  <r>
    <n v="2019"/>
    <d v="2019-03-14T00:00:00"/>
    <x v="10"/>
    <x v="0"/>
    <x v="0"/>
    <d v="1899-12-30T12:37:00"/>
    <n v="34"/>
    <s v="ygf"/>
    <s v="Goatfish"/>
    <s v="Mulloidichthys martinicus"/>
    <x v="4"/>
    <x v="0"/>
    <n v="24"/>
    <n v="1"/>
    <m/>
    <n v="9.7699999999999992E-3"/>
    <n v="3.12"/>
    <n v="0"/>
    <n v="0"/>
    <n v="197.76691450042586"/>
    <n v="1"/>
    <x v="541"/>
  </r>
  <r>
    <n v="2019"/>
    <d v="2019-03-14T00:00:00"/>
    <x v="10"/>
    <x v="0"/>
    <x v="0"/>
    <d v="1899-12-30T12:37:00"/>
    <n v="34"/>
    <s v="frg"/>
    <s v="French Grunt"/>
    <s v="Haemulon flavolineatum"/>
    <x v="3"/>
    <x v="0"/>
    <n v="14"/>
    <n v="1"/>
    <m/>
    <n v="1.349E-2"/>
    <n v="3"/>
    <n v="0"/>
    <n v="0"/>
    <n v="37.016559999999998"/>
    <n v="1"/>
    <x v="100"/>
  </r>
  <r>
    <n v="2019"/>
    <d v="2019-03-14T00:00:00"/>
    <x v="10"/>
    <x v="0"/>
    <x v="0"/>
    <d v="1899-12-30T12:37:00"/>
    <n v="34"/>
    <s v="yhw"/>
    <s v="Yellowhead Wrasse"/>
    <s v="Halichoeres garnoti"/>
    <x v="1"/>
    <x v="0"/>
    <n v="12"/>
    <n v="1"/>
    <m/>
    <n v="0.01"/>
    <n v="3.13"/>
    <n v="0"/>
    <n v="0"/>
    <n v="23.869169040031956"/>
    <n v="1"/>
    <x v="34"/>
  </r>
  <r>
    <n v="2019"/>
    <d v="2019-03-14T00:00:00"/>
    <x v="10"/>
    <x v="0"/>
    <x v="0"/>
    <d v="1899-12-30T12:37:00"/>
    <n v="34"/>
    <s v="crf"/>
    <s v="Creole Fish"/>
    <s v="Paranthias furcifer"/>
    <x v="2"/>
    <x v="0"/>
    <n v="14"/>
    <n v="2"/>
    <m/>
    <n v="1.35E-2"/>
    <n v="3.0430000000000001"/>
    <n v="0"/>
    <n v="0"/>
    <n v="41.495536219741751"/>
    <n v="1"/>
    <x v="542"/>
  </r>
  <r>
    <n v="2019"/>
    <d v="2019-03-14T00:00:00"/>
    <x v="10"/>
    <x v="0"/>
    <x v="0"/>
    <d v="1899-12-30T12:37:00"/>
    <n v="34"/>
    <s v="crf"/>
    <s v="Creole Fish"/>
    <s v="Paranthias furcifer"/>
    <x v="2"/>
    <x v="0"/>
    <n v="18"/>
    <n v="2"/>
    <m/>
    <n v="1.35E-2"/>
    <n v="3.0430000000000001"/>
    <n v="0"/>
    <n v="0"/>
    <n v="89.151365916048732"/>
    <n v="1"/>
    <x v="520"/>
  </r>
  <r>
    <n v="2019"/>
    <d v="2019-03-14T00:00:00"/>
    <x v="10"/>
    <x v="0"/>
    <x v="0"/>
    <d v="1899-12-30T12:37:00"/>
    <n v="34"/>
    <s v="grb"/>
    <s v="Graysby"/>
    <s v="Cephalopholis cruentata"/>
    <x v="2"/>
    <x v="0"/>
    <n v="20"/>
    <n v="1"/>
    <m/>
    <n v="1.1220000000000001E-2"/>
    <n v="3.07"/>
    <n v="0"/>
    <n v="0"/>
    <n v="110.70186655152514"/>
    <n v="1"/>
    <x v="61"/>
  </r>
  <r>
    <n v="2019"/>
    <d v="2019-03-14T00:00:00"/>
    <x v="10"/>
    <x v="0"/>
    <x v="0"/>
    <d v="1899-12-30T12:37:00"/>
    <n v="34"/>
    <s v="grb"/>
    <s v="Graysby"/>
    <s v="Cephalopholis cruentata"/>
    <x v="2"/>
    <x v="0"/>
    <n v="15"/>
    <n v="1"/>
    <m/>
    <n v="1.1220000000000001E-2"/>
    <n v="3.07"/>
    <n v="0"/>
    <n v="0"/>
    <n v="45.771276260722111"/>
    <n v="1"/>
    <x v="132"/>
  </r>
  <r>
    <n v="2019"/>
    <d v="2019-03-14T00:00:00"/>
    <x v="10"/>
    <x v="0"/>
    <x v="0"/>
    <d v="1899-12-30T12:37:00"/>
    <n v="34"/>
    <s v="ham"/>
    <s v="Hamlet spp."/>
    <s v="Hypoplectrus puella"/>
    <x v="2"/>
    <x v="0"/>
    <n v="14"/>
    <n v="1"/>
    <m/>
    <n v="1.7780000000000001E-2"/>
    <n v="3.03"/>
    <n v="0"/>
    <n v="0"/>
    <n v="52.807998175556747"/>
    <n v="1"/>
    <x v="49"/>
  </r>
  <r>
    <n v="2019"/>
    <d v="2019-03-14T00:00:00"/>
    <x v="10"/>
    <x v="0"/>
    <x v="0"/>
    <d v="1899-12-30T12:37:00"/>
    <n v="34"/>
    <s v="ygf"/>
    <s v="Goatfish"/>
    <s v="Mulloidichthys martinicus"/>
    <x v="4"/>
    <x v="0"/>
    <n v="16"/>
    <n v="4"/>
    <m/>
    <n v="9.7699999999999992E-3"/>
    <n v="3.12"/>
    <n v="0"/>
    <n v="0"/>
    <n v="55.814740460517193"/>
    <n v="1"/>
    <x v="454"/>
  </r>
  <r>
    <n v="2019"/>
    <d v="2019-03-14T00:00:00"/>
    <x v="10"/>
    <x v="0"/>
    <x v="0"/>
    <d v="1899-12-30T12:37:00"/>
    <n v="34"/>
    <s v="frg"/>
    <s v="French Grunt"/>
    <s v="Haemulon flavolineatum"/>
    <x v="3"/>
    <x v="0"/>
    <n v="16"/>
    <n v="1"/>
    <m/>
    <n v="1.349E-2"/>
    <n v="3"/>
    <n v="0"/>
    <n v="0"/>
    <n v="55.255040000000001"/>
    <n v="1"/>
    <x v="23"/>
  </r>
  <r>
    <n v="2019"/>
    <d v="2019-03-14T00:00:00"/>
    <x v="10"/>
    <x v="0"/>
    <x v="0"/>
    <d v="1899-12-30T12:37:00"/>
    <n v="34"/>
    <s v="sqf"/>
    <s v="Squirrel Fish"/>
    <s v="Holocentrus adsensionis"/>
    <x v="6"/>
    <x v="0"/>
    <n v="13"/>
    <n v="1"/>
    <m/>
    <n v="1.585E-2"/>
    <n v="2.97"/>
    <n v="0"/>
    <n v="0"/>
    <n v="32.243414247292186"/>
    <n v="1"/>
    <x v="389"/>
  </r>
  <r>
    <n v="2019"/>
    <d v="2019-03-14T00:00:00"/>
    <x v="10"/>
    <x v="0"/>
    <x v="1"/>
    <d v="1899-12-30T12:47:00"/>
    <n v="28"/>
    <s v="mgs"/>
    <s v="Mahogany Snapper"/>
    <s v="Lutjanus mahogoni"/>
    <x v="0"/>
    <x v="0"/>
    <n v="23"/>
    <n v="7"/>
    <m/>
    <n v="1.6979999999999999E-2"/>
    <n v="2.96"/>
    <n v="0"/>
    <n v="0"/>
    <n v="182.24351386755112"/>
    <n v="1"/>
    <x v="543"/>
  </r>
  <r>
    <n v="2019"/>
    <d v="2019-03-14T00:00:00"/>
    <x v="10"/>
    <x v="0"/>
    <x v="1"/>
    <d v="1899-12-30T12:47:00"/>
    <n v="28"/>
    <s v="mgs"/>
    <s v="Mahogany Snapper"/>
    <s v="Lutjanus mahogoni"/>
    <x v="0"/>
    <x v="0"/>
    <n v="26"/>
    <n v="1"/>
    <m/>
    <n v="1.6979999999999999E-2"/>
    <n v="2.96"/>
    <n v="0"/>
    <n v="0"/>
    <n v="261.97436473330811"/>
    <n v="1"/>
    <x v="383"/>
  </r>
  <r>
    <n v="2019"/>
    <d v="2019-03-14T00:00:00"/>
    <x v="10"/>
    <x v="0"/>
    <x v="1"/>
    <d v="1899-12-30T12:47:00"/>
    <n v="28"/>
    <s v="csg"/>
    <s v="Caesar Grunt"/>
    <s v="Haemulon carbonarium"/>
    <x v="3"/>
    <x v="0"/>
    <n v="23"/>
    <n v="3"/>
    <m/>
    <n v="1.738E-2"/>
    <n v="2.98"/>
    <n v="0"/>
    <n v="0"/>
    <n v="198.60890794855385"/>
    <n v="1"/>
    <x v="544"/>
  </r>
  <r>
    <n v="2019"/>
    <d v="2019-03-14T00:00:00"/>
    <x v="10"/>
    <x v="0"/>
    <x v="1"/>
    <d v="1899-12-30T12:47:00"/>
    <n v="28"/>
    <s v="smg"/>
    <s v="Smallmouth Grunt"/>
    <s v="Haemulon chrysargyreum"/>
    <x v="3"/>
    <x v="0"/>
    <n v="16"/>
    <n v="2"/>
    <m/>
    <n v="1.259E-2"/>
    <n v="2.99"/>
    <n v="0"/>
    <n v="0"/>
    <n v="50.158492827323087"/>
    <n v="1"/>
    <x v="545"/>
  </r>
  <r>
    <n v="2019"/>
    <d v="2019-03-14T00:00:00"/>
    <x v="10"/>
    <x v="0"/>
    <x v="1"/>
    <d v="1899-12-30T12:47:00"/>
    <n v="28"/>
    <s v="bbs"/>
    <s v="Blackbar soldierfish"/>
    <s v="Myripristis jacobus "/>
    <x v="6"/>
    <x v="0"/>
    <n v="15"/>
    <n v="2"/>
    <m/>
    <n v="1.2019999999999999E-2"/>
    <n v="3.06"/>
    <n v="0"/>
    <n v="0"/>
    <n v="47.724756406775086"/>
    <n v="1"/>
    <x v="83"/>
  </r>
  <r>
    <n v="2019"/>
    <d v="2019-03-14T00:00:00"/>
    <x v="10"/>
    <x v="0"/>
    <x v="1"/>
    <d v="1899-12-30T12:47:00"/>
    <n v="28"/>
    <s v="bbs"/>
    <s v="Blackbar soldierfish"/>
    <s v="Myripristis jacobus "/>
    <x v="6"/>
    <x v="0"/>
    <n v="16"/>
    <n v="1"/>
    <m/>
    <n v="1.2019999999999999E-2"/>
    <n v="3.06"/>
    <n v="0"/>
    <n v="0"/>
    <n v="58.144898213408602"/>
    <n v="1"/>
    <x v="214"/>
  </r>
  <r>
    <n v="2019"/>
    <d v="2019-03-14T00:00:00"/>
    <x v="10"/>
    <x v="0"/>
    <x v="1"/>
    <d v="1899-12-30T12:47:00"/>
    <n v="28"/>
    <s v="frg"/>
    <s v="French Grunt"/>
    <s v="Haemulon flavolineatum"/>
    <x v="3"/>
    <x v="0"/>
    <n v="15"/>
    <n v="1"/>
    <m/>
    <n v="1.349E-2"/>
    <n v="3"/>
    <n v="0"/>
    <n v="0"/>
    <n v="45.528750000000002"/>
    <n v="1"/>
    <x v="3"/>
  </r>
  <r>
    <n v="2019"/>
    <d v="2019-03-14T00:00:00"/>
    <x v="10"/>
    <x v="0"/>
    <x v="1"/>
    <d v="1899-12-30T12:47:00"/>
    <n v="28"/>
    <s v="frg"/>
    <s v="French Grunt"/>
    <s v="Haemulon flavolineatum"/>
    <x v="3"/>
    <x v="0"/>
    <n v="12"/>
    <n v="1"/>
    <m/>
    <n v="1.349E-2"/>
    <n v="3"/>
    <n v="0"/>
    <n v="0"/>
    <n v="23.31072"/>
    <n v="1"/>
    <x v="99"/>
  </r>
  <r>
    <n v="2019"/>
    <d v="2019-03-14T00:00:00"/>
    <x v="10"/>
    <x v="0"/>
    <x v="1"/>
    <d v="1899-12-30T12:47:00"/>
    <n v="28"/>
    <s v="frg"/>
    <s v="French Grunt"/>
    <s v="Haemulon flavolineatum"/>
    <x v="3"/>
    <x v="0"/>
    <n v="14"/>
    <n v="1"/>
    <m/>
    <n v="1.349E-2"/>
    <n v="3"/>
    <n v="0"/>
    <n v="0"/>
    <n v="37.016559999999998"/>
    <n v="1"/>
    <x v="100"/>
  </r>
  <r>
    <n v="2019"/>
    <d v="2019-03-14T00:00:00"/>
    <x v="10"/>
    <x v="0"/>
    <x v="1"/>
    <d v="1899-12-30T12:47:00"/>
    <n v="28"/>
    <s v="fra"/>
    <s v="French Angelfish"/>
    <s v="Pomacanthus paru"/>
    <x v="10"/>
    <x v="0"/>
    <n v="28"/>
    <n v="1"/>
    <m/>
    <n v="3.09E-2"/>
    <n v="2.95"/>
    <n v="0"/>
    <n v="0"/>
    <n v="574.21518334152347"/>
    <n v="1"/>
    <x v="546"/>
  </r>
  <r>
    <n v="2019"/>
    <d v="2019-03-14T00:00:00"/>
    <x v="10"/>
    <x v="0"/>
    <x v="1"/>
    <d v="1899-12-30T12:47:00"/>
    <n v="28"/>
    <s v="spd"/>
    <s v="Spotted Drum"/>
    <s v="Equetus punctatus"/>
    <x v="20"/>
    <x v="0"/>
    <n v="20"/>
    <n v="1"/>
    <m/>
    <n v="8.3199999999999993E-3"/>
    <n v="3.09"/>
    <n v="0"/>
    <n v="0"/>
    <n v="87.157750521503587"/>
    <n v="1"/>
    <x v="547"/>
  </r>
  <r>
    <n v="2019"/>
    <d v="2019-03-14T00:00:00"/>
    <x v="10"/>
    <x v="0"/>
    <x v="1"/>
    <d v="1899-12-30T12:47:00"/>
    <n v="28"/>
    <s v="smg"/>
    <s v="Smallmouth Grunt"/>
    <s v="Haemulon chrysargyreum"/>
    <x v="3"/>
    <x v="0"/>
    <n v="14"/>
    <n v="17"/>
    <m/>
    <n v="1.259E-2"/>
    <n v="2.99"/>
    <n v="0"/>
    <n v="0"/>
    <n v="33.647171114051574"/>
    <n v="1"/>
    <x v="548"/>
  </r>
  <r>
    <n v="2019"/>
    <d v="2019-03-14T00:00:00"/>
    <x v="10"/>
    <x v="0"/>
    <x v="1"/>
    <d v="1899-12-30T12:47:00"/>
    <n v="28"/>
    <s v="frg"/>
    <s v="French Grunt"/>
    <s v="Haemulon flavolineatum"/>
    <x v="3"/>
    <x v="0"/>
    <n v="14"/>
    <n v="4"/>
    <m/>
    <n v="1.349E-2"/>
    <n v="3"/>
    <n v="0"/>
    <n v="0"/>
    <n v="37.016559999999998"/>
    <n v="1"/>
    <x v="549"/>
  </r>
  <r>
    <n v="2019"/>
    <d v="2019-03-14T00:00:00"/>
    <x v="10"/>
    <x v="0"/>
    <x v="1"/>
    <d v="1899-12-30T12:47:00"/>
    <n v="28"/>
    <s v="sph"/>
    <s v="Spanish Hogfish"/>
    <s v="Bodianus rufus"/>
    <x v="1"/>
    <x v="0"/>
    <n v="2"/>
    <n v="1"/>
    <m/>
    <n v="1.44E-2"/>
    <n v="3.0531999999999999"/>
    <n v="0"/>
    <n v="0"/>
    <n v="0.1195273455523799"/>
    <n v="1"/>
    <x v="550"/>
  </r>
  <r>
    <n v="2019"/>
    <d v="2019-03-14T00:00:00"/>
    <x v="10"/>
    <x v="0"/>
    <x v="1"/>
    <d v="1899-12-30T12:47:00"/>
    <n v="28"/>
    <s v="grb"/>
    <s v="Graysby"/>
    <s v="Cephalopholis cruentata"/>
    <x v="2"/>
    <x v="0"/>
    <n v="16"/>
    <n v="1"/>
    <m/>
    <n v="1.1220000000000001E-2"/>
    <n v="3.07"/>
    <n v="0"/>
    <n v="0"/>
    <n v="55.800900005529286"/>
    <n v="1"/>
    <x v="108"/>
  </r>
  <r>
    <n v="2019"/>
    <d v="2019-03-14T00:00:00"/>
    <x v="10"/>
    <x v="0"/>
    <x v="1"/>
    <d v="1899-12-30T12:47:00"/>
    <n v="28"/>
    <s v="grb"/>
    <s v="Graysby"/>
    <s v="Cephalopholis cruentata"/>
    <x v="2"/>
    <x v="0"/>
    <n v="14"/>
    <n v="1"/>
    <m/>
    <n v="1.1220000000000001E-2"/>
    <n v="3.07"/>
    <n v="0"/>
    <n v="0"/>
    <n v="37.034452314396681"/>
    <n v="1"/>
    <x v="30"/>
  </r>
  <r>
    <n v="2019"/>
    <d v="2019-03-14T00:00:00"/>
    <x v="10"/>
    <x v="0"/>
    <x v="1"/>
    <d v="1899-12-30T12:47:00"/>
    <n v="28"/>
    <s v="yhw"/>
    <s v="Yellowhead Wrasse"/>
    <s v="Halichoeres garnoti"/>
    <x v="1"/>
    <x v="0"/>
    <n v="3"/>
    <n v="1"/>
    <m/>
    <n v="0.01"/>
    <n v="3.13"/>
    <n v="0"/>
    <n v="0"/>
    <n v="0.3114508548769428"/>
    <n v="1"/>
    <x v="253"/>
  </r>
  <r>
    <n v="2019"/>
    <d v="2019-03-14T00:00:00"/>
    <x v="10"/>
    <x v="0"/>
    <x v="1"/>
    <d v="1899-12-30T12:47:00"/>
    <n v="28"/>
    <s v="frg"/>
    <s v="French Grunt"/>
    <s v="Haemulon flavolineatum"/>
    <x v="3"/>
    <x v="0"/>
    <n v="15"/>
    <n v="4"/>
    <m/>
    <n v="1.349E-2"/>
    <n v="3"/>
    <n v="0"/>
    <n v="0"/>
    <n v="45.528750000000002"/>
    <n v="1"/>
    <x v="551"/>
  </r>
  <r>
    <n v="2019"/>
    <d v="2019-03-14T00:00:00"/>
    <x v="10"/>
    <x v="0"/>
    <x v="1"/>
    <d v="1899-12-30T12:47:00"/>
    <n v="28"/>
    <s v="frg"/>
    <s v="French Grunt"/>
    <s v="Haemulon flavolineatum"/>
    <x v="3"/>
    <x v="0"/>
    <n v="12"/>
    <n v="1"/>
    <m/>
    <n v="1.349E-2"/>
    <n v="3"/>
    <n v="0"/>
    <n v="0"/>
    <n v="23.31072"/>
    <n v="1"/>
    <x v="99"/>
  </r>
  <r>
    <n v="2019"/>
    <d v="2019-03-14T00:00:00"/>
    <x v="10"/>
    <x v="0"/>
    <x v="1"/>
    <d v="1899-12-30T12:47:00"/>
    <n v="28"/>
    <s v="ygf"/>
    <s v="Goatfish"/>
    <s v="Mulloidichthys martinicus"/>
    <x v="4"/>
    <x v="0"/>
    <n v="13"/>
    <n v="4"/>
    <m/>
    <n v="9.7699999999999992E-3"/>
    <n v="3.12"/>
    <n v="0"/>
    <n v="0"/>
    <n v="29.201006631237458"/>
    <n v="1"/>
    <x v="552"/>
  </r>
  <r>
    <n v="2019"/>
    <d v="2019-03-14T00:00:00"/>
    <x v="10"/>
    <x v="0"/>
    <x v="1"/>
    <d v="1899-12-30T12:47:00"/>
    <n v="28"/>
    <s v="grb"/>
    <s v="Graysby"/>
    <s v="Cephalopholis cruentata"/>
    <x v="2"/>
    <x v="0"/>
    <n v="13"/>
    <n v="1"/>
    <m/>
    <n v="1.1220000000000001E-2"/>
    <n v="3.07"/>
    <n v="0"/>
    <n v="0"/>
    <n v="29.498433154231666"/>
    <n v="1"/>
    <x v="213"/>
  </r>
  <r>
    <n v="2019"/>
    <d v="2019-03-14T00:00:00"/>
    <x v="10"/>
    <x v="0"/>
    <x v="1"/>
    <d v="1899-12-30T12:47:00"/>
    <n v="28"/>
    <s v="ham"/>
    <s v="Hamlet spp."/>
    <s v="Hypoplectrus puella"/>
    <x v="2"/>
    <x v="0"/>
    <n v="12"/>
    <n v="1"/>
    <m/>
    <n v="1.7780000000000001E-2"/>
    <n v="3.03"/>
    <n v="0"/>
    <n v="0"/>
    <n v="33.101748308010208"/>
    <n v="1"/>
    <x v="103"/>
  </r>
  <r>
    <n v="2019"/>
    <d v="2019-03-14T00:00:00"/>
    <x v="10"/>
    <x v="0"/>
    <x v="1"/>
    <d v="1899-12-30T12:47:00"/>
    <n v="28"/>
    <s v="smg"/>
    <s v="Smallmouth Grunt"/>
    <s v="Haemulon chrysargyreum"/>
    <x v="3"/>
    <x v="0"/>
    <n v="11"/>
    <n v="10"/>
    <m/>
    <n v="1.259E-2"/>
    <n v="2.99"/>
    <n v="0"/>
    <n v="0"/>
    <n v="16.360247096216348"/>
    <n v="1"/>
    <x v="553"/>
  </r>
  <r>
    <n v="2019"/>
    <d v="2019-03-14T00:00:00"/>
    <x v="10"/>
    <x v="0"/>
    <x v="1"/>
    <d v="1899-12-30T12:47:00"/>
    <n v="28"/>
    <s v="smg"/>
    <s v="Smallmouth Grunt"/>
    <s v="Haemulon chrysargyreum"/>
    <x v="3"/>
    <x v="0"/>
    <n v="12"/>
    <n v="10"/>
    <m/>
    <n v="1.259E-2"/>
    <n v="2.99"/>
    <n v="0"/>
    <n v="0"/>
    <n v="21.221577102571867"/>
    <n v="1"/>
    <x v="554"/>
  </r>
  <r>
    <n v="2019"/>
    <d v="2019-03-14T00:00:00"/>
    <x v="10"/>
    <x v="0"/>
    <x v="1"/>
    <d v="1899-12-30T12:47:00"/>
    <n v="28"/>
    <s v="grb"/>
    <s v="Graysby"/>
    <s v="Cephalopholis cruentata"/>
    <x v="2"/>
    <x v="0"/>
    <n v="13"/>
    <n v="1"/>
    <m/>
    <n v="1.1220000000000001E-2"/>
    <n v="3.07"/>
    <n v="0"/>
    <n v="0"/>
    <n v="29.498433154231666"/>
    <n v="1"/>
    <x v="213"/>
  </r>
  <r>
    <n v="2019"/>
    <d v="2019-03-14T00:00:00"/>
    <x v="10"/>
    <x v="0"/>
    <x v="2"/>
    <d v="1899-12-30T12:56:00"/>
    <n v="30"/>
    <s v="mgs"/>
    <s v="Mahogany Snapper"/>
    <s v="Lutjanus mahogoni"/>
    <x v="0"/>
    <x v="0"/>
    <n v="15"/>
    <n v="10"/>
    <m/>
    <n v="1.6979999999999999E-2"/>
    <n v="2.96"/>
    <n v="0"/>
    <n v="0"/>
    <n v="51.424231799782156"/>
    <n v="1"/>
    <x v="555"/>
  </r>
  <r>
    <n v="2019"/>
    <d v="2019-03-14T00:00:00"/>
    <x v="10"/>
    <x v="0"/>
    <x v="2"/>
    <d v="1899-12-30T12:56:00"/>
    <n v="30"/>
    <s v="mgs"/>
    <s v="Mahogany Snapper"/>
    <s v="Lutjanus mahogoni"/>
    <x v="0"/>
    <x v="0"/>
    <n v="16"/>
    <n v="6"/>
    <m/>
    <n v="1.6979999999999999E-2"/>
    <n v="2.96"/>
    <n v="0"/>
    <n v="0"/>
    <n v="62.249065285046171"/>
    <n v="1"/>
    <x v="556"/>
  </r>
  <r>
    <n v="2019"/>
    <d v="2019-03-14T00:00:00"/>
    <x v="10"/>
    <x v="0"/>
    <x v="2"/>
    <d v="1899-12-30T12:56:00"/>
    <n v="30"/>
    <s v="sph"/>
    <s v="Spanish Hogfish"/>
    <s v="Bodianus rufus"/>
    <x v="1"/>
    <x v="0"/>
    <n v="19"/>
    <n v="1"/>
    <m/>
    <n v="1.44E-2"/>
    <n v="3.0531999999999999"/>
    <n v="0"/>
    <n v="0"/>
    <n v="115.5188845034038"/>
    <n v="1"/>
    <x v="301"/>
  </r>
  <r>
    <n v="2019"/>
    <d v="2019-03-14T00:00:00"/>
    <x v="10"/>
    <x v="0"/>
    <x v="2"/>
    <d v="1899-12-30T12:56:00"/>
    <n v="30"/>
    <s v="sms"/>
    <s v="Schoolmaster snapper"/>
    <s v="Lutjanus apodus"/>
    <x v="0"/>
    <x v="0"/>
    <n v="40"/>
    <n v="1"/>
    <m/>
    <n v="1.413E-2"/>
    <n v="2.98"/>
    <n v="0"/>
    <n v="0"/>
    <n v="840.00319128069634"/>
    <n v="1"/>
    <x v="24"/>
  </r>
  <r>
    <n v="2019"/>
    <d v="2019-03-14T00:00:00"/>
    <x v="10"/>
    <x v="0"/>
    <x v="2"/>
    <d v="1899-12-30T12:56:00"/>
    <n v="30"/>
    <s v="blm"/>
    <s v="Black Margate"/>
    <s v="Anisotremus surinamensis"/>
    <x v="3"/>
    <x v="0"/>
    <n v="30"/>
    <n v="1"/>
    <m/>
    <n v="1.66E-2"/>
    <n v="3.05"/>
    <n v="0"/>
    <n v="0"/>
    <n v="531.28544098188183"/>
    <n v="1"/>
    <x v="449"/>
  </r>
  <r>
    <n v="2019"/>
    <d v="2019-03-14T00:00:00"/>
    <x v="10"/>
    <x v="0"/>
    <x v="2"/>
    <d v="1899-12-30T12:56:00"/>
    <n v="30"/>
    <s v="yhw"/>
    <s v="Yellowhead Wrasse"/>
    <s v="Halichoeres garnoti"/>
    <x v="1"/>
    <x v="0"/>
    <n v="10"/>
    <n v="3"/>
    <m/>
    <n v="0.01"/>
    <n v="3.13"/>
    <n v="0"/>
    <n v="0"/>
    <n v="13.48962882591654"/>
    <n v="1"/>
    <x v="497"/>
  </r>
  <r>
    <n v="2019"/>
    <d v="2019-03-14T00:00:00"/>
    <x v="10"/>
    <x v="0"/>
    <x v="2"/>
    <d v="1899-12-30T12:56:00"/>
    <n v="30"/>
    <s v="ygf"/>
    <s v="Goatfish"/>
    <s v="Mulloidichthys martinicus"/>
    <x v="4"/>
    <x v="0"/>
    <n v="12"/>
    <n v="3"/>
    <m/>
    <n v="9.7699999999999992E-3"/>
    <n v="3.12"/>
    <n v="0"/>
    <n v="0"/>
    <n v="22.747834053184654"/>
    <n v="1"/>
    <x v="557"/>
  </r>
  <r>
    <n v="2019"/>
    <d v="2019-03-14T00:00:00"/>
    <x v="10"/>
    <x v="0"/>
    <x v="2"/>
    <d v="1899-12-30T12:56:00"/>
    <n v="30"/>
    <s v="csg"/>
    <s v="Caesar Grunt"/>
    <s v="Haemulon carbonarium"/>
    <x v="3"/>
    <x v="0"/>
    <n v="26"/>
    <n v="1"/>
    <m/>
    <n v="1.738E-2"/>
    <n v="2.98"/>
    <n v="0"/>
    <n v="0"/>
    <n v="286.20047424431795"/>
    <n v="1"/>
    <x v="558"/>
  </r>
  <r>
    <n v="2019"/>
    <d v="2019-03-14T00:00:00"/>
    <x v="10"/>
    <x v="0"/>
    <x v="2"/>
    <d v="1899-12-30T12:56:00"/>
    <n v="30"/>
    <s v="trum"/>
    <s v="Atlantic trumpetfish"/>
    <s v="Aulostomus maculatus"/>
    <x v="9"/>
    <x v="0"/>
    <n v="40"/>
    <n v="1"/>
    <m/>
    <n v="1E-4"/>
    <n v="3.5539999999999998"/>
    <n v="0"/>
    <n v="0"/>
    <n v="49.399347121607263"/>
    <n v="1"/>
    <x v="234"/>
  </r>
  <r>
    <n v="2019"/>
    <d v="2019-03-14T00:00:00"/>
    <x v="10"/>
    <x v="0"/>
    <x v="2"/>
    <d v="1899-12-30T12:56:00"/>
    <n v="30"/>
    <s v="trum"/>
    <s v="Atlantic trumpetfish"/>
    <s v="Aulostomus maculatus"/>
    <x v="9"/>
    <x v="0"/>
    <n v="25"/>
    <n v="1"/>
    <m/>
    <n v="1E-4"/>
    <n v="3.5539999999999998"/>
    <n v="0"/>
    <n v="0"/>
    <n v="9.2956291852694353"/>
    <n v="1"/>
    <x v="312"/>
  </r>
  <r>
    <n v="2019"/>
    <d v="2019-03-14T00:00:00"/>
    <x v="10"/>
    <x v="0"/>
    <x v="2"/>
    <d v="1899-12-30T12:56:00"/>
    <n v="30"/>
    <s v="yhw"/>
    <s v="Yellowhead Wrasse"/>
    <s v="Halichoeres garnoti"/>
    <x v="1"/>
    <x v="0"/>
    <n v="10"/>
    <n v="1"/>
    <m/>
    <n v="0.01"/>
    <n v="3.13"/>
    <n v="0"/>
    <n v="0"/>
    <n v="13.48962882591654"/>
    <n v="1"/>
    <x v="56"/>
  </r>
  <r>
    <n v="2019"/>
    <d v="2019-03-14T00:00:00"/>
    <x v="10"/>
    <x v="0"/>
    <x v="2"/>
    <d v="1899-12-30T12:56:00"/>
    <n v="30"/>
    <s v="4eb"/>
    <s v="Foureye Butterflyfish"/>
    <s v="Chaetodon capistratus"/>
    <x v="11"/>
    <x v="0"/>
    <n v="10"/>
    <n v="1"/>
    <m/>
    <n v="2.512E-2"/>
    <n v="3.1"/>
    <n v="0"/>
    <n v="0"/>
    <n v="31.624206344269499"/>
    <n v="1"/>
    <x v="63"/>
  </r>
  <r>
    <n v="2019"/>
    <d v="2019-03-14T00:00:00"/>
    <x v="10"/>
    <x v="0"/>
    <x v="2"/>
    <d v="1899-12-30T12:56:00"/>
    <n v="30"/>
    <s v="frg"/>
    <s v="French Grunt"/>
    <s v="Haemulon flavolineatum"/>
    <x v="3"/>
    <x v="0"/>
    <n v="15"/>
    <n v="1"/>
    <m/>
    <n v="1.349E-2"/>
    <n v="3"/>
    <n v="0"/>
    <n v="0"/>
    <n v="45.528750000000002"/>
    <n v="1"/>
    <x v="3"/>
  </r>
  <r>
    <n v="2019"/>
    <d v="2019-03-14T00:00:00"/>
    <x v="10"/>
    <x v="0"/>
    <x v="2"/>
    <d v="1899-12-30T12:56:00"/>
    <n v="30"/>
    <s v="sms"/>
    <s v="Schoolmaster snapper"/>
    <s v="Lutjanus apodus"/>
    <x v="0"/>
    <x v="0"/>
    <n v="24"/>
    <n v="1"/>
    <m/>
    <n v="1.413E-2"/>
    <n v="2.98"/>
    <n v="0"/>
    <n v="0"/>
    <n v="183.30388184120486"/>
    <n v="1"/>
    <x v="113"/>
  </r>
  <r>
    <n v="2019"/>
    <d v="2019-03-14T00:00:00"/>
    <x v="10"/>
    <x v="0"/>
    <x v="2"/>
    <d v="1899-12-30T12:56:00"/>
    <n v="30"/>
    <s v="bbs"/>
    <s v="Blackbar soldierfish"/>
    <s v="Myripristis jacobus "/>
    <x v="6"/>
    <x v="0"/>
    <n v="15"/>
    <n v="1"/>
    <m/>
    <n v="1.2019999999999999E-2"/>
    <n v="3.06"/>
    <n v="0"/>
    <n v="0"/>
    <n v="47.724756406775086"/>
    <n v="1"/>
    <x v="66"/>
  </r>
  <r>
    <n v="2019"/>
    <d v="2019-03-14T00:00:00"/>
    <x v="10"/>
    <x v="0"/>
    <x v="2"/>
    <d v="1899-12-30T12:56:00"/>
    <n v="30"/>
    <s v="smg"/>
    <s v="Smallmouth Grunt"/>
    <s v="Haemulon chrysargyreum"/>
    <x v="3"/>
    <x v="0"/>
    <n v="15"/>
    <n v="12"/>
    <m/>
    <n v="1.259E-2"/>
    <n v="2.99"/>
    <n v="0"/>
    <n v="0"/>
    <n v="41.356006478222746"/>
    <n v="1"/>
    <x v="559"/>
  </r>
  <r>
    <n v="2019"/>
    <d v="2019-03-14T00:00:00"/>
    <x v="10"/>
    <x v="0"/>
    <x v="3"/>
    <d v="1899-12-30T13:07:00"/>
    <n v="30"/>
    <s v="ygf"/>
    <s v="Goatfish"/>
    <s v="Mulloidichthys martinicus"/>
    <x v="4"/>
    <x v="0"/>
    <n v="18"/>
    <n v="1"/>
    <m/>
    <n v="9.7699999999999992E-3"/>
    <n v="3.12"/>
    <n v="0"/>
    <n v="0"/>
    <n v="80.601807249259167"/>
    <n v="1"/>
    <x v="5"/>
  </r>
  <r>
    <n v="2019"/>
    <d v="2019-03-14T00:00:00"/>
    <x v="10"/>
    <x v="0"/>
    <x v="3"/>
    <d v="1899-12-30T13:07:00"/>
    <n v="30"/>
    <s v="bbs"/>
    <s v="Blackbar soldierfish"/>
    <s v="Myripristis jacobus "/>
    <x v="6"/>
    <x v="0"/>
    <n v="16"/>
    <n v="2"/>
    <m/>
    <n v="1.2019999999999999E-2"/>
    <n v="3.06"/>
    <n v="0"/>
    <n v="0"/>
    <n v="58.144898213408602"/>
    <n v="1"/>
    <x v="223"/>
  </r>
  <r>
    <n v="2019"/>
    <d v="2019-03-14T00:00:00"/>
    <x v="10"/>
    <x v="0"/>
    <x v="3"/>
    <d v="1899-12-30T13:07:00"/>
    <n v="30"/>
    <s v="frg"/>
    <s v="French Grunt"/>
    <s v="Haemulon flavolineatum"/>
    <x v="3"/>
    <x v="0"/>
    <n v="16"/>
    <n v="1"/>
    <m/>
    <n v="1.349E-2"/>
    <n v="3"/>
    <n v="0"/>
    <n v="0"/>
    <n v="55.255040000000001"/>
    <n v="1"/>
    <x v="23"/>
  </r>
  <r>
    <n v="2019"/>
    <d v="2019-03-14T00:00:00"/>
    <x v="10"/>
    <x v="0"/>
    <x v="3"/>
    <d v="1899-12-30T13:07:00"/>
    <n v="30"/>
    <s v="crf"/>
    <s v="Creole Fish"/>
    <s v="Paranthias furcifer"/>
    <x v="2"/>
    <x v="0"/>
    <n v="18"/>
    <n v="1"/>
    <m/>
    <n v="1.35E-2"/>
    <n v="3.0430000000000001"/>
    <n v="0"/>
    <n v="0"/>
    <n v="89.151365916048732"/>
    <n v="1"/>
    <x v="338"/>
  </r>
  <r>
    <n v="2019"/>
    <d v="2019-03-14T00:00:00"/>
    <x v="10"/>
    <x v="0"/>
    <x v="3"/>
    <d v="1899-12-30T13:07:00"/>
    <n v="30"/>
    <s v="sgf"/>
    <s v="Spotted Goatfish"/>
    <s v="Pseudupeneus maculatus"/>
    <x v="4"/>
    <x v="0"/>
    <n v="18"/>
    <n v="1"/>
    <m/>
    <n v="0.01"/>
    <n v="3.12"/>
    <n v="0"/>
    <n v="0"/>
    <n v="82.499290940899868"/>
    <n v="1"/>
    <x v="316"/>
  </r>
  <r>
    <n v="2019"/>
    <d v="2019-03-14T00:00:00"/>
    <x v="10"/>
    <x v="0"/>
    <x v="3"/>
    <d v="1899-12-30T13:07:00"/>
    <n v="30"/>
    <s v="ygf"/>
    <s v="Goatfish"/>
    <s v="Mulloidichthys martinicus"/>
    <x v="4"/>
    <x v="0"/>
    <n v="16"/>
    <n v="5"/>
    <m/>
    <n v="9.7699999999999992E-3"/>
    <n v="3.12"/>
    <n v="0"/>
    <n v="0"/>
    <n v="55.814740460517193"/>
    <n v="1"/>
    <x v="560"/>
  </r>
  <r>
    <n v="2019"/>
    <d v="2019-03-14T00:00:00"/>
    <x v="10"/>
    <x v="0"/>
    <x v="3"/>
    <d v="1899-12-30T13:07:00"/>
    <n v="30"/>
    <s v="bhw"/>
    <s v="Bluehead Wrasse"/>
    <s v="Thalassoma bifasciatum"/>
    <x v="1"/>
    <x v="0"/>
    <n v="10"/>
    <n v="1"/>
    <m/>
    <n v="8.9099999999999995E-3"/>
    <n v="3.01"/>
    <n v="0"/>
    <n v="0"/>
    <n v="9.1175405612215243"/>
    <n v="1"/>
    <x v="380"/>
  </r>
  <r>
    <n v="2019"/>
    <d v="2019-03-14T00:00:00"/>
    <x v="10"/>
    <x v="0"/>
    <x v="3"/>
    <d v="1899-12-30T13:07:00"/>
    <n v="30"/>
    <s v="bhw"/>
    <s v="Bluehead Wrasse"/>
    <s v="Thalassoma bifasciatum"/>
    <x v="1"/>
    <x v="0"/>
    <n v="8"/>
    <n v="5"/>
    <m/>
    <n v="8.9099999999999995E-3"/>
    <n v="3.01"/>
    <n v="0"/>
    <n v="0"/>
    <n v="4.6577756365061544"/>
    <n v="1"/>
    <x v="561"/>
  </r>
  <r>
    <n v="2019"/>
    <d v="2019-03-14T00:00:00"/>
    <x v="10"/>
    <x v="0"/>
    <x v="3"/>
    <d v="1899-12-30T13:07:00"/>
    <n v="30"/>
    <s v="frg"/>
    <s v="French Grunt"/>
    <s v="Haemulon flavolineatum"/>
    <x v="3"/>
    <x v="0"/>
    <n v="17"/>
    <n v="1"/>
    <m/>
    <n v="1.349E-2"/>
    <n v="3"/>
    <n v="0"/>
    <n v="0"/>
    <n v="66.27637"/>
    <n v="1"/>
    <x v="13"/>
  </r>
  <r>
    <n v="2019"/>
    <d v="2019-03-14T00:00:00"/>
    <x v="10"/>
    <x v="0"/>
    <x v="3"/>
    <d v="1899-12-30T13:07:00"/>
    <n v="30"/>
    <s v="4eb"/>
    <s v="Foureye Butterflyfish"/>
    <s v="Chaetodon capistratus"/>
    <x v="11"/>
    <x v="0"/>
    <n v="12"/>
    <n v="2"/>
    <m/>
    <n v="2.512E-2"/>
    <n v="3.1"/>
    <n v="0"/>
    <n v="0"/>
    <n v="55.652092436993136"/>
    <n v="1"/>
    <x v="96"/>
  </r>
  <r>
    <n v="2019"/>
    <d v="2019-03-14T00:00:00"/>
    <x v="10"/>
    <x v="0"/>
    <x v="3"/>
    <d v="1899-12-30T13:07:00"/>
    <n v="30"/>
    <s v="yhw"/>
    <s v="Yellowhead Wrasse"/>
    <s v="Halichoeres garnoti"/>
    <x v="1"/>
    <x v="0"/>
    <n v="8"/>
    <n v="1"/>
    <m/>
    <n v="0.01"/>
    <n v="3.13"/>
    <n v="0"/>
    <n v="0"/>
    <n v="6.7092142277548126"/>
    <n v="1"/>
    <x v="123"/>
  </r>
  <r>
    <n v="2019"/>
    <d v="2019-03-14T00:00:00"/>
    <x v="10"/>
    <x v="0"/>
    <x v="3"/>
    <d v="1899-12-30T13:07:00"/>
    <n v="30"/>
    <s v="smg"/>
    <s v="Smallmouth Grunt"/>
    <s v="Haemulon chrysargyreum"/>
    <x v="3"/>
    <x v="0"/>
    <n v="11"/>
    <n v="2"/>
    <m/>
    <n v="1.259E-2"/>
    <n v="2.99"/>
    <n v="0"/>
    <n v="0"/>
    <n v="16.360247096216348"/>
    <n v="1"/>
    <x v="562"/>
  </r>
  <r>
    <n v="2019"/>
    <d v="2019-03-14T00:00:00"/>
    <x v="10"/>
    <x v="0"/>
    <x v="4"/>
    <d v="1899-12-30T13:16:00"/>
    <n v="32"/>
    <s v="trum"/>
    <s v="Atlantic trumpetfish"/>
    <s v="Aulostomus maculatus"/>
    <x v="9"/>
    <x v="0"/>
    <n v="26"/>
    <n v="1"/>
    <m/>
    <n v="1E-4"/>
    <n v="3.5539999999999998"/>
    <n v="0"/>
    <n v="0"/>
    <n v="10.68600267808916"/>
    <n v="1"/>
    <x v="291"/>
  </r>
  <r>
    <n v="2019"/>
    <d v="2019-03-14T00:00:00"/>
    <x v="10"/>
    <x v="0"/>
    <x v="4"/>
    <d v="1899-12-30T13:16:00"/>
    <n v="32"/>
    <s v="smg"/>
    <s v="Smallmouth Grunt"/>
    <s v="Haemulon chrysargyreum"/>
    <x v="3"/>
    <x v="0"/>
    <n v="14"/>
    <n v="8"/>
    <m/>
    <n v="1.259E-2"/>
    <n v="2.99"/>
    <n v="0"/>
    <n v="0"/>
    <n v="33.647171114051574"/>
    <n v="1"/>
    <x v="563"/>
  </r>
  <r>
    <n v="2019"/>
    <d v="2019-03-14T00:00:00"/>
    <x v="10"/>
    <x v="0"/>
    <x v="4"/>
    <d v="1899-12-30T13:16:00"/>
    <n v="32"/>
    <s v="smg"/>
    <s v="Smallmouth Grunt"/>
    <s v="Haemulon chrysargyreum"/>
    <x v="3"/>
    <x v="0"/>
    <n v="16"/>
    <n v="2"/>
    <m/>
    <n v="1.259E-2"/>
    <n v="2.99"/>
    <n v="0"/>
    <n v="0"/>
    <n v="50.158492827323087"/>
    <n v="1"/>
    <x v="545"/>
  </r>
  <r>
    <n v="2019"/>
    <d v="2019-03-14T00:00:00"/>
    <x v="10"/>
    <x v="0"/>
    <x v="4"/>
    <d v="1899-12-30T13:16:00"/>
    <n v="32"/>
    <s v="bbs"/>
    <s v="Blackbar soldierfish"/>
    <s v="Myripristis jacobus "/>
    <x v="6"/>
    <x v="0"/>
    <n v="14"/>
    <n v="2"/>
    <m/>
    <n v="1.2019999999999999E-2"/>
    <n v="3.06"/>
    <n v="0"/>
    <n v="0"/>
    <n v="38.64170287926558"/>
    <n v="1"/>
    <x v="480"/>
  </r>
  <r>
    <n v="2019"/>
    <d v="2019-03-14T00:00:00"/>
    <x v="10"/>
    <x v="0"/>
    <x v="4"/>
    <d v="1899-12-30T13:16:00"/>
    <n v="32"/>
    <s v="bbs"/>
    <s v="Blackbar soldierfish"/>
    <s v="Myripristis jacobus "/>
    <x v="6"/>
    <x v="0"/>
    <n v="15"/>
    <n v="1"/>
    <m/>
    <n v="1.2019999999999999E-2"/>
    <n v="3.06"/>
    <n v="0"/>
    <n v="0"/>
    <n v="47.724756406775086"/>
    <n v="1"/>
    <x v="66"/>
  </r>
  <r>
    <n v="2019"/>
    <d v="2019-03-14T00:00:00"/>
    <x v="10"/>
    <x v="0"/>
    <x v="4"/>
    <d v="1899-12-30T13:16:00"/>
    <n v="32"/>
    <s v="grb"/>
    <s v="Graysby"/>
    <s v="Cephalopholis cruentata"/>
    <x v="2"/>
    <x v="0"/>
    <n v="14"/>
    <n v="1"/>
    <m/>
    <n v="1.1220000000000001E-2"/>
    <n v="3.07"/>
    <n v="0"/>
    <n v="0"/>
    <n v="37.034452314396681"/>
    <n v="1"/>
    <x v="30"/>
  </r>
  <r>
    <n v="2019"/>
    <d v="2019-03-14T00:00:00"/>
    <x v="10"/>
    <x v="0"/>
    <x v="4"/>
    <d v="1899-12-30T13:16:00"/>
    <n v="32"/>
    <s v="frg"/>
    <s v="French Grunt"/>
    <s v="Haemulon flavolineatum"/>
    <x v="3"/>
    <x v="0"/>
    <n v="15"/>
    <n v="2"/>
    <m/>
    <n v="1.349E-2"/>
    <n v="3"/>
    <n v="0"/>
    <n v="0"/>
    <n v="45.528750000000002"/>
    <n v="1"/>
    <x v="163"/>
  </r>
  <r>
    <n v="2019"/>
    <d v="2019-03-14T00:00:00"/>
    <x v="10"/>
    <x v="0"/>
    <x v="4"/>
    <d v="1899-12-30T13:16:00"/>
    <n v="32"/>
    <s v="smg"/>
    <s v="Smallmouth Grunt"/>
    <s v="Haemulon chrysargyreum"/>
    <x v="3"/>
    <x v="0"/>
    <n v="14"/>
    <n v="7"/>
    <m/>
    <n v="1.259E-2"/>
    <n v="2.99"/>
    <n v="0"/>
    <n v="0"/>
    <n v="33.647171114051574"/>
    <n v="1"/>
    <x v="564"/>
  </r>
  <r>
    <n v="2019"/>
    <d v="2019-03-14T00:00:00"/>
    <x v="10"/>
    <x v="0"/>
    <x v="4"/>
    <d v="1899-12-30T13:16:00"/>
    <n v="32"/>
    <s v="ygf"/>
    <s v="Goatfish"/>
    <s v="Mulloidichthys martinicus"/>
    <x v="4"/>
    <x v="0"/>
    <n v="18"/>
    <n v="3"/>
    <m/>
    <n v="9.7699999999999992E-3"/>
    <n v="3.12"/>
    <n v="0"/>
    <n v="0"/>
    <n v="80.601807249259167"/>
    <n v="1"/>
    <x v="565"/>
  </r>
  <r>
    <n v="2019"/>
    <d v="2019-03-14T00:00:00"/>
    <x v="10"/>
    <x v="0"/>
    <x v="4"/>
    <d v="1899-12-30T13:16:00"/>
    <n v="32"/>
    <s v="smg"/>
    <s v="Smallmouth Grunt"/>
    <s v="Haemulon chrysargyreum"/>
    <x v="3"/>
    <x v="0"/>
    <n v="15"/>
    <n v="15"/>
    <m/>
    <n v="1.259E-2"/>
    <n v="2.99"/>
    <n v="0"/>
    <n v="0"/>
    <n v="41.356006478222746"/>
    <n v="1"/>
    <x v="566"/>
  </r>
  <r>
    <n v="2019"/>
    <d v="2019-03-14T00:00:00"/>
    <x v="10"/>
    <x v="0"/>
    <x v="4"/>
    <d v="1899-12-30T13:16:00"/>
    <n v="32"/>
    <s v="frg"/>
    <s v="French Grunt"/>
    <s v="Haemulon flavolineatum"/>
    <x v="3"/>
    <x v="0"/>
    <n v="15"/>
    <n v="2"/>
    <m/>
    <n v="1.349E-2"/>
    <n v="3"/>
    <n v="0"/>
    <n v="0"/>
    <n v="45.528750000000002"/>
    <n v="1"/>
    <x v="163"/>
  </r>
  <r>
    <n v="2019"/>
    <d v="2019-03-14T00:00:00"/>
    <x v="10"/>
    <x v="0"/>
    <x v="4"/>
    <d v="1899-12-30T13:16:00"/>
    <n v="32"/>
    <s v="pcf"/>
    <s v="Peacock Flounder"/>
    <s v="Bothus lunatus"/>
    <x v="12"/>
    <x v="0"/>
    <n v="27"/>
    <n v="1"/>
    <m/>
    <n v="1.047E-2"/>
    <n v="3.05"/>
    <n v="0"/>
    <n v="0"/>
    <n v="242.9999377611382"/>
    <n v="1"/>
    <x v="567"/>
  </r>
  <r>
    <n v="2019"/>
    <d v="2019-03-14T00:00:00"/>
    <x v="10"/>
    <x v="0"/>
    <x v="4"/>
    <d v="1899-12-30T13:16:00"/>
    <n v="32"/>
    <s v="sms"/>
    <s v="Schoolmaster snapper"/>
    <s v="Lutjanus apodus"/>
    <x v="0"/>
    <x v="0"/>
    <n v="24"/>
    <n v="1"/>
    <m/>
    <n v="1.413E-2"/>
    <n v="2.98"/>
    <n v="0"/>
    <n v="0"/>
    <n v="183.30388184120486"/>
    <n v="1"/>
    <x v="113"/>
  </r>
  <r>
    <n v="2019"/>
    <d v="2019-03-14T00:00:00"/>
    <x v="10"/>
    <x v="0"/>
    <x v="4"/>
    <d v="1899-12-30T13:16:00"/>
    <n v="32"/>
    <s v="sms"/>
    <s v="Schoolmaster snapper"/>
    <s v="Lutjanus apodus"/>
    <x v="0"/>
    <x v="0"/>
    <n v="22"/>
    <n v="1"/>
    <m/>
    <n v="1.413E-2"/>
    <n v="2.98"/>
    <n v="0"/>
    <n v="0"/>
    <n v="141.43658141285795"/>
    <n v="1"/>
    <x v="540"/>
  </r>
  <r>
    <n v="2019"/>
    <d v="2019-03-14T00:00:00"/>
    <x v="10"/>
    <x v="0"/>
    <x v="4"/>
    <d v="1899-12-30T13:16:00"/>
    <n v="32"/>
    <s v="bbs"/>
    <s v="Blackbar soldierfish"/>
    <s v="Myripristis jacobus "/>
    <x v="6"/>
    <x v="0"/>
    <n v="14"/>
    <n v="5"/>
    <m/>
    <n v="1.2019999999999999E-2"/>
    <n v="3.06"/>
    <n v="0"/>
    <n v="0"/>
    <n v="38.64170287926558"/>
    <n v="1"/>
    <x v="568"/>
  </r>
  <r>
    <n v="2019"/>
    <d v="2019-03-14T00:00:00"/>
    <x v="10"/>
    <x v="0"/>
    <x v="4"/>
    <d v="1899-12-30T13:16:00"/>
    <n v="32"/>
    <s v="smg"/>
    <s v="Smallmouth Grunt"/>
    <s v="Haemulon chrysargyreum"/>
    <x v="3"/>
    <x v="0"/>
    <n v="12"/>
    <n v="1"/>
    <m/>
    <n v="1.259E-2"/>
    <n v="2.99"/>
    <n v="0"/>
    <n v="0"/>
    <n v="21.221577102571867"/>
    <n v="1"/>
    <x v="106"/>
  </r>
  <r>
    <n v="2019"/>
    <d v="2019-03-14T00:00:00"/>
    <x v="10"/>
    <x v="0"/>
    <x v="4"/>
    <d v="1899-12-30T13:16:00"/>
    <n v="32"/>
    <s v="bbs"/>
    <s v="Blackbar soldierfish"/>
    <s v="Myripristis jacobus "/>
    <x v="6"/>
    <x v="0"/>
    <n v="14"/>
    <n v="5"/>
    <m/>
    <n v="1.2019999999999999E-2"/>
    <n v="3.06"/>
    <n v="0"/>
    <n v="0"/>
    <n v="38.64170287926558"/>
    <n v="1"/>
    <x v="568"/>
  </r>
  <r>
    <n v="2019"/>
    <d v="2019-03-14T00:00:00"/>
    <x v="10"/>
    <x v="0"/>
    <x v="4"/>
    <d v="1899-12-30T13:16:00"/>
    <n v="32"/>
    <s v="smg"/>
    <s v="Smallmouth Grunt"/>
    <s v="Haemulon chrysargyreum"/>
    <x v="3"/>
    <x v="0"/>
    <n v="12"/>
    <n v="1"/>
    <m/>
    <n v="1.259E-2"/>
    <n v="2.99"/>
    <n v="0"/>
    <n v="0"/>
    <n v="21.221577102571867"/>
    <n v="1"/>
    <x v="106"/>
  </r>
  <r>
    <n v="2019"/>
    <d v="2019-03-14T00:00:00"/>
    <x v="10"/>
    <x v="0"/>
    <x v="4"/>
    <d v="1899-12-30T13:16:00"/>
    <n v="32"/>
    <s v="baj"/>
    <s v="Bar Jack"/>
    <s v="Caranx ruber"/>
    <x v="7"/>
    <x v="0"/>
    <n v="24"/>
    <n v="1"/>
    <m/>
    <n v="1.6979999999999999E-2"/>
    <n v="2.95"/>
    <n v="0"/>
    <n v="0"/>
    <n v="200.24461644704436"/>
    <n v="1"/>
    <x v="488"/>
  </r>
  <r>
    <n v="2019"/>
    <d v="2019-03-14T00:00:00"/>
    <x v="10"/>
    <x v="0"/>
    <x v="4"/>
    <d v="1899-12-30T13:16:00"/>
    <n v="32"/>
    <s v="frg"/>
    <s v="French Grunt"/>
    <s v="Haemulon flavolineatum"/>
    <x v="3"/>
    <x v="0"/>
    <n v="14"/>
    <n v="1"/>
    <m/>
    <n v="1.349E-2"/>
    <n v="3"/>
    <n v="0"/>
    <n v="0"/>
    <n v="37.016559999999998"/>
    <n v="1"/>
    <x v="100"/>
  </r>
  <r>
    <n v="2019"/>
    <d v="2019-03-20T00:00:00"/>
    <x v="10"/>
    <x v="1"/>
    <x v="5"/>
    <d v="1899-12-30T08:41:00"/>
    <n v="30"/>
    <s v="wsf"/>
    <s v="Whitespotted Filefish"/>
    <s v="Cantherhines macrocerus"/>
    <x v="8"/>
    <x v="0"/>
    <n v="15"/>
    <n v="2"/>
    <m/>
    <n v="2.291E-2"/>
    <n v="2.89"/>
    <n v="0"/>
    <n v="0"/>
    <n v="57.402238376338723"/>
    <n v="1"/>
    <x v="569"/>
  </r>
  <r>
    <n v="2019"/>
    <d v="2019-03-20T00:00:00"/>
    <x v="10"/>
    <x v="1"/>
    <x v="5"/>
    <d v="1899-12-30T08:41:00"/>
    <n v="30"/>
    <s v="grb"/>
    <s v="Graysby"/>
    <s v="Cephalopholis cruentata"/>
    <x v="2"/>
    <x v="0"/>
    <n v="20"/>
    <n v="1"/>
    <m/>
    <n v="1.1220000000000001E-2"/>
    <n v="3.07"/>
    <n v="0"/>
    <n v="0"/>
    <n v="110.70186655152514"/>
    <n v="1"/>
    <x v="61"/>
  </r>
  <r>
    <n v="2019"/>
    <d v="2019-03-20T00:00:00"/>
    <x v="10"/>
    <x v="1"/>
    <x v="5"/>
    <d v="1899-12-30T08:41:00"/>
    <n v="30"/>
    <s v="bbs"/>
    <s v="Blackbar soldierfish"/>
    <s v="Myripristis jacobus "/>
    <x v="6"/>
    <x v="0"/>
    <n v="15"/>
    <n v="1"/>
    <m/>
    <n v="1.2019999999999999E-2"/>
    <n v="3.06"/>
    <n v="0"/>
    <n v="0"/>
    <n v="47.724756406775086"/>
    <n v="1"/>
    <x v="66"/>
  </r>
  <r>
    <n v="2019"/>
    <d v="2019-03-20T00:00:00"/>
    <x v="10"/>
    <x v="1"/>
    <x v="5"/>
    <d v="1899-12-30T08:41:00"/>
    <n v="30"/>
    <s v="frg"/>
    <s v="French Grunt"/>
    <s v="Haemulon flavolineatum"/>
    <x v="3"/>
    <x v="0"/>
    <n v="15"/>
    <n v="1"/>
    <m/>
    <n v="1.349E-2"/>
    <n v="3"/>
    <n v="0"/>
    <n v="0"/>
    <n v="45.528750000000002"/>
    <n v="1"/>
    <x v="3"/>
  </r>
  <r>
    <n v="2019"/>
    <d v="2019-03-20T00:00:00"/>
    <x v="10"/>
    <x v="1"/>
    <x v="5"/>
    <d v="1899-12-30T08:41:00"/>
    <n v="30"/>
    <s v="grb"/>
    <s v="Graysby"/>
    <s v="Cephalopholis cruentata"/>
    <x v="2"/>
    <x v="0"/>
    <n v="20"/>
    <n v="2"/>
    <m/>
    <n v="1.1220000000000001E-2"/>
    <n v="3.07"/>
    <n v="0"/>
    <n v="0"/>
    <n v="110.70186655152514"/>
    <n v="1"/>
    <x v="516"/>
  </r>
  <r>
    <n v="2019"/>
    <d v="2019-03-20T00:00:00"/>
    <x v="10"/>
    <x v="1"/>
    <x v="5"/>
    <d v="1899-12-30T08:41:00"/>
    <n v="30"/>
    <s v="ygf"/>
    <s v="Goatfish"/>
    <s v="Mulloidichthys martinicus"/>
    <x v="4"/>
    <x v="0"/>
    <n v="15"/>
    <n v="5"/>
    <m/>
    <n v="9.7699999999999992E-3"/>
    <n v="3.12"/>
    <n v="0"/>
    <n v="0"/>
    <n v="45.635129993427114"/>
    <n v="1"/>
    <x v="530"/>
  </r>
  <r>
    <n v="2019"/>
    <d v="2019-03-20T00:00:00"/>
    <x v="10"/>
    <x v="1"/>
    <x v="5"/>
    <d v="1899-12-30T08:41:00"/>
    <n v="30"/>
    <s v="sms"/>
    <s v="Schoolmaster snapper"/>
    <s v="Lutjanus apodus"/>
    <x v="0"/>
    <x v="0"/>
    <n v="26"/>
    <n v="1"/>
    <m/>
    <n v="1.413E-2"/>
    <n v="2.98"/>
    <n v="0"/>
    <n v="0"/>
    <n v="232.68197359448862"/>
    <n v="1"/>
    <x v="129"/>
  </r>
  <r>
    <n v="2019"/>
    <d v="2019-03-20T00:00:00"/>
    <x v="10"/>
    <x v="1"/>
    <x v="5"/>
    <d v="1899-12-30T08:41:00"/>
    <n v="30"/>
    <s v="smg"/>
    <s v="Smallmouth Grunt"/>
    <s v="Haemulon chrysargyreum"/>
    <x v="3"/>
    <x v="0"/>
    <n v="17"/>
    <n v="30"/>
    <m/>
    <n v="1.259E-2"/>
    <n v="2.99"/>
    <n v="0"/>
    <n v="0"/>
    <n v="60.12678810658732"/>
    <n v="1"/>
    <x v="570"/>
  </r>
  <r>
    <n v="2019"/>
    <d v="2019-03-20T00:00:00"/>
    <x v="10"/>
    <x v="1"/>
    <x v="5"/>
    <d v="1899-12-30T08:41:00"/>
    <n v="30"/>
    <s v="bdb"/>
    <s v="Banded Butterflyfish"/>
    <s v="Chaetodan striatus"/>
    <x v="11"/>
    <x v="0"/>
    <n v="14"/>
    <n v="2"/>
    <m/>
    <n v="2.239E-2"/>
    <n v="3.03"/>
    <n v="0"/>
    <n v="0"/>
    <n v="66.500060694640908"/>
    <n v="1"/>
    <x v="571"/>
  </r>
  <r>
    <n v="2019"/>
    <d v="2019-03-20T00:00:00"/>
    <x v="10"/>
    <x v="1"/>
    <x v="5"/>
    <d v="1899-12-30T08:41:00"/>
    <n v="30"/>
    <s v="grb"/>
    <s v="Graysby"/>
    <s v="Cephalopholis cruentata"/>
    <x v="2"/>
    <x v="0"/>
    <n v="15"/>
    <n v="1"/>
    <m/>
    <n v="1.1220000000000001E-2"/>
    <n v="3.07"/>
    <n v="0"/>
    <n v="0"/>
    <n v="45.771276260722111"/>
    <n v="1"/>
    <x v="132"/>
  </r>
  <r>
    <n v="2019"/>
    <d v="2019-03-20T00:00:00"/>
    <x v="10"/>
    <x v="1"/>
    <x v="5"/>
    <d v="1899-12-30T08:41:00"/>
    <n v="30"/>
    <s v="smg"/>
    <s v="Smallmouth Grunt"/>
    <s v="Haemulon chrysargyreum"/>
    <x v="3"/>
    <x v="0"/>
    <n v="15"/>
    <n v="1"/>
    <m/>
    <n v="1.259E-2"/>
    <n v="2.99"/>
    <n v="0"/>
    <n v="0"/>
    <n v="41.356006478222746"/>
    <n v="1"/>
    <x v="98"/>
  </r>
  <r>
    <n v="2019"/>
    <d v="2019-03-20T00:00:00"/>
    <x v="10"/>
    <x v="1"/>
    <x v="5"/>
    <d v="1899-12-30T08:41:00"/>
    <n v="30"/>
    <s v="4eb"/>
    <s v="Foureye Butterflyfish"/>
    <s v="Chaetodon capistratus"/>
    <x v="11"/>
    <x v="0"/>
    <n v="10"/>
    <n v="2"/>
    <m/>
    <n v="2.512E-2"/>
    <n v="3.1"/>
    <n v="0"/>
    <n v="0"/>
    <n v="31.624206344269499"/>
    <n v="1"/>
    <x v="71"/>
  </r>
  <r>
    <n v="2019"/>
    <d v="2019-03-20T00:00:00"/>
    <x v="10"/>
    <x v="1"/>
    <x v="5"/>
    <d v="1899-12-30T08:41:00"/>
    <n v="30"/>
    <s v="sph"/>
    <s v="Spanish Hogfish"/>
    <s v="Bodianus rufus"/>
    <x v="1"/>
    <x v="0"/>
    <n v="5"/>
    <n v="1"/>
    <m/>
    <n v="1.44E-2"/>
    <n v="3.0531999999999999"/>
    <n v="0"/>
    <n v="0"/>
    <n v="1.9609102169436501"/>
    <n v="1"/>
    <x v="168"/>
  </r>
  <r>
    <n v="2019"/>
    <d v="2019-03-20T00:00:00"/>
    <x v="10"/>
    <x v="1"/>
    <x v="5"/>
    <d v="1899-12-30T08:41:00"/>
    <n v="30"/>
    <s v="yhw"/>
    <s v="Yellowhead Wrasse"/>
    <s v="Halichoeres garnoti"/>
    <x v="1"/>
    <x v="0"/>
    <n v="4"/>
    <n v="3"/>
    <m/>
    <n v="0.01"/>
    <n v="3.13"/>
    <n v="0"/>
    <n v="0"/>
    <n v="0.76638637095611406"/>
    <n v="1"/>
    <x v="58"/>
  </r>
  <r>
    <n v="2019"/>
    <d v="2019-03-20T00:00:00"/>
    <x v="10"/>
    <x v="1"/>
    <x v="5"/>
    <d v="1899-12-30T08:41:00"/>
    <n v="30"/>
    <s v="yhw"/>
    <s v="Yellowhead Wrasse"/>
    <s v="Halichoeres garnoti"/>
    <x v="1"/>
    <x v="0"/>
    <n v="8"/>
    <n v="1"/>
    <m/>
    <n v="0.01"/>
    <n v="3.13"/>
    <n v="0"/>
    <n v="0"/>
    <n v="6.7092142277548126"/>
    <n v="1"/>
    <x v="123"/>
  </r>
  <r>
    <n v="2019"/>
    <d v="2019-03-20T00:00:00"/>
    <x v="10"/>
    <x v="1"/>
    <x v="5"/>
    <d v="1899-12-30T08:41:00"/>
    <n v="30"/>
    <s v="fra"/>
    <s v="French Angelfish"/>
    <s v="Pomacanthus paru"/>
    <x v="10"/>
    <x v="0"/>
    <n v="26"/>
    <n v="1"/>
    <m/>
    <n v="3.09E-2"/>
    <n v="2.95"/>
    <n v="0"/>
    <n v="0"/>
    <n v="461.45553114513183"/>
    <n v="1"/>
    <x v="148"/>
  </r>
  <r>
    <n v="2019"/>
    <d v="2019-03-20T00:00:00"/>
    <x v="10"/>
    <x v="1"/>
    <x v="5"/>
    <d v="1899-12-30T08:41:00"/>
    <n v="30"/>
    <s v="bdb"/>
    <s v="Banded Butterflyfish"/>
    <s v="Chaetodan striatus"/>
    <x v="11"/>
    <x v="0"/>
    <n v="13"/>
    <n v="1"/>
    <m/>
    <n v="2.239E-2"/>
    <n v="3.03"/>
    <n v="0"/>
    <n v="0"/>
    <n v="53.125429118516934"/>
    <n v="1"/>
    <x v="572"/>
  </r>
  <r>
    <n v="2019"/>
    <d v="2019-03-20T00:00:00"/>
    <x v="10"/>
    <x v="1"/>
    <x v="5"/>
    <d v="1899-12-30T08:41:00"/>
    <n v="30"/>
    <s v="grb"/>
    <s v="Graysby"/>
    <s v="Cephalopholis cruentata"/>
    <x v="2"/>
    <x v="0"/>
    <n v="28"/>
    <n v="1"/>
    <m/>
    <n v="1.1220000000000001E-2"/>
    <n v="3.07"/>
    <n v="0"/>
    <n v="0"/>
    <n v="311.00545970612069"/>
    <n v="1"/>
    <x v="573"/>
  </r>
  <r>
    <n v="2019"/>
    <d v="2019-03-20T00:00:00"/>
    <x v="10"/>
    <x v="1"/>
    <x v="6"/>
    <d v="1899-12-30T08:41:00"/>
    <n v="30"/>
    <s v="wsf"/>
    <s v="Whitespotted Filefish"/>
    <s v="Cantherhines macrocerus"/>
    <x v="8"/>
    <x v="0"/>
    <n v="15"/>
    <n v="1"/>
    <m/>
    <n v="2.291E-2"/>
    <n v="2.89"/>
    <n v="0"/>
    <n v="0"/>
    <n v="57.402238376338723"/>
    <n v="1"/>
    <x v="345"/>
  </r>
  <r>
    <n v="2019"/>
    <d v="2019-03-20T00:00:00"/>
    <x v="10"/>
    <x v="1"/>
    <x v="6"/>
    <d v="1899-12-30T08:41:00"/>
    <n v="30"/>
    <s v="smg"/>
    <s v="Smallmouth Grunt"/>
    <s v="Haemulon chrysargyreum"/>
    <x v="3"/>
    <x v="0"/>
    <n v="10"/>
    <n v="3"/>
    <m/>
    <n v="1.259E-2"/>
    <n v="2.99"/>
    <n v="0"/>
    <n v="0"/>
    <n v="12.303416611833665"/>
    <n v="1"/>
    <x v="574"/>
  </r>
  <r>
    <n v="2019"/>
    <d v="2019-03-20T00:00:00"/>
    <x v="10"/>
    <x v="1"/>
    <x v="6"/>
    <d v="1899-12-30T08:41:00"/>
    <n v="30"/>
    <s v="4eb"/>
    <s v="Foureye Butterflyfish"/>
    <s v="Chaetodon capistratus"/>
    <x v="11"/>
    <x v="0"/>
    <n v="10"/>
    <n v="1"/>
    <m/>
    <n v="2.512E-2"/>
    <n v="3.1"/>
    <n v="0"/>
    <n v="0"/>
    <n v="31.624206344269499"/>
    <n v="1"/>
    <x v="63"/>
  </r>
  <r>
    <n v="2019"/>
    <d v="2019-03-20T00:00:00"/>
    <x v="10"/>
    <x v="1"/>
    <x v="6"/>
    <d v="1899-12-30T08:41:00"/>
    <n v="30"/>
    <s v="grb"/>
    <s v="Graysby"/>
    <s v="Cephalopholis cruentata"/>
    <x v="2"/>
    <x v="0"/>
    <n v="15"/>
    <n v="2"/>
    <m/>
    <n v="1.1220000000000001E-2"/>
    <n v="3.07"/>
    <n v="0"/>
    <n v="0"/>
    <n v="45.771276260722111"/>
    <n v="1"/>
    <x v="88"/>
  </r>
  <r>
    <n v="2019"/>
    <d v="2019-03-20T00:00:00"/>
    <x v="10"/>
    <x v="1"/>
    <x v="6"/>
    <d v="1899-12-30T08:41:00"/>
    <n v="30"/>
    <s v="grb"/>
    <s v="Graysby"/>
    <s v="Cephalopholis cruentata"/>
    <x v="2"/>
    <x v="0"/>
    <n v="20"/>
    <n v="2"/>
    <m/>
    <n v="1.1220000000000001E-2"/>
    <n v="3.07"/>
    <n v="0"/>
    <n v="0"/>
    <n v="110.70186655152514"/>
    <n v="1"/>
    <x v="516"/>
  </r>
  <r>
    <n v="2019"/>
    <d v="2019-03-20T00:00:00"/>
    <x v="10"/>
    <x v="1"/>
    <x v="6"/>
    <d v="1899-12-30T08:41:00"/>
    <n v="30"/>
    <s v="bbs"/>
    <s v="Blackbar soldierfish"/>
    <s v="Myripristis jacobus "/>
    <x v="6"/>
    <x v="0"/>
    <n v="17"/>
    <n v="2"/>
    <m/>
    <n v="1.2019999999999999E-2"/>
    <n v="3.06"/>
    <n v="0"/>
    <n v="0"/>
    <n v="69.99679693541637"/>
    <n v="1"/>
    <x v="537"/>
  </r>
  <r>
    <n v="2019"/>
    <d v="2019-03-20T00:00:00"/>
    <x v="10"/>
    <x v="1"/>
    <x v="6"/>
    <d v="1899-12-30T08:41:00"/>
    <n v="30"/>
    <s v="frg"/>
    <s v="French Grunt"/>
    <s v="Haemulon flavolineatum"/>
    <x v="3"/>
    <x v="0"/>
    <n v="17"/>
    <n v="1"/>
    <m/>
    <n v="1.349E-2"/>
    <n v="3"/>
    <n v="0"/>
    <n v="0"/>
    <n v="66.27637"/>
    <n v="1"/>
    <x v="13"/>
  </r>
  <r>
    <n v="2019"/>
    <d v="2019-03-20T00:00:00"/>
    <x v="10"/>
    <x v="1"/>
    <x v="6"/>
    <d v="1899-12-30T08:41:00"/>
    <n v="30"/>
    <s v="ygf"/>
    <s v="Goatfish"/>
    <s v="Mulloidichthys martinicus"/>
    <x v="4"/>
    <x v="0"/>
    <n v="15"/>
    <n v="1"/>
    <m/>
    <n v="9.7699999999999992E-3"/>
    <n v="3.12"/>
    <n v="0"/>
    <n v="0"/>
    <n v="45.635129993427114"/>
    <n v="1"/>
    <x v="12"/>
  </r>
  <r>
    <n v="2019"/>
    <d v="2019-03-20T00:00:00"/>
    <x v="10"/>
    <x v="1"/>
    <x v="6"/>
    <d v="1899-12-30T08:41:00"/>
    <n v="30"/>
    <s v="crf"/>
    <s v="Creole Fish"/>
    <s v="Paranthias furcifer"/>
    <x v="2"/>
    <x v="0"/>
    <n v="20"/>
    <n v="5"/>
    <m/>
    <n v="1.35E-2"/>
    <n v="3.0430000000000001"/>
    <n v="0"/>
    <n v="0"/>
    <n v="122.8479872322426"/>
    <n v="1"/>
    <x v="575"/>
  </r>
  <r>
    <n v="2019"/>
    <d v="2019-03-20T00:00:00"/>
    <x v="10"/>
    <x v="1"/>
    <x v="6"/>
    <d v="1899-12-30T08:41:00"/>
    <n v="30"/>
    <s v="bbs"/>
    <s v="Blackbar soldierfish"/>
    <s v="Myripristis jacobus "/>
    <x v="6"/>
    <x v="0"/>
    <n v="15"/>
    <n v="2"/>
    <m/>
    <n v="1.2019999999999999E-2"/>
    <n v="3.06"/>
    <n v="0"/>
    <n v="0"/>
    <n v="47.724756406775086"/>
    <n v="1"/>
    <x v="83"/>
  </r>
  <r>
    <n v="2019"/>
    <d v="2019-03-20T00:00:00"/>
    <x v="10"/>
    <x v="1"/>
    <x v="6"/>
    <d v="1899-12-30T08:41:00"/>
    <n v="30"/>
    <s v="frg"/>
    <s v="French Grunt"/>
    <s v="Haemulon flavolineatum"/>
    <x v="3"/>
    <x v="0"/>
    <n v="15"/>
    <n v="1"/>
    <m/>
    <n v="1.349E-2"/>
    <n v="3"/>
    <n v="0"/>
    <n v="0"/>
    <n v="45.528750000000002"/>
    <n v="1"/>
    <x v="3"/>
  </r>
  <r>
    <n v="2019"/>
    <d v="2019-03-20T00:00:00"/>
    <x v="10"/>
    <x v="1"/>
    <x v="6"/>
    <d v="1899-12-30T08:41:00"/>
    <n v="30"/>
    <s v="grb"/>
    <s v="Graysby"/>
    <s v="Cephalopholis cruentata"/>
    <x v="2"/>
    <x v="0"/>
    <n v="21"/>
    <n v="2"/>
    <m/>
    <n v="1.1220000000000001E-2"/>
    <n v="3.07"/>
    <n v="0"/>
    <n v="0"/>
    <n v="128.58967294987866"/>
    <n v="1"/>
    <x v="260"/>
  </r>
  <r>
    <n v="2019"/>
    <d v="2019-03-20T00:00:00"/>
    <x v="10"/>
    <x v="1"/>
    <x v="6"/>
    <d v="1899-12-30T08:41:00"/>
    <n v="30"/>
    <s v="she"/>
    <s v="Sharptail Eel"/>
    <s v="Myrichthys breviceps"/>
    <x v="15"/>
    <x v="0"/>
    <n v="33"/>
    <n v="1"/>
    <m/>
    <n v="1.5100000000000001E-3"/>
    <n v="2.91"/>
    <n v="0"/>
    <n v="0"/>
    <n v="39.614347993764987"/>
    <n v="1"/>
    <x v="576"/>
  </r>
  <r>
    <n v="2019"/>
    <d v="2019-03-20T00:00:00"/>
    <x v="10"/>
    <x v="1"/>
    <x v="6"/>
    <d v="1899-12-30T08:41:00"/>
    <n v="30"/>
    <s v="grb"/>
    <s v="Graysby"/>
    <s v="Cephalopholis cruentata"/>
    <x v="2"/>
    <x v="0"/>
    <n v="15"/>
    <n v="1"/>
    <m/>
    <n v="1.1220000000000001E-2"/>
    <n v="3.07"/>
    <n v="0"/>
    <n v="0"/>
    <n v="45.771276260722111"/>
    <n v="1"/>
    <x v="132"/>
  </r>
  <r>
    <n v="2019"/>
    <d v="2019-03-20T00:00:00"/>
    <x v="10"/>
    <x v="1"/>
    <x v="6"/>
    <d v="1899-12-30T08:41:00"/>
    <n v="30"/>
    <s v="yhw"/>
    <s v="Yellowhead Wrasse"/>
    <s v="Halichoeres garnoti"/>
    <x v="1"/>
    <x v="0"/>
    <n v="7"/>
    <n v="1"/>
    <m/>
    <n v="0.01"/>
    <n v="3.13"/>
    <n v="0"/>
    <n v="0"/>
    <n v="4.4172996945205609"/>
    <n v="1"/>
    <x v="398"/>
  </r>
  <r>
    <n v="2019"/>
    <d v="2019-03-20T00:00:00"/>
    <x v="10"/>
    <x v="1"/>
    <x v="6"/>
    <d v="1899-12-30T08:41:00"/>
    <n v="30"/>
    <s v="bhw"/>
    <s v="Bluehead Wrasse"/>
    <s v="Thalassoma bifasciatum"/>
    <x v="1"/>
    <x v="0"/>
    <n v="3"/>
    <n v="4"/>
    <m/>
    <n v="8.9099999999999995E-3"/>
    <n v="3.01"/>
    <n v="0"/>
    <n v="0"/>
    <n v="0.24322750267948948"/>
    <n v="1"/>
    <x v="414"/>
  </r>
  <r>
    <n v="2019"/>
    <d v="2019-03-20T00:00:00"/>
    <x v="10"/>
    <x v="1"/>
    <x v="7"/>
    <d v="1899-12-30T08:41:00"/>
    <n v="30"/>
    <s v="bdb"/>
    <s v="Banded Butterflyfish"/>
    <s v="Chaetodan striatus"/>
    <x v="11"/>
    <x v="0"/>
    <n v="15"/>
    <n v="1"/>
    <m/>
    <n v="2.239E-2"/>
    <n v="3.03"/>
    <n v="0"/>
    <n v="0"/>
    <n v="81.961634101783005"/>
    <n v="1"/>
    <x v="174"/>
  </r>
  <r>
    <n v="2019"/>
    <d v="2019-03-20T00:00:00"/>
    <x v="10"/>
    <x v="1"/>
    <x v="7"/>
    <d v="1899-12-30T08:41:00"/>
    <n v="30"/>
    <s v="baj"/>
    <s v="Bar Jack"/>
    <s v="Caranx ruber"/>
    <x v="7"/>
    <x v="0"/>
    <n v="35"/>
    <n v="1"/>
    <m/>
    <n v="1.6979999999999999E-2"/>
    <n v="2.95"/>
    <n v="0"/>
    <n v="0"/>
    <n v="609.45047061319872"/>
    <n v="1"/>
    <x v="577"/>
  </r>
  <r>
    <n v="2019"/>
    <d v="2019-03-20T00:00:00"/>
    <x v="10"/>
    <x v="1"/>
    <x v="7"/>
    <d v="1899-12-30T08:41:00"/>
    <n v="30"/>
    <s v="blg"/>
    <s v="Blue Striped Grunt"/>
    <s v="Haemulon sciurus"/>
    <x v="3"/>
    <x v="0"/>
    <n v="25"/>
    <n v="1"/>
    <m/>
    <n v="1.549E-2"/>
    <n v="2.98"/>
    <n v="0"/>
    <n v="0"/>
    <n v="226.94083246080001"/>
    <n v="1"/>
    <x v="342"/>
  </r>
  <r>
    <n v="2019"/>
    <d v="2019-03-20T00:00:00"/>
    <x v="10"/>
    <x v="1"/>
    <x v="7"/>
    <d v="1899-12-30T08:41:00"/>
    <n v="30"/>
    <s v="grb"/>
    <s v="Graysby"/>
    <s v="Cephalopholis cruentata"/>
    <x v="2"/>
    <x v="0"/>
    <n v="17"/>
    <n v="1"/>
    <m/>
    <n v="1.1220000000000001E-2"/>
    <n v="3.07"/>
    <n v="0"/>
    <n v="0"/>
    <n v="67.215749482265423"/>
    <n v="1"/>
    <x v="73"/>
  </r>
  <r>
    <n v="2019"/>
    <d v="2019-03-20T00:00:00"/>
    <x v="10"/>
    <x v="1"/>
    <x v="7"/>
    <d v="1899-12-30T08:41:00"/>
    <n v="30"/>
    <s v="grb"/>
    <s v="Graysby"/>
    <s v="Cephalopholis cruentata"/>
    <x v="2"/>
    <x v="0"/>
    <n v="12"/>
    <n v="1"/>
    <m/>
    <n v="1.1220000000000001E-2"/>
    <n v="3.07"/>
    <n v="0"/>
    <n v="0"/>
    <n v="23.071683335720802"/>
    <n v="1"/>
    <x v="45"/>
  </r>
  <r>
    <n v="2019"/>
    <d v="2019-03-20T00:00:00"/>
    <x v="10"/>
    <x v="1"/>
    <x v="7"/>
    <d v="1899-12-30T08:41:00"/>
    <n v="30"/>
    <s v="ham"/>
    <s v="Hamlet spp."/>
    <s v="Hypoplectrus puella"/>
    <x v="2"/>
    <x v="0"/>
    <n v="12"/>
    <n v="1"/>
    <m/>
    <n v="1.7780000000000001E-2"/>
    <n v="3.03"/>
    <n v="0"/>
    <n v="0"/>
    <n v="33.101748308010208"/>
    <n v="1"/>
    <x v="103"/>
  </r>
  <r>
    <n v="2019"/>
    <d v="2019-03-20T00:00:00"/>
    <x v="10"/>
    <x v="1"/>
    <x v="7"/>
    <d v="1899-12-30T08:41:00"/>
    <n v="30"/>
    <s v="grb"/>
    <s v="Graysby"/>
    <s v="Cephalopholis cruentata"/>
    <x v="2"/>
    <x v="0"/>
    <n v="20"/>
    <n v="2"/>
    <m/>
    <n v="1.1220000000000001E-2"/>
    <n v="3.07"/>
    <n v="0"/>
    <n v="0"/>
    <n v="110.70186655152514"/>
    <n v="1"/>
    <x v="516"/>
  </r>
  <r>
    <n v="2019"/>
    <d v="2019-03-20T00:00:00"/>
    <x v="10"/>
    <x v="1"/>
    <x v="7"/>
    <d v="1899-12-30T08:41:00"/>
    <n v="30"/>
    <s v="sms"/>
    <s v="Schoolmaster snapper"/>
    <s v="Lutjanus apodus"/>
    <x v="0"/>
    <x v="0"/>
    <n v="30"/>
    <n v="2"/>
    <m/>
    <n v="1.413E-2"/>
    <n v="2.98"/>
    <n v="0"/>
    <n v="0"/>
    <n v="356.42117772859569"/>
    <n v="1"/>
    <x v="203"/>
  </r>
  <r>
    <n v="2019"/>
    <d v="2019-03-20T00:00:00"/>
    <x v="10"/>
    <x v="1"/>
    <x v="7"/>
    <d v="1899-12-30T08:41:00"/>
    <n v="30"/>
    <s v="wsf"/>
    <s v="Whitespotted Filefish"/>
    <s v="Cantherhines macrocerus"/>
    <x v="8"/>
    <x v="0"/>
    <n v="26"/>
    <n v="1"/>
    <m/>
    <n v="2.291E-2"/>
    <n v="2.89"/>
    <n v="0"/>
    <n v="0"/>
    <n v="281.38313555194446"/>
    <n v="1"/>
    <x v="386"/>
  </r>
  <r>
    <n v="2019"/>
    <d v="2019-03-20T00:00:00"/>
    <x v="10"/>
    <x v="1"/>
    <x v="7"/>
    <d v="1899-12-30T08:41:00"/>
    <n v="30"/>
    <s v="4eb"/>
    <s v="Foureye Butterflyfish"/>
    <s v="Chaetodon capistratus"/>
    <x v="11"/>
    <x v="0"/>
    <n v="12"/>
    <n v="2"/>
    <m/>
    <n v="2.512E-2"/>
    <n v="3.1"/>
    <n v="0"/>
    <n v="0"/>
    <n v="55.652092436993136"/>
    <n v="1"/>
    <x v="96"/>
  </r>
  <r>
    <n v="2019"/>
    <d v="2019-03-20T00:00:00"/>
    <x v="10"/>
    <x v="1"/>
    <x v="7"/>
    <d v="1899-12-30T08:41:00"/>
    <n v="30"/>
    <s v="yhw"/>
    <s v="Yellowhead Wrasse"/>
    <s v="Halichoeres garnoti"/>
    <x v="1"/>
    <x v="0"/>
    <n v="5"/>
    <n v="4"/>
    <m/>
    <n v="0.01"/>
    <n v="3.13"/>
    <n v="0"/>
    <n v="0"/>
    <n v="1.540905884130453"/>
    <n v="1"/>
    <x v="90"/>
  </r>
  <r>
    <n v="2019"/>
    <d v="2019-03-20T00:00:00"/>
    <x v="10"/>
    <x v="1"/>
    <x v="7"/>
    <d v="1899-12-30T08:41:00"/>
    <n v="30"/>
    <s v="bhw"/>
    <s v="Bluehead Wrasse"/>
    <s v="Thalassoma bifasciatum"/>
    <x v="1"/>
    <x v="0"/>
    <n v="4"/>
    <n v="5"/>
    <m/>
    <n v="8.9099999999999995E-3"/>
    <n v="3.01"/>
    <n v="0"/>
    <n v="0"/>
    <n v="0.5782002537554658"/>
    <n v="1"/>
    <x v="91"/>
  </r>
  <r>
    <n v="2019"/>
    <d v="2019-03-20T00:00:00"/>
    <x v="10"/>
    <x v="1"/>
    <x v="7"/>
    <d v="1899-12-30T08:41:00"/>
    <n v="30"/>
    <s v="yhw"/>
    <s v="Yellowhead Wrasse"/>
    <s v="Halichoeres garnoti"/>
    <x v="1"/>
    <x v="0"/>
    <n v="10"/>
    <n v="1"/>
    <m/>
    <n v="0.01"/>
    <n v="3.13"/>
    <n v="0"/>
    <n v="0"/>
    <n v="13.48962882591654"/>
    <n v="1"/>
    <x v="56"/>
  </r>
  <r>
    <n v="2019"/>
    <d v="2019-03-20T00:00:00"/>
    <x v="10"/>
    <x v="1"/>
    <x v="7"/>
    <d v="1899-12-30T08:41:00"/>
    <n v="30"/>
    <s v="trum"/>
    <s v="Atlantic trumpetfish"/>
    <s v="Aulostomus maculatus"/>
    <x v="9"/>
    <x v="0"/>
    <n v="25"/>
    <n v="1"/>
    <m/>
    <n v="1E-4"/>
    <n v="3.5539999999999998"/>
    <n v="0"/>
    <n v="0"/>
    <n v="9.2956291852694353"/>
    <n v="1"/>
    <x v="312"/>
  </r>
  <r>
    <n v="2019"/>
    <d v="2019-03-20T00:00:00"/>
    <x v="10"/>
    <x v="1"/>
    <x v="7"/>
    <d v="1899-12-30T08:41:00"/>
    <n v="30"/>
    <s v="4eb"/>
    <s v="Foureye Butterflyfish"/>
    <s v="Chaetodon capistratus"/>
    <x v="11"/>
    <x v="0"/>
    <n v="10"/>
    <n v="1"/>
    <m/>
    <n v="2.512E-2"/>
    <n v="3.1"/>
    <n v="0"/>
    <n v="0"/>
    <n v="31.624206344269499"/>
    <n v="1"/>
    <x v="63"/>
  </r>
  <r>
    <n v="2019"/>
    <d v="2019-03-20T00:00:00"/>
    <x v="10"/>
    <x v="1"/>
    <x v="7"/>
    <d v="1899-12-30T08:41:00"/>
    <n v="30"/>
    <s v="baj"/>
    <s v="Bar Jack"/>
    <s v="Caranx ruber"/>
    <x v="7"/>
    <x v="0"/>
    <n v="34"/>
    <n v="1"/>
    <m/>
    <n v="1.6979999999999999E-2"/>
    <n v="2.95"/>
    <n v="0"/>
    <n v="0"/>
    <n v="559.50051572874088"/>
    <n v="1"/>
    <x v="578"/>
  </r>
  <r>
    <n v="2019"/>
    <d v="2019-03-20T00:00:00"/>
    <x v="10"/>
    <x v="1"/>
    <x v="7"/>
    <d v="1899-12-30T08:41:00"/>
    <n v="30"/>
    <s v="4eb"/>
    <s v="Foureye Butterflyfish"/>
    <s v="Chaetodon capistratus"/>
    <x v="11"/>
    <x v="0"/>
    <n v="13"/>
    <n v="2"/>
    <m/>
    <n v="2.512E-2"/>
    <n v="3.1"/>
    <n v="0"/>
    <n v="0"/>
    <n v="71.325369011473867"/>
    <n v="1"/>
    <x v="195"/>
  </r>
  <r>
    <n v="2019"/>
    <d v="2019-03-20T00:00:00"/>
    <x v="10"/>
    <x v="1"/>
    <x v="8"/>
    <d v="1899-12-30T08:41:00"/>
    <n v="30"/>
    <s v="frg"/>
    <s v="French Grunt"/>
    <s v="Haemulon flavolineatum"/>
    <x v="3"/>
    <x v="0"/>
    <n v="15"/>
    <n v="2"/>
    <m/>
    <n v="1.349E-2"/>
    <n v="3"/>
    <n v="0"/>
    <n v="0"/>
    <n v="45.528750000000002"/>
    <n v="1"/>
    <x v="163"/>
  </r>
  <r>
    <n v="2019"/>
    <d v="2019-03-20T00:00:00"/>
    <x v="10"/>
    <x v="1"/>
    <x v="8"/>
    <d v="1899-12-30T08:41:00"/>
    <n v="30"/>
    <s v="ygf"/>
    <s v="Goatfish"/>
    <s v="Mulloidichthys martinicus"/>
    <x v="4"/>
    <x v="0"/>
    <n v="15"/>
    <n v="2"/>
    <m/>
    <n v="9.7699999999999992E-3"/>
    <n v="3.12"/>
    <n v="0"/>
    <n v="0"/>
    <n v="45.635129993427114"/>
    <n v="1"/>
    <x v="579"/>
  </r>
  <r>
    <n v="2019"/>
    <d v="2019-03-20T00:00:00"/>
    <x v="10"/>
    <x v="1"/>
    <x v="8"/>
    <d v="1899-12-30T08:41:00"/>
    <n v="30"/>
    <s v="bbs"/>
    <s v="Blackbar soldierfish"/>
    <s v="Myripristis jacobus "/>
    <x v="6"/>
    <x v="0"/>
    <n v="20"/>
    <n v="2"/>
    <m/>
    <n v="1.2019999999999999E-2"/>
    <n v="3.06"/>
    <n v="0"/>
    <n v="0"/>
    <n v="115.09494623941403"/>
    <n v="1"/>
    <x v="580"/>
  </r>
  <r>
    <n v="2019"/>
    <d v="2019-03-20T00:00:00"/>
    <x v="10"/>
    <x v="1"/>
    <x v="8"/>
    <d v="1899-12-30T08:41:00"/>
    <n v="30"/>
    <s v="crf"/>
    <s v="Creole Fish"/>
    <s v="Paranthias furcifer"/>
    <x v="2"/>
    <x v="0"/>
    <n v="20"/>
    <n v="1"/>
    <m/>
    <n v="1.35E-2"/>
    <n v="3.0430000000000001"/>
    <n v="0"/>
    <n v="0"/>
    <n v="122.8479872322426"/>
    <n v="1"/>
    <x v="289"/>
  </r>
  <r>
    <n v="2019"/>
    <d v="2019-03-20T00:00:00"/>
    <x v="10"/>
    <x v="1"/>
    <x v="8"/>
    <d v="1899-12-30T08:41:00"/>
    <n v="30"/>
    <s v="smg"/>
    <s v="Smallmouth Grunt"/>
    <s v="Haemulon chrysargyreum"/>
    <x v="3"/>
    <x v="0"/>
    <n v="15"/>
    <n v="1"/>
    <m/>
    <n v="1.259E-2"/>
    <n v="2.99"/>
    <n v="0"/>
    <n v="0"/>
    <n v="41.356006478222746"/>
    <n v="1"/>
    <x v="98"/>
  </r>
  <r>
    <n v="2019"/>
    <d v="2019-03-20T00:00:00"/>
    <x v="10"/>
    <x v="1"/>
    <x v="8"/>
    <d v="1899-12-30T08:41:00"/>
    <n v="30"/>
    <s v="frg"/>
    <s v="French Grunt"/>
    <s v="Haemulon flavolineatum"/>
    <x v="3"/>
    <x v="0"/>
    <n v="20"/>
    <n v="2"/>
    <m/>
    <n v="1.349E-2"/>
    <n v="3"/>
    <n v="0"/>
    <n v="0"/>
    <n v="107.92"/>
    <n v="1"/>
    <x v="152"/>
  </r>
  <r>
    <n v="2019"/>
    <d v="2019-03-20T00:00:00"/>
    <x v="10"/>
    <x v="1"/>
    <x v="8"/>
    <d v="1899-12-30T08:41:00"/>
    <n v="30"/>
    <s v="ygf"/>
    <s v="Goatfish"/>
    <s v="Mulloidichthys martinicus"/>
    <x v="4"/>
    <x v="0"/>
    <n v="12"/>
    <n v="5"/>
    <m/>
    <n v="9.7699999999999992E-3"/>
    <n v="3.12"/>
    <n v="0"/>
    <n v="0"/>
    <n v="22.747834053184654"/>
    <n v="1"/>
    <x v="581"/>
  </r>
  <r>
    <n v="2019"/>
    <d v="2019-03-20T00:00:00"/>
    <x v="10"/>
    <x v="1"/>
    <x v="8"/>
    <d v="1899-12-30T08:41:00"/>
    <n v="30"/>
    <s v="frg"/>
    <s v="French Grunt"/>
    <s v="Haemulon flavolineatum"/>
    <x v="3"/>
    <x v="0"/>
    <n v="15"/>
    <n v="3"/>
    <m/>
    <n v="1.349E-2"/>
    <n v="3"/>
    <n v="0"/>
    <n v="0"/>
    <n v="45.528750000000002"/>
    <n v="1"/>
    <x v="350"/>
  </r>
  <r>
    <n v="2019"/>
    <d v="2019-03-20T00:00:00"/>
    <x v="10"/>
    <x v="1"/>
    <x v="8"/>
    <d v="1899-12-30T08:41:00"/>
    <n v="30"/>
    <s v="yhw"/>
    <s v="Yellowhead Wrasse"/>
    <s v="Halichoeres garnoti"/>
    <x v="1"/>
    <x v="0"/>
    <n v="10"/>
    <n v="3"/>
    <m/>
    <n v="0.01"/>
    <n v="3.13"/>
    <n v="0"/>
    <n v="0"/>
    <n v="13.48962882591654"/>
    <n v="1"/>
    <x v="497"/>
  </r>
  <r>
    <n v="2019"/>
    <d v="2019-03-20T00:00:00"/>
    <x v="10"/>
    <x v="1"/>
    <x v="8"/>
    <d v="1899-12-30T08:41:00"/>
    <n v="30"/>
    <s v="crf"/>
    <s v="Creole Fish"/>
    <s v="Paranthias furcifer"/>
    <x v="2"/>
    <x v="0"/>
    <n v="15"/>
    <n v="5"/>
    <m/>
    <n v="1.35E-2"/>
    <n v="3.0430000000000001"/>
    <n v="0"/>
    <n v="0"/>
    <n v="51.189332893542563"/>
    <n v="1"/>
    <x v="582"/>
  </r>
  <r>
    <n v="2019"/>
    <d v="2019-03-20T00:00:00"/>
    <x v="10"/>
    <x v="1"/>
    <x v="8"/>
    <d v="1899-12-30T08:41:00"/>
    <n v="30"/>
    <s v="baj"/>
    <s v="Bar Jack"/>
    <s v="Caranx ruber"/>
    <x v="7"/>
    <x v="0"/>
    <n v="35"/>
    <n v="2"/>
    <m/>
    <n v="1.6979999999999999E-2"/>
    <n v="2.95"/>
    <n v="0"/>
    <n v="0"/>
    <n v="609.45047061319872"/>
    <n v="1"/>
    <x v="583"/>
  </r>
  <r>
    <n v="2019"/>
    <d v="2019-03-20T00:00:00"/>
    <x v="10"/>
    <x v="1"/>
    <x v="8"/>
    <d v="1899-12-30T08:41:00"/>
    <n v="30"/>
    <s v="grb"/>
    <s v="Graysby"/>
    <s v="Cephalopholis cruentata"/>
    <x v="2"/>
    <x v="0"/>
    <n v="20"/>
    <n v="2"/>
    <m/>
    <n v="1.1220000000000001E-2"/>
    <n v="3.07"/>
    <n v="0"/>
    <n v="0"/>
    <n v="110.70186655152514"/>
    <n v="1"/>
    <x v="516"/>
  </r>
  <r>
    <n v="2019"/>
    <d v="2019-03-20T00:00:00"/>
    <x v="10"/>
    <x v="1"/>
    <x v="8"/>
    <d v="1899-12-30T08:41:00"/>
    <n v="30"/>
    <s v="mgs"/>
    <s v="Mahogany Snapper"/>
    <s v="Lutjanus mahogoni"/>
    <x v="0"/>
    <x v="0"/>
    <n v="23"/>
    <n v="1"/>
    <m/>
    <n v="1.6979999999999999E-2"/>
    <n v="2.96"/>
    <n v="0"/>
    <n v="0"/>
    <n v="182.24351386755112"/>
    <n v="1"/>
    <x v="396"/>
  </r>
  <r>
    <n v="2019"/>
    <d v="2019-03-20T00:00:00"/>
    <x v="10"/>
    <x v="1"/>
    <x v="8"/>
    <d v="1899-12-30T08:41:00"/>
    <n v="30"/>
    <s v="yhw"/>
    <s v="Yellowhead Wrasse"/>
    <s v="Halichoeres garnoti"/>
    <x v="1"/>
    <x v="0"/>
    <n v="4"/>
    <n v="1"/>
    <m/>
    <n v="0.01"/>
    <n v="3.13"/>
    <n v="0"/>
    <n v="0"/>
    <n v="0.76638637095611406"/>
    <n v="1"/>
    <x v="434"/>
  </r>
  <r>
    <n v="2019"/>
    <d v="2019-03-20T00:00:00"/>
    <x v="10"/>
    <x v="1"/>
    <x v="8"/>
    <d v="1899-12-30T08:41:00"/>
    <n v="30"/>
    <s v="frg"/>
    <s v="French Grunt"/>
    <s v="Haemulon flavolineatum"/>
    <x v="3"/>
    <x v="0"/>
    <n v="17"/>
    <n v="1"/>
    <m/>
    <n v="1.349E-2"/>
    <n v="3"/>
    <n v="0"/>
    <n v="0"/>
    <n v="66.27637"/>
    <n v="1"/>
    <x v="13"/>
  </r>
  <r>
    <n v="2019"/>
    <d v="2019-03-20T00:00:00"/>
    <x v="10"/>
    <x v="1"/>
    <x v="8"/>
    <d v="1899-12-30T08:41:00"/>
    <n v="30"/>
    <s v="grb"/>
    <s v="Graysby"/>
    <s v="Cephalopholis cruentata"/>
    <x v="2"/>
    <x v="0"/>
    <n v="7"/>
    <n v="1"/>
    <m/>
    <n v="1.1220000000000001E-2"/>
    <n v="3.07"/>
    <n v="0"/>
    <n v="0"/>
    <n v="4.4100533139300628"/>
    <n v="1"/>
    <x v="584"/>
  </r>
  <r>
    <n v="2019"/>
    <d v="2019-03-20T00:00:00"/>
    <x v="10"/>
    <x v="1"/>
    <x v="8"/>
    <d v="1899-12-30T08:41:00"/>
    <n v="30"/>
    <s v="yhw"/>
    <s v="Yellowhead Wrasse"/>
    <s v="Halichoeres garnoti"/>
    <x v="1"/>
    <x v="0"/>
    <n v="4"/>
    <n v="2"/>
    <m/>
    <n v="0.01"/>
    <n v="3.13"/>
    <n v="0"/>
    <n v="0"/>
    <n v="0.76638637095611406"/>
    <n v="1"/>
    <x v="121"/>
  </r>
  <r>
    <n v="2019"/>
    <d v="2019-03-17T00:00:00"/>
    <x v="0"/>
    <x v="0"/>
    <x v="0"/>
    <d v="1899-12-30T12:06:00"/>
    <n v="31"/>
    <s v="prp"/>
    <s v="Princess Parrotfish"/>
    <s v="Scarus taeniopterus"/>
    <x v="21"/>
    <x v="1"/>
    <n v="24"/>
    <n v="1"/>
    <s v="t"/>
    <n v="3.3500000000000002E-2"/>
    <n v="2.7086000000000001"/>
    <n v="-3.2256999999999998"/>
    <n v="2.3852000000000002"/>
    <n v="183.4361709463644"/>
    <n v="282.86541679033706"/>
    <x v="585"/>
  </r>
  <r>
    <n v="2019"/>
    <d v="2019-03-17T00:00:00"/>
    <x v="0"/>
    <x v="0"/>
    <x v="0"/>
    <d v="1899-12-30T12:06:00"/>
    <n v="31"/>
    <s v="strp"/>
    <s v="Striped Parrotfish"/>
    <s v="Scarus iserti"/>
    <x v="21"/>
    <x v="1"/>
    <n v="10"/>
    <n v="1"/>
    <s v="i"/>
    <n v="1.0959999999999999E-2"/>
    <n v="3.01"/>
    <n v="-4.8887"/>
    <n v="3.0548000000000002"/>
    <n v="11.21529119539707"/>
    <n v="16.630296795457848"/>
    <x v="586"/>
  </r>
  <r>
    <n v="2019"/>
    <d v="2019-03-17T00:00:00"/>
    <x v="0"/>
    <x v="0"/>
    <x v="0"/>
    <d v="1899-12-30T12:06:00"/>
    <n v="31"/>
    <s v="prp"/>
    <s v="Princess Parrotfish"/>
    <s v="Scarus taeniopterus"/>
    <x v="21"/>
    <x v="1"/>
    <n v="5"/>
    <n v="3"/>
    <s v="j"/>
    <n v="3.3500000000000002E-2"/>
    <n v="2.7086000000000001"/>
    <n v="-3.2256999999999998"/>
    <n v="2.3852000000000002"/>
    <n v="2.6198411586557824"/>
    <n v="6.7093933568168316"/>
    <x v="587"/>
  </r>
  <r>
    <n v="2019"/>
    <d v="2019-03-17T00:00:00"/>
    <x v="0"/>
    <x v="0"/>
    <x v="0"/>
    <d v="1899-12-30T12:06:00"/>
    <n v="31"/>
    <s v="prp"/>
    <s v="Princess Parrotfish"/>
    <s v="Scarus taeniopterus"/>
    <x v="21"/>
    <x v="1"/>
    <n v="2"/>
    <n v="2"/>
    <s v="j"/>
    <n v="3.3500000000000002E-2"/>
    <n v="2.7086000000000001"/>
    <n v="-3.2256999999999998"/>
    <n v="2.3852000000000002"/>
    <n v="0.21898514404304498"/>
    <n v="0.75425247798161132"/>
    <x v="588"/>
  </r>
  <r>
    <n v="2019"/>
    <d v="2019-03-17T00:00:00"/>
    <x v="0"/>
    <x v="0"/>
    <x v="0"/>
    <d v="1899-12-30T12:06:00"/>
    <n v="31"/>
    <s v="prp"/>
    <s v="Princess Parrotfish"/>
    <s v="Scarus taeniopterus"/>
    <x v="21"/>
    <x v="1"/>
    <n v="6"/>
    <n v="2"/>
    <s v="j"/>
    <n v="3.3500000000000002E-2"/>
    <n v="2.7086000000000001"/>
    <n v="-3.2256999999999998"/>
    <n v="2.3852000000000002"/>
    <n v="4.2928457508060323"/>
    <n v="10.364452425850182"/>
    <x v="589"/>
  </r>
  <r>
    <n v="2019"/>
    <d v="2019-03-17T00:00:00"/>
    <x v="0"/>
    <x v="0"/>
    <x v="0"/>
    <d v="1899-12-30T12:06:00"/>
    <n v="31"/>
    <s v="qup"/>
    <s v="Queen Parrotfish"/>
    <s v="Scarus vetula"/>
    <x v="21"/>
    <x v="1"/>
    <n v="21"/>
    <n v="1"/>
    <s v="i"/>
    <n v="1.38E-2"/>
    <n v="3.03"/>
    <n v="-5.0162000000000004"/>
    <n v="3.1109"/>
    <n v="140.02434487876087"/>
    <n v="161.43288343397762"/>
    <x v="590"/>
  </r>
  <r>
    <n v="2019"/>
    <d v="2019-03-17T00:00:00"/>
    <x v="0"/>
    <x v="0"/>
    <x v="0"/>
    <d v="1899-12-30T12:06:00"/>
    <n v="31"/>
    <s v="prp"/>
    <s v="Princess Parrotfish"/>
    <s v="Scarus taeniopterus"/>
    <x v="21"/>
    <x v="1"/>
    <n v="12"/>
    <n v="1"/>
    <s v="i"/>
    <n v="3.3500000000000002E-2"/>
    <n v="2.7086000000000001"/>
    <n v="-3.2256999999999998"/>
    <n v="2.3852000000000002"/>
    <n v="28.061774480442775"/>
    <n v="54.145592205106873"/>
    <x v="591"/>
  </r>
  <r>
    <n v="2019"/>
    <d v="2019-03-17T00:00:00"/>
    <x v="0"/>
    <x v="0"/>
    <x v="0"/>
    <d v="1899-12-30T12:06:00"/>
    <n v="31"/>
    <s v="prp"/>
    <s v="Princess Parrotfish"/>
    <s v="Scarus taeniopterus"/>
    <x v="21"/>
    <x v="1"/>
    <n v="18"/>
    <n v="1"/>
    <s v="i"/>
    <n v="3.3500000000000002E-2"/>
    <n v="2.7086000000000001"/>
    <n v="-3.2256999999999998"/>
    <n v="2.3852000000000002"/>
    <n v="84.154222975924739"/>
    <n v="142.42163893869329"/>
    <x v="592"/>
  </r>
  <r>
    <n v="2019"/>
    <d v="2019-03-17T00:00:00"/>
    <x v="0"/>
    <x v="0"/>
    <x v="0"/>
    <d v="1899-12-30T12:06:00"/>
    <n v="31"/>
    <s v="stop"/>
    <s v="Stoplight Parrotfish"/>
    <s v="Sparisoma viride"/>
    <x v="21"/>
    <x v="1"/>
    <n v="20"/>
    <n v="1"/>
    <s v="t"/>
    <n v="1.38E-2"/>
    <n v="3.04"/>
    <n v="-4.4317000000000002"/>
    <n v="2.9051"/>
    <n v="124.45440510662077"/>
    <n v="179.06975540636282"/>
    <x v="593"/>
  </r>
  <r>
    <n v="2019"/>
    <d v="2019-03-17T00:00:00"/>
    <x v="0"/>
    <x v="0"/>
    <x v="0"/>
    <d v="1899-12-30T12:06:00"/>
    <n v="31"/>
    <s v="qup"/>
    <s v="Queen Parrotfish"/>
    <s v="Scarus vetula"/>
    <x v="21"/>
    <x v="1"/>
    <n v="40"/>
    <n v="1"/>
    <s v="t"/>
    <n v="1.38E-2"/>
    <n v="3.03"/>
    <n v="-5.0162000000000004"/>
    <n v="3.1109"/>
    <n v="986.553996256544"/>
    <n v="1198.2527297145662"/>
    <x v="594"/>
  </r>
  <r>
    <n v="2019"/>
    <d v="2019-03-17T00:00:00"/>
    <x v="0"/>
    <x v="0"/>
    <x v="0"/>
    <d v="1899-12-30T12:06:00"/>
    <n v="31"/>
    <s v="qup"/>
    <s v="Queen Parrotfish"/>
    <s v="Scarus vetula"/>
    <x v="21"/>
    <x v="1"/>
    <n v="26"/>
    <n v="1"/>
    <s v="i"/>
    <n v="1.38E-2"/>
    <n v="3.03"/>
    <n v="-5.0162000000000004"/>
    <n v="3.1109"/>
    <n v="267.45352779811407"/>
    <n v="313.71883111439962"/>
    <x v="595"/>
  </r>
  <r>
    <n v="2019"/>
    <d v="2019-03-17T00:00:00"/>
    <x v="0"/>
    <x v="0"/>
    <x v="0"/>
    <d v="1899-12-30T12:06:00"/>
    <n v="31"/>
    <s v="prp"/>
    <s v="Princess Parrotfish"/>
    <s v="Scarus taeniopterus"/>
    <x v="21"/>
    <x v="1"/>
    <n v="6"/>
    <n v="2"/>
    <s v="j"/>
    <n v="3.3500000000000002E-2"/>
    <n v="2.7086000000000001"/>
    <n v="-3.2256999999999998"/>
    <n v="2.3852000000000002"/>
    <n v="4.2928457508060323"/>
    <n v="10.364452425850182"/>
    <x v="589"/>
  </r>
  <r>
    <n v="2019"/>
    <d v="2019-03-17T00:00:00"/>
    <x v="0"/>
    <x v="0"/>
    <x v="0"/>
    <d v="1899-12-30T12:06:00"/>
    <n v="31"/>
    <s v="ocs"/>
    <s v="Ocean Surgeonfish"/>
    <s v="Acanthurus bahianus"/>
    <x v="22"/>
    <x v="1"/>
    <n v="15"/>
    <n v="1"/>
    <m/>
    <n v="1.8620000000000001E-2"/>
    <n v="2.91"/>
    <n v="-4.6005000000000003"/>
    <n v="2.9752000000000001"/>
    <n v="49.249887240092868"/>
    <n v="74.783659607909669"/>
    <x v="596"/>
  </r>
  <r>
    <n v="2019"/>
    <d v="2019-03-17T00:00:00"/>
    <x v="0"/>
    <x v="0"/>
    <x v="1"/>
    <d v="1899-12-30T12:15:00"/>
    <n v="32"/>
    <s v="rbp"/>
    <s v="Redband Parrotfish"/>
    <s v="Sparisoma aurofrenatum"/>
    <x v="21"/>
    <x v="1"/>
    <n v="15"/>
    <n v="1"/>
    <s v="t"/>
    <n v="1.072E-2"/>
    <n v="3.12"/>
    <n v="-4.0781000000000001"/>
    <n v="2.7437999999999998"/>
    <n v="50.072527485111436"/>
    <n v="78.101467931149301"/>
    <x v="597"/>
  </r>
  <r>
    <n v="2019"/>
    <d v="2019-03-17T00:00:00"/>
    <x v="0"/>
    <x v="0"/>
    <x v="1"/>
    <d v="1899-12-30T12:15:00"/>
    <n v="32"/>
    <s v="qup"/>
    <s v="Queen Parrotfish"/>
    <s v="Scarus vetula"/>
    <x v="21"/>
    <x v="1"/>
    <n v="29"/>
    <n v="1"/>
    <s v="t"/>
    <n v="1.38E-2"/>
    <n v="3.03"/>
    <n v="-5.0162000000000004"/>
    <n v="3.1109"/>
    <n v="372.34456592033081"/>
    <n v="440.62986728379997"/>
    <x v="598"/>
  </r>
  <r>
    <n v="2019"/>
    <d v="2019-03-17T00:00:00"/>
    <x v="0"/>
    <x v="0"/>
    <x v="1"/>
    <d v="1899-12-30T12:15:00"/>
    <n v="32"/>
    <s v="prp"/>
    <s v="Princess Parrotfish"/>
    <s v="Scarus taeniopterus"/>
    <x v="21"/>
    <x v="1"/>
    <n v="21"/>
    <n v="1"/>
    <s v="t"/>
    <n v="3.3500000000000002E-2"/>
    <n v="2.7086000000000001"/>
    <n v="-3.2256999999999998"/>
    <n v="2.3852000000000002"/>
    <n v="127.76384956386568"/>
    <n v="205.71097462173614"/>
    <x v="599"/>
  </r>
  <r>
    <n v="2019"/>
    <d v="2019-03-17T00:00:00"/>
    <x v="0"/>
    <x v="0"/>
    <x v="1"/>
    <d v="1899-12-30T12:15:00"/>
    <n v="32"/>
    <s v="stop"/>
    <s v="Stoplight Parrotfish"/>
    <s v="Sparisoma viride"/>
    <x v="21"/>
    <x v="1"/>
    <n v="30"/>
    <n v="1"/>
    <s v="t"/>
    <n v="1.38E-2"/>
    <n v="3.04"/>
    <n v="-4.4317000000000002"/>
    <n v="2.9051"/>
    <n v="426.90151962585236"/>
    <n v="581.54718397712224"/>
    <x v="600"/>
  </r>
  <r>
    <n v="2019"/>
    <d v="2019-03-17T00:00:00"/>
    <x v="0"/>
    <x v="0"/>
    <x v="1"/>
    <d v="1899-12-30T12:15:00"/>
    <n v="32"/>
    <s v="prp"/>
    <s v="Princess Parrotfish"/>
    <s v="Scarus taeniopterus"/>
    <x v="21"/>
    <x v="1"/>
    <n v="13"/>
    <n v="1"/>
    <s v="i"/>
    <n v="3.3500000000000002E-2"/>
    <n v="2.7086000000000001"/>
    <n v="-3.2256999999999998"/>
    <n v="2.3852000000000002"/>
    <n v="34.855536441080481"/>
    <n v="65.535660968650873"/>
    <x v="601"/>
  </r>
  <r>
    <n v="2019"/>
    <d v="2019-03-17T00:00:00"/>
    <x v="0"/>
    <x v="0"/>
    <x v="1"/>
    <d v="1899-12-30T12:15:00"/>
    <n v="32"/>
    <s v="prp"/>
    <s v="Princess Parrotfish"/>
    <s v="Scarus taeniopterus"/>
    <x v="21"/>
    <x v="1"/>
    <n v="4"/>
    <n v="1"/>
    <s v="j"/>
    <n v="3.3500000000000002E-2"/>
    <n v="2.7086000000000001"/>
    <n v="-3.2256999999999998"/>
    <n v="2.3852000000000002"/>
    <n v="1.4314774122851688"/>
    <n v="3.9403381302253098"/>
    <x v="602"/>
  </r>
  <r>
    <n v="2019"/>
    <d v="2019-03-17T00:00:00"/>
    <x v="0"/>
    <x v="0"/>
    <x v="1"/>
    <d v="1899-12-30T12:15:00"/>
    <n v="32"/>
    <s v="rbp"/>
    <s v="Redband Parrotfish"/>
    <s v="Sparisoma aurofrenatum"/>
    <x v="21"/>
    <x v="1"/>
    <n v="14"/>
    <n v="1"/>
    <s v="i"/>
    <n v="1.072E-2"/>
    <n v="3.12"/>
    <n v="-4.0781000000000001"/>
    <n v="2.7437999999999998"/>
    <n v="40.375160027328299"/>
    <n v="64.631778134170816"/>
    <x v="603"/>
  </r>
  <r>
    <n v="2019"/>
    <d v="2019-03-17T00:00:00"/>
    <x v="0"/>
    <x v="0"/>
    <x v="1"/>
    <d v="1899-12-30T12:15:00"/>
    <n v="32"/>
    <s v="stop"/>
    <s v="Stoplight Parrotfish"/>
    <s v="Sparisoma viride"/>
    <x v="21"/>
    <x v="1"/>
    <n v="22"/>
    <n v="1"/>
    <s v="i"/>
    <n v="1.38E-2"/>
    <n v="3.04"/>
    <n v="-4.4317000000000002"/>
    <n v="2.9051"/>
    <n v="166.28153926206005"/>
    <n v="236.19577785013334"/>
    <x v="604"/>
  </r>
  <r>
    <n v="2019"/>
    <d v="2019-03-17T00:00:00"/>
    <x v="0"/>
    <x v="0"/>
    <x v="1"/>
    <d v="1899-12-30T12:15:00"/>
    <n v="32"/>
    <s v="stop"/>
    <s v="Stoplight Parrotfish"/>
    <s v="Sparisoma viride"/>
    <x v="21"/>
    <x v="1"/>
    <n v="18"/>
    <n v="1"/>
    <s v="i"/>
    <n v="1.38E-2"/>
    <n v="3.04"/>
    <n v="-4.4317000000000002"/>
    <n v="2.9051"/>
    <n v="90.345703069474155"/>
    <n v="131.85364940800787"/>
    <x v="605"/>
  </r>
  <r>
    <n v="2019"/>
    <d v="2019-03-17T00:00:00"/>
    <x v="0"/>
    <x v="0"/>
    <x v="1"/>
    <d v="1899-12-30T12:15:00"/>
    <n v="32"/>
    <s v="qup"/>
    <s v="Queen Parrotfish"/>
    <s v="Scarus vetula"/>
    <x v="21"/>
    <x v="1"/>
    <n v="27"/>
    <n v="1"/>
    <s v="i"/>
    <n v="1.38E-2"/>
    <n v="3.03"/>
    <n v="-5.0162000000000004"/>
    <n v="3.1109"/>
    <n v="299.85499780940251"/>
    <n v="352.80077779738235"/>
    <x v="606"/>
  </r>
  <r>
    <n v="2019"/>
    <d v="2019-03-17T00:00:00"/>
    <x v="0"/>
    <x v="0"/>
    <x v="1"/>
    <d v="1899-12-30T12:15:00"/>
    <n v="32"/>
    <s v="prp"/>
    <s v="Princess Parrotfish"/>
    <s v="Scarus taeniopterus"/>
    <x v="21"/>
    <x v="1"/>
    <n v="15"/>
    <n v="2"/>
    <s v="i"/>
    <n v="3.3500000000000002E-2"/>
    <n v="2.7086000000000001"/>
    <n v="-3.2256999999999998"/>
    <n v="2.3852000000000002"/>
    <n v="51.357702984233178"/>
    <n v="92.19616810425471"/>
    <x v="607"/>
  </r>
  <r>
    <n v="2019"/>
    <d v="2019-03-17T00:00:00"/>
    <x v="0"/>
    <x v="0"/>
    <x v="1"/>
    <d v="1899-12-30T12:15:00"/>
    <n v="32"/>
    <s v="prp"/>
    <s v="Princess Parrotfish"/>
    <s v="Scarus taeniopterus"/>
    <x v="21"/>
    <x v="1"/>
    <n v="14"/>
    <n v="1"/>
    <s v="i"/>
    <n v="3.3500000000000002E-2"/>
    <n v="2.7086000000000001"/>
    <n v="-3.2256999999999998"/>
    <n v="2.3852000000000002"/>
    <n v="42.603688875365265"/>
    <n v="78.206813423753971"/>
    <x v="608"/>
  </r>
  <r>
    <n v="2019"/>
    <d v="2019-03-17T00:00:00"/>
    <x v="0"/>
    <x v="0"/>
    <x v="1"/>
    <d v="1899-12-30T12:15:00"/>
    <n v="32"/>
    <s v="qup"/>
    <s v="Queen Parrotfish"/>
    <s v="Scarus vetula"/>
    <x v="21"/>
    <x v="1"/>
    <n v="12"/>
    <n v="1"/>
    <s v="i"/>
    <n v="1.38E-2"/>
    <n v="3.03"/>
    <n v="-5.0162000000000004"/>
    <n v="3.1109"/>
    <n v="25.69202062151523"/>
    <n v="28.309026719500526"/>
    <x v="609"/>
  </r>
  <r>
    <n v="2019"/>
    <d v="2019-03-17T00:00:00"/>
    <x v="0"/>
    <x v="0"/>
    <x v="1"/>
    <d v="1899-12-30T12:15:00"/>
    <n v="32"/>
    <s v="ocs"/>
    <s v="Ocean Surgeonfish"/>
    <s v="Acanthurus bahianus"/>
    <x v="22"/>
    <x v="1"/>
    <n v="7"/>
    <n v="2"/>
    <m/>
    <n v="1.8620000000000001E-2"/>
    <n v="2.91"/>
    <n v="-4.6005000000000003"/>
    <n v="2.9752000000000001"/>
    <n v="5.3606193920129481"/>
    <n v="7.7452544270983417"/>
    <x v="610"/>
  </r>
  <r>
    <n v="2019"/>
    <d v="2019-03-17T00:00:00"/>
    <x v="0"/>
    <x v="0"/>
    <x v="1"/>
    <d v="1899-12-30T12:15:00"/>
    <n v="32"/>
    <s v="rbp"/>
    <s v="Redband Parrotfish"/>
    <s v="Sparisoma aurofrenatum"/>
    <x v="21"/>
    <x v="1"/>
    <n v="14"/>
    <n v="1"/>
    <s v="i"/>
    <n v="1.072E-2"/>
    <n v="3.12"/>
    <n v="-4.0781000000000001"/>
    <n v="2.7437999999999998"/>
    <n v="40.375160027328299"/>
    <n v="64.631778134170816"/>
    <x v="603"/>
  </r>
  <r>
    <n v="2019"/>
    <d v="2019-03-17T00:00:00"/>
    <x v="0"/>
    <x v="0"/>
    <x v="2"/>
    <d v="1899-12-30T12:25:00"/>
    <n v="31"/>
    <s v="prp"/>
    <s v="Princess Parrotfish"/>
    <s v="Scarus taeniopterus"/>
    <x v="21"/>
    <x v="1"/>
    <n v="20"/>
    <n v="1"/>
    <s v="t"/>
    <n v="3.3500000000000002E-2"/>
    <n v="2.7086000000000001"/>
    <n v="-3.2256999999999998"/>
    <n v="2.3852000000000002"/>
    <n v="111.94756544450011"/>
    <n v="183.11197449783583"/>
    <x v="611"/>
  </r>
  <r>
    <n v="2019"/>
    <d v="2019-03-17T00:00:00"/>
    <x v="0"/>
    <x v="0"/>
    <x v="2"/>
    <d v="1899-12-30T12:25:00"/>
    <n v="31"/>
    <s v="qup"/>
    <s v="Queen Parrotfish"/>
    <s v="Scarus vetula"/>
    <x v="21"/>
    <x v="1"/>
    <n v="28"/>
    <n v="1"/>
    <s v="t"/>
    <n v="1.38E-2"/>
    <n v="3.03"/>
    <n v="-5.0162000000000004"/>
    <n v="3.1109"/>
    <n v="334.7864878774447"/>
    <n v="395.06078258407069"/>
    <x v="612"/>
  </r>
  <r>
    <n v="2019"/>
    <d v="2019-03-17T00:00:00"/>
    <x v="0"/>
    <x v="0"/>
    <x v="2"/>
    <d v="1899-12-30T12:25:00"/>
    <n v="31"/>
    <s v="qup"/>
    <s v="Queen Parrotfish"/>
    <s v="Scarus vetula"/>
    <x v="21"/>
    <x v="1"/>
    <n v="40"/>
    <n v="1"/>
    <s v="t"/>
    <n v="1.38E-2"/>
    <n v="3.03"/>
    <n v="-5.0162000000000004"/>
    <n v="3.1109"/>
    <n v="986.553996256544"/>
    <n v="1198.2527297145662"/>
    <x v="594"/>
  </r>
  <r>
    <n v="2019"/>
    <d v="2019-03-17T00:00:00"/>
    <x v="0"/>
    <x v="0"/>
    <x v="2"/>
    <d v="1899-12-30T12:25:00"/>
    <n v="31"/>
    <s v="stop"/>
    <s v="Stoplight Parrotfish"/>
    <s v="Sparisoma viride"/>
    <x v="21"/>
    <x v="1"/>
    <n v="20"/>
    <n v="1"/>
    <s v="t"/>
    <n v="1.38E-2"/>
    <n v="3.04"/>
    <n v="-4.4317000000000002"/>
    <n v="2.9051"/>
    <n v="124.45440510662077"/>
    <n v="179.06975540636282"/>
    <x v="593"/>
  </r>
  <r>
    <n v="2019"/>
    <d v="2019-03-17T00:00:00"/>
    <x v="0"/>
    <x v="0"/>
    <x v="2"/>
    <d v="1899-12-30T12:25:00"/>
    <n v="31"/>
    <s v="qup"/>
    <s v="Queen Parrotfish"/>
    <s v="Scarus vetula"/>
    <x v="21"/>
    <x v="1"/>
    <n v="20"/>
    <n v="1"/>
    <s v="i"/>
    <n v="1.38E-2"/>
    <n v="3.03"/>
    <n v="-5.0162000000000004"/>
    <n v="3.1109"/>
    <n v="120.7813760748945"/>
    <n v="138.69928220116935"/>
    <x v="613"/>
  </r>
  <r>
    <n v="2019"/>
    <d v="2019-03-17T00:00:00"/>
    <x v="0"/>
    <x v="0"/>
    <x v="2"/>
    <d v="1899-12-30T12:25:00"/>
    <n v="31"/>
    <s v="prp"/>
    <s v="Princess Parrotfish"/>
    <s v="Scarus taeniopterus"/>
    <x v="21"/>
    <x v="1"/>
    <n v="14"/>
    <n v="1"/>
    <s v="i"/>
    <n v="3.3500000000000002E-2"/>
    <n v="2.7086000000000001"/>
    <n v="-3.2256999999999998"/>
    <n v="2.3852000000000002"/>
    <n v="42.603688875365265"/>
    <n v="78.206813423753971"/>
    <x v="608"/>
  </r>
  <r>
    <n v="2019"/>
    <d v="2019-03-17T00:00:00"/>
    <x v="0"/>
    <x v="0"/>
    <x v="2"/>
    <d v="1899-12-30T12:25:00"/>
    <n v="31"/>
    <s v="prp"/>
    <s v="Princess Parrotfish"/>
    <s v="Scarus taeniopterus"/>
    <x v="21"/>
    <x v="1"/>
    <n v="12"/>
    <n v="1"/>
    <s v="i"/>
    <n v="3.3500000000000002E-2"/>
    <n v="2.7086000000000001"/>
    <n v="-3.2256999999999998"/>
    <n v="2.3852000000000002"/>
    <n v="28.061774480442775"/>
    <n v="54.145592205106873"/>
    <x v="591"/>
  </r>
  <r>
    <n v="2019"/>
    <d v="2019-03-17T00:00:00"/>
    <x v="0"/>
    <x v="0"/>
    <x v="2"/>
    <d v="1899-12-30T12:25:00"/>
    <n v="31"/>
    <s v="rbp"/>
    <s v="Redband Parrotfish"/>
    <s v="Sparisoma aurofrenatum"/>
    <x v="21"/>
    <x v="1"/>
    <n v="14"/>
    <n v="1"/>
    <s v="i"/>
    <n v="1.072E-2"/>
    <n v="3.12"/>
    <n v="-4.0781000000000001"/>
    <n v="2.7437999999999998"/>
    <n v="40.375160027328299"/>
    <n v="64.631778134170816"/>
    <x v="603"/>
  </r>
  <r>
    <n v="2019"/>
    <d v="2019-03-17T00:00:00"/>
    <x v="0"/>
    <x v="0"/>
    <x v="2"/>
    <d v="1899-12-30T12:25:00"/>
    <n v="31"/>
    <s v="rbp"/>
    <s v="Redband Parrotfish"/>
    <s v="Sparisoma aurofrenatum"/>
    <x v="21"/>
    <x v="1"/>
    <n v="20"/>
    <n v="1"/>
    <s v="t"/>
    <n v="1.072E-2"/>
    <n v="3.12"/>
    <n v="-4.0781000000000001"/>
    <n v="2.7437999999999998"/>
    <n v="122.85939484389488"/>
    <n v="171.97531044669645"/>
    <x v="614"/>
  </r>
  <r>
    <n v="2019"/>
    <d v="2019-03-17T00:00:00"/>
    <x v="0"/>
    <x v="0"/>
    <x v="2"/>
    <d v="1899-12-30T12:25:00"/>
    <n v="31"/>
    <s v="ocs"/>
    <s v="Ocean Surgeonfish"/>
    <s v="Acanthurus bahianus"/>
    <x v="22"/>
    <x v="1"/>
    <n v="14"/>
    <n v="1"/>
    <m/>
    <n v="1.8620000000000001E-2"/>
    <n v="2.91"/>
    <n v="-4.6005000000000003"/>
    <n v="2.9752000000000001"/>
    <n v="40.291390949391584"/>
    <n v="60.906007515663681"/>
    <x v="615"/>
  </r>
  <r>
    <n v="2019"/>
    <d v="2019-03-17T00:00:00"/>
    <x v="0"/>
    <x v="0"/>
    <x v="3"/>
    <d v="1899-12-30T12:32:00"/>
    <n v="30"/>
    <s v="qup"/>
    <s v="Queen Parrotfish"/>
    <s v="Scarus vetula"/>
    <x v="21"/>
    <x v="1"/>
    <n v="37"/>
    <n v="1"/>
    <s v="t"/>
    <n v="1.38E-2"/>
    <n v="3.03"/>
    <n v="-5.0162000000000004"/>
    <n v="3.1109"/>
    <n v="778.98717980824449"/>
    <n v="940.19674519620162"/>
    <x v="616"/>
  </r>
  <r>
    <n v="2019"/>
    <d v="2019-03-17T00:00:00"/>
    <x v="0"/>
    <x v="0"/>
    <x v="3"/>
    <d v="1899-12-30T12:32:00"/>
    <n v="30"/>
    <s v="qup"/>
    <s v="Queen Parrotfish"/>
    <s v="Scarus vetula"/>
    <x v="21"/>
    <x v="1"/>
    <n v="36"/>
    <n v="1"/>
    <m/>
    <n v="1.38E-2"/>
    <n v="3.03"/>
    <n v="-5.0162000000000004"/>
    <n v="3.1109"/>
    <n v="716.92820042135281"/>
    <n v="863.378937475925"/>
    <x v="617"/>
  </r>
  <r>
    <n v="2019"/>
    <d v="2019-03-17T00:00:00"/>
    <x v="0"/>
    <x v="0"/>
    <x v="3"/>
    <d v="1899-12-30T12:32:00"/>
    <n v="30"/>
    <s v="prp"/>
    <s v="Princess Parrotfish"/>
    <s v="Scarus taeniopterus"/>
    <x v="21"/>
    <x v="1"/>
    <n v="21"/>
    <n v="1"/>
    <s v="t"/>
    <n v="3.3500000000000002E-2"/>
    <n v="2.7086000000000001"/>
    <n v="-3.2256999999999998"/>
    <n v="2.3852000000000002"/>
    <n v="127.76384956386568"/>
    <n v="205.71097462173614"/>
    <x v="599"/>
  </r>
  <r>
    <n v="2019"/>
    <d v="2019-03-17T00:00:00"/>
    <x v="0"/>
    <x v="0"/>
    <x v="3"/>
    <d v="1899-12-30T12:32:00"/>
    <n v="30"/>
    <s v="prp"/>
    <s v="Princess Parrotfish"/>
    <s v="Scarus taeniopterus"/>
    <x v="21"/>
    <x v="1"/>
    <n v="3"/>
    <n v="2"/>
    <s v="j"/>
    <n v="3.3500000000000002E-2"/>
    <n v="2.7086000000000001"/>
    <n v="-3.2256999999999998"/>
    <n v="2.3852000000000002"/>
    <n v="0.65671273400963648"/>
    <n v="1.9839449475553055"/>
    <x v="618"/>
  </r>
  <r>
    <n v="2019"/>
    <d v="2019-03-17T00:00:00"/>
    <x v="0"/>
    <x v="0"/>
    <x v="3"/>
    <d v="1899-12-30T12:32:00"/>
    <n v="30"/>
    <s v="prp"/>
    <s v="Princess Parrotfish"/>
    <s v="Scarus taeniopterus"/>
    <x v="21"/>
    <x v="1"/>
    <n v="5"/>
    <n v="1"/>
    <s v="j"/>
    <n v="3.3500000000000002E-2"/>
    <n v="2.7086000000000001"/>
    <n v="-3.2256999999999998"/>
    <n v="2.3852000000000002"/>
    <n v="2.6198411586557824"/>
    <n v="6.7093933568168316"/>
    <x v="619"/>
  </r>
  <r>
    <n v="2019"/>
    <d v="2019-03-17T00:00:00"/>
    <x v="0"/>
    <x v="0"/>
    <x v="3"/>
    <d v="1899-12-30T12:32:00"/>
    <n v="30"/>
    <s v="rbp"/>
    <s v="Redband Parrotfish"/>
    <s v="Sparisoma aurofrenatum"/>
    <x v="21"/>
    <x v="1"/>
    <n v="3"/>
    <n v="1"/>
    <s v="j"/>
    <n v="1.072E-2"/>
    <n v="3.12"/>
    <n v="-4.0781000000000001"/>
    <n v="2.7437999999999998"/>
    <n v="0.33022739611377439"/>
    <n v="0.94368119037835774"/>
    <x v="620"/>
  </r>
  <r>
    <n v="2019"/>
    <d v="2019-03-17T00:00:00"/>
    <x v="0"/>
    <x v="0"/>
    <x v="3"/>
    <d v="1899-12-30T12:32:00"/>
    <n v="30"/>
    <s v="stop"/>
    <s v="Stoplight Parrotfish"/>
    <s v="Sparisoma viride"/>
    <x v="21"/>
    <x v="1"/>
    <n v="22"/>
    <n v="1"/>
    <s v="i"/>
    <n v="1.38E-2"/>
    <n v="3.04"/>
    <n v="-4.4317000000000002"/>
    <n v="2.9051"/>
    <n v="166.28153926206005"/>
    <n v="236.19577785013334"/>
    <x v="604"/>
  </r>
  <r>
    <n v="2019"/>
    <d v="2019-03-17T00:00:00"/>
    <x v="0"/>
    <x v="0"/>
    <x v="3"/>
    <d v="1899-12-30T12:32:00"/>
    <n v="30"/>
    <s v="rbp"/>
    <s v="Redband Parrotfish"/>
    <s v="Sparisoma aurofrenatum"/>
    <x v="21"/>
    <x v="1"/>
    <n v="14"/>
    <n v="1"/>
    <s v="i"/>
    <n v="1.072E-2"/>
    <n v="3.12"/>
    <n v="-4.0781000000000001"/>
    <n v="2.7437999999999998"/>
    <n v="40.375160027328299"/>
    <n v="64.631778134170816"/>
    <x v="603"/>
  </r>
  <r>
    <n v="2019"/>
    <d v="2019-03-17T00:00:00"/>
    <x v="0"/>
    <x v="0"/>
    <x v="3"/>
    <d v="1899-12-30T12:32:00"/>
    <n v="30"/>
    <s v="prp"/>
    <s v="Princess Parrotfish"/>
    <s v="Scarus taeniopterus"/>
    <x v="21"/>
    <x v="1"/>
    <n v="20"/>
    <n v="1"/>
    <s v="i"/>
    <n v="3.3500000000000002E-2"/>
    <n v="2.7086000000000001"/>
    <n v="-3.2256999999999998"/>
    <n v="2.3852000000000002"/>
    <n v="111.94756544450011"/>
    <n v="183.11197449783583"/>
    <x v="611"/>
  </r>
  <r>
    <n v="2019"/>
    <d v="2019-03-17T00:00:00"/>
    <x v="0"/>
    <x v="0"/>
    <x v="3"/>
    <d v="1899-12-30T12:32:00"/>
    <n v="30"/>
    <s v="stop"/>
    <s v="Stoplight Parrotfish"/>
    <s v="Sparisoma viride"/>
    <x v="21"/>
    <x v="1"/>
    <n v="25"/>
    <n v="1"/>
    <s v="t"/>
    <n v="1.38E-2"/>
    <n v="3.04"/>
    <n v="-4.4317000000000002"/>
    <n v="2.9051"/>
    <n v="245.25434644114358"/>
    <n v="342.41715863912742"/>
    <x v="621"/>
  </r>
  <r>
    <n v="2019"/>
    <d v="2019-03-17T00:00:00"/>
    <x v="0"/>
    <x v="0"/>
    <x v="3"/>
    <d v="1899-12-30T12:32:00"/>
    <n v="30"/>
    <s v="qup"/>
    <s v="Queen Parrotfish"/>
    <s v="Scarus vetula"/>
    <x v="21"/>
    <x v="1"/>
    <n v="21"/>
    <n v="1"/>
    <s v="i"/>
    <n v="1.38E-2"/>
    <n v="3.03"/>
    <n v="-5.0162000000000004"/>
    <n v="3.1109"/>
    <n v="140.02434487876087"/>
    <n v="161.43288343397762"/>
    <x v="590"/>
  </r>
  <r>
    <n v="2019"/>
    <d v="2019-03-17T00:00:00"/>
    <x v="0"/>
    <x v="0"/>
    <x v="4"/>
    <d v="1899-12-30T12:43:00"/>
    <n v="32"/>
    <s v="qup"/>
    <s v="Queen Parrotfish"/>
    <s v="Scarus vetula"/>
    <x v="21"/>
    <x v="1"/>
    <n v="36"/>
    <n v="1"/>
    <s v="t"/>
    <n v="1.38E-2"/>
    <n v="3.03"/>
    <n v="-5.0162000000000004"/>
    <n v="3.1109"/>
    <n v="716.92820042135281"/>
    <n v="863.378937475925"/>
    <x v="617"/>
  </r>
  <r>
    <n v="2019"/>
    <d v="2019-03-17T00:00:00"/>
    <x v="0"/>
    <x v="0"/>
    <x v="4"/>
    <d v="1899-12-30T12:43:00"/>
    <n v="32"/>
    <s v="rbp"/>
    <s v="Redband Parrotfish"/>
    <s v="Sparisoma aurofrenatum"/>
    <x v="21"/>
    <x v="1"/>
    <n v="15"/>
    <n v="1"/>
    <s v="t"/>
    <n v="1.072E-2"/>
    <n v="3.12"/>
    <n v="-4.0781000000000001"/>
    <n v="2.7437999999999998"/>
    <n v="50.072527485111436"/>
    <n v="78.101467931149301"/>
    <x v="597"/>
  </r>
  <r>
    <n v="2019"/>
    <d v="2019-03-17T00:00:00"/>
    <x v="0"/>
    <x v="0"/>
    <x v="4"/>
    <d v="1899-12-30T12:43:00"/>
    <n v="32"/>
    <s v="rbp"/>
    <s v="Redband Parrotfish"/>
    <s v="Sparisoma aurofrenatum"/>
    <x v="21"/>
    <x v="1"/>
    <n v="20"/>
    <n v="1"/>
    <s v="t"/>
    <n v="1.072E-2"/>
    <n v="3.12"/>
    <n v="-4.0781000000000001"/>
    <n v="2.7437999999999998"/>
    <n v="122.85939484389488"/>
    <n v="171.97531044669645"/>
    <x v="614"/>
  </r>
  <r>
    <n v="2019"/>
    <d v="2019-03-17T00:00:00"/>
    <x v="0"/>
    <x v="0"/>
    <x v="4"/>
    <d v="1899-12-30T12:43:00"/>
    <n v="32"/>
    <s v="rbp"/>
    <s v="Redband Parrotfish"/>
    <s v="Sparisoma aurofrenatum"/>
    <x v="21"/>
    <x v="1"/>
    <n v="18"/>
    <n v="1"/>
    <s v="t"/>
    <n v="1.072E-2"/>
    <n v="3.12"/>
    <n v="-4.0781000000000001"/>
    <n v="2.7437999999999998"/>
    <n v="88.43923988864465"/>
    <n v="128.80024807719036"/>
    <x v="622"/>
  </r>
  <r>
    <n v="2019"/>
    <d v="2019-03-17T00:00:00"/>
    <x v="0"/>
    <x v="0"/>
    <x v="4"/>
    <d v="1899-12-30T12:43:00"/>
    <n v="32"/>
    <s v="blt"/>
    <s v="Blue Tang"/>
    <s v="Acanthurus coeruleus"/>
    <x v="22"/>
    <x v="1"/>
    <n v="15"/>
    <n v="1"/>
    <m/>
    <n v="2.512E-2"/>
    <n v="2.96"/>
    <n v="-2.8241999999999998"/>
    <n v="2.2637999999999998"/>
    <n v="76.076366478829684"/>
    <n v="126.48394196747614"/>
    <x v="623"/>
  </r>
  <r>
    <n v="2019"/>
    <d v="2019-03-17T00:00:00"/>
    <x v="0"/>
    <x v="0"/>
    <x v="4"/>
    <d v="1899-12-30T12:43:00"/>
    <n v="32"/>
    <s v="stop"/>
    <s v="Stoplight Parrotfish"/>
    <s v="Sparisoma viride"/>
    <x v="21"/>
    <x v="1"/>
    <n v="26"/>
    <n v="1"/>
    <s v="t"/>
    <n v="1.38E-2"/>
    <n v="3.04"/>
    <n v="-4.4317000000000002"/>
    <n v="2.9051"/>
    <n v="276.31092977022331"/>
    <n v="383.741768934785"/>
    <x v="624"/>
  </r>
  <r>
    <n v="2019"/>
    <d v="2019-03-17T00:00:00"/>
    <x v="0"/>
    <x v="0"/>
    <x v="4"/>
    <d v="1899-12-30T12:43:00"/>
    <n v="32"/>
    <s v="prp"/>
    <s v="Princess Parrotfish"/>
    <s v="Scarus taeniopterus"/>
    <x v="21"/>
    <x v="1"/>
    <n v="13"/>
    <n v="1"/>
    <s v="i"/>
    <n v="3.3500000000000002E-2"/>
    <n v="2.7086000000000001"/>
    <n v="-3.2256999999999998"/>
    <n v="2.3852000000000002"/>
    <n v="34.855536441080481"/>
    <n v="65.535660968650873"/>
    <x v="601"/>
  </r>
  <r>
    <n v="2019"/>
    <d v="2019-03-17T00:00:00"/>
    <x v="0"/>
    <x v="0"/>
    <x v="4"/>
    <d v="1899-12-30T12:43:00"/>
    <n v="32"/>
    <s v="prp"/>
    <s v="Princess Parrotfish"/>
    <s v="Scarus taeniopterus"/>
    <x v="21"/>
    <x v="1"/>
    <n v="12"/>
    <n v="1"/>
    <s v="i"/>
    <n v="3.3500000000000002E-2"/>
    <n v="2.7086000000000001"/>
    <n v="-3.2256999999999998"/>
    <n v="2.3852000000000002"/>
    <n v="28.061774480442775"/>
    <n v="54.145592205106873"/>
    <x v="591"/>
  </r>
  <r>
    <n v="2019"/>
    <d v="2019-03-17T00:00:00"/>
    <x v="0"/>
    <x v="0"/>
    <x v="4"/>
    <d v="1899-12-30T12:43:00"/>
    <n v="32"/>
    <s v="prp"/>
    <s v="Princess Parrotfish"/>
    <s v="Scarus taeniopterus"/>
    <x v="21"/>
    <x v="1"/>
    <n v="19"/>
    <n v="1"/>
    <s v="i"/>
    <n v="3.3500000000000002E-2"/>
    <n v="2.7086000000000001"/>
    <n v="-3.2256999999999998"/>
    <n v="2.3852000000000002"/>
    <n v="97.426434846443598"/>
    <n v="162.02539503890316"/>
    <x v="625"/>
  </r>
  <r>
    <n v="2019"/>
    <d v="2019-03-17T00:00:00"/>
    <x v="0"/>
    <x v="0"/>
    <x v="4"/>
    <d v="1899-12-30T12:43:00"/>
    <n v="32"/>
    <s v="qup"/>
    <s v="Queen Parrotfish"/>
    <s v="Scarus vetula"/>
    <x v="21"/>
    <x v="1"/>
    <n v="24"/>
    <n v="1"/>
    <s v="i"/>
    <n v="1.38E-2"/>
    <n v="3.03"/>
    <n v="-5.0162000000000004"/>
    <n v="3.1109"/>
    <n v="209.85491670789031"/>
    <n v="244.56772957919503"/>
    <x v="626"/>
  </r>
  <r>
    <n v="2019"/>
    <d v="2019-03-17T00:00:00"/>
    <x v="0"/>
    <x v="0"/>
    <x v="4"/>
    <d v="1899-12-30T12:43:00"/>
    <n v="32"/>
    <s v="stop"/>
    <s v="Stoplight Parrotfish"/>
    <s v="Sparisoma viride"/>
    <x v="21"/>
    <x v="1"/>
    <n v="14"/>
    <n v="1"/>
    <s v="i"/>
    <n v="1.38E-2"/>
    <n v="3.04"/>
    <n v="-4.4317000000000002"/>
    <n v="2.9051"/>
    <n v="42.083157245422122"/>
    <n v="63.535515280093612"/>
    <x v="627"/>
  </r>
  <r>
    <n v="2019"/>
    <d v="2019-03-17T00:00:00"/>
    <x v="0"/>
    <x v="0"/>
    <x v="4"/>
    <d v="1899-12-30T12:43:00"/>
    <n v="32"/>
    <s v="prp"/>
    <s v="Princess Parrotfish"/>
    <s v="Scarus taeniopterus"/>
    <x v="21"/>
    <x v="1"/>
    <n v="20"/>
    <n v="1"/>
    <s v="t"/>
    <n v="3.3500000000000002E-2"/>
    <n v="2.7086000000000001"/>
    <n v="-3.2256999999999998"/>
    <n v="2.3852000000000002"/>
    <n v="111.94756544450011"/>
    <n v="183.11197449783583"/>
    <x v="611"/>
  </r>
  <r>
    <n v="2019"/>
    <d v="2019-03-17T00:00:00"/>
    <x v="0"/>
    <x v="0"/>
    <x v="4"/>
    <d v="1899-12-30T12:43:00"/>
    <n v="32"/>
    <s v="ocs"/>
    <s v="Ocean Surgeonfish"/>
    <s v="Acanthurus bahianus"/>
    <x v="22"/>
    <x v="1"/>
    <n v="15"/>
    <n v="1"/>
    <m/>
    <n v="1.8620000000000001E-2"/>
    <n v="2.91"/>
    <n v="-4.6005000000000003"/>
    <n v="2.9752000000000001"/>
    <n v="49.249887240092868"/>
    <n v="74.783659607909669"/>
    <x v="596"/>
  </r>
  <r>
    <n v="2019"/>
    <d v="2019-03-17T00:00:00"/>
    <x v="0"/>
    <x v="0"/>
    <x v="4"/>
    <d v="1899-12-30T12:43:00"/>
    <n v="32"/>
    <s v="prp"/>
    <s v="Princess Parrotfish"/>
    <s v="Scarus taeniopterus"/>
    <x v="21"/>
    <x v="1"/>
    <n v="12"/>
    <n v="1"/>
    <s v="i"/>
    <n v="3.3500000000000002E-2"/>
    <n v="2.7086000000000001"/>
    <n v="-3.2256999999999998"/>
    <n v="2.3852000000000002"/>
    <n v="28.061774480442775"/>
    <n v="54.145592205106873"/>
    <x v="591"/>
  </r>
  <r>
    <n v="2019"/>
    <d v="2019-03-17T00:00:00"/>
    <x v="0"/>
    <x v="0"/>
    <x v="4"/>
    <d v="1899-12-30T12:43:00"/>
    <n v="32"/>
    <s v="strp"/>
    <s v="Striped Parrotfish"/>
    <s v="Scarus iserti"/>
    <x v="21"/>
    <x v="1"/>
    <n v="10"/>
    <n v="1"/>
    <s v="i"/>
    <n v="1.0959999999999999E-2"/>
    <n v="3.01"/>
    <n v="-4.8887"/>
    <n v="3.0548000000000002"/>
    <n v="11.21529119539707"/>
    <n v="16.630296795457848"/>
    <x v="586"/>
  </r>
  <r>
    <n v="2019"/>
    <d v="2019-03-17T00:00:00"/>
    <x v="0"/>
    <x v="0"/>
    <x v="4"/>
    <d v="1899-12-30T12:43:00"/>
    <n v="32"/>
    <s v="prp"/>
    <s v="Princess Parrotfish"/>
    <s v="Scarus taeniopterus"/>
    <x v="21"/>
    <x v="1"/>
    <n v="6"/>
    <n v="1"/>
    <s v="j"/>
    <n v="3.3500000000000002E-2"/>
    <n v="2.7086000000000001"/>
    <n v="-3.2256999999999998"/>
    <n v="2.3852000000000002"/>
    <n v="4.2928457508060323"/>
    <n v="10.364452425850182"/>
    <x v="628"/>
  </r>
  <r>
    <n v="2019"/>
    <d v="2019-03-17T00:00:00"/>
    <x v="0"/>
    <x v="0"/>
    <x v="4"/>
    <d v="1899-12-30T12:43:00"/>
    <n v="32"/>
    <s v="prp"/>
    <s v="Princess Parrotfish"/>
    <s v="Scarus taeniopterus"/>
    <x v="21"/>
    <x v="1"/>
    <n v="13"/>
    <n v="2"/>
    <s v="i"/>
    <n v="3.3500000000000002E-2"/>
    <n v="2.7086000000000001"/>
    <n v="-3.2256999999999998"/>
    <n v="2.3852000000000002"/>
    <n v="34.855536441080481"/>
    <n v="65.535660968650873"/>
    <x v="629"/>
  </r>
  <r>
    <n v="2019"/>
    <d v="2019-03-17T00:00:00"/>
    <x v="0"/>
    <x v="0"/>
    <x v="4"/>
    <d v="1899-12-30T12:43:00"/>
    <n v="32"/>
    <s v="prp"/>
    <s v="Princess Parrotfish"/>
    <s v="Scarus taeniopterus"/>
    <x v="21"/>
    <x v="1"/>
    <n v="15"/>
    <n v="1"/>
    <s v="i"/>
    <n v="3.3500000000000002E-2"/>
    <n v="2.7086000000000001"/>
    <n v="-3.2256999999999998"/>
    <n v="2.3852000000000002"/>
    <n v="51.357702984233178"/>
    <n v="92.19616810425471"/>
    <x v="630"/>
  </r>
  <r>
    <n v="2019"/>
    <d v="2019-03-17T00:00:00"/>
    <x v="0"/>
    <x v="0"/>
    <x v="4"/>
    <d v="1899-12-30T12:43:00"/>
    <n v="32"/>
    <s v="stop"/>
    <s v="Stoplight Parrotfish"/>
    <s v="Sparisoma viride"/>
    <x v="21"/>
    <x v="1"/>
    <n v="19"/>
    <n v="1"/>
    <s v="i"/>
    <n v="1.38E-2"/>
    <n v="3.04"/>
    <n v="-4.4317000000000002"/>
    <n v="2.9051"/>
    <n v="106.48539183224881"/>
    <n v="154.2790962414671"/>
    <x v="631"/>
  </r>
  <r>
    <n v="2019"/>
    <d v="2019-03-17T00:00:00"/>
    <x v="0"/>
    <x v="0"/>
    <x v="4"/>
    <d v="1899-12-30T12:43:00"/>
    <n v="32"/>
    <s v="rbp"/>
    <s v="Redband Parrotfish"/>
    <s v="Sparisoma aurofrenatum"/>
    <x v="21"/>
    <x v="1"/>
    <n v="8"/>
    <n v="1"/>
    <s v="j"/>
    <n v="1.072E-2"/>
    <n v="3.12"/>
    <n v="-4.0781000000000001"/>
    <n v="2.7437999999999998"/>
    <n v="7.0442627183996569"/>
    <n v="13.918688207229055"/>
    <x v="632"/>
  </r>
  <r>
    <n v="2019"/>
    <d v="2019-03-17T00:00:00"/>
    <x v="0"/>
    <x v="0"/>
    <x v="4"/>
    <d v="1899-12-30T12:43:00"/>
    <n v="32"/>
    <s v="rbp"/>
    <s v="Redband Parrotfish"/>
    <s v="Sparisoma aurofrenatum"/>
    <x v="21"/>
    <x v="1"/>
    <n v="4"/>
    <n v="1"/>
    <s v="j"/>
    <n v="1.072E-2"/>
    <n v="3.12"/>
    <n v="-4.0781000000000001"/>
    <n v="2.7437999999999998"/>
    <n v="0.81025544515357217"/>
    <n v="2.0779361768346503"/>
    <x v="633"/>
  </r>
  <r>
    <n v="2019"/>
    <d v="2019-03-17T00:00:00"/>
    <x v="0"/>
    <x v="0"/>
    <x v="4"/>
    <d v="1899-12-30T12:43:00"/>
    <n v="32"/>
    <s v="strp"/>
    <s v="Striped Parrotfish"/>
    <s v="Scarus iserti"/>
    <x v="21"/>
    <x v="1"/>
    <n v="13"/>
    <n v="5"/>
    <s v="i"/>
    <n v="1.0959999999999999E-2"/>
    <n v="3.01"/>
    <n v="-4.8887"/>
    <n v="3.0548000000000002"/>
    <n v="24.704726176219836"/>
    <n v="37.065866108828203"/>
    <x v="634"/>
  </r>
  <r>
    <n v="2019"/>
    <d v="2019-03-20T00:00:00"/>
    <x v="0"/>
    <x v="1"/>
    <x v="5"/>
    <d v="1899-12-30T15:08:00"/>
    <n v="30"/>
    <s v="prp"/>
    <s v="Princess Parrotfish"/>
    <s v="Scarus taeniopterus"/>
    <x v="21"/>
    <x v="1"/>
    <n v="17"/>
    <n v="1"/>
    <s v="i"/>
    <n v="3.3500000000000002E-2"/>
    <n v="2.7086000000000001"/>
    <n v="-3.2256999999999998"/>
    <n v="2.3852000000000002"/>
    <n v="72.083979665360687"/>
    <n v="124.27013418228138"/>
    <x v="635"/>
  </r>
  <r>
    <n v="2019"/>
    <d v="2019-03-20T00:00:00"/>
    <x v="0"/>
    <x v="1"/>
    <x v="5"/>
    <d v="1899-12-30T15:08:00"/>
    <n v="30"/>
    <s v="blt"/>
    <s v="Blue Tang"/>
    <s v="Acanthurus coeruleus"/>
    <x v="22"/>
    <x v="1"/>
    <n v="22"/>
    <n v="1"/>
    <m/>
    <n v="2.512E-2"/>
    <n v="2.96"/>
    <n v="-2.8241999999999998"/>
    <n v="2.2637999999999998"/>
    <n v="236.36913740064162"/>
    <n v="301.00690954929865"/>
    <x v="636"/>
  </r>
  <r>
    <n v="2019"/>
    <d v="2019-03-20T00:00:00"/>
    <x v="0"/>
    <x v="1"/>
    <x v="5"/>
    <d v="1899-12-30T15:08:00"/>
    <n v="30"/>
    <s v="prp"/>
    <s v="Princess Parrotfish"/>
    <s v="Scarus taeniopterus"/>
    <x v="21"/>
    <x v="1"/>
    <n v="18"/>
    <n v="2"/>
    <s v="i"/>
    <n v="3.3500000000000002E-2"/>
    <n v="2.7086000000000001"/>
    <n v="-3.2256999999999998"/>
    <n v="2.3852000000000002"/>
    <n v="84.154222975924739"/>
    <n v="142.42163893869329"/>
    <x v="637"/>
  </r>
  <r>
    <n v="2019"/>
    <d v="2019-03-20T00:00:00"/>
    <x v="0"/>
    <x v="1"/>
    <x v="5"/>
    <d v="1899-12-30T15:08:00"/>
    <n v="30"/>
    <s v="rtp"/>
    <s v="Redtail Parrotfish"/>
    <s v="Sparisoma chrysopterum"/>
    <x v="21"/>
    <x v="1"/>
    <n v="24"/>
    <n v="1"/>
    <s v="i"/>
    <n v="1.072E-2"/>
    <n v="3.09"/>
    <n v="-3.0508999999999999"/>
    <n v="2.3191999999999999"/>
    <n v="197.26385783375517"/>
    <n v="294.63606913451173"/>
    <x v="638"/>
  </r>
  <r>
    <n v="2019"/>
    <d v="2019-03-20T00:00:00"/>
    <x v="0"/>
    <x v="1"/>
    <x v="5"/>
    <d v="1899-12-30T15:08:00"/>
    <n v="30"/>
    <s v="stop"/>
    <s v="Stoplight Parrotfish"/>
    <s v="Sparisoma viride"/>
    <x v="21"/>
    <x v="1"/>
    <n v="26"/>
    <n v="1"/>
    <s v="i"/>
    <n v="1.38E-2"/>
    <n v="3.04"/>
    <n v="-4.4317000000000002"/>
    <n v="2.9051"/>
    <n v="276.31092977022331"/>
    <n v="383.741768934785"/>
    <x v="624"/>
  </r>
  <r>
    <n v="2019"/>
    <d v="2019-03-20T00:00:00"/>
    <x v="0"/>
    <x v="1"/>
    <x v="5"/>
    <d v="1899-12-30T15:08:00"/>
    <n v="30"/>
    <s v="qup"/>
    <s v="Queen Parrotfish"/>
    <s v="Scarus vetula"/>
    <x v="21"/>
    <x v="1"/>
    <n v="27"/>
    <n v="1"/>
    <s v="i"/>
    <n v="1.38E-2"/>
    <n v="3.03"/>
    <n v="-5.0162000000000004"/>
    <n v="3.1109"/>
    <n v="299.85499780940251"/>
    <n v="352.80077779738235"/>
    <x v="606"/>
  </r>
  <r>
    <n v="2019"/>
    <d v="2019-03-20T00:00:00"/>
    <x v="0"/>
    <x v="1"/>
    <x v="5"/>
    <d v="1899-12-30T15:08:00"/>
    <n v="30"/>
    <s v="prp"/>
    <s v="Princess Parrotfish"/>
    <s v="Scarus taeniopterus"/>
    <x v="21"/>
    <x v="1"/>
    <n v="22"/>
    <n v="1"/>
    <s v="i"/>
    <n v="3.3500000000000002E-2"/>
    <n v="2.7086000000000001"/>
    <n v="-3.2256999999999998"/>
    <n v="2.3852000000000002"/>
    <n v="144.92085256517834"/>
    <n v="229.85109565998633"/>
    <x v="639"/>
  </r>
  <r>
    <n v="2019"/>
    <d v="2019-03-20T00:00:00"/>
    <x v="0"/>
    <x v="1"/>
    <x v="5"/>
    <d v="1899-12-30T15:08:00"/>
    <n v="30"/>
    <s v="prp"/>
    <s v="Princess Parrotfish"/>
    <s v="Scarus taeniopterus"/>
    <x v="21"/>
    <x v="1"/>
    <n v="27"/>
    <n v="1"/>
    <s v="t"/>
    <n v="3.3500000000000002E-2"/>
    <n v="2.7086000000000001"/>
    <n v="-3.2256999999999998"/>
    <n v="2.3852000000000002"/>
    <n v="252.36940199976701"/>
    <n v="374.61818057408522"/>
    <x v="640"/>
  </r>
  <r>
    <n v="2019"/>
    <d v="2019-03-20T00:00:00"/>
    <x v="0"/>
    <x v="1"/>
    <x v="5"/>
    <d v="1899-12-30T15:08:00"/>
    <n v="30"/>
    <s v="blt"/>
    <s v="Blue Tang"/>
    <s v="Acanthurus coeruleus"/>
    <x v="22"/>
    <x v="1"/>
    <n v="17"/>
    <n v="1"/>
    <m/>
    <n v="2.512E-2"/>
    <n v="2.96"/>
    <n v="-2.8241999999999998"/>
    <n v="2.2637999999999998"/>
    <n v="110.19158812752735"/>
    <n v="167.91529942216221"/>
    <x v="641"/>
  </r>
  <r>
    <n v="2019"/>
    <d v="2019-03-20T00:00:00"/>
    <x v="0"/>
    <x v="1"/>
    <x v="5"/>
    <d v="1899-12-30T15:08:00"/>
    <n v="30"/>
    <s v="prp"/>
    <s v="Princess Parrotfish"/>
    <s v="Scarus taeniopterus"/>
    <x v="21"/>
    <x v="1"/>
    <n v="34"/>
    <n v="1"/>
    <s v="t"/>
    <n v="3.3500000000000002E-2"/>
    <n v="2.7086000000000001"/>
    <n v="-3.2256999999999998"/>
    <n v="2.3852000000000002"/>
    <n v="471.20360209596794"/>
    <n v="649.20747688759423"/>
    <x v="642"/>
  </r>
  <r>
    <n v="2019"/>
    <d v="2019-03-20T00:00:00"/>
    <x v="0"/>
    <x v="1"/>
    <x v="5"/>
    <d v="1899-12-30T15:08:00"/>
    <n v="30"/>
    <s v="prp"/>
    <s v="Princess Parrotfish"/>
    <s v="Scarus taeniopterus"/>
    <x v="21"/>
    <x v="1"/>
    <n v="16"/>
    <n v="6"/>
    <s v="j"/>
    <n v="3.3500000000000002E-2"/>
    <n v="2.7086000000000001"/>
    <n v="-3.2256999999999998"/>
    <n v="2.3852000000000002"/>
    <n v="61.167987518884857"/>
    <n v="107.53924488293569"/>
    <x v="643"/>
  </r>
  <r>
    <n v="2019"/>
    <d v="2019-03-20T00:00:00"/>
    <x v="0"/>
    <x v="1"/>
    <x v="6"/>
    <d v="1899-12-30T15:08:00"/>
    <n v="30"/>
    <s v="ocs"/>
    <s v="Ocean Surgeonfish"/>
    <s v="Acanthurus bahianus"/>
    <x v="22"/>
    <x v="1"/>
    <n v="15"/>
    <n v="1"/>
    <m/>
    <n v="1.8620000000000001E-2"/>
    <n v="2.91"/>
    <n v="-4.6005000000000003"/>
    <n v="2.9752000000000001"/>
    <n v="49.249887240092868"/>
    <n v="74.783659607909669"/>
    <x v="596"/>
  </r>
  <r>
    <n v="2019"/>
    <d v="2019-03-20T00:00:00"/>
    <x v="0"/>
    <x v="1"/>
    <x v="6"/>
    <d v="1899-12-30T15:08:00"/>
    <n v="30"/>
    <s v="prp"/>
    <s v="Princess Parrotfish"/>
    <s v="Scarus taeniopterus"/>
    <x v="21"/>
    <x v="1"/>
    <n v="33"/>
    <n v="1"/>
    <s v="t"/>
    <n v="3.3500000000000002E-2"/>
    <n v="2.7086000000000001"/>
    <n v="-3.2256999999999998"/>
    <n v="2.3852000000000002"/>
    <n v="434.60194397652009"/>
    <n v="604.58789760290301"/>
    <x v="644"/>
  </r>
  <r>
    <n v="2019"/>
    <d v="2019-03-20T00:00:00"/>
    <x v="0"/>
    <x v="1"/>
    <x v="6"/>
    <d v="1899-12-30T15:08:00"/>
    <n v="30"/>
    <s v="prp"/>
    <s v="Princess Parrotfish"/>
    <s v="Scarus taeniopterus"/>
    <x v="21"/>
    <x v="1"/>
    <n v="16"/>
    <n v="3"/>
    <s v="i"/>
    <n v="3.3500000000000002E-2"/>
    <n v="2.7086000000000001"/>
    <n v="-3.2256999999999998"/>
    <n v="2.3852000000000002"/>
    <n v="61.167987518884857"/>
    <n v="107.53924488293569"/>
    <x v="645"/>
  </r>
  <r>
    <n v="2019"/>
    <d v="2019-03-20T00:00:00"/>
    <x v="0"/>
    <x v="1"/>
    <x v="6"/>
    <d v="1899-12-30T15:08:00"/>
    <n v="30"/>
    <s v="ocs"/>
    <s v="Ocean Surgeonfish"/>
    <s v="Acanthurus bahianus"/>
    <x v="22"/>
    <x v="1"/>
    <n v="20"/>
    <n v="1"/>
    <m/>
    <n v="1.8620000000000001E-2"/>
    <n v="2.91"/>
    <n v="-4.6005000000000003"/>
    <n v="2.9752000000000001"/>
    <n v="113.75669450709155"/>
    <n v="176.00477205767049"/>
    <x v="646"/>
  </r>
  <r>
    <n v="2019"/>
    <d v="2019-03-20T00:00:00"/>
    <x v="0"/>
    <x v="1"/>
    <x v="6"/>
    <d v="1899-12-30T15:08:00"/>
    <n v="30"/>
    <s v="prp"/>
    <s v="Princess Parrotfish"/>
    <s v="Scarus taeniopterus"/>
    <x v="21"/>
    <x v="1"/>
    <n v="23"/>
    <n v="1"/>
    <s v="i"/>
    <n v="3.3500000000000002E-2"/>
    <n v="2.7086000000000001"/>
    <n v="-3.2256999999999998"/>
    <n v="2.3852000000000002"/>
    <n v="163.46351132632066"/>
    <n v="255.56020890468707"/>
    <x v="647"/>
  </r>
  <r>
    <n v="2019"/>
    <d v="2019-03-20T00:00:00"/>
    <x v="0"/>
    <x v="1"/>
    <x v="6"/>
    <d v="1899-12-30T15:08:00"/>
    <n v="30"/>
    <s v="blt"/>
    <s v="Blue Tang"/>
    <s v="Acanthurus coeruleus"/>
    <x v="22"/>
    <x v="1"/>
    <n v="17"/>
    <n v="1"/>
    <m/>
    <n v="2.512E-2"/>
    <n v="2.96"/>
    <n v="-2.8241999999999998"/>
    <n v="2.2637999999999998"/>
    <n v="110.19158812752735"/>
    <n v="167.91529942216221"/>
    <x v="641"/>
  </r>
  <r>
    <n v="2019"/>
    <d v="2019-03-20T00:00:00"/>
    <x v="0"/>
    <x v="1"/>
    <x v="6"/>
    <d v="1899-12-30T15:08:00"/>
    <n v="30"/>
    <s v="prp"/>
    <s v="Princess Parrotfish"/>
    <s v="Scarus taeniopterus"/>
    <x v="21"/>
    <x v="1"/>
    <n v="31"/>
    <n v="1"/>
    <s v="t"/>
    <n v="3.3500000000000002E-2"/>
    <n v="2.7086000000000001"/>
    <n v="-3.2256999999999998"/>
    <n v="2.3852000000000002"/>
    <n v="366.89947553741325"/>
    <n v="520.82990445609448"/>
    <x v="648"/>
  </r>
  <r>
    <n v="2019"/>
    <d v="2019-03-20T00:00:00"/>
    <x v="0"/>
    <x v="1"/>
    <x v="6"/>
    <d v="1899-12-30T15:08:00"/>
    <n v="30"/>
    <s v="stop"/>
    <s v="Stoplight Parrotfish"/>
    <s v="Sparisoma viride"/>
    <x v="21"/>
    <x v="1"/>
    <n v="16"/>
    <n v="1"/>
    <s v="i"/>
    <n v="1.38E-2"/>
    <n v="3.04"/>
    <n v="-4.4317000000000002"/>
    <n v="2.9051"/>
    <n v="63.154432022104622"/>
    <n v="93.645941776792625"/>
    <x v="649"/>
  </r>
  <r>
    <n v="2019"/>
    <d v="2019-03-20T00:00:00"/>
    <x v="0"/>
    <x v="1"/>
    <x v="6"/>
    <d v="1899-12-30T15:08:00"/>
    <n v="30"/>
    <s v="qup"/>
    <s v="Queen Parrotfish"/>
    <s v="Scarus vetula"/>
    <x v="21"/>
    <x v="1"/>
    <n v="25"/>
    <n v="2"/>
    <s v="i"/>
    <n v="1.38E-2"/>
    <n v="3.03"/>
    <n v="-5.0162000000000004"/>
    <n v="3.1109"/>
    <n v="237.48561721155306"/>
    <n v="277.684458006971"/>
    <x v="650"/>
  </r>
  <r>
    <n v="2019"/>
    <d v="2019-03-20T00:00:00"/>
    <x v="0"/>
    <x v="1"/>
    <x v="6"/>
    <d v="1899-12-30T15:08:00"/>
    <n v="30"/>
    <s v="stop"/>
    <s v="Stoplight Parrotfish"/>
    <s v="Sparisoma viride"/>
    <x v="21"/>
    <x v="1"/>
    <n v="34"/>
    <n v="1"/>
    <s v="t"/>
    <n v="1.38E-2"/>
    <n v="3.04"/>
    <n v="-4.4317000000000002"/>
    <n v="2.9051"/>
    <n v="624.56119053872885"/>
    <n v="836.56444365737127"/>
    <x v="651"/>
  </r>
  <r>
    <n v="2019"/>
    <d v="2019-03-20T00:00:00"/>
    <x v="0"/>
    <x v="1"/>
    <x v="6"/>
    <d v="1899-12-30T15:08:00"/>
    <n v="30"/>
    <s v="stop"/>
    <s v="Stoplight Parrotfish"/>
    <s v="Sparisoma viride"/>
    <x v="21"/>
    <x v="1"/>
    <n v="10"/>
    <n v="2"/>
    <s v="j"/>
    <n v="1.38E-2"/>
    <n v="3.04"/>
    <n v="-4.4317000000000002"/>
    <n v="2.9051"/>
    <n v="15.131399106775971"/>
    <n v="23.905619353446316"/>
    <x v="652"/>
  </r>
  <r>
    <n v="2019"/>
    <d v="2019-03-20T00:00:00"/>
    <x v="0"/>
    <x v="1"/>
    <x v="6"/>
    <d v="1899-12-30T15:08:00"/>
    <n v="30"/>
    <s v="stop"/>
    <s v="Stoplight Parrotfish"/>
    <s v="Sparisoma viride"/>
    <x v="21"/>
    <x v="1"/>
    <n v="22"/>
    <n v="1"/>
    <s v="i"/>
    <n v="1.38E-2"/>
    <n v="3.04"/>
    <n v="-4.4317000000000002"/>
    <n v="2.9051"/>
    <n v="166.28153926206005"/>
    <n v="236.19577785013334"/>
    <x v="604"/>
  </r>
  <r>
    <n v="2019"/>
    <d v="2019-03-20T00:00:00"/>
    <x v="0"/>
    <x v="1"/>
    <x v="7"/>
    <d v="1899-12-30T15:08:00"/>
    <n v="30"/>
    <s v="stop"/>
    <s v="Stoplight Parrotfish"/>
    <s v="Sparisoma viride"/>
    <x v="21"/>
    <x v="1"/>
    <n v="20"/>
    <n v="1"/>
    <s v="i"/>
    <n v="1.38E-2"/>
    <n v="3.04"/>
    <n v="-4.4317000000000002"/>
    <n v="2.9051"/>
    <n v="124.45440510662077"/>
    <n v="179.06975540636282"/>
    <x v="593"/>
  </r>
  <r>
    <n v="2019"/>
    <d v="2019-03-20T00:00:00"/>
    <x v="0"/>
    <x v="1"/>
    <x v="7"/>
    <d v="1899-12-30T15:08:00"/>
    <n v="30"/>
    <s v="stop"/>
    <s v="Stoplight Parrotfish"/>
    <s v="Sparisoma viride"/>
    <x v="21"/>
    <x v="1"/>
    <n v="16"/>
    <n v="5"/>
    <s v="i"/>
    <n v="1.38E-2"/>
    <n v="3.04"/>
    <n v="-4.4317000000000002"/>
    <n v="2.9051"/>
    <n v="63.154432022104622"/>
    <n v="93.645941776792625"/>
    <x v="653"/>
  </r>
  <r>
    <n v="2019"/>
    <d v="2019-03-20T00:00:00"/>
    <x v="0"/>
    <x v="1"/>
    <x v="7"/>
    <d v="1899-12-30T15:08:00"/>
    <n v="30"/>
    <s v="prp"/>
    <s v="Princess Parrotfish"/>
    <s v="Scarus taeniopterus"/>
    <x v="21"/>
    <x v="1"/>
    <n v="34"/>
    <n v="1"/>
    <s v="t"/>
    <n v="3.3500000000000002E-2"/>
    <n v="2.7086000000000001"/>
    <n v="-3.2256999999999998"/>
    <n v="2.3852000000000002"/>
    <n v="471.20360209596794"/>
    <n v="649.20747688759423"/>
    <x v="642"/>
  </r>
  <r>
    <n v="2019"/>
    <d v="2019-03-20T00:00:00"/>
    <x v="0"/>
    <x v="1"/>
    <x v="7"/>
    <d v="1899-12-30T15:08:00"/>
    <n v="30"/>
    <s v="stop"/>
    <s v="Stoplight Parrotfish"/>
    <s v="Sparisoma viride"/>
    <x v="21"/>
    <x v="1"/>
    <n v="22"/>
    <n v="1"/>
    <s v="i"/>
    <n v="1.38E-2"/>
    <n v="3.04"/>
    <n v="-4.4317000000000002"/>
    <n v="2.9051"/>
    <n v="166.28153926206005"/>
    <n v="236.19577785013334"/>
    <x v="604"/>
  </r>
  <r>
    <n v="2019"/>
    <d v="2019-03-20T00:00:00"/>
    <x v="0"/>
    <x v="1"/>
    <x v="7"/>
    <d v="1899-12-30T15:08:00"/>
    <n v="30"/>
    <s v="rbp"/>
    <s v="Redband Parrotfish"/>
    <s v="Sparisoma aurofrenatum"/>
    <x v="21"/>
    <x v="1"/>
    <n v="20"/>
    <n v="1"/>
    <s v="i"/>
    <n v="1.072E-2"/>
    <n v="3.12"/>
    <n v="-4.0781000000000001"/>
    <n v="2.7437999999999998"/>
    <n v="122.85939484389488"/>
    <n v="171.97531044669645"/>
    <x v="614"/>
  </r>
  <r>
    <n v="2019"/>
    <d v="2019-03-20T00:00:00"/>
    <x v="0"/>
    <x v="1"/>
    <x v="7"/>
    <d v="1899-12-30T15:08:00"/>
    <n v="30"/>
    <s v="prp"/>
    <s v="Princess Parrotfish"/>
    <s v="Scarus taeniopterus"/>
    <x v="21"/>
    <x v="1"/>
    <n v="20"/>
    <n v="1"/>
    <s v="i"/>
    <n v="3.3500000000000002E-2"/>
    <n v="2.7086000000000001"/>
    <n v="-3.2256999999999998"/>
    <n v="2.3852000000000002"/>
    <n v="111.94756544450011"/>
    <n v="183.11197449783583"/>
    <x v="611"/>
  </r>
  <r>
    <n v="2019"/>
    <d v="2019-03-20T00:00:00"/>
    <x v="0"/>
    <x v="1"/>
    <x v="7"/>
    <d v="1899-12-30T15:08:00"/>
    <n v="30"/>
    <s v="ocs"/>
    <s v="Ocean Surgeonfish"/>
    <s v="Acanthurus bahianus"/>
    <x v="22"/>
    <x v="1"/>
    <n v="17"/>
    <n v="1"/>
    <m/>
    <n v="1.8620000000000001E-2"/>
    <n v="2.91"/>
    <n v="-4.6005000000000003"/>
    <n v="2.9752000000000001"/>
    <n v="70.890173269794147"/>
    <n v="108.52545888885899"/>
    <x v="654"/>
  </r>
  <r>
    <n v="2019"/>
    <d v="2019-03-20T00:00:00"/>
    <x v="0"/>
    <x v="1"/>
    <x v="8"/>
    <d v="1899-12-30T15:08:00"/>
    <n v="30"/>
    <s v="qup"/>
    <s v="Queen Parrotfish"/>
    <s v="Scarus vetula"/>
    <x v="21"/>
    <x v="1"/>
    <n v="24"/>
    <n v="1"/>
    <s v="i"/>
    <n v="1.38E-2"/>
    <n v="3.03"/>
    <n v="-5.0162000000000004"/>
    <n v="3.1109"/>
    <n v="209.85491670789031"/>
    <n v="244.56772957919503"/>
    <x v="626"/>
  </r>
  <r>
    <n v="2019"/>
    <d v="2019-03-20T00:00:00"/>
    <x v="0"/>
    <x v="1"/>
    <x v="8"/>
    <d v="1899-12-30T15:08:00"/>
    <n v="30"/>
    <s v="stop"/>
    <s v="Stoplight Parrotfish"/>
    <s v="Sparisoma viride"/>
    <x v="21"/>
    <x v="1"/>
    <n v="24"/>
    <n v="1"/>
    <s v="i"/>
    <n v="1.38E-2"/>
    <n v="3.04"/>
    <n v="-4.4317000000000002"/>
    <n v="2.9051"/>
    <n v="216.63132757933843"/>
    <n v="304.12468932899543"/>
    <x v="655"/>
  </r>
  <r>
    <n v="2019"/>
    <d v="2019-03-20T00:00:00"/>
    <x v="0"/>
    <x v="1"/>
    <x v="8"/>
    <d v="1899-12-30T15:08:00"/>
    <n v="30"/>
    <s v="rbp"/>
    <s v="Redband Parrotfish"/>
    <s v="Sparisoma aurofrenatum"/>
    <x v="21"/>
    <x v="1"/>
    <n v="20"/>
    <n v="1"/>
    <s v="i"/>
    <n v="1.072E-2"/>
    <n v="3.12"/>
    <n v="-4.0781000000000001"/>
    <n v="2.7437999999999998"/>
    <n v="122.85939484389488"/>
    <n v="171.97531044669645"/>
    <x v="614"/>
  </r>
  <r>
    <n v="2019"/>
    <d v="2019-03-20T00:00:00"/>
    <x v="0"/>
    <x v="1"/>
    <x v="8"/>
    <d v="1899-12-30T15:08:00"/>
    <n v="30"/>
    <s v="blt"/>
    <s v="Blue Tang"/>
    <s v="Acanthurus coeruleus"/>
    <x v="22"/>
    <x v="1"/>
    <n v="20"/>
    <n v="1"/>
    <m/>
    <n v="2.512E-2"/>
    <n v="2.96"/>
    <n v="-2.8241999999999998"/>
    <n v="2.2637999999999998"/>
    <n v="178.26595997942468"/>
    <n v="242.58933511332035"/>
    <x v="656"/>
  </r>
  <r>
    <n v="2019"/>
    <d v="2019-03-20T00:00:00"/>
    <x v="0"/>
    <x v="1"/>
    <x v="8"/>
    <d v="1899-12-30T15:08:00"/>
    <n v="30"/>
    <s v="stop"/>
    <s v="Stoplight Parrotfish"/>
    <s v="Sparisoma viride"/>
    <x v="21"/>
    <x v="1"/>
    <n v="28"/>
    <n v="1"/>
    <s v="i"/>
    <n v="1.38E-2"/>
    <n v="3.04"/>
    <n v="-4.4317000000000002"/>
    <n v="2.9051"/>
    <n v="346.13020666687913"/>
    <n v="475.92530495067058"/>
    <x v="657"/>
  </r>
  <r>
    <n v="2019"/>
    <d v="2019-03-20T00:00:00"/>
    <x v="0"/>
    <x v="1"/>
    <x v="8"/>
    <d v="1899-12-30T15:08:00"/>
    <n v="30"/>
    <s v="qup"/>
    <s v="Queen Parrotfish"/>
    <s v="Scarus vetula"/>
    <x v="21"/>
    <x v="1"/>
    <n v="31"/>
    <n v="1"/>
    <s v="i"/>
    <n v="1.38E-2"/>
    <n v="3.03"/>
    <n v="-5.0162000000000004"/>
    <n v="3.1109"/>
    <n v="455.72727195521685"/>
    <n v="542.22194853037195"/>
    <x v="658"/>
  </r>
  <r>
    <n v="2019"/>
    <d v="2019-03-20T00:00:00"/>
    <x v="0"/>
    <x v="1"/>
    <x v="8"/>
    <d v="1899-12-30T15:08:00"/>
    <n v="30"/>
    <s v="prp"/>
    <s v="Princess Parrotfish"/>
    <s v="Scarus taeniopterus"/>
    <x v="21"/>
    <x v="1"/>
    <n v="21"/>
    <n v="3"/>
    <s v="i"/>
    <n v="3.3500000000000002E-2"/>
    <n v="2.7086000000000001"/>
    <n v="-3.2256999999999998"/>
    <n v="2.3852000000000002"/>
    <n v="127.76384956386568"/>
    <n v="205.71097462173614"/>
    <x v="659"/>
  </r>
  <r>
    <n v="2019"/>
    <d v="2019-03-20T00:00:00"/>
    <x v="0"/>
    <x v="1"/>
    <x v="8"/>
    <d v="1899-12-30T15:08:00"/>
    <n v="30"/>
    <s v="stop"/>
    <s v="Stoplight Parrotfish"/>
    <s v="Sparisoma viride"/>
    <x v="21"/>
    <x v="1"/>
    <n v="21"/>
    <n v="1"/>
    <s v="i"/>
    <n v="1.38E-2"/>
    <n v="3.04"/>
    <n v="-4.4317000000000002"/>
    <n v="2.9051"/>
    <n v="144.35297620307892"/>
    <n v="206.33802681991546"/>
    <x v="660"/>
  </r>
  <r>
    <n v="2019"/>
    <d v="2019-03-20T00:00:00"/>
    <x v="0"/>
    <x v="1"/>
    <x v="8"/>
    <d v="1899-12-30T15:08:00"/>
    <n v="30"/>
    <s v="stop"/>
    <s v="Stoplight Parrotfish"/>
    <s v="Sparisoma viride"/>
    <x v="21"/>
    <x v="1"/>
    <n v="36"/>
    <n v="1"/>
    <s v="t"/>
    <n v="1.38E-2"/>
    <n v="3.04"/>
    <n v="-4.4317000000000002"/>
    <n v="2.9051"/>
    <n v="743.08533203751938"/>
    <n v="987.67575940359143"/>
    <x v="661"/>
  </r>
  <r>
    <n v="2019"/>
    <d v="2019-03-14T00:00:00"/>
    <x v="1"/>
    <x v="0"/>
    <x v="0"/>
    <d v="1899-12-30T09:55:00"/>
    <n v="28"/>
    <s v="qup"/>
    <s v="Queen Parrotfish"/>
    <s v="Scarus vetula"/>
    <x v="21"/>
    <x v="1"/>
    <n v="49"/>
    <n v="1"/>
    <s v="t"/>
    <n v="1.38E-2"/>
    <n v="3.03"/>
    <n v="-5.0162000000000004"/>
    <n v="3.1109"/>
    <n v="1824.6232684416916"/>
    <n v="2252.8433031679824"/>
    <x v="662"/>
  </r>
  <r>
    <n v="2019"/>
    <d v="2019-03-14T00:00:00"/>
    <x v="1"/>
    <x v="0"/>
    <x v="0"/>
    <d v="1899-12-30T09:55:00"/>
    <n v="28"/>
    <s v="prp"/>
    <s v="Princess Parrotfish"/>
    <s v="Scarus taeniopterus"/>
    <x v="21"/>
    <x v="1"/>
    <n v="27"/>
    <n v="1"/>
    <s v="t"/>
    <n v="3.3500000000000002E-2"/>
    <n v="2.7086000000000001"/>
    <n v="-3.2256999999999998"/>
    <n v="2.3852000000000002"/>
    <n v="252.36940199976701"/>
    <n v="374.61818057408522"/>
    <x v="640"/>
  </r>
  <r>
    <n v="2019"/>
    <d v="2019-03-14T00:00:00"/>
    <x v="1"/>
    <x v="0"/>
    <x v="0"/>
    <d v="1899-12-30T09:55:00"/>
    <n v="28"/>
    <s v="stop"/>
    <s v="Stoplight Parrotfish"/>
    <s v="Sparisoma viride"/>
    <x v="21"/>
    <x v="1"/>
    <n v="32"/>
    <n v="1"/>
    <s v="i"/>
    <n v="1.38E-2"/>
    <n v="3.04"/>
    <n v="-4.4317000000000002"/>
    <n v="2.9051"/>
    <n v="519.43955821229099"/>
    <n v="701.47339170910243"/>
    <x v="663"/>
  </r>
  <r>
    <n v="2019"/>
    <d v="2019-03-14T00:00:00"/>
    <x v="1"/>
    <x v="0"/>
    <x v="0"/>
    <d v="1899-12-30T09:55:00"/>
    <n v="28"/>
    <s v="stop"/>
    <s v="Stoplight Parrotfish"/>
    <s v="Sparisoma viride"/>
    <x v="21"/>
    <x v="1"/>
    <n v="25"/>
    <n v="1"/>
    <s v="i"/>
    <n v="1.38E-2"/>
    <n v="3.04"/>
    <n v="-4.4317000000000002"/>
    <n v="2.9051"/>
    <n v="245.25434644114358"/>
    <n v="342.41715863912742"/>
    <x v="621"/>
  </r>
  <r>
    <n v="2019"/>
    <d v="2019-03-14T00:00:00"/>
    <x v="1"/>
    <x v="0"/>
    <x v="0"/>
    <d v="1899-12-30T09:55:00"/>
    <n v="28"/>
    <s v="stop"/>
    <s v="Stoplight Parrotfish"/>
    <s v="Sparisoma viride"/>
    <x v="21"/>
    <x v="1"/>
    <n v="30"/>
    <n v="1"/>
    <s v="i"/>
    <n v="1.38E-2"/>
    <n v="3.04"/>
    <n v="-4.4317000000000002"/>
    <n v="2.9051"/>
    <n v="426.90151962585236"/>
    <n v="581.54718397712224"/>
    <x v="600"/>
  </r>
  <r>
    <n v="2019"/>
    <d v="2019-03-14T00:00:00"/>
    <x v="1"/>
    <x v="0"/>
    <x v="0"/>
    <d v="1899-12-30T09:55:00"/>
    <n v="28"/>
    <s v="stop"/>
    <s v="Stoplight Parrotfish"/>
    <s v="Sparisoma viride"/>
    <x v="21"/>
    <x v="1"/>
    <n v="37"/>
    <n v="1"/>
    <s v="t"/>
    <n v="1.38E-2"/>
    <n v="3.04"/>
    <n v="-4.4317000000000002"/>
    <n v="2.9051"/>
    <n v="807.62978579086393"/>
    <n v="1069.5050229565832"/>
    <x v="664"/>
  </r>
  <r>
    <n v="2019"/>
    <d v="2019-03-14T00:00:00"/>
    <x v="1"/>
    <x v="0"/>
    <x v="0"/>
    <d v="1899-12-30T09:55:00"/>
    <n v="28"/>
    <s v="strp"/>
    <s v="Striped Parrotfish"/>
    <s v="Scarus iserti"/>
    <x v="21"/>
    <x v="1"/>
    <n v="25"/>
    <n v="1"/>
    <s v="t"/>
    <n v="1.0959999999999999E-2"/>
    <n v="3.01"/>
    <n v="-4.8887"/>
    <n v="3.0548000000000002"/>
    <n v="176.85200190726556"/>
    <n v="273.22921758907904"/>
    <x v="665"/>
  </r>
  <r>
    <n v="2019"/>
    <d v="2019-03-14T00:00:00"/>
    <x v="1"/>
    <x v="0"/>
    <x v="0"/>
    <d v="1899-12-30T09:55:00"/>
    <n v="28"/>
    <s v="qup"/>
    <s v="Queen Parrotfish"/>
    <s v="Scarus vetula"/>
    <x v="21"/>
    <x v="1"/>
    <n v="45"/>
    <n v="1"/>
    <s v="t"/>
    <n v="1.38E-2"/>
    <n v="3.03"/>
    <n v="-5.0162000000000004"/>
    <n v="3.1109"/>
    <n v="1409.655542157903"/>
    <n v="1728.5375129765091"/>
    <x v="666"/>
  </r>
  <r>
    <n v="2019"/>
    <d v="2019-03-14T00:00:00"/>
    <x v="1"/>
    <x v="0"/>
    <x v="0"/>
    <d v="1899-12-30T09:55:00"/>
    <n v="28"/>
    <s v="prp"/>
    <s v="Princess Parrotfish"/>
    <s v="Scarus taeniopterus"/>
    <x v="21"/>
    <x v="1"/>
    <n v="15"/>
    <n v="1"/>
    <s v="i"/>
    <n v="3.3500000000000002E-2"/>
    <n v="2.7086000000000001"/>
    <n v="-3.2256999999999998"/>
    <n v="2.3852000000000002"/>
    <n v="51.357702984233178"/>
    <n v="92.19616810425471"/>
    <x v="630"/>
  </r>
  <r>
    <n v="2019"/>
    <d v="2019-03-14T00:00:00"/>
    <x v="1"/>
    <x v="0"/>
    <x v="0"/>
    <d v="1899-12-30T09:55:00"/>
    <n v="28"/>
    <s v="blt"/>
    <s v="Blue Tang"/>
    <s v="Acanthurus coeruleus"/>
    <x v="22"/>
    <x v="1"/>
    <n v="18"/>
    <n v="10"/>
    <m/>
    <n v="2.512E-2"/>
    <n v="2.96"/>
    <n v="-2.8241999999999998"/>
    <n v="2.2637999999999998"/>
    <n v="130.5047293049154"/>
    <n v="191.11109332634919"/>
    <x v="667"/>
  </r>
  <r>
    <n v="2019"/>
    <d v="2019-03-14T00:00:00"/>
    <x v="1"/>
    <x v="0"/>
    <x v="0"/>
    <d v="1899-12-30T09:55:00"/>
    <n v="28"/>
    <s v="dcf"/>
    <s v="Doctorfish"/>
    <s v="Acanthurus chirurgus"/>
    <x v="22"/>
    <x v="1"/>
    <n v="20"/>
    <n v="2"/>
    <m/>
    <n v="2.0889999999999999E-2"/>
    <n v="2.96"/>
    <n v="-2.4262000000000001"/>
    <n v="2.0768"/>
    <n v="148.24744840645624"/>
    <n v="225.20555304089149"/>
    <x v="668"/>
  </r>
  <r>
    <n v="2019"/>
    <d v="2019-03-14T00:00:00"/>
    <x v="1"/>
    <x v="0"/>
    <x v="0"/>
    <d v="1899-12-30T09:55:00"/>
    <n v="28"/>
    <s v="dcf"/>
    <s v="Doctorfish"/>
    <s v="Acanthurus chirurgus"/>
    <x v="22"/>
    <x v="1"/>
    <n v="15"/>
    <n v="1"/>
    <m/>
    <n v="2.0889999999999999E-2"/>
    <n v="2.96"/>
    <n v="-2.4262000000000001"/>
    <n v="2.0768"/>
    <n v="63.265736295491713"/>
    <n v="123.90999139179274"/>
    <x v="669"/>
  </r>
  <r>
    <n v="2019"/>
    <d v="2019-03-14T00:00:00"/>
    <x v="1"/>
    <x v="0"/>
    <x v="0"/>
    <d v="1899-12-30T09:55:00"/>
    <n v="28"/>
    <s v="prp"/>
    <s v="Princess Parrotfish"/>
    <s v="Scarus taeniopterus"/>
    <x v="21"/>
    <x v="1"/>
    <n v="12"/>
    <n v="1"/>
    <s v="i"/>
    <n v="3.3500000000000002E-2"/>
    <n v="2.7086000000000001"/>
    <n v="-3.2256999999999998"/>
    <n v="2.3852000000000002"/>
    <n v="28.061774480442775"/>
    <n v="54.145592205106873"/>
    <x v="591"/>
  </r>
  <r>
    <n v="2019"/>
    <d v="2019-03-14T00:00:00"/>
    <x v="1"/>
    <x v="0"/>
    <x v="0"/>
    <d v="1899-12-30T09:55:00"/>
    <n v="28"/>
    <s v="prp"/>
    <s v="Princess Parrotfish"/>
    <s v="Scarus taeniopterus"/>
    <x v="21"/>
    <x v="1"/>
    <n v="14"/>
    <n v="1"/>
    <s v="i"/>
    <n v="3.3500000000000002E-2"/>
    <n v="2.7086000000000001"/>
    <n v="-3.2256999999999998"/>
    <n v="2.3852000000000002"/>
    <n v="42.603688875365265"/>
    <n v="78.206813423753971"/>
    <x v="608"/>
  </r>
  <r>
    <n v="2019"/>
    <d v="2019-03-14T00:00:00"/>
    <x v="1"/>
    <x v="0"/>
    <x v="0"/>
    <d v="1899-12-30T09:55:00"/>
    <n v="28"/>
    <s v="strp"/>
    <s v="Striped Parrotfish"/>
    <s v="Scarus iserti"/>
    <x v="21"/>
    <x v="1"/>
    <n v="10"/>
    <n v="1"/>
    <s v="i"/>
    <n v="1.0959999999999999E-2"/>
    <n v="3.01"/>
    <n v="-4.8887"/>
    <n v="3.0548000000000002"/>
    <n v="11.21529119539707"/>
    <n v="16.630296795457848"/>
    <x v="586"/>
  </r>
  <r>
    <n v="2019"/>
    <d v="2019-03-14T00:00:00"/>
    <x v="1"/>
    <x v="0"/>
    <x v="0"/>
    <d v="1899-12-30T09:55:00"/>
    <n v="28"/>
    <s v="strp"/>
    <s v="Striped Parrotfish"/>
    <s v="Scarus iserti"/>
    <x v="21"/>
    <x v="1"/>
    <n v="12"/>
    <n v="1"/>
    <s v="i"/>
    <n v="1.0959999999999999E-2"/>
    <n v="3.01"/>
    <n v="-4.8887"/>
    <n v="3.0548000000000002"/>
    <n v="19.415389375922789"/>
    <n v="29.025711241570576"/>
    <x v="670"/>
  </r>
  <r>
    <n v="2019"/>
    <d v="2019-03-14T00:00:00"/>
    <x v="1"/>
    <x v="0"/>
    <x v="0"/>
    <d v="1899-12-30T09:55:00"/>
    <n v="28"/>
    <s v="rbp"/>
    <s v="Redband Parrotfish"/>
    <s v="Sparisoma aurofrenatum"/>
    <x v="21"/>
    <x v="1"/>
    <n v="4"/>
    <n v="1"/>
    <m/>
    <n v="1.072E-2"/>
    <n v="3.12"/>
    <n v="-4.0781000000000001"/>
    <n v="2.7437999999999998"/>
    <n v="0.81025544515357217"/>
    <n v="2.0779361768346503"/>
    <x v="633"/>
  </r>
  <r>
    <n v="2019"/>
    <d v="2019-03-14T00:00:00"/>
    <x v="1"/>
    <x v="0"/>
    <x v="0"/>
    <d v="1899-12-30T09:55:00"/>
    <n v="28"/>
    <s v="stop"/>
    <s v="Stoplight Parrotfish"/>
    <s v="Sparisoma viride"/>
    <x v="21"/>
    <x v="1"/>
    <n v="8"/>
    <n v="1"/>
    <s v="j"/>
    <n v="1.38E-2"/>
    <n v="3.04"/>
    <n v="-4.4317000000000002"/>
    <n v="2.9051"/>
    <n v="7.6784338446641121"/>
    <n v="12.501632299830902"/>
    <x v="671"/>
  </r>
  <r>
    <n v="2019"/>
    <d v="2019-03-14T00:00:00"/>
    <x v="1"/>
    <x v="0"/>
    <x v="1"/>
    <d v="1899-12-30T10:11:00"/>
    <n v="30"/>
    <s v="stop"/>
    <s v="Stoplight Parrotfish"/>
    <s v="Sparisoma viride"/>
    <x v="21"/>
    <x v="1"/>
    <n v="32"/>
    <n v="1"/>
    <s v="t"/>
    <n v="1.38E-2"/>
    <n v="3.04"/>
    <n v="-4.4317000000000002"/>
    <n v="2.9051"/>
    <n v="519.43955821229099"/>
    <n v="701.47339170910243"/>
    <x v="663"/>
  </r>
  <r>
    <n v="2019"/>
    <d v="2019-03-14T00:00:00"/>
    <x v="1"/>
    <x v="0"/>
    <x v="1"/>
    <d v="1899-12-30T10:11:00"/>
    <n v="30"/>
    <s v="stop"/>
    <s v="Stoplight Parrotfish"/>
    <s v="Sparisoma viride"/>
    <x v="21"/>
    <x v="1"/>
    <n v="35"/>
    <n v="1"/>
    <s v="t"/>
    <n v="1.38E-2"/>
    <n v="3.04"/>
    <n v="-4.4317000000000002"/>
    <n v="2.9051"/>
    <n v="682.09668871823169"/>
    <n v="910.06429464234679"/>
    <x v="672"/>
  </r>
  <r>
    <n v="2019"/>
    <d v="2019-03-14T00:00:00"/>
    <x v="1"/>
    <x v="0"/>
    <x v="1"/>
    <d v="1899-12-30T10:11:00"/>
    <n v="30"/>
    <s v="qup"/>
    <s v="Queen Parrotfish"/>
    <s v="Scarus vetula"/>
    <x v="21"/>
    <x v="1"/>
    <n v="40"/>
    <n v="1"/>
    <s v="t"/>
    <n v="1.38E-2"/>
    <n v="3.03"/>
    <n v="-5.0162000000000004"/>
    <n v="3.1109"/>
    <n v="986.553996256544"/>
    <n v="1198.2527297145662"/>
    <x v="594"/>
  </r>
  <r>
    <n v="2019"/>
    <d v="2019-03-14T00:00:00"/>
    <x v="1"/>
    <x v="0"/>
    <x v="1"/>
    <d v="1899-12-30T10:11:00"/>
    <n v="30"/>
    <s v="dcf"/>
    <s v="Doctorfish"/>
    <s v="Acanthurus chirurgus"/>
    <x v="22"/>
    <x v="1"/>
    <n v="12"/>
    <n v="1"/>
    <m/>
    <n v="2.0889999999999999E-2"/>
    <n v="2.96"/>
    <n v="-2.4262000000000001"/>
    <n v="2.0768"/>
    <n v="32.682474295385305"/>
    <n v="77.954934647161181"/>
    <x v="673"/>
  </r>
  <r>
    <n v="2019"/>
    <d v="2019-03-14T00:00:00"/>
    <x v="1"/>
    <x v="0"/>
    <x v="1"/>
    <d v="1899-12-30T10:11:00"/>
    <n v="30"/>
    <s v="prp"/>
    <s v="Princess Parrotfish"/>
    <s v="Scarus taeniopterus"/>
    <x v="21"/>
    <x v="1"/>
    <n v="27"/>
    <n v="1"/>
    <s v="t"/>
    <n v="3.3500000000000002E-2"/>
    <n v="2.7086000000000001"/>
    <n v="-3.2256999999999998"/>
    <n v="2.3852000000000002"/>
    <n v="252.36940199976701"/>
    <n v="374.61818057408522"/>
    <x v="640"/>
  </r>
  <r>
    <n v="2019"/>
    <d v="2019-03-14T00:00:00"/>
    <x v="1"/>
    <x v="0"/>
    <x v="1"/>
    <d v="1899-12-30T10:11:00"/>
    <n v="30"/>
    <s v="strp"/>
    <s v="Striped Parrotfish"/>
    <s v="Scarus iserti"/>
    <x v="21"/>
    <x v="1"/>
    <n v="23"/>
    <n v="1"/>
    <s v="t"/>
    <n v="1.0959999999999999E-2"/>
    <n v="3.01"/>
    <n v="-4.8887"/>
    <n v="3.0548000000000002"/>
    <n v="137.59775259552106"/>
    <n v="211.79036238974825"/>
    <x v="674"/>
  </r>
  <r>
    <n v="2019"/>
    <d v="2019-03-14T00:00:00"/>
    <x v="1"/>
    <x v="0"/>
    <x v="1"/>
    <d v="1899-12-30T10:11:00"/>
    <n v="30"/>
    <s v="qup"/>
    <s v="Queen Parrotfish"/>
    <s v="Scarus vetula"/>
    <x v="21"/>
    <x v="1"/>
    <n v="26"/>
    <n v="1"/>
    <s v="i"/>
    <n v="1.38E-2"/>
    <n v="3.03"/>
    <n v="-5.0162000000000004"/>
    <n v="3.1109"/>
    <n v="267.45352779811407"/>
    <n v="313.71883111439962"/>
    <x v="595"/>
  </r>
  <r>
    <n v="2019"/>
    <d v="2019-03-14T00:00:00"/>
    <x v="1"/>
    <x v="0"/>
    <x v="1"/>
    <d v="1899-12-30T10:11:00"/>
    <n v="30"/>
    <s v="qup"/>
    <s v="Queen Parrotfish"/>
    <s v="Scarus vetula"/>
    <x v="21"/>
    <x v="1"/>
    <n v="23"/>
    <n v="1"/>
    <s v="i"/>
    <n v="1.38E-2"/>
    <n v="3.03"/>
    <n v="-5.0162000000000004"/>
    <n v="3.1109"/>
    <n v="184.46519255545186"/>
    <n v="214.23929230422809"/>
    <x v="675"/>
  </r>
  <r>
    <n v="2019"/>
    <d v="2019-03-14T00:00:00"/>
    <x v="1"/>
    <x v="0"/>
    <x v="1"/>
    <d v="1899-12-30T10:11:00"/>
    <n v="30"/>
    <s v="stop"/>
    <s v="Stoplight Parrotfish"/>
    <s v="Sparisoma viride"/>
    <x v="21"/>
    <x v="1"/>
    <n v="25"/>
    <n v="1"/>
    <s v="i"/>
    <n v="1.38E-2"/>
    <n v="3.04"/>
    <n v="-4.4317000000000002"/>
    <n v="2.9051"/>
    <n v="245.25434644114358"/>
    <n v="342.41715863912742"/>
    <x v="621"/>
  </r>
  <r>
    <n v="2019"/>
    <d v="2019-03-14T00:00:00"/>
    <x v="1"/>
    <x v="0"/>
    <x v="2"/>
    <d v="1899-12-30T10:23:00"/>
    <n v="29"/>
    <s v="qup"/>
    <s v="Queen Parrotfish"/>
    <s v="Scarus vetula"/>
    <x v="21"/>
    <x v="1"/>
    <n v="30"/>
    <n v="1"/>
    <s v="t"/>
    <n v="1.38E-2"/>
    <n v="3.03"/>
    <n v="-5.0162000000000004"/>
    <n v="3.1109"/>
    <n v="412.62590342031763"/>
    <n v="489.6395738782121"/>
    <x v="676"/>
  </r>
  <r>
    <n v="2019"/>
    <d v="2019-03-14T00:00:00"/>
    <x v="1"/>
    <x v="0"/>
    <x v="2"/>
    <d v="1899-12-30T10:23:00"/>
    <n v="29"/>
    <s v="stop"/>
    <s v="Stoplight Parrotfish"/>
    <s v="Sparisoma viride"/>
    <x v="21"/>
    <x v="1"/>
    <n v="30"/>
    <n v="1"/>
    <s v="t"/>
    <n v="1.38E-2"/>
    <n v="3.04"/>
    <n v="-4.4317000000000002"/>
    <n v="2.9051"/>
    <n v="426.90151962585236"/>
    <n v="581.54718397712224"/>
    <x v="600"/>
  </r>
  <r>
    <n v="2019"/>
    <d v="2019-03-14T00:00:00"/>
    <x v="1"/>
    <x v="0"/>
    <x v="2"/>
    <d v="1899-12-30T10:23:00"/>
    <n v="29"/>
    <s v="rbp"/>
    <s v="Redband Parrotfish"/>
    <s v="Sparisoma aurofrenatum"/>
    <x v="21"/>
    <x v="1"/>
    <n v="14"/>
    <n v="1"/>
    <s v="t"/>
    <n v="1.072E-2"/>
    <n v="3.12"/>
    <n v="-4.0781000000000001"/>
    <n v="2.7437999999999998"/>
    <n v="40.375160027328299"/>
    <n v="64.631778134170816"/>
    <x v="603"/>
  </r>
  <r>
    <n v="2019"/>
    <d v="2019-03-14T00:00:00"/>
    <x v="1"/>
    <x v="0"/>
    <x v="2"/>
    <d v="1899-12-30T10:23:00"/>
    <n v="29"/>
    <s v="strp"/>
    <s v="Striped Parrotfish"/>
    <s v="Scarus iserti"/>
    <x v="21"/>
    <x v="1"/>
    <n v="4"/>
    <n v="6"/>
    <s v="j"/>
    <n v="1.0959999999999999E-2"/>
    <n v="3.01"/>
    <n v="-4.8887"/>
    <n v="3.0548000000000002"/>
    <n v="0.71123173750391744"/>
    <n v="1.0122152160204034"/>
    <x v="677"/>
  </r>
  <r>
    <n v="2019"/>
    <d v="2019-03-14T00:00:00"/>
    <x v="1"/>
    <x v="0"/>
    <x v="2"/>
    <d v="1899-12-30T10:23:00"/>
    <n v="29"/>
    <s v="rbp"/>
    <s v="Redband Parrotfish"/>
    <s v="Sparisoma aurofrenatum"/>
    <x v="21"/>
    <x v="1"/>
    <n v="10"/>
    <n v="1"/>
    <s v="i"/>
    <n v="1.072E-2"/>
    <n v="3.12"/>
    <n v="-4.0781000000000001"/>
    <n v="2.7437999999999998"/>
    <n v="14.131712237324704"/>
    <n v="25.674382081061271"/>
    <x v="678"/>
  </r>
  <r>
    <n v="2019"/>
    <d v="2019-03-14T00:00:00"/>
    <x v="1"/>
    <x v="0"/>
    <x v="2"/>
    <d v="1899-12-30T10:23:00"/>
    <n v="29"/>
    <s v="dcf"/>
    <s v="Doctorfish"/>
    <s v="Acanthurus chirurgus"/>
    <x v="22"/>
    <x v="1"/>
    <n v="12"/>
    <n v="1"/>
    <m/>
    <n v="2.0889999999999999E-2"/>
    <n v="2.96"/>
    <n v="-2.4262000000000001"/>
    <n v="2.0768"/>
    <n v="32.682474295385305"/>
    <n v="77.954934647161181"/>
    <x v="673"/>
  </r>
  <r>
    <n v="2019"/>
    <d v="2019-03-14T00:00:00"/>
    <x v="1"/>
    <x v="0"/>
    <x v="2"/>
    <d v="1899-12-30T10:23:00"/>
    <n v="29"/>
    <s v="dcf"/>
    <s v="Doctorfish"/>
    <s v="Acanthurus chirurgus"/>
    <x v="22"/>
    <x v="1"/>
    <n v="15"/>
    <n v="1"/>
    <m/>
    <n v="2.0889999999999999E-2"/>
    <n v="2.96"/>
    <n v="-2.4262000000000001"/>
    <n v="2.0768"/>
    <n v="63.265736295491713"/>
    <n v="123.90999139179274"/>
    <x v="669"/>
  </r>
  <r>
    <n v="2019"/>
    <d v="2019-03-14T00:00:00"/>
    <x v="1"/>
    <x v="0"/>
    <x v="2"/>
    <d v="1899-12-30T10:23:00"/>
    <n v="29"/>
    <s v="rbp"/>
    <s v="Redband Parrotfish"/>
    <s v="Sparisoma aurofrenatum"/>
    <x v="21"/>
    <x v="1"/>
    <n v="4"/>
    <n v="1"/>
    <s v="j"/>
    <n v="1.072E-2"/>
    <n v="3.12"/>
    <n v="-4.0781000000000001"/>
    <n v="2.7437999999999998"/>
    <n v="0.81025544515357217"/>
    <n v="2.0779361768346503"/>
    <x v="633"/>
  </r>
  <r>
    <n v="2019"/>
    <d v="2019-03-14T00:00:00"/>
    <x v="1"/>
    <x v="0"/>
    <x v="2"/>
    <d v="1899-12-30T10:23:00"/>
    <n v="29"/>
    <s v="strp"/>
    <s v="Striped Parrotfish"/>
    <s v="Scarus iserti"/>
    <x v="21"/>
    <x v="1"/>
    <n v="3"/>
    <n v="4"/>
    <s v="j"/>
    <n v="1.0959999999999999E-2"/>
    <n v="3.01"/>
    <n v="-4.8887"/>
    <n v="3.0548000000000002"/>
    <n v="0.29918893707824967"/>
    <n v="0.42034899064939069"/>
    <x v="679"/>
  </r>
  <r>
    <n v="2019"/>
    <d v="2019-03-14T00:00:00"/>
    <x v="1"/>
    <x v="0"/>
    <x v="2"/>
    <d v="1899-12-30T10:23:00"/>
    <n v="29"/>
    <s v="strp"/>
    <s v="Striped Parrotfish"/>
    <s v="Scarus iserti"/>
    <x v="21"/>
    <x v="1"/>
    <n v="10"/>
    <n v="1"/>
    <s v="i"/>
    <n v="1.0959999999999999E-2"/>
    <n v="3.01"/>
    <n v="-4.8887"/>
    <n v="3.0548000000000002"/>
    <n v="11.21529119539707"/>
    <n v="16.630296795457848"/>
    <x v="586"/>
  </r>
  <r>
    <n v="2019"/>
    <d v="2019-03-14T00:00:00"/>
    <x v="1"/>
    <x v="0"/>
    <x v="2"/>
    <d v="1899-12-30T10:23:00"/>
    <n v="29"/>
    <s v="prp"/>
    <s v="Princess Parrotfish"/>
    <s v="Scarus taeniopterus"/>
    <x v="21"/>
    <x v="1"/>
    <n v="5"/>
    <n v="2"/>
    <s v="j"/>
    <n v="3.3500000000000002E-2"/>
    <n v="2.7086000000000001"/>
    <n v="-3.2256999999999998"/>
    <n v="2.3852000000000002"/>
    <n v="2.6198411586557824"/>
    <n v="6.7093933568168316"/>
    <x v="680"/>
  </r>
  <r>
    <n v="2019"/>
    <d v="2019-03-14T00:00:00"/>
    <x v="1"/>
    <x v="0"/>
    <x v="2"/>
    <d v="1899-12-30T10:23:00"/>
    <n v="29"/>
    <s v="prp"/>
    <s v="Princess Parrotfish"/>
    <s v="Scarus taeniopterus"/>
    <x v="21"/>
    <x v="1"/>
    <n v="11"/>
    <n v="1"/>
    <s v="i"/>
    <n v="3.3500000000000002E-2"/>
    <n v="2.7086000000000001"/>
    <n v="-3.2256999999999998"/>
    <n v="2.3852000000000002"/>
    <n v="22.169762164227816"/>
    <n v="43.997685665219798"/>
    <x v="681"/>
  </r>
  <r>
    <n v="2019"/>
    <d v="2019-03-14T00:00:00"/>
    <x v="1"/>
    <x v="0"/>
    <x v="2"/>
    <d v="1899-12-30T10:23:00"/>
    <n v="29"/>
    <s v="prp"/>
    <s v="Princess Parrotfish"/>
    <s v="Scarus taeniopterus"/>
    <x v="21"/>
    <x v="1"/>
    <n v="17"/>
    <n v="1"/>
    <s v="i"/>
    <n v="3.3500000000000002E-2"/>
    <n v="2.7086000000000001"/>
    <n v="-3.2256999999999998"/>
    <n v="2.3852000000000002"/>
    <n v="72.083979665360687"/>
    <n v="124.27013418228138"/>
    <x v="635"/>
  </r>
  <r>
    <n v="2019"/>
    <d v="2019-03-14T00:00:00"/>
    <x v="1"/>
    <x v="0"/>
    <x v="2"/>
    <d v="1899-12-30T10:23:00"/>
    <n v="29"/>
    <s v="prp"/>
    <s v="Princess Parrotfish"/>
    <s v="Scarus taeniopterus"/>
    <x v="21"/>
    <x v="1"/>
    <n v="12"/>
    <n v="1"/>
    <s v="i"/>
    <n v="3.3500000000000002E-2"/>
    <n v="2.7086000000000001"/>
    <n v="-3.2256999999999998"/>
    <n v="2.3852000000000002"/>
    <n v="28.061774480442775"/>
    <n v="54.145592205106873"/>
    <x v="591"/>
  </r>
  <r>
    <n v="2019"/>
    <d v="2019-03-14T00:00:00"/>
    <x v="1"/>
    <x v="0"/>
    <x v="2"/>
    <d v="1899-12-30T10:23:00"/>
    <n v="29"/>
    <s v="blt"/>
    <s v="Blue Tang"/>
    <s v="Acanthurus coeruleus"/>
    <x v="22"/>
    <x v="1"/>
    <n v="14"/>
    <n v="1"/>
    <m/>
    <n v="2.512E-2"/>
    <n v="2.96"/>
    <n v="-2.8241999999999998"/>
    <n v="2.2637999999999998"/>
    <n v="62.023835721117067"/>
    <n v="108.19436620046002"/>
    <x v="682"/>
  </r>
  <r>
    <n v="2019"/>
    <d v="2019-03-14T00:00:00"/>
    <x v="1"/>
    <x v="0"/>
    <x v="2"/>
    <d v="1899-12-30T10:23:00"/>
    <n v="29"/>
    <s v="strp"/>
    <s v="Striped Parrotfish"/>
    <s v="Scarus iserti"/>
    <x v="21"/>
    <x v="1"/>
    <n v="10"/>
    <n v="1"/>
    <s v="i"/>
    <n v="1.0959999999999999E-2"/>
    <n v="3.01"/>
    <n v="-4.8887"/>
    <n v="3.0548000000000002"/>
    <n v="11.21529119539707"/>
    <n v="16.630296795457848"/>
    <x v="586"/>
  </r>
  <r>
    <n v="2019"/>
    <d v="2019-03-14T00:00:00"/>
    <x v="1"/>
    <x v="0"/>
    <x v="3"/>
    <d v="1899-12-30T10:40:00"/>
    <n v="30"/>
    <s v="stop"/>
    <s v="Stoplight Parrotfish"/>
    <s v="Sparisoma viride"/>
    <x v="21"/>
    <x v="1"/>
    <n v="16"/>
    <n v="1"/>
    <s v="i"/>
    <n v="1.38E-2"/>
    <n v="3.04"/>
    <n v="-4.4317000000000002"/>
    <n v="2.9051"/>
    <n v="63.154432022104622"/>
    <n v="93.645941776792625"/>
    <x v="649"/>
  </r>
  <r>
    <n v="2019"/>
    <d v="2019-03-14T00:00:00"/>
    <x v="1"/>
    <x v="0"/>
    <x v="3"/>
    <d v="1899-12-30T10:40:00"/>
    <n v="30"/>
    <s v="strp"/>
    <s v="Striped Parrotfish"/>
    <s v="Scarus iserti"/>
    <x v="21"/>
    <x v="1"/>
    <n v="22"/>
    <n v="1"/>
    <s v="t"/>
    <n v="1.0959999999999999E-2"/>
    <n v="3.01"/>
    <n v="-4.8887"/>
    <n v="3.0548000000000002"/>
    <n v="120.36572149485421"/>
    <n v="184.89825197921766"/>
    <x v="683"/>
  </r>
  <r>
    <n v="2019"/>
    <d v="2019-03-14T00:00:00"/>
    <x v="1"/>
    <x v="0"/>
    <x v="3"/>
    <d v="1899-12-30T10:40:00"/>
    <n v="30"/>
    <s v="strp"/>
    <s v="Striped Parrotfish"/>
    <s v="Scarus iserti"/>
    <x v="21"/>
    <x v="1"/>
    <n v="24"/>
    <n v="1"/>
    <s v="i"/>
    <n v="1.0959999999999999E-2"/>
    <n v="3.01"/>
    <n v="-4.8887"/>
    <n v="3.0548000000000002"/>
    <n v="156.40347270878161"/>
    <n v="241.19555570231063"/>
    <x v="684"/>
  </r>
  <r>
    <n v="2019"/>
    <d v="2019-03-14T00:00:00"/>
    <x v="1"/>
    <x v="0"/>
    <x v="3"/>
    <d v="1899-12-30T10:40:00"/>
    <n v="30"/>
    <s v="stop"/>
    <s v="Stoplight Parrotfish"/>
    <s v="Sparisoma viride"/>
    <x v="21"/>
    <x v="1"/>
    <n v="26"/>
    <n v="1"/>
    <s v="t"/>
    <n v="1.38E-2"/>
    <n v="3.04"/>
    <n v="-4.4317000000000002"/>
    <n v="2.9051"/>
    <n v="276.31092977022331"/>
    <n v="383.741768934785"/>
    <x v="624"/>
  </r>
  <r>
    <n v="2019"/>
    <d v="2019-03-14T00:00:00"/>
    <x v="1"/>
    <x v="0"/>
    <x v="3"/>
    <d v="1899-12-30T10:40:00"/>
    <n v="30"/>
    <s v="stop"/>
    <s v="Stoplight Parrotfish"/>
    <s v="Sparisoma viride"/>
    <x v="21"/>
    <x v="1"/>
    <n v="28"/>
    <n v="1"/>
    <s v="t"/>
    <n v="1.38E-2"/>
    <n v="3.04"/>
    <n v="-4.4317000000000002"/>
    <n v="2.9051"/>
    <n v="346.13020666687913"/>
    <n v="475.92530495067058"/>
    <x v="657"/>
  </r>
  <r>
    <n v="2019"/>
    <d v="2019-03-14T00:00:00"/>
    <x v="1"/>
    <x v="0"/>
    <x v="3"/>
    <d v="1899-12-30T10:40:00"/>
    <n v="30"/>
    <s v="stop"/>
    <s v="Stoplight Parrotfish"/>
    <s v="Sparisoma viride"/>
    <x v="21"/>
    <x v="1"/>
    <n v="27"/>
    <n v="1"/>
    <s v="t"/>
    <n v="1.38E-2"/>
    <n v="3.04"/>
    <n v="-4.4317000000000002"/>
    <n v="2.9051"/>
    <n v="309.9023927596819"/>
    <n v="428.20809318874581"/>
    <x v="685"/>
  </r>
  <r>
    <n v="2019"/>
    <d v="2019-03-14T00:00:00"/>
    <x v="1"/>
    <x v="0"/>
    <x v="3"/>
    <d v="1899-12-30T10:40:00"/>
    <n v="30"/>
    <s v="rbp"/>
    <s v="Redband Parrotfish"/>
    <s v="Sparisoma aurofrenatum"/>
    <x v="21"/>
    <x v="1"/>
    <n v="21"/>
    <n v="1"/>
    <s v="t"/>
    <n v="1.072E-2"/>
    <n v="3.12"/>
    <n v="-4.0781000000000001"/>
    <n v="2.7437999999999998"/>
    <n v="143.06025173966486"/>
    <n v="196.60986314457895"/>
    <x v="686"/>
  </r>
  <r>
    <n v="2019"/>
    <d v="2019-03-14T00:00:00"/>
    <x v="1"/>
    <x v="0"/>
    <x v="3"/>
    <d v="1899-12-30T10:40:00"/>
    <n v="30"/>
    <s v="rbp"/>
    <s v="Redband Parrotfish"/>
    <s v="Sparisoma aurofrenatum"/>
    <x v="21"/>
    <x v="1"/>
    <n v="23"/>
    <n v="1"/>
    <s v="t"/>
    <n v="1.072E-2"/>
    <n v="3.12"/>
    <n v="-4.0781000000000001"/>
    <n v="2.7437999999999998"/>
    <n v="190.0140145746447"/>
    <n v="252.35321175413256"/>
    <x v="687"/>
  </r>
  <r>
    <n v="2019"/>
    <d v="2019-03-14T00:00:00"/>
    <x v="1"/>
    <x v="0"/>
    <x v="3"/>
    <d v="1899-12-30T10:40:00"/>
    <n v="30"/>
    <s v="qup"/>
    <s v="Queen Parrotfish"/>
    <s v="Scarus vetula"/>
    <x v="21"/>
    <x v="1"/>
    <n v="35"/>
    <n v="1"/>
    <s v="t"/>
    <n v="1.38E-2"/>
    <n v="3.03"/>
    <n v="-5.0162000000000004"/>
    <n v="3.1109"/>
    <n v="658.27181550210435"/>
    <n v="790.93588337793562"/>
    <x v="688"/>
  </r>
  <r>
    <n v="2019"/>
    <d v="2019-03-14T00:00:00"/>
    <x v="1"/>
    <x v="0"/>
    <x v="3"/>
    <d v="1899-12-30T10:40:00"/>
    <n v="30"/>
    <s v="dcf"/>
    <s v="Doctorfish"/>
    <s v="Acanthurus chirurgus"/>
    <x v="22"/>
    <x v="1"/>
    <n v="15"/>
    <n v="1"/>
    <m/>
    <n v="2.0889999999999999E-2"/>
    <n v="2.96"/>
    <n v="-2.4262000000000001"/>
    <n v="2.0768"/>
    <n v="63.265736295491713"/>
    <n v="123.90999139179274"/>
    <x v="669"/>
  </r>
  <r>
    <n v="2019"/>
    <d v="2019-03-14T00:00:00"/>
    <x v="1"/>
    <x v="0"/>
    <x v="3"/>
    <d v="1899-12-30T10:40:00"/>
    <n v="30"/>
    <s v="blt"/>
    <s v="Blue Tang"/>
    <s v="Acanthurus coeruleus"/>
    <x v="22"/>
    <x v="1"/>
    <n v="18"/>
    <n v="1"/>
    <m/>
    <n v="2.512E-2"/>
    <n v="2.96"/>
    <n v="-2.8241999999999998"/>
    <n v="2.2637999999999998"/>
    <n v="130.5047293049154"/>
    <n v="191.11109332634919"/>
    <x v="689"/>
  </r>
  <r>
    <n v="2019"/>
    <d v="2019-03-14T00:00:00"/>
    <x v="1"/>
    <x v="0"/>
    <x v="4"/>
    <d v="1899-12-30T10:50:00"/>
    <n v="30"/>
    <s v="stop"/>
    <s v="Stoplight Parrotfish"/>
    <s v="Sparisoma viride"/>
    <x v="21"/>
    <x v="1"/>
    <n v="28"/>
    <n v="1"/>
    <s v="t"/>
    <n v="1.38E-2"/>
    <n v="3.04"/>
    <n v="-4.4317000000000002"/>
    <n v="2.9051"/>
    <n v="346.13020666687913"/>
    <n v="475.92530495067058"/>
    <x v="657"/>
  </r>
  <r>
    <n v="2019"/>
    <d v="2019-03-14T00:00:00"/>
    <x v="1"/>
    <x v="0"/>
    <x v="4"/>
    <d v="1899-12-30T10:50:00"/>
    <n v="30"/>
    <s v="stop"/>
    <s v="Stoplight Parrotfish"/>
    <s v="Sparisoma viride"/>
    <x v="21"/>
    <x v="1"/>
    <n v="21"/>
    <n v="1"/>
    <s v="t"/>
    <n v="1.38E-2"/>
    <n v="3.04"/>
    <n v="-4.4317000000000002"/>
    <n v="2.9051"/>
    <n v="144.35297620307892"/>
    <n v="206.33802681991546"/>
    <x v="660"/>
  </r>
  <r>
    <n v="2019"/>
    <d v="2019-03-14T00:00:00"/>
    <x v="1"/>
    <x v="0"/>
    <x v="4"/>
    <d v="1899-12-30T10:50:00"/>
    <n v="30"/>
    <s v="qup"/>
    <s v="Queen Parrotfish"/>
    <s v="Scarus vetula"/>
    <x v="21"/>
    <x v="1"/>
    <n v="24"/>
    <n v="1"/>
    <s v="i"/>
    <n v="1.38E-2"/>
    <n v="3.03"/>
    <n v="-5.0162000000000004"/>
    <n v="3.1109"/>
    <n v="209.85491670789031"/>
    <n v="244.56772957919503"/>
    <x v="626"/>
  </r>
  <r>
    <n v="2019"/>
    <d v="2019-03-14T00:00:00"/>
    <x v="1"/>
    <x v="0"/>
    <x v="4"/>
    <d v="1899-12-30T10:50:00"/>
    <n v="30"/>
    <s v="qup"/>
    <s v="Queen Parrotfish"/>
    <s v="Scarus vetula"/>
    <x v="21"/>
    <x v="1"/>
    <n v="22"/>
    <n v="1"/>
    <s v="i"/>
    <n v="1.38E-2"/>
    <n v="3.03"/>
    <n v="-5.0162000000000004"/>
    <n v="3.1109"/>
    <n v="161.22033130764439"/>
    <n v="186.5703893135852"/>
    <x v="690"/>
  </r>
  <r>
    <n v="2019"/>
    <d v="2019-03-14T00:00:00"/>
    <x v="1"/>
    <x v="0"/>
    <x v="4"/>
    <d v="1899-12-30T10:50:00"/>
    <n v="30"/>
    <s v="qup"/>
    <s v="Queen Parrotfish"/>
    <s v="Scarus vetula"/>
    <x v="21"/>
    <x v="1"/>
    <n v="18"/>
    <n v="1"/>
    <s v="i"/>
    <n v="1.38E-2"/>
    <n v="3.03"/>
    <n v="-5.0162000000000004"/>
    <n v="3.1109"/>
    <n v="87.771753925642656"/>
    <n v="99.937213515920433"/>
    <x v="691"/>
  </r>
  <r>
    <n v="2019"/>
    <d v="2019-03-14T00:00:00"/>
    <x v="1"/>
    <x v="0"/>
    <x v="4"/>
    <d v="1899-12-30T10:50:00"/>
    <n v="30"/>
    <s v="stop"/>
    <s v="Stoplight Parrotfish"/>
    <s v="Sparisoma viride"/>
    <x v="21"/>
    <x v="1"/>
    <n v="24"/>
    <n v="1"/>
    <s v="i"/>
    <n v="1.38E-2"/>
    <n v="3.04"/>
    <n v="-4.4317000000000002"/>
    <n v="2.9051"/>
    <n v="216.63132757933843"/>
    <n v="304.12468932899543"/>
    <x v="655"/>
  </r>
  <r>
    <n v="2019"/>
    <d v="2019-03-14T00:00:00"/>
    <x v="1"/>
    <x v="0"/>
    <x v="4"/>
    <d v="1899-12-30T10:50:00"/>
    <n v="30"/>
    <s v="strp"/>
    <s v="Striped Parrotfish"/>
    <s v="Scarus iserti"/>
    <x v="21"/>
    <x v="1"/>
    <n v="25"/>
    <n v="1"/>
    <s v="t"/>
    <n v="1.0959999999999999E-2"/>
    <n v="3.01"/>
    <n v="-4.8887"/>
    <n v="3.0548000000000002"/>
    <n v="176.85200190726556"/>
    <n v="273.22921758907904"/>
    <x v="665"/>
  </r>
  <r>
    <n v="2019"/>
    <d v="2019-03-14T00:00:00"/>
    <x v="1"/>
    <x v="0"/>
    <x v="4"/>
    <d v="1899-12-30T10:50:00"/>
    <n v="30"/>
    <s v="strp"/>
    <s v="Striped Parrotfish"/>
    <s v="Scarus iserti"/>
    <x v="21"/>
    <x v="1"/>
    <n v="6"/>
    <n v="1"/>
    <s v="j"/>
    <n v="1.0959999999999999E-2"/>
    <n v="3.01"/>
    <n v="-4.8887"/>
    <n v="3.0548000000000002"/>
    <n v="2.4101596856521104"/>
    <n v="3.4929827401913811"/>
    <x v="692"/>
  </r>
  <r>
    <n v="2019"/>
    <d v="2019-03-14T00:00:00"/>
    <x v="1"/>
    <x v="0"/>
    <x v="4"/>
    <d v="1899-12-30T10:50:00"/>
    <n v="30"/>
    <s v="stop"/>
    <s v="Stoplight Parrotfish"/>
    <s v="Sparisoma viride"/>
    <x v="21"/>
    <x v="1"/>
    <n v="8"/>
    <n v="1"/>
    <s v="i"/>
    <n v="1.38E-2"/>
    <n v="3.04"/>
    <n v="-4.4317000000000002"/>
    <n v="2.9051"/>
    <n v="7.6784338446641121"/>
    <n v="12.501632299830902"/>
    <x v="671"/>
  </r>
  <r>
    <n v="2019"/>
    <d v="2019-03-14T00:00:00"/>
    <x v="1"/>
    <x v="0"/>
    <x v="4"/>
    <d v="1899-12-30T10:50:00"/>
    <n v="30"/>
    <s v="blt"/>
    <s v="Blue Tang"/>
    <s v="Acanthurus coeruleus"/>
    <x v="22"/>
    <x v="1"/>
    <n v="12"/>
    <n v="3"/>
    <m/>
    <n v="2.512E-2"/>
    <n v="2.96"/>
    <n v="-2.8241999999999998"/>
    <n v="2.2637999999999998"/>
    <n v="39.300323326954469"/>
    <n v="76.322133977954692"/>
    <x v="693"/>
  </r>
  <r>
    <n v="2019"/>
    <d v="2019-03-14T00:00:00"/>
    <x v="1"/>
    <x v="0"/>
    <x v="4"/>
    <d v="1899-12-30T10:50:00"/>
    <n v="30"/>
    <s v="ocs"/>
    <s v="Ocean Surgeonfish"/>
    <s v="Acanthurus bahianus"/>
    <x v="22"/>
    <x v="1"/>
    <n v="15"/>
    <n v="1"/>
    <m/>
    <n v="1.8620000000000001E-2"/>
    <n v="2.91"/>
    <n v="-4.6005000000000003"/>
    <n v="2.9752000000000001"/>
    <n v="49.249887240092868"/>
    <n v="74.783659607909669"/>
    <x v="596"/>
  </r>
  <r>
    <n v="2019"/>
    <d v="2019-03-14T00:00:00"/>
    <x v="1"/>
    <x v="0"/>
    <x v="5"/>
    <d v="1899-12-30T10:58:00"/>
    <n v="30"/>
    <s v="strp"/>
    <s v="Striped Parrotfish"/>
    <s v="Scarus iserti"/>
    <x v="21"/>
    <x v="1"/>
    <n v="25"/>
    <n v="1"/>
    <s v="t"/>
    <n v="1.0959999999999999E-2"/>
    <n v="3.01"/>
    <n v="-4.8887"/>
    <n v="3.0548000000000002"/>
    <n v="176.85200190726556"/>
    <n v="273.22921758907904"/>
    <x v="665"/>
  </r>
  <r>
    <n v="2019"/>
    <d v="2019-03-14T00:00:00"/>
    <x v="1"/>
    <x v="0"/>
    <x v="5"/>
    <d v="1899-12-30T10:58:00"/>
    <n v="30"/>
    <s v="stop"/>
    <s v="Stoplight Parrotfish"/>
    <s v="Sparisoma viride"/>
    <x v="21"/>
    <x v="1"/>
    <n v="25"/>
    <n v="3"/>
    <s v="t"/>
    <n v="1.38E-2"/>
    <n v="3.04"/>
    <n v="-4.4317000000000002"/>
    <n v="2.9051"/>
    <n v="245.25434644114358"/>
    <n v="342.41715863912742"/>
    <x v="694"/>
  </r>
  <r>
    <n v="2019"/>
    <d v="2019-03-14T00:00:00"/>
    <x v="1"/>
    <x v="0"/>
    <x v="5"/>
    <d v="1899-12-30T10:58:00"/>
    <n v="30"/>
    <s v="qup"/>
    <s v="Queen Parrotfish"/>
    <s v="Scarus vetula"/>
    <x v="21"/>
    <x v="1"/>
    <n v="29"/>
    <n v="1"/>
    <s v="t"/>
    <n v="1.38E-2"/>
    <n v="3.03"/>
    <n v="-5.0162000000000004"/>
    <n v="3.1109"/>
    <n v="372.34456592033081"/>
    <n v="440.62986728379997"/>
    <x v="598"/>
  </r>
  <r>
    <n v="2019"/>
    <d v="2019-03-14T00:00:00"/>
    <x v="1"/>
    <x v="0"/>
    <x v="5"/>
    <d v="1899-12-30T10:58:00"/>
    <n v="30"/>
    <s v="strp"/>
    <s v="Striped Parrotfish"/>
    <s v="Scarus iserti"/>
    <x v="21"/>
    <x v="1"/>
    <n v="22"/>
    <n v="1"/>
    <s v="t"/>
    <n v="1.0959999999999999E-2"/>
    <n v="3.01"/>
    <n v="-4.8887"/>
    <n v="3.0548000000000002"/>
    <n v="120.36572149485421"/>
    <n v="184.89825197921766"/>
    <x v="683"/>
  </r>
  <r>
    <n v="2019"/>
    <d v="2019-03-14T00:00:00"/>
    <x v="1"/>
    <x v="0"/>
    <x v="5"/>
    <d v="1899-12-30T10:58:00"/>
    <n v="30"/>
    <s v="qup"/>
    <s v="Queen Parrotfish"/>
    <s v="Scarus vetula"/>
    <x v="21"/>
    <x v="1"/>
    <n v="24"/>
    <n v="1"/>
    <s v="i"/>
    <n v="1.38E-2"/>
    <n v="3.03"/>
    <n v="-5.0162000000000004"/>
    <n v="3.1109"/>
    <n v="209.85491670789031"/>
    <n v="244.56772957919503"/>
    <x v="626"/>
  </r>
  <r>
    <n v="2019"/>
    <d v="2019-03-14T00:00:00"/>
    <x v="1"/>
    <x v="0"/>
    <x v="5"/>
    <d v="1899-12-30T10:58:00"/>
    <n v="30"/>
    <s v="strp"/>
    <s v="Striped Parrotfish"/>
    <s v="Scarus iserti"/>
    <x v="21"/>
    <x v="1"/>
    <n v="12"/>
    <n v="1"/>
    <s v="i"/>
    <n v="1.0959999999999999E-2"/>
    <n v="3.01"/>
    <n v="-4.8887"/>
    <n v="3.0548000000000002"/>
    <n v="19.415389375922789"/>
    <n v="29.025711241570576"/>
    <x v="670"/>
  </r>
  <r>
    <n v="2019"/>
    <d v="2019-03-14T00:00:00"/>
    <x v="1"/>
    <x v="0"/>
    <x v="5"/>
    <d v="1899-12-30T10:58:00"/>
    <n v="30"/>
    <s v="dcf"/>
    <s v="Doctorfish"/>
    <s v="Acanthurus chirurgus"/>
    <x v="22"/>
    <x v="1"/>
    <n v="12"/>
    <n v="1"/>
    <m/>
    <n v="2.0889999999999999E-2"/>
    <n v="2.96"/>
    <n v="-2.4262000000000001"/>
    <n v="2.0768"/>
    <n v="32.682474295385305"/>
    <n v="77.954934647161181"/>
    <x v="673"/>
  </r>
  <r>
    <n v="2019"/>
    <d v="2019-03-14T00:00:00"/>
    <x v="1"/>
    <x v="0"/>
    <x v="5"/>
    <d v="1899-12-30T10:58:00"/>
    <n v="30"/>
    <s v="stop"/>
    <s v="Stoplight Parrotfish"/>
    <s v="Sparisoma viride"/>
    <x v="21"/>
    <x v="1"/>
    <n v="22"/>
    <n v="1"/>
    <s v="i"/>
    <n v="1.38E-2"/>
    <n v="3.04"/>
    <n v="-4.4317000000000002"/>
    <n v="2.9051"/>
    <n v="166.28153926206005"/>
    <n v="236.19577785013334"/>
    <x v="604"/>
  </r>
  <r>
    <n v="2019"/>
    <d v="2019-03-14T00:00:00"/>
    <x v="1"/>
    <x v="0"/>
    <x v="5"/>
    <d v="1899-12-30T10:58:00"/>
    <n v="30"/>
    <s v="blt"/>
    <s v="Blue Tang"/>
    <s v="Acanthurus coeruleus"/>
    <x v="22"/>
    <x v="1"/>
    <n v="12"/>
    <n v="1"/>
    <m/>
    <n v="2.512E-2"/>
    <n v="2.96"/>
    <n v="-2.8241999999999998"/>
    <n v="2.2637999999999998"/>
    <n v="39.300323326954469"/>
    <n v="76.322133977954692"/>
    <x v="695"/>
  </r>
  <r>
    <n v="2019"/>
    <d v="2019-03-14T00:00:00"/>
    <x v="1"/>
    <x v="0"/>
    <x v="5"/>
    <d v="1899-12-30T10:58:00"/>
    <n v="30"/>
    <s v="strp"/>
    <s v="Striped Parrotfish"/>
    <s v="Scarus iserti"/>
    <x v="21"/>
    <x v="1"/>
    <n v="14"/>
    <n v="1"/>
    <s v="i"/>
    <n v="1.0959999999999999E-2"/>
    <n v="3.01"/>
    <n v="-4.8887"/>
    <n v="3.0548000000000002"/>
    <n v="30.878481961786903"/>
    <n v="46.48276173415772"/>
    <x v="696"/>
  </r>
  <r>
    <n v="2019"/>
    <d v="2019-03-14T00:00:00"/>
    <x v="1"/>
    <x v="0"/>
    <x v="5"/>
    <d v="1899-12-30T10:58:00"/>
    <n v="30"/>
    <s v="strp"/>
    <s v="Striped Parrotfish"/>
    <s v="Scarus iserti"/>
    <x v="21"/>
    <x v="1"/>
    <n v="12"/>
    <n v="1"/>
    <s v="i"/>
    <n v="1.0959999999999999E-2"/>
    <n v="3.01"/>
    <n v="-4.8887"/>
    <n v="3.0548000000000002"/>
    <n v="19.415389375922789"/>
    <n v="29.025711241570576"/>
    <x v="670"/>
  </r>
  <r>
    <n v="2019"/>
    <d v="2019-03-14T00:00:00"/>
    <x v="1"/>
    <x v="0"/>
    <x v="5"/>
    <d v="1899-12-30T10:58:00"/>
    <n v="30"/>
    <s v="stop"/>
    <s v="Stoplight Parrotfish"/>
    <s v="Sparisoma viride"/>
    <x v="21"/>
    <x v="1"/>
    <n v="14"/>
    <n v="1"/>
    <s v="i"/>
    <n v="1.38E-2"/>
    <n v="3.04"/>
    <n v="-4.4317000000000002"/>
    <n v="2.9051"/>
    <n v="42.083157245422122"/>
    <n v="63.535515280093612"/>
    <x v="627"/>
  </r>
  <r>
    <n v="2019"/>
    <d v="2019-03-20T00:00:00"/>
    <x v="1"/>
    <x v="1"/>
    <x v="6"/>
    <d v="1899-12-30T11:00:00"/>
    <n v="32"/>
    <s v="prp"/>
    <s v="Princess Parrotfish"/>
    <s v="Scarus taeniopterus"/>
    <x v="21"/>
    <x v="1"/>
    <n v="23"/>
    <n v="2"/>
    <s v="i"/>
    <n v="3.3500000000000002E-2"/>
    <n v="2.7086000000000001"/>
    <n v="-3.2256999999999998"/>
    <n v="2.3852000000000002"/>
    <n v="163.46351132632066"/>
    <n v="255.56020890468707"/>
    <x v="697"/>
  </r>
  <r>
    <n v="2019"/>
    <d v="2019-03-20T00:00:00"/>
    <x v="1"/>
    <x v="1"/>
    <x v="6"/>
    <d v="1899-12-30T11:00:00"/>
    <n v="32"/>
    <s v="stop"/>
    <s v="Stoplight Parrotfish"/>
    <s v="Sparisoma viride"/>
    <x v="21"/>
    <x v="1"/>
    <n v="15"/>
    <n v="1"/>
    <s v="j"/>
    <n v="1.38E-2"/>
    <n v="3.04"/>
    <n v="-4.4317000000000002"/>
    <n v="2.9051"/>
    <n v="51.903484390238546"/>
    <n v="77.635922295629129"/>
    <x v="698"/>
  </r>
  <r>
    <n v="2019"/>
    <d v="2019-03-20T00:00:00"/>
    <x v="1"/>
    <x v="1"/>
    <x v="6"/>
    <d v="1899-12-30T11:00:00"/>
    <n v="32"/>
    <s v="prp"/>
    <s v="Princess Parrotfish"/>
    <s v="Scarus taeniopterus"/>
    <x v="21"/>
    <x v="1"/>
    <n v="14"/>
    <n v="2"/>
    <s v="i"/>
    <n v="3.3500000000000002E-2"/>
    <n v="2.7086000000000001"/>
    <n v="-3.2256999999999998"/>
    <n v="2.3852000000000002"/>
    <n v="42.603688875365265"/>
    <n v="78.206813423753971"/>
    <x v="699"/>
  </r>
  <r>
    <n v="2019"/>
    <d v="2019-03-20T00:00:00"/>
    <x v="1"/>
    <x v="1"/>
    <x v="6"/>
    <d v="1899-12-30T11:00:00"/>
    <n v="32"/>
    <s v="prp"/>
    <s v="Princess Parrotfish"/>
    <s v="Scarus taeniopterus"/>
    <x v="21"/>
    <x v="1"/>
    <n v="17"/>
    <n v="1"/>
    <s v="i"/>
    <n v="3.3500000000000002E-2"/>
    <n v="2.7086000000000001"/>
    <n v="-3.2256999999999998"/>
    <n v="2.3852000000000002"/>
    <n v="72.083979665360687"/>
    <n v="124.27013418228138"/>
    <x v="635"/>
  </r>
  <r>
    <n v="2019"/>
    <d v="2019-03-20T00:00:00"/>
    <x v="1"/>
    <x v="1"/>
    <x v="6"/>
    <d v="1899-12-30T11:00:00"/>
    <n v="32"/>
    <s v="prp"/>
    <s v="Princess Parrotfish"/>
    <s v="Scarus taeniopterus"/>
    <x v="21"/>
    <x v="1"/>
    <n v="32"/>
    <n v="1"/>
    <s v="t"/>
    <n v="3.3500000000000002E-2"/>
    <n v="2.7086000000000001"/>
    <n v="-3.2256999999999998"/>
    <n v="2.3852000000000002"/>
    <n v="399.84718082525876"/>
    <n v="561.80257868267722"/>
    <x v="700"/>
  </r>
  <r>
    <n v="2019"/>
    <d v="2019-03-20T00:00:00"/>
    <x v="1"/>
    <x v="1"/>
    <x v="6"/>
    <d v="1899-12-30T11:00:00"/>
    <n v="32"/>
    <s v="qup"/>
    <s v="Queen Parrotfish"/>
    <s v="Scarus vetula"/>
    <x v="21"/>
    <x v="1"/>
    <n v="33"/>
    <n v="1"/>
    <s v="i"/>
    <n v="1.38E-2"/>
    <n v="3.03"/>
    <n v="-5.0162000000000004"/>
    <n v="3.1109"/>
    <n v="550.77766968219782"/>
    <n v="658.63531859738646"/>
    <x v="701"/>
  </r>
  <r>
    <n v="2019"/>
    <d v="2019-03-20T00:00:00"/>
    <x v="1"/>
    <x v="1"/>
    <x v="6"/>
    <d v="1899-12-30T11:00:00"/>
    <n v="32"/>
    <s v="ocs"/>
    <s v="Ocean Surgeonfish"/>
    <s v="Acanthurus bahianus"/>
    <x v="22"/>
    <x v="1"/>
    <n v="15"/>
    <n v="1"/>
    <m/>
    <n v="1.8620000000000001E-2"/>
    <n v="2.91"/>
    <n v="-4.6005000000000003"/>
    <n v="2.9752000000000001"/>
    <n v="49.249887240092868"/>
    <n v="74.783659607909669"/>
    <x v="596"/>
  </r>
  <r>
    <n v="2019"/>
    <d v="2019-03-20T00:00:00"/>
    <x v="1"/>
    <x v="1"/>
    <x v="6"/>
    <d v="1899-12-30T11:00:00"/>
    <n v="32"/>
    <s v="prp"/>
    <s v="Princess Parrotfish"/>
    <s v="Scarus taeniopterus"/>
    <x v="21"/>
    <x v="1"/>
    <n v="26"/>
    <n v="2"/>
    <s v="i"/>
    <n v="3.3500000000000002E-2"/>
    <n v="2.7086000000000001"/>
    <n v="-3.2256999999999998"/>
    <n v="2.3852000000000002"/>
    <n v="227.84610949992882"/>
    <n v="342.3689962482149"/>
    <x v="702"/>
  </r>
  <r>
    <n v="2019"/>
    <d v="2019-03-20T00:00:00"/>
    <x v="1"/>
    <x v="1"/>
    <x v="6"/>
    <d v="1899-12-30T11:00:00"/>
    <n v="32"/>
    <s v="stop"/>
    <s v="Stoplight Parrotfish"/>
    <s v="Sparisoma viride"/>
    <x v="21"/>
    <x v="1"/>
    <n v="27"/>
    <n v="1"/>
    <s v="i"/>
    <n v="1.38E-2"/>
    <n v="3.04"/>
    <n v="-4.4317000000000002"/>
    <n v="2.9051"/>
    <n v="309.9023927596819"/>
    <n v="428.20809318874581"/>
    <x v="685"/>
  </r>
  <r>
    <n v="2019"/>
    <d v="2019-03-20T00:00:00"/>
    <x v="1"/>
    <x v="1"/>
    <x v="6"/>
    <d v="1899-12-30T11:00:00"/>
    <n v="32"/>
    <s v="ocs"/>
    <s v="Ocean Surgeonfish"/>
    <s v="Acanthurus bahianus"/>
    <x v="22"/>
    <x v="1"/>
    <n v="15"/>
    <n v="2"/>
    <m/>
    <n v="1.8620000000000001E-2"/>
    <n v="2.91"/>
    <n v="-4.6005000000000003"/>
    <n v="2.9752000000000001"/>
    <n v="49.249887240092868"/>
    <n v="74.783659607909669"/>
    <x v="703"/>
  </r>
  <r>
    <n v="2019"/>
    <d v="2019-03-20T00:00:00"/>
    <x v="1"/>
    <x v="1"/>
    <x v="6"/>
    <d v="1899-12-30T11:00:00"/>
    <n v="32"/>
    <s v="prp"/>
    <s v="Princess Parrotfish"/>
    <s v="Scarus taeniopterus"/>
    <x v="21"/>
    <x v="1"/>
    <n v="7"/>
    <n v="3"/>
    <s v="j"/>
    <n v="3.3500000000000002E-2"/>
    <n v="2.7086000000000001"/>
    <n v="-3.2256999999999998"/>
    <n v="2.3852000000000002"/>
    <n v="6.5174447497871997"/>
    <n v="14.970208360402568"/>
    <x v="704"/>
  </r>
  <r>
    <n v="2019"/>
    <d v="2019-03-20T00:00:00"/>
    <x v="1"/>
    <x v="1"/>
    <x v="6"/>
    <d v="1899-12-30T11:00:00"/>
    <n v="32"/>
    <s v="prp"/>
    <s v="Princess Parrotfish"/>
    <s v="Scarus taeniopterus"/>
    <x v="21"/>
    <x v="1"/>
    <n v="10"/>
    <n v="6"/>
    <s v="j"/>
    <n v="3.3500000000000002E-2"/>
    <n v="2.7086000000000001"/>
    <n v="-3.2256999999999998"/>
    <n v="2.3852000000000002"/>
    <n v="17.125560999944316"/>
    <n v="35.050966680669347"/>
    <x v="705"/>
  </r>
  <r>
    <n v="2019"/>
    <d v="2019-03-20T00:00:00"/>
    <x v="1"/>
    <x v="1"/>
    <x v="6"/>
    <d v="1899-12-30T11:00:00"/>
    <n v="32"/>
    <s v="prp"/>
    <s v="Princess Parrotfish"/>
    <s v="Scarus taeniopterus"/>
    <x v="21"/>
    <x v="1"/>
    <n v="26"/>
    <n v="2"/>
    <s v="i"/>
    <n v="3.3500000000000002E-2"/>
    <n v="2.7086000000000001"/>
    <n v="-3.2256999999999998"/>
    <n v="2.3852000000000002"/>
    <n v="227.84610949992882"/>
    <n v="342.3689962482149"/>
    <x v="702"/>
  </r>
  <r>
    <n v="2019"/>
    <d v="2019-03-20T00:00:00"/>
    <x v="1"/>
    <x v="1"/>
    <x v="6"/>
    <d v="1899-12-30T11:00:00"/>
    <n v="32"/>
    <s v="prp"/>
    <s v="Princess Parrotfish"/>
    <s v="Scarus taeniopterus"/>
    <x v="21"/>
    <x v="1"/>
    <n v="42"/>
    <n v="1"/>
    <s v="t"/>
    <n v="3.3500000000000002E-2"/>
    <n v="2.7086000000000001"/>
    <n v="-3.2256999999999998"/>
    <n v="2.3852000000000002"/>
    <n v="835.17567164886839"/>
    <n v="1074.6677283406943"/>
    <x v="706"/>
  </r>
  <r>
    <n v="2019"/>
    <d v="2019-03-20T00:00:00"/>
    <x v="1"/>
    <x v="1"/>
    <x v="7"/>
    <d v="1899-12-30T11:00:00"/>
    <n v="32"/>
    <s v="rbp"/>
    <s v="Redband Parrotfish"/>
    <s v="Sparisoma aurofrenatum"/>
    <x v="21"/>
    <x v="1"/>
    <n v="17"/>
    <n v="2"/>
    <s v="i"/>
    <n v="1.072E-2"/>
    <n v="3.12"/>
    <n v="-4.0781000000000001"/>
    <n v="2.7437999999999998"/>
    <n v="73.993815109948756"/>
    <n v="110.10467275536061"/>
    <x v="707"/>
  </r>
  <r>
    <n v="2019"/>
    <d v="2019-03-20T00:00:00"/>
    <x v="1"/>
    <x v="1"/>
    <x v="7"/>
    <d v="1899-12-30T11:00:00"/>
    <n v="32"/>
    <s v="blt"/>
    <s v="Blue Tang"/>
    <s v="Acanthurus coeruleus"/>
    <x v="22"/>
    <x v="1"/>
    <n v="20"/>
    <n v="1"/>
    <m/>
    <n v="2.512E-2"/>
    <n v="2.96"/>
    <n v="-2.8241999999999998"/>
    <n v="2.2637999999999998"/>
    <n v="178.26595997942468"/>
    <n v="242.58933511332035"/>
    <x v="656"/>
  </r>
  <r>
    <n v="2019"/>
    <d v="2019-03-20T00:00:00"/>
    <x v="1"/>
    <x v="1"/>
    <x v="7"/>
    <d v="1899-12-30T11:00:00"/>
    <n v="32"/>
    <s v="prp"/>
    <s v="Princess Parrotfish"/>
    <s v="Scarus taeniopterus"/>
    <x v="21"/>
    <x v="1"/>
    <n v="15"/>
    <n v="2"/>
    <s v="i"/>
    <n v="3.3500000000000002E-2"/>
    <n v="2.7086000000000001"/>
    <n v="-3.2256999999999998"/>
    <n v="2.3852000000000002"/>
    <n v="51.357702984233178"/>
    <n v="92.19616810425471"/>
    <x v="607"/>
  </r>
  <r>
    <n v="2019"/>
    <d v="2019-03-20T00:00:00"/>
    <x v="1"/>
    <x v="1"/>
    <x v="7"/>
    <d v="1899-12-30T11:00:00"/>
    <n v="32"/>
    <s v="dcf"/>
    <s v="Doctorfish"/>
    <s v="Acanthurus chirurgus"/>
    <x v="22"/>
    <x v="1"/>
    <n v="20"/>
    <n v="1"/>
    <m/>
    <n v="2.0889999999999999E-2"/>
    <n v="2.96"/>
    <n v="-2.4262000000000001"/>
    <n v="2.0768"/>
    <n v="148.24744840645624"/>
    <n v="225.20555304089149"/>
    <x v="708"/>
  </r>
  <r>
    <n v="2019"/>
    <d v="2019-03-20T00:00:00"/>
    <x v="1"/>
    <x v="1"/>
    <x v="7"/>
    <d v="1899-12-30T11:00:00"/>
    <n v="32"/>
    <s v="stop"/>
    <s v="Stoplight Parrotfish"/>
    <s v="Sparisoma viride"/>
    <x v="21"/>
    <x v="1"/>
    <n v="34"/>
    <n v="2"/>
    <s v="t"/>
    <n v="1.38E-2"/>
    <n v="3.04"/>
    <n v="-4.4317000000000002"/>
    <n v="2.9051"/>
    <n v="624.56119053872885"/>
    <n v="836.56444365737127"/>
    <x v="709"/>
  </r>
  <r>
    <n v="2019"/>
    <d v="2019-03-20T00:00:00"/>
    <x v="1"/>
    <x v="1"/>
    <x v="7"/>
    <d v="1899-12-30T11:00:00"/>
    <n v="32"/>
    <s v="prp"/>
    <s v="Princess Parrotfish"/>
    <s v="Scarus taeniopterus"/>
    <x v="21"/>
    <x v="1"/>
    <n v="26"/>
    <n v="1"/>
    <s v="i"/>
    <n v="3.3500000000000002E-2"/>
    <n v="2.7086000000000001"/>
    <n v="-3.2256999999999998"/>
    <n v="2.3852000000000002"/>
    <n v="227.84610949992882"/>
    <n v="342.3689962482149"/>
    <x v="710"/>
  </r>
  <r>
    <n v="2019"/>
    <d v="2019-03-20T00:00:00"/>
    <x v="1"/>
    <x v="1"/>
    <x v="7"/>
    <d v="1899-12-30T11:00:00"/>
    <n v="32"/>
    <s v="rbp"/>
    <s v="Redband Parrotfish"/>
    <s v="Sparisoma aurofrenatum"/>
    <x v="21"/>
    <x v="1"/>
    <n v="10"/>
    <n v="1"/>
    <s v="j"/>
    <n v="1.072E-2"/>
    <n v="3.12"/>
    <n v="-4.0781000000000001"/>
    <n v="2.7437999999999998"/>
    <n v="14.131712237324704"/>
    <n v="25.674382081061271"/>
    <x v="678"/>
  </r>
  <r>
    <n v="2019"/>
    <d v="2019-03-20T00:00:00"/>
    <x v="1"/>
    <x v="1"/>
    <x v="7"/>
    <d v="1899-12-30T11:00:00"/>
    <n v="32"/>
    <s v="blt"/>
    <s v="Blue Tang"/>
    <s v="Acanthurus coeruleus"/>
    <x v="22"/>
    <x v="1"/>
    <n v="20"/>
    <n v="1"/>
    <m/>
    <n v="2.512E-2"/>
    <n v="2.96"/>
    <n v="-2.8241999999999998"/>
    <n v="2.2637999999999998"/>
    <n v="178.26595997942468"/>
    <n v="242.58933511332035"/>
    <x v="656"/>
  </r>
  <r>
    <n v="2019"/>
    <d v="2019-03-20T00:00:00"/>
    <x v="1"/>
    <x v="1"/>
    <x v="7"/>
    <d v="1899-12-30T11:00:00"/>
    <n v="32"/>
    <s v="qup"/>
    <s v="Queen Parrotfish"/>
    <s v="Scarus vetula"/>
    <x v="21"/>
    <x v="1"/>
    <n v="23"/>
    <n v="1"/>
    <s v="i"/>
    <n v="1.38E-2"/>
    <n v="3.03"/>
    <n v="-5.0162000000000004"/>
    <n v="3.1109"/>
    <n v="184.46519255545186"/>
    <n v="214.23929230422809"/>
    <x v="675"/>
  </r>
  <r>
    <n v="2019"/>
    <d v="2019-03-20T00:00:00"/>
    <x v="1"/>
    <x v="1"/>
    <x v="8"/>
    <d v="1899-12-30T11:00:00"/>
    <n v="32"/>
    <s v="stop"/>
    <s v="Stoplight Parrotfish"/>
    <s v="Sparisoma viride"/>
    <x v="21"/>
    <x v="1"/>
    <n v="20"/>
    <n v="1"/>
    <s v="i"/>
    <n v="1.38E-2"/>
    <n v="3.04"/>
    <n v="-4.4317000000000002"/>
    <n v="2.9051"/>
    <n v="124.45440510662077"/>
    <n v="179.06975540636282"/>
    <x v="593"/>
  </r>
  <r>
    <n v="2019"/>
    <d v="2019-03-20T00:00:00"/>
    <x v="1"/>
    <x v="1"/>
    <x v="8"/>
    <d v="1899-12-30T11:00:00"/>
    <n v="32"/>
    <s v="prp"/>
    <s v="Princess Parrotfish"/>
    <s v="Scarus taeniopterus"/>
    <x v="21"/>
    <x v="1"/>
    <n v="25"/>
    <n v="1"/>
    <s v="i"/>
    <n v="3.3500000000000002E-2"/>
    <n v="2.7086000000000001"/>
    <n v="-3.2256999999999998"/>
    <n v="2.3852000000000002"/>
    <n v="204.88261780856331"/>
    <n v="311.79310623759653"/>
    <x v="711"/>
  </r>
  <r>
    <n v="2019"/>
    <d v="2019-03-20T00:00:00"/>
    <x v="1"/>
    <x v="1"/>
    <x v="8"/>
    <d v="1899-12-30T11:00:00"/>
    <n v="32"/>
    <s v="prp"/>
    <s v="Princess Parrotfish"/>
    <s v="Scarus taeniopterus"/>
    <x v="21"/>
    <x v="1"/>
    <n v="37"/>
    <n v="1"/>
    <s v="t"/>
    <n v="3.3500000000000002E-2"/>
    <n v="2.7086000000000001"/>
    <n v="-3.2256999999999998"/>
    <n v="2.3852000000000002"/>
    <n v="592.48314066880585"/>
    <n v="794.28205771104183"/>
    <x v="712"/>
  </r>
  <r>
    <n v="2019"/>
    <d v="2019-03-20T00:00:00"/>
    <x v="1"/>
    <x v="1"/>
    <x v="8"/>
    <d v="1899-12-30T11:00:00"/>
    <n v="32"/>
    <s v="prp"/>
    <s v="Princess Parrotfish"/>
    <s v="Scarus taeniopterus"/>
    <x v="21"/>
    <x v="1"/>
    <n v="24"/>
    <n v="1"/>
    <s v="i"/>
    <n v="3.3500000000000002E-2"/>
    <n v="2.7086000000000001"/>
    <n v="-3.2256999999999998"/>
    <n v="2.3852000000000002"/>
    <n v="183.4361709463644"/>
    <n v="282.86541679033706"/>
    <x v="585"/>
  </r>
  <r>
    <n v="2019"/>
    <d v="2019-03-20T00:00:00"/>
    <x v="1"/>
    <x v="1"/>
    <x v="8"/>
    <d v="1899-12-30T11:00:00"/>
    <n v="32"/>
    <s v="blt"/>
    <s v="Blue Tang"/>
    <s v="Acanthurus coeruleus"/>
    <x v="22"/>
    <x v="1"/>
    <n v="20"/>
    <n v="1"/>
    <m/>
    <n v="2.512E-2"/>
    <n v="2.96"/>
    <n v="-2.8241999999999998"/>
    <n v="2.2637999999999998"/>
    <n v="178.26595997942468"/>
    <n v="242.58933511332035"/>
    <x v="656"/>
  </r>
  <r>
    <n v="2019"/>
    <d v="2019-03-20T00:00:00"/>
    <x v="1"/>
    <x v="1"/>
    <x v="8"/>
    <d v="1899-12-30T11:00:00"/>
    <n v="32"/>
    <s v="qup"/>
    <s v="Queen Parrotfish"/>
    <s v="Scarus vetula"/>
    <x v="21"/>
    <x v="1"/>
    <n v="26"/>
    <n v="1"/>
    <s v="i"/>
    <n v="1.38E-2"/>
    <n v="3.03"/>
    <n v="-5.0162000000000004"/>
    <n v="3.1109"/>
    <n v="267.45352779811407"/>
    <n v="313.71883111439962"/>
    <x v="595"/>
  </r>
  <r>
    <n v="2019"/>
    <d v="2019-03-20T00:00:00"/>
    <x v="1"/>
    <x v="1"/>
    <x v="8"/>
    <d v="1899-12-30T11:00:00"/>
    <n v="32"/>
    <s v="stop"/>
    <s v="Stoplight Parrotfish"/>
    <s v="Sparisoma viride"/>
    <x v="21"/>
    <x v="1"/>
    <n v="26"/>
    <n v="1"/>
    <s v="i"/>
    <n v="1.38E-2"/>
    <n v="3.04"/>
    <n v="-4.4317000000000002"/>
    <n v="2.9051"/>
    <n v="276.31092977022331"/>
    <n v="383.741768934785"/>
    <x v="624"/>
  </r>
  <r>
    <n v="2019"/>
    <d v="2019-03-20T00:00:00"/>
    <x v="1"/>
    <x v="1"/>
    <x v="8"/>
    <d v="1899-12-30T11:00:00"/>
    <n v="32"/>
    <s v="qup"/>
    <s v="Queen Parrotfish"/>
    <s v="Scarus vetula"/>
    <x v="21"/>
    <x v="1"/>
    <n v="27"/>
    <n v="1"/>
    <s v="i"/>
    <n v="1.38E-2"/>
    <n v="3.03"/>
    <n v="-5.0162000000000004"/>
    <n v="3.1109"/>
    <n v="299.85499780940251"/>
    <n v="352.80077779738235"/>
    <x v="606"/>
  </r>
  <r>
    <n v="2019"/>
    <d v="2019-03-20T00:00:00"/>
    <x v="1"/>
    <x v="1"/>
    <x v="9"/>
    <d v="1899-12-30T11:00:00"/>
    <n v="32"/>
    <s v="blt"/>
    <s v="Blue Tang"/>
    <s v="Acanthurus coeruleus"/>
    <x v="22"/>
    <x v="1"/>
    <n v="21"/>
    <n v="1"/>
    <m/>
    <n v="2.512E-2"/>
    <n v="2.96"/>
    <n v="-2.8241999999999998"/>
    <n v="2.2637999999999998"/>
    <n v="205.9627811175107"/>
    <n v="270.91935901967503"/>
    <x v="713"/>
  </r>
  <r>
    <n v="2019"/>
    <d v="2019-03-20T00:00:00"/>
    <x v="1"/>
    <x v="1"/>
    <x v="9"/>
    <d v="1899-12-30T11:00:00"/>
    <n v="32"/>
    <s v="prp"/>
    <s v="Princess Parrotfish"/>
    <s v="Scarus taeniopterus"/>
    <x v="21"/>
    <x v="1"/>
    <n v="26"/>
    <n v="1"/>
    <s v="t"/>
    <n v="3.3500000000000002E-2"/>
    <n v="2.7086000000000001"/>
    <n v="-3.2256999999999998"/>
    <n v="2.3852000000000002"/>
    <n v="227.84610949992882"/>
    <n v="342.3689962482149"/>
    <x v="710"/>
  </r>
  <r>
    <n v="2019"/>
    <d v="2019-03-20T00:00:00"/>
    <x v="1"/>
    <x v="1"/>
    <x v="9"/>
    <d v="1899-12-30T11:00:00"/>
    <n v="32"/>
    <s v="qup"/>
    <s v="Queen Parrotfish"/>
    <s v="Scarus vetula"/>
    <x v="21"/>
    <x v="1"/>
    <n v="23"/>
    <n v="1"/>
    <s v="i"/>
    <n v="1.38E-2"/>
    <n v="3.03"/>
    <n v="-5.0162000000000004"/>
    <n v="3.1109"/>
    <n v="184.46519255545186"/>
    <n v="214.23929230422809"/>
    <x v="675"/>
  </r>
  <r>
    <n v="2019"/>
    <d v="2019-03-20T00:00:00"/>
    <x v="1"/>
    <x v="1"/>
    <x v="9"/>
    <d v="1899-12-30T11:00:00"/>
    <n v="32"/>
    <s v="prp"/>
    <s v="Princess Parrotfish"/>
    <s v="Scarus taeniopterus"/>
    <x v="21"/>
    <x v="1"/>
    <n v="24"/>
    <n v="2"/>
    <s v="i"/>
    <n v="3.3500000000000002E-2"/>
    <n v="2.7086000000000001"/>
    <n v="-3.2256999999999998"/>
    <n v="2.3852000000000002"/>
    <n v="183.4361709463644"/>
    <n v="282.86541679033706"/>
    <x v="714"/>
  </r>
  <r>
    <n v="2019"/>
    <d v="2019-03-20T00:00:00"/>
    <x v="1"/>
    <x v="1"/>
    <x v="9"/>
    <d v="1899-12-30T11:00:00"/>
    <n v="32"/>
    <s v="stop"/>
    <s v="Stoplight Parrotfish"/>
    <s v="Sparisoma viride"/>
    <x v="21"/>
    <x v="1"/>
    <n v="15"/>
    <n v="1"/>
    <s v="j"/>
    <n v="1.38E-2"/>
    <n v="3.04"/>
    <n v="-4.4317000000000002"/>
    <n v="2.9051"/>
    <n v="51.903484390238546"/>
    <n v="77.635922295629129"/>
    <x v="698"/>
  </r>
  <r>
    <n v="2019"/>
    <d v="2019-03-20T00:00:00"/>
    <x v="1"/>
    <x v="1"/>
    <x v="9"/>
    <d v="1899-12-30T11:00:00"/>
    <n v="32"/>
    <s v="stop"/>
    <s v="Stoplight Parrotfish"/>
    <s v="Sparisoma viride"/>
    <x v="21"/>
    <x v="1"/>
    <n v="40"/>
    <n v="1"/>
    <s v="t"/>
    <n v="1.38E-2"/>
    <n v="3.04"/>
    <n v="-4.4317000000000002"/>
    <n v="2.9051"/>
    <n v="1023.6263574269788"/>
    <n v="1341.3573113165069"/>
    <x v="715"/>
  </r>
  <r>
    <n v="2019"/>
    <d v="2019-03-20T00:00:00"/>
    <x v="1"/>
    <x v="1"/>
    <x v="9"/>
    <d v="1899-12-30T11:00:00"/>
    <n v="32"/>
    <s v="prp"/>
    <s v="Princess Parrotfish"/>
    <s v="Scarus taeniopterus"/>
    <x v="21"/>
    <x v="1"/>
    <n v="26"/>
    <n v="1"/>
    <s v="i"/>
    <n v="3.3500000000000002E-2"/>
    <n v="2.7086000000000001"/>
    <n v="-3.2256999999999998"/>
    <n v="2.3852000000000002"/>
    <n v="227.84610949992882"/>
    <n v="342.3689962482149"/>
    <x v="710"/>
  </r>
  <r>
    <n v="2019"/>
    <d v="2019-03-20T00:00:00"/>
    <x v="1"/>
    <x v="1"/>
    <x v="9"/>
    <d v="1899-12-30T11:00:00"/>
    <n v="32"/>
    <s v="stop"/>
    <s v="Stoplight Parrotfish"/>
    <s v="Sparisoma viride"/>
    <x v="21"/>
    <x v="1"/>
    <n v="36"/>
    <n v="1"/>
    <s v="t"/>
    <n v="1.38E-2"/>
    <n v="3.04"/>
    <n v="-4.4317000000000002"/>
    <n v="2.9051"/>
    <n v="743.08533203751938"/>
    <n v="987.67575940359143"/>
    <x v="661"/>
  </r>
  <r>
    <n v="2019"/>
    <d v="2019-03-20T00:00:00"/>
    <x v="1"/>
    <x v="1"/>
    <x v="9"/>
    <d v="1899-12-30T11:00:00"/>
    <n v="32"/>
    <s v="blt"/>
    <s v="Blue Tang"/>
    <s v="Acanthurus coeruleus"/>
    <x v="22"/>
    <x v="1"/>
    <n v="15"/>
    <n v="1"/>
    <m/>
    <n v="2.512E-2"/>
    <n v="2.96"/>
    <n v="-2.8241999999999998"/>
    <n v="2.2637999999999998"/>
    <n v="76.076366478829684"/>
    <n v="126.48394196747614"/>
    <x v="623"/>
  </r>
  <r>
    <n v="2019"/>
    <d v="2019-03-20T00:00:00"/>
    <x v="1"/>
    <x v="1"/>
    <x v="9"/>
    <d v="1899-12-30T11:00:00"/>
    <n v="32"/>
    <s v="stop"/>
    <s v="Stoplight Parrotfish"/>
    <s v="Sparisoma viride"/>
    <x v="21"/>
    <x v="1"/>
    <n v="23"/>
    <n v="1"/>
    <s v="i"/>
    <n v="1.38E-2"/>
    <n v="3.04"/>
    <n v="-4.4317000000000002"/>
    <n v="2.9051"/>
    <n v="190.34072005024225"/>
    <n v="268.75437106326598"/>
    <x v="716"/>
  </r>
  <r>
    <n v="2019"/>
    <d v="2019-03-20T00:00:00"/>
    <x v="1"/>
    <x v="1"/>
    <x v="9"/>
    <d v="1899-12-30T11:00:00"/>
    <n v="32"/>
    <s v="stop"/>
    <s v="Stoplight Parrotfish"/>
    <s v="Sparisoma viride"/>
    <x v="21"/>
    <x v="1"/>
    <n v="27"/>
    <n v="1"/>
    <s v="t"/>
    <n v="1.38E-2"/>
    <n v="3.04"/>
    <n v="-4.4317000000000002"/>
    <n v="2.9051"/>
    <n v="309.9023927596819"/>
    <n v="428.20809318874581"/>
    <x v="685"/>
  </r>
  <r>
    <n v="2019"/>
    <d v="2019-03-20T00:00:00"/>
    <x v="1"/>
    <x v="1"/>
    <x v="9"/>
    <d v="1899-12-30T11:00:00"/>
    <n v="32"/>
    <s v="stop"/>
    <s v="Stoplight Parrotfish"/>
    <s v="Sparisoma viride"/>
    <x v="21"/>
    <x v="1"/>
    <n v="5"/>
    <n v="1"/>
    <s v="j"/>
    <n v="1.38E-2"/>
    <n v="3.04"/>
    <n v="-4.4317000000000002"/>
    <n v="2.9051"/>
    <n v="1.8397037753094332"/>
    <n v="3.1913744192871154"/>
    <x v="717"/>
  </r>
  <r>
    <n v="2019"/>
    <d v="2019-03-20T00:00:00"/>
    <x v="1"/>
    <x v="1"/>
    <x v="9"/>
    <d v="1899-12-30T11:00:00"/>
    <n v="32"/>
    <s v="rbp"/>
    <s v="Redband Parrotfish"/>
    <s v="Sparisoma aurofrenatum"/>
    <x v="21"/>
    <x v="1"/>
    <n v="17"/>
    <n v="1"/>
    <s v="i"/>
    <n v="1.072E-2"/>
    <n v="3.12"/>
    <n v="-4.0781000000000001"/>
    <n v="2.7437999999999998"/>
    <n v="73.993815109948756"/>
    <n v="110.10467275536061"/>
    <x v="718"/>
  </r>
  <r>
    <n v="2019"/>
    <d v="2019-03-20T00:00:00"/>
    <x v="1"/>
    <x v="1"/>
    <x v="9"/>
    <d v="1899-12-30T11:00:00"/>
    <n v="32"/>
    <s v="dcf"/>
    <s v="Doctorfish"/>
    <s v="Acanthurus chirurgus"/>
    <x v="22"/>
    <x v="1"/>
    <n v="23"/>
    <n v="1"/>
    <m/>
    <n v="2.0889999999999999E-2"/>
    <n v="2.96"/>
    <n v="-2.4262000000000001"/>
    <n v="2.0768"/>
    <n v="224.20889309146898"/>
    <n v="301.04843220765832"/>
    <x v="719"/>
  </r>
  <r>
    <n v="2019"/>
    <d v="2019-03-20T00:00:00"/>
    <x v="1"/>
    <x v="1"/>
    <x v="9"/>
    <d v="1899-12-30T11:00:00"/>
    <n v="32"/>
    <s v="rbp"/>
    <s v="Redband Parrotfish"/>
    <s v="Sparisoma aurofrenatum"/>
    <x v="21"/>
    <x v="1"/>
    <n v="12"/>
    <n v="2"/>
    <s v="j"/>
    <n v="1.072E-2"/>
    <n v="3.12"/>
    <n v="-4.0781000000000001"/>
    <n v="2.7437999999999998"/>
    <n v="24.959752410454403"/>
    <n v="42.340648247283212"/>
    <x v="720"/>
  </r>
  <r>
    <n v="2019"/>
    <d v="2019-03-21T00:00:00"/>
    <x v="2"/>
    <x v="1"/>
    <x v="0"/>
    <d v="1899-12-30T12:17:00"/>
    <n v="29"/>
    <s v="prp"/>
    <s v="Princess Parrotfish"/>
    <s v="Scarus taeniopterus"/>
    <x v="21"/>
    <x v="1"/>
    <n v="23"/>
    <n v="1"/>
    <s v="i"/>
    <n v="3.3500000000000002E-2"/>
    <n v="2.7086000000000001"/>
    <n v="-3.2256999999999998"/>
    <n v="2.3852000000000002"/>
    <n v="163.46351132632066"/>
    <n v="255.56020890468707"/>
    <x v="647"/>
  </r>
  <r>
    <n v="2019"/>
    <d v="2019-03-21T00:00:00"/>
    <x v="2"/>
    <x v="1"/>
    <x v="0"/>
    <d v="1899-12-30T12:17:00"/>
    <n v="29"/>
    <s v="qup"/>
    <s v="Queen Parrotfish"/>
    <s v="Scarus vetula"/>
    <x v="21"/>
    <x v="1"/>
    <n v="26"/>
    <n v="2"/>
    <s v="i"/>
    <n v="1.38E-2"/>
    <n v="3.03"/>
    <n v="-5.0162000000000004"/>
    <n v="3.1109"/>
    <n v="267.45352779811407"/>
    <n v="313.71883111439962"/>
    <x v="721"/>
  </r>
  <r>
    <n v="2019"/>
    <d v="2019-03-21T00:00:00"/>
    <x v="2"/>
    <x v="1"/>
    <x v="0"/>
    <d v="1899-12-30T12:17:00"/>
    <n v="29"/>
    <s v="prp"/>
    <s v="Princess Parrotfish"/>
    <s v="Scarus taeniopterus"/>
    <x v="21"/>
    <x v="1"/>
    <n v="33"/>
    <n v="2"/>
    <s v="t"/>
    <n v="3.3500000000000002E-2"/>
    <n v="2.7086000000000001"/>
    <n v="-3.2256999999999998"/>
    <n v="2.3852000000000002"/>
    <n v="434.60194397652009"/>
    <n v="604.58789760290301"/>
    <x v="722"/>
  </r>
  <r>
    <n v="2019"/>
    <d v="2019-03-21T00:00:00"/>
    <x v="2"/>
    <x v="1"/>
    <x v="0"/>
    <d v="1899-12-30T12:17:00"/>
    <n v="29"/>
    <s v="stop"/>
    <s v="Stoplight Parrotfish"/>
    <s v="Sparisoma viride"/>
    <x v="21"/>
    <x v="1"/>
    <n v="26"/>
    <n v="1"/>
    <s v="i"/>
    <n v="1.38E-2"/>
    <n v="3.04"/>
    <n v="-4.4317000000000002"/>
    <n v="2.9051"/>
    <n v="276.31092977022331"/>
    <n v="383.741768934785"/>
    <x v="624"/>
  </r>
  <r>
    <n v="2019"/>
    <d v="2019-03-21T00:00:00"/>
    <x v="2"/>
    <x v="1"/>
    <x v="0"/>
    <d v="1899-12-30T12:17:00"/>
    <n v="29"/>
    <s v="blt"/>
    <s v="Blue Tang"/>
    <s v="Acanthurus coeruleus"/>
    <x v="22"/>
    <x v="1"/>
    <n v="13"/>
    <n v="2"/>
    <m/>
    <n v="2.512E-2"/>
    <n v="2.96"/>
    <n v="-2.8241999999999998"/>
    <n v="2.2637999999999998"/>
    <n v="49.807180515954464"/>
    <n v="91.483961183754317"/>
    <x v="723"/>
  </r>
  <r>
    <n v="2019"/>
    <d v="2019-03-21T00:00:00"/>
    <x v="2"/>
    <x v="1"/>
    <x v="0"/>
    <d v="1899-12-30T12:17:00"/>
    <n v="29"/>
    <s v="prp"/>
    <s v="Princess Parrotfish"/>
    <s v="Scarus taeniopterus"/>
    <x v="21"/>
    <x v="1"/>
    <n v="30"/>
    <n v="1"/>
    <s v="t"/>
    <n v="3.3500000000000002E-2"/>
    <n v="2.7086000000000001"/>
    <n v="-3.2256999999999998"/>
    <n v="2.3852000000000002"/>
    <n v="335.71862643946946"/>
    <n v="481.64783974460363"/>
    <x v="724"/>
  </r>
  <r>
    <n v="2019"/>
    <d v="2019-03-21T00:00:00"/>
    <x v="2"/>
    <x v="1"/>
    <x v="0"/>
    <d v="1899-12-30T12:17:00"/>
    <n v="29"/>
    <s v="stop"/>
    <s v="Stoplight Parrotfish"/>
    <s v="Sparisoma viride"/>
    <x v="21"/>
    <x v="1"/>
    <n v="23"/>
    <n v="2"/>
    <s v="i"/>
    <n v="1.38E-2"/>
    <n v="3.04"/>
    <n v="-4.4317000000000002"/>
    <n v="2.9051"/>
    <n v="190.34072005024225"/>
    <n v="268.75437106326598"/>
    <x v="725"/>
  </r>
  <r>
    <n v="2019"/>
    <d v="2019-03-21T00:00:00"/>
    <x v="2"/>
    <x v="1"/>
    <x v="0"/>
    <d v="1899-12-30T12:17:00"/>
    <n v="29"/>
    <s v="stop"/>
    <s v="Stoplight Parrotfish"/>
    <s v="Sparisoma viride"/>
    <x v="21"/>
    <x v="1"/>
    <n v="10"/>
    <n v="1"/>
    <s v="j"/>
    <n v="1.38E-2"/>
    <n v="3.04"/>
    <n v="-4.4317000000000002"/>
    <n v="2.9051"/>
    <n v="15.131399106775971"/>
    <n v="23.905619353446316"/>
    <x v="726"/>
  </r>
  <r>
    <n v="2019"/>
    <d v="2019-03-21T00:00:00"/>
    <x v="2"/>
    <x v="1"/>
    <x v="1"/>
    <d v="1899-12-30T12:17:00"/>
    <n v="29"/>
    <s v="stop"/>
    <s v="Stoplight Parrotfish"/>
    <s v="Sparisoma viride"/>
    <x v="21"/>
    <x v="1"/>
    <n v="26"/>
    <n v="1"/>
    <s v="i"/>
    <n v="1.38E-2"/>
    <n v="3.04"/>
    <n v="-4.4317000000000002"/>
    <n v="2.9051"/>
    <n v="276.31092977022331"/>
    <n v="383.741768934785"/>
    <x v="624"/>
  </r>
  <r>
    <n v="2019"/>
    <d v="2019-03-21T00:00:00"/>
    <x v="2"/>
    <x v="1"/>
    <x v="1"/>
    <d v="1899-12-30T12:17:00"/>
    <n v="29"/>
    <s v="qup"/>
    <s v="Queen Parrotfish"/>
    <s v="Scarus vetula"/>
    <x v="21"/>
    <x v="1"/>
    <n v="30"/>
    <n v="1"/>
    <s v="i"/>
    <n v="1.38E-2"/>
    <n v="3.03"/>
    <n v="-5.0162000000000004"/>
    <n v="3.1109"/>
    <n v="412.62590342031763"/>
    <n v="489.6395738782121"/>
    <x v="676"/>
  </r>
  <r>
    <n v="2019"/>
    <d v="2019-03-21T00:00:00"/>
    <x v="2"/>
    <x v="1"/>
    <x v="1"/>
    <d v="1899-12-30T12:17:00"/>
    <n v="29"/>
    <s v="stop"/>
    <s v="Stoplight Parrotfish"/>
    <s v="Sparisoma viride"/>
    <x v="21"/>
    <x v="1"/>
    <n v="7"/>
    <n v="1"/>
    <s v="j"/>
    <n v="1.38E-2"/>
    <n v="3.04"/>
    <n v="-4.4317000000000002"/>
    <n v="2.9051"/>
    <n v="5.1165488871861227"/>
    <n v="8.4819228141807379"/>
    <x v="727"/>
  </r>
  <r>
    <n v="2019"/>
    <d v="2019-03-21T00:00:00"/>
    <x v="2"/>
    <x v="1"/>
    <x v="1"/>
    <d v="1899-12-30T12:17:00"/>
    <n v="29"/>
    <s v="prp"/>
    <s v="Princess Parrotfish"/>
    <s v="Scarus taeniopterus"/>
    <x v="21"/>
    <x v="1"/>
    <n v="43"/>
    <n v="1"/>
    <s v="t"/>
    <n v="3.3500000000000002E-2"/>
    <n v="2.7086000000000001"/>
    <n v="-3.2256999999999998"/>
    <n v="2.3852000000000002"/>
    <n v="890.1382548736716"/>
    <n v="1136.7081144734543"/>
    <x v="728"/>
  </r>
  <r>
    <n v="2019"/>
    <d v="2019-03-21T00:00:00"/>
    <x v="2"/>
    <x v="1"/>
    <x v="1"/>
    <d v="1899-12-30T12:17:00"/>
    <n v="29"/>
    <s v="stop"/>
    <s v="Stoplight Parrotfish"/>
    <s v="Sparisoma viride"/>
    <x v="21"/>
    <x v="1"/>
    <n v="27"/>
    <n v="1"/>
    <s v="t"/>
    <n v="1.38E-2"/>
    <n v="3.04"/>
    <n v="-4.4317000000000002"/>
    <n v="2.9051"/>
    <n v="309.9023927596819"/>
    <n v="428.20809318874581"/>
    <x v="685"/>
  </r>
  <r>
    <n v="2019"/>
    <d v="2019-03-21T00:00:00"/>
    <x v="2"/>
    <x v="1"/>
    <x v="1"/>
    <d v="1899-12-30T12:17:00"/>
    <n v="29"/>
    <s v="blt"/>
    <s v="Blue Tang"/>
    <s v="Acanthurus coeruleus"/>
    <x v="22"/>
    <x v="1"/>
    <n v="15"/>
    <n v="24"/>
    <m/>
    <n v="2.512E-2"/>
    <n v="2.96"/>
    <n v="-2.8241999999999998"/>
    <n v="2.2637999999999998"/>
    <n v="76.076366478829684"/>
    <n v="126.48394196747614"/>
    <x v="729"/>
  </r>
  <r>
    <n v="2019"/>
    <d v="2019-03-21T00:00:00"/>
    <x v="2"/>
    <x v="1"/>
    <x v="1"/>
    <d v="1899-12-30T12:17:00"/>
    <n v="29"/>
    <s v="stop"/>
    <s v="Stoplight Parrotfish"/>
    <s v="Sparisoma viride"/>
    <x v="21"/>
    <x v="1"/>
    <n v="34"/>
    <n v="2"/>
    <s v="t"/>
    <n v="1.38E-2"/>
    <n v="3.04"/>
    <n v="-4.4317000000000002"/>
    <n v="2.9051"/>
    <n v="624.56119053872885"/>
    <n v="836.56444365737127"/>
    <x v="709"/>
  </r>
  <r>
    <n v="2019"/>
    <d v="2019-03-21T00:00:00"/>
    <x v="2"/>
    <x v="1"/>
    <x v="1"/>
    <d v="1899-12-30T12:17:00"/>
    <n v="29"/>
    <s v="rbp"/>
    <s v="Redband Parrotfish"/>
    <s v="Sparisoma aurofrenatum"/>
    <x v="21"/>
    <x v="1"/>
    <n v="25"/>
    <n v="1"/>
    <s v="i"/>
    <n v="1.072E-2"/>
    <n v="3.12"/>
    <n v="-4.0781000000000001"/>
    <n v="2.7437999999999998"/>
    <n v="246.47201318184392"/>
    <n v="317.22528468051854"/>
    <x v="730"/>
  </r>
  <r>
    <n v="2019"/>
    <d v="2019-03-21T00:00:00"/>
    <x v="2"/>
    <x v="1"/>
    <x v="1"/>
    <d v="1899-12-30T12:17:00"/>
    <n v="29"/>
    <s v="prp"/>
    <s v="Princess Parrotfish"/>
    <s v="Scarus taeniopterus"/>
    <x v="21"/>
    <x v="1"/>
    <n v="19"/>
    <n v="1"/>
    <s v="i"/>
    <n v="3.3500000000000002E-2"/>
    <n v="2.7086000000000001"/>
    <n v="-3.2256999999999998"/>
    <n v="2.3852000000000002"/>
    <n v="97.426434846443598"/>
    <n v="162.02539503890316"/>
    <x v="625"/>
  </r>
  <r>
    <n v="2019"/>
    <d v="2019-03-21T00:00:00"/>
    <x v="2"/>
    <x v="1"/>
    <x v="1"/>
    <d v="1899-12-30T12:17:00"/>
    <n v="29"/>
    <s v="rbp"/>
    <s v="Redband Parrotfish"/>
    <s v="Sparisoma aurofrenatum"/>
    <x v="21"/>
    <x v="1"/>
    <n v="15"/>
    <n v="1"/>
    <s v="j"/>
    <n v="1.072E-2"/>
    <n v="3.12"/>
    <n v="-4.0781000000000001"/>
    <n v="2.7437999999999998"/>
    <n v="50.072527485111436"/>
    <n v="78.101467931149301"/>
    <x v="597"/>
  </r>
  <r>
    <n v="2019"/>
    <d v="2019-03-21T00:00:00"/>
    <x v="2"/>
    <x v="1"/>
    <x v="2"/>
    <d v="1899-12-30T12:17:00"/>
    <n v="29"/>
    <s v="qup"/>
    <s v="Queen Parrotfish"/>
    <s v="Scarus vetula"/>
    <x v="21"/>
    <x v="1"/>
    <n v="20"/>
    <n v="1"/>
    <s v="i"/>
    <n v="1.38E-2"/>
    <n v="3.03"/>
    <n v="-5.0162000000000004"/>
    <n v="3.1109"/>
    <n v="120.7813760748945"/>
    <n v="138.69928220116935"/>
    <x v="613"/>
  </r>
  <r>
    <n v="2019"/>
    <d v="2019-03-21T00:00:00"/>
    <x v="2"/>
    <x v="1"/>
    <x v="2"/>
    <d v="1899-12-30T12:17:00"/>
    <n v="29"/>
    <s v="stop"/>
    <s v="Stoplight Parrotfish"/>
    <s v="Sparisoma viride"/>
    <x v="21"/>
    <x v="1"/>
    <n v="29"/>
    <n v="1"/>
    <s v="t"/>
    <n v="1.38E-2"/>
    <n v="3.04"/>
    <n v="-4.4317000000000002"/>
    <n v="2.9051"/>
    <n v="385.09599325522657"/>
    <n v="527.00219453145235"/>
    <x v="731"/>
  </r>
  <r>
    <n v="2019"/>
    <d v="2019-03-21T00:00:00"/>
    <x v="2"/>
    <x v="1"/>
    <x v="2"/>
    <d v="1899-12-30T12:17:00"/>
    <n v="29"/>
    <s v="qup"/>
    <s v="Queen Parrotfish"/>
    <s v="Scarus vetula"/>
    <x v="21"/>
    <x v="1"/>
    <n v="10"/>
    <n v="1"/>
    <s v="j"/>
    <n v="1.38E-2"/>
    <n v="3.03"/>
    <n v="-5.0162000000000004"/>
    <n v="3.1109"/>
    <n v="14.786966412278975"/>
    <n v="16.054618868009708"/>
    <x v="732"/>
  </r>
  <r>
    <n v="2019"/>
    <d v="2019-03-21T00:00:00"/>
    <x v="2"/>
    <x v="1"/>
    <x v="2"/>
    <d v="1899-12-30T12:17:00"/>
    <n v="29"/>
    <s v="prp"/>
    <s v="Princess Parrotfish"/>
    <s v="Scarus taeniopterus"/>
    <x v="21"/>
    <x v="1"/>
    <n v="33"/>
    <n v="1"/>
    <s v="t"/>
    <n v="3.3500000000000002E-2"/>
    <n v="2.7086000000000001"/>
    <n v="-3.2256999999999998"/>
    <n v="2.3852000000000002"/>
    <n v="434.60194397652009"/>
    <n v="604.58789760290301"/>
    <x v="644"/>
  </r>
  <r>
    <n v="2019"/>
    <d v="2019-03-21T00:00:00"/>
    <x v="2"/>
    <x v="1"/>
    <x v="2"/>
    <d v="1899-12-30T12:17:00"/>
    <n v="29"/>
    <s v="stop"/>
    <s v="Stoplight Parrotfish"/>
    <s v="Sparisoma viride"/>
    <x v="21"/>
    <x v="1"/>
    <n v="35"/>
    <n v="1"/>
    <s v="t"/>
    <n v="1.38E-2"/>
    <n v="3.04"/>
    <n v="-4.4317000000000002"/>
    <n v="2.9051"/>
    <n v="682.09668871823169"/>
    <n v="910.06429464234679"/>
    <x v="672"/>
  </r>
  <r>
    <n v="2019"/>
    <d v="2019-03-21T00:00:00"/>
    <x v="2"/>
    <x v="1"/>
    <x v="2"/>
    <d v="1899-12-30T12:17:00"/>
    <n v="29"/>
    <s v="blt"/>
    <s v="Blue Tang"/>
    <s v="Acanthurus coeruleus"/>
    <x v="22"/>
    <x v="1"/>
    <n v="15"/>
    <n v="55"/>
    <m/>
    <n v="2.512E-2"/>
    <n v="2.96"/>
    <n v="-2.8241999999999998"/>
    <n v="2.2637999999999998"/>
    <n v="76.076366478829684"/>
    <n v="126.48394196747614"/>
    <x v="733"/>
  </r>
  <r>
    <n v="2019"/>
    <d v="2019-03-21T00:00:00"/>
    <x v="2"/>
    <x v="1"/>
    <x v="2"/>
    <d v="1899-12-30T12:17:00"/>
    <n v="29"/>
    <s v="ocs"/>
    <s v="Ocean Surgeonfish"/>
    <s v="Acanthurus bahianus"/>
    <x v="22"/>
    <x v="1"/>
    <n v="20"/>
    <n v="20"/>
    <m/>
    <n v="1.8620000000000001E-2"/>
    <n v="2.91"/>
    <n v="-4.6005000000000003"/>
    <n v="2.9752000000000001"/>
    <n v="113.75669450709155"/>
    <n v="176.00477205767049"/>
    <x v="734"/>
  </r>
  <r>
    <n v="2019"/>
    <d v="2019-03-21T00:00:00"/>
    <x v="2"/>
    <x v="1"/>
    <x v="2"/>
    <d v="1899-12-30T12:17:00"/>
    <n v="29"/>
    <s v="dcf"/>
    <s v="Doctorfish"/>
    <s v="Acanthurus chirurgus"/>
    <x v="22"/>
    <x v="1"/>
    <n v="20"/>
    <n v="15"/>
    <m/>
    <n v="2.0889999999999999E-2"/>
    <n v="2.96"/>
    <n v="-2.4262000000000001"/>
    <n v="2.0768"/>
    <n v="148.24744840645624"/>
    <n v="225.20555304089149"/>
    <x v="735"/>
  </r>
  <r>
    <n v="2019"/>
    <d v="2019-03-21T00:00:00"/>
    <x v="2"/>
    <x v="1"/>
    <x v="2"/>
    <d v="1899-12-30T12:17:00"/>
    <n v="29"/>
    <s v="rbp"/>
    <s v="Redband Parrotfish"/>
    <s v="Sparisoma aurofrenatum"/>
    <x v="21"/>
    <x v="1"/>
    <n v="30"/>
    <n v="1"/>
    <s v="i"/>
    <n v="1.072E-2"/>
    <n v="3.12"/>
    <n v="-4.0781000000000001"/>
    <n v="2.7437999999999998"/>
    <n v="435.32449018291874"/>
    <n v="523.14887857456608"/>
    <x v="736"/>
  </r>
  <r>
    <n v="2019"/>
    <d v="2019-03-21T00:00:00"/>
    <x v="2"/>
    <x v="1"/>
    <x v="2"/>
    <d v="1899-12-30T12:17:00"/>
    <n v="29"/>
    <s v="prp"/>
    <s v="Princess Parrotfish"/>
    <s v="Scarus taeniopterus"/>
    <x v="21"/>
    <x v="1"/>
    <n v="22"/>
    <n v="2"/>
    <s v="i"/>
    <n v="3.3500000000000002E-2"/>
    <n v="2.7086000000000001"/>
    <n v="-3.2256999999999998"/>
    <n v="2.3852000000000002"/>
    <n v="144.92085256517834"/>
    <n v="229.85109565998633"/>
    <x v="737"/>
  </r>
  <r>
    <n v="2019"/>
    <d v="2019-03-21T00:00:00"/>
    <x v="2"/>
    <x v="1"/>
    <x v="2"/>
    <d v="1899-12-30T12:17:00"/>
    <n v="29"/>
    <s v="rbp"/>
    <s v="Redband Parrotfish"/>
    <s v="Sparisoma aurofrenatum"/>
    <x v="21"/>
    <x v="1"/>
    <n v="15"/>
    <n v="2"/>
    <s v="j"/>
    <n v="1.072E-2"/>
    <n v="3.12"/>
    <n v="-4.0781000000000001"/>
    <n v="2.7437999999999998"/>
    <n v="50.072527485111436"/>
    <n v="78.101467931149301"/>
    <x v="738"/>
  </r>
  <r>
    <n v="2019"/>
    <d v="2019-03-21T00:00:00"/>
    <x v="2"/>
    <x v="1"/>
    <x v="2"/>
    <d v="1899-12-30T12:17:00"/>
    <n v="29"/>
    <s v="stop"/>
    <s v="Stoplight Parrotfish"/>
    <s v="Sparisoma viride"/>
    <x v="21"/>
    <x v="1"/>
    <n v="10"/>
    <n v="2"/>
    <s v="j"/>
    <n v="1.38E-2"/>
    <n v="3.04"/>
    <n v="-4.4317000000000002"/>
    <n v="2.9051"/>
    <n v="15.131399106775971"/>
    <n v="23.905619353446316"/>
    <x v="652"/>
  </r>
  <r>
    <n v="2019"/>
    <d v="2019-03-21T00:00:00"/>
    <x v="2"/>
    <x v="1"/>
    <x v="2"/>
    <d v="1899-12-30T12:17:00"/>
    <n v="29"/>
    <s v="stop"/>
    <s v="Stoplight Parrotfish"/>
    <s v="Sparisoma viride"/>
    <x v="21"/>
    <x v="1"/>
    <n v="41"/>
    <n v="1"/>
    <s v="t"/>
    <n v="1.38E-2"/>
    <n v="3.04"/>
    <n v="-4.4317000000000002"/>
    <n v="2.9051"/>
    <n v="1103.4229455781656"/>
    <n v="1441.1141490395173"/>
    <x v="739"/>
  </r>
  <r>
    <n v="2019"/>
    <d v="2019-03-21T00:00:00"/>
    <x v="2"/>
    <x v="1"/>
    <x v="2"/>
    <d v="1899-12-30T12:17:00"/>
    <n v="29"/>
    <s v="qup"/>
    <s v="Queen Parrotfish"/>
    <s v="Scarus vetula"/>
    <x v="21"/>
    <x v="1"/>
    <n v="33"/>
    <n v="1"/>
    <s v="i"/>
    <n v="1.38E-2"/>
    <n v="3.03"/>
    <n v="-5.0162000000000004"/>
    <n v="3.1109"/>
    <n v="550.77766968219782"/>
    <n v="658.63531859738646"/>
    <x v="701"/>
  </r>
  <r>
    <n v="2019"/>
    <d v="2019-03-21T00:00:00"/>
    <x v="2"/>
    <x v="1"/>
    <x v="3"/>
    <d v="1899-12-30T12:17:00"/>
    <n v="29"/>
    <s v="stop"/>
    <s v="Stoplight Parrotfish"/>
    <s v="Sparisoma viride"/>
    <x v="21"/>
    <x v="1"/>
    <n v="30"/>
    <n v="1"/>
    <s v="i"/>
    <n v="1.38E-2"/>
    <n v="3.04"/>
    <n v="-4.4317000000000002"/>
    <n v="2.9051"/>
    <n v="426.90151962585236"/>
    <n v="581.54718397712224"/>
    <x v="600"/>
  </r>
  <r>
    <n v="2019"/>
    <d v="2019-03-21T00:00:00"/>
    <x v="2"/>
    <x v="1"/>
    <x v="3"/>
    <d v="1899-12-30T12:17:00"/>
    <n v="29"/>
    <s v="prp"/>
    <s v="Princess Parrotfish"/>
    <s v="Scarus taeniopterus"/>
    <x v="21"/>
    <x v="1"/>
    <n v="17"/>
    <n v="2"/>
    <s v="i"/>
    <n v="3.3500000000000002E-2"/>
    <n v="2.7086000000000001"/>
    <n v="-3.2256999999999998"/>
    <n v="2.3852000000000002"/>
    <n v="72.083979665360687"/>
    <n v="124.27013418228138"/>
    <x v="740"/>
  </r>
  <r>
    <n v="2019"/>
    <d v="2019-03-21T00:00:00"/>
    <x v="2"/>
    <x v="1"/>
    <x v="3"/>
    <d v="1899-12-30T12:17:00"/>
    <n v="29"/>
    <s v="prp"/>
    <s v="Princess Parrotfish"/>
    <s v="Scarus taeniopterus"/>
    <x v="21"/>
    <x v="1"/>
    <n v="33"/>
    <n v="1"/>
    <s v="t"/>
    <n v="3.3500000000000002E-2"/>
    <n v="2.7086000000000001"/>
    <n v="-3.2256999999999998"/>
    <n v="2.3852000000000002"/>
    <n v="434.60194397652009"/>
    <n v="604.58789760290301"/>
    <x v="644"/>
  </r>
  <r>
    <n v="2019"/>
    <d v="2019-03-21T00:00:00"/>
    <x v="2"/>
    <x v="1"/>
    <x v="3"/>
    <d v="1899-12-30T12:17:00"/>
    <n v="29"/>
    <s v="rbp"/>
    <s v="Redband Parrotfish"/>
    <s v="Sparisoma aurofrenatum"/>
    <x v="21"/>
    <x v="1"/>
    <n v="31"/>
    <n v="1"/>
    <s v="i"/>
    <n v="1.072E-2"/>
    <n v="3.12"/>
    <n v="-4.0781000000000001"/>
    <n v="2.7437999999999998"/>
    <n v="482.21783638087805"/>
    <n v="572.39814222277278"/>
    <x v="741"/>
  </r>
  <r>
    <n v="2019"/>
    <d v="2019-03-21T00:00:00"/>
    <x v="2"/>
    <x v="1"/>
    <x v="3"/>
    <d v="1899-12-30T12:17:00"/>
    <n v="29"/>
    <s v="blt"/>
    <s v="Blue Tang"/>
    <s v="Acanthurus coeruleus"/>
    <x v="22"/>
    <x v="1"/>
    <n v="20"/>
    <n v="1"/>
    <m/>
    <n v="2.512E-2"/>
    <n v="2.96"/>
    <n v="-2.8241999999999998"/>
    <n v="2.2637999999999998"/>
    <n v="178.26595997942468"/>
    <n v="242.58933511332035"/>
    <x v="656"/>
  </r>
  <r>
    <n v="2019"/>
    <d v="2019-03-21T00:00:00"/>
    <x v="2"/>
    <x v="1"/>
    <x v="3"/>
    <d v="1899-12-30T12:17:00"/>
    <n v="29"/>
    <s v="prp"/>
    <s v="Princess Parrotfish"/>
    <s v="Scarus taeniopterus"/>
    <x v="21"/>
    <x v="1"/>
    <n v="25"/>
    <n v="3"/>
    <s v="i"/>
    <n v="3.3500000000000002E-2"/>
    <n v="2.7086000000000001"/>
    <n v="-3.2256999999999998"/>
    <n v="2.3852000000000002"/>
    <n v="204.88261780856331"/>
    <n v="311.79310623759653"/>
    <x v="742"/>
  </r>
  <r>
    <n v="2019"/>
    <d v="2019-03-21T00:00:00"/>
    <x v="2"/>
    <x v="1"/>
    <x v="3"/>
    <d v="1899-12-30T12:17:00"/>
    <n v="29"/>
    <s v="stop"/>
    <s v="Stoplight Parrotfish"/>
    <s v="Sparisoma viride"/>
    <x v="21"/>
    <x v="1"/>
    <n v="30"/>
    <n v="1"/>
    <s v="i"/>
    <n v="1.38E-2"/>
    <n v="3.04"/>
    <n v="-4.4317000000000002"/>
    <n v="2.9051"/>
    <n v="426.90151962585236"/>
    <n v="581.54718397712224"/>
    <x v="600"/>
  </r>
  <r>
    <n v="2019"/>
    <d v="2019-03-21T00:00:00"/>
    <x v="2"/>
    <x v="1"/>
    <x v="3"/>
    <d v="1899-12-30T12:17:00"/>
    <n v="29"/>
    <s v="blt"/>
    <s v="Blue Tang"/>
    <s v="Acanthurus coeruleus"/>
    <x v="22"/>
    <x v="1"/>
    <n v="15"/>
    <n v="1"/>
    <m/>
    <n v="2.512E-2"/>
    <n v="2.96"/>
    <n v="-2.8241999999999998"/>
    <n v="2.2637999999999998"/>
    <n v="76.076366478829684"/>
    <n v="126.48394196747614"/>
    <x v="623"/>
  </r>
  <r>
    <n v="2019"/>
    <d v="2019-03-21T00:00:00"/>
    <x v="2"/>
    <x v="1"/>
    <x v="3"/>
    <d v="1899-12-30T12:17:00"/>
    <n v="29"/>
    <s v="rbp"/>
    <s v="Redband Parrotfish"/>
    <s v="Sparisoma aurofrenatum"/>
    <x v="21"/>
    <x v="1"/>
    <n v="13"/>
    <n v="1"/>
    <s v="j"/>
    <n v="1.072E-2"/>
    <n v="3.12"/>
    <n v="-4.0781000000000001"/>
    <n v="2.7437999999999998"/>
    <n v="32.040408504285118"/>
    <n v="52.739713965167816"/>
    <x v="743"/>
  </r>
  <r>
    <n v="2019"/>
    <d v="2019-03-21T00:00:00"/>
    <x v="2"/>
    <x v="1"/>
    <x v="3"/>
    <d v="1899-12-30T12:17:00"/>
    <n v="29"/>
    <s v="prp"/>
    <s v="Princess Parrotfish"/>
    <s v="Scarus taeniopterus"/>
    <x v="21"/>
    <x v="1"/>
    <n v="35"/>
    <n v="1"/>
    <s v="t"/>
    <n v="3.3500000000000002E-2"/>
    <n v="2.7086000000000001"/>
    <n v="-3.2256999999999998"/>
    <n v="2.3852000000000002"/>
    <n v="509.69164193306045"/>
    <n v="695.68253305220139"/>
    <x v="744"/>
  </r>
  <r>
    <n v="2019"/>
    <d v="2019-03-21T00:00:00"/>
    <x v="2"/>
    <x v="1"/>
    <x v="3"/>
    <d v="1899-12-30T12:17:00"/>
    <n v="29"/>
    <s v="stop"/>
    <s v="Stoplight Parrotfish"/>
    <s v="Sparisoma viride"/>
    <x v="21"/>
    <x v="1"/>
    <n v="34"/>
    <n v="1"/>
    <s v="t"/>
    <n v="1.38E-2"/>
    <n v="3.04"/>
    <n v="-4.4317000000000002"/>
    <n v="2.9051"/>
    <n v="624.56119053872885"/>
    <n v="836.56444365737127"/>
    <x v="651"/>
  </r>
  <r>
    <n v="2019"/>
    <d v="2019-03-18T00:00:00"/>
    <x v="3"/>
    <x v="0"/>
    <x v="0"/>
    <d v="1899-12-30T08:41:00"/>
    <n v="32"/>
    <s v="rbp"/>
    <s v="Redband Parrotfish"/>
    <s v="Sparisoma aurofrenatum"/>
    <x v="21"/>
    <x v="1"/>
    <n v="20"/>
    <n v="1"/>
    <s v="t"/>
    <n v="1.072E-2"/>
    <n v="3.12"/>
    <n v="-4.0781000000000001"/>
    <n v="2.7437999999999998"/>
    <n v="122.85939484389488"/>
    <n v="171.97531044669645"/>
    <x v="614"/>
  </r>
  <r>
    <n v="2019"/>
    <d v="2019-03-18T00:00:00"/>
    <x v="3"/>
    <x v="0"/>
    <x v="0"/>
    <d v="1899-12-30T08:41:00"/>
    <n v="32"/>
    <s v="stop"/>
    <s v="Stoplight Parrotfish"/>
    <s v="Sparisoma viride"/>
    <x v="21"/>
    <x v="1"/>
    <n v="25"/>
    <n v="1"/>
    <s v="t"/>
    <n v="1.38E-2"/>
    <n v="3.04"/>
    <n v="-4.4317000000000002"/>
    <n v="2.9051"/>
    <n v="245.25434644114358"/>
    <n v="342.41715863912742"/>
    <x v="621"/>
  </r>
  <r>
    <n v="2019"/>
    <d v="2019-03-18T00:00:00"/>
    <x v="3"/>
    <x v="0"/>
    <x v="0"/>
    <d v="1899-12-30T08:41:00"/>
    <n v="32"/>
    <s v="stop"/>
    <s v="Stoplight Parrotfish"/>
    <s v="Sparisoma viride"/>
    <x v="21"/>
    <x v="1"/>
    <n v="28"/>
    <n v="1"/>
    <s v="t"/>
    <n v="1.38E-2"/>
    <n v="3.04"/>
    <n v="-4.4317000000000002"/>
    <n v="2.9051"/>
    <n v="346.13020666687913"/>
    <n v="475.92530495067058"/>
    <x v="657"/>
  </r>
  <r>
    <n v="2019"/>
    <d v="2019-03-18T00:00:00"/>
    <x v="3"/>
    <x v="0"/>
    <x v="0"/>
    <d v="1899-12-30T08:41:00"/>
    <n v="32"/>
    <s v="stop"/>
    <s v="Stoplight Parrotfish"/>
    <s v="Sparisoma viride"/>
    <x v="21"/>
    <x v="1"/>
    <n v="34"/>
    <n v="1"/>
    <s v="t"/>
    <n v="1.38E-2"/>
    <n v="3.04"/>
    <n v="-4.4317000000000002"/>
    <n v="2.9051"/>
    <n v="624.56119053872885"/>
    <n v="836.56444365737127"/>
    <x v="651"/>
  </r>
  <r>
    <n v="2019"/>
    <d v="2019-03-18T00:00:00"/>
    <x v="3"/>
    <x v="0"/>
    <x v="0"/>
    <d v="1899-12-30T08:41:00"/>
    <n v="32"/>
    <s v="stop"/>
    <s v="Stoplight Parrotfish"/>
    <s v="Sparisoma viride"/>
    <x v="21"/>
    <x v="1"/>
    <n v="19"/>
    <n v="1"/>
    <s v="i"/>
    <n v="1.38E-2"/>
    <n v="3.04"/>
    <n v="-4.4317000000000002"/>
    <n v="2.9051"/>
    <n v="106.48539183224881"/>
    <n v="154.2790962414671"/>
    <x v="631"/>
  </r>
  <r>
    <n v="2019"/>
    <d v="2019-03-18T00:00:00"/>
    <x v="3"/>
    <x v="0"/>
    <x v="0"/>
    <d v="1899-12-30T08:41:00"/>
    <n v="32"/>
    <s v="stop"/>
    <s v="Stoplight Parrotfish"/>
    <s v="Sparisoma viride"/>
    <x v="21"/>
    <x v="1"/>
    <n v="25"/>
    <n v="1"/>
    <s v="i"/>
    <n v="1.38E-2"/>
    <n v="3.04"/>
    <n v="-4.4317000000000002"/>
    <n v="2.9051"/>
    <n v="245.25434644114358"/>
    <n v="342.41715863912742"/>
    <x v="621"/>
  </r>
  <r>
    <n v="2019"/>
    <d v="2019-03-18T00:00:00"/>
    <x v="3"/>
    <x v="0"/>
    <x v="0"/>
    <d v="1899-12-30T08:41:00"/>
    <n v="32"/>
    <s v="rbp"/>
    <s v="Redband Parrotfish"/>
    <s v="Sparisoma aurofrenatum"/>
    <x v="21"/>
    <x v="1"/>
    <n v="18"/>
    <n v="1"/>
    <s v="i"/>
    <n v="1.072E-2"/>
    <n v="3.12"/>
    <n v="-4.0781000000000001"/>
    <n v="2.7437999999999998"/>
    <n v="88.43923988864465"/>
    <n v="128.80024807719036"/>
    <x v="622"/>
  </r>
  <r>
    <n v="2019"/>
    <d v="2019-03-18T00:00:00"/>
    <x v="3"/>
    <x v="0"/>
    <x v="1"/>
    <d v="1899-12-30T08:50:00"/>
    <n v="30"/>
    <s v="qup"/>
    <s v="Queen Parrotfish"/>
    <s v="Scarus vetula"/>
    <x v="21"/>
    <x v="1"/>
    <n v="35"/>
    <n v="1"/>
    <s v="t"/>
    <n v="1.38E-2"/>
    <n v="3.03"/>
    <n v="-5.0162000000000004"/>
    <n v="3.1109"/>
    <n v="658.27181550210435"/>
    <n v="790.93588337793562"/>
    <x v="688"/>
  </r>
  <r>
    <n v="2019"/>
    <d v="2019-03-18T00:00:00"/>
    <x v="3"/>
    <x v="0"/>
    <x v="1"/>
    <d v="1899-12-30T08:50:00"/>
    <n v="30"/>
    <s v="prp"/>
    <s v="Princess Parrotfish"/>
    <s v="Scarus taeniopterus"/>
    <x v="21"/>
    <x v="1"/>
    <n v="23"/>
    <n v="1"/>
    <s v="t"/>
    <n v="3.3500000000000002E-2"/>
    <n v="2.7086000000000001"/>
    <n v="-3.2256999999999998"/>
    <n v="2.3852000000000002"/>
    <n v="163.46351132632066"/>
    <n v="255.56020890468707"/>
    <x v="647"/>
  </r>
  <r>
    <n v="2019"/>
    <d v="2019-03-18T00:00:00"/>
    <x v="3"/>
    <x v="0"/>
    <x v="1"/>
    <d v="1899-12-30T08:50:00"/>
    <n v="30"/>
    <s v="prp"/>
    <s v="Princess Parrotfish"/>
    <s v="Scarus taeniopterus"/>
    <x v="21"/>
    <x v="1"/>
    <n v="22"/>
    <n v="1"/>
    <s v="t"/>
    <n v="3.3500000000000002E-2"/>
    <n v="2.7086000000000001"/>
    <n v="-3.2256999999999998"/>
    <n v="2.3852000000000002"/>
    <n v="144.92085256517834"/>
    <n v="229.85109565998633"/>
    <x v="639"/>
  </r>
  <r>
    <n v="2019"/>
    <d v="2019-03-18T00:00:00"/>
    <x v="3"/>
    <x v="0"/>
    <x v="1"/>
    <d v="1899-12-30T08:50:00"/>
    <n v="30"/>
    <s v="stop"/>
    <s v="Stoplight Parrotfish"/>
    <s v="Sparisoma viride"/>
    <x v="21"/>
    <x v="1"/>
    <n v="27"/>
    <n v="1"/>
    <s v="t"/>
    <n v="1.38E-2"/>
    <n v="3.04"/>
    <n v="-4.4317000000000002"/>
    <n v="2.9051"/>
    <n v="309.9023927596819"/>
    <n v="428.20809318874581"/>
    <x v="685"/>
  </r>
  <r>
    <n v="2019"/>
    <d v="2019-03-18T00:00:00"/>
    <x v="3"/>
    <x v="0"/>
    <x v="1"/>
    <d v="1899-12-30T08:50:00"/>
    <n v="30"/>
    <s v="bch"/>
    <s v="Bermuda Chub"/>
    <s v="Kyphosus sectatrix"/>
    <x v="23"/>
    <x v="1"/>
    <n v="42"/>
    <n v="1"/>
    <m/>
    <n v="1.2019999999999999E-2"/>
    <n v="3.02"/>
    <n v="0"/>
    <n v="0"/>
    <n v="959.65984863985261"/>
    <n v="1"/>
    <x v="745"/>
  </r>
  <r>
    <n v="2019"/>
    <d v="2019-03-18T00:00:00"/>
    <x v="3"/>
    <x v="0"/>
    <x v="1"/>
    <d v="1899-12-30T08:50:00"/>
    <n v="30"/>
    <s v="prp"/>
    <s v="Princess Parrotfish"/>
    <s v="Scarus taeniopterus"/>
    <x v="21"/>
    <x v="1"/>
    <n v="13"/>
    <n v="1"/>
    <s v="i"/>
    <n v="3.3500000000000002E-2"/>
    <n v="2.7086000000000001"/>
    <n v="-3.2256999999999998"/>
    <n v="2.3852000000000002"/>
    <n v="34.855536441080481"/>
    <n v="65.535660968650873"/>
    <x v="601"/>
  </r>
  <r>
    <n v="2019"/>
    <d v="2019-03-18T00:00:00"/>
    <x v="3"/>
    <x v="0"/>
    <x v="1"/>
    <d v="1899-12-30T08:50:00"/>
    <n v="30"/>
    <s v="prp"/>
    <s v="Princess Parrotfish"/>
    <s v="Scarus taeniopterus"/>
    <x v="21"/>
    <x v="1"/>
    <n v="12"/>
    <n v="1"/>
    <s v="i"/>
    <n v="3.3500000000000002E-2"/>
    <n v="2.7086000000000001"/>
    <n v="-3.2256999999999998"/>
    <n v="2.3852000000000002"/>
    <n v="28.061774480442775"/>
    <n v="54.145592205106873"/>
    <x v="591"/>
  </r>
  <r>
    <n v="2019"/>
    <d v="2019-03-18T00:00:00"/>
    <x v="3"/>
    <x v="0"/>
    <x v="1"/>
    <d v="1899-12-30T08:50:00"/>
    <n v="30"/>
    <s v="prp"/>
    <s v="Princess Parrotfish"/>
    <s v="Scarus taeniopterus"/>
    <x v="21"/>
    <x v="1"/>
    <n v="18"/>
    <n v="1"/>
    <s v="i"/>
    <n v="3.3500000000000002E-2"/>
    <n v="2.7086000000000001"/>
    <n v="-3.2256999999999998"/>
    <n v="2.3852000000000002"/>
    <n v="84.154222975924739"/>
    <n v="142.42163893869329"/>
    <x v="592"/>
  </r>
  <r>
    <n v="2019"/>
    <d v="2019-03-18T00:00:00"/>
    <x v="3"/>
    <x v="0"/>
    <x v="1"/>
    <d v="1899-12-30T08:50:00"/>
    <n v="30"/>
    <s v="stop"/>
    <s v="Stoplight Parrotfish"/>
    <s v="Sparisoma viride"/>
    <x v="21"/>
    <x v="1"/>
    <n v="21"/>
    <n v="1"/>
    <s v="i"/>
    <n v="1.38E-2"/>
    <n v="3.04"/>
    <n v="-4.4317000000000002"/>
    <n v="2.9051"/>
    <n v="144.35297620307892"/>
    <n v="206.33802681991546"/>
    <x v="660"/>
  </r>
  <r>
    <n v="2019"/>
    <d v="2019-03-18T00:00:00"/>
    <x v="3"/>
    <x v="0"/>
    <x v="1"/>
    <d v="1899-12-30T08:50:00"/>
    <n v="30"/>
    <s v="ocs"/>
    <s v="Ocean Surgeonfish"/>
    <s v="Acanthurus bahianus"/>
    <x v="22"/>
    <x v="1"/>
    <n v="18"/>
    <n v="1"/>
    <m/>
    <n v="1.8620000000000001E-2"/>
    <n v="2.91"/>
    <n v="-4.6005000000000003"/>
    <n v="2.9752000000000001"/>
    <n v="83.718736738929394"/>
    <n v="128.64317706372901"/>
    <x v="746"/>
  </r>
  <r>
    <n v="2019"/>
    <d v="2019-03-18T00:00:00"/>
    <x v="3"/>
    <x v="0"/>
    <x v="1"/>
    <d v="1899-12-30T08:50:00"/>
    <n v="30"/>
    <s v="strp"/>
    <s v="Striped Parrotfish"/>
    <s v="Scarus iserti"/>
    <x v="21"/>
    <x v="1"/>
    <n v="27"/>
    <n v="1"/>
    <s v="t"/>
    <n v="1.0959999999999999E-2"/>
    <n v="3.01"/>
    <n v="-4.8887"/>
    <n v="3.0548000000000002"/>
    <n v="222.95411082060349"/>
    <n v="345.6447993328743"/>
    <x v="747"/>
  </r>
  <r>
    <n v="2019"/>
    <d v="2019-03-18T00:00:00"/>
    <x v="3"/>
    <x v="0"/>
    <x v="1"/>
    <d v="1899-12-30T08:50:00"/>
    <n v="30"/>
    <s v="ocs"/>
    <s v="Ocean Surgeonfish"/>
    <s v="Acanthurus bahianus"/>
    <x v="22"/>
    <x v="1"/>
    <n v="15"/>
    <n v="2"/>
    <m/>
    <n v="1.8620000000000001E-2"/>
    <n v="2.91"/>
    <n v="-4.6005000000000003"/>
    <n v="2.9752000000000001"/>
    <n v="49.249887240092868"/>
    <n v="74.783659607909669"/>
    <x v="703"/>
  </r>
  <r>
    <n v="2019"/>
    <d v="2019-03-18T00:00:00"/>
    <x v="3"/>
    <x v="0"/>
    <x v="2"/>
    <d v="1899-12-30T08:58:00"/>
    <n v="32"/>
    <s v="qup"/>
    <s v="Queen Parrotfish"/>
    <s v="Scarus vetula"/>
    <x v="21"/>
    <x v="1"/>
    <n v="39"/>
    <n v="1"/>
    <s v="t"/>
    <n v="1.38E-2"/>
    <n v="3.03"/>
    <n v="-5.0162000000000004"/>
    <n v="3.1109"/>
    <n v="913.70256836796239"/>
    <n v="1107.4978352204505"/>
    <x v="748"/>
  </r>
  <r>
    <n v="2019"/>
    <d v="2019-03-18T00:00:00"/>
    <x v="3"/>
    <x v="0"/>
    <x v="2"/>
    <d v="1899-12-30T08:58:00"/>
    <n v="32"/>
    <s v="stop"/>
    <s v="Stoplight Parrotfish"/>
    <s v="Sparisoma viride"/>
    <x v="21"/>
    <x v="1"/>
    <n v="37"/>
    <n v="1"/>
    <s v="t"/>
    <n v="1.38E-2"/>
    <n v="3.04"/>
    <n v="-4.4317000000000002"/>
    <n v="2.9051"/>
    <n v="807.62978579086393"/>
    <n v="1069.5050229565832"/>
    <x v="664"/>
  </r>
  <r>
    <n v="2019"/>
    <d v="2019-03-18T00:00:00"/>
    <x v="3"/>
    <x v="0"/>
    <x v="2"/>
    <d v="1899-12-30T08:58:00"/>
    <n v="32"/>
    <s v="rbp"/>
    <s v="Redband Parrotfish"/>
    <s v="Sparisoma aurofrenatum"/>
    <x v="21"/>
    <x v="1"/>
    <n v="19"/>
    <n v="1"/>
    <s v="t"/>
    <n v="1.072E-2"/>
    <n v="3.12"/>
    <n v="-4.0781000000000001"/>
    <n v="2.7437999999999998"/>
    <n v="104.69019779399261"/>
    <n v="149.3977752647418"/>
    <x v="749"/>
  </r>
  <r>
    <n v="2019"/>
    <d v="2019-03-18T00:00:00"/>
    <x v="3"/>
    <x v="0"/>
    <x v="2"/>
    <d v="1899-12-30T08:58:00"/>
    <n v="32"/>
    <s v="ocs"/>
    <s v="Ocean Surgeonfish"/>
    <s v="Acanthurus bahianus"/>
    <x v="22"/>
    <x v="1"/>
    <n v="15"/>
    <n v="1"/>
    <m/>
    <n v="1.8620000000000001E-2"/>
    <n v="2.91"/>
    <n v="-4.6005000000000003"/>
    <n v="2.9752000000000001"/>
    <n v="49.249887240092868"/>
    <n v="74.783659607909669"/>
    <x v="596"/>
  </r>
  <r>
    <n v="2019"/>
    <d v="2019-03-18T00:00:00"/>
    <x v="3"/>
    <x v="0"/>
    <x v="2"/>
    <d v="1899-12-30T08:58:00"/>
    <n v="32"/>
    <s v="ocs"/>
    <s v="Ocean Surgeonfish"/>
    <s v="Acanthurus bahianus"/>
    <x v="22"/>
    <x v="1"/>
    <n v="16"/>
    <n v="1"/>
    <m/>
    <n v="1.8620000000000001E-2"/>
    <n v="2.91"/>
    <n v="-4.6005000000000003"/>
    <n v="2.9752000000000001"/>
    <n v="59.424950162548789"/>
    <n v="90.614515438104903"/>
    <x v="750"/>
  </r>
  <r>
    <n v="2019"/>
    <d v="2019-03-18T00:00:00"/>
    <x v="3"/>
    <x v="0"/>
    <x v="2"/>
    <d v="1899-12-30T08:58:00"/>
    <n v="32"/>
    <s v="blt"/>
    <s v="Blue Tang"/>
    <s v="Acanthurus coeruleus"/>
    <x v="22"/>
    <x v="1"/>
    <n v="15"/>
    <n v="1"/>
    <m/>
    <n v="2.512E-2"/>
    <n v="2.96"/>
    <n v="-2.8241999999999998"/>
    <n v="2.2637999999999998"/>
    <n v="76.076366478829684"/>
    <n v="126.48394196747614"/>
    <x v="623"/>
  </r>
  <r>
    <n v="2019"/>
    <d v="2019-03-18T00:00:00"/>
    <x v="3"/>
    <x v="0"/>
    <x v="2"/>
    <d v="1899-12-30T08:58:00"/>
    <n v="32"/>
    <s v="prp"/>
    <s v="Princess Parrotfish"/>
    <s v="Scarus taeniopterus"/>
    <x v="21"/>
    <x v="1"/>
    <n v="22"/>
    <n v="1"/>
    <s v="t"/>
    <n v="3.3500000000000002E-2"/>
    <n v="2.7086000000000001"/>
    <n v="-3.2256999999999998"/>
    <n v="2.3852000000000002"/>
    <n v="144.92085256517834"/>
    <n v="229.85109565998633"/>
    <x v="639"/>
  </r>
  <r>
    <n v="2019"/>
    <d v="2019-03-18T00:00:00"/>
    <x v="3"/>
    <x v="0"/>
    <x v="2"/>
    <d v="1899-12-30T08:58:00"/>
    <n v="32"/>
    <s v="prp"/>
    <s v="Princess Parrotfish"/>
    <s v="Scarus taeniopterus"/>
    <x v="21"/>
    <x v="1"/>
    <n v="14"/>
    <n v="1"/>
    <s v="i"/>
    <n v="3.3500000000000002E-2"/>
    <n v="2.7086000000000001"/>
    <n v="-3.2256999999999998"/>
    <n v="2.3852000000000002"/>
    <n v="42.603688875365265"/>
    <n v="78.206813423753971"/>
    <x v="608"/>
  </r>
  <r>
    <n v="2019"/>
    <d v="2019-03-18T00:00:00"/>
    <x v="3"/>
    <x v="0"/>
    <x v="2"/>
    <d v="1899-12-30T08:58:00"/>
    <n v="32"/>
    <s v="prp"/>
    <s v="Princess Parrotfish"/>
    <s v="Scarus taeniopterus"/>
    <x v="21"/>
    <x v="1"/>
    <n v="15"/>
    <n v="1"/>
    <s v="i"/>
    <n v="3.3500000000000002E-2"/>
    <n v="2.7086000000000001"/>
    <n v="-3.2256999999999998"/>
    <n v="2.3852000000000002"/>
    <n v="51.357702984233178"/>
    <n v="92.19616810425471"/>
    <x v="630"/>
  </r>
  <r>
    <n v="2019"/>
    <d v="2019-03-18T00:00:00"/>
    <x v="3"/>
    <x v="0"/>
    <x v="2"/>
    <d v="1899-12-30T08:58:00"/>
    <n v="32"/>
    <s v="stop"/>
    <s v="Stoplight Parrotfish"/>
    <s v="Sparisoma viride"/>
    <x v="21"/>
    <x v="1"/>
    <n v="29"/>
    <n v="1"/>
    <s v="i"/>
    <n v="1.38E-2"/>
    <n v="3.04"/>
    <n v="-4.4317000000000002"/>
    <n v="2.9051"/>
    <n v="385.09599325522657"/>
    <n v="527.00219453145235"/>
    <x v="731"/>
  </r>
  <r>
    <n v="2019"/>
    <d v="2019-03-18T00:00:00"/>
    <x v="3"/>
    <x v="0"/>
    <x v="2"/>
    <d v="1899-12-30T08:58:00"/>
    <n v="32"/>
    <s v="qup"/>
    <s v="Queen Parrotfish"/>
    <s v="Scarus vetula"/>
    <x v="21"/>
    <x v="1"/>
    <n v="21"/>
    <n v="1"/>
    <s v="i"/>
    <n v="1.38E-2"/>
    <n v="3.03"/>
    <n v="-5.0162000000000004"/>
    <n v="3.1109"/>
    <n v="140.02434487876087"/>
    <n v="161.43288343397762"/>
    <x v="590"/>
  </r>
  <r>
    <n v="2019"/>
    <d v="2019-03-18T00:00:00"/>
    <x v="3"/>
    <x v="0"/>
    <x v="3"/>
    <d v="1899-12-30T09:10:00"/>
    <n v="30"/>
    <s v="stop"/>
    <s v="Stoplight Parrotfish"/>
    <s v="Sparisoma viride"/>
    <x v="21"/>
    <x v="1"/>
    <n v="34"/>
    <n v="1"/>
    <s v="t"/>
    <n v="1.38E-2"/>
    <n v="3.04"/>
    <n v="-4.4317000000000002"/>
    <n v="2.9051"/>
    <n v="624.56119053872885"/>
    <n v="836.56444365737127"/>
    <x v="651"/>
  </r>
  <r>
    <n v="2019"/>
    <d v="2019-03-18T00:00:00"/>
    <x v="3"/>
    <x v="0"/>
    <x v="3"/>
    <d v="1899-12-30T09:10:00"/>
    <n v="30"/>
    <s v="strp"/>
    <s v="Striped Parrotfish"/>
    <s v="Scarus iserti"/>
    <x v="21"/>
    <x v="1"/>
    <n v="21"/>
    <n v="1"/>
    <s v="t"/>
    <n v="1.0959999999999999E-2"/>
    <n v="3.01"/>
    <n v="-4.8887"/>
    <n v="3.0548000000000002"/>
    <n v="104.6382893986431"/>
    <n v="160.40411355619071"/>
    <x v="751"/>
  </r>
  <r>
    <n v="2019"/>
    <d v="2019-03-18T00:00:00"/>
    <x v="3"/>
    <x v="0"/>
    <x v="3"/>
    <d v="1899-12-30T09:10:00"/>
    <n v="30"/>
    <s v="qup"/>
    <s v="Queen Parrotfish"/>
    <s v="Scarus vetula"/>
    <x v="21"/>
    <x v="1"/>
    <n v="35"/>
    <n v="1"/>
    <s v="t"/>
    <n v="1.38E-2"/>
    <n v="3.03"/>
    <n v="-5.0162000000000004"/>
    <n v="3.1109"/>
    <n v="658.27181550210435"/>
    <n v="790.93588337793562"/>
    <x v="688"/>
  </r>
  <r>
    <n v="2019"/>
    <d v="2019-03-18T00:00:00"/>
    <x v="3"/>
    <x v="0"/>
    <x v="3"/>
    <d v="1899-12-30T09:10:00"/>
    <n v="30"/>
    <s v="stop"/>
    <s v="Stoplight Parrotfish"/>
    <s v="Sparisoma viride"/>
    <x v="21"/>
    <x v="1"/>
    <n v="21"/>
    <n v="1"/>
    <s v="i"/>
    <n v="1.38E-2"/>
    <n v="3.04"/>
    <n v="-4.4317000000000002"/>
    <n v="2.9051"/>
    <n v="144.35297620307892"/>
    <n v="206.33802681991546"/>
    <x v="660"/>
  </r>
  <r>
    <n v="2019"/>
    <d v="2019-03-18T00:00:00"/>
    <x v="3"/>
    <x v="0"/>
    <x v="3"/>
    <d v="1899-12-30T09:10:00"/>
    <n v="30"/>
    <s v="qup"/>
    <s v="Queen Parrotfish"/>
    <s v="Scarus vetula"/>
    <x v="21"/>
    <x v="1"/>
    <n v="20"/>
    <n v="1"/>
    <s v="i"/>
    <n v="1.38E-2"/>
    <n v="3.03"/>
    <n v="-5.0162000000000004"/>
    <n v="3.1109"/>
    <n v="120.7813760748945"/>
    <n v="138.69928220116935"/>
    <x v="613"/>
  </r>
  <r>
    <n v="2019"/>
    <d v="2019-03-18T00:00:00"/>
    <x v="3"/>
    <x v="0"/>
    <x v="3"/>
    <d v="1899-12-30T09:10:00"/>
    <n v="30"/>
    <s v="ocs"/>
    <s v="Ocean Surgeonfish"/>
    <s v="Acanthurus bahianus"/>
    <x v="22"/>
    <x v="1"/>
    <n v="16"/>
    <n v="1"/>
    <m/>
    <n v="1.8620000000000001E-2"/>
    <n v="2.91"/>
    <n v="-4.6005000000000003"/>
    <n v="2.9752000000000001"/>
    <n v="59.424950162548789"/>
    <n v="90.614515438104903"/>
    <x v="750"/>
  </r>
  <r>
    <n v="2019"/>
    <d v="2019-03-18T00:00:00"/>
    <x v="3"/>
    <x v="0"/>
    <x v="3"/>
    <d v="1899-12-30T09:10:00"/>
    <n v="30"/>
    <s v="strp"/>
    <s v="Striped Parrotfish"/>
    <s v="Scarus iserti"/>
    <x v="21"/>
    <x v="1"/>
    <n v="15"/>
    <n v="4"/>
    <s v="i"/>
    <n v="1.0959999999999999E-2"/>
    <n v="3.01"/>
    <n v="-4.8887"/>
    <n v="3.0548000000000002"/>
    <n v="38.005394411756235"/>
    <n v="57.388328837000365"/>
    <x v="752"/>
  </r>
  <r>
    <n v="2019"/>
    <d v="2019-03-18T00:00:00"/>
    <x v="3"/>
    <x v="0"/>
    <x v="3"/>
    <d v="1899-12-30T09:10:00"/>
    <n v="30"/>
    <s v="strp"/>
    <s v="Striped Parrotfish"/>
    <s v="Scarus iserti"/>
    <x v="21"/>
    <x v="1"/>
    <n v="19"/>
    <n v="1"/>
    <s v="i"/>
    <n v="1.0959999999999999E-2"/>
    <n v="3.01"/>
    <n v="-4.8887"/>
    <n v="3.0548000000000002"/>
    <n v="77.421020764594019"/>
    <n v="118.15075473078059"/>
    <x v="753"/>
  </r>
  <r>
    <n v="2019"/>
    <d v="2019-03-18T00:00:00"/>
    <x v="3"/>
    <x v="0"/>
    <x v="3"/>
    <d v="1899-12-30T09:10:00"/>
    <n v="30"/>
    <s v="strp"/>
    <s v="Striped Parrotfish"/>
    <s v="Scarus iserti"/>
    <x v="21"/>
    <x v="1"/>
    <n v="12"/>
    <n v="1"/>
    <s v="i"/>
    <n v="1.0959999999999999E-2"/>
    <n v="3.01"/>
    <n v="-4.8887"/>
    <n v="3.0548000000000002"/>
    <n v="19.415389375922789"/>
    <n v="29.025711241570576"/>
    <x v="670"/>
  </r>
  <r>
    <n v="2019"/>
    <d v="2019-03-18T00:00:00"/>
    <x v="3"/>
    <x v="0"/>
    <x v="3"/>
    <d v="1899-12-30T09:10:00"/>
    <n v="30"/>
    <s v="rbp"/>
    <s v="Redband Parrotfish"/>
    <s v="Sparisoma aurofrenatum"/>
    <x v="21"/>
    <x v="1"/>
    <n v="20"/>
    <n v="1"/>
    <s v="i"/>
    <n v="1.072E-2"/>
    <n v="3.12"/>
    <n v="-4.0781000000000001"/>
    <n v="2.7437999999999998"/>
    <n v="122.85939484389488"/>
    <n v="171.97531044669645"/>
    <x v="614"/>
  </r>
  <r>
    <n v="2019"/>
    <d v="2019-03-18T00:00:00"/>
    <x v="3"/>
    <x v="0"/>
    <x v="3"/>
    <d v="1899-12-30T09:10:00"/>
    <n v="30"/>
    <s v="rbp"/>
    <s v="Redband Parrotfish"/>
    <s v="Sparisoma aurofrenatum"/>
    <x v="21"/>
    <x v="1"/>
    <n v="15"/>
    <n v="2"/>
    <s v="i"/>
    <n v="1.072E-2"/>
    <n v="3.12"/>
    <n v="-4.0781000000000001"/>
    <n v="2.7437999999999998"/>
    <n v="50.072527485111436"/>
    <n v="78.101467931149301"/>
    <x v="738"/>
  </r>
  <r>
    <n v="2019"/>
    <d v="2019-03-18T00:00:00"/>
    <x v="3"/>
    <x v="0"/>
    <x v="3"/>
    <d v="1899-12-30T09:10:00"/>
    <n v="30"/>
    <s v="prp"/>
    <s v="Princess Parrotfish"/>
    <s v="Scarus taeniopterus"/>
    <x v="21"/>
    <x v="1"/>
    <n v="22"/>
    <n v="1"/>
    <s v="t"/>
    <n v="3.3500000000000002E-2"/>
    <n v="2.7086000000000001"/>
    <n v="-3.2256999999999998"/>
    <n v="2.3852000000000002"/>
    <n v="144.92085256517834"/>
    <n v="229.85109565998633"/>
    <x v="639"/>
  </r>
  <r>
    <n v="2019"/>
    <d v="2019-03-18T00:00:00"/>
    <x v="3"/>
    <x v="0"/>
    <x v="3"/>
    <d v="1899-12-30T09:10:00"/>
    <n v="30"/>
    <s v="ocs"/>
    <s v="Ocean Surgeonfish"/>
    <s v="Acanthurus bahianus"/>
    <x v="22"/>
    <x v="1"/>
    <n v="16"/>
    <n v="4"/>
    <m/>
    <n v="1.8620000000000001E-2"/>
    <n v="2.91"/>
    <n v="-4.6005000000000003"/>
    <n v="2.9752000000000001"/>
    <n v="59.424950162548789"/>
    <n v="90.614515438104903"/>
    <x v="754"/>
  </r>
  <r>
    <n v="2019"/>
    <d v="2019-03-18T00:00:00"/>
    <x v="3"/>
    <x v="0"/>
    <x v="3"/>
    <d v="1899-12-30T09:10:00"/>
    <n v="30"/>
    <s v="stop"/>
    <s v="Stoplight Parrotfish"/>
    <s v="Sparisoma viride"/>
    <x v="21"/>
    <x v="1"/>
    <n v="23"/>
    <n v="2"/>
    <s v="i"/>
    <n v="1.38E-2"/>
    <n v="3.04"/>
    <n v="-4.4317000000000002"/>
    <n v="2.9051"/>
    <n v="190.34072005024225"/>
    <n v="268.75437106326598"/>
    <x v="725"/>
  </r>
  <r>
    <n v="2019"/>
    <d v="2019-03-18T00:00:00"/>
    <x v="3"/>
    <x v="0"/>
    <x v="3"/>
    <d v="1899-12-30T09:10:00"/>
    <n v="30"/>
    <s v="prp"/>
    <s v="Princess Parrotfish"/>
    <s v="Scarus taeniopterus"/>
    <x v="21"/>
    <x v="1"/>
    <n v="20"/>
    <n v="2"/>
    <s v="i"/>
    <n v="3.3500000000000002E-2"/>
    <n v="2.7086000000000001"/>
    <n v="-3.2256999999999998"/>
    <n v="2.3852000000000002"/>
    <n v="111.94756544450011"/>
    <n v="183.11197449783583"/>
    <x v="755"/>
  </r>
  <r>
    <n v="2019"/>
    <d v="2019-03-18T00:00:00"/>
    <x v="3"/>
    <x v="0"/>
    <x v="3"/>
    <d v="1899-12-30T09:10:00"/>
    <n v="30"/>
    <s v="prp"/>
    <s v="Princess Parrotfish"/>
    <s v="Scarus taeniopterus"/>
    <x v="21"/>
    <x v="1"/>
    <n v="8"/>
    <n v="1"/>
    <s v="j"/>
    <n v="3.3500000000000002E-2"/>
    <n v="2.7086000000000001"/>
    <n v="-3.2256999999999998"/>
    <n v="2.3852000000000002"/>
    <n v="9.3573817111532165"/>
    <n v="20.584969932158472"/>
    <x v="756"/>
  </r>
  <r>
    <n v="2019"/>
    <d v="2019-03-18T00:00:00"/>
    <x v="3"/>
    <x v="0"/>
    <x v="3"/>
    <d v="1899-12-30T09:10:00"/>
    <n v="30"/>
    <s v="dcf"/>
    <s v="Doctorfish"/>
    <s v="Acanthurus chirurgus"/>
    <x v="22"/>
    <x v="1"/>
    <n v="20"/>
    <n v="1"/>
    <m/>
    <n v="2.0889999999999999E-2"/>
    <n v="2.96"/>
    <n v="-2.4262000000000001"/>
    <n v="2.0768"/>
    <n v="148.24744840645624"/>
    <n v="225.20555304089149"/>
    <x v="708"/>
  </r>
  <r>
    <n v="2019"/>
    <d v="2019-03-18T00:00:00"/>
    <x v="3"/>
    <x v="0"/>
    <x v="3"/>
    <d v="1899-12-30T09:10:00"/>
    <n v="30"/>
    <s v="rbp"/>
    <s v="Redband Parrotfish"/>
    <s v="Sparisoma aurofrenatum"/>
    <x v="21"/>
    <x v="1"/>
    <n v="20"/>
    <n v="2"/>
    <s v="t"/>
    <n v="1.072E-2"/>
    <n v="3.12"/>
    <n v="-4.0781000000000001"/>
    <n v="2.7437999999999998"/>
    <n v="122.85939484389488"/>
    <n v="171.97531044669645"/>
    <x v="757"/>
  </r>
  <r>
    <n v="2019"/>
    <d v="2019-03-18T00:00:00"/>
    <x v="3"/>
    <x v="0"/>
    <x v="3"/>
    <d v="1899-12-30T09:10:00"/>
    <n v="30"/>
    <s v="prp"/>
    <s v="Princess Parrotfish"/>
    <s v="Scarus taeniopterus"/>
    <x v="21"/>
    <x v="1"/>
    <n v="15"/>
    <n v="1"/>
    <s v="i"/>
    <n v="3.3500000000000002E-2"/>
    <n v="2.7086000000000001"/>
    <n v="-3.2256999999999998"/>
    <n v="2.3852000000000002"/>
    <n v="51.357702984233178"/>
    <n v="92.19616810425471"/>
    <x v="630"/>
  </r>
  <r>
    <n v="2019"/>
    <d v="2019-03-18T00:00:00"/>
    <x v="3"/>
    <x v="0"/>
    <x v="4"/>
    <d v="1899-12-30T09:23:00"/>
    <n v="30"/>
    <s v="qup"/>
    <s v="Queen Parrotfish"/>
    <s v="Scarus vetula"/>
    <x v="21"/>
    <x v="1"/>
    <n v="36"/>
    <n v="1"/>
    <s v="t"/>
    <n v="1.38E-2"/>
    <n v="3.03"/>
    <n v="-5.0162000000000004"/>
    <n v="3.1109"/>
    <n v="716.92820042135281"/>
    <n v="863.378937475925"/>
    <x v="617"/>
  </r>
  <r>
    <n v="2019"/>
    <d v="2019-03-18T00:00:00"/>
    <x v="3"/>
    <x v="0"/>
    <x v="4"/>
    <d v="1899-12-30T09:23:00"/>
    <n v="30"/>
    <s v="qup"/>
    <s v="Queen Parrotfish"/>
    <s v="Scarus vetula"/>
    <x v="21"/>
    <x v="1"/>
    <n v="38"/>
    <n v="1"/>
    <m/>
    <n v="1.38E-2"/>
    <n v="3.03"/>
    <n v="-5.0162000000000004"/>
    <n v="3.1109"/>
    <n v="844.5461455042298"/>
    <n v="1021.5245084831901"/>
    <x v="758"/>
  </r>
  <r>
    <n v="2019"/>
    <d v="2019-03-18T00:00:00"/>
    <x v="3"/>
    <x v="0"/>
    <x v="4"/>
    <d v="1899-12-30T09:23:00"/>
    <n v="30"/>
    <s v="prp"/>
    <s v="Princess Parrotfish"/>
    <s v="Scarus taeniopterus"/>
    <x v="21"/>
    <x v="1"/>
    <n v="19"/>
    <n v="1"/>
    <s v="t"/>
    <n v="3.3500000000000002E-2"/>
    <n v="2.7086000000000001"/>
    <n v="-3.2256999999999998"/>
    <n v="2.3852000000000002"/>
    <n v="97.426434846443598"/>
    <n v="162.02539503890316"/>
    <x v="625"/>
  </r>
  <r>
    <n v="2019"/>
    <d v="2019-03-18T00:00:00"/>
    <x v="3"/>
    <x v="0"/>
    <x v="4"/>
    <d v="1899-12-30T09:23:00"/>
    <n v="30"/>
    <s v="prp"/>
    <s v="Princess Parrotfish"/>
    <s v="Scarus taeniopterus"/>
    <x v="21"/>
    <x v="1"/>
    <n v="20"/>
    <n v="1"/>
    <s v="i"/>
    <n v="3.3500000000000002E-2"/>
    <n v="2.7086000000000001"/>
    <n v="-3.2256999999999998"/>
    <n v="2.3852000000000002"/>
    <n v="111.94756544450011"/>
    <n v="183.11197449783583"/>
    <x v="611"/>
  </r>
  <r>
    <n v="2019"/>
    <d v="2019-03-18T00:00:00"/>
    <x v="3"/>
    <x v="0"/>
    <x v="4"/>
    <d v="1899-12-30T09:23:00"/>
    <n v="30"/>
    <s v="blt"/>
    <s v="Blue Tang"/>
    <s v="Acanthurus coeruleus"/>
    <x v="22"/>
    <x v="1"/>
    <n v="15"/>
    <n v="1"/>
    <m/>
    <n v="2.512E-2"/>
    <n v="2.96"/>
    <n v="-2.8241999999999998"/>
    <n v="2.2637999999999998"/>
    <n v="76.076366478829684"/>
    <n v="126.48394196747614"/>
    <x v="623"/>
  </r>
  <r>
    <n v="2019"/>
    <d v="2019-03-18T00:00:00"/>
    <x v="3"/>
    <x v="0"/>
    <x v="4"/>
    <d v="1899-12-30T09:23:00"/>
    <n v="30"/>
    <s v="stop"/>
    <s v="Stoplight Parrotfish"/>
    <s v="Sparisoma viride"/>
    <x v="21"/>
    <x v="1"/>
    <n v="6"/>
    <n v="1"/>
    <s v="j"/>
    <n v="1.38E-2"/>
    <n v="3.04"/>
    <n v="-4.4317000000000002"/>
    <n v="2.9051"/>
    <n v="3.2022769371367255"/>
    <n v="5.4200987296580179"/>
    <x v="759"/>
  </r>
  <r>
    <n v="2019"/>
    <d v="2019-03-18T00:00:00"/>
    <x v="3"/>
    <x v="0"/>
    <x v="4"/>
    <d v="1899-12-30T09:23:00"/>
    <n v="30"/>
    <s v="qup"/>
    <s v="Queen Parrotfish"/>
    <s v="Scarus vetula"/>
    <x v="21"/>
    <x v="1"/>
    <n v="11"/>
    <n v="1"/>
    <s v="i"/>
    <n v="1.38E-2"/>
    <n v="3.03"/>
    <n v="-5.0162000000000004"/>
    <n v="3.1109"/>
    <n v="19.737808108299475"/>
    <n v="21.595760590465034"/>
    <x v="760"/>
  </r>
  <r>
    <n v="2019"/>
    <d v="2019-03-18T00:00:00"/>
    <x v="3"/>
    <x v="0"/>
    <x v="4"/>
    <d v="1899-12-30T09:23:00"/>
    <n v="30"/>
    <s v="qup"/>
    <s v="Queen Parrotfish"/>
    <s v="Scarus vetula"/>
    <x v="21"/>
    <x v="1"/>
    <n v="24"/>
    <n v="1"/>
    <s v="i"/>
    <n v="1.38E-2"/>
    <n v="3.03"/>
    <n v="-5.0162000000000004"/>
    <n v="3.1109"/>
    <n v="209.85491670789031"/>
    <n v="244.56772957919503"/>
    <x v="626"/>
  </r>
  <r>
    <n v="2019"/>
    <d v="2019-03-18T00:00:00"/>
    <x v="3"/>
    <x v="0"/>
    <x v="4"/>
    <d v="1899-12-30T09:23:00"/>
    <n v="30"/>
    <s v="strp"/>
    <s v="Striped Parrotfish"/>
    <s v="Scarus iserti"/>
    <x v="21"/>
    <x v="1"/>
    <n v="8"/>
    <n v="3"/>
    <s v="j"/>
    <n v="1.0959999999999999E-2"/>
    <n v="3.01"/>
    <n v="-4.8887"/>
    <n v="3.0548000000000002"/>
    <n v="5.7294299636484229"/>
    <n v="8.4112258089550505"/>
    <x v="761"/>
  </r>
  <r>
    <n v="2019"/>
    <d v="2019-03-18T00:00:00"/>
    <x v="3"/>
    <x v="0"/>
    <x v="4"/>
    <d v="1899-12-30T09:23:00"/>
    <n v="30"/>
    <s v="strp"/>
    <s v="Striped Parrotfish"/>
    <s v="Scarus iserti"/>
    <x v="21"/>
    <x v="1"/>
    <n v="8"/>
    <n v="2"/>
    <s v="j"/>
    <n v="1.0959999999999999E-2"/>
    <n v="3.01"/>
    <n v="-4.8887"/>
    <n v="3.0548000000000002"/>
    <n v="5.7294299636484229"/>
    <n v="8.4112258089550505"/>
    <x v="762"/>
  </r>
  <r>
    <n v="2019"/>
    <d v="2019-03-18T00:00:00"/>
    <x v="3"/>
    <x v="0"/>
    <x v="4"/>
    <d v="1899-12-30T09:23:00"/>
    <n v="30"/>
    <s v="stop"/>
    <s v="Stoplight Parrotfish"/>
    <s v="Sparisoma viride"/>
    <x v="21"/>
    <x v="1"/>
    <n v="34"/>
    <n v="1"/>
    <s v="t"/>
    <n v="1.38E-2"/>
    <n v="3.04"/>
    <n v="-4.4317000000000002"/>
    <n v="2.9051"/>
    <n v="624.56119053872885"/>
    <n v="836.56444365737127"/>
    <x v="651"/>
  </r>
  <r>
    <n v="2019"/>
    <d v="2019-03-18T00:00:00"/>
    <x v="3"/>
    <x v="0"/>
    <x v="4"/>
    <d v="1899-12-30T09:23:00"/>
    <n v="30"/>
    <s v="stop"/>
    <s v="Stoplight Parrotfish"/>
    <s v="Sparisoma viride"/>
    <x v="21"/>
    <x v="1"/>
    <n v="10"/>
    <n v="1"/>
    <s v="j"/>
    <n v="1.38E-2"/>
    <n v="3.04"/>
    <n v="-4.4317000000000002"/>
    <n v="2.9051"/>
    <n v="15.131399106775971"/>
    <n v="23.905619353446316"/>
    <x v="726"/>
  </r>
  <r>
    <n v="2019"/>
    <d v="2019-03-18T00:00:00"/>
    <x v="3"/>
    <x v="0"/>
    <x v="4"/>
    <d v="1899-12-30T09:23:00"/>
    <n v="30"/>
    <s v="stop"/>
    <s v="Stoplight Parrotfish"/>
    <s v="Sparisoma viride"/>
    <x v="21"/>
    <x v="1"/>
    <n v="7"/>
    <n v="1"/>
    <s v="j"/>
    <n v="1.38E-2"/>
    <n v="3.04"/>
    <n v="-4.4317000000000002"/>
    <n v="2.9051"/>
    <n v="5.1165488871861227"/>
    <n v="8.4819228141807379"/>
    <x v="727"/>
  </r>
  <r>
    <n v="2019"/>
    <d v="2019-03-18T00:00:00"/>
    <x v="3"/>
    <x v="0"/>
    <x v="4"/>
    <d v="1899-12-30T09:23:00"/>
    <n v="30"/>
    <s v="rbp"/>
    <s v="Redband Parrotfish"/>
    <s v="Sparisoma aurofrenatum"/>
    <x v="21"/>
    <x v="1"/>
    <n v="15"/>
    <n v="1"/>
    <s v="i"/>
    <n v="1.072E-2"/>
    <n v="3.12"/>
    <n v="-4.0781000000000001"/>
    <n v="2.7437999999999998"/>
    <n v="50.072527485111436"/>
    <n v="78.101467931149301"/>
    <x v="597"/>
  </r>
  <r>
    <n v="2019"/>
    <d v="2019-03-18T00:00:00"/>
    <x v="3"/>
    <x v="0"/>
    <x v="4"/>
    <d v="1899-12-30T09:23:00"/>
    <n v="30"/>
    <s v="blt"/>
    <s v="Blue Tang"/>
    <s v="Acanthurus coeruleus"/>
    <x v="22"/>
    <x v="1"/>
    <n v="16"/>
    <n v="1"/>
    <m/>
    <n v="2.512E-2"/>
    <n v="2.96"/>
    <n v="-2.8241999999999998"/>
    <n v="2.2637999999999998"/>
    <n v="92.090489985886919"/>
    <n v="146.38171018501848"/>
    <x v="763"/>
  </r>
  <r>
    <n v="2019"/>
    <d v="2019-03-18T00:00:00"/>
    <x v="3"/>
    <x v="0"/>
    <x v="4"/>
    <d v="1899-12-30T09:23:00"/>
    <n v="30"/>
    <s v="rbp"/>
    <s v="Redband Parrotfish"/>
    <s v="Sparisoma aurofrenatum"/>
    <x v="21"/>
    <x v="1"/>
    <n v="14"/>
    <n v="2"/>
    <s v="i"/>
    <n v="1.072E-2"/>
    <n v="3.12"/>
    <n v="-4.0781000000000001"/>
    <n v="2.7437999999999998"/>
    <n v="40.375160027328299"/>
    <n v="64.631778134170816"/>
    <x v="764"/>
  </r>
  <r>
    <n v="2019"/>
    <d v="2019-03-18T00:00:00"/>
    <x v="3"/>
    <x v="0"/>
    <x v="5"/>
    <d v="1899-12-30T09:35:00"/>
    <n v="30"/>
    <s v="prp"/>
    <s v="Princess Parrotfish"/>
    <s v="Scarus taeniopterus"/>
    <x v="21"/>
    <x v="1"/>
    <n v="26"/>
    <n v="1"/>
    <s v="t"/>
    <n v="3.3500000000000002E-2"/>
    <n v="2.7086000000000001"/>
    <n v="-3.2256999999999998"/>
    <n v="2.3852000000000002"/>
    <n v="227.84610949992882"/>
    <n v="342.3689962482149"/>
    <x v="710"/>
  </r>
  <r>
    <n v="2019"/>
    <d v="2019-03-18T00:00:00"/>
    <x v="3"/>
    <x v="0"/>
    <x v="5"/>
    <d v="1899-12-30T09:35:00"/>
    <n v="30"/>
    <s v="prp"/>
    <s v="Princess Parrotfish"/>
    <s v="Scarus taeniopterus"/>
    <x v="21"/>
    <x v="1"/>
    <n v="23"/>
    <n v="1"/>
    <s v="t"/>
    <n v="3.3500000000000002E-2"/>
    <n v="2.7086000000000001"/>
    <n v="-3.2256999999999998"/>
    <n v="2.3852000000000002"/>
    <n v="163.46351132632066"/>
    <n v="255.56020890468707"/>
    <x v="647"/>
  </r>
  <r>
    <n v="2019"/>
    <d v="2019-03-18T00:00:00"/>
    <x v="3"/>
    <x v="0"/>
    <x v="5"/>
    <d v="1899-12-30T09:35:00"/>
    <n v="30"/>
    <s v="qup"/>
    <s v="Queen Parrotfish"/>
    <s v="Scarus vetula"/>
    <x v="21"/>
    <x v="1"/>
    <n v="33"/>
    <n v="1"/>
    <s v="t"/>
    <n v="1.38E-2"/>
    <n v="3.03"/>
    <n v="-5.0162000000000004"/>
    <n v="3.1109"/>
    <n v="550.77766968219782"/>
    <n v="658.63531859738646"/>
    <x v="701"/>
  </r>
  <r>
    <n v="2019"/>
    <d v="2019-03-18T00:00:00"/>
    <x v="3"/>
    <x v="0"/>
    <x v="5"/>
    <d v="1899-12-30T09:35:00"/>
    <n v="30"/>
    <s v="qup"/>
    <s v="Queen Parrotfish"/>
    <s v="Scarus vetula"/>
    <x v="21"/>
    <x v="1"/>
    <n v="23"/>
    <n v="1"/>
    <s v="i"/>
    <n v="1.38E-2"/>
    <n v="3.03"/>
    <n v="-5.0162000000000004"/>
    <n v="3.1109"/>
    <n v="184.46519255545186"/>
    <n v="214.23929230422809"/>
    <x v="675"/>
  </r>
  <r>
    <n v="2019"/>
    <d v="2019-03-18T00:00:00"/>
    <x v="3"/>
    <x v="0"/>
    <x v="5"/>
    <d v="1899-12-30T09:35:00"/>
    <n v="30"/>
    <s v="qup"/>
    <s v="Queen Parrotfish"/>
    <s v="Scarus vetula"/>
    <x v="21"/>
    <x v="1"/>
    <n v="20"/>
    <n v="2"/>
    <m/>
    <n v="1.38E-2"/>
    <n v="3.03"/>
    <n v="-5.0162000000000004"/>
    <n v="3.1109"/>
    <n v="120.7813760748945"/>
    <n v="138.69928220116935"/>
    <x v="765"/>
  </r>
  <r>
    <n v="2019"/>
    <d v="2019-03-18T00:00:00"/>
    <x v="3"/>
    <x v="0"/>
    <x v="5"/>
    <d v="1899-12-30T09:35:00"/>
    <n v="30"/>
    <s v="prp"/>
    <s v="Princess Parrotfish"/>
    <s v="Scarus taeniopterus"/>
    <x v="21"/>
    <x v="1"/>
    <n v="12"/>
    <n v="1"/>
    <s v="i"/>
    <n v="3.3500000000000002E-2"/>
    <n v="2.7086000000000001"/>
    <n v="-3.2256999999999998"/>
    <n v="2.3852000000000002"/>
    <n v="28.061774480442775"/>
    <n v="54.145592205106873"/>
    <x v="591"/>
  </r>
  <r>
    <n v="2019"/>
    <d v="2019-03-18T00:00:00"/>
    <x v="3"/>
    <x v="0"/>
    <x v="5"/>
    <d v="1899-12-30T09:35:00"/>
    <n v="30"/>
    <s v="stop"/>
    <s v="Stoplight Parrotfish"/>
    <s v="Sparisoma viride"/>
    <x v="21"/>
    <x v="1"/>
    <n v="18"/>
    <n v="1"/>
    <s v="i"/>
    <n v="1.38E-2"/>
    <n v="3.04"/>
    <n v="-4.4317000000000002"/>
    <n v="2.9051"/>
    <n v="90.345703069474155"/>
    <n v="131.85364940800787"/>
    <x v="605"/>
  </r>
  <r>
    <n v="2019"/>
    <d v="2019-03-18T00:00:00"/>
    <x v="3"/>
    <x v="0"/>
    <x v="5"/>
    <d v="1899-12-30T09:35:00"/>
    <n v="30"/>
    <s v="stop"/>
    <s v="Stoplight Parrotfish"/>
    <s v="Sparisoma viride"/>
    <x v="21"/>
    <x v="1"/>
    <n v="21"/>
    <n v="1"/>
    <s v="i"/>
    <n v="1.38E-2"/>
    <n v="3.04"/>
    <n v="-4.4317000000000002"/>
    <n v="2.9051"/>
    <n v="144.35297620307892"/>
    <n v="206.33802681991546"/>
    <x v="660"/>
  </r>
  <r>
    <n v="2019"/>
    <d v="2019-03-18T00:00:00"/>
    <x v="3"/>
    <x v="0"/>
    <x v="5"/>
    <d v="1899-12-30T09:35:00"/>
    <n v="30"/>
    <s v="stop"/>
    <s v="Stoplight Parrotfish"/>
    <s v="Sparisoma viride"/>
    <x v="21"/>
    <x v="1"/>
    <n v="12"/>
    <n v="1"/>
    <m/>
    <n v="1.38E-2"/>
    <n v="3.04"/>
    <n v="-4.4317000000000002"/>
    <n v="2.9051"/>
    <n v="26.338441566816869"/>
    <n v="40.600318253552281"/>
    <x v="766"/>
  </r>
  <r>
    <n v="2019"/>
    <d v="2019-03-18T00:00:00"/>
    <x v="3"/>
    <x v="0"/>
    <x v="5"/>
    <d v="1899-12-30T09:35:00"/>
    <n v="30"/>
    <s v="stop"/>
    <s v="Stoplight Parrotfish"/>
    <s v="Sparisoma viride"/>
    <x v="21"/>
    <x v="1"/>
    <n v="32"/>
    <n v="1"/>
    <s v="t"/>
    <n v="1.38E-2"/>
    <n v="3.04"/>
    <n v="-4.4317000000000002"/>
    <n v="2.9051"/>
    <n v="519.43955821229099"/>
    <n v="701.47339170910243"/>
    <x v="663"/>
  </r>
  <r>
    <n v="2019"/>
    <d v="2019-03-18T00:00:00"/>
    <x v="3"/>
    <x v="0"/>
    <x v="5"/>
    <d v="1899-12-30T09:35:00"/>
    <n v="30"/>
    <s v="prp"/>
    <s v="Princess Parrotfish"/>
    <s v="Scarus taeniopterus"/>
    <x v="21"/>
    <x v="1"/>
    <n v="18"/>
    <n v="1"/>
    <s v="i"/>
    <n v="3.3500000000000002E-2"/>
    <n v="2.7086000000000001"/>
    <n v="-3.2256999999999998"/>
    <n v="2.3852000000000002"/>
    <n v="84.154222975924739"/>
    <n v="142.42163893869329"/>
    <x v="592"/>
  </r>
  <r>
    <n v="2019"/>
    <d v="2019-03-18T00:00:00"/>
    <x v="3"/>
    <x v="0"/>
    <x v="5"/>
    <d v="1899-12-30T09:35:00"/>
    <n v="30"/>
    <s v="prp"/>
    <s v="Princess Parrotfish"/>
    <s v="Scarus taeniopterus"/>
    <x v="21"/>
    <x v="1"/>
    <n v="13"/>
    <n v="2"/>
    <s v="t"/>
    <n v="3.3500000000000002E-2"/>
    <n v="2.7086000000000001"/>
    <n v="-3.2256999999999998"/>
    <n v="2.3852000000000002"/>
    <n v="34.855536441080481"/>
    <n v="65.535660968650873"/>
    <x v="629"/>
  </r>
  <r>
    <n v="2019"/>
    <d v="2019-03-18T00:00:00"/>
    <x v="3"/>
    <x v="0"/>
    <x v="5"/>
    <d v="1899-12-30T09:35:00"/>
    <n v="30"/>
    <s v="blt"/>
    <s v="Blue Tang"/>
    <s v="Acanthurus coeruleus"/>
    <x v="22"/>
    <x v="1"/>
    <n v="15"/>
    <n v="1"/>
    <m/>
    <n v="2.512E-2"/>
    <n v="2.96"/>
    <n v="-2.8241999999999998"/>
    <n v="2.2637999999999998"/>
    <n v="76.076366478829684"/>
    <n v="126.48394196747614"/>
    <x v="623"/>
  </r>
  <r>
    <n v="2019"/>
    <d v="2019-03-18T00:00:00"/>
    <x v="3"/>
    <x v="0"/>
    <x v="5"/>
    <d v="1899-12-30T09:35:00"/>
    <n v="30"/>
    <s v="rbp"/>
    <s v="Redband Parrotfish"/>
    <s v="Sparisoma aurofrenatum"/>
    <x v="21"/>
    <x v="1"/>
    <n v="18"/>
    <n v="1"/>
    <s v="t"/>
    <n v="1.072E-2"/>
    <n v="3.12"/>
    <n v="-4.0781000000000001"/>
    <n v="2.7437999999999998"/>
    <n v="88.43923988864465"/>
    <n v="128.80024807719036"/>
    <x v="622"/>
  </r>
  <r>
    <n v="2019"/>
    <d v="2019-03-18T00:00:00"/>
    <x v="3"/>
    <x v="0"/>
    <x v="5"/>
    <d v="1899-12-30T09:35:00"/>
    <n v="30"/>
    <s v="rbp"/>
    <s v="Redband Parrotfish"/>
    <s v="Sparisoma aurofrenatum"/>
    <x v="21"/>
    <x v="1"/>
    <n v="18"/>
    <n v="1"/>
    <s v="t"/>
    <n v="1.072E-2"/>
    <n v="3.12"/>
    <n v="-4.0781000000000001"/>
    <n v="2.7437999999999998"/>
    <n v="88.43923988864465"/>
    <n v="128.80024807719036"/>
    <x v="622"/>
  </r>
  <r>
    <n v="2019"/>
    <d v="2019-03-18T00:00:00"/>
    <x v="3"/>
    <x v="0"/>
    <x v="5"/>
    <d v="1899-12-30T09:35:00"/>
    <n v="30"/>
    <s v="stop"/>
    <s v="Stoplight Parrotfish"/>
    <s v="Sparisoma viride"/>
    <x v="21"/>
    <x v="1"/>
    <n v="19"/>
    <n v="1"/>
    <s v="i"/>
    <n v="1.38E-2"/>
    <n v="3.04"/>
    <n v="-4.4317000000000002"/>
    <n v="2.9051"/>
    <n v="106.48539183224881"/>
    <n v="154.2790962414671"/>
    <x v="631"/>
  </r>
  <r>
    <n v="2019"/>
    <d v="2019-03-21T00:00:00"/>
    <x v="4"/>
    <x v="1"/>
    <x v="0"/>
    <d v="1899-12-30T10:04:00"/>
    <n v="30"/>
    <s v="stop"/>
    <s v="Stoplight Parrotfish"/>
    <s v="Sparisoma viride"/>
    <x v="21"/>
    <x v="1"/>
    <n v="22"/>
    <n v="2"/>
    <s v="i"/>
    <n v="1.38E-2"/>
    <n v="3.04"/>
    <n v="-4.4317000000000002"/>
    <n v="2.9051"/>
    <n v="166.28153926206005"/>
    <n v="236.19577785013334"/>
    <x v="767"/>
  </r>
  <r>
    <n v="2019"/>
    <d v="2019-03-21T00:00:00"/>
    <x v="4"/>
    <x v="1"/>
    <x v="0"/>
    <d v="1899-12-30T10:04:00"/>
    <n v="30"/>
    <s v="ocs"/>
    <s v="Ocean Surgeonfish"/>
    <s v="Acanthurus bahianus"/>
    <x v="22"/>
    <x v="1"/>
    <n v="17"/>
    <n v="1"/>
    <m/>
    <n v="1.8620000000000001E-2"/>
    <n v="2.91"/>
    <n v="-4.6005000000000003"/>
    <n v="2.9752000000000001"/>
    <n v="70.890173269794147"/>
    <n v="108.52545888885899"/>
    <x v="654"/>
  </r>
  <r>
    <n v="2019"/>
    <d v="2019-03-21T00:00:00"/>
    <x v="4"/>
    <x v="1"/>
    <x v="0"/>
    <d v="1899-12-30T10:04:00"/>
    <n v="30"/>
    <s v="prp"/>
    <s v="Princess Parrotfish"/>
    <s v="Scarus taeniopterus"/>
    <x v="21"/>
    <x v="1"/>
    <n v="15"/>
    <n v="1"/>
    <s v="i"/>
    <n v="3.3500000000000002E-2"/>
    <n v="2.7086000000000001"/>
    <n v="-3.2256999999999998"/>
    <n v="2.3852000000000002"/>
    <n v="51.357702984233178"/>
    <n v="92.19616810425471"/>
    <x v="630"/>
  </r>
  <r>
    <n v="2019"/>
    <d v="2019-03-21T00:00:00"/>
    <x v="4"/>
    <x v="1"/>
    <x v="0"/>
    <d v="1899-12-30T10:04:00"/>
    <n v="30"/>
    <s v="prp"/>
    <s v="Princess Parrotfish"/>
    <s v="Scarus taeniopterus"/>
    <x v="21"/>
    <x v="1"/>
    <n v="23"/>
    <n v="1"/>
    <s v="i"/>
    <n v="3.3500000000000002E-2"/>
    <n v="2.7086000000000001"/>
    <n v="-3.2256999999999998"/>
    <n v="2.3852000000000002"/>
    <n v="163.46351132632066"/>
    <n v="255.56020890468707"/>
    <x v="647"/>
  </r>
  <r>
    <n v="2019"/>
    <d v="2019-03-21T00:00:00"/>
    <x v="4"/>
    <x v="1"/>
    <x v="0"/>
    <d v="1899-12-30T10:04:00"/>
    <n v="30"/>
    <s v="prp"/>
    <s v="Princess Parrotfish"/>
    <s v="Scarus taeniopterus"/>
    <x v="21"/>
    <x v="1"/>
    <n v="20"/>
    <n v="2"/>
    <s v="i"/>
    <n v="3.3500000000000002E-2"/>
    <n v="2.7086000000000001"/>
    <n v="-3.2256999999999998"/>
    <n v="2.3852000000000002"/>
    <n v="111.94756544450011"/>
    <n v="183.11197449783583"/>
    <x v="755"/>
  </r>
  <r>
    <n v="2019"/>
    <d v="2019-03-21T00:00:00"/>
    <x v="4"/>
    <x v="1"/>
    <x v="0"/>
    <d v="1899-12-30T10:04:00"/>
    <n v="30"/>
    <s v="stop"/>
    <s v="Stoplight Parrotfish"/>
    <s v="Sparisoma viride"/>
    <x v="21"/>
    <x v="1"/>
    <n v="33"/>
    <n v="2"/>
    <s v="t"/>
    <n v="1.38E-2"/>
    <n v="3.04"/>
    <n v="-4.4317000000000002"/>
    <n v="2.9051"/>
    <n v="570.37628950044143"/>
    <n v="767.06973304521671"/>
    <x v="768"/>
  </r>
  <r>
    <n v="2019"/>
    <d v="2019-03-21T00:00:00"/>
    <x v="4"/>
    <x v="1"/>
    <x v="0"/>
    <d v="1899-12-30T10:04:00"/>
    <n v="30"/>
    <s v="stop"/>
    <s v="Stoplight Parrotfish"/>
    <s v="Sparisoma viride"/>
    <x v="21"/>
    <x v="1"/>
    <n v="26"/>
    <n v="2"/>
    <s v="t"/>
    <n v="1.38E-2"/>
    <n v="3.04"/>
    <n v="-4.4317000000000002"/>
    <n v="2.9051"/>
    <n v="276.31092977022331"/>
    <n v="383.741768934785"/>
    <x v="769"/>
  </r>
  <r>
    <n v="2019"/>
    <d v="2019-03-21T00:00:00"/>
    <x v="4"/>
    <x v="1"/>
    <x v="1"/>
    <d v="1899-12-30T10:04:00"/>
    <n v="30"/>
    <s v="stop"/>
    <s v="Stoplight Parrotfish"/>
    <s v="Sparisoma viride"/>
    <x v="21"/>
    <x v="1"/>
    <n v="24"/>
    <n v="1"/>
    <s v="i"/>
    <n v="1.38E-2"/>
    <n v="3.04"/>
    <n v="-4.4317000000000002"/>
    <n v="2.9051"/>
    <n v="216.63132757933843"/>
    <n v="304.12468932899543"/>
    <x v="655"/>
  </r>
  <r>
    <n v="2019"/>
    <d v="2019-03-21T00:00:00"/>
    <x v="4"/>
    <x v="1"/>
    <x v="1"/>
    <d v="1899-12-30T10:04:00"/>
    <n v="30"/>
    <s v="blt"/>
    <s v="Blue Tang"/>
    <s v="Acanthurus coeruleus"/>
    <x v="22"/>
    <x v="1"/>
    <n v="20"/>
    <n v="1"/>
    <m/>
    <n v="2.512E-2"/>
    <n v="2.96"/>
    <n v="-2.8241999999999998"/>
    <n v="2.2637999999999998"/>
    <n v="178.26595997942468"/>
    <n v="242.58933511332035"/>
    <x v="656"/>
  </r>
  <r>
    <n v="2019"/>
    <d v="2019-03-21T00:00:00"/>
    <x v="4"/>
    <x v="1"/>
    <x v="1"/>
    <d v="1899-12-30T10:04:00"/>
    <n v="30"/>
    <s v="stop"/>
    <s v="Stoplight Parrotfish"/>
    <s v="Sparisoma viride"/>
    <x v="21"/>
    <x v="1"/>
    <n v="30"/>
    <n v="1"/>
    <s v="t"/>
    <n v="1.38E-2"/>
    <n v="3.04"/>
    <n v="-4.4317000000000002"/>
    <n v="2.9051"/>
    <n v="426.90151962585236"/>
    <n v="581.54718397712224"/>
    <x v="600"/>
  </r>
  <r>
    <n v="2019"/>
    <d v="2019-03-21T00:00:00"/>
    <x v="4"/>
    <x v="1"/>
    <x v="1"/>
    <d v="1899-12-30T10:04:00"/>
    <n v="30"/>
    <s v="stop"/>
    <s v="Stoplight Parrotfish"/>
    <s v="Sparisoma viride"/>
    <x v="21"/>
    <x v="1"/>
    <n v="17"/>
    <n v="1"/>
    <s v="i"/>
    <n v="1.38E-2"/>
    <n v="3.04"/>
    <n v="-4.4317000000000002"/>
    <n v="2.9051"/>
    <n v="75.935316492400261"/>
    <n v="111.68045161684626"/>
    <x v="770"/>
  </r>
  <r>
    <n v="2019"/>
    <d v="2019-03-21T00:00:00"/>
    <x v="4"/>
    <x v="1"/>
    <x v="1"/>
    <d v="1899-12-30T10:04:00"/>
    <n v="30"/>
    <s v="prp"/>
    <s v="Princess Parrotfish"/>
    <s v="Scarus taeniopterus"/>
    <x v="21"/>
    <x v="1"/>
    <n v="22"/>
    <n v="2"/>
    <s v="i"/>
    <n v="3.3500000000000002E-2"/>
    <n v="2.7086000000000001"/>
    <n v="-3.2256999999999998"/>
    <n v="2.3852000000000002"/>
    <n v="144.92085256517834"/>
    <n v="229.85109565998633"/>
    <x v="737"/>
  </r>
  <r>
    <n v="2019"/>
    <d v="2019-03-21T00:00:00"/>
    <x v="4"/>
    <x v="1"/>
    <x v="1"/>
    <d v="1899-12-30T10:04:00"/>
    <n v="30"/>
    <s v="stop"/>
    <s v="Stoplight Parrotfish"/>
    <s v="Sparisoma viride"/>
    <x v="21"/>
    <x v="1"/>
    <n v="17"/>
    <n v="1"/>
    <s v="i"/>
    <n v="1.38E-2"/>
    <n v="3.04"/>
    <n v="-4.4317000000000002"/>
    <n v="2.9051"/>
    <n v="75.935316492400261"/>
    <n v="111.68045161684626"/>
    <x v="770"/>
  </r>
  <r>
    <n v="2019"/>
    <d v="2019-03-21T00:00:00"/>
    <x v="4"/>
    <x v="1"/>
    <x v="1"/>
    <d v="1899-12-30T10:04:00"/>
    <n v="30"/>
    <s v="stop"/>
    <s v="Stoplight Parrotfish"/>
    <s v="Sparisoma viride"/>
    <x v="21"/>
    <x v="1"/>
    <n v="15"/>
    <n v="3"/>
    <s v="i"/>
    <n v="1.38E-2"/>
    <n v="3.04"/>
    <n v="-4.4317000000000002"/>
    <n v="2.9051"/>
    <n v="51.903484390238546"/>
    <n v="77.635922295629129"/>
    <x v="771"/>
  </r>
  <r>
    <n v="2019"/>
    <d v="2019-03-21T00:00:00"/>
    <x v="4"/>
    <x v="1"/>
    <x v="1"/>
    <d v="1899-12-30T10:04:00"/>
    <n v="30"/>
    <s v="qup"/>
    <s v="Queen Parrotfish"/>
    <s v="Scarus vetula"/>
    <x v="21"/>
    <x v="1"/>
    <n v="26"/>
    <n v="1"/>
    <s v="i"/>
    <n v="1.38E-2"/>
    <n v="3.03"/>
    <n v="-5.0162000000000004"/>
    <n v="3.1109"/>
    <n v="267.45352779811407"/>
    <n v="313.71883111439962"/>
    <x v="595"/>
  </r>
  <r>
    <n v="2019"/>
    <d v="2019-03-21T00:00:00"/>
    <x v="4"/>
    <x v="1"/>
    <x v="2"/>
    <d v="1899-12-30T10:04:00"/>
    <n v="30"/>
    <s v="stop"/>
    <s v="Stoplight Parrotfish"/>
    <s v="Sparisoma viride"/>
    <x v="21"/>
    <x v="1"/>
    <n v="20"/>
    <n v="1"/>
    <s v="i"/>
    <n v="1.38E-2"/>
    <n v="3.04"/>
    <n v="-4.4317000000000002"/>
    <n v="2.9051"/>
    <n v="124.45440510662077"/>
    <n v="179.06975540636282"/>
    <x v="593"/>
  </r>
  <r>
    <n v="2019"/>
    <d v="2019-03-21T00:00:00"/>
    <x v="4"/>
    <x v="1"/>
    <x v="2"/>
    <d v="1899-12-30T10:04:00"/>
    <n v="30"/>
    <s v="stop"/>
    <s v="Stoplight Parrotfish"/>
    <s v="Sparisoma viride"/>
    <x v="21"/>
    <x v="1"/>
    <n v="15"/>
    <n v="1"/>
    <s v="i"/>
    <n v="1.38E-2"/>
    <n v="3.04"/>
    <n v="-4.4317000000000002"/>
    <n v="2.9051"/>
    <n v="51.903484390238546"/>
    <n v="77.635922295629129"/>
    <x v="698"/>
  </r>
  <r>
    <n v="2019"/>
    <d v="2019-03-21T00:00:00"/>
    <x v="4"/>
    <x v="1"/>
    <x v="2"/>
    <d v="1899-12-30T10:04:00"/>
    <n v="30"/>
    <s v="prp"/>
    <s v="Princess Parrotfish"/>
    <s v="Scarus taeniopterus"/>
    <x v="21"/>
    <x v="1"/>
    <n v="15"/>
    <n v="2"/>
    <s v="i"/>
    <n v="3.3500000000000002E-2"/>
    <n v="2.7086000000000001"/>
    <n v="-3.2256999999999998"/>
    <n v="2.3852000000000002"/>
    <n v="51.357702984233178"/>
    <n v="92.19616810425471"/>
    <x v="607"/>
  </r>
  <r>
    <n v="2019"/>
    <d v="2019-03-21T00:00:00"/>
    <x v="4"/>
    <x v="1"/>
    <x v="2"/>
    <d v="1899-12-30T10:04:00"/>
    <n v="30"/>
    <s v="ocs"/>
    <s v="Ocean Surgeonfish"/>
    <s v="Acanthurus bahianus"/>
    <x v="22"/>
    <x v="1"/>
    <n v="20"/>
    <n v="1"/>
    <m/>
    <n v="1.8620000000000001E-2"/>
    <n v="2.91"/>
    <n v="-4.6005000000000003"/>
    <n v="2.9752000000000001"/>
    <n v="113.75669450709155"/>
    <n v="176.00477205767049"/>
    <x v="646"/>
  </r>
  <r>
    <n v="2019"/>
    <d v="2019-03-21T00:00:00"/>
    <x v="4"/>
    <x v="1"/>
    <x v="2"/>
    <d v="1899-12-30T10:04:00"/>
    <n v="30"/>
    <s v="rbp"/>
    <s v="Redband Parrotfish"/>
    <s v="Sparisoma aurofrenatum"/>
    <x v="21"/>
    <x v="1"/>
    <n v="20"/>
    <n v="1"/>
    <s v="i"/>
    <n v="1.072E-2"/>
    <n v="3.12"/>
    <n v="-4.0781000000000001"/>
    <n v="2.7437999999999998"/>
    <n v="122.85939484389488"/>
    <n v="171.97531044669645"/>
    <x v="614"/>
  </r>
  <r>
    <n v="2019"/>
    <d v="2019-03-21T00:00:00"/>
    <x v="4"/>
    <x v="1"/>
    <x v="2"/>
    <d v="1899-12-30T10:04:00"/>
    <n v="30"/>
    <s v="rbp"/>
    <s v="Redband Parrotfish"/>
    <s v="Sparisoma aurofrenatum"/>
    <x v="21"/>
    <x v="1"/>
    <n v="23"/>
    <n v="1"/>
    <s v="i"/>
    <n v="1.072E-2"/>
    <n v="3.12"/>
    <n v="-4.0781000000000001"/>
    <n v="2.7437999999999998"/>
    <n v="190.0140145746447"/>
    <n v="252.35321175413256"/>
    <x v="687"/>
  </r>
  <r>
    <n v="2019"/>
    <d v="2019-03-21T00:00:00"/>
    <x v="4"/>
    <x v="1"/>
    <x v="2"/>
    <d v="1899-12-30T10:04:00"/>
    <n v="30"/>
    <s v="prp"/>
    <s v="Princess Parrotfish"/>
    <s v="Scarus taeniopterus"/>
    <x v="21"/>
    <x v="1"/>
    <n v="30"/>
    <n v="1"/>
    <s v="t"/>
    <n v="3.3500000000000002E-2"/>
    <n v="2.7086000000000001"/>
    <n v="-3.2256999999999998"/>
    <n v="2.3852000000000002"/>
    <n v="335.71862643946946"/>
    <n v="481.64783974460363"/>
    <x v="724"/>
  </r>
  <r>
    <n v="2019"/>
    <d v="2019-03-21T00:00:00"/>
    <x v="4"/>
    <x v="1"/>
    <x v="2"/>
    <d v="1899-12-30T10:04:00"/>
    <n v="30"/>
    <s v="qup"/>
    <s v="Queen Parrotfish"/>
    <s v="Scarus vetula"/>
    <x v="21"/>
    <x v="1"/>
    <n v="26"/>
    <n v="1"/>
    <s v="i"/>
    <n v="1.38E-2"/>
    <n v="3.03"/>
    <n v="-5.0162000000000004"/>
    <n v="3.1109"/>
    <n v="267.45352779811407"/>
    <n v="313.71883111439962"/>
    <x v="595"/>
  </r>
  <r>
    <n v="2019"/>
    <d v="2019-03-21T00:00:00"/>
    <x v="4"/>
    <x v="1"/>
    <x v="2"/>
    <d v="1899-12-30T10:04:00"/>
    <n v="30"/>
    <s v="qup"/>
    <s v="Queen Parrotfish"/>
    <s v="Scarus vetula"/>
    <x v="21"/>
    <x v="1"/>
    <n v="27"/>
    <n v="1"/>
    <s v="i"/>
    <n v="1.38E-2"/>
    <n v="3.03"/>
    <n v="-5.0162000000000004"/>
    <n v="3.1109"/>
    <n v="299.85499780940251"/>
    <n v="352.80077779738235"/>
    <x v="606"/>
  </r>
  <r>
    <n v="2019"/>
    <d v="2019-03-21T00:00:00"/>
    <x v="4"/>
    <x v="1"/>
    <x v="2"/>
    <d v="1899-12-30T10:04:00"/>
    <n v="30"/>
    <s v="blt"/>
    <s v="Blue Tang"/>
    <s v="Acanthurus coeruleus"/>
    <x v="22"/>
    <x v="1"/>
    <n v="17"/>
    <n v="1"/>
    <m/>
    <n v="2.512E-2"/>
    <n v="2.96"/>
    <n v="-2.8241999999999998"/>
    <n v="2.2637999999999998"/>
    <n v="110.19158812752735"/>
    <n v="167.91529942216221"/>
    <x v="641"/>
  </r>
  <r>
    <n v="2019"/>
    <d v="2019-03-21T00:00:00"/>
    <x v="4"/>
    <x v="1"/>
    <x v="2"/>
    <d v="1899-12-30T10:04:00"/>
    <n v="30"/>
    <s v="stop"/>
    <s v="Stoplight Parrotfish"/>
    <s v="Sparisoma viride"/>
    <x v="21"/>
    <x v="1"/>
    <n v="15"/>
    <n v="2"/>
    <s v="i"/>
    <n v="1.38E-2"/>
    <n v="3.04"/>
    <n v="-4.4317000000000002"/>
    <n v="2.9051"/>
    <n v="51.903484390238546"/>
    <n v="77.635922295629129"/>
    <x v="772"/>
  </r>
  <r>
    <n v="2019"/>
    <d v="2019-03-21T00:00:00"/>
    <x v="4"/>
    <x v="1"/>
    <x v="2"/>
    <d v="1899-12-30T10:04:00"/>
    <n v="30"/>
    <s v="blp"/>
    <s v="Blue Parrotfish"/>
    <s v="Scarus coeruleus"/>
    <x v="21"/>
    <x v="1"/>
    <n v="52"/>
    <n v="1"/>
    <m/>
    <n v="1.3180000000000001E-2"/>
    <n v="3.04"/>
    <n v="-5.0162000000000004"/>
    <n v="3.1109"/>
    <n v="2170.5289109055134"/>
    <n v="2710.2840027713114"/>
    <x v="773"/>
  </r>
  <r>
    <n v="2019"/>
    <d v="2019-03-21T00:00:00"/>
    <x v="4"/>
    <x v="1"/>
    <x v="2"/>
    <d v="1899-12-30T10:04:00"/>
    <n v="30"/>
    <s v="prp"/>
    <s v="Princess Parrotfish"/>
    <s v="Scarus taeniopterus"/>
    <x v="21"/>
    <x v="1"/>
    <n v="30"/>
    <n v="1"/>
    <s v="t"/>
    <n v="3.3500000000000002E-2"/>
    <n v="2.7086000000000001"/>
    <n v="-3.2256999999999998"/>
    <n v="2.3852000000000002"/>
    <n v="335.71862643946946"/>
    <n v="481.64783974460363"/>
    <x v="724"/>
  </r>
  <r>
    <n v="2019"/>
    <d v="2019-03-21T00:00:00"/>
    <x v="4"/>
    <x v="1"/>
    <x v="2"/>
    <d v="1899-12-30T10:04:00"/>
    <n v="30"/>
    <s v="stop"/>
    <s v="Stoplight Parrotfish"/>
    <s v="Sparisoma viride"/>
    <x v="21"/>
    <x v="1"/>
    <n v="6"/>
    <n v="1"/>
    <s v="j"/>
    <n v="1.38E-2"/>
    <n v="3.04"/>
    <n v="-4.4317000000000002"/>
    <n v="2.9051"/>
    <n v="3.2022769371367255"/>
    <n v="5.4200987296580179"/>
    <x v="759"/>
  </r>
  <r>
    <n v="2019"/>
    <d v="2019-03-21T00:00:00"/>
    <x v="4"/>
    <x v="1"/>
    <x v="3"/>
    <d v="1899-12-30T10:04:00"/>
    <n v="30"/>
    <s v="stop"/>
    <s v="Stoplight Parrotfish"/>
    <s v="Sparisoma viride"/>
    <x v="21"/>
    <x v="1"/>
    <n v="26"/>
    <n v="1"/>
    <s v="i"/>
    <n v="1.38E-2"/>
    <n v="3.04"/>
    <n v="-4.4317000000000002"/>
    <n v="2.9051"/>
    <n v="276.31092977022331"/>
    <n v="383.741768934785"/>
    <x v="624"/>
  </r>
  <r>
    <n v="2019"/>
    <d v="2019-03-21T00:00:00"/>
    <x v="4"/>
    <x v="1"/>
    <x v="3"/>
    <d v="1899-12-30T10:04:00"/>
    <n v="30"/>
    <s v="qup"/>
    <s v="Queen Parrotfish"/>
    <s v="Scarus vetula"/>
    <x v="21"/>
    <x v="1"/>
    <n v="30"/>
    <n v="1"/>
    <s v="i"/>
    <n v="1.38E-2"/>
    <n v="3.03"/>
    <n v="-5.0162000000000004"/>
    <n v="3.1109"/>
    <n v="412.62590342031763"/>
    <n v="489.6395738782121"/>
    <x v="676"/>
  </r>
  <r>
    <n v="2019"/>
    <d v="2019-03-21T00:00:00"/>
    <x v="4"/>
    <x v="1"/>
    <x v="3"/>
    <d v="1899-12-30T10:04:00"/>
    <n v="30"/>
    <s v="prp"/>
    <s v="Princess Parrotfish"/>
    <s v="Scarus taeniopterus"/>
    <x v="21"/>
    <x v="1"/>
    <n v="15"/>
    <n v="1"/>
    <s v="i"/>
    <n v="3.3500000000000002E-2"/>
    <n v="2.7086000000000001"/>
    <n v="-3.2256999999999998"/>
    <n v="2.3852000000000002"/>
    <n v="51.357702984233178"/>
    <n v="92.19616810425471"/>
    <x v="630"/>
  </r>
  <r>
    <n v="2019"/>
    <d v="2019-03-21T00:00:00"/>
    <x v="4"/>
    <x v="1"/>
    <x v="3"/>
    <d v="1899-12-30T10:04:00"/>
    <n v="30"/>
    <s v="stop"/>
    <s v="Stoplight Parrotfish"/>
    <s v="Sparisoma viride"/>
    <x v="21"/>
    <x v="1"/>
    <n v="23"/>
    <n v="1"/>
    <s v="i"/>
    <n v="1.38E-2"/>
    <n v="3.04"/>
    <n v="-4.4317000000000002"/>
    <n v="2.9051"/>
    <n v="190.34072005024225"/>
    <n v="268.75437106326598"/>
    <x v="716"/>
  </r>
  <r>
    <n v="2019"/>
    <d v="2019-03-21T00:00:00"/>
    <x v="4"/>
    <x v="1"/>
    <x v="3"/>
    <d v="1899-12-30T10:04:00"/>
    <n v="30"/>
    <s v="prp"/>
    <s v="Princess Parrotfish"/>
    <s v="Scarus taeniopterus"/>
    <x v="21"/>
    <x v="1"/>
    <n v="27"/>
    <n v="1"/>
    <s v="i"/>
    <n v="3.3500000000000002E-2"/>
    <n v="2.7086000000000001"/>
    <n v="-3.2256999999999998"/>
    <n v="2.3852000000000002"/>
    <n v="252.36940199976701"/>
    <n v="374.61818057408522"/>
    <x v="640"/>
  </r>
  <r>
    <n v="2019"/>
    <d v="2019-03-21T00:00:00"/>
    <x v="4"/>
    <x v="1"/>
    <x v="3"/>
    <d v="1899-12-30T10:04:00"/>
    <n v="30"/>
    <s v="prp"/>
    <s v="Princess Parrotfish"/>
    <s v="Scarus taeniopterus"/>
    <x v="21"/>
    <x v="1"/>
    <n v="15"/>
    <n v="3"/>
    <s v="i"/>
    <n v="3.3500000000000002E-2"/>
    <n v="2.7086000000000001"/>
    <n v="-3.2256999999999998"/>
    <n v="2.3852000000000002"/>
    <n v="51.357702984233178"/>
    <n v="92.19616810425471"/>
    <x v="774"/>
  </r>
  <r>
    <n v="2019"/>
    <d v="2019-03-21T00:00:00"/>
    <x v="4"/>
    <x v="1"/>
    <x v="3"/>
    <d v="1899-12-30T10:04:00"/>
    <n v="30"/>
    <s v="blt"/>
    <s v="Blue Tang"/>
    <s v="Acanthurus coeruleus"/>
    <x v="22"/>
    <x v="1"/>
    <n v="13"/>
    <n v="1"/>
    <m/>
    <n v="2.512E-2"/>
    <n v="2.96"/>
    <n v="-2.8241999999999998"/>
    <n v="2.2637999999999998"/>
    <n v="49.807180515954464"/>
    <n v="91.483961183754317"/>
    <x v="775"/>
  </r>
  <r>
    <n v="2019"/>
    <d v="2019-03-18T00:00:00"/>
    <x v="5"/>
    <x v="0"/>
    <x v="0"/>
    <d v="1899-12-30T11:28:00"/>
    <n v="32"/>
    <s v="stop"/>
    <s v="Stoplight Parrotfish"/>
    <s v="Sparisoma viride"/>
    <x v="21"/>
    <x v="1"/>
    <n v="29"/>
    <n v="1"/>
    <s v="t"/>
    <n v="1.38E-2"/>
    <n v="3.04"/>
    <n v="-4.4317000000000002"/>
    <n v="2.9051"/>
    <n v="385.09599325522657"/>
    <n v="527.00219453145235"/>
    <x v="731"/>
  </r>
  <r>
    <n v="2019"/>
    <d v="2019-03-18T00:00:00"/>
    <x v="5"/>
    <x v="0"/>
    <x v="0"/>
    <d v="1899-12-30T11:28:00"/>
    <n v="32"/>
    <s v="stop"/>
    <s v="Stoplight Parrotfish"/>
    <s v="Sparisoma viride"/>
    <x v="21"/>
    <x v="1"/>
    <n v="30"/>
    <n v="1"/>
    <s v="t"/>
    <n v="1.38E-2"/>
    <n v="3.04"/>
    <n v="-4.4317000000000002"/>
    <n v="2.9051"/>
    <n v="426.90151962585236"/>
    <n v="581.54718397712224"/>
    <x v="600"/>
  </r>
  <r>
    <n v="2019"/>
    <d v="2019-03-18T00:00:00"/>
    <x v="5"/>
    <x v="0"/>
    <x v="0"/>
    <d v="1899-12-30T11:28:00"/>
    <n v="32"/>
    <s v="rbp"/>
    <s v="Redband Parrotfish"/>
    <s v="Sparisoma aurofrenatum"/>
    <x v="21"/>
    <x v="1"/>
    <n v="18"/>
    <n v="1"/>
    <s v="t"/>
    <n v="1.072E-2"/>
    <n v="3.12"/>
    <n v="-4.0781000000000001"/>
    <n v="2.7437999999999998"/>
    <n v="88.43923988864465"/>
    <n v="128.80024807719036"/>
    <x v="622"/>
  </r>
  <r>
    <n v="2019"/>
    <d v="2019-03-18T00:00:00"/>
    <x v="5"/>
    <x v="0"/>
    <x v="0"/>
    <d v="1899-12-30T11:28:00"/>
    <n v="32"/>
    <s v="prp"/>
    <s v="Princess Parrotfish"/>
    <s v="Scarus taeniopterus"/>
    <x v="21"/>
    <x v="1"/>
    <n v="17"/>
    <n v="2"/>
    <s v="i"/>
    <n v="3.3500000000000002E-2"/>
    <n v="2.7086000000000001"/>
    <n v="-3.2256999999999998"/>
    <n v="2.3852000000000002"/>
    <n v="72.083979665360687"/>
    <n v="124.27013418228138"/>
    <x v="740"/>
  </r>
  <r>
    <n v="2019"/>
    <d v="2019-03-18T00:00:00"/>
    <x v="5"/>
    <x v="0"/>
    <x v="0"/>
    <d v="1899-12-30T11:28:00"/>
    <n v="32"/>
    <s v="stop"/>
    <s v="Stoplight Parrotfish"/>
    <s v="Sparisoma viride"/>
    <x v="21"/>
    <x v="1"/>
    <n v="20"/>
    <n v="1"/>
    <s v="i"/>
    <n v="1.38E-2"/>
    <n v="3.04"/>
    <n v="-4.4317000000000002"/>
    <n v="2.9051"/>
    <n v="124.45440510662077"/>
    <n v="179.06975540636282"/>
    <x v="593"/>
  </r>
  <r>
    <n v="2019"/>
    <d v="2019-03-18T00:00:00"/>
    <x v="5"/>
    <x v="0"/>
    <x v="0"/>
    <d v="1899-12-30T11:28:00"/>
    <n v="32"/>
    <s v="stop"/>
    <s v="Stoplight Parrotfish"/>
    <s v="Sparisoma viride"/>
    <x v="21"/>
    <x v="1"/>
    <n v="23"/>
    <n v="1"/>
    <s v="i"/>
    <n v="1.38E-2"/>
    <n v="3.04"/>
    <n v="-4.4317000000000002"/>
    <n v="2.9051"/>
    <n v="190.34072005024225"/>
    <n v="268.75437106326598"/>
    <x v="716"/>
  </r>
  <r>
    <n v="2019"/>
    <d v="2019-03-18T00:00:00"/>
    <x v="5"/>
    <x v="0"/>
    <x v="0"/>
    <d v="1899-12-30T11:28:00"/>
    <n v="32"/>
    <s v="dcf"/>
    <s v="Doctorfish"/>
    <s v="Acanthurus chirurgus"/>
    <x v="22"/>
    <x v="1"/>
    <n v="19"/>
    <n v="1"/>
    <m/>
    <n v="2.0889999999999999E-2"/>
    <n v="2.96"/>
    <n v="-2.4262000000000001"/>
    <n v="2.0768"/>
    <n v="127.36470639848481"/>
    <n v="202.44892660536834"/>
    <x v="776"/>
  </r>
  <r>
    <n v="2019"/>
    <d v="2019-03-18T00:00:00"/>
    <x v="5"/>
    <x v="0"/>
    <x v="0"/>
    <d v="1899-12-30T11:28:00"/>
    <n v="32"/>
    <s v="stop"/>
    <s v="Stoplight Parrotfish"/>
    <s v="Sparisoma viride"/>
    <x v="21"/>
    <x v="1"/>
    <n v="19"/>
    <n v="1"/>
    <s v="i"/>
    <n v="1.38E-2"/>
    <n v="3.04"/>
    <n v="-4.4317000000000002"/>
    <n v="2.9051"/>
    <n v="106.48539183224881"/>
    <n v="154.2790962414671"/>
    <x v="631"/>
  </r>
  <r>
    <n v="2019"/>
    <d v="2019-03-18T00:00:00"/>
    <x v="5"/>
    <x v="0"/>
    <x v="0"/>
    <d v="1899-12-30T11:28:00"/>
    <n v="32"/>
    <s v="stop"/>
    <s v="Stoplight Parrotfish"/>
    <s v="Sparisoma viride"/>
    <x v="21"/>
    <x v="1"/>
    <n v="12"/>
    <n v="1"/>
    <s v="i"/>
    <n v="1.38E-2"/>
    <n v="3.04"/>
    <n v="-4.4317000000000002"/>
    <n v="2.9051"/>
    <n v="26.338441566816869"/>
    <n v="40.600318253552281"/>
    <x v="766"/>
  </r>
  <r>
    <n v="2019"/>
    <d v="2019-03-18T00:00:00"/>
    <x v="5"/>
    <x v="0"/>
    <x v="0"/>
    <d v="1899-12-30T11:28:00"/>
    <n v="32"/>
    <s v="prp"/>
    <s v="Princess Parrotfish"/>
    <s v="Scarus taeniopterus"/>
    <x v="21"/>
    <x v="1"/>
    <n v="24"/>
    <n v="1"/>
    <s v="t"/>
    <n v="3.3500000000000002E-2"/>
    <n v="2.7086000000000001"/>
    <n v="-3.2256999999999998"/>
    <n v="2.3852000000000002"/>
    <n v="183.4361709463644"/>
    <n v="282.86541679033706"/>
    <x v="585"/>
  </r>
  <r>
    <n v="2019"/>
    <d v="2019-03-18T00:00:00"/>
    <x v="5"/>
    <x v="0"/>
    <x v="0"/>
    <d v="1899-12-30T11:28:00"/>
    <n v="32"/>
    <s v="prp"/>
    <s v="Princess Parrotfish"/>
    <s v="Scarus taeniopterus"/>
    <x v="21"/>
    <x v="1"/>
    <n v="22"/>
    <n v="1"/>
    <s v="i"/>
    <n v="3.3500000000000002E-2"/>
    <n v="2.7086000000000001"/>
    <n v="-3.2256999999999998"/>
    <n v="2.3852000000000002"/>
    <n v="144.92085256517834"/>
    <n v="229.85109565998633"/>
    <x v="639"/>
  </r>
  <r>
    <n v="2019"/>
    <d v="2019-03-18T00:00:00"/>
    <x v="5"/>
    <x v="0"/>
    <x v="0"/>
    <d v="1899-12-30T11:28:00"/>
    <n v="32"/>
    <s v="prp"/>
    <s v="Princess Parrotfish"/>
    <s v="Scarus taeniopterus"/>
    <x v="21"/>
    <x v="1"/>
    <n v="20"/>
    <n v="1"/>
    <s v="i"/>
    <n v="3.3500000000000002E-2"/>
    <n v="2.7086000000000001"/>
    <n v="-3.2256999999999998"/>
    <n v="2.3852000000000002"/>
    <n v="111.94756544450011"/>
    <n v="183.11197449783583"/>
    <x v="611"/>
  </r>
  <r>
    <n v="2019"/>
    <d v="2019-03-18T00:00:00"/>
    <x v="5"/>
    <x v="0"/>
    <x v="1"/>
    <d v="1899-12-30T11:37:00"/>
    <n v="30"/>
    <s v="prp"/>
    <s v="Princess Parrotfish"/>
    <s v="Scarus taeniopterus"/>
    <x v="21"/>
    <x v="1"/>
    <n v="24"/>
    <n v="1"/>
    <s v="t"/>
    <n v="3.3500000000000002E-2"/>
    <n v="2.7086000000000001"/>
    <n v="-3.2256999999999998"/>
    <n v="2.3852000000000002"/>
    <n v="183.4361709463644"/>
    <n v="282.86541679033706"/>
    <x v="585"/>
  </r>
  <r>
    <n v="2019"/>
    <d v="2019-03-18T00:00:00"/>
    <x v="5"/>
    <x v="0"/>
    <x v="1"/>
    <d v="1899-12-30T11:37:00"/>
    <n v="30"/>
    <s v="rbp"/>
    <s v="Redband Parrotfish"/>
    <s v="Sparisoma aurofrenatum"/>
    <x v="21"/>
    <x v="1"/>
    <n v="22"/>
    <n v="1"/>
    <s v="t"/>
    <n v="1.072E-2"/>
    <n v="3.12"/>
    <n v="-4.0781000000000001"/>
    <n v="2.7437999999999998"/>
    <n v="165.40687227274944"/>
    <n v="223.37746170948702"/>
    <x v="777"/>
  </r>
  <r>
    <n v="2019"/>
    <d v="2019-03-18T00:00:00"/>
    <x v="5"/>
    <x v="0"/>
    <x v="1"/>
    <d v="1899-12-30T11:37:00"/>
    <n v="30"/>
    <s v="blt"/>
    <s v="Blue Tang"/>
    <s v="Acanthurus coeruleus"/>
    <x v="22"/>
    <x v="1"/>
    <n v="19"/>
    <n v="1"/>
    <m/>
    <n v="2.512E-2"/>
    <n v="2.96"/>
    <n v="-2.8241999999999998"/>
    <n v="2.2637999999999998"/>
    <n v="153.15468763666533"/>
    <n v="215.99435539737019"/>
    <x v="778"/>
  </r>
  <r>
    <n v="2019"/>
    <d v="2019-03-18T00:00:00"/>
    <x v="5"/>
    <x v="0"/>
    <x v="1"/>
    <d v="1899-12-30T11:37:00"/>
    <n v="30"/>
    <s v="stop"/>
    <s v="Stoplight Parrotfish"/>
    <s v="Sparisoma viride"/>
    <x v="21"/>
    <x v="1"/>
    <n v="22"/>
    <n v="1"/>
    <s v="t"/>
    <n v="1.38E-2"/>
    <n v="3.04"/>
    <n v="-4.4317000000000002"/>
    <n v="2.9051"/>
    <n v="166.28153926206005"/>
    <n v="236.19577785013334"/>
    <x v="604"/>
  </r>
  <r>
    <n v="2019"/>
    <d v="2019-03-18T00:00:00"/>
    <x v="5"/>
    <x v="0"/>
    <x v="1"/>
    <d v="1899-12-30T11:37:00"/>
    <n v="30"/>
    <s v="stop"/>
    <s v="Stoplight Parrotfish"/>
    <s v="Sparisoma viride"/>
    <x v="21"/>
    <x v="1"/>
    <n v="20"/>
    <n v="1"/>
    <m/>
    <n v="1.38E-2"/>
    <n v="3.04"/>
    <n v="-4.4317000000000002"/>
    <n v="2.9051"/>
    <n v="124.45440510662077"/>
    <n v="179.06975540636282"/>
    <x v="593"/>
  </r>
  <r>
    <n v="2019"/>
    <d v="2019-03-18T00:00:00"/>
    <x v="5"/>
    <x v="0"/>
    <x v="1"/>
    <d v="1899-12-30T11:37:00"/>
    <n v="30"/>
    <s v="rbp"/>
    <s v="Redband Parrotfish"/>
    <s v="Sparisoma aurofrenatum"/>
    <x v="21"/>
    <x v="1"/>
    <n v="19"/>
    <n v="1"/>
    <s v="i"/>
    <n v="1.072E-2"/>
    <n v="3.12"/>
    <n v="-4.0781000000000001"/>
    <n v="2.7437999999999998"/>
    <n v="104.69019779399261"/>
    <n v="149.3977752647418"/>
    <x v="749"/>
  </r>
  <r>
    <n v="2019"/>
    <d v="2019-03-18T00:00:00"/>
    <x v="5"/>
    <x v="0"/>
    <x v="1"/>
    <d v="1899-12-30T11:37:00"/>
    <n v="30"/>
    <s v="prp"/>
    <s v="Princess Parrotfish"/>
    <s v="Scarus taeniopterus"/>
    <x v="21"/>
    <x v="1"/>
    <n v="22"/>
    <n v="1"/>
    <s v="i"/>
    <n v="3.3500000000000002E-2"/>
    <n v="2.7086000000000001"/>
    <n v="-3.2256999999999998"/>
    <n v="2.3852000000000002"/>
    <n v="144.92085256517834"/>
    <n v="229.85109565998633"/>
    <x v="639"/>
  </r>
  <r>
    <n v="2019"/>
    <d v="2019-03-18T00:00:00"/>
    <x v="5"/>
    <x v="0"/>
    <x v="1"/>
    <d v="1899-12-30T11:37:00"/>
    <n v="30"/>
    <s v="blt"/>
    <s v="Blue Tang"/>
    <s v="Acanthurus coeruleus"/>
    <x v="22"/>
    <x v="1"/>
    <n v="14"/>
    <n v="1"/>
    <m/>
    <n v="2.512E-2"/>
    <n v="2.96"/>
    <n v="-2.8241999999999998"/>
    <n v="2.2637999999999998"/>
    <n v="62.023835721117067"/>
    <n v="108.19436620046002"/>
    <x v="682"/>
  </r>
  <r>
    <n v="2019"/>
    <d v="2019-03-18T00:00:00"/>
    <x v="5"/>
    <x v="0"/>
    <x v="1"/>
    <d v="1899-12-30T11:37:00"/>
    <n v="30"/>
    <s v="prp"/>
    <s v="Princess Parrotfish"/>
    <s v="Scarus taeniopterus"/>
    <x v="21"/>
    <x v="1"/>
    <n v="19"/>
    <n v="2"/>
    <s v="i"/>
    <n v="3.3500000000000002E-2"/>
    <n v="2.7086000000000001"/>
    <n v="-3.2256999999999998"/>
    <n v="2.3852000000000002"/>
    <n v="97.426434846443598"/>
    <n v="162.02539503890316"/>
    <x v="779"/>
  </r>
  <r>
    <n v="2019"/>
    <d v="2019-03-18T00:00:00"/>
    <x v="5"/>
    <x v="0"/>
    <x v="1"/>
    <d v="1899-12-30T11:37:00"/>
    <n v="30"/>
    <s v="rbp"/>
    <s v="Redband Parrotfish"/>
    <s v="Sparisoma aurofrenatum"/>
    <x v="21"/>
    <x v="1"/>
    <n v="20"/>
    <n v="1"/>
    <s v="i"/>
    <n v="1.072E-2"/>
    <n v="3.12"/>
    <n v="-4.0781000000000001"/>
    <n v="2.7437999999999998"/>
    <n v="122.85939484389488"/>
    <n v="171.97531044669645"/>
    <x v="614"/>
  </r>
  <r>
    <n v="2019"/>
    <d v="2019-03-18T00:00:00"/>
    <x v="5"/>
    <x v="0"/>
    <x v="1"/>
    <d v="1899-12-30T11:37:00"/>
    <n v="30"/>
    <s v="ocs"/>
    <s v="Ocean Surgeonfish"/>
    <s v="Acanthurus bahianus"/>
    <x v="22"/>
    <x v="1"/>
    <n v="16"/>
    <n v="1"/>
    <m/>
    <n v="1.8620000000000001E-2"/>
    <n v="2.91"/>
    <n v="-4.6005000000000003"/>
    <n v="2.9752000000000001"/>
    <n v="59.424950162548789"/>
    <n v="90.614515438104903"/>
    <x v="750"/>
  </r>
  <r>
    <n v="2019"/>
    <d v="2019-03-18T00:00:00"/>
    <x v="5"/>
    <x v="0"/>
    <x v="1"/>
    <d v="1899-12-30T11:37:00"/>
    <n v="30"/>
    <s v="ocs"/>
    <s v="Ocean Surgeonfish"/>
    <s v="Acanthurus bahianus"/>
    <x v="22"/>
    <x v="1"/>
    <n v="19"/>
    <n v="1"/>
    <m/>
    <n v="1.8620000000000001E-2"/>
    <n v="2.91"/>
    <n v="-4.6005000000000003"/>
    <n v="2.9752000000000001"/>
    <n v="97.98343387025902"/>
    <n v="151.09417216938573"/>
    <x v="780"/>
  </r>
  <r>
    <n v="2019"/>
    <d v="2019-03-18T00:00:00"/>
    <x v="5"/>
    <x v="0"/>
    <x v="1"/>
    <d v="1899-12-30T11:37:00"/>
    <n v="30"/>
    <s v="stop"/>
    <s v="Stoplight Parrotfish"/>
    <s v="Sparisoma viride"/>
    <x v="21"/>
    <x v="1"/>
    <n v="21"/>
    <n v="1"/>
    <s v="i"/>
    <n v="1.38E-2"/>
    <n v="3.04"/>
    <n v="-4.4317000000000002"/>
    <n v="2.9051"/>
    <n v="144.35297620307892"/>
    <n v="206.33802681991546"/>
    <x v="660"/>
  </r>
  <r>
    <n v="2019"/>
    <d v="2019-03-18T00:00:00"/>
    <x v="5"/>
    <x v="0"/>
    <x v="1"/>
    <d v="1899-12-30T11:37:00"/>
    <n v="30"/>
    <s v="prp"/>
    <s v="Princess Parrotfish"/>
    <s v="Scarus taeniopterus"/>
    <x v="21"/>
    <x v="1"/>
    <n v="18"/>
    <n v="1"/>
    <s v="i"/>
    <n v="3.3500000000000002E-2"/>
    <n v="2.7086000000000001"/>
    <n v="-3.2256999999999998"/>
    <n v="2.3852000000000002"/>
    <n v="84.154222975924739"/>
    <n v="142.42163893869329"/>
    <x v="592"/>
  </r>
  <r>
    <n v="2019"/>
    <d v="2019-03-18T00:00:00"/>
    <x v="5"/>
    <x v="0"/>
    <x v="2"/>
    <d v="1899-12-30T11:47:00"/>
    <n v="30"/>
    <s v="stop"/>
    <s v="Stoplight Parrotfish"/>
    <s v="Sparisoma viride"/>
    <x v="21"/>
    <x v="1"/>
    <n v="36"/>
    <n v="2"/>
    <s v="t"/>
    <n v="1.38E-2"/>
    <n v="3.04"/>
    <n v="-4.4317000000000002"/>
    <n v="2.9051"/>
    <n v="743.08533203751938"/>
    <n v="987.67575940359143"/>
    <x v="781"/>
  </r>
  <r>
    <n v="2019"/>
    <d v="2019-03-18T00:00:00"/>
    <x v="5"/>
    <x v="0"/>
    <x v="2"/>
    <d v="1899-12-30T11:47:00"/>
    <n v="30"/>
    <s v="stop"/>
    <s v="Stoplight Parrotfish"/>
    <s v="Sparisoma viride"/>
    <x v="21"/>
    <x v="1"/>
    <n v="35"/>
    <n v="1"/>
    <s v="t"/>
    <n v="1.38E-2"/>
    <n v="3.04"/>
    <n v="-4.4317000000000002"/>
    <n v="2.9051"/>
    <n v="682.09668871823169"/>
    <n v="910.06429464234679"/>
    <x v="672"/>
  </r>
  <r>
    <n v="2019"/>
    <d v="2019-03-18T00:00:00"/>
    <x v="5"/>
    <x v="0"/>
    <x v="2"/>
    <d v="1899-12-30T11:47:00"/>
    <n v="30"/>
    <s v="stop"/>
    <s v="Stoplight Parrotfish"/>
    <s v="Sparisoma viride"/>
    <x v="21"/>
    <x v="1"/>
    <n v="17"/>
    <n v="1"/>
    <s v="i"/>
    <n v="1.38E-2"/>
    <n v="3.04"/>
    <n v="-4.4317000000000002"/>
    <n v="2.9051"/>
    <n v="75.935316492400261"/>
    <n v="111.68045161684626"/>
    <x v="770"/>
  </r>
  <r>
    <n v="2019"/>
    <d v="2019-03-18T00:00:00"/>
    <x v="5"/>
    <x v="0"/>
    <x v="2"/>
    <d v="1899-12-30T11:47:00"/>
    <n v="30"/>
    <s v="qup"/>
    <s v="Queen Parrotfish"/>
    <s v="Scarus vetula"/>
    <x v="21"/>
    <x v="1"/>
    <n v="36"/>
    <n v="1"/>
    <s v="t"/>
    <n v="1.38E-2"/>
    <n v="3.03"/>
    <n v="-5.0162000000000004"/>
    <n v="3.1109"/>
    <n v="716.92820042135281"/>
    <n v="863.378937475925"/>
    <x v="617"/>
  </r>
  <r>
    <n v="2019"/>
    <d v="2019-03-18T00:00:00"/>
    <x v="5"/>
    <x v="0"/>
    <x v="2"/>
    <d v="1899-12-30T11:47:00"/>
    <n v="30"/>
    <s v="prp"/>
    <s v="Princess Parrotfish"/>
    <s v="Scarus taeniopterus"/>
    <x v="21"/>
    <x v="1"/>
    <n v="18"/>
    <n v="1"/>
    <s v="i"/>
    <n v="3.3500000000000002E-2"/>
    <n v="2.7086000000000001"/>
    <n v="-3.2256999999999998"/>
    <n v="2.3852000000000002"/>
    <n v="84.154222975924739"/>
    <n v="142.42163893869329"/>
    <x v="592"/>
  </r>
  <r>
    <n v="2019"/>
    <d v="2019-03-18T00:00:00"/>
    <x v="5"/>
    <x v="0"/>
    <x v="2"/>
    <d v="1899-12-30T11:47:00"/>
    <n v="30"/>
    <s v="prp"/>
    <s v="Princess Parrotfish"/>
    <s v="Scarus taeniopterus"/>
    <x v="21"/>
    <x v="1"/>
    <n v="24"/>
    <n v="1"/>
    <s v="t"/>
    <n v="3.3500000000000002E-2"/>
    <n v="2.7086000000000001"/>
    <n v="-3.2256999999999998"/>
    <n v="2.3852000000000002"/>
    <n v="183.4361709463644"/>
    <n v="282.86541679033706"/>
    <x v="585"/>
  </r>
  <r>
    <n v="2019"/>
    <d v="2019-03-18T00:00:00"/>
    <x v="5"/>
    <x v="0"/>
    <x v="2"/>
    <d v="1899-12-30T11:47:00"/>
    <n v="30"/>
    <s v="ocs"/>
    <s v="Ocean Surgeonfish"/>
    <s v="Acanthurus bahianus"/>
    <x v="22"/>
    <x v="1"/>
    <n v="18"/>
    <n v="1"/>
    <m/>
    <n v="1.8620000000000001E-2"/>
    <n v="2.91"/>
    <n v="-4.6005000000000003"/>
    <n v="2.9752000000000001"/>
    <n v="83.718736738929394"/>
    <n v="128.64317706372901"/>
    <x v="746"/>
  </r>
  <r>
    <n v="2019"/>
    <d v="2019-03-18T00:00:00"/>
    <x v="5"/>
    <x v="0"/>
    <x v="2"/>
    <d v="1899-12-30T11:47:00"/>
    <n v="30"/>
    <s v="rbp"/>
    <s v="Redband Parrotfish"/>
    <s v="Sparisoma aurofrenatum"/>
    <x v="21"/>
    <x v="1"/>
    <n v="21"/>
    <n v="1"/>
    <s v="t"/>
    <n v="1.072E-2"/>
    <n v="3.12"/>
    <n v="-4.0781000000000001"/>
    <n v="2.7437999999999998"/>
    <n v="143.06025173966486"/>
    <n v="196.60986314457895"/>
    <x v="686"/>
  </r>
  <r>
    <n v="2019"/>
    <d v="2019-03-18T00:00:00"/>
    <x v="5"/>
    <x v="0"/>
    <x v="2"/>
    <d v="1899-12-30T11:47:00"/>
    <n v="30"/>
    <s v="rbp"/>
    <s v="Redband Parrotfish"/>
    <s v="Sparisoma aurofrenatum"/>
    <x v="21"/>
    <x v="1"/>
    <n v="16"/>
    <n v="1"/>
    <s v="i"/>
    <n v="1.072E-2"/>
    <n v="3.12"/>
    <n v="-4.0781000000000001"/>
    <n v="2.7437999999999998"/>
    <n v="61.241967015019895"/>
    <n v="93.231872840853399"/>
    <x v="782"/>
  </r>
  <r>
    <n v="2019"/>
    <d v="2019-03-18T00:00:00"/>
    <x v="5"/>
    <x v="0"/>
    <x v="2"/>
    <d v="1899-12-30T11:47:00"/>
    <n v="30"/>
    <s v="ocs"/>
    <s v="Ocean Surgeonfish"/>
    <s v="Acanthurus bahianus"/>
    <x v="22"/>
    <x v="1"/>
    <n v="15"/>
    <n v="1"/>
    <m/>
    <n v="1.8620000000000001E-2"/>
    <n v="2.91"/>
    <n v="-4.6005000000000003"/>
    <n v="2.9752000000000001"/>
    <n v="49.249887240092868"/>
    <n v="74.783659607909669"/>
    <x v="596"/>
  </r>
  <r>
    <n v="2019"/>
    <d v="2019-03-18T00:00:00"/>
    <x v="5"/>
    <x v="0"/>
    <x v="2"/>
    <d v="1899-12-30T11:47:00"/>
    <n v="30"/>
    <s v="prp"/>
    <s v="Princess Parrotfish"/>
    <s v="Scarus taeniopterus"/>
    <x v="21"/>
    <x v="1"/>
    <n v="13"/>
    <n v="1"/>
    <s v="i"/>
    <n v="3.3500000000000002E-2"/>
    <n v="2.7086000000000001"/>
    <n v="-3.2256999999999998"/>
    <n v="2.3852000000000002"/>
    <n v="34.855536441080481"/>
    <n v="65.535660968650873"/>
    <x v="601"/>
  </r>
  <r>
    <n v="2019"/>
    <d v="2019-03-18T00:00:00"/>
    <x v="5"/>
    <x v="0"/>
    <x v="3"/>
    <d v="1899-12-30T11:58:00"/>
    <n v="33"/>
    <s v="prp"/>
    <s v="Princess Parrotfish"/>
    <s v="Scarus taeniopterus"/>
    <x v="21"/>
    <x v="1"/>
    <n v="23"/>
    <n v="1"/>
    <s v="t"/>
    <n v="3.3500000000000002E-2"/>
    <n v="2.7086000000000001"/>
    <n v="-3.2256999999999998"/>
    <n v="2.3852000000000002"/>
    <n v="163.46351132632066"/>
    <n v="255.56020890468707"/>
    <x v="647"/>
  </r>
  <r>
    <n v="2019"/>
    <d v="2019-03-18T00:00:00"/>
    <x v="5"/>
    <x v="0"/>
    <x v="3"/>
    <d v="1899-12-30T11:58:00"/>
    <n v="33"/>
    <s v="stop"/>
    <s v="Stoplight Parrotfish"/>
    <s v="Sparisoma viride"/>
    <x v="21"/>
    <x v="1"/>
    <n v="25"/>
    <n v="1"/>
    <s v="t"/>
    <n v="1.38E-2"/>
    <n v="3.04"/>
    <n v="-4.4317000000000002"/>
    <n v="2.9051"/>
    <n v="245.25434644114358"/>
    <n v="342.41715863912742"/>
    <x v="621"/>
  </r>
  <r>
    <n v="2019"/>
    <d v="2019-03-18T00:00:00"/>
    <x v="5"/>
    <x v="0"/>
    <x v="3"/>
    <d v="1899-12-30T11:58:00"/>
    <n v="33"/>
    <s v="stop"/>
    <s v="Stoplight Parrotfish"/>
    <s v="Sparisoma viride"/>
    <x v="21"/>
    <x v="1"/>
    <n v="26"/>
    <n v="1"/>
    <s v="t"/>
    <n v="1.38E-2"/>
    <n v="3.04"/>
    <n v="-4.4317000000000002"/>
    <n v="2.9051"/>
    <n v="276.31092977022331"/>
    <n v="383.741768934785"/>
    <x v="624"/>
  </r>
  <r>
    <n v="2019"/>
    <d v="2019-03-18T00:00:00"/>
    <x v="5"/>
    <x v="0"/>
    <x v="3"/>
    <d v="1899-12-30T11:58:00"/>
    <n v="33"/>
    <s v="rbp"/>
    <s v="Redband Parrotfish"/>
    <s v="Sparisoma aurofrenatum"/>
    <x v="21"/>
    <x v="1"/>
    <n v="14"/>
    <n v="1"/>
    <s v="i"/>
    <n v="1.072E-2"/>
    <n v="3.12"/>
    <n v="-4.0781000000000001"/>
    <n v="2.7437999999999998"/>
    <n v="40.375160027328299"/>
    <n v="64.631778134170816"/>
    <x v="603"/>
  </r>
  <r>
    <n v="2019"/>
    <d v="2019-03-18T00:00:00"/>
    <x v="5"/>
    <x v="0"/>
    <x v="3"/>
    <d v="1899-12-30T11:58:00"/>
    <n v="33"/>
    <s v="prp"/>
    <s v="Princess Parrotfish"/>
    <s v="Scarus taeniopterus"/>
    <x v="21"/>
    <x v="1"/>
    <n v="16"/>
    <n v="1"/>
    <s v="i"/>
    <n v="3.3500000000000002E-2"/>
    <n v="2.7086000000000001"/>
    <n v="-3.2256999999999998"/>
    <n v="2.3852000000000002"/>
    <n v="61.167987518884857"/>
    <n v="107.53924488293569"/>
    <x v="783"/>
  </r>
  <r>
    <n v="2019"/>
    <d v="2019-03-18T00:00:00"/>
    <x v="5"/>
    <x v="0"/>
    <x v="3"/>
    <d v="1899-12-30T11:58:00"/>
    <n v="33"/>
    <s v="stop"/>
    <s v="Stoplight Parrotfish"/>
    <s v="Sparisoma viride"/>
    <x v="21"/>
    <x v="1"/>
    <n v="22"/>
    <n v="2"/>
    <s v="i"/>
    <n v="1.38E-2"/>
    <n v="3.04"/>
    <n v="-4.4317000000000002"/>
    <n v="2.9051"/>
    <n v="166.28153926206005"/>
    <n v="236.19577785013334"/>
    <x v="767"/>
  </r>
  <r>
    <n v="2019"/>
    <d v="2019-03-18T00:00:00"/>
    <x v="5"/>
    <x v="0"/>
    <x v="3"/>
    <d v="1899-12-30T11:58:00"/>
    <n v="33"/>
    <s v="stop"/>
    <s v="Stoplight Parrotfish"/>
    <s v="Sparisoma viride"/>
    <x v="21"/>
    <x v="1"/>
    <n v="18"/>
    <n v="2"/>
    <s v="i"/>
    <n v="1.38E-2"/>
    <n v="3.04"/>
    <n v="-4.4317000000000002"/>
    <n v="2.9051"/>
    <n v="90.345703069474155"/>
    <n v="131.85364940800787"/>
    <x v="784"/>
  </r>
  <r>
    <n v="2019"/>
    <d v="2019-03-18T00:00:00"/>
    <x v="5"/>
    <x v="0"/>
    <x v="3"/>
    <d v="1899-12-30T11:58:00"/>
    <n v="33"/>
    <s v="stop"/>
    <s v="Stoplight Parrotfish"/>
    <s v="Sparisoma viride"/>
    <x v="21"/>
    <x v="1"/>
    <n v="20"/>
    <n v="1"/>
    <s v="i"/>
    <n v="1.38E-2"/>
    <n v="3.04"/>
    <n v="-4.4317000000000002"/>
    <n v="2.9051"/>
    <n v="124.45440510662077"/>
    <n v="179.06975540636282"/>
    <x v="593"/>
  </r>
  <r>
    <n v="2019"/>
    <d v="2019-03-18T00:00:00"/>
    <x v="5"/>
    <x v="0"/>
    <x v="3"/>
    <d v="1899-12-30T11:58:00"/>
    <n v="33"/>
    <s v="prp"/>
    <s v="Princess Parrotfish"/>
    <s v="Scarus taeniopterus"/>
    <x v="21"/>
    <x v="1"/>
    <n v="16"/>
    <n v="1"/>
    <s v="i"/>
    <n v="3.3500000000000002E-2"/>
    <n v="2.7086000000000001"/>
    <n v="-3.2256999999999998"/>
    <n v="2.3852000000000002"/>
    <n v="61.167987518884857"/>
    <n v="107.53924488293569"/>
    <x v="783"/>
  </r>
  <r>
    <n v="2019"/>
    <d v="2019-03-18T00:00:00"/>
    <x v="5"/>
    <x v="0"/>
    <x v="4"/>
    <d v="1899-12-30T12:09:00"/>
    <n v="30"/>
    <s v="strp"/>
    <s v="Striped Parrotfish"/>
    <s v="Scarus iserti"/>
    <x v="21"/>
    <x v="1"/>
    <n v="22"/>
    <n v="1"/>
    <s v="t"/>
    <n v="1.0959999999999999E-2"/>
    <n v="3.01"/>
    <n v="-4.8887"/>
    <n v="3.0548000000000002"/>
    <n v="120.36572149485421"/>
    <n v="184.89825197921766"/>
    <x v="683"/>
  </r>
  <r>
    <n v="2019"/>
    <d v="2019-03-18T00:00:00"/>
    <x v="5"/>
    <x v="0"/>
    <x v="4"/>
    <d v="1899-12-30T12:09:00"/>
    <n v="30"/>
    <s v="stop"/>
    <s v="Stoplight Parrotfish"/>
    <s v="Sparisoma viride"/>
    <x v="21"/>
    <x v="1"/>
    <n v="24"/>
    <n v="1"/>
    <s v="t"/>
    <n v="1.38E-2"/>
    <n v="3.04"/>
    <n v="-4.4317000000000002"/>
    <n v="2.9051"/>
    <n v="216.63132757933843"/>
    <n v="304.12468932899543"/>
    <x v="655"/>
  </r>
  <r>
    <n v="2019"/>
    <d v="2019-03-18T00:00:00"/>
    <x v="5"/>
    <x v="0"/>
    <x v="4"/>
    <d v="1899-12-30T12:09:00"/>
    <n v="30"/>
    <s v="prp"/>
    <s v="Princess Parrotfish"/>
    <s v="Scarus taeniopterus"/>
    <x v="21"/>
    <x v="1"/>
    <n v="23"/>
    <n v="1"/>
    <s v="t"/>
    <n v="3.3500000000000002E-2"/>
    <n v="2.7086000000000001"/>
    <n v="-3.2256999999999998"/>
    <n v="2.3852000000000002"/>
    <n v="163.46351132632066"/>
    <n v="255.56020890468707"/>
    <x v="647"/>
  </r>
  <r>
    <n v="2019"/>
    <d v="2019-03-18T00:00:00"/>
    <x v="5"/>
    <x v="0"/>
    <x v="4"/>
    <d v="1899-12-30T12:09:00"/>
    <n v="30"/>
    <s v="prp"/>
    <s v="Princess Parrotfish"/>
    <s v="Scarus taeniopterus"/>
    <x v="21"/>
    <x v="1"/>
    <n v="19"/>
    <n v="1"/>
    <s v="t"/>
    <n v="3.3500000000000002E-2"/>
    <n v="2.7086000000000001"/>
    <n v="-3.2256999999999998"/>
    <n v="2.3852000000000002"/>
    <n v="97.426434846443598"/>
    <n v="162.02539503890316"/>
    <x v="625"/>
  </r>
  <r>
    <n v="2019"/>
    <d v="2019-03-18T00:00:00"/>
    <x v="5"/>
    <x v="0"/>
    <x v="4"/>
    <d v="1899-12-30T12:09:00"/>
    <n v="30"/>
    <s v="prp"/>
    <s v="Princess Parrotfish"/>
    <s v="Scarus taeniopterus"/>
    <x v="21"/>
    <x v="1"/>
    <n v="13"/>
    <n v="1"/>
    <s v="i"/>
    <n v="3.3500000000000002E-2"/>
    <n v="2.7086000000000001"/>
    <n v="-3.2256999999999998"/>
    <n v="2.3852000000000002"/>
    <n v="34.855536441080481"/>
    <n v="65.535660968650873"/>
    <x v="601"/>
  </r>
  <r>
    <n v="2019"/>
    <d v="2019-03-18T00:00:00"/>
    <x v="5"/>
    <x v="0"/>
    <x v="4"/>
    <d v="1899-12-30T12:09:00"/>
    <n v="30"/>
    <s v="qup"/>
    <s v="Queen Parrotfish"/>
    <s v="Scarus vetula"/>
    <x v="21"/>
    <x v="1"/>
    <n v="15"/>
    <n v="1"/>
    <s v="i"/>
    <n v="1.38E-2"/>
    <n v="3.03"/>
    <n v="-5.0162000000000004"/>
    <n v="3.1109"/>
    <n v="50.516773140000247"/>
    <n v="56.67640536097241"/>
    <x v="785"/>
  </r>
  <r>
    <n v="2019"/>
    <d v="2019-03-18T00:00:00"/>
    <x v="5"/>
    <x v="0"/>
    <x v="4"/>
    <d v="1899-12-30T12:09:00"/>
    <n v="30"/>
    <s v="qup"/>
    <s v="Queen Parrotfish"/>
    <s v="Scarus vetula"/>
    <x v="21"/>
    <x v="1"/>
    <n v="30"/>
    <n v="1"/>
    <s v="t"/>
    <n v="1.38E-2"/>
    <n v="3.03"/>
    <n v="-5.0162000000000004"/>
    <n v="3.1109"/>
    <n v="412.62590342031763"/>
    <n v="489.6395738782121"/>
    <x v="676"/>
  </r>
  <r>
    <n v="2019"/>
    <d v="2019-03-18T00:00:00"/>
    <x v="5"/>
    <x v="0"/>
    <x v="4"/>
    <d v="1899-12-30T12:09:00"/>
    <n v="30"/>
    <s v="stop"/>
    <s v="Stoplight Parrotfish"/>
    <s v="Sparisoma viride"/>
    <x v="21"/>
    <x v="1"/>
    <n v="24"/>
    <n v="1"/>
    <s v="i"/>
    <n v="1.38E-2"/>
    <n v="3.04"/>
    <n v="-4.4317000000000002"/>
    <n v="2.9051"/>
    <n v="216.63132757933843"/>
    <n v="304.12468932899543"/>
    <x v="655"/>
  </r>
  <r>
    <n v="2019"/>
    <d v="2019-03-18T00:00:00"/>
    <x v="5"/>
    <x v="0"/>
    <x v="4"/>
    <d v="1899-12-30T12:09:00"/>
    <n v="30"/>
    <s v="prp"/>
    <s v="Princess Parrotfish"/>
    <s v="Scarus taeniopterus"/>
    <x v="21"/>
    <x v="1"/>
    <n v="14"/>
    <n v="1"/>
    <s v="i"/>
    <n v="3.3500000000000002E-2"/>
    <n v="2.7086000000000001"/>
    <n v="-3.2256999999999998"/>
    <n v="2.3852000000000002"/>
    <n v="42.603688875365265"/>
    <n v="78.206813423753971"/>
    <x v="608"/>
  </r>
  <r>
    <n v="2019"/>
    <d v="2019-03-18T00:00:00"/>
    <x v="5"/>
    <x v="0"/>
    <x v="4"/>
    <d v="1899-12-30T12:09:00"/>
    <n v="30"/>
    <s v="rbp"/>
    <s v="Redband Parrotfish"/>
    <s v="Sparisoma aurofrenatum"/>
    <x v="21"/>
    <x v="1"/>
    <n v="19"/>
    <n v="1"/>
    <s v="t"/>
    <n v="1.072E-2"/>
    <n v="3.12"/>
    <n v="-4.0781000000000001"/>
    <n v="2.7437999999999998"/>
    <n v="104.69019779399261"/>
    <n v="149.3977752647418"/>
    <x v="749"/>
  </r>
  <r>
    <n v="2019"/>
    <d v="2019-03-18T00:00:00"/>
    <x v="5"/>
    <x v="0"/>
    <x v="4"/>
    <d v="1899-12-30T12:09:00"/>
    <n v="30"/>
    <s v="rtp"/>
    <s v="Redtail Parrotfish"/>
    <s v="Sparisoma chrysopterum"/>
    <x v="21"/>
    <x v="1"/>
    <n v="30"/>
    <n v="1"/>
    <s v="i"/>
    <n v="1.072E-2"/>
    <n v="3.09"/>
    <n v="-3.0508999999999999"/>
    <n v="2.3191999999999999"/>
    <n v="393.09675834124738"/>
    <n v="494.35577733610052"/>
    <x v="786"/>
  </r>
  <r>
    <n v="2019"/>
    <d v="2019-03-18T00:00:00"/>
    <x v="5"/>
    <x v="0"/>
    <x v="4"/>
    <d v="1899-12-30T12:09:00"/>
    <n v="30"/>
    <s v="stop"/>
    <s v="Stoplight Parrotfish"/>
    <s v="Sparisoma viride"/>
    <x v="21"/>
    <x v="1"/>
    <n v="20"/>
    <n v="1"/>
    <s v="i"/>
    <n v="1.38E-2"/>
    <n v="3.04"/>
    <n v="-4.4317000000000002"/>
    <n v="2.9051"/>
    <n v="124.45440510662077"/>
    <n v="179.06975540636282"/>
    <x v="593"/>
  </r>
  <r>
    <n v="2019"/>
    <d v="2019-03-18T00:00:00"/>
    <x v="5"/>
    <x v="0"/>
    <x v="4"/>
    <d v="1899-12-30T12:09:00"/>
    <n v="30"/>
    <s v="stop"/>
    <s v="Stoplight Parrotfish"/>
    <s v="Sparisoma viride"/>
    <x v="21"/>
    <x v="1"/>
    <n v="19"/>
    <n v="1"/>
    <s v="i"/>
    <n v="1.38E-2"/>
    <n v="3.04"/>
    <n v="-4.4317000000000002"/>
    <n v="2.9051"/>
    <n v="106.48539183224881"/>
    <n v="154.2790962414671"/>
    <x v="631"/>
  </r>
  <r>
    <n v="2019"/>
    <d v="2019-03-18T00:00:00"/>
    <x v="5"/>
    <x v="0"/>
    <x v="4"/>
    <d v="1899-12-30T12:09:00"/>
    <n v="30"/>
    <s v="stop"/>
    <s v="Stoplight Parrotfish"/>
    <s v="Sparisoma viride"/>
    <x v="21"/>
    <x v="1"/>
    <n v="24"/>
    <n v="1"/>
    <s v="i"/>
    <n v="1.38E-2"/>
    <n v="3.04"/>
    <n v="-4.4317000000000002"/>
    <n v="2.9051"/>
    <n v="216.63132757933843"/>
    <n v="304.12468932899543"/>
    <x v="655"/>
  </r>
  <r>
    <n v="2019"/>
    <d v="2019-03-18T00:00:00"/>
    <x v="5"/>
    <x v="0"/>
    <x v="4"/>
    <d v="1899-12-30T12:09:00"/>
    <n v="30"/>
    <s v="stop"/>
    <s v="Stoplight Parrotfish"/>
    <s v="Sparisoma viride"/>
    <x v="21"/>
    <x v="1"/>
    <n v="15"/>
    <n v="1"/>
    <m/>
    <n v="1.38E-2"/>
    <n v="3.04"/>
    <n v="-4.4317000000000002"/>
    <n v="2.9051"/>
    <n v="51.903484390238546"/>
    <n v="77.635922295629129"/>
    <x v="698"/>
  </r>
  <r>
    <n v="2019"/>
    <d v="2019-03-18T00:00:00"/>
    <x v="5"/>
    <x v="0"/>
    <x v="4"/>
    <d v="1899-12-30T12:09:00"/>
    <n v="30"/>
    <s v="rbp"/>
    <s v="Redband Parrotfish"/>
    <s v="Sparisoma aurofrenatum"/>
    <x v="21"/>
    <x v="1"/>
    <n v="15"/>
    <n v="1"/>
    <s v="i"/>
    <n v="1.072E-2"/>
    <n v="3.12"/>
    <n v="-4.0781000000000001"/>
    <n v="2.7437999999999998"/>
    <n v="50.072527485111436"/>
    <n v="78.101467931149301"/>
    <x v="597"/>
  </r>
  <r>
    <n v="2019"/>
    <d v="2019-03-18T00:00:00"/>
    <x v="5"/>
    <x v="0"/>
    <x v="4"/>
    <d v="1899-12-30T12:09:00"/>
    <n v="30"/>
    <s v="prp"/>
    <s v="Princess Parrotfish"/>
    <s v="Scarus taeniopterus"/>
    <x v="21"/>
    <x v="1"/>
    <n v="16"/>
    <n v="1"/>
    <s v="i"/>
    <n v="3.3500000000000002E-2"/>
    <n v="2.7086000000000001"/>
    <n v="-3.2256999999999998"/>
    <n v="2.3852000000000002"/>
    <n v="61.167987518884857"/>
    <n v="107.53924488293569"/>
    <x v="783"/>
  </r>
  <r>
    <n v="2019"/>
    <d v="2019-03-18T00:00:00"/>
    <x v="5"/>
    <x v="0"/>
    <x v="4"/>
    <d v="1899-12-30T12:09:00"/>
    <n v="30"/>
    <s v="rbp"/>
    <s v="Redband Parrotfish"/>
    <s v="Sparisoma aurofrenatum"/>
    <x v="21"/>
    <x v="1"/>
    <n v="11"/>
    <n v="1"/>
    <s v="i"/>
    <n v="1.072E-2"/>
    <n v="3.12"/>
    <n v="-4.0781000000000001"/>
    <n v="2.7437999999999998"/>
    <n v="19.025670149233743"/>
    <n v="33.348265430255303"/>
    <x v="787"/>
  </r>
  <r>
    <n v="2019"/>
    <d v="2019-03-18T00:00:00"/>
    <x v="5"/>
    <x v="0"/>
    <x v="4"/>
    <d v="1899-12-30T12:09:00"/>
    <n v="30"/>
    <s v="qup"/>
    <s v="Queen Parrotfish"/>
    <s v="Scarus vetula"/>
    <x v="21"/>
    <x v="1"/>
    <n v="26"/>
    <n v="1"/>
    <s v="i"/>
    <n v="1.38E-2"/>
    <n v="3.03"/>
    <n v="-5.0162000000000004"/>
    <n v="3.1109"/>
    <n v="267.45352779811407"/>
    <n v="313.71883111439962"/>
    <x v="595"/>
  </r>
  <r>
    <n v="2019"/>
    <d v="2019-03-18T00:00:00"/>
    <x v="5"/>
    <x v="0"/>
    <x v="5"/>
    <d v="1899-12-30T12:20:00"/>
    <n v="30"/>
    <s v="strp"/>
    <s v="Striped Parrotfish"/>
    <s v="Scarus iserti"/>
    <x v="21"/>
    <x v="1"/>
    <n v="27"/>
    <n v="1"/>
    <s v="t"/>
    <n v="1.0959999999999999E-2"/>
    <n v="3.01"/>
    <n v="-4.8887"/>
    <n v="3.0548000000000002"/>
    <n v="222.95411082060349"/>
    <n v="345.6447993328743"/>
    <x v="747"/>
  </r>
  <r>
    <n v="2019"/>
    <d v="2019-03-18T00:00:00"/>
    <x v="5"/>
    <x v="0"/>
    <x v="5"/>
    <d v="1899-12-30T12:20:00"/>
    <n v="30"/>
    <s v="qup"/>
    <s v="Queen Parrotfish"/>
    <s v="Scarus vetula"/>
    <x v="21"/>
    <x v="1"/>
    <n v="35"/>
    <n v="1"/>
    <s v="t"/>
    <n v="1.38E-2"/>
    <n v="3.03"/>
    <n v="-5.0162000000000004"/>
    <n v="3.1109"/>
    <n v="658.27181550210435"/>
    <n v="790.93588337793562"/>
    <x v="688"/>
  </r>
  <r>
    <n v="2019"/>
    <d v="2019-03-18T00:00:00"/>
    <x v="5"/>
    <x v="0"/>
    <x v="5"/>
    <d v="1899-12-30T12:20:00"/>
    <n v="30"/>
    <s v="stop"/>
    <s v="Stoplight Parrotfish"/>
    <s v="Sparisoma viride"/>
    <x v="21"/>
    <x v="1"/>
    <n v="26"/>
    <n v="1"/>
    <s v="t"/>
    <n v="1.38E-2"/>
    <n v="3.04"/>
    <n v="-4.4317000000000002"/>
    <n v="2.9051"/>
    <n v="276.31092977022331"/>
    <n v="383.741768934785"/>
    <x v="624"/>
  </r>
  <r>
    <n v="2019"/>
    <d v="2019-03-18T00:00:00"/>
    <x v="5"/>
    <x v="0"/>
    <x v="5"/>
    <d v="1899-12-30T12:20:00"/>
    <n v="30"/>
    <s v="stop"/>
    <s v="Stoplight Parrotfish"/>
    <s v="Sparisoma viride"/>
    <x v="21"/>
    <x v="1"/>
    <n v="24"/>
    <n v="1"/>
    <s v="i"/>
    <n v="1.38E-2"/>
    <n v="3.04"/>
    <n v="-4.4317000000000002"/>
    <n v="2.9051"/>
    <n v="216.63132757933843"/>
    <n v="304.12468932899543"/>
    <x v="655"/>
  </r>
  <r>
    <n v="2019"/>
    <d v="2019-03-18T00:00:00"/>
    <x v="5"/>
    <x v="0"/>
    <x v="5"/>
    <d v="1899-12-30T12:20:00"/>
    <n v="30"/>
    <s v="stop"/>
    <s v="Stoplight Parrotfish"/>
    <s v="Sparisoma viride"/>
    <x v="21"/>
    <x v="1"/>
    <n v="16"/>
    <n v="1"/>
    <s v="i"/>
    <n v="1.38E-2"/>
    <n v="3.04"/>
    <n v="-4.4317000000000002"/>
    <n v="2.9051"/>
    <n v="63.154432022104622"/>
    <n v="93.645941776792625"/>
    <x v="649"/>
  </r>
  <r>
    <n v="2019"/>
    <d v="2019-03-18T00:00:00"/>
    <x v="5"/>
    <x v="0"/>
    <x v="5"/>
    <d v="1899-12-30T12:20:00"/>
    <n v="30"/>
    <s v="stop"/>
    <s v="Stoplight Parrotfish"/>
    <s v="Sparisoma viride"/>
    <x v="21"/>
    <x v="1"/>
    <n v="20"/>
    <n v="1"/>
    <s v="i"/>
    <n v="1.38E-2"/>
    <n v="3.04"/>
    <n v="-4.4317000000000002"/>
    <n v="2.9051"/>
    <n v="124.45440510662077"/>
    <n v="179.06975540636282"/>
    <x v="593"/>
  </r>
  <r>
    <n v="2019"/>
    <d v="2019-03-18T00:00:00"/>
    <x v="5"/>
    <x v="0"/>
    <x v="5"/>
    <d v="1899-12-30T12:20:00"/>
    <n v="30"/>
    <s v="rbp"/>
    <s v="Redband Parrotfish"/>
    <s v="Sparisoma aurofrenatum"/>
    <x v="21"/>
    <x v="1"/>
    <n v="16"/>
    <n v="1"/>
    <s v="t"/>
    <n v="1.072E-2"/>
    <n v="3.12"/>
    <n v="-4.0781000000000001"/>
    <n v="2.7437999999999998"/>
    <n v="61.241967015019895"/>
    <n v="93.231872840853399"/>
    <x v="782"/>
  </r>
  <r>
    <n v="2019"/>
    <d v="2019-03-18T00:00:00"/>
    <x v="5"/>
    <x v="0"/>
    <x v="5"/>
    <d v="1899-12-30T12:20:00"/>
    <n v="30"/>
    <s v="prp"/>
    <s v="Princess Parrotfish"/>
    <s v="Scarus taeniopterus"/>
    <x v="21"/>
    <x v="1"/>
    <n v="12"/>
    <n v="3"/>
    <s v="i"/>
    <n v="3.3500000000000002E-2"/>
    <n v="2.7086000000000001"/>
    <n v="-3.2256999999999998"/>
    <n v="2.3852000000000002"/>
    <n v="28.061774480442775"/>
    <n v="54.145592205106873"/>
    <x v="788"/>
  </r>
  <r>
    <n v="2019"/>
    <d v="2019-03-18T00:00:00"/>
    <x v="5"/>
    <x v="0"/>
    <x v="5"/>
    <d v="1899-12-30T12:20:00"/>
    <n v="30"/>
    <s v="prp"/>
    <s v="Princess Parrotfish"/>
    <s v="Scarus taeniopterus"/>
    <x v="21"/>
    <x v="1"/>
    <n v="15"/>
    <n v="6"/>
    <s v="i"/>
    <n v="3.3500000000000002E-2"/>
    <n v="2.7086000000000001"/>
    <n v="-3.2256999999999998"/>
    <n v="2.3852000000000002"/>
    <n v="51.357702984233178"/>
    <n v="92.19616810425471"/>
    <x v="789"/>
  </r>
  <r>
    <n v="2019"/>
    <d v="2019-03-18T00:00:00"/>
    <x v="5"/>
    <x v="0"/>
    <x v="5"/>
    <d v="1899-12-30T12:20:00"/>
    <n v="30"/>
    <s v="prp"/>
    <s v="Princess Parrotfish"/>
    <s v="Scarus taeniopterus"/>
    <x v="21"/>
    <x v="1"/>
    <n v="3"/>
    <n v="2"/>
    <s v="j"/>
    <n v="3.3500000000000002E-2"/>
    <n v="2.7086000000000001"/>
    <n v="-3.2256999999999998"/>
    <n v="2.3852000000000002"/>
    <n v="0.65671273400963648"/>
    <n v="1.9839449475553055"/>
    <x v="618"/>
  </r>
  <r>
    <n v="2019"/>
    <d v="2019-03-18T00:00:00"/>
    <x v="5"/>
    <x v="0"/>
    <x v="5"/>
    <d v="1899-12-30T12:20:00"/>
    <n v="30"/>
    <s v="stop"/>
    <s v="Stoplight Parrotfish"/>
    <s v="Sparisoma viride"/>
    <x v="21"/>
    <x v="1"/>
    <n v="17"/>
    <n v="1"/>
    <s v="i"/>
    <n v="1.38E-2"/>
    <n v="3.04"/>
    <n v="-4.4317000000000002"/>
    <n v="2.9051"/>
    <n v="75.935316492400261"/>
    <n v="111.68045161684626"/>
    <x v="770"/>
  </r>
  <r>
    <n v="2019"/>
    <d v="2019-03-18T00:00:00"/>
    <x v="5"/>
    <x v="1"/>
    <x v="6"/>
    <d v="1899-12-30T11:25:00"/>
    <n v="30"/>
    <s v="stop"/>
    <s v="Stoplight Parrotfish"/>
    <s v="Sparisoma viride"/>
    <x v="21"/>
    <x v="1"/>
    <n v="13"/>
    <n v="2"/>
    <m/>
    <n v="1.38E-2"/>
    <n v="3.04"/>
    <n v="-4.4317000000000002"/>
    <n v="2.9051"/>
    <n v="33.594399108137019"/>
    <n v="51.229112573228946"/>
    <x v="790"/>
  </r>
  <r>
    <n v="2019"/>
    <d v="2019-03-18T00:00:00"/>
    <x v="5"/>
    <x v="1"/>
    <x v="6"/>
    <d v="1899-12-30T11:25:00"/>
    <n v="30"/>
    <s v="stop"/>
    <s v="Stoplight Parrotfish"/>
    <s v="Sparisoma viride"/>
    <x v="21"/>
    <x v="1"/>
    <n v="20"/>
    <n v="1"/>
    <s v="i"/>
    <n v="1.38E-2"/>
    <n v="3.04"/>
    <n v="-4.4317000000000002"/>
    <n v="2.9051"/>
    <n v="124.45440510662077"/>
    <n v="179.06975540636282"/>
    <x v="593"/>
  </r>
  <r>
    <n v="2019"/>
    <d v="2019-03-18T00:00:00"/>
    <x v="5"/>
    <x v="1"/>
    <x v="6"/>
    <d v="1899-12-30T11:25:00"/>
    <n v="30"/>
    <s v="stop"/>
    <s v="Stoplight Parrotfish"/>
    <s v="Sparisoma viride"/>
    <x v="21"/>
    <x v="1"/>
    <n v="13"/>
    <n v="1"/>
    <s v="j"/>
    <n v="1.38E-2"/>
    <n v="3.04"/>
    <n v="-4.4317000000000002"/>
    <n v="2.9051"/>
    <n v="33.594399108137019"/>
    <n v="51.229112573228946"/>
    <x v="791"/>
  </r>
  <r>
    <n v="2019"/>
    <d v="2019-03-18T00:00:00"/>
    <x v="5"/>
    <x v="1"/>
    <x v="6"/>
    <d v="1899-12-30T11:25:00"/>
    <n v="30"/>
    <s v="blt"/>
    <s v="Blue Tang"/>
    <s v="Acanthurus coeruleus"/>
    <x v="22"/>
    <x v="1"/>
    <n v="10"/>
    <n v="4"/>
    <m/>
    <n v="2.512E-2"/>
    <n v="2.96"/>
    <n v="-2.8241999999999998"/>
    <n v="2.2637999999999998"/>
    <n v="22.909712284620454"/>
    <n v="50.512632191459488"/>
    <x v="792"/>
  </r>
  <r>
    <n v="2019"/>
    <d v="2019-03-18T00:00:00"/>
    <x v="5"/>
    <x v="1"/>
    <x v="6"/>
    <d v="1899-12-30T11:25:00"/>
    <n v="30"/>
    <s v="blt"/>
    <s v="Blue Tang"/>
    <s v="Acanthurus coeruleus"/>
    <x v="22"/>
    <x v="1"/>
    <n v="15"/>
    <n v="4"/>
    <m/>
    <n v="2.512E-2"/>
    <n v="2.96"/>
    <n v="-2.8241999999999998"/>
    <n v="2.2637999999999998"/>
    <n v="76.076366478829684"/>
    <n v="126.48394196747614"/>
    <x v="793"/>
  </r>
  <r>
    <n v="2019"/>
    <d v="2019-03-18T00:00:00"/>
    <x v="5"/>
    <x v="1"/>
    <x v="6"/>
    <d v="1899-12-30T11:25:00"/>
    <n v="30"/>
    <s v="stop"/>
    <s v="Stoplight Parrotfish"/>
    <s v="Sparisoma viride"/>
    <x v="21"/>
    <x v="1"/>
    <n v="33"/>
    <n v="1"/>
    <s v="t"/>
    <n v="1.38E-2"/>
    <n v="3.04"/>
    <n v="-4.4317000000000002"/>
    <n v="2.9051"/>
    <n v="570.37628950044143"/>
    <n v="767.06973304521671"/>
    <x v="794"/>
  </r>
  <r>
    <n v="2019"/>
    <d v="2019-03-18T00:00:00"/>
    <x v="5"/>
    <x v="1"/>
    <x v="6"/>
    <d v="1899-12-30T11:25:00"/>
    <n v="30"/>
    <s v="ocs"/>
    <s v="Ocean Surgeonfish"/>
    <s v="Acanthurus bahianus"/>
    <x v="22"/>
    <x v="1"/>
    <n v="17"/>
    <n v="3"/>
    <m/>
    <n v="1.8620000000000001E-2"/>
    <n v="2.91"/>
    <n v="-4.6005000000000003"/>
    <n v="2.9752000000000001"/>
    <n v="70.890173269794147"/>
    <n v="108.52545888885899"/>
    <x v="795"/>
  </r>
  <r>
    <n v="2019"/>
    <d v="2019-03-18T00:00:00"/>
    <x v="5"/>
    <x v="1"/>
    <x v="6"/>
    <d v="1899-12-30T11:25:00"/>
    <n v="30"/>
    <s v="prp"/>
    <s v="Princess Parrotfish"/>
    <s v="Scarus taeniopterus"/>
    <x v="21"/>
    <x v="1"/>
    <n v="26"/>
    <n v="1"/>
    <s v="i"/>
    <n v="3.3500000000000002E-2"/>
    <n v="2.7086000000000001"/>
    <n v="-3.2256999999999998"/>
    <n v="2.3852000000000002"/>
    <n v="227.84610949992882"/>
    <n v="342.3689962482149"/>
    <x v="710"/>
  </r>
  <r>
    <n v="2019"/>
    <d v="2019-03-18T00:00:00"/>
    <x v="5"/>
    <x v="1"/>
    <x v="7"/>
    <d v="1899-12-30T11:25:00"/>
    <n v="30"/>
    <s v="prp"/>
    <s v="Princess Parrotfish"/>
    <s v="Scarus taeniopterus"/>
    <x v="21"/>
    <x v="1"/>
    <n v="25"/>
    <n v="1"/>
    <s v="i"/>
    <n v="3.3500000000000002E-2"/>
    <n v="2.7086000000000001"/>
    <n v="-3.2256999999999998"/>
    <n v="2.3852000000000002"/>
    <n v="204.88261780856331"/>
    <n v="311.79310623759653"/>
    <x v="711"/>
  </r>
  <r>
    <n v="2019"/>
    <d v="2019-03-18T00:00:00"/>
    <x v="5"/>
    <x v="1"/>
    <x v="7"/>
    <d v="1899-12-30T11:25:00"/>
    <n v="30"/>
    <s v="stop"/>
    <s v="Stoplight Parrotfish"/>
    <s v="Sparisoma viride"/>
    <x v="21"/>
    <x v="1"/>
    <n v="27"/>
    <n v="1"/>
    <s v="i"/>
    <n v="1.38E-2"/>
    <n v="3.04"/>
    <n v="-4.4317000000000002"/>
    <n v="2.9051"/>
    <n v="309.9023927596819"/>
    <n v="428.20809318874581"/>
    <x v="685"/>
  </r>
  <r>
    <n v="2019"/>
    <d v="2019-03-18T00:00:00"/>
    <x v="5"/>
    <x v="1"/>
    <x v="7"/>
    <d v="1899-12-30T11:25:00"/>
    <n v="30"/>
    <s v="blt"/>
    <s v="Blue Tang"/>
    <s v="Acanthurus coeruleus"/>
    <x v="22"/>
    <x v="1"/>
    <n v="10"/>
    <n v="3"/>
    <m/>
    <n v="2.512E-2"/>
    <n v="2.96"/>
    <n v="-2.8241999999999998"/>
    <n v="2.2637999999999998"/>
    <n v="22.909712284620454"/>
    <n v="50.512632191459488"/>
    <x v="796"/>
  </r>
  <r>
    <n v="2019"/>
    <d v="2019-03-18T00:00:00"/>
    <x v="5"/>
    <x v="1"/>
    <x v="7"/>
    <d v="1899-12-30T11:25:00"/>
    <n v="30"/>
    <s v="stop"/>
    <s v="Stoplight Parrotfish"/>
    <s v="Sparisoma viride"/>
    <x v="21"/>
    <x v="1"/>
    <n v="28"/>
    <n v="3"/>
    <s v="i"/>
    <n v="1.38E-2"/>
    <n v="3.04"/>
    <n v="-4.4317000000000002"/>
    <n v="2.9051"/>
    <n v="346.13020666687913"/>
    <n v="475.92530495067058"/>
    <x v="797"/>
  </r>
  <r>
    <n v="2019"/>
    <d v="2019-03-18T00:00:00"/>
    <x v="5"/>
    <x v="1"/>
    <x v="7"/>
    <d v="1899-12-30T11:25:00"/>
    <n v="30"/>
    <s v="stop"/>
    <s v="Stoplight Parrotfish"/>
    <s v="Sparisoma viride"/>
    <x v="21"/>
    <x v="1"/>
    <n v="28"/>
    <n v="1"/>
    <s v="t"/>
    <n v="1.38E-2"/>
    <n v="3.04"/>
    <n v="-4.4317000000000002"/>
    <n v="2.9051"/>
    <n v="346.13020666687913"/>
    <n v="475.92530495067058"/>
    <x v="657"/>
  </r>
  <r>
    <n v="2019"/>
    <d v="2019-03-18T00:00:00"/>
    <x v="5"/>
    <x v="1"/>
    <x v="7"/>
    <d v="1899-12-30T11:25:00"/>
    <n v="30"/>
    <s v="stop"/>
    <s v="Stoplight Parrotfish"/>
    <s v="Sparisoma viride"/>
    <x v="21"/>
    <x v="1"/>
    <n v="23"/>
    <n v="1"/>
    <s v="i"/>
    <n v="1.38E-2"/>
    <n v="3.04"/>
    <n v="-4.4317000000000002"/>
    <n v="2.9051"/>
    <n v="190.34072005024225"/>
    <n v="268.75437106326598"/>
    <x v="716"/>
  </r>
  <r>
    <n v="2019"/>
    <d v="2019-03-18T00:00:00"/>
    <x v="5"/>
    <x v="1"/>
    <x v="7"/>
    <d v="1899-12-30T11:25:00"/>
    <n v="30"/>
    <s v="stop"/>
    <s v="Stoplight Parrotfish"/>
    <s v="Sparisoma viride"/>
    <x v="21"/>
    <x v="1"/>
    <n v="20"/>
    <n v="2"/>
    <s v="i"/>
    <n v="1.38E-2"/>
    <n v="3.04"/>
    <n v="-4.4317000000000002"/>
    <n v="2.9051"/>
    <n v="124.45440510662077"/>
    <n v="179.06975540636282"/>
    <x v="798"/>
  </r>
  <r>
    <n v="2019"/>
    <d v="2019-03-18T00:00:00"/>
    <x v="5"/>
    <x v="1"/>
    <x v="7"/>
    <d v="1899-12-30T11:25:00"/>
    <n v="30"/>
    <s v="prp"/>
    <s v="Princess Parrotfish"/>
    <s v="Scarus taeniopterus"/>
    <x v="21"/>
    <x v="1"/>
    <n v="23"/>
    <n v="2"/>
    <s v="i"/>
    <n v="3.3500000000000002E-2"/>
    <n v="2.7086000000000001"/>
    <n v="-3.2256999999999998"/>
    <n v="2.3852000000000002"/>
    <n v="163.46351132632066"/>
    <n v="255.56020890468707"/>
    <x v="697"/>
  </r>
  <r>
    <n v="2019"/>
    <d v="2019-03-18T00:00:00"/>
    <x v="5"/>
    <x v="1"/>
    <x v="8"/>
    <d v="1899-12-30T11:25:00"/>
    <n v="30"/>
    <s v="prp"/>
    <s v="Princess Parrotfish"/>
    <s v="Scarus taeniopterus"/>
    <x v="21"/>
    <x v="1"/>
    <n v="25"/>
    <n v="1"/>
    <s v="i"/>
    <n v="3.3500000000000002E-2"/>
    <n v="2.7086000000000001"/>
    <n v="-3.2256999999999998"/>
    <n v="2.3852000000000002"/>
    <n v="204.88261780856331"/>
    <n v="311.79310623759653"/>
    <x v="711"/>
  </r>
  <r>
    <n v="2019"/>
    <d v="2019-03-18T00:00:00"/>
    <x v="5"/>
    <x v="1"/>
    <x v="8"/>
    <d v="1899-12-30T11:25:00"/>
    <n v="30"/>
    <s v="dcf"/>
    <s v="Doctorfish"/>
    <s v="Acanthurus chirurgus"/>
    <x v="22"/>
    <x v="1"/>
    <n v="21"/>
    <n v="2"/>
    <m/>
    <n v="2.0889999999999999E-2"/>
    <n v="2.96"/>
    <n v="-2.4262000000000001"/>
    <n v="2.0768"/>
    <n v="171.28035420162414"/>
    <n v="249.2212278245226"/>
    <x v="799"/>
  </r>
  <r>
    <n v="2019"/>
    <d v="2019-03-18T00:00:00"/>
    <x v="5"/>
    <x v="1"/>
    <x v="8"/>
    <d v="1899-12-30T11:25:00"/>
    <n v="30"/>
    <s v="prp"/>
    <s v="Princess Parrotfish"/>
    <s v="Scarus taeniopterus"/>
    <x v="21"/>
    <x v="1"/>
    <n v="23"/>
    <n v="1"/>
    <s v="i"/>
    <n v="3.3500000000000002E-2"/>
    <n v="2.7086000000000001"/>
    <n v="-3.2256999999999998"/>
    <n v="2.3852000000000002"/>
    <n v="163.46351132632066"/>
    <n v="255.56020890468707"/>
    <x v="647"/>
  </r>
  <r>
    <n v="2019"/>
    <d v="2019-03-18T00:00:00"/>
    <x v="5"/>
    <x v="1"/>
    <x v="8"/>
    <d v="1899-12-30T11:25:00"/>
    <n v="30"/>
    <s v="stop"/>
    <s v="Stoplight Parrotfish"/>
    <s v="Sparisoma viride"/>
    <x v="21"/>
    <x v="1"/>
    <n v="25"/>
    <n v="2"/>
    <s v="i"/>
    <n v="1.38E-2"/>
    <n v="3.04"/>
    <n v="-4.4317000000000002"/>
    <n v="2.9051"/>
    <n v="245.25434644114358"/>
    <n v="342.41715863912742"/>
    <x v="800"/>
  </r>
  <r>
    <n v="2019"/>
    <d v="2019-03-18T00:00:00"/>
    <x v="5"/>
    <x v="1"/>
    <x v="9"/>
    <d v="1899-12-30T11:25:00"/>
    <n v="30"/>
    <s v="stop"/>
    <s v="Stoplight Parrotfish"/>
    <s v="Sparisoma viride"/>
    <x v="21"/>
    <x v="1"/>
    <n v="28"/>
    <n v="1"/>
    <s v="t"/>
    <n v="1.38E-2"/>
    <n v="3.04"/>
    <n v="-4.4317000000000002"/>
    <n v="2.9051"/>
    <n v="346.13020666687913"/>
    <n v="475.92530495067058"/>
    <x v="657"/>
  </r>
  <r>
    <n v="2019"/>
    <d v="2019-03-18T00:00:00"/>
    <x v="5"/>
    <x v="1"/>
    <x v="9"/>
    <d v="1899-12-30T11:25:00"/>
    <n v="30"/>
    <s v="bch"/>
    <s v="Bermuda Chub"/>
    <s v="Kyphosus sectatrix"/>
    <x v="23"/>
    <x v="1"/>
    <n v="30"/>
    <n v="1"/>
    <m/>
    <n v="1.2019999999999999E-2"/>
    <n v="3.02"/>
    <n v="0"/>
    <n v="0"/>
    <n v="347.38467615491032"/>
    <n v="1"/>
    <x v="745"/>
  </r>
  <r>
    <n v="2019"/>
    <d v="2019-03-18T00:00:00"/>
    <x v="5"/>
    <x v="1"/>
    <x v="9"/>
    <d v="1899-12-30T11:25:00"/>
    <n v="30"/>
    <s v="stop"/>
    <s v="Stoplight Parrotfish"/>
    <s v="Sparisoma viride"/>
    <x v="21"/>
    <x v="1"/>
    <n v="29"/>
    <n v="3"/>
    <s v="t"/>
    <n v="1.38E-2"/>
    <n v="3.04"/>
    <n v="-4.4317000000000002"/>
    <n v="2.9051"/>
    <n v="385.09599325522657"/>
    <n v="527.00219453145235"/>
    <x v="801"/>
  </r>
  <r>
    <n v="2019"/>
    <d v="2019-03-18T00:00:00"/>
    <x v="5"/>
    <x v="1"/>
    <x v="9"/>
    <d v="1899-12-30T11:25:00"/>
    <n v="30"/>
    <s v="stop"/>
    <s v="Stoplight Parrotfish"/>
    <s v="Sparisoma viride"/>
    <x v="21"/>
    <x v="1"/>
    <n v="22"/>
    <n v="2"/>
    <s v="i"/>
    <n v="1.38E-2"/>
    <n v="3.04"/>
    <n v="-4.4317000000000002"/>
    <n v="2.9051"/>
    <n v="166.28153926206005"/>
    <n v="236.19577785013334"/>
    <x v="767"/>
  </r>
  <r>
    <n v="2019"/>
    <d v="2019-03-15T00:00:00"/>
    <x v="6"/>
    <x v="0"/>
    <x v="0"/>
    <d v="1899-12-30T10:34:00"/>
    <n v="28"/>
    <s v="qup"/>
    <s v="Queen Parrotfish"/>
    <s v="Scarus vetula"/>
    <x v="21"/>
    <x v="1"/>
    <n v="49"/>
    <n v="1"/>
    <s v="t"/>
    <n v="1.38E-2"/>
    <n v="3.03"/>
    <n v="-5.0162000000000004"/>
    <n v="3.1109"/>
    <n v="1824.6232684416916"/>
    <n v="2252.8433031679824"/>
    <x v="662"/>
  </r>
  <r>
    <n v="2019"/>
    <d v="2019-03-15T00:00:00"/>
    <x v="6"/>
    <x v="0"/>
    <x v="0"/>
    <d v="1899-12-30T10:34:00"/>
    <n v="28"/>
    <s v="stop"/>
    <s v="Stoplight Parrotfish"/>
    <s v="Sparisoma viride"/>
    <x v="21"/>
    <x v="1"/>
    <n v="30"/>
    <n v="1"/>
    <s v="t"/>
    <n v="1.38E-2"/>
    <n v="3.04"/>
    <n v="-4.4317000000000002"/>
    <n v="2.9051"/>
    <n v="426.90151962585236"/>
    <n v="581.54718397712224"/>
    <x v="600"/>
  </r>
  <r>
    <n v="2019"/>
    <d v="2019-03-15T00:00:00"/>
    <x v="6"/>
    <x v="0"/>
    <x v="0"/>
    <d v="1899-12-30T10:34:00"/>
    <n v="28"/>
    <s v="stop"/>
    <s v="Stoplight Parrotfish"/>
    <s v="Sparisoma viride"/>
    <x v="21"/>
    <x v="1"/>
    <n v="32"/>
    <n v="1"/>
    <s v="t"/>
    <n v="1.38E-2"/>
    <n v="3.04"/>
    <n v="-4.4317000000000002"/>
    <n v="2.9051"/>
    <n v="519.43955821229099"/>
    <n v="701.47339170910243"/>
    <x v="663"/>
  </r>
  <r>
    <n v="2019"/>
    <d v="2019-03-15T00:00:00"/>
    <x v="6"/>
    <x v="0"/>
    <x v="0"/>
    <d v="1899-12-30T10:34:00"/>
    <n v="28"/>
    <s v="strp"/>
    <s v="Striped Parrotfish"/>
    <s v="Scarus iserti"/>
    <x v="21"/>
    <x v="1"/>
    <n v="25"/>
    <n v="1"/>
    <s v="t"/>
    <n v="1.0959999999999999E-2"/>
    <n v="3.01"/>
    <n v="-4.8887"/>
    <n v="3.0548000000000002"/>
    <n v="176.85200190726556"/>
    <n v="273.22921758907904"/>
    <x v="665"/>
  </r>
  <r>
    <n v="2019"/>
    <d v="2019-03-15T00:00:00"/>
    <x v="6"/>
    <x v="0"/>
    <x v="0"/>
    <d v="1899-12-30T10:34:00"/>
    <n v="28"/>
    <s v="qup"/>
    <s v="Queen Parrotfish"/>
    <s v="Scarus vetula"/>
    <x v="21"/>
    <x v="1"/>
    <n v="32"/>
    <n v="1"/>
    <s v="t"/>
    <n v="1.38E-2"/>
    <n v="3.03"/>
    <n v="-5.0162000000000004"/>
    <n v="3.1109"/>
    <n v="501.74553995792371"/>
    <n v="598.50952660385963"/>
    <x v="802"/>
  </r>
  <r>
    <n v="2019"/>
    <d v="2019-03-15T00:00:00"/>
    <x v="6"/>
    <x v="0"/>
    <x v="0"/>
    <d v="1899-12-30T10:34:00"/>
    <n v="28"/>
    <s v="blt"/>
    <s v="Blue Tang"/>
    <s v="Acanthurus coeruleus"/>
    <x v="22"/>
    <x v="1"/>
    <n v="12"/>
    <n v="1"/>
    <m/>
    <n v="2.512E-2"/>
    <n v="2.96"/>
    <n v="-2.8241999999999998"/>
    <n v="2.2637999999999998"/>
    <n v="39.300323326954469"/>
    <n v="76.322133977954692"/>
    <x v="695"/>
  </r>
  <r>
    <n v="2019"/>
    <d v="2019-03-15T00:00:00"/>
    <x v="6"/>
    <x v="0"/>
    <x v="0"/>
    <d v="1899-12-30T10:34:00"/>
    <n v="28"/>
    <s v="qup"/>
    <s v="Queen Parrotfish"/>
    <s v="Scarus vetula"/>
    <x v="21"/>
    <x v="1"/>
    <n v="29"/>
    <n v="1"/>
    <s v="i"/>
    <n v="1.38E-2"/>
    <n v="3.03"/>
    <n v="-5.0162000000000004"/>
    <n v="3.1109"/>
    <n v="372.34456592033081"/>
    <n v="440.62986728379997"/>
    <x v="598"/>
  </r>
  <r>
    <n v="2019"/>
    <d v="2019-03-15T00:00:00"/>
    <x v="6"/>
    <x v="0"/>
    <x v="0"/>
    <d v="1899-12-30T10:34:00"/>
    <n v="28"/>
    <s v="rbp"/>
    <s v="Redband Parrotfish"/>
    <s v="Sparisoma aurofrenatum"/>
    <x v="21"/>
    <x v="1"/>
    <n v="25"/>
    <n v="1"/>
    <s v="t"/>
    <n v="1.072E-2"/>
    <n v="3.12"/>
    <n v="-4.0781000000000001"/>
    <n v="2.7437999999999998"/>
    <n v="246.47201318184392"/>
    <n v="317.22528468051854"/>
    <x v="730"/>
  </r>
  <r>
    <n v="2019"/>
    <d v="2019-03-15T00:00:00"/>
    <x v="6"/>
    <x v="0"/>
    <x v="0"/>
    <d v="1899-12-30T10:34:00"/>
    <n v="28"/>
    <s v="prp"/>
    <s v="Princess Parrotfish"/>
    <s v="Scarus taeniopterus"/>
    <x v="21"/>
    <x v="1"/>
    <n v="12"/>
    <n v="2"/>
    <s v="i"/>
    <n v="3.3500000000000002E-2"/>
    <n v="2.7086000000000001"/>
    <n v="-3.2256999999999998"/>
    <n v="2.3852000000000002"/>
    <n v="28.061774480442775"/>
    <n v="54.145592205106873"/>
    <x v="803"/>
  </r>
  <r>
    <n v="2019"/>
    <d v="2019-03-15T00:00:00"/>
    <x v="6"/>
    <x v="0"/>
    <x v="0"/>
    <d v="1899-12-30T10:34:00"/>
    <n v="28"/>
    <s v="prp"/>
    <s v="Princess Parrotfish"/>
    <s v="Scarus taeniopterus"/>
    <x v="21"/>
    <x v="1"/>
    <n v="10"/>
    <n v="1"/>
    <s v="i"/>
    <n v="3.3500000000000002E-2"/>
    <n v="2.7086000000000001"/>
    <n v="-3.2256999999999998"/>
    <n v="2.3852000000000002"/>
    <n v="17.125560999944316"/>
    <n v="35.050966680669347"/>
    <x v="804"/>
  </r>
  <r>
    <n v="2019"/>
    <d v="2019-03-15T00:00:00"/>
    <x v="6"/>
    <x v="0"/>
    <x v="0"/>
    <d v="1899-12-30T10:34:00"/>
    <n v="28"/>
    <s v="prp"/>
    <s v="Princess Parrotfish"/>
    <s v="Scarus taeniopterus"/>
    <x v="21"/>
    <x v="1"/>
    <n v="3"/>
    <n v="3"/>
    <s v="j"/>
    <n v="3.3500000000000002E-2"/>
    <n v="2.7086000000000001"/>
    <n v="-3.2256999999999998"/>
    <n v="2.3852000000000002"/>
    <n v="0.65671273400963648"/>
    <n v="1.9839449475553055"/>
    <x v="805"/>
  </r>
  <r>
    <n v="2019"/>
    <d v="2019-03-15T00:00:00"/>
    <x v="6"/>
    <x v="0"/>
    <x v="0"/>
    <d v="1899-12-30T10:34:00"/>
    <n v="28"/>
    <s v="prp"/>
    <s v="Princess Parrotfish"/>
    <s v="Scarus taeniopterus"/>
    <x v="21"/>
    <x v="1"/>
    <n v="5"/>
    <n v="1"/>
    <s v="j"/>
    <n v="3.3500000000000002E-2"/>
    <n v="2.7086000000000001"/>
    <n v="-3.2256999999999998"/>
    <n v="2.3852000000000002"/>
    <n v="2.6198411586557824"/>
    <n v="6.7093933568168316"/>
    <x v="619"/>
  </r>
  <r>
    <n v="2019"/>
    <d v="2019-03-15T00:00:00"/>
    <x v="6"/>
    <x v="0"/>
    <x v="0"/>
    <d v="1899-12-30T10:34:00"/>
    <n v="28"/>
    <s v="strp"/>
    <s v="Striped Parrotfish"/>
    <s v="Scarus iserti"/>
    <x v="21"/>
    <x v="1"/>
    <n v="2"/>
    <n v="3"/>
    <s v="j"/>
    <n v="1.0959999999999999E-2"/>
    <n v="3.01"/>
    <n v="-4.8887"/>
    <n v="3.0548000000000002"/>
    <n v="8.8289862628973065E-2"/>
    <n v="0.1218109781873183"/>
    <x v="806"/>
  </r>
  <r>
    <n v="2019"/>
    <d v="2019-03-15T00:00:00"/>
    <x v="6"/>
    <x v="0"/>
    <x v="0"/>
    <d v="1899-12-30T10:34:00"/>
    <n v="28"/>
    <s v="rbp"/>
    <s v="Redband Parrotfish"/>
    <s v="Sparisoma aurofrenatum"/>
    <x v="21"/>
    <x v="1"/>
    <n v="6"/>
    <n v="1"/>
    <s v="j"/>
    <n v="1.072E-2"/>
    <n v="3.12"/>
    <n v="-4.0781000000000001"/>
    <n v="2.7437999999999998"/>
    <n v="2.8709569913443227"/>
    <n v="6.3210816589716359"/>
    <x v="807"/>
  </r>
  <r>
    <n v="2019"/>
    <d v="2019-03-15T00:00:00"/>
    <x v="6"/>
    <x v="0"/>
    <x v="0"/>
    <d v="1899-12-30T10:34:00"/>
    <n v="28"/>
    <s v="rbp"/>
    <s v="Redband Parrotfish"/>
    <s v="Sparisoma aurofrenatum"/>
    <x v="21"/>
    <x v="1"/>
    <n v="8"/>
    <n v="1"/>
    <s v="j"/>
    <n v="1.072E-2"/>
    <n v="3.12"/>
    <n v="-4.0781000000000001"/>
    <n v="2.7437999999999998"/>
    <n v="7.0442627183996569"/>
    <n v="13.918688207229055"/>
    <x v="632"/>
  </r>
  <r>
    <n v="2019"/>
    <d v="2019-03-15T00:00:00"/>
    <x v="6"/>
    <x v="0"/>
    <x v="0"/>
    <d v="1899-12-30T10:34:00"/>
    <n v="28"/>
    <s v="prp"/>
    <s v="Princess Parrotfish"/>
    <s v="Scarus taeniopterus"/>
    <x v="21"/>
    <x v="1"/>
    <n v="8"/>
    <n v="2"/>
    <s v="j"/>
    <n v="3.3500000000000002E-2"/>
    <n v="2.7086000000000001"/>
    <n v="-3.2256999999999998"/>
    <n v="2.3852000000000002"/>
    <n v="9.3573817111532165"/>
    <n v="20.584969932158472"/>
    <x v="808"/>
  </r>
  <r>
    <n v="2019"/>
    <d v="2019-03-15T00:00:00"/>
    <x v="6"/>
    <x v="0"/>
    <x v="0"/>
    <d v="1899-12-30T10:34:00"/>
    <n v="28"/>
    <s v="prp"/>
    <s v="Princess Parrotfish"/>
    <s v="Scarus taeniopterus"/>
    <x v="21"/>
    <x v="1"/>
    <n v="5"/>
    <n v="2"/>
    <s v="j"/>
    <n v="3.3500000000000002E-2"/>
    <n v="2.7086000000000001"/>
    <n v="-3.2256999999999998"/>
    <n v="2.3852000000000002"/>
    <n v="2.6198411586557824"/>
    <n v="6.7093933568168316"/>
    <x v="680"/>
  </r>
  <r>
    <n v="2019"/>
    <d v="2019-03-15T00:00:00"/>
    <x v="6"/>
    <x v="0"/>
    <x v="0"/>
    <d v="1899-12-30T10:34:00"/>
    <n v="28"/>
    <s v="strp"/>
    <s v="Striped Parrotfish"/>
    <s v="Scarus iserti"/>
    <x v="21"/>
    <x v="1"/>
    <n v="6"/>
    <n v="2"/>
    <s v="j"/>
    <n v="1.0959999999999999E-2"/>
    <n v="3.01"/>
    <n v="-4.8887"/>
    <n v="3.0548000000000002"/>
    <n v="2.4101596856521104"/>
    <n v="3.4929827401913811"/>
    <x v="809"/>
  </r>
  <r>
    <n v="2019"/>
    <d v="2019-03-15T00:00:00"/>
    <x v="6"/>
    <x v="0"/>
    <x v="0"/>
    <d v="1899-12-30T10:34:00"/>
    <n v="28"/>
    <s v="strp"/>
    <s v="Striped Parrotfish"/>
    <s v="Scarus iserti"/>
    <x v="21"/>
    <x v="1"/>
    <n v="3"/>
    <n v="5"/>
    <s v="j"/>
    <n v="1.0959999999999999E-2"/>
    <n v="3.01"/>
    <n v="-4.8887"/>
    <n v="3.0548000000000002"/>
    <n v="0.29918893707824967"/>
    <n v="0.42034899064939069"/>
    <x v="810"/>
  </r>
  <r>
    <n v="2019"/>
    <d v="2019-03-15T00:00:00"/>
    <x v="6"/>
    <x v="0"/>
    <x v="0"/>
    <d v="1899-12-30T10:34:00"/>
    <n v="28"/>
    <s v="strp"/>
    <s v="Striped Parrotfish"/>
    <s v="Scarus iserti"/>
    <x v="21"/>
    <x v="1"/>
    <n v="8"/>
    <n v="1"/>
    <s v="i"/>
    <n v="1.0959999999999999E-2"/>
    <n v="3.01"/>
    <n v="-4.8887"/>
    <n v="3.0548000000000002"/>
    <n v="5.7294299636484229"/>
    <n v="8.4112258089550505"/>
    <x v="811"/>
  </r>
  <r>
    <n v="2019"/>
    <d v="2019-03-15T00:00:00"/>
    <x v="6"/>
    <x v="0"/>
    <x v="0"/>
    <d v="1899-12-30T10:34:00"/>
    <n v="28"/>
    <s v="stop"/>
    <s v="Stoplight Parrotfish"/>
    <s v="Sparisoma viride"/>
    <x v="21"/>
    <x v="1"/>
    <n v="2"/>
    <n v="1"/>
    <s v="j"/>
    <n v="1.38E-2"/>
    <n v="3.04"/>
    <n v="-4.4317000000000002"/>
    <n v="2.9051"/>
    <n v="0.11350376646282974"/>
    <n v="0.22280361879355268"/>
    <x v="812"/>
  </r>
  <r>
    <n v="2019"/>
    <d v="2019-03-15T00:00:00"/>
    <x v="6"/>
    <x v="0"/>
    <x v="1"/>
    <d v="1899-12-30T10:47:00"/>
    <n v="27"/>
    <s v="stop"/>
    <s v="Stoplight Parrotfish"/>
    <s v="Sparisoma viride"/>
    <x v="21"/>
    <x v="1"/>
    <n v="20"/>
    <n v="1"/>
    <s v="i"/>
    <n v="1.38E-2"/>
    <n v="3.04"/>
    <n v="-4.4317000000000002"/>
    <n v="2.9051"/>
    <n v="124.45440510662077"/>
    <n v="179.06975540636282"/>
    <x v="593"/>
  </r>
  <r>
    <n v="2019"/>
    <d v="2019-03-15T00:00:00"/>
    <x v="6"/>
    <x v="0"/>
    <x v="1"/>
    <d v="1899-12-30T10:47:00"/>
    <n v="27"/>
    <s v="stop"/>
    <s v="Stoplight Parrotfish"/>
    <s v="Sparisoma viride"/>
    <x v="21"/>
    <x v="1"/>
    <n v="21"/>
    <n v="1"/>
    <s v="i"/>
    <n v="1.38E-2"/>
    <n v="3.04"/>
    <n v="-4.4317000000000002"/>
    <n v="2.9051"/>
    <n v="144.35297620307892"/>
    <n v="206.33802681991546"/>
    <x v="660"/>
  </r>
  <r>
    <n v="2019"/>
    <d v="2019-03-15T00:00:00"/>
    <x v="6"/>
    <x v="0"/>
    <x v="1"/>
    <d v="1899-12-30T10:47:00"/>
    <n v="27"/>
    <s v="stop"/>
    <s v="Stoplight Parrotfish"/>
    <s v="Sparisoma viride"/>
    <x v="21"/>
    <x v="1"/>
    <n v="33"/>
    <n v="1"/>
    <s v="t"/>
    <n v="1.38E-2"/>
    <n v="3.04"/>
    <n v="-4.4317000000000002"/>
    <n v="2.9051"/>
    <n v="570.37628950044143"/>
    <n v="767.06973304521671"/>
    <x v="794"/>
  </r>
  <r>
    <n v="2019"/>
    <d v="2019-03-15T00:00:00"/>
    <x v="6"/>
    <x v="0"/>
    <x v="1"/>
    <d v="1899-12-30T10:47:00"/>
    <n v="27"/>
    <s v="prp"/>
    <s v="Princess Parrotfish"/>
    <s v="Scarus taeniopterus"/>
    <x v="21"/>
    <x v="1"/>
    <n v="3"/>
    <n v="1"/>
    <s v="j"/>
    <n v="3.3500000000000002E-2"/>
    <n v="2.7086000000000001"/>
    <n v="-3.2256999999999998"/>
    <n v="2.3852000000000002"/>
    <n v="0.65671273400963648"/>
    <n v="1.9839449475553055"/>
    <x v="813"/>
  </r>
  <r>
    <n v="2019"/>
    <d v="2019-03-15T00:00:00"/>
    <x v="6"/>
    <x v="0"/>
    <x v="1"/>
    <d v="1899-12-30T10:47:00"/>
    <n v="27"/>
    <s v="prp"/>
    <s v="Princess Parrotfish"/>
    <s v="Scarus taeniopterus"/>
    <x v="21"/>
    <x v="1"/>
    <n v="11"/>
    <n v="1"/>
    <s v="i"/>
    <n v="3.3500000000000002E-2"/>
    <n v="2.7086000000000001"/>
    <n v="-3.2256999999999998"/>
    <n v="2.3852000000000002"/>
    <n v="22.169762164227816"/>
    <n v="43.997685665219798"/>
    <x v="681"/>
  </r>
  <r>
    <n v="2019"/>
    <d v="2019-03-15T00:00:00"/>
    <x v="6"/>
    <x v="0"/>
    <x v="1"/>
    <d v="1899-12-30T10:47:00"/>
    <n v="27"/>
    <s v="prp"/>
    <s v="Princess Parrotfish"/>
    <s v="Scarus taeniopterus"/>
    <x v="21"/>
    <x v="1"/>
    <n v="8"/>
    <n v="1"/>
    <s v="i"/>
    <n v="3.3500000000000002E-2"/>
    <n v="2.7086000000000001"/>
    <n v="-3.2256999999999998"/>
    <n v="2.3852000000000002"/>
    <n v="9.3573817111532165"/>
    <n v="20.584969932158472"/>
    <x v="756"/>
  </r>
  <r>
    <n v="2019"/>
    <d v="2019-03-15T00:00:00"/>
    <x v="6"/>
    <x v="0"/>
    <x v="1"/>
    <d v="1899-12-30T10:47:00"/>
    <n v="27"/>
    <s v="prp"/>
    <s v="Princess Parrotfish"/>
    <s v="Scarus taeniopterus"/>
    <x v="21"/>
    <x v="1"/>
    <n v="13"/>
    <n v="1"/>
    <m/>
    <n v="3.3500000000000002E-2"/>
    <n v="2.7086000000000001"/>
    <n v="-3.2256999999999998"/>
    <n v="2.3852000000000002"/>
    <n v="34.855536441080481"/>
    <n v="65.535660968650873"/>
    <x v="601"/>
  </r>
  <r>
    <n v="2019"/>
    <d v="2019-03-15T00:00:00"/>
    <x v="6"/>
    <x v="0"/>
    <x v="1"/>
    <d v="1899-12-30T10:47:00"/>
    <n v="27"/>
    <s v="stop"/>
    <s v="Stoplight Parrotfish"/>
    <s v="Sparisoma viride"/>
    <x v="21"/>
    <x v="1"/>
    <n v="11"/>
    <n v="1"/>
    <s v="i"/>
    <n v="1.38E-2"/>
    <n v="3.04"/>
    <n v="-4.4317000000000002"/>
    <n v="2.9051"/>
    <n v="20.216820228321584"/>
    <n v="31.531881781840099"/>
    <x v="814"/>
  </r>
  <r>
    <n v="2019"/>
    <d v="2019-03-15T00:00:00"/>
    <x v="6"/>
    <x v="0"/>
    <x v="1"/>
    <d v="1899-12-30T10:47:00"/>
    <n v="27"/>
    <s v="rbp"/>
    <s v="Redband Parrotfish"/>
    <s v="Sparisoma aurofrenatum"/>
    <x v="21"/>
    <x v="1"/>
    <n v="12"/>
    <n v="1"/>
    <s v="i"/>
    <n v="1.072E-2"/>
    <n v="3.12"/>
    <n v="-4.0781000000000001"/>
    <n v="2.7437999999999998"/>
    <n v="24.959752410454403"/>
    <n v="42.340648247283212"/>
    <x v="815"/>
  </r>
  <r>
    <n v="2019"/>
    <d v="2019-03-15T00:00:00"/>
    <x v="6"/>
    <x v="0"/>
    <x v="1"/>
    <d v="1899-12-30T10:47:00"/>
    <n v="27"/>
    <s v="qup"/>
    <s v="Queen Parrotfish"/>
    <s v="Scarus vetula"/>
    <x v="21"/>
    <x v="1"/>
    <n v="24"/>
    <n v="1"/>
    <s v="i"/>
    <n v="1.38E-2"/>
    <n v="3.03"/>
    <n v="-5.0162000000000004"/>
    <n v="3.1109"/>
    <n v="209.85491670789031"/>
    <n v="244.56772957919503"/>
    <x v="626"/>
  </r>
  <r>
    <n v="2019"/>
    <d v="2019-03-15T00:00:00"/>
    <x v="6"/>
    <x v="0"/>
    <x v="1"/>
    <d v="1899-12-30T10:47:00"/>
    <n v="27"/>
    <s v="rbp"/>
    <s v="Redband Parrotfish"/>
    <s v="Sparisoma aurofrenatum"/>
    <x v="21"/>
    <x v="1"/>
    <n v="13"/>
    <n v="1"/>
    <s v="i"/>
    <n v="1.072E-2"/>
    <n v="3.12"/>
    <n v="-4.0781000000000001"/>
    <n v="2.7437999999999998"/>
    <n v="32.040408504285118"/>
    <n v="52.739713965167816"/>
    <x v="743"/>
  </r>
  <r>
    <n v="2019"/>
    <d v="2019-03-15T00:00:00"/>
    <x v="6"/>
    <x v="0"/>
    <x v="1"/>
    <d v="1899-12-30T10:47:00"/>
    <n v="27"/>
    <s v="rbp"/>
    <s v="Redband Parrotfish"/>
    <s v="Sparisoma aurofrenatum"/>
    <x v="21"/>
    <x v="1"/>
    <n v="8"/>
    <n v="1"/>
    <s v="j"/>
    <n v="1.072E-2"/>
    <n v="3.12"/>
    <n v="-4.0781000000000001"/>
    <n v="2.7437999999999998"/>
    <n v="7.0442627183996569"/>
    <n v="13.918688207229055"/>
    <x v="632"/>
  </r>
  <r>
    <n v="2019"/>
    <d v="2019-03-15T00:00:00"/>
    <x v="6"/>
    <x v="0"/>
    <x v="1"/>
    <d v="1899-12-30T10:47:00"/>
    <n v="27"/>
    <s v="prp"/>
    <s v="Princess Parrotfish"/>
    <s v="Scarus taeniopterus"/>
    <x v="21"/>
    <x v="1"/>
    <n v="10"/>
    <n v="1"/>
    <s v="i"/>
    <n v="3.3500000000000002E-2"/>
    <n v="2.7086000000000001"/>
    <n v="-3.2256999999999998"/>
    <n v="2.3852000000000002"/>
    <n v="17.125560999944316"/>
    <n v="35.050966680669347"/>
    <x v="804"/>
  </r>
  <r>
    <n v="2019"/>
    <d v="2019-03-15T00:00:00"/>
    <x v="6"/>
    <x v="0"/>
    <x v="1"/>
    <d v="1899-12-30T10:47:00"/>
    <n v="27"/>
    <s v="prp"/>
    <s v="Princess Parrotfish"/>
    <s v="Scarus taeniopterus"/>
    <x v="21"/>
    <x v="1"/>
    <n v="15"/>
    <n v="1"/>
    <s v="i"/>
    <n v="3.3500000000000002E-2"/>
    <n v="2.7086000000000001"/>
    <n v="-3.2256999999999998"/>
    <n v="2.3852000000000002"/>
    <n v="51.357702984233178"/>
    <n v="92.19616810425471"/>
    <x v="630"/>
  </r>
  <r>
    <n v="2019"/>
    <d v="2019-03-15T00:00:00"/>
    <x v="6"/>
    <x v="0"/>
    <x v="1"/>
    <d v="1899-12-30T10:47:00"/>
    <n v="27"/>
    <s v="stop"/>
    <s v="Stoplight Parrotfish"/>
    <s v="Sparisoma viride"/>
    <x v="21"/>
    <x v="1"/>
    <n v="12"/>
    <n v="2"/>
    <s v="i"/>
    <n v="1.38E-2"/>
    <n v="3.04"/>
    <n v="-4.4317000000000002"/>
    <n v="2.9051"/>
    <n v="26.338441566816869"/>
    <n v="40.600318253552281"/>
    <x v="816"/>
  </r>
  <r>
    <n v="2019"/>
    <d v="2019-03-15T00:00:00"/>
    <x v="6"/>
    <x v="0"/>
    <x v="1"/>
    <d v="1899-12-30T10:47:00"/>
    <n v="27"/>
    <s v="rbp"/>
    <s v="Redband Parrotfish"/>
    <s v="Sparisoma aurofrenatum"/>
    <x v="21"/>
    <x v="1"/>
    <n v="16"/>
    <n v="1"/>
    <s v="i"/>
    <n v="1.072E-2"/>
    <n v="3.12"/>
    <n v="-4.0781000000000001"/>
    <n v="2.7437999999999998"/>
    <n v="61.241967015019895"/>
    <n v="93.231872840853399"/>
    <x v="782"/>
  </r>
  <r>
    <n v="2019"/>
    <d v="2019-03-15T00:00:00"/>
    <x v="6"/>
    <x v="0"/>
    <x v="1"/>
    <d v="1899-12-30T10:47:00"/>
    <n v="27"/>
    <s v="rbp"/>
    <s v="Redband Parrotfish"/>
    <s v="Sparisoma aurofrenatum"/>
    <x v="21"/>
    <x v="1"/>
    <n v="14"/>
    <n v="1"/>
    <s v="i"/>
    <n v="1.072E-2"/>
    <n v="3.12"/>
    <n v="-4.0781000000000001"/>
    <n v="2.7437999999999998"/>
    <n v="40.375160027328299"/>
    <n v="64.631778134170816"/>
    <x v="603"/>
  </r>
  <r>
    <n v="2019"/>
    <d v="2019-03-15T00:00:00"/>
    <x v="6"/>
    <x v="0"/>
    <x v="1"/>
    <d v="1899-12-30T10:47:00"/>
    <n v="27"/>
    <s v="blt"/>
    <s v="Blue Tang"/>
    <s v="Acanthurus coeruleus"/>
    <x v="22"/>
    <x v="1"/>
    <n v="12"/>
    <n v="1"/>
    <m/>
    <n v="2.512E-2"/>
    <n v="2.96"/>
    <n v="-2.8241999999999998"/>
    <n v="2.2637999999999998"/>
    <n v="39.300323326954469"/>
    <n v="76.322133977954692"/>
    <x v="695"/>
  </r>
  <r>
    <n v="2019"/>
    <d v="2019-03-15T00:00:00"/>
    <x v="6"/>
    <x v="0"/>
    <x v="1"/>
    <d v="1899-12-30T10:47:00"/>
    <n v="27"/>
    <s v="stop"/>
    <s v="Stoplight Parrotfish"/>
    <s v="Sparisoma viride"/>
    <x v="21"/>
    <x v="1"/>
    <n v="8"/>
    <n v="1"/>
    <s v="j"/>
    <n v="1.38E-2"/>
    <n v="3.04"/>
    <n v="-4.4317000000000002"/>
    <n v="2.9051"/>
    <n v="7.6784338446641121"/>
    <n v="12.501632299830902"/>
    <x v="671"/>
  </r>
  <r>
    <n v="2019"/>
    <d v="2019-03-15T00:00:00"/>
    <x v="6"/>
    <x v="0"/>
    <x v="1"/>
    <d v="1899-12-30T10:47:00"/>
    <n v="27"/>
    <s v="strp"/>
    <s v="Striped Parrotfish"/>
    <s v="Scarus iserti"/>
    <x v="21"/>
    <x v="1"/>
    <n v="3"/>
    <n v="3"/>
    <s v="j"/>
    <n v="1.0959999999999999E-2"/>
    <n v="3.01"/>
    <n v="-4.8887"/>
    <n v="3.0548000000000002"/>
    <n v="0.29918893707824967"/>
    <n v="0.42034899064939069"/>
    <x v="817"/>
  </r>
  <r>
    <n v="2019"/>
    <d v="2019-03-15T00:00:00"/>
    <x v="6"/>
    <x v="0"/>
    <x v="2"/>
    <d v="1899-12-30T10:57:00"/>
    <n v="29"/>
    <s v="rbp"/>
    <s v="Redband Parrotfish"/>
    <s v="Sparisoma aurofrenatum"/>
    <x v="21"/>
    <x v="1"/>
    <n v="21"/>
    <n v="1"/>
    <s v="t"/>
    <n v="1.072E-2"/>
    <n v="3.12"/>
    <n v="-4.0781000000000001"/>
    <n v="2.7437999999999998"/>
    <n v="143.06025173966486"/>
    <n v="196.60986314457895"/>
    <x v="686"/>
  </r>
  <r>
    <n v="2019"/>
    <d v="2019-03-15T00:00:00"/>
    <x v="6"/>
    <x v="0"/>
    <x v="2"/>
    <d v="1899-12-30T10:57:00"/>
    <n v="29"/>
    <s v="qup"/>
    <s v="Queen Parrotfish"/>
    <s v="Scarus vetula"/>
    <x v="21"/>
    <x v="1"/>
    <n v="30"/>
    <n v="1"/>
    <s v="t"/>
    <n v="1.38E-2"/>
    <n v="3.03"/>
    <n v="-5.0162000000000004"/>
    <n v="3.1109"/>
    <n v="412.62590342031763"/>
    <n v="489.6395738782121"/>
    <x v="676"/>
  </r>
  <r>
    <n v="2019"/>
    <d v="2019-03-15T00:00:00"/>
    <x v="6"/>
    <x v="0"/>
    <x v="2"/>
    <d v="1899-12-30T10:57:00"/>
    <n v="29"/>
    <s v="qup"/>
    <s v="Queen Parrotfish"/>
    <s v="Scarus vetula"/>
    <x v="21"/>
    <x v="1"/>
    <n v="28"/>
    <n v="1"/>
    <s v="i"/>
    <n v="1.38E-2"/>
    <n v="3.03"/>
    <n v="-5.0162000000000004"/>
    <n v="3.1109"/>
    <n v="334.7864878774447"/>
    <n v="395.06078258407069"/>
    <x v="612"/>
  </r>
  <r>
    <n v="2019"/>
    <d v="2019-03-15T00:00:00"/>
    <x v="6"/>
    <x v="0"/>
    <x v="2"/>
    <d v="1899-12-30T10:57:00"/>
    <n v="29"/>
    <s v="qup"/>
    <s v="Queen Parrotfish"/>
    <s v="Scarus vetula"/>
    <x v="21"/>
    <x v="1"/>
    <n v="22"/>
    <n v="1"/>
    <s v="i"/>
    <n v="1.38E-2"/>
    <n v="3.03"/>
    <n v="-5.0162000000000004"/>
    <n v="3.1109"/>
    <n v="161.22033130764439"/>
    <n v="186.5703893135852"/>
    <x v="690"/>
  </r>
  <r>
    <n v="2019"/>
    <d v="2019-03-15T00:00:00"/>
    <x v="6"/>
    <x v="0"/>
    <x v="2"/>
    <d v="1899-12-30T10:57:00"/>
    <n v="29"/>
    <s v="stop"/>
    <s v="Stoplight Parrotfish"/>
    <s v="Sparisoma viride"/>
    <x v="21"/>
    <x v="1"/>
    <n v="30"/>
    <n v="1"/>
    <s v="t"/>
    <n v="1.38E-2"/>
    <n v="3.04"/>
    <n v="-4.4317000000000002"/>
    <n v="2.9051"/>
    <n v="426.90151962585236"/>
    <n v="581.54718397712224"/>
    <x v="600"/>
  </r>
  <r>
    <n v="2019"/>
    <d v="2019-03-15T00:00:00"/>
    <x v="6"/>
    <x v="0"/>
    <x v="2"/>
    <d v="1899-12-30T10:57:00"/>
    <n v="29"/>
    <s v="stop"/>
    <s v="Stoplight Parrotfish"/>
    <s v="Sparisoma viride"/>
    <x v="21"/>
    <x v="1"/>
    <n v="26"/>
    <n v="2"/>
    <s v="i"/>
    <n v="1.38E-2"/>
    <n v="3.04"/>
    <n v="-4.4317000000000002"/>
    <n v="2.9051"/>
    <n v="276.31092977022331"/>
    <n v="383.741768934785"/>
    <x v="769"/>
  </r>
  <r>
    <n v="2019"/>
    <d v="2019-03-15T00:00:00"/>
    <x v="6"/>
    <x v="0"/>
    <x v="2"/>
    <d v="1899-12-30T10:57:00"/>
    <n v="29"/>
    <s v="stop"/>
    <s v="Stoplight Parrotfish"/>
    <s v="Sparisoma viride"/>
    <x v="21"/>
    <x v="1"/>
    <n v="20"/>
    <n v="1"/>
    <s v="i"/>
    <n v="1.38E-2"/>
    <n v="3.04"/>
    <n v="-4.4317000000000002"/>
    <n v="2.9051"/>
    <n v="124.45440510662077"/>
    <n v="179.06975540636282"/>
    <x v="593"/>
  </r>
  <r>
    <n v="2019"/>
    <d v="2019-03-15T00:00:00"/>
    <x v="6"/>
    <x v="0"/>
    <x v="2"/>
    <d v="1899-12-30T10:57:00"/>
    <n v="29"/>
    <s v="strp"/>
    <s v="Striped Parrotfish"/>
    <s v="Scarus iserti"/>
    <x v="21"/>
    <x v="1"/>
    <n v="3"/>
    <n v="2"/>
    <s v="j"/>
    <n v="1.0959999999999999E-2"/>
    <n v="3.01"/>
    <n v="-4.8887"/>
    <n v="3.0548000000000002"/>
    <n v="0.29918893707824967"/>
    <n v="0.42034899064939069"/>
    <x v="818"/>
  </r>
  <r>
    <n v="2019"/>
    <d v="2019-03-15T00:00:00"/>
    <x v="6"/>
    <x v="0"/>
    <x v="2"/>
    <d v="1899-12-30T10:57:00"/>
    <n v="29"/>
    <s v="prp"/>
    <s v="Princess Parrotfish"/>
    <s v="Scarus taeniopterus"/>
    <x v="21"/>
    <x v="1"/>
    <n v="14"/>
    <n v="2"/>
    <s v="i"/>
    <n v="3.3500000000000002E-2"/>
    <n v="2.7086000000000001"/>
    <n v="-3.2256999999999998"/>
    <n v="2.3852000000000002"/>
    <n v="42.603688875365265"/>
    <n v="78.206813423753971"/>
    <x v="699"/>
  </r>
  <r>
    <n v="2019"/>
    <d v="2019-03-15T00:00:00"/>
    <x v="6"/>
    <x v="0"/>
    <x v="2"/>
    <d v="1899-12-30T10:57:00"/>
    <n v="29"/>
    <s v="prp"/>
    <s v="Princess Parrotfish"/>
    <s v="Scarus taeniopterus"/>
    <x v="21"/>
    <x v="1"/>
    <n v="17"/>
    <n v="1"/>
    <s v="i"/>
    <n v="3.3500000000000002E-2"/>
    <n v="2.7086000000000001"/>
    <n v="-3.2256999999999998"/>
    <n v="2.3852000000000002"/>
    <n v="72.083979665360687"/>
    <n v="124.27013418228138"/>
    <x v="635"/>
  </r>
  <r>
    <n v="2019"/>
    <d v="2019-03-15T00:00:00"/>
    <x v="6"/>
    <x v="0"/>
    <x v="2"/>
    <d v="1899-12-30T10:57:00"/>
    <n v="29"/>
    <s v="ocs"/>
    <s v="Ocean Surgeonfish"/>
    <s v="Acanthurus bahianus"/>
    <x v="22"/>
    <x v="1"/>
    <n v="14"/>
    <n v="1"/>
    <m/>
    <n v="1.8620000000000001E-2"/>
    <n v="2.91"/>
    <n v="-4.6005000000000003"/>
    <n v="2.9752000000000001"/>
    <n v="40.291390949391584"/>
    <n v="60.906007515663681"/>
    <x v="615"/>
  </r>
  <r>
    <n v="2019"/>
    <d v="2019-03-15T00:00:00"/>
    <x v="6"/>
    <x v="0"/>
    <x v="2"/>
    <d v="1899-12-30T10:57:00"/>
    <n v="29"/>
    <s v="stop"/>
    <s v="Stoplight Parrotfish"/>
    <s v="Sparisoma viride"/>
    <x v="21"/>
    <x v="1"/>
    <n v="14"/>
    <n v="1"/>
    <s v="i"/>
    <n v="1.38E-2"/>
    <n v="3.04"/>
    <n v="-4.4317000000000002"/>
    <n v="2.9051"/>
    <n v="42.083157245422122"/>
    <n v="63.535515280093612"/>
    <x v="627"/>
  </r>
  <r>
    <n v="2019"/>
    <d v="2019-03-15T00:00:00"/>
    <x v="6"/>
    <x v="0"/>
    <x v="2"/>
    <d v="1899-12-30T10:57:00"/>
    <n v="29"/>
    <s v="blt"/>
    <s v="Blue Tang"/>
    <s v="Acanthurus coeruleus"/>
    <x v="22"/>
    <x v="1"/>
    <n v="14"/>
    <n v="1"/>
    <m/>
    <n v="2.512E-2"/>
    <n v="2.96"/>
    <n v="-2.8241999999999998"/>
    <n v="2.2637999999999998"/>
    <n v="62.023835721117067"/>
    <n v="108.19436620046002"/>
    <x v="682"/>
  </r>
  <r>
    <n v="2019"/>
    <d v="2019-03-15T00:00:00"/>
    <x v="6"/>
    <x v="0"/>
    <x v="2"/>
    <d v="1899-12-30T10:57:00"/>
    <n v="29"/>
    <s v="strp"/>
    <s v="Striped Parrotfish"/>
    <s v="Scarus iserti"/>
    <x v="21"/>
    <x v="1"/>
    <n v="3"/>
    <n v="5"/>
    <s v="j"/>
    <n v="1.0959999999999999E-2"/>
    <n v="3.01"/>
    <n v="-4.8887"/>
    <n v="3.0548000000000002"/>
    <n v="0.29918893707824967"/>
    <n v="0.42034899064939069"/>
    <x v="810"/>
  </r>
  <r>
    <n v="2019"/>
    <d v="2019-03-15T00:00:00"/>
    <x v="6"/>
    <x v="0"/>
    <x v="2"/>
    <d v="1899-12-30T10:57:00"/>
    <n v="29"/>
    <s v="stop"/>
    <s v="Stoplight Parrotfish"/>
    <s v="Sparisoma viride"/>
    <x v="21"/>
    <x v="1"/>
    <n v="4"/>
    <n v="1"/>
    <s v="j"/>
    <n v="1.38E-2"/>
    <n v="3.04"/>
    <n v="-4.4317000000000002"/>
    <n v="2.9051"/>
    <n v="0.933558333423811"/>
    <n v="1.6689544383321804"/>
    <x v="819"/>
  </r>
  <r>
    <n v="2019"/>
    <d v="2019-03-15T00:00:00"/>
    <x v="6"/>
    <x v="0"/>
    <x v="2"/>
    <d v="1899-12-30T10:57:00"/>
    <n v="29"/>
    <s v="rbp"/>
    <s v="Redband Parrotfish"/>
    <s v="Sparisoma aurofrenatum"/>
    <x v="21"/>
    <x v="1"/>
    <n v="19"/>
    <n v="1"/>
    <s v="i"/>
    <n v="1.072E-2"/>
    <n v="3.12"/>
    <n v="-4.0781000000000001"/>
    <n v="2.7437999999999998"/>
    <n v="104.69019779399261"/>
    <n v="149.3977752647418"/>
    <x v="749"/>
  </r>
  <r>
    <n v="2019"/>
    <d v="2019-03-15T00:00:00"/>
    <x v="6"/>
    <x v="0"/>
    <x v="2"/>
    <d v="1899-12-30T10:57:00"/>
    <n v="29"/>
    <s v="stop"/>
    <s v="Stoplight Parrotfish"/>
    <s v="Sparisoma viride"/>
    <x v="21"/>
    <x v="1"/>
    <n v="12"/>
    <n v="1"/>
    <s v="i"/>
    <n v="1.38E-2"/>
    <n v="3.04"/>
    <n v="-4.4317000000000002"/>
    <n v="2.9051"/>
    <n v="26.338441566816869"/>
    <n v="40.600318253552281"/>
    <x v="766"/>
  </r>
  <r>
    <n v="2019"/>
    <d v="2019-03-15T00:00:00"/>
    <x v="6"/>
    <x v="0"/>
    <x v="2"/>
    <d v="1899-12-30T10:57:00"/>
    <n v="29"/>
    <s v="strp"/>
    <s v="Striped Parrotfish"/>
    <s v="Scarus iserti"/>
    <x v="21"/>
    <x v="1"/>
    <n v="13"/>
    <n v="1"/>
    <s v="i"/>
    <n v="1.0959999999999999E-2"/>
    <n v="3.01"/>
    <n v="-4.8887"/>
    <n v="3.0548000000000002"/>
    <n v="24.704726176219836"/>
    <n v="37.065866108828203"/>
    <x v="820"/>
  </r>
  <r>
    <n v="2019"/>
    <d v="2019-03-15T00:00:00"/>
    <x v="6"/>
    <x v="0"/>
    <x v="3"/>
    <d v="1899-12-30T11:10:00"/>
    <n v="30"/>
    <s v="rbp"/>
    <s v="Redband Parrotfish"/>
    <s v="Sparisoma aurofrenatum"/>
    <x v="21"/>
    <x v="1"/>
    <n v="20"/>
    <n v="1"/>
    <s v="t"/>
    <n v="1.072E-2"/>
    <n v="3.12"/>
    <n v="-4.0781000000000001"/>
    <n v="2.7437999999999998"/>
    <n v="122.85939484389488"/>
    <n v="171.97531044669645"/>
    <x v="614"/>
  </r>
  <r>
    <n v="2019"/>
    <d v="2019-03-15T00:00:00"/>
    <x v="6"/>
    <x v="0"/>
    <x v="3"/>
    <d v="1899-12-30T11:10:00"/>
    <n v="30"/>
    <s v="stop"/>
    <s v="Stoplight Parrotfish"/>
    <s v="Sparisoma viride"/>
    <x v="21"/>
    <x v="1"/>
    <n v="35"/>
    <n v="1"/>
    <s v="t"/>
    <n v="1.38E-2"/>
    <n v="3.04"/>
    <n v="-4.4317000000000002"/>
    <n v="2.9051"/>
    <n v="682.09668871823169"/>
    <n v="910.06429464234679"/>
    <x v="672"/>
  </r>
  <r>
    <n v="2019"/>
    <d v="2019-03-15T00:00:00"/>
    <x v="6"/>
    <x v="0"/>
    <x v="3"/>
    <d v="1899-12-30T11:10:00"/>
    <n v="30"/>
    <s v="qup"/>
    <s v="Queen Parrotfish"/>
    <s v="Scarus vetula"/>
    <x v="21"/>
    <x v="1"/>
    <n v="27"/>
    <n v="1"/>
    <s v="i"/>
    <n v="1.38E-2"/>
    <n v="3.03"/>
    <n v="-5.0162000000000004"/>
    <n v="3.1109"/>
    <n v="299.85499780940251"/>
    <n v="352.80077779738235"/>
    <x v="606"/>
  </r>
  <r>
    <n v="2019"/>
    <d v="2019-03-15T00:00:00"/>
    <x v="6"/>
    <x v="0"/>
    <x v="3"/>
    <d v="1899-12-30T11:10:00"/>
    <n v="30"/>
    <s v="qup"/>
    <s v="Queen Parrotfish"/>
    <s v="Scarus vetula"/>
    <x v="21"/>
    <x v="1"/>
    <n v="30"/>
    <n v="1"/>
    <s v="t"/>
    <n v="1.38E-2"/>
    <n v="3.03"/>
    <n v="-5.0162000000000004"/>
    <n v="3.1109"/>
    <n v="412.62590342031763"/>
    <n v="489.6395738782121"/>
    <x v="676"/>
  </r>
  <r>
    <n v="2019"/>
    <d v="2019-03-15T00:00:00"/>
    <x v="6"/>
    <x v="0"/>
    <x v="3"/>
    <d v="1899-12-30T11:10:00"/>
    <n v="30"/>
    <s v="prp"/>
    <s v="Princess Parrotfish"/>
    <s v="Scarus taeniopterus"/>
    <x v="21"/>
    <x v="1"/>
    <n v="15"/>
    <n v="2"/>
    <s v="i"/>
    <n v="3.3500000000000002E-2"/>
    <n v="2.7086000000000001"/>
    <n v="-3.2256999999999998"/>
    <n v="2.3852000000000002"/>
    <n v="51.357702984233178"/>
    <n v="92.19616810425471"/>
    <x v="607"/>
  </r>
  <r>
    <n v="2019"/>
    <d v="2019-03-15T00:00:00"/>
    <x v="6"/>
    <x v="0"/>
    <x v="3"/>
    <d v="1899-12-30T11:10:00"/>
    <n v="30"/>
    <s v="prp"/>
    <s v="Princess Parrotfish"/>
    <s v="Scarus taeniopterus"/>
    <x v="21"/>
    <x v="1"/>
    <n v="18"/>
    <n v="1"/>
    <s v="i"/>
    <n v="3.3500000000000002E-2"/>
    <n v="2.7086000000000001"/>
    <n v="-3.2256999999999998"/>
    <n v="2.3852000000000002"/>
    <n v="84.154222975924739"/>
    <n v="142.42163893869329"/>
    <x v="592"/>
  </r>
  <r>
    <n v="2019"/>
    <d v="2019-03-15T00:00:00"/>
    <x v="6"/>
    <x v="0"/>
    <x v="3"/>
    <d v="1899-12-30T11:10:00"/>
    <n v="30"/>
    <s v="prp"/>
    <s v="Princess Parrotfish"/>
    <s v="Scarus taeniopterus"/>
    <x v="21"/>
    <x v="1"/>
    <n v="12"/>
    <n v="1"/>
    <s v="i"/>
    <n v="3.3500000000000002E-2"/>
    <n v="2.7086000000000001"/>
    <n v="-3.2256999999999998"/>
    <n v="2.3852000000000002"/>
    <n v="28.061774480442775"/>
    <n v="54.145592205106873"/>
    <x v="591"/>
  </r>
  <r>
    <n v="2019"/>
    <d v="2019-03-15T00:00:00"/>
    <x v="6"/>
    <x v="0"/>
    <x v="3"/>
    <d v="1899-12-30T11:10:00"/>
    <n v="30"/>
    <s v="prp"/>
    <s v="Princess Parrotfish"/>
    <s v="Scarus taeniopterus"/>
    <x v="21"/>
    <x v="1"/>
    <n v="20"/>
    <n v="1"/>
    <s v="t"/>
    <n v="3.3500000000000002E-2"/>
    <n v="2.7086000000000001"/>
    <n v="-3.2256999999999998"/>
    <n v="2.3852000000000002"/>
    <n v="111.94756544450011"/>
    <n v="183.11197449783583"/>
    <x v="611"/>
  </r>
  <r>
    <n v="2019"/>
    <d v="2019-03-15T00:00:00"/>
    <x v="6"/>
    <x v="0"/>
    <x v="3"/>
    <d v="1899-12-30T11:10:00"/>
    <n v="30"/>
    <s v="ocs"/>
    <s v="Ocean Surgeonfish"/>
    <s v="Acanthurus bahianus"/>
    <x v="22"/>
    <x v="1"/>
    <n v="17"/>
    <n v="1"/>
    <m/>
    <n v="1.8620000000000001E-2"/>
    <n v="2.91"/>
    <n v="-4.6005000000000003"/>
    <n v="2.9752000000000001"/>
    <n v="70.890173269794147"/>
    <n v="108.52545888885899"/>
    <x v="654"/>
  </r>
  <r>
    <n v="2019"/>
    <d v="2019-03-15T00:00:00"/>
    <x v="6"/>
    <x v="0"/>
    <x v="3"/>
    <d v="1899-12-30T11:10:00"/>
    <n v="30"/>
    <s v="strp"/>
    <s v="Striped Parrotfish"/>
    <s v="Scarus iserti"/>
    <x v="21"/>
    <x v="1"/>
    <n v="4"/>
    <n v="6"/>
    <s v="j"/>
    <n v="1.0959999999999999E-2"/>
    <n v="3.01"/>
    <n v="-4.8887"/>
    <n v="3.0548000000000002"/>
    <n v="0.71123173750391744"/>
    <n v="1.0122152160204034"/>
    <x v="677"/>
  </r>
  <r>
    <n v="2019"/>
    <d v="2019-03-15T00:00:00"/>
    <x v="6"/>
    <x v="0"/>
    <x v="3"/>
    <d v="1899-12-30T11:10:00"/>
    <n v="30"/>
    <s v="rbp"/>
    <s v="Redband Parrotfish"/>
    <s v="Sparisoma aurofrenatum"/>
    <x v="21"/>
    <x v="1"/>
    <n v="5"/>
    <n v="1"/>
    <s v="j"/>
    <n v="1.072E-2"/>
    <n v="3.12"/>
    <n v="-4.0781000000000001"/>
    <n v="2.7437999999999998"/>
    <n v="1.6254783853713242"/>
    <n v="3.8329565652892388"/>
    <x v="821"/>
  </r>
  <r>
    <n v="2019"/>
    <d v="2019-03-15T00:00:00"/>
    <x v="6"/>
    <x v="0"/>
    <x v="3"/>
    <d v="1899-12-30T11:10:00"/>
    <n v="30"/>
    <s v="strp"/>
    <s v="Striped Parrotfish"/>
    <s v="Scarus iserti"/>
    <x v="21"/>
    <x v="1"/>
    <n v="7"/>
    <n v="2"/>
    <s v="i"/>
    <n v="1.0959999999999999E-2"/>
    <n v="3.01"/>
    <n v="-4.8887"/>
    <n v="3.0548000000000002"/>
    <n v="3.8331485883423078"/>
    <n v="5.5937814271818533"/>
    <x v="822"/>
  </r>
  <r>
    <n v="2019"/>
    <d v="2019-03-15T00:00:00"/>
    <x v="6"/>
    <x v="0"/>
    <x v="4"/>
    <d v="1899-12-30T11:20:00"/>
    <n v="28"/>
    <s v="qup"/>
    <s v="Queen Parrotfish"/>
    <s v="Scarus vetula"/>
    <x v="21"/>
    <x v="1"/>
    <n v="27"/>
    <n v="1"/>
    <s v="i"/>
    <n v="1.38E-2"/>
    <n v="3.03"/>
    <n v="-5.0162000000000004"/>
    <n v="3.1109"/>
    <n v="299.85499780940251"/>
    <n v="352.80077779738235"/>
    <x v="606"/>
  </r>
  <r>
    <n v="2019"/>
    <d v="2019-03-15T00:00:00"/>
    <x v="6"/>
    <x v="0"/>
    <x v="4"/>
    <d v="1899-12-30T11:20:00"/>
    <n v="28"/>
    <s v="qup"/>
    <s v="Queen Parrotfish"/>
    <s v="Scarus vetula"/>
    <x v="21"/>
    <x v="1"/>
    <n v="23"/>
    <n v="1"/>
    <s v="i"/>
    <n v="1.38E-2"/>
    <n v="3.03"/>
    <n v="-5.0162000000000004"/>
    <n v="3.1109"/>
    <n v="184.46519255545186"/>
    <n v="214.23929230422809"/>
    <x v="675"/>
  </r>
  <r>
    <n v="2019"/>
    <d v="2019-03-15T00:00:00"/>
    <x v="6"/>
    <x v="0"/>
    <x v="4"/>
    <d v="1899-12-30T11:20:00"/>
    <n v="28"/>
    <s v="qup"/>
    <s v="Queen Parrotfish"/>
    <s v="Scarus vetula"/>
    <x v="21"/>
    <x v="1"/>
    <n v="25"/>
    <n v="1"/>
    <s v="i"/>
    <n v="1.38E-2"/>
    <n v="3.03"/>
    <n v="-5.0162000000000004"/>
    <n v="3.1109"/>
    <n v="237.48561721155306"/>
    <n v="277.684458006971"/>
    <x v="823"/>
  </r>
  <r>
    <n v="2019"/>
    <d v="2019-03-15T00:00:00"/>
    <x v="6"/>
    <x v="0"/>
    <x v="4"/>
    <d v="1899-12-30T11:20:00"/>
    <n v="28"/>
    <s v="qup"/>
    <s v="Queen Parrotfish"/>
    <s v="Scarus vetula"/>
    <x v="21"/>
    <x v="1"/>
    <n v="35"/>
    <n v="1"/>
    <s v="t"/>
    <n v="1.38E-2"/>
    <n v="3.03"/>
    <n v="-5.0162000000000004"/>
    <n v="3.1109"/>
    <n v="658.27181550210435"/>
    <n v="790.93588337793562"/>
    <x v="688"/>
  </r>
  <r>
    <n v="2019"/>
    <d v="2019-03-15T00:00:00"/>
    <x v="6"/>
    <x v="0"/>
    <x v="4"/>
    <d v="1899-12-30T11:20:00"/>
    <n v="28"/>
    <s v="qup"/>
    <s v="Queen Parrotfish"/>
    <s v="Scarus vetula"/>
    <x v="21"/>
    <x v="1"/>
    <n v="20"/>
    <n v="1"/>
    <s v="t"/>
    <n v="1.38E-2"/>
    <n v="3.03"/>
    <n v="-5.0162000000000004"/>
    <n v="3.1109"/>
    <n v="120.7813760748945"/>
    <n v="138.69928220116935"/>
    <x v="613"/>
  </r>
  <r>
    <n v="2019"/>
    <d v="2019-03-15T00:00:00"/>
    <x v="6"/>
    <x v="0"/>
    <x v="4"/>
    <d v="1899-12-30T11:20:00"/>
    <n v="28"/>
    <s v="rbp"/>
    <s v="Redband Parrotfish"/>
    <s v="Sparisoma aurofrenatum"/>
    <x v="21"/>
    <x v="1"/>
    <n v="18"/>
    <n v="1"/>
    <s v="t"/>
    <n v="1.072E-2"/>
    <n v="3.12"/>
    <n v="-4.0781000000000001"/>
    <n v="2.7437999999999998"/>
    <n v="88.43923988864465"/>
    <n v="128.80024807719036"/>
    <x v="622"/>
  </r>
  <r>
    <n v="2019"/>
    <d v="2019-03-15T00:00:00"/>
    <x v="6"/>
    <x v="0"/>
    <x v="4"/>
    <d v="1899-12-30T11:20:00"/>
    <n v="28"/>
    <s v="rbp"/>
    <s v="Redband Parrotfish"/>
    <s v="Sparisoma aurofrenatum"/>
    <x v="21"/>
    <x v="1"/>
    <n v="12"/>
    <n v="1"/>
    <s v="i"/>
    <n v="1.072E-2"/>
    <n v="3.12"/>
    <n v="-4.0781000000000001"/>
    <n v="2.7437999999999998"/>
    <n v="24.959752410454403"/>
    <n v="42.340648247283212"/>
    <x v="815"/>
  </r>
  <r>
    <n v="2019"/>
    <d v="2019-03-15T00:00:00"/>
    <x v="6"/>
    <x v="0"/>
    <x v="4"/>
    <d v="1899-12-30T11:20:00"/>
    <n v="28"/>
    <s v="prp"/>
    <s v="Princess Parrotfish"/>
    <s v="Scarus taeniopterus"/>
    <x v="21"/>
    <x v="1"/>
    <n v="20"/>
    <n v="2"/>
    <s v="t"/>
    <n v="3.3500000000000002E-2"/>
    <n v="2.7086000000000001"/>
    <n v="-3.2256999999999998"/>
    <n v="2.3852000000000002"/>
    <n v="111.94756544450011"/>
    <n v="183.11197449783583"/>
    <x v="755"/>
  </r>
  <r>
    <n v="2019"/>
    <d v="2019-03-15T00:00:00"/>
    <x v="6"/>
    <x v="0"/>
    <x v="4"/>
    <d v="1899-12-30T11:20:00"/>
    <n v="28"/>
    <s v="prp"/>
    <s v="Princess Parrotfish"/>
    <s v="Scarus taeniopterus"/>
    <x v="21"/>
    <x v="1"/>
    <n v="21"/>
    <n v="1"/>
    <s v="t"/>
    <n v="3.3500000000000002E-2"/>
    <n v="2.7086000000000001"/>
    <n v="-3.2256999999999998"/>
    <n v="2.3852000000000002"/>
    <n v="127.76384956386568"/>
    <n v="205.71097462173614"/>
    <x v="599"/>
  </r>
  <r>
    <n v="2019"/>
    <d v="2019-03-15T00:00:00"/>
    <x v="6"/>
    <x v="0"/>
    <x v="4"/>
    <d v="1899-12-30T11:20:00"/>
    <n v="28"/>
    <s v="rbp"/>
    <s v="Redband Parrotfish"/>
    <s v="Sparisoma aurofrenatum"/>
    <x v="21"/>
    <x v="1"/>
    <n v="3"/>
    <n v="1"/>
    <s v="j"/>
    <n v="1.072E-2"/>
    <n v="3.12"/>
    <n v="-4.0781000000000001"/>
    <n v="2.7437999999999998"/>
    <n v="0.33022739611377439"/>
    <n v="0.94368119037835774"/>
    <x v="620"/>
  </r>
  <r>
    <n v="2019"/>
    <d v="2019-03-15T00:00:00"/>
    <x v="6"/>
    <x v="0"/>
    <x v="4"/>
    <d v="1899-12-30T11:20:00"/>
    <n v="28"/>
    <s v="prp"/>
    <s v="Princess Parrotfish"/>
    <s v="Scarus taeniopterus"/>
    <x v="21"/>
    <x v="1"/>
    <n v="14"/>
    <n v="1"/>
    <s v="i"/>
    <n v="3.3500000000000002E-2"/>
    <n v="2.7086000000000001"/>
    <n v="-3.2256999999999998"/>
    <n v="2.3852000000000002"/>
    <n v="42.603688875365265"/>
    <n v="78.206813423753971"/>
    <x v="608"/>
  </r>
  <r>
    <n v="2019"/>
    <d v="2019-03-15T00:00:00"/>
    <x v="6"/>
    <x v="0"/>
    <x v="4"/>
    <d v="1899-12-30T11:20:00"/>
    <n v="28"/>
    <s v="prp"/>
    <s v="Princess Parrotfish"/>
    <s v="Scarus taeniopterus"/>
    <x v="21"/>
    <x v="1"/>
    <n v="15"/>
    <n v="1"/>
    <s v="i"/>
    <n v="3.3500000000000002E-2"/>
    <n v="2.7086000000000001"/>
    <n v="-3.2256999999999998"/>
    <n v="2.3852000000000002"/>
    <n v="51.357702984233178"/>
    <n v="92.19616810425471"/>
    <x v="630"/>
  </r>
  <r>
    <n v="2019"/>
    <d v="2019-03-15T00:00:00"/>
    <x v="6"/>
    <x v="0"/>
    <x v="4"/>
    <d v="1899-12-30T11:20:00"/>
    <n v="28"/>
    <s v="stop"/>
    <s v="Stoplight Parrotfish"/>
    <s v="Sparisoma viride"/>
    <x v="21"/>
    <x v="1"/>
    <n v="32"/>
    <n v="1"/>
    <s v="t"/>
    <n v="1.38E-2"/>
    <n v="3.04"/>
    <n v="-4.4317000000000002"/>
    <n v="2.9051"/>
    <n v="519.43955821229099"/>
    <n v="701.47339170910243"/>
    <x v="663"/>
  </r>
  <r>
    <n v="2019"/>
    <d v="2019-03-15T00:00:00"/>
    <x v="6"/>
    <x v="0"/>
    <x v="4"/>
    <d v="1899-12-30T11:20:00"/>
    <n v="28"/>
    <s v="strp"/>
    <s v="Striped Parrotfish"/>
    <s v="Scarus iserti"/>
    <x v="21"/>
    <x v="1"/>
    <n v="8"/>
    <n v="2"/>
    <s v="j"/>
    <n v="1.0959999999999999E-2"/>
    <n v="3.01"/>
    <n v="-4.8887"/>
    <n v="3.0548000000000002"/>
    <n v="5.7294299636484229"/>
    <n v="8.4112258089550505"/>
    <x v="762"/>
  </r>
  <r>
    <n v="2019"/>
    <d v="2019-03-15T00:00:00"/>
    <x v="6"/>
    <x v="0"/>
    <x v="4"/>
    <d v="1899-12-30T11:20:00"/>
    <n v="28"/>
    <s v="strp"/>
    <s v="Striped Parrotfish"/>
    <s v="Scarus iserti"/>
    <x v="21"/>
    <x v="1"/>
    <n v="7"/>
    <n v="1"/>
    <s v="j"/>
    <n v="1.0959999999999999E-2"/>
    <n v="3.01"/>
    <n v="-4.8887"/>
    <n v="3.0548000000000002"/>
    <n v="3.8331485883423078"/>
    <n v="5.5937814271818533"/>
    <x v="824"/>
  </r>
  <r>
    <n v="2019"/>
    <d v="2019-03-19T00:00:00"/>
    <x v="6"/>
    <x v="0"/>
    <x v="5"/>
    <d v="1899-12-30T11:31:00"/>
    <n v="29"/>
    <s v="qup"/>
    <s v="Queen Parrotfish"/>
    <s v="Scarus vetula"/>
    <x v="21"/>
    <x v="1"/>
    <n v="36"/>
    <n v="1"/>
    <s v="t"/>
    <n v="1.38E-2"/>
    <n v="3.03"/>
    <n v="-5.0162000000000004"/>
    <n v="3.1109"/>
    <n v="716.92820042135281"/>
    <n v="863.378937475925"/>
    <x v="617"/>
  </r>
  <r>
    <n v="2019"/>
    <d v="2019-03-19T00:00:00"/>
    <x v="6"/>
    <x v="0"/>
    <x v="5"/>
    <d v="1899-12-30T11:31:00"/>
    <n v="29"/>
    <s v="rbp"/>
    <s v="Redband Parrotfish"/>
    <s v="Sparisoma aurofrenatum"/>
    <x v="21"/>
    <x v="1"/>
    <n v="18"/>
    <n v="1"/>
    <s v="t"/>
    <n v="1.072E-2"/>
    <n v="3.12"/>
    <n v="-4.0781000000000001"/>
    <n v="2.7437999999999998"/>
    <n v="88.43923988864465"/>
    <n v="128.80024807719036"/>
    <x v="622"/>
  </r>
  <r>
    <n v="2019"/>
    <d v="2019-03-19T00:00:00"/>
    <x v="6"/>
    <x v="0"/>
    <x v="5"/>
    <d v="1899-12-30T11:31:00"/>
    <n v="29"/>
    <s v="qup"/>
    <s v="Queen Parrotfish"/>
    <s v="Scarus vetula"/>
    <x v="21"/>
    <x v="1"/>
    <n v="20"/>
    <n v="1"/>
    <s v="i"/>
    <n v="1.38E-2"/>
    <n v="3.03"/>
    <n v="-5.0162000000000004"/>
    <n v="3.1109"/>
    <n v="120.7813760748945"/>
    <n v="138.69928220116935"/>
    <x v="613"/>
  </r>
  <r>
    <n v="2019"/>
    <d v="2019-03-19T00:00:00"/>
    <x v="6"/>
    <x v="0"/>
    <x v="5"/>
    <d v="1899-12-30T11:31:00"/>
    <n v="29"/>
    <s v="rbp"/>
    <s v="Redband Parrotfish"/>
    <s v="Sparisoma aurofrenatum"/>
    <x v="21"/>
    <x v="1"/>
    <n v="19"/>
    <n v="1"/>
    <s v="i"/>
    <n v="1.072E-2"/>
    <n v="3.12"/>
    <n v="-4.0781000000000001"/>
    <n v="2.7437999999999998"/>
    <n v="104.69019779399261"/>
    <n v="149.3977752647418"/>
    <x v="749"/>
  </r>
  <r>
    <n v="2019"/>
    <d v="2019-03-19T00:00:00"/>
    <x v="6"/>
    <x v="0"/>
    <x v="5"/>
    <d v="1899-12-30T11:31:00"/>
    <n v="29"/>
    <s v="stop"/>
    <s v="Stoplight Parrotfish"/>
    <s v="Sparisoma viride"/>
    <x v="21"/>
    <x v="1"/>
    <n v="19"/>
    <n v="1"/>
    <s v="t"/>
    <n v="1.38E-2"/>
    <n v="3.04"/>
    <n v="-4.4317000000000002"/>
    <n v="2.9051"/>
    <n v="106.48539183224881"/>
    <n v="154.2790962414671"/>
    <x v="631"/>
  </r>
  <r>
    <n v="2019"/>
    <d v="2019-03-19T00:00:00"/>
    <x v="6"/>
    <x v="0"/>
    <x v="5"/>
    <d v="1899-12-30T11:31:00"/>
    <n v="29"/>
    <s v="qup"/>
    <s v="Queen Parrotfish"/>
    <s v="Scarus vetula"/>
    <x v="21"/>
    <x v="1"/>
    <n v="28"/>
    <n v="1"/>
    <s v="t"/>
    <n v="1.38E-2"/>
    <n v="3.03"/>
    <n v="-5.0162000000000004"/>
    <n v="3.1109"/>
    <n v="334.7864878774447"/>
    <n v="395.06078258407069"/>
    <x v="612"/>
  </r>
  <r>
    <n v="2019"/>
    <d v="2019-03-19T00:00:00"/>
    <x v="6"/>
    <x v="0"/>
    <x v="5"/>
    <d v="1899-12-30T11:31:00"/>
    <n v="29"/>
    <s v="prp"/>
    <s v="Princess Parrotfish"/>
    <s v="Scarus taeniopterus"/>
    <x v="21"/>
    <x v="1"/>
    <n v="10"/>
    <n v="1"/>
    <s v="i"/>
    <n v="3.3500000000000002E-2"/>
    <n v="2.7086000000000001"/>
    <n v="-3.2256999999999998"/>
    <n v="2.3852000000000002"/>
    <n v="17.125560999944316"/>
    <n v="35.050966680669347"/>
    <x v="804"/>
  </r>
  <r>
    <n v="2019"/>
    <d v="2019-03-19T00:00:00"/>
    <x v="6"/>
    <x v="0"/>
    <x v="5"/>
    <d v="1899-12-30T11:31:00"/>
    <n v="29"/>
    <s v="prp"/>
    <s v="Princess Parrotfish"/>
    <s v="Scarus taeniopterus"/>
    <x v="21"/>
    <x v="1"/>
    <n v="18"/>
    <n v="2"/>
    <s v="t"/>
    <n v="3.3500000000000002E-2"/>
    <n v="2.7086000000000001"/>
    <n v="-3.2256999999999998"/>
    <n v="2.3852000000000002"/>
    <n v="84.154222975924739"/>
    <n v="142.42163893869329"/>
    <x v="637"/>
  </r>
  <r>
    <n v="2019"/>
    <d v="2019-03-19T00:00:00"/>
    <x v="6"/>
    <x v="0"/>
    <x v="5"/>
    <d v="1899-12-30T11:31:00"/>
    <n v="29"/>
    <s v="stop"/>
    <s v="Stoplight Parrotfish"/>
    <s v="Sparisoma viride"/>
    <x v="21"/>
    <x v="1"/>
    <n v="20"/>
    <n v="1"/>
    <s v="i"/>
    <n v="1.38E-2"/>
    <n v="3.04"/>
    <n v="-4.4317000000000002"/>
    <n v="2.9051"/>
    <n v="124.45440510662077"/>
    <n v="179.06975540636282"/>
    <x v="593"/>
  </r>
  <r>
    <n v="2019"/>
    <d v="2019-03-19T00:00:00"/>
    <x v="6"/>
    <x v="0"/>
    <x v="5"/>
    <d v="1899-12-30T11:31:00"/>
    <n v="29"/>
    <s v="prp"/>
    <s v="Princess Parrotfish"/>
    <s v="Scarus taeniopterus"/>
    <x v="21"/>
    <x v="1"/>
    <n v="8"/>
    <n v="1"/>
    <s v="j"/>
    <n v="3.3500000000000002E-2"/>
    <n v="2.7086000000000001"/>
    <n v="-3.2256999999999998"/>
    <n v="2.3852000000000002"/>
    <n v="9.3573817111532165"/>
    <n v="20.584969932158472"/>
    <x v="756"/>
  </r>
  <r>
    <n v="2019"/>
    <d v="2019-03-19T00:00:00"/>
    <x v="6"/>
    <x v="0"/>
    <x v="5"/>
    <d v="1899-12-30T11:31:00"/>
    <n v="29"/>
    <s v="prp"/>
    <s v="Princess Parrotfish"/>
    <s v="Scarus taeniopterus"/>
    <x v="21"/>
    <x v="1"/>
    <n v="2"/>
    <n v="5"/>
    <s v="j"/>
    <n v="3.3500000000000002E-2"/>
    <n v="2.7086000000000001"/>
    <n v="-3.2256999999999998"/>
    <n v="2.3852000000000002"/>
    <n v="0.21898514404304498"/>
    <n v="0.75425247798161132"/>
    <x v="825"/>
  </r>
  <r>
    <n v="2019"/>
    <d v="2019-03-19T00:00:00"/>
    <x v="6"/>
    <x v="0"/>
    <x v="5"/>
    <d v="1899-12-30T11:31:00"/>
    <n v="29"/>
    <s v="prp"/>
    <s v="Princess Parrotfish"/>
    <s v="Scarus taeniopterus"/>
    <x v="21"/>
    <x v="1"/>
    <n v="3"/>
    <n v="3"/>
    <s v="j"/>
    <n v="3.3500000000000002E-2"/>
    <n v="2.7086000000000001"/>
    <n v="-3.2256999999999998"/>
    <n v="2.3852000000000002"/>
    <n v="0.65671273400963648"/>
    <n v="1.9839449475553055"/>
    <x v="805"/>
  </r>
  <r>
    <n v="2019"/>
    <d v="2019-03-19T00:00:00"/>
    <x v="6"/>
    <x v="0"/>
    <x v="5"/>
    <d v="1899-12-30T11:31:00"/>
    <n v="29"/>
    <s v="prp"/>
    <s v="Princess Parrotfish"/>
    <s v="Scarus taeniopterus"/>
    <x v="21"/>
    <x v="1"/>
    <n v="13"/>
    <n v="1"/>
    <s v="i"/>
    <n v="3.3500000000000002E-2"/>
    <n v="2.7086000000000001"/>
    <n v="-3.2256999999999998"/>
    <n v="2.3852000000000002"/>
    <n v="34.855536441080481"/>
    <n v="65.535660968650873"/>
    <x v="601"/>
  </r>
  <r>
    <n v="2019"/>
    <d v="2019-03-19T00:00:00"/>
    <x v="6"/>
    <x v="0"/>
    <x v="5"/>
    <d v="1899-12-30T11:31:00"/>
    <n v="29"/>
    <s v="prp"/>
    <s v="Princess Parrotfish"/>
    <s v="Scarus taeniopterus"/>
    <x v="21"/>
    <x v="1"/>
    <n v="12"/>
    <n v="1"/>
    <s v="i"/>
    <n v="3.3500000000000002E-2"/>
    <n v="2.7086000000000001"/>
    <n v="-3.2256999999999998"/>
    <n v="2.3852000000000002"/>
    <n v="28.061774480442775"/>
    <n v="54.145592205106873"/>
    <x v="591"/>
  </r>
  <r>
    <n v="2019"/>
    <d v="2019-03-19T00:00:00"/>
    <x v="6"/>
    <x v="0"/>
    <x v="5"/>
    <d v="1899-12-30T11:31:00"/>
    <n v="29"/>
    <s v="prp"/>
    <s v="Princess Parrotfish"/>
    <s v="Scarus taeniopterus"/>
    <x v="21"/>
    <x v="1"/>
    <n v="8"/>
    <n v="1"/>
    <s v="i"/>
    <n v="3.3500000000000002E-2"/>
    <n v="2.7086000000000001"/>
    <n v="-3.2256999999999998"/>
    <n v="2.3852000000000002"/>
    <n v="9.3573817111532165"/>
    <n v="20.584969932158472"/>
    <x v="756"/>
  </r>
  <r>
    <n v="2019"/>
    <d v="2019-03-19T00:00:00"/>
    <x v="6"/>
    <x v="0"/>
    <x v="5"/>
    <d v="1899-12-30T11:31:00"/>
    <n v="29"/>
    <s v="prp"/>
    <s v="Princess Parrotfish"/>
    <s v="Scarus taeniopterus"/>
    <x v="21"/>
    <x v="1"/>
    <n v="4"/>
    <n v="1"/>
    <s v="j"/>
    <n v="3.3500000000000002E-2"/>
    <n v="2.7086000000000001"/>
    <n v="-3.2256999999999998"/>
    <n v="2.3852000000000002"/>
    <n v="1.4314774122851688"/>
    <n v="3.9403381302253098"/>
    <x v="602"/>
  </r>
  <r>
    <n v="2019"/>
    <d v="2019-03-19T00:00:00"/>
    <x v="6"/>
    <x v="0"/>
    <x v="5"/>
    <d v="1899-12-30T11:31:00"/>
    <n v="29"/>
    <s v="prp"/>
    <s v="Princess Parrotfish"/>
    <s v="Scarus taeniopterus"/>
    <x v="21"/>
    <x v="1"/>
    <n v="5"/>
    <n v="1"/>
    <s v="j"/>
    <n v="3.3500000000000002E-2"/>
    <n v="2.7086000000000001"/>
    <n v="-3.2256999999999998"/>
    <n v="2.3852000000000002"/>
    <n v="2.6198411586557824"/>
    <n v="6.7093933568168316"/>
    <x v="619"/>
  </r>
  <r>
    <n v="2019"/>
    <d v="2019-03-19T00:00:00"/>
    <x v="6"/>
    <x v="0"/>
    <x v="5"/>
    <d v="1899-12-30T11:31:00"/>
    <n v="29"/>
    <s v="prp"/>
    <s v="Princess Parrotfish"/>
    <s v="Scarus taeniopterus"/>
    <x v="21"/>
    <x v="1"/>
    <n v="6"/>
    <n v="1"/>
    <s v="j"/>
    <n v="3.3500000000000002E-2"/>
    <n v="2.7086000000000001"/>
    <n v="-3.2256999999999998"/>
    <n v="2.3852000000000002"/>
    <n v="4.2928457508060323"/>
    <n v="10.364452425850182"/>
    <x v="628"/>
  </r>
  <r>
    <n v="2019"/>
    <d v="2019-03-19T00:00:00"/>
    <x v="6"/>
    <x v="0"/>
    <x v="5"/>
    <d v="1899-12-30T11:31:00"/>
    <n v="29"/>
    <s v="rbp"/>
    <s v="Redband Parrotfish"/>
    <s v="Sparisoma aurofrenatum"/>
    <x v="21"/>
    <x v="1"/>
    <n v="10"/>
    <n v="1"/>
    <n v="9"/>
    <n v="1.072E-2"/>
    <n v="3.12"/>
    <n v="-4.0781000000000001"/>
    <n v="2.7437999999999998"/>
    <n v="14.131712237324704"/>
    <n v="25.674382081061271"/>
    <x v="678"/>
  </r>
  <r>
    <n v="2019"/>
    <d v="2019-03-19T00:00:00"/>
    <x v="6"/>
    <x v="0"/>
    <x v="5"/>
    <d v="1899-12-30T11:31:00"/>
    <n v="29"/>
    <s v="prp"/>
    <s v="Princess Parrotfish"/>
    <s v="Scarus taeniopterus"/>
    <x v="21"/>
    <x v="1"/>
    <n v="9"/>
    <n v="1"/>
    <s v="i"/>
    <n v="3.3500000000000002E-2"/>
    <n v="2.7086000000000001"/>
    <n v="-3.2256999999999998"/>
    <n v="2.3852000000000002"/>
    <n v="12.873779552549596"/>
    <n v="27.262095418590206"/>
    <x v="826"/>
  </r>
  <r>
    <n v="2019"/>
    <d v="2019-03-19T00:00:00"/>
    <x v="6"/>
    <x v="0"/>
    <x v="5"/>
    <d v="1899-12-30T11:31:00"/>
    <n v="29"/>
    <s v="prp"/>
    <s v="Princess Parrotfish"/>
    <s v="Scarus taeniopterus"/>
    <x v="21"/>
    <x v="1"/>
    <n v="10"/>
    <n v="1"/>
    <s v="i"/>
    <n v="3.3500000000000002E-2"/>
    <n v="2.7086000000000001"/>
    <n v="-3.2256999999999998"/>
    <n v="2.3852000000000002"/>
    <n v="17.125560999944316"/>
    <n v="35.050966680669347"/>
    <x v="804"/>
  </r>
  <r>
    <n v="2019"/>
    <d v="2019-03-19T00:00:00"/>
    <x v="6"/>
    <x v="0"/>
    <x v="5"/>
    <d v="1899-12-30T11:31:00"/>
    <n v="29"/>
    <s v="prp"/>
    <s v="Princess Parrotfish"/>
    <s v="Scarus taeniopterus"/>
    <x v="21"/>
    <x v="1"/>
    <n v="14"/>
    <n v="1"/>
    <s v="i"/>
    <n v="3.3500000000000002E-2"/>
    <n v="2.7086000000000001"/>
    <n v="-3.2256999999999998"/>
    <n v="2.3852000000000002"/>
    <n v="42.603688875365265"/>
    <n v="78.206813423753971"/>
    <x v="608"/>
  </r>
  <r>
    <n v="2019"/>
    <d v="2019-03-19T00:00:00"/>
    <x v="6"/>
    <x v="0"/>
    <x v="5"/>
    <d v="1899-12-30T11:31:00"/>
    <n v="29"/>
    <s v="stop"/>
    <s v="Stoplight Parrotfish"/>
    <s v="Sparisoma viride"/>
    <x v="21"/>
    <x v="1"/>
    <n v="28"/>
    <n v="1"/>
    <s v="t"/>
    <n v="1.38E-2"/>
    <n v="3.04"/>
    <n v="-4.4317000000000002"/>
    <n v="2.9051"/>
    <n v="346.13020666687913"/>
    <n v="475.92530495067058"/>
    <x v="657"/>
  </r>
  <r>
    <n v="2019"/>
    <d v="2019-03-19T00:00:00"/>
    <x v="6"/>
    <x v="0"/>
    <x v="5"/>
    <d v="1899-12-30T11:31:00"/>
    <n v="29"/>
    <s v="qup"/>
    <s v="Queen Parrotfish"/>
    <s v="Scarus vetula"/>
    <x v="21"/>
    <x v="1"/>
    <n v="22"/>
    <n v="1"/>
    <s v="i"/>
    <n v="1.38E-2"/>
    <n v="3.03"/>
    <n v="-5.0162000000000004"/>
    <n v="3.1109"/>
    <n v="161.22033130764439"/>
    <n v="186.5703893135852"/>
    <x v="690"/>
  </r>
  <r>
    <n v="2019"/>
    <d v="2019-03-19T00:00:00"/>
    <x v="6"/>
    <x v="0"/>
    <x v="6"/>
    <d v="1899-12-30T14:41:00"/>
    <n v="30"/>
    <s v="prp"/>
    <s v="Princess Parrotfish"/>
    <s v="Scarus taeniopterus"/>
    <x v="21"/>
    <x v="1"/>
    <n v="21"/>
    <n v="1"/>
    <s v="t"/>
    <n v="3.3500000000000002E-2"/>
    <n v="2.7086000000000001"/>
    <n v="-3.2256999999999998"/>
    <n v="2.3852000000000002"/>
    <n v="127.76384956386568"/>
    <n v="205.71097462173614"/>
    <x v="599"/>
  </r>
  <r>
    <n v="2019"/>
    <d v="2019-03-19T00:00:00"/>
    <x v="6"/>
    <x v="0"/>
    <x v="6"/>
    <d v="1899-12-30T14:41:00"/>
    <n v="30"/>
    <s v="prp"/>
    <s v="Princess Parrotfish"/>
    <s v="Scarus taeniopterus"/>
    <x v="21"/>
    <x v="1"/>
    <n v="20"/>
    <n v="1"/>
    <s v="t"/>
    <n v="3.3500000000000002E-2"/>
    <n v="2.7086000000000001"/>
    <n v="-3.2256999999999998"/>
    <n v="2.3852000000000002"/>
    <n v="111.94756544450011"/>
    <n v="183.11197449783583"/>
    <x v="611"/>
  </r>
  <r>
    <n v="2019"/>
    <d v="2019-03-19T00:00:00"/>
    <x v="6"/>
    <x v="0"/>
    <x v="6"/>
    <d v="1899-12-30T14:41:00"/>
    <n v="30"/>
    <s v="stop"/>
    <s v="Stoplight Parrotfish"/>
    <s v="Sparisoma viride"/>
    <x v="21"/>
    <x v="1"/>
    <n v="32"/>
    <n v="1"/>
    <s v="t"/>
    <n v="1.38E-2"/>
    <n v="3.04"/>
    <n v="-4.4317000000000002"/>
    <n v="2.9051"/>
    <n v="519.43955821229099"/>
    <n v="701.47339170910243"/>
    <x v="663"/>
  </r>
  <r>
    <n v="2019"/>
    <d v="2019-03-19T00:00:00"/>
    <x v="6"/>
    <x v="0"/>
    <x v="6"/>
    <d v="1899-12-30T14:41:00"/>
    <n v="30"/>
    <s v="stop"/>
    <s v="Stoplight Parrotfish"/>
    <s v="Sparisoma viride"/>
    <x v="21"/>
    <x v="1"/>
    <n v="34"/>
    <n v="1"/>
    <s v="t"/>
    <n v="1.38E-2"/>
    <n v="3.04"/>
    <n v="-4.4317000000000002"/>
    <n v="2.9051"/>
    <n v="624.56119053872885"/>
    <n v="836.56444365737127"/>
    <x v="651"/>
  </r>
  <r>
    <n v="2019"/>
    <d v="2019-03-19T00:00:00"/>
    <x v="6"/>
    <x v="0"/>
    <x v="6"/>
    <d v="1899-12-30T14:41:00"/>
    <n v="30"/>
    <s v="prp"/>
    <s v="Princess Parrotfish"/>
    <s v="Scarus taeniopterus"/>
    <x v="21"/>
    <x v="1"/>
    <n v="17"/>
    <n v="1"/>
    <s v="i"/>
    <n v="3.3500000000000002E-2"/>
    <n v="2.7086000000000001"/>
    <n v="-3.2256999999999998"/>
    <n v="2.3852000000000002"/>
    <n v="72.083979665360687"/>
    <n v="124.27013418228138"/>
    <x v="635"/>
  </r>
  <r>
    <n v="2019"/>
    <d v="2019-03-19T00:00:00"/>
    <x v="6"/>
    <x v="0"/>
    <x v="6"/>
    <d v="1899-12-30T14:41:00"/>
    <n v="30"/>
    <s v="prp"/>
    <s v="Princess Parrotfish"/>
    <s v="Scarus taeniopterus"/>
    <x v="21"/>
    <x v="1"/>
    <n v="11"/>
    <n v="1"/>
    <n v="1"/>
    <n v="3.3500000000000002E-2"/>
    <n v="2.7086000000000001"/>
    <n v="-3.2256999999999998"/>
    <n v="2.3852000000000002"/>
    <n v="22.169762164227816"/>
    <n v="43.997685665219798"/>
    <x v="681"/>
  </r>
  <r>
    <n v="2019"/>
    <d v="2019-03-19T00:00:00"/>
    <x v="6"/>
    <x v="0"/>
    <x v="6"/>
    <d v="1899-12-30T14:41:00"/>
    <n v="30"/>
    <s v="stop"/>
    <s v="Stoplight Parrotfish"/>
    <s v="Sparisoma viride"/>
    <x v="21"/>
    <x v="1"/>
    <n v="8"/>
    <n v="1"/>
    <s v="j"/>
    <n v="1.38E-2"/>
    <n v="3.04"/>
    <n v="-4.4317000000000002"/>
    <n v="2.9051"/>
    <n v="7.6784338446641121"/>
    <n v="12.501632299830902"/>
    <x v="671"/>
  </r>
  <r>
    <n v="2019"/>
    <d v="2019-03-19T00:00:00"/>
    <x v="6"/>
    <x v="0"/>
    <x v="6"/>
    <d v="1899-12-30T14:41:00"/>
    <n v="30"/>
    <s v="prp"/>
    <s v="Princess Parrotfish"/>
    <s v="Scarus taeniopterus"/>
    <x v="21"/>
    <x v="1"/>
    <n v="16"/>
    <n v="1"/>
    <s v="j"/>
    <n v="3.3500000000000002E-2"/>
    <n v="2.7086000000000001"/>
    <n v="-3.2256999999999998"/>
    <n v="2.3852000000000002"/>
    <n v="61.167987518884857"/>
    <n v="107.53924488293569"/>
    <x v="783"/>
  </r>
  <r>
    <n v="2019"/>
    <d v="2019-03-19T00:00:00"/>
    <x v="6"/>
    <x v="0"/>
    <x v="6"/>
    <d v="1899-12-30T14:41:00"/>
    <n v="30"/>
    <s v="prp"/>
    <s v="Princess Parrotfish"/>
    <s v="Scarus taeniopterus"/>
    <x v="21"/>
    <x v="1"/>
    <n v="18"/>
    <n v="1"/>
    <s v="j"/>
    <n v="3.3500000000000002E-2"/>
    <n v="2.7086000000000001"/>
    <n v="-3.2256999999999998"/>
    <n v="2.3852000000000002"/>
    <n v="84.154222975924739"/>
    <n v="142.42163893869329"/>
    <x v="592"/>
  </r>
  <r>
    <n v="2019"/>
    <d v="2019-03-19T00:00:00"/>
    <x v="6"/>
    <x v="0"/>
    <x v="6"/>
    <d v="1899-12-30T14:41:00"/>
    <n v="30"/>
    <s v="blt"/>
    <s v="Blue Tang"/>
    <s v="Acanthurus coeruleus"/>
    <x v="22"/>
    <x v="1"/>
    <n v="15"/>
    <n v="1"/>
    <m/>
    <n v="2.512E-2"/>
    <n v="2.96"/>
    <n v="-2.8241999999999998"/>
    <n v="2.2637999999999998"/>
    <n v="76.076366478829684"/>
    <n v="126.48394196747614"/>
    <x v="623"/>
  </r>
  <r>
    <n v="2019"/>
    <d v="2019-03-19T00:00:00"/>
    <x v="6"/>
    <x v="0"/>
    <x v="6"/>
    <d v="1899-12-30T14:41:00"/>
    <n v="30"/>
    <s v="blt"/>
    <s v="Blue Tang"/>
    <s v="Acanthurus coeruleus"/>
    <x v="22"/>
    <x v="1"/>
    <n v="17"/>
    <n v="1"/>
    <m/>
    <n v="2.512E-2"/>
    <n v="2.96"/>
    <n v="-2.8241999999999998"/>
    <n v="2.2637999999999998"/>
    <n v="110.19158812752735"/>
    <n v="167.91529942216221"/>
    <x v="641"/>
  </r>
  <r>
    <n v="2019"/>
    <d v="2019-03-19T00:00:00"/>
    <x v="6"/>
    <x v="0"/>
    <x v="6"/>
    <d v="1899-12-30T14:41:00"/>
    <n v="30"/>
    <s v="prp"/>
    <s v="Princess Parrotfish"/>
    <s v="Scarus taeniopterus"/>
    <x v="21"/>
    <x v="1"/>
    <n v="3"/>
    <n v="1"/>
    <s v="j"/>
    <n v="3.3500000000000002E-2"/>
    <n v="2.7086000000000001"/>
    <n v="-3.2256999999999998"/>
    <n v="2.3852000000000002"/>
    <n v="0.65671273400963648"/>
    <n v="1.9839449475553055"/>
    <x v="813"/>
  </r>
  <r>
    <n v="2019"/>
    <d v="2019-03-19T00:00:00"/>
    <x v="6"/>
    <x v="0"/>
    <x v="6"/>
    <d v="1899-12-30T14:41:00"/>
    <n v="30"/>
    <s v="prp"/>
    <s v="Princess Parrotfish"/>
    <s v="Scarus taeniopterus"/>
    <x v="21"/>
    <x v="1"/>
    <n v="4"/>
    <n v="1"/>
    <s v="j"/>
    <n v="3.3500000000000002E-2"/>
    <n v="2.7086000000000001"/>
    <n v="-3.2256999999999998"/>
    <n v="2.3852000000000002"/>
    <n v="1.4314774122851688"/>
    <n v="3.9403381302253098"/>
    <x v="602"/>
  </r>
  <r>
    <n v="2019"/>
    <d v="2019-03-19T00:00:00"/>
    <x v="6"/>
    <x v="0"/>
    <x v="6"/>
    <d v="1899-12-30T14:41:00"/>
    <n v="30"/>
    <s v="qup"/>
    <s v="Queen Parrotfish"/>
    <s v="Scarus vetula"/>
    <x v="21"/>
    <x v="1"/>
    <n v="16"/>
    <n v="1"/>
    <s v="i"/>
    <n v="1.38E-2"/>
    <n v="3.03"/>
    <n v="-5.0162000000000004"/>
    <n v="3.1109"/>
    <n v="61.427470757312861"/>
    <n v="69.278241285785583"/>
    <x v="827"/>
  </r>
  <r>
    <n v="2019"/>
    <d v="2019-03-19T00:00:00"/>
    <x v="6"/>
    <x v="0"/>
    <x v="6"/>
    <d v="1899-12-30T14:41:00"/>
    <n v="30"/>
    <s v="qup"/>
    <s v="Queen Parrotfish"/>
    <s v="Scarus vetula"/>
    <x v="21"/>
    <x v="1"/>
    <n v="24"/>
    <n v="1"/>
    <s v="i"/>
    <n v="1.38E-2"/>
    <n v="3.03"/>
    <n v="-5.0162000000000004"/>
    <n v="3.1109"/>
    <n v="209.85491670789031"/>
    <n v="244.56772957919503"/>
    <x v="626"/>
  </r>
  <r>
    <n v="2019"/>
    <d v="2019-03-19T00:00:00"/>
    <x v="6"/>
    <x v="0"/>
    <x v="6"/>
    <d v="1899-12-30T14:41:00"/>
    <n v="30"/>
    <s v="prp"/>
    <s v="Princess Parrotfish"/>
    <s v="Scarus taeniopterus"/>
    <x v="21"/>
    <x v="1"/>
    <n v="13"/>
    <n v="1"/>
    <s v="i"/>
    <n v="3.3500000000000002E-2"/>
    <n v="2.7086000000000001"/>
    <n v="-3.2256999999999998"/>
    <n v="2.3852000000000002"/>
    <n v="34.855536441080481"/>
    <n v="65.535660968650873"/>
    <x v="601"/>
  </r>
  <r>
    <n v="2019"/>
    <d v="2019-03-19T00:00:00"/>
    <x v="6"/>
    <x v="0"/>
    <x v="6"/>
    <d v="1899-12-30T14:41:00"/>
    <n v="30"/>
    <s v="prp"/>
    <s v="Princess Parrotfish"/>
    <s v="Scarus taeniopterus"/>
    <x v="21"/>
    <x v="1"/>
    <n v="14"/>
    <n v="1"/>
    <s v="i"/>
    <n v="3.3500000000000002E-2"/>
    <n v="2.7086000000000001"/>
    <n v="-3.2256999999999998"/>
    <n v="2.3852000000000002"/>
    <n v="42.603688875365265"/>
    <n v="78.206813423753971"/>
    <x v="608"/>
  </r>
  <r>
    <n v="2019"/>
    <d v="2019-03-19T00:00:00"/>
    <x v="6"/>
    <x v="0"/>
    <x v="6"/>
    <d v="1899-12-30T14:41:00"/>
    <n v="30"/>
    <s v="prp"/>
    <s v="Princess Parrotfish"/>
    <s v="Scarus taeniopterus"/>
    <x v="21"/>
    <x v="1"/>
    <n v="16"/>
    <n v="1"/>
    <s v="i"/>
    <n v="3.3500000000000002E-2"/>
    <n v="2.7086000000000001"/>
    <n v="-3.2256999999999998"/>
    <n v="2.3852000000000002"/>
    <n v="61.167987518884857"/>
    <n v="107.53924488293569"/>
    <x v="783"/>
  </r>
  <r>
    <n v="2019"/>
    <d v="2019-03-19T00:00:00"/>
    <x v="6"/>
    <x v="0"/>
    <x v="6"/>
    <d v="1899-12-30T14:41:00"/>
    <n v="30"/>
    <s v="stop"/>
    <s v="Stoplight Parrotfish"/>
    <s v="Sparisoma viride"/>
    <x v="21"/>
    <x v="1"/>
    <n v="14"/>
    <n v="1"/>
    <s v="i"/>
    <n v="1.38E-2"/>
    <n v="3.04"/>
    <n v="-4.4317000000000002"/>
    <n v="2.9051"/>
    <n v="42.083157245422122"/>
    <n v="63.535515280093612"/>
    <x v="627"/>
  </r>
  <r>
    <n v="2019"/>
    <d v="2019-03-19T00:00:00"/>
    <x v="6"/>
    <x v="0"/>
    <x v="6"/>
    <d v="1899-12-30T14:41:00"/>
    <n v="30"/>
    <s v="stop"/>
    <s v="Stoplight Parrotfish"/>
    <s v="Sparisoma viride"/>
    <x v="21"/>
    <x v="1"/>
    <n v="20"/>
    <n v="1"/>
    <s v="i"/>
    <n v="1.38E-2"/>
    <n v="3.04"/>
    <n v="-4.4317000000000002"/>
    <n v="2.9051"/>
    <n v="124.45440510662077"/>
    <n v="179.06975540636282"/>
    <x v="593"/>
  </r>
  <r>
    <n v="2019"/>
    <d v="2019-03-19T00:00:00"/>
    <x v="6"/>
    <x v="0"/>
    <x v="6"/>
    <d v="1899-12-30T14:41:00"/>
    <n v="30"/>
    <s v="prp"/>
    <s v="Princess Parrotfish"/>
    <s v="Scarus taeniopterus"/>
    <x v="21"/>
    <x v="1"/>
    <n v="3"/>
    <n v="2"/>
    <s v="j"/>
    <n v="3.3500000000000002E-2"/>
    <n v="2.7086000000000001"/>
    <n v="-3.2256999999999998"/>
    <n v="2.3852000000000002"/>
    <n v="0.65671273400963648"/>
    <n v="1.9839449475553055"/>
    <x v="618"/>
  </r>
  <r>
    <n v="2019"/>
    <d v="2019-03-19T00:00:00"/>
    <x v="6"/>
    <x v="0"/>
    <x v="6"/>
    <d v="1899-12-30T14:41:00"/>
    <n v="30"/>
    <s v="rbp"/>
    <s v="Redband Parrotfish"/>
    <s v="Sparisoma aurofrenatum"/>
    <x v="21"/>
    <x v="1"/>
    <n v="14"/>
    <n v="1"/>
    <s v="i"/>
    <n v="1.072E-2"/>
    <n v="3.12"/>
    <n v="-4.0781000000000001"/>
    <n v="2.7437999999999998"/>
    <n v="40.375160027328299"/>
    <n v="64.631778134170816"/>
    <x v="603"/>
  </r>
  <r>
    <n v="2019"/>
    <d v="2019-03-19T00:00:00"/>
    <x v="6"/>
    <x v="0"/>
    <x v="6"/>
    <d v="1899-12-30T14:41:00"/>
    <n v="30"/>
    <s v="prp"/>
    <s v="Princess Parrotfish"/>
    <s v="Scarus taeniopterus"/>
    <x v="21"/>
    <x v="1"/>
    <n v="1"/>
    <n v="2"/>
    <s v="j"/>
    <n v="3.3500000000000002E-2"/>
    <n v="2.7086000000000001"/>
    <n v="-3.2256999999999998"/>
    <n v="2.3852000000000002"/>
    <n v="3.3500000000000002E-2"/>
    <n v="0.14437766042907371"/>
    <x v="828"/>
  </r>
  <r>
    <n v="2019"/>
    <d v="2019-03-19T00:00:00"/>
    <x v="6"/>
    <x v="0"/>
    <x v="7"/>
    <d v="1899-12-30T11:52:00"/>
    <n v="29"/>
    <s v="qup"/>
    <s v="Queen Parrotfish"/>
    <s v="Scarus vetula"/>
    <x v="21"/>
    <x v="1"/>
    <n v="37"/>
    <n v="1"/>
    <s v="t"/>
    <n v="1.38E-2"/>
    <n v="3.03"/>
    <n v="-5.0162000000000004"/>
    <n v="3.1109"/>
    <n v="778.98717980824449"/>
    <n v="940.19674519620162"/>
    <x v="616"/>
  </r>
  <r>
    <n v="2019"/>
    <d v="2019-03-19T00:00:00"/>
    <x v="6"/>
    <x v="0"/>
    <x v="7"/>
    <d v="1899-12-30T11:52:00"/>
    <n v="29"/>
    <s v="rbp"/>
    <s v="Redband Parrotfish"/>
    <s v="Sparisoma aurofrenatum"/>
    <x v="21"/>
    <x v="1"/>
    <n v="18"/>
    <n v="1"/>
    <s v="t"/>
    <n v="1.072E-2"/>
    <n v="3.12"/>
    <n v="-4.0781000000000001"/>
    <n v="2.7437999999999998"/>
    <n v="88.43923988864465"/>
    <n v="128.80024807719036"/>
    <x v="622"/>
  </r>
  <r>
    <n v="2019"/>
    <d v="2019-03-19T00:00:00"/>
    <x v="6"/>
    <x v="0"/>
    <x v="7"/>
    <d v="1899-12-30T11:52:00"/>
    <n v="29"/>
    <s v="prp"/>
    <s v="Princess Parrotfish"/>
    <s v="Scarus taeniopterus"/>
    <x v="21"/>
    <x v="1"/>
    <n v="3"/>
    <n v="1"/>
    <s v="j"/>
    <n v="3.3500000000000002E-2"/>
    <n v="2.7086000000000001"/>
    <n v="-3.2256999999999998"/>
    <n v="2.3852000000000002"/>
    <n v="0.65671273400963648"/>
    <n v="1.9839449475553055"/>
    <x v="813"/>
  </r>
  <r>
    <n v="2019"/>
    <d v="2019-03-19T00:00:00"/>
    <x v="6"/>
    <x v="0"/>
    <x v="7"/>
    <d v="1899-12-30T11:52:00"/>
    <n v="29"/>
    <s v="rbp"/>
    <s v="Redband Parrotfish"/>
    <s v="Sparisoma aurofrenatum"/>
    <x v="21"/>
    <x v="1"/>
    <n v="18"/>
    <n v="1"/>
    <s v="t"/>
    <n v="1.072E-2"/>
    <n v="3.12"/>
    <n v="-4.0781000000000001"/>
    <n v="2.7437999999999998"/>
    <n v="88.43923988864465"/>
    <n v="128.80024807719036"/>
    <x v="622"/>
  </r>
  <r>
    <n v="2019"/>
    <d v="2019-03-19T00:00:00"/>
    <x v="6"/>
    <x v="0"/>
    <x v="7"/>
    <d v="1899-12-30T11:52:00"/>
    <n v="29"/>
    <s v="prp"/>
    <s v="Princess Parrotfish"/>
    <s v="Scarus taeniopterus"/>
    <x v="21"/>
    <x v="1"/>
    <n v="3"/>
    <n v="5"/>
    <s v="j"/>
    <n v="3.3500000000000002E-2"/>
    <n v="2.7086000000000001"/>
    <n v="-3.2256999999999998"/>
    <n v="2.3852000000000002"/>
    <n v="0.65671273400963648"/>
    <n v="1.9839449475553055"/>
    <x v="829"/>
  </r>
  <r>
    <n v="2019"/>
    <d v="2019-03-19T00:00:00"/>
    <x v="6"/>
    <x v="0"/>
    <x v="7"/>
    <d v="1899-12-30T11:52:00"/>
    <n v="29"/>
    <s v="prp"/>
    <s v="Princess Parrotfish"/>
    <s v="Scarus taeniopterus"/>
    <x v="21"/>
    <x v="1"/>
    <n v="5"/>
    <n v="2"/>
    <s v="j"/>
    <n v="3.3500000000000002E-2"/>
    <n v="2.7086000000000001"/>
    <n v="-3.2256999999999998"/>
    <n v="2.3852000000000002"/>
    <n v="2.6198411586557824"/>
    <n v="6.7093933568168316"/>
    <x v="680"/>
  </r>
  <r>
    <n v="2019"/>
    <d v="2019-03-19T00:00:00"/>
    <x v="6"/>
    <x v="0"/>
    <x v="7"/>
    <d v="1899-12-30T11:52:00"/>
    <n v="29"/>
    <s v="prp"/>
    <s v="Princess Parrotfish"/>
    <s v="Scarus taeniopterus"/>
    <x v="21"/>
    <x v="1"/>
    <n v="6"/>
    <n v="2"/>
    <s v="j"/>
    <n v="3.3500000000000002E-2"/>
    <n v="2.7086000000000001"/>
    <n v="-3.2256999999999998"/>
    <n v="2.3852000000000002"/>
    <n v="4.2928457508060323"/>
    <n v="10.364452425850182"/>
    <x v="589"/>
  </r>
  <r>
    <n v="2019"/>
    <d v="2019-03-19T00:00:00"/>
    <x v="6"/>
    <x v="0"/>
    <x v="7"/>
    <d v="1899-12-30T11:52:00"/>
    <n v="29"/>
    <s v="prp"/>
    <s v="Princess Parrotfish"/>
    <s v="Scarus taeniopterus"/>
    <x v="21"/>
    <x v="1"/>
    <n v="4"/>
    <n v="1"/>
    <s v="j"/>
    <n v="3.3500000000000002E-2"/>
    <n v="2.7086000000000001"/>
    <n v="-3.2256999999999998"/>
    <n v="2.3852000000000002"/>
    <n v="1.4314774122851688"/>
    <n v="3.9403381302253098"/>
    <x v="602"/>
  </r>
  <r>
    <n v="2019"/>
    <d v="2019-03-19T00:00:00"/>
    <x v="6"/>
    <x v="0"/>
    <x v="7"/>
    <d v="1899-12-30T11:52:00"/>
    <n v="29"/>
    <s v="prp"/>
    <s v="Princess Parrotfish"/>
    <s v="Scarus taeniopterus"/>
    <x v="21"/>
    <x v="1"/>
    <n v="2"/>
    <n v="1"/>
    <s v="j"/>
    <n v="3.3500000000000002E-2"/>
    <n v="2.7086000000000001"/>
    <n v="-3.2256999999999998"/>
    <n v="2.3852000000000002"/>
    <n v="0.21898514404304498"/>
    <n v="0.75425247798161132"/>
    <x v="830"/>
  </r>
  <r>
    <n v="2019"/>
    <d v="2019-03-19T00:00:00"/>
    <x v="6"/>
    <x v="0"/>
    <x v="7"/>
    <d v="1899-12-30T11:52:00"/>
    <n v="29"/>
    <s v="prp"/>
    <s v="Princess Parrotfish"/>
    <s v="Scarus taeniopterus"/>
    <x v="21"/>
    <x v="1"/>
    <n v="3"/>
    <n v="1"/>
    <s v="j"/>
    <n v="3.3500000000000002E-2"/>
    <n v="2.7086000000000001"/>
    <n v="-3.2256999999999998"/>
    <n v="2.3852000000000002"/>
    <n v="0.65671273400963648"/>
    <n v="1.9839449475553055"/>
    <x v="813"/>
  </r>
  <r>
    <n v="2019"/>
    <d v="2019-03-19T00:00:00"/>
    <x v="6"/>
    <x v="0"/>
    <x v="7"/>
    <d v="1899-12-30T11:52:00"/>
    <n v="29"/>
    <s v="prp"/>
    <s v="Princess Parrotfish"/>
    <s v="Scarus taeniopterus"/>
    <x v="21"/>
    <x v="1"/>
    <n v="16"/>
    <n v="1"/>
    <s v="i"/>
    <n v="3.3500000000000002E-2"/>
    <n v="2.7086000000000001"/>
    <n v="-3.2256999999999998"/>
    <n v="2.3852000000000002"/>
    <n v="61.167987518884857"/>
    <n v="107.53924488293569"/>
    <x v="783"/>
  </r>
  <r>
    <n v="2019"/>
    <d v="2019-03-19T00:00:00"/>
    <x v="6"/>
    <x v="0"/>
    <x v="7"/>
    <d v="1899-12-30T11:52:00"/>
    <n v="29"/>
    <s v="prp"/>
    <s v="Princess Parrotfish"/>
    <s v="Scarus taeniopterus"/>
    <x v="21"/>
    <x v="1"/>
    <n v="14"/>
    <n v="1"/>
    <s v="i"/>
    <n v="3.3500000000000002E-2"/>
    <n v="2.7086000000000001"/>
    <n v="-3.2256999999999998"/>
    <n v="2.3852000000000002"/>
    <n v="42.603688875365265"/>
    <n v="78.206813423753971"/>
    <x v="608"/>
  </r>
  <r>
    <n v="2019"/>
    <d v="2019-03-19T00:00:00"/>
    <x v="6"/>
    <x v="0"/>
    <x v="7"/>
    <d v="1899-12-30T11:52:00"/>
    <n v="29"/>
    <s v="stop"/>
    <s v="Stoplight Parrotfish"/>
    <s v="Sparisoma viride"/>
    <x v="21"/>
    <x v="1"/>
    <n v="19"/>
    <n v="1"/>
    <s v="i"/>
    <n v="1.38E-2"/>
    <n v="3.04"/>
    <n v="-4.4317000000000002"/>
    <n v="2.9051"/>
    <n v="106.48539183224881"/>
    <n v="154.2790962414671"/>
    <x v="631"/>
  </r>
  <r>
    <n v="2019"/>
    <d v="2019-03-19T00:00:00"/>
    <x v="6"/>
    <x v="0"/>
    <x v="7"/>
    <d v="1899-12-30T11:52:00"/>
    <n v="29"/>
    <s v="stop"/>
    <s v="Stoplight Parrotfish"/>
    <s v="Sparisoma viride"/>
    <x v="21"/>
    <x v="1"/>
    <n v="21"/>
    <n v="1"/>
    <s v="i"/>
    <n v="1.38E-2"/>
    <n v="3.04"/>
    <n v="-4.4317000000000002"/>
    <n v="2.9051"/>
    <n v="144.35297620307892"/>
    <n v="206.33802681991546"/>
    <x v="660"/>
  </r>
  <r>
    <n v="2019"/>
    <d v="2019-09-19T00:00:00"/>
    <x v="6"/>
    <x v="1"/>
    <x v="8"/>
    <d v="1899-12-30T11:27:00"/>
    <n v="33"/>
    <s v="prp"/>
    <s v="Princess Parrotfish"/>
    <s v="Scarus taeniopterus"/>
    <x v="21"/>
    <x v="1"/>
    <n v="23"/>
    <n v="2"/>
    <s v="i"/>
    <n v="3.3500000000000002E-2"/>
    <n v="2.7086000000000001"/>
    <n v="-3.2256999999999998"/>
    <n v="2.3852000000000002"/>
    <n v="163.46351132632066"/>
    <n v="255.56020890468707"/>
    <x v="697"/>
  </r>
  <r>
    <n v="2019"/>
    <d v="2019-09-19T00:00:00"/>
    <x v="6"/>
    <x v="1"/>
    <x v="8"/>
    <d v="1899-12-30T11:27:00"/>
    <n v="33"/>
    <s v="qup"/>
    <s v="Queen Parrotfish"/>
    <s v="Scarus vetula"/>
    <x v="21"/>
    <x v="1"/>
    <n v="27"/>
    <n v="1"/>
    <s v="i"/>
    <n v="1.38E-2"/>
    <n v="3.03"/>
    <n v="-5.0162000000000004"/>
    <n v="3.1109"/>
    <n v="299.85499780940251"/>
    <n v="352.80077779738235"/>
    <x v="606"/>
  </r>
  <r>
    <n v="2019"/>
    <d v="2019-09-19T00:00:00"/>
    <x v="6"/>
    <x v="1"/>
    <x v="8"/>
    <d v="1899-12-30T11:27:00"/>
    <n v="33"/>
    <s v="prp"/>
    <s v="Princess Parrotfish"/>
    <s v="Scarus taeniopterus"/>
    <x v="21"/>
    <x v="1"/>
    <n v="30"/>
    <n v="1"/>
    <s v="t"/>
    <n v="3.3500000000000002E-2"/>
    <n v="2.7086000000000001"/>
    <n v="-3.2256999999999998"/>
    <n v="2.3852000000000002"/>
    <n v="335.71862643946946"/>
    <n v="481.64783974460363"/>
    <x v="724"/>
  </r>
  <r>
    <n v="2019"/>
    <d v="2019-09-19T00:00:00"/>
    <x v="6"/>
    <x v="1"/>
    <x v="8"/>
    <d v="1899-12-30T11:27:00"/>
    <n v="33"/>
    <s v="blt"/>
    <s v="Blue Tang"/>
    <s v="Acanthurus coeruleus"/>
    <x v="22"/>
    <x v="1"/>
    <n v="20"/>
    <n v="3"/>
    <m/>
    <n v="2.512E-2"/>
    <n v="2.96"/>
    <n v="-2.8241999999999998"/>
    <n v="2.2637999999999998"/>
    <n v="178.26595997942468"/>
    <n v="242.58933511332035"/>
    <x v="831"/>
  </r>
  <r>
    <n v="2019"/>
    <d v="2019-09-19T00:00:00"/>
    <x v="6"/>
    <x v="1"/>
    <x v="8"/>
    <d v="1899-12-30T11:27:00"/>
    <n v="33"/>
    <s v="stop"/>
    <s v="Stoplight Parrotfish"/>
    <s v="Sparisoma viride"/>
    <x v="21"/>
    <x v="1"/>
    <n v="26"/>
    <n v="1"/>
    <s v="i"/>
    <n v="1.38E-2"/>
    <n v="3.04"/>
    <n v="-4.4317000000000002"/>
    <n v="2.9051"/>
    <n v="276.31092977022331"/>
    <n v="383.741768934785"/>
    <x v="624"/>
  </r>
  <r>
    <n v="2019"/>
    <d v="2019-09-19T00:00:00"/>
    <x v="6"/>
    <x v="1"/>
    <x v="8"/>
    <d v="1899-12-30T11:27:00"/>
    <n v="33"/>
    <s v="prp"/>
    <s v="Princess Parrotfish"/>
    <s v="Scarus taeniopterus"/>
    <x v="21"/>
    <x v="1"/>
    <n v="33"/>
    <n v="4"/>
    <s v="t"/>
    <n v="3.3500000000000002E-2"/>
    <n v="2.7086000000000001"/>
    <n v="-3.2256999999999998"/>
    <n v="2.3852000000000002"/>
    <n v="434.60194397652009"/>
    <n v="604.58789760290301"/>
    <x v="832"/>
  </r>
  <r>
    <n v="2019"/>
    <d v="2019-09-19T00:00:00"/>
    <x v="6"/>
    <x v="1"/>
    <x v="8"/>
    <d v="1899-12-30T11:27:00"/>
    <n v="33"/>
    <s v="stop"/>
    <s v="Stoplight Parrotfish"/>
    <s v="Sparisoma viride"/>
    <x v="21"/>
    <x v="1"/>
    <n v="30"/>
    <n v="1"/>
    <s v="i"/>
    <n v="1.38E-2"/>
    <n v="3.04"/>
    <n v="-4.4317000000000002"/>
    <n v="2.9051"/>
    <n v="426.90151962585236"/>
    <n v="581.54718397712224"/>
    <x v="600"/>
  </r>
  <r>
    <n v="2019"/>
    <d v="2019-09-19T00:00:00"/>
    <x v="6"/>
    <x v="1"/>
    <x v="8"/>
    <d v="1899-12-30T11:27:00"/>
    <n v="33"/>
    <s v="blt"/>
    <s v="Blue Tang"/>
    <s v="Acanthurus coeruleus"/>
    <x v="22"/>
    <x v="1"/>
    <n v="23"/>
    <n v="1"/>
    <m/>
    <n v="2.512E-2"/>
    <n v="2.96"/>
    <n v="-2.8241999999999998"/>
    <n v="2.2637999999999998"/>
    <n v="269.60877905494021"/>
    <n v="332.87369372531742"/>
    <x v="833"/>
  </r>
  <r>
    <n v="2019"/>
    <d v="2019-09-19T00:00:00"/>
    <x v="6"/>
    <x v="1"/>
    <x v="8"/>
    <d v="1899-12-30T11:27:00"/>
    <n v="33"/>
    <s v="prp"/>
    <s v="Princess Parrotfish"/>
    <s v="Scarus taeniopterus"/>
    <x v="21"/>
    <x v="1"/>
    <n v="37"/>
    <n v="1"/>
    <s v="t"/>
    <n v="3.3500000000000002E-2"/>
    <n v="2.7086000000000001"/>
    <n v="-3.2256999999999998"/>
    <n v="2.3852000000000002"/>
    <n v="592.48314066880585"/>
    <n v="794.28205771104183"/>
    <x v="712"/>
  </r>
  <r>
    <n v="2019"/>
    <d v="2019-09-19T00:00:00"/>
    <x v="6"/>
    <x v="1"/>
    <x v="8"/>
    <d v="1899-12-30T11:27:00"/>
    <n v="33"/>
    <s v="stop"/>
    <s v="Stoplight Parrotfish"/>
    <s v="Sparisoma viride"/>
    <x v="21"/>
    <x v="1"/>
    <n v="14"/>
    <n v="1"/>
    <s v="j"/>
    <n v="1.38E-2"/>
    <n v="3.04"/>
    <n v="-4.4317000000000002"/>
    <n v="2.9051"/>
    <n v="42.083157245422122"/>
    <n v="63.535515280093612"/>
    <x v="627"/>
  </r>
  <r>
    <n v="2019"/>
    <d v="2019-09-19T00:00:00"/>
    <x v="6"/>
    <x v="1"/>
    <x v="8"/>
    <d v="1899-12-30T11:27:00"/>
    <n v="33"/>
    <s v="qup"/>
    <s v="Queen Parrotfish"/>
    <s v="Scarus vetula"/>
    <x v="21"/>
    <x v="1"/>
    <n v="28"/>
    <n v="2"/>
    <s v="i"/>
    <n v="1.38E-2"/>
    <n v="3.03"/>
    <n v="-5.0162000000000004"/>
    <n v="3.1109"/>
    <n v="334.7864878774447"/>
    <n v="395.06078258407069"/>
    <x v="834"/>
  </r>
  <r>
    <n v="2019"/>
    <d v="2019-09-19T00:00:00"/>
    <x v="6"/>
    <x v="1"/>
    <x v="8"/>
    <d v="1899-12-30T11:27:00"/>
    <n v="33"/>
    <s v="stop"/>
    <s v="Stoplight Parrotfish"/>
    <s v="Sparisoma viride"/>
    <x v="21"/>
    <x v="1"/>
    <n v="43"/>
    <n v="1"/>
    <s v="t"/>
    <n v="1.38E-2"/>
    <n v="3.04"/>
    <n v="-4.4317000000000002"/>
    <n v="2.9051"/>
    <n v="1275.3318074710705"/>
    <n v="1654.9665119525057"/>
    <x v="835"/>
  </r>
  <r>
    <n v="2019"/>
    <d v="2019-09-19T00:00:00"/>
    <x v="6"/>
    <x v="1"/>
    <x v="8"/>
    <d v="1899-12-30T11:27:00"/>
    <n v="33"/>
    <s v="rtp"/>
    <s v="Redtail Parrotfish"/>
    <s v="Sparisoma chrysopterum"/>
    <x v="21"/>
    <x v="1"/>
    <n v="20"/>
    <n v="1"/>
    <s v="i"/>
    <n v="1.072E-2"/>
    <n v="3.09"/>
    <n v="-3.0508999999999999"/>
    <n v="2.3191999999999999"/>
    <n v="112.29940932578349"/>
    <n v="193.04064764370327"/>
    <x v="836"/>
  </r>
  <r>
    <n v="2019"/>
    <d v="2019-09-19T00:00:00"/>
    <x v="6"/>
    <x v="1"/>
    <x v="9"/>
    <d v="1899-12-30T11:27:00"/>
    <n v="33"/>
    <s v="stop"/>
    <s v="Stoplight Parrotfish"/>
    <s v="Sparisoma viride"/>
    <x v="21"/>
    <x v="1"/>
    <n v="26"/>
    <n v="1"/>
    <s v="i"/>
    <n v="1.38E-2"/>
    <n v="3.04"/>
    <n v="-4.4317000000000002"/>
    <n v="2.9051"/>
    <n v="276.31092977022331"/>
    <n v="383.741768934785"/>
    <x v="624"/>
  </r>
  <r>
    <n v="2019"/>
    <d v="2019-09-19T00:00:00"/>
    <x v="6"/>
    <x v="1"/>
    <x v="9"/>
    <d v="1899-12-30T11:27:00"/>
    <n v="33"/>
    <s v="stop"/>
    <s v="Stoplight Parrotfish"/>
    <s v="Sparisoma viride"/>
    <x v="21"/>
    <x v="1"/>
    <n v="34"/>
    <n v="1"/>
    <s v="t"/>
    <n v="1.38E-2"/>
    <n v="3.04"/>
    <n v="-4.4317000000000002"/>
    <n v="2.9051"/>
    <n v="624.56119053872885"/>
    <n v="836.56444365737127"/>
    <x v="651"/>
  </r>
  <r>
    <n v="2019"/>
    <d v="2019-09-19T00:00:00"/>
    <x v="6"/>
    <x v="1"/>
    <x v="9"/>
    <d v="1899-12-30T11:27:00"/>
    <n v="33"/>
    <s v="prp"/>
    <s v="Princess Parrotfish"/>
    <s v="Scarus taeniopterus"/>
    <x v="21"/>
    <x v="1"/>
    <n v="20"/>
    <n v="1"/>
    <s v="i"/>
    <n v="3.3500000000000002E-2"/>
    <n v="2.7086000000000001"/>
    <n v="-3.2256999999999998"/>
    <n v="2.3852000000000002"/>
    <n v="111.94756544450011"/>
    <n v="183.11197449783583"/>
    <x v="611"/>
  </r>
  <r>
    <n v="2019"/>
    <d v="2019-09-19T00:00:00"/>
    <x v="6"/>
    <x v="1"/>
    <x v="9"/>
    <d v="1899-12-30T11:27:00"/>
    <n v="33"/>
    <s v="qup"/>
    <s v="Queen Parrotfish"/>
    <s v="Scarus vetula"/>
    <x v="21"/>
    <x v="1"/>
    <n v="24"/>
    <n v="1"/>
    <s v="i"/>
    <n v="1.38E-2"/>
    <n v="3.03"/>
    <n v="-5.0162000000000004"/>
    <n v="3.1109"/>
    <n v="209.85491670789031"/>
    <n v="244.56772957919503"/>
    <x v="626"/>
  </r>
  <r>
    <n v="2019"/>
    <d v="2019-09-19T00:00:00"/>
    <x v="6"/>
    <x v="1"/>
    <x v="9"/>
    <d v="1899-12-30T11:27:00"/>
    <n v="33"/>
    <s v="prp"/>
    <s v="Princess Parrotfish"/>
    <s v="Scarus taeniopterus"/>
    <x v="21"/>
    <x v="1"/>
    <n v="23"/>
    <n v="1"/>
    <s v="i"/>
    <n v="3.3500000000000002E-2"/>
    <n v="2.7086000000000001"/>
    <n v="-3.2256999999999998"/>
    <n v="2.3852000000000002"/>
    <n v="163.46351132632066"/>
    <n v="255.56020890468707"/>
    <x v="647"/>
  </r>
  <r>
    <n v="2019"/>
    <d v="2019-09-19T00:00:00"/>
    <x v="6"/>
    <x v="1"/>
    <x v="9"/>
    <d v="1899-12-30T11:27:00"/>
    <n v="33"/>
    <s v="qup"/>
    <s v="Queen Parrotfish"/>
    <s v="Scarus vetula"/>
    <x v="21"/>
    <x v="1"/>
    <n v="25"/>
    <n v="1"/>
    <s v="i"/>
    <n v="1.38E-2"/>
    <n v="3.03"/>
    <n v="-5.0162000000000004"/>
    <n v="3.1109"/>
    <n v="237.48561721155306"/>
    <n v="277.684458006971"/>
    <x v="823"/>
  </r>
  <r>
    <n v="2019"/>
    <d v="2019-09-19T00:00:00"/>
    <x v="6"/>
    <x v="1"/>
    <x v="9"/>
    <d v="1899-12-30T11:27:00"/>
    <n v="33"/>
    <s v="qup"/>
    <s v="Queen Parrotfish"/>
    <s v="Scarus vetula"/>
    <x v="21"/>
    <x v="1"/>
    <n v="33"/>
    <n v="1"/>
    <s v="t"/>
    <n v="1.38E-2"/>
    <n v="3.03"/>
    <n v="-5.0162000000000004"/>
    <n v="3.1109"/>
    <n v="550.77766968219782"/>
    <n v="658.63531859738646"/>
    <x v="701"/>
  </r>
  <r>
    <n v="2019"/>
    <d v="2019-09-19T00:00:00"/>
    <x v="6"/>
    <x v="1"/>
    <x v="10"/>
    <d v="1899-12-30T11:27:00"/>
    <n v="33"/>
    <s v="blt"/>
    <s v="Blue Tang"/>
    <s v="Acanthurus coeruleus"/>
    <x v="22"/>
    <x v="1"/>
    <n v="15"/>
    <n v="3"/>
    <m/>
    <n v="2.512E-2"/>
    <n v="2.96"/>
    <n v="-2.8241999999999998"/>
    <n v="2.2637999999999998"/>
    <n v="76.076366478829684"/>
    <n v="126.48394196747614"/>
    <x v="837"/>
  </r>
  <r>
    <n v="2019"/>
    <d v="2019-09-19T00:00:00"/>
    <x v="6"/>
    <x v="1"/>
    <x v="10"/>
    <d v="1899-12-30T11:27:00"/>
    <n v="33"/>
    <s v="qup"/>
    <s v="Queen Parrotfish"/>
    <s v="Scarus vetula"/>
    <x v="21"/>
    <x v="1"/>
    <n v="20"/>
    <n v="4"/>
    <s v="i"/>
    <n v="1.38E-2"/>
    <n v="3.03"/>
    <n v="-5.0162000000000004"/>
    <n v="3.1109"/>
    <n v="120.7813760748945"/>
    <n v="138.69928220116935"/>
    <x v="838"/>
  </r>
  <r>
    <n v="2019"/>
    <d v="2019-09-19T00:00:00"/>
    <x v="6"/>
    <x v="1"/>
    <x v="10"/>
    <d v="1899-12-30T11:27:00"/>
    <n v="33"/>
    <s v="prp"/>
    <s v="Princess Parrotfish"/>
    <s v="Scarus taeniopterus"/>
    <x v="21"/>
    <x v="1"/>
    <n v="26"/>
    <n v="1"/>
    <s v="i"/>
    <n v="3.3500000000000002E-2"/>
    <n v="2.7086000000000001"/>
    <n v="-3.2256999999999998"/>
    <n v="2.3852000000000002"/>
    <n v="227.84610949992882"/>
    <n v="342.3689962482149"/>
    <x v="710"/>
  </r>
  <r>
    <n v="2019"/>
    <d v="2019-09-19T00:00:00"/>
    <x v="6"/>
    <x v="1"/>
    <x v="10"/>
    <d v="1899-12-30T11:27:00"/>
    <n v="33"/>
    <s v="qup"/>
    <s v="Queen Parrotfish"/>
    <s v="Scarus vetula"/>
    <x v="21"/>
    <x v="1"/>
    <n v="28"/>
    <n v="1"/>
    <s v="i"/>
    <n v="1.38E-2"/>
    <n v="3.03"/>
    <n v="-5.0162000000000004"/>
    <n v="3.1109"/>
    <n v="334.7864878774447"/>
    <n v="395.06078258407069"/>
    <x v="612"/>
  </r>
  <r>
    <n v="2019"/>
    <d v="2019-09-19T00:00:00"/>
    <x v="6"/>
    <x v="1"/>
    <x v="10"/>
    <d v="1899-12-30T11:27:00"/>
    <n v="33"/>
    <s v="stop"/>
    <s v="Stoplight Parrotfish"/>
    <s v="Sparisoma viride"/>
    <x v="21"/>
    <x v="1"/>
    <n v="33"/>
    <n v="1"/>
    <s v="t"/>
    <n v="1.38E-2"/>
    <n v="3.04"/>
    <n v="-4.4317000000000002"/>
    <n v="2.9051"/>
    <n v="570.37628950044143"/>
    <n v="767.06973304521671"/>
    <x v="794"/>
  </r>
  <r>
    <n v="2019"/>
    <d v="2019-09-19T00:00:00"/>
    <x v="6"/>
    <x v="1"/>
    <x v="10"/>
    <d v="1899-12-30T11:27:00"/>
    <n v="33"/>
    <s v="ocs"/>
    <s v="Ocean Surgeonfish"/>
    <s v="Acanthurus bahianus"/>
    <x v="22"/>
    <x v="1"/>
    <n v="24"/>
    <n v="36"/>
    <m/>
    <n v="1.8620000000000001E-2"/>
    <n v="2.91"/>
    <n v="-4.6005000000000003"/>
    <n v="2.9752000000000001"/>
    <n v="193.37235663713702"/>
    <n v="302.76417568472999"/>
    <x v="839"/>
  </r>
  <r>
    <n v="2019"/>
    <d v="2019-09-19T00:00:00"/>
    <x v="6"/>
    <x v="1"/>
    <x v="10"/>
    <d v="1899-12-30T11:27:00"/>
    <n v="33"/>
    <s v="stop"/>
    <s v="Stoplight Parrotfish"/>
    <s v="Sparisoma viride"/>
    <x v="21"/>
    <x v="1"/>
    <n v="27"/>
    <n v="1"/>
    <s v="i"/>
    <n v="1.38E-2"/>
    <n v="3.04"/>
    <n v="-4.4317000000000002"/>
    <n v="2.9051"/>
    <n v="309.9023927596819"/>
    <n v="428.20809318874581"/>
    <x v="685"/>
  </r>
  <r>
    <n v="2019"/>
    <d v="2019-09-19T00:00:00"/>
    <x v="6"/>
    <x v="1"/>
    <x v="10"/>
    <d v="1899-12-30T11:27:00"/>
    <n v="33"/>
    <s v="prp"/>
    <s v="Princess Parrotfish"/>
    <s v="Scarus taeniopterus"/>
    <x v="21"/>
    <x v="1"/>
    <n v="30"/>
    <n v="1"/>
    <s v="t"/>
    <n v="3.3500000000000002E-2"/>
    <n v="2.7086000000000001"/>
    <n v="-3.2256999999999998"/>
    <n v="2.3852000000000002"/>
    <n v="335.71862643946946"/>
    <n v="481.64783974460363"/>
    <x v="724"/>
  </r>
  <r>
    <n v="2019"/>
    <d v="2019-09-19T00:00:00"/>
    <x v="6"/>
    <x v="1"/>
    <x v="10"/>
    <d v="1899-12-30T11:27:00"/>
    <n v="33"/>
    <s v="stop"/>
    <s v="Stoplight Parrotfish"/>
    <s v="Sparisoma viride"/>
    <x v="21"/>
    <x v="1"/>
    <n v="20"/>
    <n v="2"/>
    <s v="j"/>
    <n v="1.38E-2"/>
    <n v="3.04"/>
    <n v="-4.4317000000000002"/>
    <n v="2.9051"/>
    <n v="124.45440510662077"/>
    <n v="179.06975540636282"/>
    <x v="798"/>
  </r>
  <r>
    <n v="2019"/>
    <d v="2019-09-19T00:00:00"/>
    <x v="6"/>
    <x v="1"/>
    <x v="10"/>
    <d v="1899-12-30T11:27:00"/>
    <n v="33"/>
    <s v="rtp"/>
    <s v="Redtail Parrotfish"/>
    <s v="Sparisoma chrysopterum"/>
    <x v="21"/>
    <x v="1"/>
    <n v="30"/>
    <n v="1"/>
    <s v="j"/>
    <n v="1.072E-2"/>
    <n v="3.09"/>
    <n v="-3.0508999999999999"/>
    <n v="2.3191999999999999"/>
    <n v="393.09675834124738"/>
    <n v="494.35577733610052"/>
    <x v="786"/>
  </r>
  <r>
    <n v="2019"/>
    <d v="2019-09-19T00:00:00"/>
    <x v="6"/>
    <x v="1"/>
    <x v="10"/>
    <d v="1899-12-30T11:27:00"/>
    <n v="33"/>
    <s v="qup"/>
    <s v="Queen Parrotfish"/>
    <s v="Scarus vetula"/>
    <x v="21"/>
    <x v="1"/>
    <n v="33"/>
    <n v="2"/>
    <s v="t"/>
    <n v="1.38E-2"/>
    <n v="3.03"/>
    <n v="-5.0162000000000004"/>
    <n v="3.1109"/>
    <n v="550.77766968219782"/>
    <n v="658.63531859738646"/>
    <x v="840"/>
  </r>
  <r>
    <n v="2019"/>
    <d v="2019-09-19T00:00:00"/>
    <x v="6"/>
    <x v="1"/>
    <x v="10"/>
    <d v="1899-12-30T11:27:00"/>
    <n v="33"/>
    <s v="blt"/>
    <s v="Blue Tang"/>
    <s v="Acanthurus coeruleus"/>
    <x v="22"/>
    <x v="1"/>
    <n v="15"/>
    <n v="2"/>
    <m/>
    <n v="2.512E-2"/>
    <n v="2.96"/>
    <n v="-2.8241999999999998"/>
    <n v="2.2637999999999998"/>
    <n v="76.076366478829684"/>
    <n v="126.48394196747614"/>
    <x v="841"/>
  </r>
  <r>
    <n v="2019"/>
    <d v="2019-09-19T00:00:00"/>
    <x v="6"/>
    <x v="1"/>
    <x v="10"/>
    <d v="1899-12-30T11:27:00"/>
    <n v="33"/>
    <s v="stop"/>
    <s v="Stoplight Parrotfish"/>
    <s v="Sparisoma viride"/>
    <x v="21"/>
    <x v="1"/>
    <n v="33"/>
    <n v="1"/>
    <s v="t"/>
    <n v="1.38E-2"/>
    <n v="3.04"/>
    <n v="-4.4317000000000002"/>
    <n v="2.9051"/>
    <n v="570.37628950044143"/>
    <n v="767.06973304521671"/>
    <x v="794"/>
  </r>
  <r>
    <n v="2019"/>
    <d v="2019-09-19T00:00:00"/>
    <x v="6"/>
    <x v="1"/>
    <x v="11"/>
    <d v="1899-12-30T11:27:00"/>
    <n v="33"/>
    <s v="blt"/>
    <s v="Blue Tang"/>
    <s v="Acanthurus coeruleus"/>
    <x v="22"/>
    <x v="1"/>
    <n v="20"/>
    <n v="1"/>
    <m/>
    <n v="2.512E-2"/>
    <n v="2.96"/>
    <n v="-2.8241999999999998"/>
    <n v="2.2637999999999998"/>
    <n v="178.26595997942468"/>
    <n v="242.58933511332035"/>
    <x v="656"/>
  </r>
  <r>
    <n v="2019"/>
    <d v="2019-09-19T00:00:00"/>
    <x v="6"/>
    <x v="1"/>
    <x v="11"/>
    <d v="1899-12-30T11:27:00"/>
    <n v="33"/>
    <s v="prp"/>
    <s v="Princess Parrotfish"/>
    <s v="Scarus taeniopterus"/>
    <x v="21"/>
    <x v="1"/>
    <n v="20"/>
    <n v="1"/>
    <s v="i"/>
    <n v="3.3500000000000002E-2"/>
    <n v="2.7086000000000001"/>
    <n v="-3.2256999999999998"/>
    <n v="2.3852000000000002"/>
    <n v="111.94756544450011"/>
    <n v="183.11197449783583"/>
    <x v="611"/>
  </r>
  <r>
    <n v="2019"/>
    <d v="2019-09-19T00:00:00"/>
    <x v="6"/>
    <x v="1"/>
    <x v="11"/>
    <d v="1899-12-30T11:27:00"/>
    <n v="33"/>
    <s v="qup"/>
    <s v="Queen Parrotfish"/>
    <s v="Scarus vetula"/>
    <x v="21"/>
    <x v="1"/>
    <n v="23"/>
    <n v="3"/>
    <s v="i"/>
    <n v="1.38E-2"/>
    <n v="3.03"/>
    <n v="-5.0162000000000004"/>
    <n v="3.1109"/>
    <n v="184.46519255545186"/>
    <n v="214.23929230422809"/>
    <x v="842"/>
  </r>
  <r>
    <n v="2019"/>
    <d v="2019-09-19T00:00:00"/>
    <x v="6"/>
    <x v="1"/>
    <x v="11"/>
    <d v="1899-12-30T11:27:00"/>
    <n v="33"/>
    <s v="stop"/>
    <s v="Stoplight Parrotfish"/>
    <s v="Sparisoma viride"/>
    <x v="21"/>
    <x v="1"/>
    <n v="21"/>
    <n v="2"/>
    <s v="j"/>
    <n v="1.38E-2"/>
    <n v="3.04"/>
    <n v="-4.4317000000000002"/>
    <n v="2.9051"/>
    <n v="144.35297620307892"/>
    <n v="206.33802681991546"/>
    <x v="843"/>
  </r>
  <r>
    <n v="2019"/>
    <d v="2019-09-19T00:00:00"/>
    <x v="6"/>
    <x v="1"/>
    <x v="11"/>
    <d v="1899-12-30T11:27:00"/>
    <n v="33"/>
    <s v="qup"/>
    <s v="Queen Parrotfish"/>
    <s v="Scarus vetula"/>
    <x v="21"/>
    <x v="1"/>
    <n v="20"/>
    <n v="2"/>
    <s v="i"/>
    <n v="1.38E-2"/>
    <n v="3.03"/>
    <n v="-5.0162000000000004"/>
    <n v="3.1109"/>
    <n v="120.7813760748945"/>
    <n v="138.69928220116935"/>
    <x v="765"/>
  </r>
  <r>
    <n v="2019"/>
    <d v="2019-09-19T00:00:00"/>
    <x v="6"/>
    <x v="1"/>
    <x v="11"/>
    <d v="1899-12-30T11:27:00"/>
    <n v="33"/>
    <s v="stop"/>
    <s v="Stoplight Parrotfish"/>
    <s v="Sparisoma viride"/>
    <x v="21"/>
    <x v="1"/>
    <n v="17"/>
    <n v="1"/>
    <s v="j"/>
    <n v="1.38E-2"/>
    <n v="3.04"/>
    <n v="-4.4317000000000002"/>
    <n v="2.9051"/>
    <n v="75.935316492400261"/>
    <n v="111.68045161684626"/>
    <x v="770"/>
  </r>
  <r>
    <n v="2019"/>
    <d v="2019-09-19T00:00:00"/>
    <x v="6"/>
    <x v="1"/>
    <x v="11"/>
    <d v="1899-12-30T11:27:00"/>
    <n v="33"/>
    <s v="qup"/>
    <s v="Queen Parrotfish"/>
    <s v="Scarus vetula"/>
    <x v="21"/>
    <x v="1"/>
    <n v="30"/>
    <n v="2"/>
    <s v="i"/>
    <n v="1.38E-2"/>
    <n v="3.03"/>
    <n v="-5.0162000000000004"/>
    <n v="3.1109"/>
    <n v="412.62590342031763"/>
    <n v="489.6395738782121"/>
    <x v="844"/>
  </r>
  <r>
    <n v="2019"/>
    <d v="2019-09-19T00:00:00"/>
    <x v="6"/>
    <x v="1"/>
    <x v="11"/>
    <d v="1899-12-30T11:27:00"/>
    <n v="33"/>
    <s v="stop"/>
    <s v="Stoplight Parrotfish"/>
    <s v="Sparisoma viride"/>
    <x v="21"/>
    <x v="1"/>
    <n v="37"/>
    <n v="1"/>
    <s v="d"/>
    <n v="1.38E-2"/>
    <n v="3.04"/>
    <n v="-4.4317000000000002"/>
    <n v="2.9051"/>
    <n v="807.62978579086393"/>
    <n v="1069.5050229565832"/>
    <x v="664"/>
  </r>
  <r>
    <n v="2019"/>
    <d v="2019-09-19T00:00:00"/>
    <x v="6"/>
    <x v="1"/>
    <x v="11"/>
    <d v="1899-12-30T11:27:00"/>
    <n v="33"/>
    <s v="blt"/>
    <s v="Blue Tang"/>
    <s v="Acanthurus coeruleus"/>
    <x v="22"/>
    <x v="1"/>
    <n v="17"/>
    <n v="2"/>
    <m/>
    <n v="2.512E-2"/>
    <n v="2.96"/>
    <n v="-2.8241999999999998"/>
    <n v="2.2637999999999998"/>
    <n v="110.19158812752735"/>
    <n v="167.91529942216221"/>
    <x v="845"/>
  </r>
  <r>
    <n v="2019"/>
    <d v="2019-09-19T00:00:00"/>
    <x v="6"/>
    <x v="1"/>
    <x v="11"/>
    <d v="1899-12-30T11:27:00"/>
    <n v="33"/>
    <s v="prp"/>
    <s v="Princess Parrotfish"/>
    <s v="Scarus taeniopterus"/>
    <x v="21"/>
    <x v="1"/>
    <n v="31"/>
    <n v="1"/>
    <s v="t"/>
    <n v="3.3500000000000002E-2"/>
    <n v="2.7086000000000001"/>
    <n v="-3.2256999999999998"/>
    <n v="2.3852000000000002"/>
    <n v="366.89947553741325"/>
    <n v="520.82990445609448"/>
    <x v="648"/>
  </r>
  <r>
    <n v="2019"/>
    <d v="2019-03-19T00:00:00"/>
    <x v="7"/>
    <x v="0"/>
    <x v="0"/>
    <d v="1899-12-30T08:57:00"/>
    <n v="31"/>
    <s v="prp"/>
    <s v="Princess Parrotfish"/>
    <s v="Scarus taeniopterus"/>
    <x v="21"/>
    <x v="1"/>
    <n v="13"/>
    <n v="2"/>
    <s v="i"/>
    <n v="3.3500000000000002E-2"/>
    <n v="2.7086000000000001"/>
    <n v="-3.2256999999999998"/>
    <n v="2.3852000000000002"/>
    <n v="34.855536441080481"/>
    <n v="65.535660968650873"/>
    <x v="629"/>
  </r>
  <r>
    <n v="2019"/>
    <d v="2019-03-19T00:00:00"/>
    <x v="7"/>
    <x v="0"/>
    <x v="0"/>
    <d v="1899-12-30T08:57:00"/>
    <n v="31"/>
    <s v="prp"/>
    <s v="Princess Parrotfish"/>
    <s v="Scarus taeniopterus"/>
    <x v="21"/>
    <x v="1"/>
    <n v="12"/>
    <n v="3"/>
    <s v="i"/>
    <n v="3.3500000000000002E-2"/>
    <n v="2.7086000000000001"/>
    <n v="-3.2256999999999998"/>
    <n v="2.3852000000000002"/>
    <n v="28.061774480442775"/>
    <n v="54.145592205106873"/>
    <x v="788"/>
  </r>
  <r>
    <n v="2019"/>
    <d v="2019-03-19T00:00:00"/>
    <x v="7"/>
    <x v="0"/>
    <x v="0"/>
    <d v="1899-12-30T08:57:00"/>
    <n v="31"/>
    <s v="blt"/>
    <s v="Blue Tang"/>
    <s v="Acanthurus coeruleus"/>
    <x v="22"/>
    <x v="1"/>
    <n v="12"/>
    <n v="1"/>
    <m/>
    <n v="2.512E-2"/>
    <n v="2.96"/>
    <n v="-2.8241999999999998"/>
    <n v="2.2637999999999998"/>
    <n v="39.300323326954469"/>
    <n v="76.322133977954692"/>
    <x v="695"/>
  </r>
  <r>
    <n v="2019"/>
    <d v="2019-03-19T00:00:00"/>
    <x v="7"/>
    <x v="0"/>
    <x v="0"/>
    <d v="1899-12-30T08:57:00"/>
    <n v="31"/>
    <s v="blt"/>
    <s v="Blue Tang"/>
    <s v="Acanthurus coeruleus"/>
    <x v="22"/>
    <x v="1"/>
    <n v="16"/>
    <n v="1"/>
    <m/>
    <n v="2.512E-2"/>
    <n v="2.96"/>
    <n v="-2.8241999999999998"/>
    <n v="2.2637999999999998"/>
    <n v="92.090489985886919"/>
    <n v="146.38171018501848"/>
    <x v="763"/>
  </r>
  <r>
    <n v="2019"/>
    <d v="2019-03-19T00:00:00"/>
    <x v="7"/>
    <x v="0"/>
    <x v="0"/>
    <d v="1899-12-30T08:57:00"/>
    <n v="31"/>
    <s v="rbp"/>
    <s v="Redband Parrotfish"/>
    <s v="Sparisoma aurofrenatum"/>
    <x v="21"/>
    <x v="1"/>
    <n v="19"/>
    <n v="1"/>
    <s v="t"/>
    <n v="1.072E-2"/>
    <n v="3.12"/>
    <n v="-4.0781000000000001"/>
    <n v="2.7437999999999998"/>
    <n v="104.69019779399261"/>
    <n v="149.3977752647418"/>
    <x v="749"/>
  </r>
  <r>
    <n v="2019"/>
    <d v="2019-03-19T00:00:00"/>
    <x v="7"/>
    <x v="0"/>
    <x v="0"/>
    <d v="1899-12-30T08:57:00"/>
    <n v="31"/>
    <s v="qup"/>
    <s v="Queen Parrotfish"/>
    <s v="Scarus vetula"/>
    <x v="21"/>
    <x v="1"/>
    <n v="8"/>
    <n v="1"/>
    <s v="j"/>
    <n v="1.38E-2"/>
    <n v="3.03"/>
    <n v="-5.0162000000000004"/>
    <n v="3.1109"/>
    <n v="7.5204139611424496"/>
    <n v="8.0190448143496464"/>
    <x v="846"/>
  </r>
  <r>
    <n v="2019"/>
    <d v="2019-03-19T00:00:00"/>
    <x v="7"/>
    <x v="0"/>
    <x v="0"/>
    <d v="1899-12-30T08:57:00"/>
    <n v="31"/>
    <s v="strp"/>
    <s v="Striped Parrotfish"/>
    <s v="Scarus iserti"/>
    <x v="21"/>
    <x v="1"/>
    <n v="8"/>
    <n v="1"/>
    <s v="j"/>
    <n v="1.0959999999999999E-2"/>
    <n v="3.01"/>
    <n v="-4.8887"/>
    <n v="3.0548000000000002"/>
    <n v="5.7294299636484229"/>
    <n v="8.4112258089550505"/>
    <x v="811"/>
  </r>
  <r>
    <n v="2019"/>
    <d v="2019-03-19T00:00:00"/>
    <x v="7"/>
    <x v="0"/>
    <x v="0"/>
    <d v="1899-12-30T08:57:00"/>
    <n v="31"/>
    <s v="prp"/>
    <s v="Princess Parrotfish"/>
    <s v="Scarus taeniopterus"/>
    <x v="21"/>
    <x v="1"/>
    <n v="22"/>
    <n v="1"/>
    <s v="t"/>
    <n v="3.3500000000000002E-2"/>
    <n v="2.7086000000000001"/>
    <n v="-3.2256999999999998"/>
    <n v="2.3852000000000002"/>
    <n v="144.92085256517834"/>
    <n v="229.85109565998633"/>
    <x v="639"/>
  </r>
  <r>
    <n v="2019"/>
    <d v="2019-03-19T00:00:00"/>
    <x v="7"/>
    <x v="0"/>
    <x v="0"/>
    <d v="1899-12-30T08:57:00"/>
    <n v="31"/>
    <s v="prp"/>
    <s v="Princess Parrotfish"/>
    <s v="Scarus taeniopterus"/>
    <x v="21"/>
    <x v="1"/>
    <n v="2"/>
    <n v="4"/>
    <s v="j"/>
    <n v="3.3500000000000002E-2"/>
    <n v="2.7086000000000001"/>
    <n v="-3.2256999999999998"/>
    <n v="2.3852000000000002"/>
    <n v="0.21898514404304498"/>
    <n v="0.75425247798161132"/>
    <x v="847"/>
  </r>
  <r>
    <n v="2019"/>
    <d v="2019-03-19T00:00:00"/>
    <x v="7"/>
    <x v="0"/>
    <x v="0"/>
    <d v="1899-12-30T08:57:00"/>
    <n v="31"/>
    <s v="prp"/>
    <s v="Princess Parrotfish"/>
    <s v="Scarus taeniopterus"/>
    <x v="21"/>
    <x v="1"/>
    <n v="3"/>
    <n v="2"/>
    <m/>
    <n v="3.3500000000000002E-2"/>
    <n v="2.7086000000000001"/>
    <n v="-3.2256999999999998"/>
    <n v="2.3852000000000002"/>
    <n v="0.65671273400963648"/>
    <n v="1.9839449475553055"/>
    <x v="618"/>
  </r>
  <r>
    <n v="2019"/>
    <d v="2019-03-19T00:00:00"/>
    <x v="7"/>
    <x v="0"/>
    <x v="0"/>
    <d v="1899-12-30T08:57:00"/>
    <n v="31"/>
    <s v="stop"/>
    <s v="Stoplight Parrotfish"/>
    <s v="Sparisoma viride"/>
    <x v="21"/>
    <x v="1"/>
    <n v="12"/>
    <n v="1"/>
    <s v="i"/>
    <n v="1.38E-2"/>
    <n v="3.04"/>
    <n v="-4.4317000000000002"/>
    <n v="2.9051"/>
    <n v="26.338441566816869"/>
    <n v="40.600318253552281"/>
    <x v="766"/>
  </r>
  <r>
    <n v="2019"/>
    <d v="2019-03-19T00:00:00"/>
    <x v="7"/>
    <x v="0"/>
    <x v="0"/>
    <d v="1899-12-30T08:57:00"/>
    <n v="31"/>
    <s v="stop"/>
    <s v="Stoplight Parrotfish"/>
    <s v="Sparisoma viride"/>
    <x v="21"/>
    <x v="1"/>
    <n v="18"/>
    <n v="1"/>
    <s v="i"/>
    <n v="1.38E-2"/>
    <n v="3.04"/>
    <n v="-4.4317000000000002"/>
    <n v="2.9051"/>
    <n v="90.345703069474155"/>
    <n v="131.85364940800787"/>
    <x v="605"/>
  </r>
  <r>
    <n v="2019"/>
    <d v="2019-03-19T00:00:00"/>
    <x v="7"/>
    <x v="0"/>
    <x v="0"/>
    <d v="1899-12-30T08:57:00"/>
    <n v="31"/>
    <s v="prp"/>
    <s v="Princess Parrotfish"/>
    <s v="Scarus taeniopterus"/>
    <x v="21"/>
    <x v="1"/>
    <n v="5"/>
    <n v="2"/>
    <s v="j"/>
    <n v="3.3500000000000002E-2"/>
    <n v="2.7086000000000001"/>
    <n v="-3.2256999999999998"/>
    <n v="2.3852000000000002"/>
    <n v="2.6198411586557824"/>
    <n v="6.7093933568168316"/>
    <x v="680"/>
  </r>
  <r>
    <n v="2019"/>
    <d v="2019-03-19T00:00:00"/>
    <x v="7"/>
    <x v="0"/>
    <x v="0"/>
    <d v="1899-12-30T08:57:00"/>
    <n v="31"/>
    <s v="prp"/>
    <s v="Princess Parrotfish"/>
    <s v="Scarus taeniopterus"/>
    <x v="21"/>
    <x v="1"/>
    <n v="8"/>
    <n v="1"/>
    <s v="j"/>
    <n v="3.3500000000000002E-2"/>
    <n v="2.7086000000000001"/>
    <n v="-3.2256999999999998"/>
    <n v="2.3852000000000002"/>
    <n v="9.3573817111532165"/>
    <n v="20.584969932158472"/>
    <x v="756"/>
  </r>
  <r>
    <n v="2019"/>
    <d v="2019-03-19T00:00:00"/>
    <x v="7"/>
    <x v="0"/>
    <x v="0"/>
    <d v="1899-12-30T08:57:00"/>
    <n v="31"/>
    <s v="rbp"/>
    <s v="Redband Parrotfish"/>
    <s v="Sparisoma aurofrenatum"/>
    <x v="21"/>
    <x v="1"/>
    <n v="5"/>
    <n v="1"/>
    <s v="j"/>
    <n v="1.072E-2"/>
    <n v="3.12"/>
    <n v="-4.0781000000000001"/>
    <n v="2.7437999999999998"/>
    <n v="1.6254783853713242"/>
    <n v="3.8329565652892388"/>
    <x v="821"/>
  </r>
  <r>
    <n v="2019"/>
    <d v="2019-03-19T00:00:00"/>
    <x v="7"/>
    <x v="0"/>
    <x v="0"/>
    <d v="1899-12-30T08:57:00"/>
    <n v="31"/>
    <s v="blt"/>
    <s v="Blue Tang"/>
    <s v="Acanthurus coeruleus"/>
    <x v="22"/>
    <x v="1"/>
    <n v="18"/>
    <n v="1"/>
    <m/>
    <n v="2.512E-2"/>
    <n v="2.96"/>
    <n v="-2.8241999999999998"/>
    <n v="2.2637999999999998"/>
    <n v="130.5047293049154"/>
    <n v="191.11109332634919"/>
    <x v="689"/>
  </r>
  <r>
    <n v="2019"/>
    <d v="2019-03-19T00:00:00"/>
    <x v="7"/>
    <x v="0"/>
    <x v="1"/>
    <d v="1899-12-30T09:06:00"/>
    <n v="30"/>
    <s v="rtp"/>
    <s v="Redtail Parrotfish"/>
    <s v="Sparisoma chrysopterum"/>
    <x v="21"/>
    <x v="1"/>
    <n v="33"/>
    <n v="1"/>
    <s v="i"/>
    <n v="1.072E-2"/>
    <n v="3.09"/>
    <n v="-3.0508999999999999"/>
    <n v="2.3191999999999999"/>
    <n v="527.71915648055392"/>
    <n v="616.64828694702783"/>
    <x v="848"/>
  </r>
  <r>
    <n v="2019"/>
    <d v="2019-03-19T00:00:00"/>
    <x v="7"/>
    <x v="0"/>
    <x v="1"/>
    <d v="1899-12-30T09:06:00"/>
    <n v="30"/>
    <s v="qup"/>
    <s v="Queen Parrotfish"/>
    <s v="Scarus vetula"/>
    <x v="21"/>
    <x v="1"/>
    <n v="37"/>
    <n v="1"/>
    <s v="t"/>
    <n v="1.38E-2"/>
    <n v="3.03"/>
    <n v="-5.0162000000000004"/>
    <n v="3.1109"/>
    <n v="778.98717980824449"/>
    <n v="940.19674519620162"/>
    <x v="616"/>
  </r>
  <r>
    <n v="2019"/>
    <d v="2019-03-19T00:00:00"/>
    <x v="7"/>
    <x v="0"/>
    <x v="1"/>
    <d v="1899-12-30T09:06:00"/>
    <n v="30"/>
    <s v="prp"/>
    <s v="Princess Parrotfish"/>
    <s v="Scarus taeniopterus"/>
    <x v="21"/>
    <x v="1"/>
    <n v="22"/>
    <n v="2"/>
    <s v="t"/>
    <n v="3.3500000000000002E-2"/>
    <n v="2.7086000000000001"/>
    <n v="-3.2256999999999998"/>
    <n v="2.3852000000000002"/>
    <n v="144.92085256517834"/>
    <n v="229.85109565998633"/>
    <x v="737"/>
  </r>
  <r>
    <n v="2019"/>
    <d v="2019-03-19T00:00:00"/>
    <x v="7"/>
    <x v="0"/>
    <x v="1"/>
    <d v="1899-12-30T09:06:00"/>
    <n v="30"/>
    <s v="prp"/>
    <s v="Princess Parrotfish"/>
    <s v="Scarus taeniopterus"/>
    <x v="21"/>
    <x v="1"/>
    <n v="3"/>
    <n v="1"/>
    <s v="j"/>
    <n v="3.3500000000000002E-2"/>
    <n v="2.7086000000000001"/>
    <n v="-3.2256999999999998"/>
    <n v="2.3852000000000002"/>
    <n v="0.65671273400963648"/>
    <n v="1.9839449475553055"/>
    <x v="813"/>
  </r>
  <r>
    <n v="2019"/>
    <d v="2019-03-19T00:00:00"/>
    <x v="7"/>
    <x v="0"/>
    <x v="1"/>
    <d v="1899-12-30T09:06:00"/>
    <n v="30"/>
    <s v="prp"/>
    <s v="Princess Parrotfish"/>
    <s v="Scarus taeniopterus"/>
    <x v="21"/>
    <x v="1"/>
    <n v="12"/>
    <n v="3"/>
    <s v="i"/>
    <n v="3.3500000000000002E-2"/>
    <n v="2.7086000000000001"/>
    <n v="-3.2256999999999998"/>
    <n v="2.3852000000000002"/>
    <n v="28.061774480442775"/>
    <n v="54.145592205106873"/>
    <x v="788"/>
  </r>
  <r>
    <n v="2019"/>
    <d v="2019-03-19T00:00:00"/>
    <x v="7"/>
    <x v="0"/>
    <x v="1"/>
    <d v="1899-12-30T09:06:00"/>
    <n v="30"/>
    <s v="prp"/>
    <s v="Princess Parrotfish"/>
    <s v="Scarus taeniopterus"/>
    <x v="21"/>
    <x v="1"/>
    <n v="15"/>
    <n v="1"/>
    <m/>
    <n v="3.3500000000000002E-2"/>
    <n v="2.7086000000000001"/>
    <n v="-3.2256999999999998"/>
    <n v="2.3852000000000002"/>
    <n v="51.357702984233178"/>
    <n v="92.19616810425471"/>
    <x v="630"/>
  </r>
  <r>
    <n v="2019"/>
    <d v="2019-03-19T00:00:00"/>
    <x v="7"/>
    <x v="0"/>
    <x v="1"/>
    <d v="1899-12-30T09:06:00"/>
    <n v="30"/>
    <s v="stop"/>
    <s v="Stoplight Parrotfish"/>
    <s v="Sparisoma viride"/>
    <x v="21"/>
    <x v="1"/>
    <n v="15"/>
    <n v="1"/>
    <s v="i"/>
    <n v="1.38E-2"/>
    <n v="3.04"/>
    <n v="-4.4317000000000002"/>
    <n v="2.9051"/>
    <n v="51.903484390238546"/>
    <n v="77.635922295629129"/>
    <x v="698"/>
  </r>
  <r>
    <n v="2019"/>
    <d v="2019-03-19T00:00:00"/>
    <x v="7"/>
    <x v="0"/>
    <x v="1"/>
    <d v="1899-12-30T09:06:00"/>
    <n v="30"/>
    <s v="prp"/>
    <s v="Princess Parrotfish"/>
    <s v="Scarus taeniopterus"/>
    <x v="21"/>
    <x v="1"/>
    <n v="18"/>
    <n v="1"/>
    <s v="i"/>
    <n v="3.3500000000000002E-2"/>
    <n v="2.7086000000000001"/>
    <n v="-3.2256999999999998"/>
    <n v="2.3852000000000002"/>
    <n v="84.154222975924739"/>
    <n v="142.42163893869329"/>
    <x v="592"/>
  </r>
  <r>
    <n v="2019"/>
    <d v="2019-03-19T00:00:00"/>
    <x v="7"/>
    <x v="0"/>
    <x v="1"/>
    <d v="1899-12-30T09:06:00"/>
    <n v="30"/>
    <s v="prp"/>
    <s v="Princess Parrotfish"/>
    <s v="Scarus taeniopterus"/>
    <x v="21"/>
    <x v="1"/>
    <n v="5"/>
    <n v="2"/>
    <s v="j"/>
    <n v="3.3500000000000002E-2"/>
    <n v="2.7086000000000001"/>
    <n v="-3.2256999999999998"/>
    <n v="2.3852000000000002"/>
    <n v="2.6198411586557824"/>
    <n v="6.7093933568168316"/>
    <x v="680"/>
  </r>
  <r>
    <n v="2019"/>
    <d v="2019-03-19T00:00:00"/>
    <x v="7"/>
    <x v="0"/>
    <x v="1"/>
    <d v="1899-12-30T09:06:00"/>
    <n v="30"/>
    <s v="prp"/>
    <s v="Princess Parrotfish"/>
    <s v="Scarus taeniopterus"/>
    <x v="21"/>
    <x v="1"/>
    <n v="6"/>
    <n v="2"/>
    <s v="j"/>
    <n v="3.3500000000000002E-2"/>
    <n v="2.7086000000000001"/>
    <n v="-3.2256999999999998"/>
    <n v="2.3852000000000002"/>
    <n v="4.2928457508060323"/>
    <n v="10.364452425850182"/>
    <x v="589"/>
  </r>
  <r>
    <n v="2019"/>
    <d v="2019-03-19T00:00:00"/>
    <x v="7"/>
    <x v="0"/>
    <x v="1"/>
    <d v="1899-12-30T09:06:00"/>
    <n v="30"/>
    <s v="stop"/>
    <s v="Stoplight Parrotfish"/>
    <s v="Sparisoma viride"/>
    <x v="21"/>
    <x v="1"/>
    <n v="1"/>
    <n v="1"/>
    <s v="i"/>
    <n v="1.38E-2"/>
    <n v="3.04"/>
    <n v="-4.4317000000000002"/>
    <n v="2.9051"/>
    <n v="1.38E-2"/>
    <n v="2.9744042981251381E-2"/>
    <x v="849"/>
  </r>
  <r>
    <n v="2019"/>
    <d v="2019-03-19T00:00:00"/>
    <x v="7"/>
    <x v="0"/>
    <x v="1"/>
    <d v="1899-12-30T09:06:00"/>
    <n v="30"/>
    <s v="stop"/>
    <s v="Stoplight Parrotfish"/>
    <s v="Sparisoma viride"/>
    <x v="21"/>
    <x v="1"/>
    <n v="23"/>
    <n v="1"/>
    <s v="i"/>
    <n v="1.38E-2"/>
    <n v="3.04"/>
    <n v="-4.4317000000000002"/>
    <n v="2.9051"/>
    <n v="190.34072005024225"/>
    <n v="268.75437106326598"/>
    <x v="716"/>
  </r>
  <r>
    <n v="2019"/>
    <d v="2019-03-19T00:00:00"/>
    <x v="7"/>
    <x v="0"/>
    <x v="1"/>
    <d v="1899-12-30T09:06:00"/>
    <n v="30"/>
    <s v="qup"/>
    <s v="Queen Parrotfish"/>
    <s v="Scarus vetula"/>
    <x v="21"/>
    <x v="1"/>
    <n v="19"/>
    <n v="1"/>
    <s v="i"/>
    <n v="1.38E-2"/>
    <n v="3.03"/>
    <n v="-5.0162000000000004"/>
    <n v="3.1109"/>
    <n v="103.39570464445558"/>
    <n v="118.24276512290622"/>
    <x v="850"/>
  </r>
  <r>
    <n v="2019"/>
    <d v="2019-03-19T00:00:00"/>
    <x v="7"/>
    <x v="0"/>
    <x v="1"/>
    <d v="1899-12-30T09:06:00"/>
    <n v="30"/>
    <s v="strp"/>
    <s v="Striped Parrotfish"/>
    <s v="Scarus iserti"/>
    <x v="21"/>
    <x v="1"/>
    <n v="4"/>
    <n v="1"/>
    <s v="j"/>
    <n v="1.0959999999999999E-2"/>
    <n v="3.01"/>
    <n v="-4.8887"/>
    <n v="3.0548000000000002"/>
    <n v="0.71123173750391744"/>
    <n v="1.0122152160204034"/>
    <x v="851"/>
  </r>
  <r>
    <n v="2019"/>
    <d v="2019-03-19T00:00:00"/>
    <x v="7"/>
    <x v="0"/>
    <x v="1"/>
    <d v="1899-12-30T09:06:00"/>
    <n v="30"/>
    <s v="rbp"/>
    <s v="Redband Parrotfish"/>
    <s v="Sparisoma aurofrenatum"/>
    <x v="21"/>
    <x v="1"/>
    <n v="5"/>
    <n v="1"/>
    <s v="j"/>
    <n v="1.072E-2"/>
    <n v="3.12"/>
    <n v="-4.0781000000000001"/>
    <n v="2.7437999999999998"/>
    <n v="1.6254783853713242"/>
    <n v="3.8329565652892388"/>
    <x v="821"/>
  </r>
  <r>
    <n v="2019"/>
    <d v="2019-03-19T00:00:00"/>
    <x v="7"/>
    <x v="0"/>
    <x v="1"/>
    <d v="1899-12-30T09:06:00"/>
    <n v="30"/>
    <s v="stop"/>
    <s v="Stoplight Parrotfish"/>
    <s v="Sparisoma viride"/>
    <x v="21"/>
    <x v="1"/>
    <n v="26"/>
    <n v="1"/>
    <s v="t"/>
    <n v="1.38E-2"/>
    <n v="3.04"/>
    <n v="-4.4317000000000002"/>
    <n v="2.9051"/>
    <n v="276.31092977022331"/>
    <n v="383.741768934785"/>
    <x v="624"/>
  </r>
  <r>
    <n v="2019"/>
    <d v="2019-03-19T00:00:00"/>
    <x v="7"/>
    <x v="0"/>
    <x v="1"/>
    <d v="1899-12-30T09:06:00"/>
    <n v="30"/>
    <s v="rbp"/>
    <s v="Redband Parrotfish"/>
    <s v="Sparisoma aurofrenatum"/>
    <x v="21"/>
    <x v="1"/>
    <n v="16"/>
    <n v="1"/>
    <s v="i"/>
    <n v="1.072E-2"/>
    <n v="3.12"/>
    <n v="-4.0781000000000001"/>
    <n v="2.7437999999999998"/>
    <n v="61.241967015019895"/>
    <n v="93.231872840853399"/>
    <x v="782"/>
  </r>
  <r>
    <n v="2019"/>
    <d v="2019-03-19T00:00:00"/>
    <x v="7"/>
    <x v="0"/>
    <x v="2"/>
    <d v="1899-12-30T09:18:00"/>
    <n v="28"/>
    <s v="stop"/>
    <s v="Stoplight Parrotfish"/>
    <s v="Sparisoma viride"/>
    <x v="21"/>
    <x v="1"/>
    <n v="33"/>
    <n v="1"/>
    <s v="t"/>
    <n v="1.38E-2"/>
    <n v="3.04"/>
    <n v="-4.4317000000000002"/>
    <n v="2.9051"/>
    <n v="570.37628950044143"/>
    <n v="767.06973304521671"/>
    <x v="794"/>
  </r>
  <r>
    <n v="2019"/>
    <d v="2019-03-19T00:00:00"/>
    <x v="7"/>
    <x v="0"/>
    <x v="2"/>
    <d v="1899-12-30T09:18:00"/>
    <n v="28"/>
    <s v="qup"/>
    <s v="Queen Parrotfish"/>
    <s v="Scarus vetula"/>
    <x v="21"/>
    <x v="1"/>
    <n v="32"/>
    <n v="1"/>
    <s v="t"/>
    <n v="1.38E-2"/>
    <n v="3.03"/>
    <n v="-5.0162000000000004"/>
    <n v="3.1109"/>
    <n v="501.74553995792371"/>
    <n v="598.50952660385963"/>
    <x v="802"/>
  </r>
  <r>
    <n v="2019"/>
    <d v="2019-03-19T00:00:00"/>
    <x v="7"/>
    <x v="0"/>
    <x v="2"/>
    <d v="1899-12-30T09:18:00"/>
    <n v="28"/>
    <s v="prp"/>
    <s v="Princess Parrotfish"/>
    <s v="Scarus taeniopterus"/>
    <x v="21"/>
    <x v="1"/>
    <n v="24"/>
    <n v="1"/>
    <s v="t"/>
    <n v="3.3500000000000002E-2"/>
    <n v="2.7086000000000001"/>
    <n v="-3.2256999999999998"/>
    <n v="2.3852000000000002"/>
    <n v="183.4361709463644"/>
    <n v="282.86541679033706"/>
    <x v="585"/>
  </r>
  <r>
    <n v="2019"/>
    <d v="2019-03-19T00:00:00"/>
    <x v="7"/>
    <x v="0"/>
    <x v="2"/>
    <d v="1899-12-30T09:18:00"/>
    <n v="28"/>
    <s v="prp"/>
    <s v="Princess Parrotfish"/>
    <s v="Scarus taeniopterus"/>
    <x v="21"/>
    <x v="1"/>
    <n v="18"/>
    <n v="2"/>
    <m/>
    <n v="3.3500000000000002E-2"/>
    <n v="2.7086000000000001"/>
    <n v="-3.2256999999999998"/>
    <n v="2.3852000000000002"/>
    <n v="84.154222975924739"/>
    <n v="142.42163893869329"/>
    <x v="637"/>
  </r>
  <r>
    <n v="2019"/>
    <d v="2019-03-19T00:00:00"/>
    <x v="7"/>
    <x v="0"/>
    <x v="2"/>
    <d v="1899-12-30T09:18:00"/>
    <n v="28"/>
    <s v="stop"/>
    <s v="Stoplight Parrotfish"/>
    <s v="Sparisoma viride"/>
    <x v="21"/>
    <x v="1"/>
    <n v="16"/>
    <n v="1"/>
    <s v="i"/>
    <n v="1.38E-2"/>
    <n v="3.04"/>
    <n v="-4.4317000000000002"/>
    <n v="2.9051"/>
    <n v="63.154432022104622"/>
    <n v="93.645941776792625"/>
    <x v="649"/>
  </r>
  <r>
    <n v="2019"/>
    <d v="2019-03-19T00:00:00"/>
    <x v="7"/>
    <x v="0"/>
    <x v="2"/>
    <d v="1899-12-30T09:18:00"/>
    <n v="28"/>
    <s v="prp"/>
    <s v="Princess Parrotfish"/>
    <s v="Scarus taeniopterus"/>
    <x v="21"/>
    <x v="1"/>
    <n v="15"/>
    <n v="1"/>
    <s v="i"/>
    <n v="3.3500000000000002E-2"/>
    <n v="2.7086000000000001"/>
    <n v="-3.2256999999999998"/>
    <n v="2.3852000000000002"/>
    <n v="51.357702984233178"/>
    <n v="92.19616810425471"/>
    <x v="630"/>
  </r>
  <r>
    <n v="2019"/>
    <d v="2019-03-19T00:00:00"/>
    <x v="7"/>
    <x v="0"/>
    <x v="2"/>
    <d v="1899-12-30T09:18:00"/>
    <n v="28"/>
    <s v="prp"/>
    <s v="Princess Parrotfish"/>
    <s v="Scarus taeniopterus"/>
    <x v="21"/>
    <x v="1"/>
    <n v="12"/>
    <n v="2"/>
    <s v="i"/>
    <n v="3.3500000000000002E-2"/>
    <n v="2.7086000000000001"/>
    <n v="-3.2256999999999998"/>
    <n v="2.3852000000000002"/>
    <n v="28.061774480442775"/>
    <n v="54.145592205106873"/>
    <x v="803"/>
  </r>
  <r>
    <n v="2019"/>
    <d v="2019-03-19T00:00:00"/>
    <x v="7"/>
    <x v="0"/>
    <x v="2"/>
    <d v="1899-12-30T09:18:00"/>
    <n v="28"/>
    <s v="prp"/>
    <s v="Princess Parrotfish"/>
    <s v="Scarus taeniopterus"/>
    <x v="21"/>
    <x v="1"/>
    <n v="13"/>
    <n v="1"/>
    <s v="i"/>
    <n v="3.3500000000000002E-2"/>
    <n v="2.7086000000000001"/>
    <n v="-3.2256999999999998"/>
    <n v="2.3852000000000002"/>
    <n v="34.855536441080481"/>
    <n v="65.535660968650873"/>
    <x v="601"/>
  </r>
  <r>
    <n v="2019"/>
    <d v="2019-03-19T00:00:00"/>
    <x v="7"/>
    <x v="0"/>
    <x v="2"/>
    <d v="1899-12-30T09:18:00"/>
    <n v="28"/>
    <s v="prp"/>
    <s v="Princess Parrotfish"/>
    <s v="Scarus taeniopterus"/>
    <x v="21"/>
    <x v="1"/>
    <n v="3"/>
    <n v="1"/>
    <s v="j"/>
    <n v="3.3500000000000002E-2"/>
    <n v="2.7086000000000001"/>
    <n v="-3.2256999999999998"/>
    <n v="2.3852000000000002"/>
    <n v="0.65671273400963648"/>
    <n v="1.9839449475553055"/>
    <x v="813"/>
  </r>
  <r>
    <n v="2019"/>
    <d v="2019-03-19T00:00:00"/>
    <x v="7"/>
    <x v="0"/>
    <x v="2"/>
    <d v="1899-12-30T09:18:00"/>
    <n v="28"/>
    <s v="stop"/>
    <s v="Stoplight Parrotfish"/>
    <s v="Sparisoma viride"/>
    <x v="21"/>
    <x v="1"/>
    <n v="20"/>
    <n v="1"/>
    <s v="i"/>
    <n v="1.38E-2"/>
    <n v="3.04"/>
    <n v="-4.4317000000000002"/>
    <n v="2.9051"/>
    <n v="124.45440510662077"/>
    <n v="179.06975540636282"/>
    <x v="593"/>
  </r>
  <r>
    <n v="2019"/>
    <d v="2019-03-19T00:00:00"/>
    <x v="7"/>
    <x v="0"/>
    <x v="2"/>
    <d v="1899-12-30T09:18:00"/>
    <n v="28"/>
    <s v="stop"/>
    <s v="Stoplight Parrotfish"/>
    <s v="Sparisoma viride"/>
    <x v="21"/>
    <x v="1"/>
    <n v="22"/>
    <n v="1"/>
    <s v="i"/>
    <n v="1.38E-2"/>
    <n v="3.04"/>
    <n v="-4.4317000000000002"/>
    <n v="2.9051"/>
    <n v="166.28153926206005"/>
    <n v="236.19577785013334"/>
    <x v="604"/>
  </r>
  <r>
    <n v="2019"/>
    <d v="2019-03-19T00:00:00"/>
    <x v="7"/>
    <x v="0"/>
    <x v="2"/>
    <d v="1899-12-30T09:18:00"/>
    <n v="28"/>
    <s v="prp"/>
    <s v="Princess Parrotfish"/>
    <s v="Scarus taeniopterus"/>
    <x v="21"/>
    <x v="1"/>
    <n v="2"/>
    <n v="2"/>
    <s v="j"/>
    <n v="3.3500000000000002E-2"/>
    <n v="2.7086000000000001"/>
    <n v="-3.2256999999999998"/>
    <n v="2.3852000000000002"/>
    <n v="0.21898514404304498"/>
    <n v="0.75425247798161132"/>
    <x v="588"/>
  </r>
  <r>
    <n v="2019"/>
    <d v="2019-03-19T00:00:00"/>
    <x v="7"/>
    <x v="0"/>
    <x v="2"/>
    <d v="1899-12-30T09:18:00"/>
    <n v="28"/>
    <s v="prp"/>
    <s v="Princess Parrotfish"/>
    <s v="Scarus taeniopterus"/>
    <x v="21"/>
    <x v="1"/>
    <n v="3"/>
    <n v="1"/>
    <s v="j"/>
    <n v="3.3500000000000002E-2"/>
    <n v="2.7086000000000001"/>
    <n v="-3.2256999999999998"/>
    <n v="2.3852000000000002"/>
    <n v="0.65671273400963648"/>
    <n v="1.9839449475553055"/>
    <x v="813"/>
  </r>
  <r>
    <n v="2019"/>
    <d v="2019-03-19T00:00:00"/>
    <x v="7"/>
    <x v="0"/>
    <x v="2"/>
    <d v="1899-12-30T09:18:00"/>
    <n v="28"/>
    <s v="prp"/>
    <s v="Princess Parrotfish"/>
    <s v="Scarus taeniopterus"/>
    <x v="21"/>
    <x v="1"/>
    <n v="6"/>
    <n v="2"/>
    <s v="j"/>
    <n v="3.3500000000000002E-2"/>
    <n v="2.7086000000000001"/>
    <n v="-3.2256999999999998"/>
    <n v="2.3852000000000002"/>
    <n v="4.2928457508060323"/>
    <n v="10.364452425850182"/>
    <x v="589"/>
  </r>
  <r>
    <n v="2019"/>
    <d v="2019-03-19T00:00:00"/>
    <x v="7"/>
    <x v="0"/>
    <x v="2"/>
    <d v="1899-12-30T09:18:00"/>
    <n v="28"/>
    <s v="prp"/>
    <s v="Princess Parrotfish"/>
    <s v="Scarus taeniopterus"/>
    <x v="21"/>
    <x v="1"/>
    <n v="8"/>
    <n v="1"/>
    <s v="j"/>
    <n v="3.3500000000000002E-2"/>
    <n v="2.7086000000000001"/>
    <n v="-3.2256999999999998"/>
    <n v="2.3852000000000002"/>
    <n v="9.3573817111532165"/>
    <n v="20.584969932158472"/>
    <x v="756"/>
  </r>
  <r>
    <n v="2019"/>
    <d v="2019-03-19T00:00:00"/>
    <x v="7"/>
    <x v="0"/>
    <x v="2"/>
    <d v="1899-12-30T09:18:00"/>
    <n v="28"/>
    <s v="stop"/>
    <s v="Stoplight Parrotfish"/>
    <s v="Sparisoma viride"/>
    <x v="21"/>
    <x v="1"/>
    <n v="2"/>
    <n v="1"/>
    <s v="j"/>
    <n v="1.38E-2"/>
    <n v="3.04"/>
    <n v="-4.4317000000000002"/>
    <n v="2.9051"/>
    <n v="0.11350376646282974"/>
    <n v="0.22280361879355268"/>
    <x v="812"/>
  </r>
  <r>
    <n v="2019"/>
    <d v="2019-03-19T00:00:00"/>
    <x v="7"/>
    <x v="0"/>
    <x v="3"/>
    <d v="1899-12-30T09:34:00"/>
    <n v="30"/>
    <s v="prp"/>
    <s v="Princess Parrotfish"/>
    <s v="Scarus taeniopterus"/>
    <x v="21"/>
    <x v="1"/>
    <n v="18"/>
    <n v="1"/>
    <s v="t"/>
    <n v="3.3500000000000002E-2"/>
    <n v="2.7086000000000001"/>
    <n v="-3.2256999999999998"/>
    <n v="2.3852000000000002"/>
    <n v="84.154222975924739"/>
    <n v="142.42163893869329"/>
    <x v="592"/>
  </r>
  <r>
    <n v="2019"/>
    <d v="2019-03-19T00:00:00"/>
    <x v="7"/>
    <x v="0"/>
    <x v="3"/>
    <d v="1899-12-30T09:34:00"/>
    <n v="30"/>
    <s v="prp"/>
    <s v="Princess Parrotfish"/>
    <s v="Scarus taeniopterus"/>
    <x v="21"/>
    <x v="1"/>
    <n v="20"/>
    <n v="1"/>
    <s v="t"/>
    <n v="3.3500000000000002E-2"/>
    <n v="2.7086000000000001"/>
    <n v="-3.2256999999999998"/>
    <n v="2.3852000000000002"/>
    <n v="111.94756544450011"/>
    <n v="183.11197449783583"/>
    <x v="611"/>
  </r>
  <r>
    <n v="2019"/>
    <d v="2019-03-19T00:00:00"/>
    <x v="7"/>
    <x v="0"/>
    <x v="3"/>
    <d v="1899-12-30T09:34:00"/>
    <n v="30"/>
    <s v="qup"/>
    <s v="Queen Parrotfish"/>
    <s v="Scarus vetula"/>
    <x v="21"/>
    <x v="1"/>
    <n v="36"/>
    <n v="1"/>
    <s v="t"/>
    <n v="1.38E-2"/>
    <n v="3.03"/>
    <n v="-5.0162000000000004"/>
    <n v="3.1109"/>
    <n v="716.92820042135281"/>
    <n v="863.378937475925"/>
    <x v="617"/>
  </r>
  <r>
    <n v="2019"/>
    <d v="2019-03-19T00:00:00"/>
    <x v="7"/>
    <x v="0"/>
    <x v="3"/>
    <d v="1899-12-30T09:34:00"/>
    <n v="30"/>
    <s v="rbp"/>
    <s v="Redband Parrotfish"/>
    <s v="Sparisoma aurofrenatum"/>
    <x v="21"/>
    <x v="1"/>
    <n v="19"/>
    <n v="1"/>
    <s v="t"/>
    <n v="1.072E-2"/>
    <n v="3.12"/>
    <n v="-4.0781000000000001"/>
    <n v="2.7437999999999998"/>
    <n v="104.69019779399261"/>
    <n v="149.3977752647418"/>
    <x v="749"/>
  </r>
  <r>
    <n v="2019"/>
    <d v="2019-03-19T00:00:00"/>
    <x v="7"/>
    <x v="0"/>
    <x v="3"/>
    <d v="1899-12-30T09:34:00"/>
    <n v="30"/>
    <s v="stop"/>
    <s v="Stoplight Parrotfish"/>
    <s v="Sparisoma viride"/>
    <x v="21"/>
    <x v="1"/>
    <n v="8"/>
    <n v="1"/>
    <s v="j"/>
    <n v="1.38E-2"/>
    <n v="3.04"/>
    <n v="-4.4317000000000002"/>
    <n v="2.9051"/>
    <n v="7.6784338446641121"/>
    <n v="12.501632299830902"/>
    <x v="671"/>
  </r>
  <r>
    <n v="2019"/>
    <d v="2019-03-19T00:00:00"/>
    <x v="7"/>
    <x v="0"/>
    <x v="3"/>
    <d v="1899-12-30T09:34:00"/>
    <n v="30"/>
    <s v="bch"/>
    <s v="Bermuda Chub"/>
    <s v="Kyphosus sectatrix"/>
    <x v="23"/>
    <x v="1"/>
    <n v="21"/>
    <n v="2"/>
    <m/>
    <n v="1.2019999999999999E-2"/>
    <n v="3.02"/>
    <n v="0"/>
    <n v="0"/>
    <n v="118.30599098972132"/>
    <n v="1"/>
    <x v="852"/>
  </r>
  <r>
    <n v="2019"/>
    <d v="2019-03-19T00:00:00"/>
    <x v="7"/>
    <x v="0"/>
    <x v="3"/>
    <d v="1899-12-30T09:34:00"/>
    <n v="30"/>
    <s v="stop"/>
    <s v="Stoplight Parrotfish"/>
    <s v="Sparisoma viride"/>
    <x v="21"/>
    <x v="1"/>
    <n v="30"/>
    <n v="1"/>
    <s v="t"/>
    <n v="1.38E-2"/>
    <n v="3.04"/>
    <n v="-4.4317000000000002"/>
    <n v="2.9051"/>
    <n v="426.90151962585236"/>
    <n v="581.54718397712224"/>
    <x v="600"/>
  </r>
  <r>
    <n v="2019"/>
    <d v="2019-03-19T00:00:00"/>
    <x v="7"/>
    <x v="0"/>
    <x v="3"/>
    <d v="1899-12-30T09:34:00"/>
    <n v="30"/>
    <s v="stop"/>
    <s v="Stoplight Parrotfish"/>
    <s v="Sparisoma viride"/>
    <x v="21"/>
    <x v="1"/>
    <n v="18"/>
    <n v="1"/>
    <s v="i"/>
    <n v="1.38E-2"/>
    <n v="3.04"/>
    <n v="-4.4317000000000002"/>
    <n v="2.9051"/>
    <n v="90.345703069474155"/>
    <n v="131.85364940800787"/>
    <x v="605"/>
  </r>
  <r>
    <n v="2019"/>
    <d v="2019-03-19T00:00:00"/>
    <x v="7"/>
    <x v="0"/>
    <x v="3"/>
    <d v="1899-12-30T09:34:00"/>
    <n v="30"/>
    <s v="stop"/>
    <s v="Stoplight Parrotfish"/>
    <s v="Sparisoma viride"/>
    <x v="21"/>
    <x v="1"/>
    <n v="20"/>
    <n v="1"/>
    <s v="i"/>
    <n v="1.38E-2"/>
    <n v="3.04"/>
    <n v="-4.4317000000000002"/>
    <n v="2.9051"/>
    <n v="124.45440510662077"/>
    <n v="179.06975540636282"/>
    <x v="593"/>
  </r>
  <r>
    <n v="2019"/>
    <d v="2019-03-19T00:00:00"/>
    <x v="7"/>
    <x v="0"/>
    <x v="3"/>
    <d v="1899-12-30T09:34:00"/>
    <n v="30"/>
    <s v="prp"/>
    <s v="Princess Parrotfish"/>
    <s v="Scarus taeniopterus"/>
    <x v="21"/>
    <x v="1"/>
    <n v="2"/>
    <n v="1"/>
    <s v="j"/>
    <n v="3.3500000000000002E-2"/>
    <n v="2.7086000000000001"/>
    <n v="-3.2256999999999998"/>
    <n v="2.3852000000000002"/>
    <n v="0.21898514404304498"/>
    <n v="0.75425247798161132"/>
    <x v="830"/>
  </r>
  <r>
    <n v="2019"/>
    <d v="2019-03-19T00:00:00"/>
    <x v="7"/>
    <x v="0"/>
    <x v="3"/>
    <d v="1899-12-30T09:34:00"/>
    <n v="30"/>
    <s v="prp"/>
    <s v="Princess Parrotfish"/>
    <s v="Scarus taeniopterus"/>
    <x v="21"/>
    <x v="1"/>
    <n v="3"/>
    <n v="1"/>
    <s v="j"/>
    <n v="3.3500000000000002E-2"/>
    <n v="2.7086000000000001"/>
    <n v="-3.2256999999999998"/>
    <n v="2.3852000000000002"/>
    <n v="0.65671273400963648"/>
    <n v="1.9839449475553055"/>
    <x v="813"/>
  </r>
  <r>
    <n v="2019"/>
    <d v="2019-03-19T00:00:00"/>
    <x v="7"/>
    <x v="0"/>
    <x v="3"/>
    <d v="1899-12-30T09:34:00"/>
    <n v="30"/>
    <s v="prp"/>
    <s v="Princess Parrotfish"/>
    <s v="Scarus taeniopterus"/>
    <x v="21"/>
    <x v="1"/>
    <n v="4"/>
    <n v="1"/>
    <s v="j"/>
    <n v="3.3500000000000002E-2"/>
    <n v="2.7086000000000001"/>
    <n v="-3.2256999999999998"/>
    <n v="2.3852000000000002"/>
    <n v="1.4314774122851688"/>
    <n v="3.9403381302253098"/>
    <x v="602"/>
  </r>
  <r>
    <n v="2019"/>
    <d v="2019-03-19T00:00:00"/>
    <x v="7"/>
    <x v="0"/>
    <x v="3"/>
    <d v="1899-12-30T09:34:00"/>
    <n v="30"/>
    <s v="blt"/>
    <s v="Blue Tang"/>
    <s v="Acanthurus coeruleus"/>
    <x v="22"/>
    <x v="1"/>
    <n v="16"/>
    <n v="1"/>
    <m/>
    <n v="2.512E-2"/>
    <n v="2.96"/>
    <n v="-2.8241999999999998"/>
    <n v="2.2637999999999998"/>
    <n v="92.090489985886919"/>
    <n v="146.38171018501848"/>
    <x v="763"/>
  </r>
  <r>
    <n v="2019"/>
    <d v="2019-03-19T00:00:00"/>
    <x v="7"/>
    <x v="0"/>
    <x v="3"/>
    <d v="1899-12-30T09:34:00"/>
    <n v="30"/>
    <s v="prp"/>
    <s v="Princess Parrotfish"/>
    <s v="Scarus taeniopterus"/>
    <x v="21"/>
    <x v="1"/>
    <n v="19"/>
    <n v="1"/>
    <s v="i"/>
    <n v="3.3500000000000002E-2"/>
    <n v="2.7086000000000001"/>
    <n v="-3.2256999999999998"/>
    <n v="2.3852000000000002"/>
    <n v="97.426434846443598"/>
    <n v="162.02539503890316"/>
    <x v="625"/>
  </r>
  <r>
    <n v="2019"/>
    <d v="2019-03-19T00:00:00"/>
    <x v="7"/>
    <x v="0"/>
    <x v="3"/>
    <d v="1899-12-30T09:34:00"/>
    <n v="30"/>
    <s v="prp"/>
    <s v="Princess Parrotfish"/>
    <s v="Scarus taeniopterus"/>
    <x v="21"/>
    <x v="1"/>
    <n v="13"/>
    <n v="2"/>
    <s v="i"/>
    <n v="3.3500000000000002E-2"/>
    <n v="2.7086000000000001"/>
    <n v="-3.2256999999999998"/>
    <n v="2.3852000000000002"/>
    <n v="34.855536441080481"/>
    <n v="65.535660968650873"/>
    <x v="629"/>
  </r>
  <r>
    <n v="2019"/>
    <d v="2019-03-19T00:00:00"/>
    <x v="7"/>
    <x v="0"/>
    <x v="3"/>
    <d v="1899-12-30T09:34:00"/>
    <n v="30"/>
    <s v="prp"/>
    <s v="Princess Parrotfish"/>
    <s v="Scarus taeniopterus"/>
    <x v="21"/>
    <x v="1"/>
    <n v="10"/>
    <n v="1"/>
    <s v="i"/>
    <n v="3.3500000000000002E-2"/>
    <n v="2.7086000000000001"/>
    <n v="-3.2256999999999998"/>
    <n v="2.3852000000000002"/>
    <n v="17.125560999944316"/>
    <n v="35.050966680669347"/>
    <x v="804"/>
  </r>
  <r>
    <n v="2019"/>
    <d v="2019-03-19T00:00:00"/>
    <x v="7"/>
    <x v="0"/>
    <x v="3"/>
    <d v="1899-12-30T09:34:00"/>
    <n v="30"/>
    <s v="blt"/>
    <s v="Blue Tang"/>
    <s v="Acanthurus coeruleus"/>
    <x v="22"/>
    <x v="1"/>
    <n v="17"/>
    <n v="1"/>
    <m/>
    <n v="2.512E-2"/>
    <n v="2.96"/>
    <n v="-2.8241999999999998"/>
    <n v="2.2637999999999998"/>
    <n v="110.19158812752735"/>
    <n v="167.91529942216221"/>
    <x v="641"/>
  </r>
  <r>
    <n v="2019"/>
    <d v="2019-03-19T00:00:00"/>
    <x v="7"/>
    <x v="0"/>
    <x v="3"/>
    <d v="1899-12-30T09:34:00"/>
    <n v="30"/>
    <s v="stop"/>
    <s v="Stoplight Parrotfish"/>
    <s v="Sparisoma viride"/>
    <x v="21"/>
    <x v="1"/>
    <n v="14"/>
    <n v="1"/>
    <s v="u"/>
    <n v="1.38E-2"/>
    <n v="3.04"/>
    <n v="-4.4317000000000002"/>
    <n v="2.9051"/>
    <n v="42.083157245422122"/>
    <n v="63.535515280093612"/>
    <x v="627"/>
  </r>
  <r>
    <n v="2019"/>
    <d v="2019-03-19T00:00:00"/>
    <x v="7"/>
    <x v="0"/>
    <x v="3"/>
    <d v="1899-12-30T09:34:00"/>
    <n v="30"/>
    <s v="stop"/>
    <s v="Stoplight Parrotfish"/>
    <s v="Sparisoma viride"/>
    <x v="21"/>
    <x v="1"/>
    <n v="20"/>
    <n v="1"/>
    <s v="i"/>
    <n v="1.38E-2"/>
    <n v="3.04"/>
    <n v="-4.4317000000000002"/>
    <n v="2.9051"/>
    <n v="124.45440510662077"/>
    <n v="179.06975540636282"/>
    <x v="593"/>
  </r>
  <r>
    <n v="2019"/>
    <d v="2019-03-19T00:00:00"/>
    <x v="7"/>
    <x v="0"/>
    <x v="3"/>
    <d v="1899-12-30T09:34:00"/>
    <n v="30"/>
    <s v="stop"/>
    <s v="Stoplight Parrotfish"/>
    <s v="Sparisoma viride"/>
    <x v="21"/>
    <x v="1"/>
    <n v="22"/>
    <n v="1"/>
    <s v="i"/>
    <n v="1.38E-2"/>
    <n v="3.04"/>
    <n v="-4.4317000000000002"/>
    <n v="2.9051"/>
    <n v="166.28153926206005"/>
    <n v="236.19577785013334"/>
    <x v="604"/>
  </r>
  <r>
    <n v="2019"/>
    <d v="2019-03-19T00:00:00"/>
    <x v="7"/>
    <x v="0"/>
    <x v="4"/>
    <d v="1899-12-30T09:44:00"/>
    <n v="32"/>
    <s v="stop"/>
    <s v="Stoplight Parrotfish"/>
    <s v="Sparisoma viride"/>
    <x v="21"/>
    <x v="1"/>
    <n v="28"/>
    <n v="2"/>
    <s v="t"/>
    <n v="1.38E-2"/>
    <n v="3.04"/>
    <n v="-4.4317000000000002"/>
    <n v="2.9051"/>
    <n v="346.13020666687913"/>
    <n v="475.92530495067058"/>
    <x v="853"/>
  </r>
  <r>
    <n v="2019"/>
    <d v="2019-03-19T00:00:00"/>
    <x v="7"/>
    <x v="0"/>
    <x v="4"/>
    <d v="1899-12-30T09:44:00"/>
    <n v="32"/>
    <s v="stop"/>
    <s v="Stoplight Parrotfish"/>
    <s v="Sparisoma viride"/>
    <x v="21"/>
    <x v="1"/>
    <n v="30"/>
    <n v="1"/>
    <s v="t"/>
    <n v="1.38E-2"/>
    <n v="3.04"/>
    <n v="-4.4317000000000002"/>
    <n v="2.9051"/>
    <n v="426.90151962585236"/>
    <n v="581.54718397712224"/>
    <x v="600"/>
  </r>
  <r>
    <n v="2019"/>
    <d v="2019-03-19T00:00:00"/>
    <x v="7"/>
    <x v="0"/>
    <x v="4"/>
    <d v="1899-12-30T09:44:00"/>
    <n v="32"/>
    <s v="rbp"/>
    <s v="Redband Parrotfish"/>
    <s v="Sparisoma aurofrenatum"/>
    <x v="21"/>
    <x v="1"/>
    <n v="18"/>
    <n v="1"/>
    <s v="t"/>
    <n v="1.072E-2"/>
    <n v="3.12"/>
    <n v="-4.0781000000000001"/>
    <n v="2.7437999999999998"/>
    <n v="88.43923988864465"/>
    <n v="128.80024807719036"/>
    <x v="622"/>
  </r>
  <r>
    <n v="2019"/>
    <d v="2019-03-19T00:00:00"/>
    <x v="7"/>
    <x v="0"/>
    <x v="4"/>
    <d v="1899-12-30T09:44:00"/>
    <n v="32"/>
    <s v="rbp"/>
    <s v="Redband Parrotfish"/>
    <s v="Sparisoma aurofrenatum"/>
    <x v="21"/>
    <x v="1"/>
    <n v="15"/>
    <n v="1"/>
    <s v="t"/>
    <n v="1.072E-2"/>
    <n v="3.12"/>
    <n v="-4.0781000000000001"/>
    <n v="2.7437999999999998"/>
    <n v="50.072527485111436"/>
    <n v="78.101467931149301"/>
    <x v="597"/>
  </r>
  <r>
    <n v="2019"/>
    <d v="2019-03-19T00:00:00"/>
    <x v="7"/>
    <x v="0"/>
    <x v="4"/>
    <d v="1899-12-30T09:44:00"/>
    <n v="32"/>
    <s v="prp"/>
    <s v="Princess Parrotfish"/>
    <s v="Scarus taeniopterus"/>
    <x v="21"/>
    <x v="1"/>
    <n v="16"/>
    <n v="1"/>
    <s v="t"/>
    <n v="3.3500000000000002E-2"/>
    <n v="2.7086000000000001"/>
    <n v="-3.2256999999999998"/>
    <n v="2.3852000000000002"/>
    <n v="61.167987518884857"/>
    <n v="107.53924488293569"/>
    <x v="783"/>
  </r>
  <r>
    <n v="2019"/>
    <d v="2019-03-19T00:00:00"/>
    <x v="7"/>
    <x v="0"/>
    <x v="4"/>
    <d v="1899-12-30T09:44:00"/>
    <n v="32"/>
    <s v="stop"/>
    <s v="Stoplight Parrotfish"/>
    <s v="Sparisoma viride"/>
    <x v="21"/>
    <x v="1"/>
    <n v="18"/>
    <n v="1"/>
    <s v="i"/>
    <n v="1.38E-2"/>
    <n v="3.04"/>
    <n v="-4.4317000000000002"/>
    <n v="2.9051"/>
    <n v="90.345703069474155"/>
    <n v="131.85364940800787"/>
    <x v="605"/>
  </r>
  <r>
    <n v="2019"/>
    <d v="2019-03-19T00:00:00"/>
    <x v="7"/>
    <x v="0"/>
    <x v="4"/>
    <d v="1899-12-30T09:44:00"/>
    <n v="32"/>
    <s v="stop"/>
    <s v="Stoplight Parrotfish"/>
    <s v="Sparisoma viride"/>
    <x v="21"/>
    <x v="1"/>
    <n v="16"/>
    <n v="1"/>
    <s v="i"/>
    <n v="1.38E-2"/>
    <n v="3.04"/>
    <n v="-4.4317000000000002"/>
    <n v="2.9051"/>
    <n v="63.154432022104622"/>
    <n v="93.645941776792625"/>
    <x v="649"/>
  </r>
  <r>
    <n v="2019"/>
    <d v="2019-03-19T00:00:00"/>
    <x v="7"/>
    <x v="0"/>
    <x v="4"/>
    <d v="1899-12-30T09:44:00"/>
    <n v="32"/>
    <s v="stop"/>
    <s v="Stoplight Parrotfish"/>
    <s v="Sparisoma viride"/>
    <x v="21"/>
    <x v="1"/>
    <n v="13"/>
    <n v="1"/>
    <s v="i"/>
    <n v="1.38E-2"/>
    <n v="3.04"/>
    <n v="-4.4317000000000002"/>
    <n v="2.9051"/>
    <n v="33.594399108137019"/>
    <n v="51.229112573228946"/>
    <x v="791"/>
  </r>
  <r>
    <n v="2019"/>
    <d v="2019-03-19T00:00:00"/>
    <x v="7"/>
    <x v="0"/>
    <x v="4"/>
    <d v="1899-12-30T09:44:00"/>
    <n v="32"/>
    <s v="prp"/>
    <s v="Princess Parrotfish"/>
    <s v="Scarus taeniopterus"/>
    <x v="21"/>
    <x v="1"/>
    <n v="14"/>
    <n v="1"/>
    <s v="i"/>
    <n v="3.3500000000000002E-2"/>
    <n v="2.7086000000000001"/>
    <n v="-3.2256999999999998"/>
    <n v="2.3852000000000002"/>
    <n v="42.603688875365265"/>
    <n v="78.206813423753971"/>
    <x v="608"/>
  </r>
  <r>
    <n v="2019"/>
    <d v="2019-03-19T00:00:00"/>
    <x v="7"/>
    <x v="0"/>
    <x v="4"/>
    <d v="1899-12-30T09:44:00"/>
    <n v="32"/>
    <s v="prp"/>
    <s v="Princess Parrotfish"/>
    <s v="Scarus taeniopterus"/>
    <x v="21"/>
    <x v="1"/>
    <n v="3"/>
    <n v="3"/>
    <s v="j"/>
    <n v="3.3500000000000002E-2"/>
    <n v="2.7086000000000001"/>
    <n v="-3.2256999999999998"/>
    <n v="2.3852000000000002"/>
    <n v="0.65671273400963648"/>
    <n v="1.9839449475553055"/>
    <x v="805"/>
  </r>
  <r>
    <n v="2019"/>
    <d v="2019-03-19T00:00:00"/>
    <x v="7"/>
    <x v="0"/>
    <x v="4"/>
    <d v="1899-12-30T09:44:00"/>
    <n v="32"/>
    <s v="prp"/>
    <s v="Princess Parrotfish"/>
    <s v="Scarus taeniopterus"/>
    <x v="21"/>
    <x v="1"/>
    <n v="2"/>
    <n v="2"/>
    <s v="j"/>
    <n v="3.3500000000000002E-2"/>
    <n v="2.7086000000000001"/>
    <n v="-3.2256999999999998"/>
    <n v="2.3852000000000002"/>
    <n v="0.21898514404304498"/>
    <n v="0.75425247798161132"/>
    <x v="588"/>
  </r>
  <r>
    <n v="2019"/>
    <d v="2019-03-19T00:00:00"/>
    <x v="7"/>
    <x v="0"/>
    <x v="4"/>
    <d v="1899-12-30T09:44:00"/>
    <n v="32"/>
    <s v="prp"/>
    <s v="Princess Parrotfish"/>
    <s v="Scarus taeniopterus"/>
    <x v="21"/>
    <x v="1"/>
    <n v="4"/>
    <n v="1"/>
    <s v="j"/>
    <n v="3.3500000000000002E-2"/>
    <n v="2.7086000000000001"/>
    <n v="-3.2256999999999998"/>
    <n v="2.3852000000000002"/>
    <n v="1.4314774122851688"/>
    <n v="3.9403381302253098"/>
    <x v="602"/>
  </r>
  <r>
    <n v="2019"/>
    <d v="2019-03-19T00:00:00"/>
    <x v="7"/>
    <x v="0"/>
    <x v="4"/>
    <d v="1899-12-30T09:44:00"/>
    <n v="32"/>
    <s v="strp"/>
    <s v="Striped Parrotfish"/>
    <s v="Scarus iserti"/>
    <x v="21"/>
    <x v="1"/>
    <n v="4"/>
    <n v="3"/>
    <s v="j"/>
    <n v="1.0959999999999999E-2"/>
    <n v="3.01"/>
    <n v="-4.8887"/>
    <n v="3.0548000000000002"/>
    <n v="0.71123173750391744"/>
    <n v="1.0122152160204034"/>
    <x v="854"/>
  </r>
  <r>
    <n v="2019"/>
    <d v="2019-03-19T00:00:00"/>
    <x v="7"/>
    <x v="0"/>
    <x v="4"/>
    <d v="1899-12-30T09:44:00"/>
    <n v="32"/>
    <s v="strp"/>
    <s v="Striped Parrotfish"/>
    <s v="Scarus iserti"/>
    <x v="21"/>
    <x v="1"/>
    <n v="2"/>
    <n v="1"/>
    <m/>
    <n v="1.0959999999999999E-2"/>
    <n v="3.01"/>
    <n v="-4.8887"/>
    <n v="3.0548000000000002"/>
    <n v="8.8289862628973065E-2"/>
    <n v="0.1218109781873183"/>
    <x v="855"/>
  </r>
  <r>
    <n v="2019"/>
    <d v="2019-03-19T00:00:00"/>
    <x v="7"/>
    <x v="0"/>
    <x v="4"/>
    <d v="1899-12-30T09:44:00"/>
    <n v="32"/>
    <s v="rbp"/>
    <s v="Redband Parrotfish"/>
    <s v="Sparisoma aurofrenatum"/>
    <x v="21"/>
    <x v="1"/>
    <n v="4"/>
    <n v="1"/>
    <s v="j"/>
    <n v="1.072E-2"/>
    <n v="3.12"/>
    <n v="-4.0781000000000001"/>
    <n v="2.7437999999999998"/>
    <n v="0.81025544515357217"/>
    <n v="2.0779361768346503"/>
    <x v="633"/>
  </r>
  <r>
    <n v="2019"/>
    <d v="2019-03-19T00:00:00"/>
    <x v="7"/>
    <x v="0"/>
    <x v="4"/>
    <d v="1899-12-30T09:44:00"/>
    <n v="32"/>
    <s v="blt"/>
    <s v="Blue Tang"/>
    <s v="Acanthurus coeruleus"/>
    <x v="22"/>
    <x v="1"/>
    <n v="16"/>
    <n v="2"/>
    <m/>
    <n v="2.512E-2"/>
    <n v="2.96"/>
    <n v="-2.8241999999999998"/>
    <n v="2.2637999999999998"/>
    <n v="92.090489985886919"/>
    <n v="146.38171018501848"/>
    <x v="856"/>
  </r>
  <r>
    <n v="2019"/>
    <d v="2019-03-19T00:00:00"/>
    <x v="7"/>
    <x v="0"/>
    <x v="4"/>
    <d v="1899-12-30T09:44:00"/>
    <n v="32"/>
    <s v="stop"/>
    <s v="Stoplight Parrotfish"/>
    <s v="Sparisoma viride"/>
    <x v="21"/>
    <x v="1"/>
    <n v="16"/>
    <n v="1"/>
    <s v="i"/>
    <n v="1.38E-2"/>
    <n v="3.04"/>
    <n v="-4.4317000000000002"/>
    <n v="2.9051"/>
    <n v="63.154432022104622"/>
    <n v="93.645941776792625"/>
    <x v="649"/>
  </r>
  <r>
    <n v="2019"/>
    <d v="2019-03-19T00:00:00"/>
    <x v="7"/>
    <x v="0"/>
    <x v="4"/>
    <d v="1899-12-30T09:44:00"/>
    <n v="32"/>
    <s v="stop"/>
    <s v="Stoplight Parrotfish"/>
    <s v="Sparisoma viride"/>
    <x v="21"/>
    <x v="1"/>
    <n v="13"/>
    <n v="2"/>
    <m/>
    <n v="1.38E-2"/>
    <n v="3.04"/>
    <n v="-4.4317000000000002"/>
    <n v="2.9051"/>
    <n v="33.594399108137019"/>
    <n v="51.229112573228946"/>
    <x v="790"/>
  </r>
  <r>
    <n v="2019"/>
    <d v="2019-03-19T00:00:00"/>
    <x v="7"/>
    <x v="0"/>
    <x v="4"/>
    <d v="1899-12-30T09:44:00"/>
    <n v="32"/>
    <s v="prp"/>
    <s v="Princess Parrotfish"/>
    <s v="Scarus taeniopterus"/>
    <x v="21"/>
    <x v="1"/>
    <n v="14"/>
    <n v="1"/>
    <s v="i"/>
    <n v="3.3500000000000002E-2"/>
    <n v="2.7086000000000001"/>
    <n v="-3.2256999999999998"/>
    <n v="2.3852000000000002"/>
    <n v="42.603688875365265"/>
    <n v="78.206813423753971"/>
    <x v="608"/>
  </r>
  <r>
    <n v="2019"/>
    <d v="2019-03-19T00:00:00"/>
    <x v="7"/>
    <x v="0"/>
    <x v="4"/>
    <d v="1899-12-30T09:44:00"/>
    <n v="32"/>
    <s v="prp"/>
    <s v="Princess Parrotfish"/>
    <s v="Scarus taeniopterus"/>
    <x v="21"/>
    <x v="1"/>
    <n v="2"/>
    <n v="6"/>
    <s v="j"/>
    <n v="3.3500000000000002E-2"/>
    <n v="2.7086000000000001"/>
    <n v="-3.2256999999999998"/>
    <n v="2.3852000000000002"/>
    <n v="0.21898514404304498"/>
    <n v="0.75425247798161132"/>
    <x v="857"/>
  </r>
  <r>
    <n v="2019"/>
    <d v="2019-03-19T00:00:00"/>
    <x v="7"/>
    <x v="0"/>
    <x v="4"/>
    <d v="1899-12-30T09:44:00"/>
    <n v="32"/>
    <s v="prp"/>
    <s v="Princess Parrotfish"/>
    <s v="Scarus taeniopterus"/>
    <x v="21"/>
    <x v="1"/>
    <n v="4"/>
    <n v="1"/>
    <s v="j"/>
    <n v="3.3500000000000002E-2"/>
    <n v="2.7086000000000001"/>
    <n v="-3.2256999999999998"/>
    <n v="2.3852000000000002"/>
    <n v="1.4314774122851688"/>
    <n v="3.9403381302253098"/>
    <x v="602"/>
  </r>
  <r>
    <n v="2019"/>
    <d v="2019-03-19T00:00:00"/>
    <x v="7"/>
    <x v="0"/>
    <x v="4"/>
    <d v="1899-12-30T09:44:00"/>
    <n v="32"/>
    <s v="stop"/>
    <s v="Stoplight Parrotfish"/>
    <s v="Sparisoma viride"/>
    <x v="21"/>
    <x v="1"/>
    <n v="3"/>
    <n v="1"/>
    <s v="j"/>
    <n v="1.38E-2"/>
    <n v="3.04"/>
    <n v="-4.4317000000000002"/>
    <n v="2.9051"/>
    <n v="0.38933881323628722"/>
    <n v="0.72357733887147957"/>
    <x v="858"/>
  </r>
  <r>
    <n v="2019"/>
    <d v="2019-03-19T00:00:00"/>
    <x v="7"/>
    <x v="0"/>
    <x v="4"/>
    <d v="1899-12-30T09:44:00"/>
    <n v="32"/>
    <s v="prp"/>
    <s v="Princess Parrotfish"/>
    <s v="Scarus taeniopterus"/>
    <x v="21"/>
    <x v="1"/>
    <n v="6"/>
    <n v="1"/>
    <s v="j"/>
    <n v="3.3500000000000002E-2"/>
    <n v="2.7086000000000001"/>
    <n v="-3.2256999999999998"/>
    <n v="2.3852000000000002"/>
    <n v="4.2928457508060323"/>
    <n v="10.364452425850182"/>
    <x v="628"/>
  </r>
  <r>
    <n v="2019"/>
    <d v="2019-03-19T00:00:00"/>
    <x v="7"/>
    <x v="0"/>
    <x v="4"/>
    <d v="1899-12-30T09:44:00"/>
    <n v="32"/>
    <s v="prp"/>
    <s v="Princess Parrotfish"/>
    <s v="Scarus taeniopterus"/>
    <x v="21"/>
    <x v="1"/>
    <n v="3"/>
    <n v="8"/>
    <s v="j"/>
    <n v="3.3500000000000002E-2"/>
    <n v="2.7086000000000001"/>
    <n v="-3.2256999999999998"/>
    <n v="2.3852000000000002"/>
    <n v="0.65671273400963648"/>
    <n v="1.9839449475553055"/>
    <x v="859"/>
  </r>
  <r>
    <n v="2019"/>
    <d v="2019-03-19T00:00:00"/>
    <x v="7"/>
    <x v="0"/>
    <x v="4"/>
    <d v="1899-12-30T09:44:00"/>
    <n v="32"/>
    <s v="prp"/>
    <s v="Princess Parrotfish"/>
    <s v="Scarus taeniopterus"/>
    <x v="21"/>
    <x v="1"/>
    <n v="5"/>
    <n v="2"/>
    <s v="j"/>
    <n v="3.3500000000000002E-2"/>
    <n v="2.7086000000000001"/>
    <n v="-3.2256999999999998"/>
    <n v="2.3852000000000002"/>
    <n v="2.6198411586557824"/>
    <n v="6.7093933568168316"/>
    <x v="680"/>
  </r>
  <r>
    <n v="2019"/>
    <d v="2019-03-19T00:00:00"/>
    <x v="7"/>
    <x v="0"/>
    <x v="4"/>
    <d v="1899-12-30T09:44:00"/>
    <n v="32"/>
    <s v="rbp"/>
    <s v="Redband Parrotfish"/>
    <s v="Sparisoma aurofrenatum"/>
    <x v="21"/>
    <x v="1"/>
    <n v="12"/>
    <n v="1"/>
    <s v="i"/>
    <n v="1.072E-2"/>
    <n v="3.12"/>
    <n v="-4.0781000000000001"/>
    <n v="2.7437999999999998"/>
    <n v="24.959752410454403"/>
    <n v="42.340648247283212"/>
    <x v="815"/>
  </r>
  <r>
    <n v="2019"/>
    <d v="2019-03-19T00:00:00"/>
    <x v="7"/>
    <x v="0"/>
    <x v="5"/>
    <d v="1899-12-30T09:54:00"/>
    <n v="31"/>
    <s v="stop"/>
    <s v="Stoplight Parrotfish"/>
    <s v="Sparisoma viride"/>
    <x v="21"/>
    <x v="1"/>
    <n v="29"/>
    <n v="1"/>
    <s v="t"/>
    <n v="1.38E-2"/>
    <n v="3.04"/>
    <n v="-4.4317000000000002"/>
    <n v="2.9051"/>
    <n v="385.09599325522657"/>
    <n v="527.00219453145235"/>
    <x v="731"/>
  </r>
  <r>
    <n v="2019"/>
    <d v="2019-03-19T00:00:00"/>
    <x v="7"/>
    <x v="0"/>
    <x v="5"/>
    <d v="1899-12-30T09:54:00"/>
    <n v="31"/>
    <s v="rbp"/>
    <s v="Redband Parrotfish"/>
    <s v="Sparisoma aurofrenatum"/>
    <x v="21"/>
    <x v="1"/>
    <n v="18"/>
    <n v="1"/>
    <s v="t"/>
    <n v="1.072E-2"/>
    <n v="3.12"/>
    <n v="-4.0781000000000001"/>
    <n v="2.7437999999999998"/>
    <n v="88.43923988864465"/>
    <n v="128.80024807719036"/>
    <x v="622"/>
  </r>
  <r>
    <n v="2019"/>
    <d v="2019-03-19T00:00:00"/>
    <x v="7"/>
    <x v="0"/>
    <x v="5"/>
    <d v="1899-12-30T09:54:00"/>
    <n v="31"/>
    <s v="stop"/>
    <s v="Stoplight Parrotfish"/>
    <s v="Sparisoma viride"/>
    <x v="21"/>
    <x v="1"/>
    <n v="32"/>
    <n v="1"/>
    <s v="t"/>
    <n v="1.38E-2"/>
    <n v="3.04"/>
    <n v="-4.4317000000000002"/>
    <n v="2.9051"/>
    <n v="519.43955821229099"/>
    <n v="701.47339170910243"/>
    <x v="663"/>
  </r>
  <r>
    <n v="2019"/>
    <d v="2019-03-19T00:00:00"/>
    <x v="7"/>
    <x v="0"/>
    <x v="5"/>
    <d v="1899-12-30T09:54:00"/>
    <n v="31"/>
    <s v="blt"/>
    <s v="Blue Tang"/>
    <s v="Acanthurus coeruleus"/>
    <x v="22"/>
    <x v="1"/>
    <n v="15"/>
    <n v="1"/>
    <m/>
    <n v="2.512E-2"/>
    <n v="2.96"/>
    <n v="-2.8241999999999998"/>
    <n v="2.2637999999999998"/>
    <n v="76.076366478829684"/>
    <n v="126.48394196747614"/>
    <x v="623"/>
  </r>
  <r>
    <n v="2019"/>
    <d v="2019-03-19T00:00:00"/>
    <x v="7"/>
    <x v="0"/>
    <x v="5"/>
    <d v="1899-12-30T09:54:00"/>
    <n v="31"/>
    <s v="prp"/>
    <s v="Princess Parrotfish"/>
    <s v="Scarus taeniopterus"/>
    <x v="21"/>
    <x v="1"/>
    <n v="15"/>
    <n v="1"/>
    <s v="i"/>
    <n v="3.3500000000000002E-2"/>
    <n v="2.7086000000000001"/>
    <n v="-3.2256999999999998"/>
    <n v="2.3852000000000002"/>
    <n v="51.357702984233178"/>
    <n v="92.19616810425471"/>
    <x v="630"/>
  </r>
  <r>
    <n v="2019"/>
    <d v="2019-03-19T00:00:00"/>
    <x v="7"/>
    <x v="0"/>
    <x v="5"/>
    <d v="1899-12-30T09:54:00"/>
    <n v="31"/>
    <s v="prp"/>
    <s v="Princess Parrotfish"/>
    <s v="Scarus taeniopterus"/>
    <x v="21"/>
    <x v="1"/>
    <n v="19"/>
    <n v="1"/>
    <s v="i"/>
    <n v="3.3500000000000002E-2"/>
    <n v="2.7086000000000001"/>
    <n v="-3.2256999999999998"/>
    <n v="2.3852000000000002"/>
    <n v="97.426434846443598"/>
    <n v="162.02539503890316"/>
    <x v="625"/>
  </r>
  <r>
    <n v="2019"/>
    <d v="2019-03-19T00:00:00"/>
    <x v="7"/>
    <x v="0"/>
    <x v="5"/>
    <d v="1899-12-30T09:54:00"/>
    <n v="31"/>
    <s v="rbp"/>
    <s v="Redband Parrotfish"/>
    <s v="Sparisoma aurofrenatum"/>
    <x v="21"/>
    <x v="1"/>
    <n v="15"/>
    <n v="1"/>
    <s v="i"/>
    <n v="1.072E-2"/>
    <n v="3.12"/>
    <n v="-4.0781000000000001"/>
    <n v="2.7437999999999998"/>
    <n v="50.072527485111436"/>
    <n v="78.101467931149301"/>
    <x v="597"/>
  </r>
  <r>
    <n v="2019"/>
    <d v="2019-03-19T00:00:00"/>
    <x v="7"/>
    <x v="0"/>
    <x v="5"/>
    <d v="1899-12-30T09:54:00"/>
    <n v="31"/>
    <s v="prp"/>
    <s v="Princess Parrotfish"/>
    <s v="Scarus taeniopterus"/>
    <x v="21"/>
    <x v="1"/>
    <n v="19"/>
    <n v="1"/>
    <s v="t"/>
    <n v="3.3500000000000002E-2"/>
    <n v="2.7086000000000001"/>
    <n v="-3.2256999999999998"/>
    <n v="2.3852000000000002"/>
    <n v="97.426434846443598"/>
    <n v="162.02539503890316"/>
    <x v="625"/>
  </r>
  <r>
    <n v="2019"/>
    <d v="2019-03-19T00:00:00"/>
    <x v="7"/>
    <x v="0"/>
    <x v="5"/>
    <d v="1899-12-30T09:54:00"/>
    <n v="31"/>
    <s v="prp"/>
    <s v="Princess Parrotfish"/>
    <s v="Scarus taeniopterus"/>
    <x v="21"/>
    <x v="1"/>
    <n v="6"/>
    <n v="2"/>
    <s v="j"/>
    <n v="3.3500000000000002E-2"/>
    <n v="2.7086000000000001"/>
    <n v="-3.2256999999999998"/>
    <n v="2.3852000000000002"/>
    <n v="4.2928457508060323"/>
    <n v="10.364452425850182"/>
    <x v="589"/>
  </r>
  <r>
    <n v="2019"/>
    <d v="2019-03-19T00:00:00"/>
    <x v="7"/>
    <x v="0"/>
    <x v="5"/>
    <d v="1899-12-30T09:54:00"/>
    <n v="31"/>
    <s v="prp"/>
    <s v="Princess Parrotfish"/>
    <s v="Scarus taeniopterus"/>
    <x v="21"/>
    <x v="1"/>
    <n v="5"/>
    <n v="3"/>
    <s v="j"/>
    <n v="3.3500000000000002E-2"/>
    <n v="2.7086000000000001"/>
    <n v="-3.2256999999999998"/>
    <n v="2.3852000000000002"/>
    <n v="2.6198411586557824"/>
    <n v="6.7093933568168316"/>
    <x v="587"/>
  </r>
  <r>
    <n v="2019"/>
    <d v="2019-03-19T00:00:00"/>
    <x v="7"/>
    <x v="0"/>
    <x v="5"/>
    <d v="1899-12-30T09:54:00"/>
    <n v="31"/>
    <s v="prp"/>
    <s v="Princess Parrotfish"/>
    <s v="Scarus taeniopterus"/>
    <x v="21"/>
    <x v="1"/>
    <n v="4"/>
    <n v="2"/>
    <m/>
    <n v="3.3500000000000002E-2"/>
    <n v="2.7086000000000001"/>
    <n v="-3.2256999999999998"/>
    <n v="2.3852000000000002"/>
    <n v="1.4314774122851688"/>
    <n v="3.9403381302253098"/>
    <x v="860"/>
  </r>
  <r>
    <n v="2019"/>
    <d v="2019-03-19T00:00:00"/>
    <x v="7"/>
    <x v="0"/>
    <x v="5"/>
    <d v="1899-12-30T09:54:00"/>
    <n v="31"/>
    <s v="prp"/>
    <s v="Princess Parrotfish"/>
    <s v="Scarus taeniopterus"/>
    <x v="21"/>
    <x v="1"/>
    <n v="2"/>
    <n v="2"/>
    <s v="j"/>
    <n v="3.3500000000000002E-2"/>
    <n v="2.7086000000000001"/>
    <n v="-3.2256999999999998"/>
    <n v="2.3852000000000002"/>
    <n v="0.21898514404304498"/>
    <n v="0.75425247798161132"/>
    <x v="588"/>
  </r>
  <r>
    <n v="2019"/>
    <d v="2019-09-19T00:00:00"/>
    <x v="7"/>
    <x v="1"/>
    <x v="6"/>
    <d v="1899-12-30T08:52:00"/>
    <n v="28"/>
    <s v="prp"/>
    <s v="Princess Parrotfish"/>
    <s v="Scarus taeniopterus"/>
    <x v="21"/>
    <x v="1"/>
    <n v="20"/>
    <n v="4"/>
    <s v="i"/>
    <n v="3.3500000000000002E-2"/>
    <n v="2.7086000000000001"/>
    <n v="-3.2256999999999998"/>
    <n v="2.3852000000000002"/>
    <n v="111.94756544450011"/>
    <n v="183.11197449783583"/>
    <x v="861"/>
  </r>
  <r>
    <n v="2019"/>
    <d v="2019-09-19T00:00:00"/>
    <x v="7"/>
    <x v="1"/>
    <x v="6"/>
    <d v="1899-12-30T08:52:00"/>
    <n v="28"/>
    <s v="stop"/>
    <s v="Stoplight Parrotfish"/>
    <s v="Sparisoma viride"/>
    <x v="21"/>
    <x v="1"/>
    <n v="16"/>
    <n v="2"/>
    <s v="i"/>
    <n v="1.38E-2"/>
    <n v="3.04"/>
    <n v="-4.4317000000000002"/>
    <n v="2.9051"/>
    <n v="63.154432022104622"/>
    <n v="93.645941776792625"/>
    <x v="862"/>
  </r>
  <r>
    <n v="2019"/>
    <d v="2019-09-19T00:00:00"/>
    <x v="7"/>
    <x v="1"/>
    <x v="6"/>
    <d v="1899-12-30T08:52:00"/>
    <n v="28"/>
    <s v="blt"/>
    <s v="Blue Tang"/>
    <s v="Acanthurus coeruleus"/>
    <x v="22"/>
    <x v="1"/>
    <n v="15"/>
    <n v="1"/>
    <m/>
    <n v="2.512E-2"/>
    <n v="2.96"/>
    <n v="-2.8241999999999998"/>
    <n v="2.2637999999999998"/>
    <n v="76.076366478829684"/>
    <n v="126.48394196747614"/>
    <x v="623"/>
  </r>
  <r>
    <n v="2019"/>
    <d v="2019-09-19T00:00:00"/>
    <x v="7"/>
    <x v="1"/>
    <x v="6"/>
    <d v="1899-12-30T08:52:00"/>
    <n v="28"/>
    <s v="stop"/>
    <s v="Stoplight Parrotfish"/>
    <s v="Sparisoma viride"/>
    <x v="21"/>
    <x v="1"/>
    <n v="23"/>
    <n v="2"/>
    <s v="i"/>
    <n v="1.38E-2"/>
    <n v="3.04"/>
    <n v="-4.4317000000000002"/>
    <n v="2.9051"/>
    <n v="190.34072005024225"/>
    <n v="268.75437106326598"/>
    <x v="725"/>
  </r>
  <r>
    <n v="2019"/>
    <d v="2019-09-19T00:00:00"/>
    <x v="7"/>
    <x v="1"/>
    <x v="6"/>
    <d v="1899-12-30T08:52:00"/>
    <n v="28"/>
    <s v="prp"/>
    <s v="Princess Parrotfish"/>
    <s v="Scarus taeniopterus"/>
    <x v="21"/>
    <x v="1"/>
    <n v="15"/>
    <n v="1"/>
    <s v="i"/>
    <n v="3.3500000000000002E-2"/>
    <n v="2.7086000000000001"/>
    <n v="-3.2256999999999998"/>
    <n v="2.3852000000000002"/>
    <n v="51.357702984233178"/>
    <n v="92.19616810425471"/>
    <x v="630"/>
  </r>
  <r>
    <n v="2019"/>
    <d v="2019-09-19T00:00:00"/>
    <x v="7"/>
    <x v="1"/>
    <x v="6"/>
    <d v="1899-12-30T08:52:00"/>
    <n v="28"/>
    <s v="prp"/>
    <s v="Princess Parrotfish"/>
    <s v="Scarus taeniopterus"/>
    <x v="21"/>
    <x v="1"/>
    <n v="34"/>
    <n v="1"/>
    <s v="t"/>
    <n v="3.3500000000000002E-2"/>
    <n v="2.7086000000000001"/>
    <n v="-3.2256999999999998"/>
    <n v="2.3852000000000002"/>
    <n v="471.20360209596794"/>
    <n v="649.20747688759423"/>
    <x v="642"/>
  </r>
  <r>
    <n v="2019"/>
    <d v="2019-09-19T00:00:00"/>
    <x v="7"/>
    <x v="1"/>
    <x v="6"/>
    <d v="1899-12-30T08:52:00"/>
    <n v="28"/>
    <s v="prp"/>
    <s v="Princess Parrotfish"/>
    <s v="Scarus taeniopterus"/>
    <x v="21"/>
    <x v="1"/>
    <n v="28"/>
    <n v="1"/>
    <s v="i"/>
    <n v="3.3500000000000002E-2"/>
    <n v="2.7086000000000001"/>
    <n v="-3.2256999999999998"/>
    <n v="2.3852000000000002"/>
    <n v="278.49477448169966"/>
    <n v="408.56516613863522"/>
    <x v="863"/>
  </r>
  <r>
    <n v="2019"/>
    <d v="2019-09-19T00:00:00"/>
    <x v="7"/>
    <x v="1"/>
    <x v="6"/>
    <d v="1899-12-30T08:52:00"/>
    <n v="28"/>
    <s v="rbp"/>
    <s v="Redband Parrotfish"/>
    <s v="Sparisoma aurofrenatum"/>
    <x v="21"/>
    <x v="1"/>
    <n v="23"/>
    <n v="1"/>
    <s v="i"/>
    <n v="1.072E-2"/>
    <n v="3.12"/>
    <n v="-4.0781000000000001"/>
    <n v="2.7437999999999998"/>
    <n v="190.0140145746447"/>
    <n v="252.35321175413256"/>
    <x v="687"/>
  </r>
  <r>
    <n v="2019"/>
    <d v="2019-09-19T00:00:00"/>
    <x v="7"/>
    <x v="1"/>
    <x v="6"/>
    <d v="1899-12-30T08:52:00"/>
    <n v="28"/>
    <s v="stop"/>
    <s v="Stoplight Parrotfish"/>
    <s v="Sparisoma viride"/>
    <x v="21"/>
    <x v="1"/>
    <n v="20"/>
    <n v="1"/>
    <s v="i"/>
    <n v="1.38E-2"/>
    <n v="3.04"/>
    <n v="-4.4317000000000002"/>
    <n v="2.9051"/>
    <n v="124.45440510662077"/>
    <n v="179.06975540636282"/>
    <x v="593"/>
  </r>
  <r>
    <n v="2019"/>
    <d v="2019-09-19T00:00:00"/>
    <x v="7"/>
    <x v="1"/>
    <x v="6"/>
    <d v="1899-12-30T08:52:00"/>
    <n v="28"/>
    <s v="blt"/>
    <s v="Blue Tang"/>
    <s v="Acanthurus coeruleus"/>
    <x v="22"/>
    <x v="1"/>
    <n v="17"/>
    <n v="3"/>
    <m/>
    <n v="2.512E-2"/>
    <n v="2.96"/>
    <n v="-2.8241999999999998"/>
    <n v="2.2637999999999998"/>
    <n v="110.19158812752735"/>
    <n v="167.91529942216221"/>
    <x v="864"/>
  </r>
  <r>
    <n v="2019"/>
    <d v="2019-09-19T00:00:00"/>
    <x v="7"/>
    <x v="1"/>
    <x v="6"/>
    <d v="1899-12-30T08:52:00"/>
    <n v="28"/>
    <s v="prp"/>
    <s v="Princess Parrotfish"/>
    <s v="Scarus taeniopterus"/>
    <x v="21"/>
    <x v="1"/>
    <n v="35"/>
    <n v="1"/>
    <s v="t"/>
    <n v="3.3500000000000002E-2"/>
    <n v="2.7086000000000001"/>
    <n v="-3.2256999999999998"/>
    <n v="2.3852000000000002"/>
    <n v="509.69164193306045"/>
    <n v="695.68253305220139"/>
    <x v="744"/>
  </r>
  <r>
    <n v="2019"/>
    <d v="2019-09-19T00:00:00"/>
    <x v="7"/>
    <x v="1"/>
    <x v="6"/>
    <d v="1899-12-30T08:52:00"/>
    <n v="28"/>
    <s v="prp"/>
    <s v="Princess Parrotfish"/>
    <s v="Scarus taeniopterus"/>
    <x v="21"/>
    <x v="1"/>
    <n v="20"/>
    <n v="4"/>
    <s v="i"/>
    <n v="3.3500000000000002E-2"/>
    <n v="2.7086000000000001"/>
    <n v="-3.2256999999999998"/>
    <n v="2.3852000000000002"/>
    <n v="111.94756544450011"/>
    <n v="183.11197449783583"/>
    <x v="861"/>
  </r>
  <r>
    <n v="2019"/>
    <d v="2019-09-19T00:00:00"/>
    <x v="7"/>
    <x v="1"/>
    <x v="6"/>
    <d v="1899-12-30T08:52:00"/>
    <n v="28"/>
    <s v="stop"/>
    <s v="Stoplight Parrotfish"/>
    <s v="Sparisoma viride"/>
    <x v="21"/>
    <x v="1"/>
    <n v="37"/>
    <n v="1"/>
    <s v="t"/>
    <n v="1.38E-2"/>
    <n v="3.04"/>
    <n v="-4.4317000000000002"/>
    <n v="2.9051"/>
    <n v="807.62978579086393"/>
    <n v="1069.5050229565832"/>
    <x v="664"/>
  </r>
  <r>
    <n v="2019"/>
    <d v="2019-09-19T00:00:00"/>
    <x v="7"/>
    <x v="1"/>
    <x v="6"/>
    <d v="1899-12-30T08:52:00"/>
    <n v="28"/>
    <s v="stop"/>
    <s v="Stoplight Parrotfish"/>
    <s v="Sparisoma viride"/>
    <x v="21"/>
    <x v="1"/>
    <n v="11"/>
    <n v="2"/>
    <s v="j"/>
    <n v="1.38E-2"/>
    <n v="3.04"/>
    <n v="-4.4317000000000002"/>
    <n v="2.9051"/>
    <n v="20.216820228321584"/>
    <n v="31.531881781840099"/>
    <x v="865"/>
  </r>
  <r>
    <n v="2019"/>
    <d v="2019-09-19T00:00:00"/>
    <x v="7"/>
    <x v="1"/>
    <x v="7"/>
    <d v="1899-12-30T08:52:00"/>
    <n v="28"/>
    <s v="stop"/>
    <s v="Stoplight Parrotfish"/>
    <s v="Sparisoma viride"/>
    <x v="21"/>
    <x v="1"/>
    <n v="27"/>
    <n v="1"/>
    <s v="i"/>
    <n v="1.38E-2"/>
    <n v="3.04"/>
    <n v="-4.4317000000000002"/>
    <n v="2.9051"/>
    <n v="309.9023927596819"/>
    <n v="428.20809318874581"/>
    <x v="685"/>
  </r>
  <r>
    <n v="2019"/>
    <d v="2019-09-19T00:00:00"/>
    <x v="7"/>
    <x v="1"/>
    <x v="7"/>
    <d v="1899-12-30T08:52:00"/>
    <n v="28"/>
    <s v="prp"/>
    <s v="Princess Parrotfish"/>
    <s v="Scarus taeniopterus"/>
    <x v="21"/>
    <x v="1"/>
    <n v="31"/>
    <n v="1"/>
    <s v="i"/>
    <n v="3.3500000000000002E-2"/>
    <n v="2.7086000000000001"/>
    <n v="-3.2256999999999998"/>
    <n v="2.3852000000000002"/>
    <n v="366.89947553741325"/>
    <n v="520.82990445609448"/>
    <x v="648"/>
  </r>
  <r>
    <n v="2019"/>
    <d v="2019-09-19T00:00:00"/>
    <x v="7"/>
    <x v="1"/>
    <x v="7"/>
    <d v="1899-12-30T08:52:00"/>
    <n v="28"/>
    <s v="blt"/>
    <s v="Blue Tang"/>
    <s v="Acanthurus coeruleus"/>
    <x v="22"/>
    <x v="1"/>
    <n v="15"/>
    <n v="2"/>
    <m/>
    <n v="2.512E-2"/>
    <n v="2.96"/>
    <n v="-2.8241999999999998"/>
    <n v="2.2637999999999998"/>
    <n v="76.076366478829684"/>
    <n v="126.48394196747614"/>
    <x v="841"/>
  </r>
  <r>
    <n v="2019"/>
    <d v="2019-09-19T00:00:00"/>
    <x v="7"/>
    <x v="1"/>
    <x v="7"/>
    <d v="1899-12-30T08:52:00"/>
    <n v="28"/>
    <s v="stop"/>
    <s v="Stoplight Parrotfish"/>
    <s v="Sparisoma viride"/>
    <x v="21"/>
    <x v="1"/>
    <n v="15"/>
    <n v="1"/>
    <s v="j"/>
    <n v="1.38E-2"/>
    <n v="3.04"/>
    <n v="-4.4317000000000002"/>
    <n v="2.9051"/>
    <n v="51.903484390238546"/>
    <n v="77.635922295629129"/>
    <x v="698"/>
  </r>
  <r>
    <n v="2019"/>
    <d v="2019-09-19T00:00:00"/>
    <x v="7"/>
    <x v="1"/>
    <x v="7"/>
    <d v="1899-12-30T08:52:00"/>
    <n v="28"/>
    <s v="blt"/>
    <s v="Blue Tang"/>
    <s v="Acanthurus coeruleus"/>
    <x v="22"/>
    <x v="1"/>
    <n v="20"/>
    <n v="1"/>
    <m/>
    <n v="2.512E-2"/>
    <n v="2.96"/>
    <n v="-2.8241999999999998"/>
    <n v="2.2637999999999998"/>
    <n v="178.26595997942468"/>
    <n v="242.58933511332035"/>
    <x v="656"/>
  </r>
  <r>
    <n v="2019"/>
    <d v="2019-09-19T00:00:00"/>
    <x v="7"/>
    <x v="1"/>
    <x v="7"/>
    <d v="1899-12-30T08:52:00"/>
    <n v="28"/>
    <s v="prp"/>
    <s v="Princess Parrotfish"/>
    <s v="Scarus taeniopterus"/>
    <x v="21"/>
    <x v="1"/>
    <n v="36"/>
    <n v="1"/>
    <s v="t"/>
    <n v="3.3500000000000002E-2"/>
    <n v="2.7086000000000001"/>
    <n v="-3.2256999999999998"/>
    <n v="2.3852000000000002"/>
    <n v="550.10521314069888"/>
    <n v="744.03390225652879"/>
    <x v="866"/>
  </r>
  <r>
    <n v="2019"/>
    <d v="2019-09-19T00:00:00"/>
    <x v="7"/>
    <x v="1"/>
    <x v="7"/>
    <d v="1899-12-30T08:52:00"/>
    <n v="28"/>
    <s v="stop"/>
    <s v="Stoplight Parrotfish"/>
    <s v="Sparisoma viride"/>
    <x v="21"/>
    <x v="1"/>
    <n v="10"/>
    <n v="1"/>
    <s v="j"/>
    <n v="1.38E-2"/>
    <n v="3.04"/>
    <n v="-4.4317000000000002"/>
    <n v="2.9051"/>
    <n v="15.131399106775971"/>
    <n v="23.905619353446316"/>
    <x v="726"/>
  </r>
  <r>
    <n v="2019"/>
    <d v="2019-09-19T00:00:00"/>
    <x v="7"/>
    <x v="1"/>
    <x v="8"/>
    <d v="1899-12-30T08:52:00"/>
    <n v="28"/>
    <s v="prp"/>
    <s v="Princess Parrotfish"/>
    <s v="Scarus taeniopterus"/>
    <x v="21"/>
    <x v="1"/>
    <n v="30"/>
    <n v="1"/>
    <s v="i"/>
    <n v="3.3500000000000002E-2"/>
    <n v="2.7086000000000001"/>
    <n v="-3.2256999999999998"/>
    <n v="2.3852000000000002"/>
    <n v="335.71862643946946"/>
    <n v="481.64783974460363"/>
    <x v="724"/>
  </r>
  <r>
    <n v="2019"/>
    <d v="2019-09-19T00:00:00"/>
    <x v="7"/>
    <x v="1"/>
    <x v="8"/>
    <d v="1899-12-30T08:52:00"/>
    <n v="28"/>
    <s v="qup"/>
    <s v="Queen Parrotfish"/>
    <s v="Scarus vetula"/>
    <x v="21"/>
    <x v="1"/>
    <n v="27"/>
    <n v="1"/>
    <s v="i"/>
    <n v="1.38E-2"/>
    <n v="3.03"/>
    <n v="-5.0162000000000004"/>
    <n v="3.1109"/>
    <n v="299.85499780940251"/>
    <n v="352.80077779738235"/>
    <x v="606"/>
  </r>
  <r>
    <n v="2019"/>
    <d v="2019-09-19T00:00:00"/>
    <x v="7"/>
    <x v="1"/>
    <x v="8"/>
    <d v="1899-12-30T08:52:00"/>
    <n v="28"/>
    <s v="stop"/>
    <s v="Stoplight Parrotfish"/>
    <s v="Sparisoma viride"/>
    <x v="21"/>
    <x v="1"/>
    <n v="33"/>
    <n v="1"/>
    <s v="t"/>
    <n v="1.38E-2"/>
    <n v="3.04"/>
    <n v="-4.4317000000000002"/>
    <n v="2.9051"/>
    <n v="570.37628950044143"/>
    <n v="767.06973304521671"/>
    <x v="794"/>
  </r>
  <r>
    <n v="2019"/>
    <d v="2019-09-19T00:00:00"/>
    <x v="7"/>
    <x v="1"/>
    <x v="8"/>
    <d v="1899-12-30T08:52:00"/>
    <n v="28"/>
    <s v="blt"/>
    <s v="Blue Tang"/>
    <s v="Acanthurus coeruleus"/>
    <x v="22"/>
    <x v="1"/>
    <n v="17"/>
    <n v="1"/>
    <m/>
    <n v="2.512E-2"/>
    <n v="2.96"/>
    <n v="-2.8241999999999998"/>
    <n v="2.2637999999999998"/>
    <n v="110.19158812752735"/>
    <n v="167.91529942216221"/>
    <x v="641"/>
  </r>
  <r>
    <n v="2019"/>
    <d v="2019-09-19T00:00:00"/>
    <x v="7"/>
    <x v="1"/>
    <x v="8"/>
    <d v="1899-12-30T08:52:00"/>
    <n v="28"/>
    <s v="prp"/>
    <s v="Princess Parrotfish"/>
    <s v="Scarus taeniopterus"/>
    <x v="21"/>
    <x v="1"/>
    <n v="27"/>
    <n v="1"/>
    <s v="i"/>
    <n v="3.3500000000000002E-2"/>
    <n v="2.7086000000000001"/>
    <n v="-3.2256999999999998"/>
    <n v="2.3852000000000002"/>
    <n v="252.36940199976701"/>
    <n v="374.61818057408522"/>
    <x v="640"/>
  </r>
  <r>
    <n v="2019"/>
    <d v="2019-09-19T00:00:00"/>
    <x v="7"/>
    <x v="1"/>
    <x v="8"/>
    <d v="1899-12-30T08:52:00"/>
    <n v="28"/>
    <s v="stop"/>
    <s v="Stoplight Parrotfish"/>
    <s v="Sparisoma viride"/>
    <x v="21"/>
    <x v="1"/>
    <n v="15"/>
    <n v="1"/>
    <s v="j"/>
    <n v="1.38E-2"/>
    <n v="3.04"/>
    <n v="-4.4317000000000002"/>
    <n v="2.9051"/>
    <n v="51.903484390238546"/>
    <n v="77.635922295629129"/>
    <x v="698"/>
  </r>
  <r>
    <n v="2019"/>
    <d v="2019-09-19T00:00:00"/>
    <x v="7"/>
    <x v="1"/>
    <x v="8"/>
    <d v="1899-12-30T08:52:00"/>
    <n v="28"/>
    <s v="stop"/>
    <s v="Stoplight Parrotfish"/>
    <s v="Sparisoma viride"/>
    <x v="21"/>
    <x v="1"/>
    <n v="23"/>
    <n v="1"/>
    <s v="i"/>
    <n v="1.38E-2"/>
    <n v="3.04"/>
    <n v="-4.4317000000000002"/>
    <n v="2.9051"/>
    <n v="190.34072005024225"/>
    <n v="268.75437106326598"/>
    <x v="716"/>
  </r>
  <r>
    <n v="2019"/>
    <d v="2019-09-19T00:00:00"/>
    <x v="7"/>
    <x v="1"/>
    <x v="8"/>
    <d v="1899-12-30T08:52:00"/>
    <n v="28"/>
    <s v="prp"/>
    <s v="Princess Parrotfish"/>
    <s v="Scarus taeniopterus"/>
    <x v="21"/>
    <x v="1"/>
    <n v="20"/>
    <n v="1"/>
    <s v="i"/>
    <n v="3.3500000000000002E-2"/>
    <n v="2.7086000000000001"/>
    <n v="-3.2256999999999998"/>
    <n v="2.3852000000000002"/>
    <n v="111.94756544450011"/>
    <n v="183.11197449783583"/>
    <x v="611"/>
  </r>
  <r>
    <n v="2019"/>
    <d v="2019-09-19T00:00:00"/>
    <x v="7"/>
    <x v="1"/>
    <x v="8"/>
    <d v="1899-12-30T08:52:00"/>
    <n v="28"/>
    <s v="qup"/>
    <s v="Queen Parrotfish"/>
    <s v="Scarus vetula"/>
    <x v="21"/>
    <x v="1"/>
    <n v="7"/>
    <n v="3"/>
    <s v="j"/>
    <n v="1.38E-2"/>
    <n v="3.03"/>
    <n v="-5.0162000000000004"/>
    <n v="3.1109"/>
    <n v="5.0179478977461835"/>
    <n v="5.2931657377452845"/>
    <x v="867"/>
  </r>
  <r>
    <n v="2019"/>
    <d v="2019-09-19T00:00:00"/>
    <x v="7"/>
    <x v="1"/>
    <x v="8"/>
    <d v="1899-12-30T08:52:00"/>
    <n v="28"/>
    <s v="stop"/>
    <s v="Stoplight Parrotfish"/>
    <s v="Sparisoma viride"/>
    <x v="21"/>
    <x v="1"/>
    <n v="9"/>
    <n v="4"/>
    <s v="j"/>
    <n v="1.38E-2"/>
    <n v="3.04"/>
    <n v="-4.4317000000000002"/>
    <n v="2.9051"/>
    <n v="10.984399383495692"/>
    <n v="17.602320090054715"/>
    <x v="868"/>
  </r>
  <r>
    <n v="2019"/>
    <d v="2019-09-19T00:00:00"/>
    <x v="7"/>
    <x v="1"/>
    <x v="8"/>
    <d v="1899-12-30T08:52:00"/>
    <n v="28"/>
    <s v="prp"/>
    <s v="Princess Parrotfish"/>
    <s v="Scarus taeniopterus"/>
    <x v="21"/>
    <x v="1"/>
    <n v="23"/>
    <n v="1"/>
    <s v="i"/>
    <n v="3.3500000000000002E-2"/>
    <n v="2.7086000000000001"/>
    <n v="-3.2256999999999998"/>
    <n v="2.3852000000000002"/>
    <n v="163.46351132632066"/>
    <n v="255.56020890468707"/>
    <x v="647"/>
  </r>
  <r>
    <n v="2019"/>
    <d v="2019-09-19T00:00:00"/>
    <x v="7"/>
    <x v="1"/>
    <x v="8"/>
    <d v="1899-12-30T08:52:00"/>
    <n v="28"/>
    <s v="stop"/>
    <s v="Stoplight Parrotfish"/>
    <s v="Sparisoma viride"/>
    <x v="21"/>
    <x v="1"/>
    <n v="35"/>
    <n v="1"/>
    <s v="t"/>
    <n v="1.38E-2"/>
    <n v="3.04"/>
    <n v="-4.4317000000000002"/>
    <n v="2.9051"/>
    <n v="682.09668871823169"/>
    <n v="910.06429464234679"/>
    <x v="672"/>
  </r>
  <r>
    <n v="2019"/>
    <d v="2019-09-19T00:00:00"/>
    <x v="7"/>
    <x v="1"/>
    <x v="9"/>
    <d v="1899-12-30T08:52:00"/>
    <n v="28"/>
    <s v="prp"/>
    <s v="Princess Parrotfish"/>
    <s v="Scarus taeniopterus"/>
    <x v="21"/>
    <x v="1"/>
    <n v="15"/>
    <n v="1"/>
    <s v="i"/>
    <n v="3.3500000000000002E-2"/>
    <n v="2.7086000000000001"/>
    <n v="-3.2256999999999998"/>
    <n v="2.3852000000000002"/>
    <n v="51.357702984233178"/>
    <n v="92.19616810425471"/>
    <x v="630"/>
  </r>
  <r>
    <n v="2019"/>
    <d v="2019-09-19T00:00:00"/>
    <x v="7"/>
    <x v="1"/>
    <x v="9"/>
    <d v="1899-12-30T08:52:00"/>
    <n v="28"/>
    <s v="stop"/>
    <s v="Stoplight Parrotfish"/>
    <s v="Sparisoma viride"/>
    <x v="21"/>
    <x v="1"/>
    <n v="26"/>
    <n v="3"/>
    <s v="i"/>
    <n v="1.38E-2"/>
    <n v="3.04"/>
    <n v="-4.4317000000000002"/>
    <n v="2.9051"/>
    <n v="276.31092977022331"/>
    <n v="383.741768934785"/>
    <x v="869"/>
  </r>
  <r>
    <n v="2019"/>
    <d v="2019-09-19T00:00:00"/>
    <x v="7"/>
    <x v="1"/>
    <x v="9"/>
    <d v="1899-12-30T08:52:00"/>
    <n v="28"/>
    <s v="blt"/>
    <s v="Blue Tang"/>
    <s v="Acanthurus coeruleus"/>
    <x v="22"/>
    <x v="1"/>
    <n v="20"/>
    <n v="1"/>
    <m/>
    <n v="2.512E-2"/>
    <n v="2.96"/>
    <n v="-2.8241999999999998"/>
    <n v="2.2637999999999998"/>
    <n v="178.26595997942468"/>
    <n v="242.58933511332035"/>
    <x v="656"/>
  </r>
  <r>
    <n v="2019"/>
    <d v="2019-09-19T00:00:00"/>
    <x v="7"/>
    <x v="1"/>
    <x v="9"/>
    <d v="1899-12-30T08:52:00"/>
    <n v="28"/>
    <s v="qup"/>
    <s v="Queen Parrotfish"/>
    <s v="Scarus vetula"/>
    <x v="21"/>
    <x v="1"/>
    <n v="7"/>
    <n v="6"/>
    <m/>
    <n v="1.38E-2"/>
    <n v="3.03"/>
    <n v="-5.0162000000000004"/>
    <n v="3.1109"/>
    <n v="5.0179478977461835"/>
    <n v="5.2931657377452845"/>
    <x v="870"/>
  </r>
  <r>
    <n v="2019"/>
    <d v="2019-09-19T00:00:00"/>
    <x v="7"/>
    <x v="1"/>
    <x v="9"/>
    <d v="1899-12-30T08:52:00"/>
    <n v="28"/>
    <s v="prp"/>
    <s v="Princess Parrotfish"/>
    <s v="Scarus taeniopterus"/>
    <x v="21"/>
    <x v="1"/>
    <n v="20"/>
    <n v="1"/>
    <s v="i"/>
    <n v="3.3500000000000002E-2"/>
    <n v="2.7086000000000001"/>
    <n v="-3.2256999999999998"/>
    <n v="2.3852000000000002"/>
    <n v="111.94756544450011"/>
    <n v="183.11197449783583"/>
    <x v="611"/>
  </r>
  <r>
    <n v="2019"/>
    <d v="2019-09-19T00:00:00"/>
    <x v="7"/>
    <x v="1"/>
    <x v="9"/>
    <d v="1899-12-30T08:52:00"/>
    <n v="28"/>
    <s v="prp"/>
    <s v="Princess Parrotfish"/>
    <s v="Scarus taeniopterus"/>
    <x v="21"/>
    <x v="1"/>
    <n v="26"/>
    <n v="1"/>
    <s v="i"/>
    <n v="3.3500000000000002E-2"/>
    <n v="2.7086000000000001"/>
    <n v="-3.2256999999999998"/>
    <n v="2.3852000000000002"/>
    <n v="227.84610949992882"/>
    <n v="342.3689962482149"/>
    <x v="710"/>
  </r>
  <r>
    <n v="2019"/>
    <d v="2019-09-19T00:00:00"/>
    <x v="7"/>
    <x v="1"/>
    <x v="9"/>
    <d v="1899-12-30T08:52:00"/>
    <n v="28"/>
    <s v="stop"/>
    <s v="Stoplight Parrotfish"/>
    <s v="Sparisoma viride"/>
    <x v="21"/>
    <x v="1"/>
    <n v="13"/>
    <n v="1"/>
    <s v="j"/>
    <n v="1.38E-2"/>
    <n v="3.04"/>
    <n v="-4.4317000000000002"/>
    <n v="2.9051"/>
    <n v="33.594399108137019"/>
    <n v="51.229112573228946"/>
    <x v="791"/>
  </r>
  <r>
    <n v="2019"/>
    <d v="2019-09-19T00:00:00"/>
    <x v="7"/>
    <x v="1"/>
    <x v="9"/>
    <d v="1899-12-30T08:52:00"/>
    <n v="28"/>
    <s v="prp"/>
    <s v="Princess Parrotfish"/>
    <s v="Scarus taeniopterus"/>
    <x v="21"/>
    <x v="1"/>
    <n v="10"/>
    <n v="3"/>
    <s v="j"/>
    <n v="3.3500000000000002E-2"/>
    <n v="2.7086000000000001"/>
    <n v="-3.2256999999999998"/>
    <n v="2.3852000000000002"/>
    <n v="17.125560999944316"/>
    <n v="35.050966680669347"/>
    <x v="871"/>
  </r>
  <r>
    <n v="2019"/>
    <d v="2019-03-18T00:00:00"/>
    <x v="8"/>
    <x v="0"/>
    <x v="0"/>
    <d v="1899-12-30T14:49:00"/>
    <n v="31"/>
    <s v="rbp"/>
    <s v="Redband Parrotfish"/>
    <s v="Sparisoma aurofrenatum"/>
    <x v="21"/>
    <x v="1"/>
    <n v="21"/>
    <n v="1"/>
    <s v="t"/>
    <n v="1.072E-2"/>
    <n v="3.12"/>
    <n v="-4.0781000000000001"/>
    <n v="2.7437999999999998"/>
    <n v="143.06025173966486"/>
    <n v="196.60986314457895"/>
    <x v="686"/>
  </r>
  <r>
    <n v="2019"/>
    <d v="2019-03-18T00:00:00"/>
    <x v="8"/>
    <x v="0"/>
    <x v="0"/>
    <d v="1899-12-30T14:49:00"/>
    <n v="31"/>
    <s v="prp"/>
    <s v="Princess Parrotfish"/>
    <s v="Scarus taeniopterus"/>
    <x v="21"/>
    <x v="1"/>
    <n v="21"/>
    <n v="1"/>
    <s v="t"/>
    <n v="3.3500000000000002E-2"/>
    <n v="2.7086000000000001"/>
    <n v="-3.2256999999999998"/>
    <n v="2.3852000000000002"/>
    <n v="127.76384956386568"/>
    <n v="205.71097462173614"/>
    <x v="599"/>
  </r>
  <r>
    <n v="2019"/>
    <d v="2019-03-18T00:00:00"/>
    <x v="8"/>
    <x v="0"/>
    <x v="0"/>
    <d v="1899-12-30T14:49:00"/>
    <n v="31"/>
    <s v="rbp"/>
    <s v="Redband Parrotfish"/>
    <s v="Sparisoma aurofrenatum"/>
    <x v="21"/>
    <x v="1"/>
    <n v="15"/>
    <n v="1"/>
    <s v="i"/>
    <n v="1.072E-2"/>
    <n v="3.12"/>
    <n v="-4.0781000000000001"/>
    <n v="2.7437999999999998"/>
    <n v="50.072527485111436"/>
    <n v="78.101467931149301"/>
    <x v="597"/>
  </r>
  <r>
    <n v="2019"/>
    <d v="2019-03-18T00:00:00"/>
    <x v="8"/>
    <x v="0"/>
    <x v="0"/>
    <d v="1899-12-30T14:49:00"/>
    <n v="31"/>
    <s v="blt"/>
    <s v="Blue Tang"/>
    <s v="Acanthurus coeruleus"/>
    <x v="22"/>
    <x v="1"/>
    <n v="17"/>
    <n v="1"/>
    <m/>
    <n v="2.512E-2"/>
    <n v="2.96"/>
    <n v="-2.8241999999999998"/>
    <n v="2.2637999999999998"/>
    <n v="110.19158812752735"/>
    <n v="167.91529942216221"/>
    <x v="641"/>
  </r>
  <r>
    <n v="2019"/>
    <d v="2019-03-18T00:00:00"/>
    <x v="8"/>
    <x v="0"/>
    <x v="0"/>
    <d v="1899-12-30T14:49:00"/>
    <n v="31"/>
    <s v="prp"/>
    <s v="Princess Parrotfish"/>
    <s v="Scarus taeniopterus"/>
    <x v="21"/>
    <x v="1"/>
    <n v="18"/>
    <n v="1"/>
    <s v="i"/>
    <n v="3.3500000000000002E-2"/>
    <n v="2.7086000000000001"/>
    <n v="-3.2256999999999998"/>
    <n v="2.3852000000000002"/>
    <n v="84.154222975924739"/>
    <n v="142.42163893869329"/>
    <x v="592"/>
  </r>
  <r>
    <n v="2019"/>
    <d v="2019-03-18T00:00:00"/>
    <x v="8"/>
    <x v="0"/>
    <x v="0"/>
    <d v="1899-12-30T14:49:00"/>
    <n v="31"/>
    <s v="prp"/>
    <s v="Princess Parrotfish"/>
    <s v="Scarus taeniopterus"/>
    <x v="21"/>
    <x v="1"/>
    <n v="11"/>
    <n v="1"/>
    <s v="i"/>
    <n v="3.3500000000000002E-2"/>
    <n v="2.7086000000000001"/>
    <n v="-3.2256999999999998"/>
    <n v="2.3852000000000002"/>
    <n v="22.169762164227816"/>
    <n v="43.997685665219798"/>
    <x v="681"/>
  </r>
  <r>
    <n v="2019"/>
    <d v="2019-03-18T00:00:00"/>
    <x v="8"/>
    <x v="0"/>
    <x v="0"/>
    <d v="1899-12-30T14:49:00"/>
    <n v="31"/>
    <s v="prp"/>
    <s v="Princess Parrotfish"/>
    <s v="Scarus taeniopterus"/>
    <x v="21"/>
    <x v="1"/>
    <n v="13"/>
    <n v="1"/>
    <s v="i"/>
    <n v="3.3500000000000002E-2"/>
    <n v="2.7086000000000001"/>
    <n v="-3.2256999999999998"/>
    <n v="2.3852000000000002"/>
    <n v="34.855536441080481"/>
    <n v="65.535660968650873"/>
    <x v="601"/>
  </r>
  <r>
    <n v="2019"/>
    <d v="2019-03-18T00:00:00"/>
    <x v="8"/>
    <x v="0"/>
    <x v="0"/>
    <d v="1899-12-30T14:49:00"/>
    <n v="31"/>
    <s v="rbp"/>
    <s v="Redband Parrotfish"/>
    <s v="Sparisoma aurofrenatum"/>
    <x v="21"/>
    <x v="1"/>
    <n v="14"/>
    <n v="1"/>
    <s v="i"/>
    <n v="1.072E-2"/>
    <n v="3.12"/>
    <n v="-4.0781000000000001"/>
    <n v="2.7437999999999998"/>
    <n v="40.375160027328299"/>
    <n v="64.631778134170816"/>
    <x v="603"/>
  </r>
  <r>
    <n v="2019"/>
    <d v="2019-03-18T00:00:00"/>
    <x v="8"/>
    <x v="0"/>
    <x v="0"/>
    <d v="1899-12-30T14:49:00"/>
    <n v="31"/>
    <s v="prp"/>
    <s v="Princess Parrotfish"/>
    <s v="Scarus taeniopterus"/>
    <x v="21"/>
    <x v="1"/>
    <n v="18"/>
    <n v="2"/>
    <s v="i"/>
    <n v="3.3500000000000002E-2"/>
    <n v="2.7086000000000001"/>
    <n v="-3.2256999999999998"/>
    <n v="2.3852000000000002"/>
    <n v="84.154222975924739"/>
    <n v="142.42163893869329"/>
    <x v="637"/>
  </r>
  <r>
    <n v="2019"/>
    <d v="2019-03-18T00:00:00"/>
    <x v="8"/>
    <x v="0"/>
    <x v="1"/>
    <d v="1899-12-30T14:57:00"/>
    <n v="31"/>
    <s v="prp"/>
    <s v="Princess Parrotfish"/>
    <s v="Scarus taeniopterus"/>
    <x v="21"/>
    <x v="1"/>
    <n v="27"/>
    <n v="1"/>
    <s v="t"/>
    <n v="3.3500000000000002E-2"/>
    <n v="2.7086000000000001"/>
    <n v="-3.2256999999999998"/>
    <n v="2.3852000000000002"/>
    <n v="252.36940199976701"/>
    <n v="374.61818057408522"/>
    <x v="640"/>
  </r>
  <r>
    <n v="2019"/>
    <d v="2019-03-18T00:00:00"/>
    <x v="8"/>
    <x v="0"/>
    <x v="1"/>
    <d v="1899-12-30T14:57:00"/>
    <n v="31"/>
    <s v="qup"/>
    <s v="Queen Parrotfish"/>
    <s v="Scarus vetula"/>
    <x v="21"/>
    <x v="1"/>
    <n v="29"/>
    <n v="1"/>
    <s v="i"/>
    <n v="1.38E-2"/>
    <n v="3.03"/>
    <n v="-5.0162000000000004"/>
    <n v="3.1109"/>
    <n v="372.34456592033081"/>
    <n v="440.62986728379997"/>
    <x v="598"/>
  </r>
  <r>
    <n v="2019"/>
    <d v="2019-03-18T00:00:00"/>
    <x v="8"/>
    <x v="0"/>
    <x v="1"/>
    <d v="1899-12-30T14:57:00"/>
    <n v="31"/>
    <s v="qup"/>
    <s v="Queen Parrotfish"/>
    <s v="Scarus vetula"/>
    <x v="21"/>
    <x v="1"/>
    <n v="16"/>
    <n v="1"/>
    <s v="i"/>
    <n v="1.38E-2"/>
    <n v="3.03"/>
    <n v="-5.0162000000000004"/>
    <n v="3.1109"/>
    <n v="61.427470757312861"/>
    <n v="69.278241285785583"/>
    <x v="827"/>
  </r>
  <r>
    <n v="2019"/>
    <d v="2019-03-18T00:00:00"/>
    <x v="8"/>
    <x v="0"/>
    <x v="1"/>
    <d v="1899-12-30T14:57:00"/>
    <n v="31"/>
    <s v="prp"/>
    <s v="Princess Parrotfish"/>
    <s v="Scarus taeniopterus"/>
    <x v="21"/>
    <x v="1"/>
    <n v="16"/>
    <n v="1"/>
    <s v="i"/>
    <n v="3.3500000000000002E-2"/>
    <n v="2.7086000000000001"/>
    <n v="-3.2256999999999998"/>
    <n v="2.3852000000000002"/>
    <n v="61.167987518884857"/>
    <n v="107.53924488293569"/>
    <x v="783"/>
  </r>
  <r>
    <n v="2019"/>
    <d v="2019-03-18T00:00:00"/>
    <x v="8"/>
    <x v="0"/>
    <x v="1"/>
    <d v="1899-12-30T14:57:00"/>
    <n v="31"/>
    <s v="rbp"/>
    <s v="Redband Parrotfish"/>
    <s v="Sparisoma aurofrenatum"/>
    <x v="21"/>
    <x v="1"/>
    <n v="10"/>
    <n v="1"/>
    <s v="j"/>
    <n v="1.072E-2"/>
    <n v="3.12"/>
    <n v="-4.0781000000000001"/>
    <n v="2.7437999999999998"/>
    <n v="14.131712237324704"/>
    <n v="25.674382081061271"/>
    <x v="678"/>
  </r>
  <r>
    <n v="2019"/>
    <d v="2019-03-18T00:00:00"/>
    <x v="8"/>
    <x v="0"/>
    <x v="1"/>
    <d v="1899-12-30T14:57:00"/>
    <n v="31"/>
    <s v="stop"/>
    <s v="Stoplight Parrotfish"/>
    <s v="Sparisoma viride"/>
    <x v="21"/>
    <x v="1"/>
    <n v="21"/>
    <n v="2"/>
    <s v="i"/>
    <n v="1.38E-2"/>
    <n v="3.04"/>
    <n v="-4.4317000000000002"/>
    <n v="2.9051"/>
    <n v="144.35297620307892"/>
    <n v="206.33802681991546"/>
    <x v="843"/>
  </r>
  <r>
    <n v="2019"/>
    <d v="2019-03-18T00:00:00"/>
    <x v="8"/>
    <x v="0"/>
    <x v="2"/>
    <d v="1899-12-30T15:05:00"/>
    <n v="30"/>
    <s v="qup"/>
    <s v="Queen Parrotfish"/>
    <s v="Scarus vetula"/>
    <x v="21"/>
    <x v="1"/>
    <n v="39"/>
    <n v="1"/>
    <s v="t"/>
    <n v="1.38E-2"/>
    <n v="3.03"/>
    <n v="-5.0162000000000004"/>
    <n v="3.1109"/>
    <n v="913.70256836796239"/>
    <n v="1107.4978352204505"/>
    <x v="748"/>
  </r>
  <r>
    <n v="2019"/>
    <d v="2019-03-18T00:00:00"/>
    <x v="8"/>
    <x v="0"/>
    <x v="2"/>
    <d v="1899-12-30T15:05:00"/>
    <n v="30"/>
    <s v="prp"/>
    <s v="Princess Parrotfish"/>
    <s v="Scarus taeniopterus"/>
    <x v="21"/>
    <x v="1"/>
    <n v="26"/>
    <n v="1"/>
    <s v="t"/>
    <n v="3.3500000000000002E-2"/>
    <n v="2.7086000000000001"/>
    <n v="-3.2256999999999998"/>
    <n v="2.3852000000000002"/>
    <n v="227.84610949992882"/>
    <n v="342.3689962482149"/>
    <x v="710"/>
  </r>
  <r>
    <n v="2019"/>
    <d v="2019-03-18T00:00:00"/>
    <x v="8"/>
    <x v="0"/>
    <x v="2"/>
    <d v="1899-12-30T15:05:00"/>
    <n v="30"/>
    <s v="stop"/>
    <s v="Stoplight Parrotfish"/>
    <s v="Sparisoma viride"/>
    <x v="21"/>
    <x v="1"/>
    <n v="38"/>
    <n v="1"/>
    <s v="t"/>
    <n v="1.38E-2"/>
    <n v="3.04"/>
    <n v="-4.4317000000000002"/>
    <n v="2.9051"/>
    <n v="875.83282943699135"/>
    <n v="1155.6579906929483"/>
    <x v="872"/>
  </r>
  <r>
    <n v="2019"/>
    <d v="2019-03-18T00:00:00"/>
    <x v="8"/>
    <x v="0"/>
    <x v="2"/>
    <d v="1899-12-30T15:05:00"/>
    <n v="30"/>
    <s v="blt"/>
    <s v="Blue Tang"/>
    <s v="Acanthurus coeruleus"/>
    <x v="22"/>
    <x v="1"/>
    <n v="18"/>
    <n v="1"/>
    <m/>
    <n v="2.512E-2"/>
    <n v="2.96"/>
    <n v="-2.8241999999999998"/>
    <n v="2.2637999999999998"/>
    <n v="130.5047293049154"/>
    <n v="191.11109332634919"/>
    <x v="689"/>
  </r>
  <r>
    <n v="2019"/>
    <d v="2019-03-18T00:00:00"/>
    <x v="8"/>
    <x v="0"/>
    <x v="2"/>
    <d v="1899-12-30T15:05:00"/>
    <n v="30"/>
    <s v="qup"/>
    <s v="Queen Parrotfish"/>
    <s v="Scarus vetula"/>
    <x v="21"/>
    <x v="1"/>
    <n v="21"/>
    <n v="1"/>
    <s v="i"/>
    <n v="1.38E-2"/>
    <n v="3.03"/>
    <n v="-5.0162000000000004"/>
    <n v="3.1109"/>
    <n v="140.02434487876087"/>
    <n v="161.43288343397762"/>
    <x v="590"/>
  </r>
  <r>
    <n v="2019"/>
    <d v="2019-03-18T00:00:00"/>
    <x v="8"/>
    <x v="0"/>
    <x v="2"/>
    <d v="1899-12-30T15:05:00"/>
    <n v="30"/>
    <s v="qup"/>
    <s v="Queen Parrotfish"/>
    <s v="Scarus vetula"/>
    <x v="21"/>
    <x v="1"/>
    <n v="28"/>
    <n v="1"/>
    <s v="i"/>
    <n v="1.38E-2"/>
    <n v="3.03"/>
    <n v="-5.0162000000000004"/>
    <n v="3.1109"/>
    <n v="334.7864878774447"/>
    <n v="395.06078258407069"/>
    <x v="612"/>
  </r>
  <r>
    <n v="2019"/>
    <d v="2019-03-18T00:00:00"/>
    <x v="8"/>
    <x v="0"/>
    <x v="2"/>
    <d v="1899-12-30T15:05:00"/>
    <n v="30"/>
    <s v="prp"/>
    <s v="Princess Parrotfish"/>
    <s v="Scarus taeniopterus"/>
    <x v="21"/>
    <x v="1"/>
    <n v="21"/>
    <n v="1"/>
    <s v="t"/>
    <n v="3.3500000000000002E-2"/>
    <n v="2.7086000000000001"/>
    <n v="-3.2256999999999998"/>
    <n v="2.3852000000000002"/>
    <n v="127.76384956386568"/>
    <n v="205.71097462173614"/>
    <x v="599"/>
  </r>
  <r>
    <n v="2019"/>
    <d v="2019-03-18T00:00:00"/>
    <x v="8"/>
    <x v="0"/>
    <x v="2"/>
    <d v="1899-12-30T15:05:00"/>
    <n v="30"/>
    <s v="rbp"/>
    <s v="Redband Parrotfish"/>
    <s v="Sparisoma aurofrenatum"/>
    <x v="21"/>
    <x v="1"/>
    <n v="17"/>
    <n v="1"/>
    <s v="i"/>
    <n v="1.072E-2"/>
    <n v="3.12"/>
    <n v="-4.0781000000000001"/>
    <n v="2.7437999999999998"/>
    <n v="73.993815109948756"/>
    <n v="110.10467275536061"/>
    <x v="718"/>
  </r>
  <r>
    <n v="2019"/>
    <d v="2019-03-18T00:00:00"/>
    <x v="8"/>
    <x v="0"/>
    <x v="2"/>
    <d v="1899-12-30T15:05:00"/>
    <n v="30"/>
    <s v="prp"/>
    <s v="Princess Parrotfish"/>
    <s v="Scarus taeniopterus"/>
    <x v="21"/>
    <x v="1"/>
    <n v="5"/>
    <n v="1"/>
    <s v="j"/>
    <n v="3.3500000000000002E-2"/>
    <n v="2.7086000000000001"/>
    <n v="-3.2256999999999998"/>
    <n v="2.3852000000000002"/>
    <n v="2.6198411586557824"/>
    <n v="6.7093933568168316"/>
    <x v="619"/>
  </r>
  <r>
    <n v="2019"/>
    <d v="2019-03-18T00:00:00"/>
    <x v="8"/>
    <x v="0"/>
    <x v="2"/>
    <d v="1899-12-30T15:05:00"/>
    <n v="30"/>
    <s v="prp"/>
    <s v="Princess Parrotfish"/>
    <s v="Scarus taeniopterus"/>
    <x v="21"/>
    <x v="1"/>
    <n v="4"/>
    <n v="1"/>
    <s v="j"/>
    <n v="3.3500000000000002E-2"/>
    <n v="2.7086000000000001"/>
    <n v="-3.2256999999999998"/>
    <n v="2.3852000000000002"/>
    <n v="1.4314774122851688"/>
    <n v="3.9403381302253098"/>
    <x v="602"/>
  </r>
  <r>
    <n v="2019"/>
    <d v="2019-03-18T00:00:00"/>
    <x v="8"/>
    <x v="0"/>
    <x v="2"/>
    <d v="1899-12-30T15:05:00"/>
    <n v="30"/>
    <s v="qup"/>
    <s v="Queen Parrotfish"/>
    <s v="Scarus vetula"/>
    <x v="21"/>
    <x v="1"/>
    <n v="32"/>
    <n v="1"/>
    <s v="t"/>
    <n v="1.38E-2"/>
    <n v="3.03"/>
    <n v="-5.0162000000000004"/>
    <n v="3.1109"/>
    <n v="501.74553995792371"/>
    <n v="598.50952660385963"/>
    <x v="802"/>
  </r>
  <r>
    <n v="2019"/>
    <d v="2019-03-18T00:00:00"/>
    <x v="8"/>
    <x v="0"/>
    <x v="2"/>
    <d v="1899-12-30T15:05:00"/>
    <n v="30"/>
    <s v="stop"/>
    <s v="Stoplight Parrotfish"/>
    <s v="Sparisoma viride"/>
    <x v="21"/>
    <x v="1"/>
    <n v="21"/>
    <n v="1"/>
    <s v="i"/>
    <n v="1.38E-2"/>
    <n v="3.04"/>
    <n v="-4.4317000000000002"/>
    <n v="2.9051"/>
    <n v="144.35297620307892"/>
    <n v="206.33802681991546"/>
    <x v="660"/>
  </r>
  <r>
    <n v="2019"/>
    <d v="2019-03-18T00:00:00"/>
    <x v="8"/>
    <x v="0"/>
    <x v="2"/>
    <d v="1899-12-30T15:05:00"/>
    <n v="30"/>
    <s v="rbp"/>
    <s v="Redband Parrotfish"/>
    <s v="Sparisoma aurofrenatum"/>
    <x v="21"/>
    <x v="1"/>
    <n v="6"/>
    <n v="1"/>
    <s v="j"/>
    <n v="1.072E-2"/>
    <n v="3.12"/>
    <n v="-4.0781000000000001"/>
    <n v="2.7437999999999998"/>
    <n v="2.8709569913443227"/>
    <n v="6.3210816589716359"/>
    <x v="807"/>
  </r>
  <r>
    <n v="2019"/>
    <d v="2019-03-18T00:00:00"/>
    <x v="8"/>
    <x v="0"/>
    <x v="3"/>
    <d v="1899-12-30T14:15:00"/>
    <n v="29"/>
    <s v="qup"/>
    <s v="Queen Parrotfish"/>
    <s v="Scarus vetula"/>
    <x v="21"/>
    <x v="1"/>
    <n v="35"/>
    <n v="1"/>
    <s v="t"/>
    <n v="1.38E-2"/>
    <n v="3.03"/>
    <n v="-5.0162000000000004"/>
    <n v="3.1109"/>
    <n v="658.27181550210435"/>
    <n v="790.93588337793562"/>
    <x v="688"/>
  </r>
  <r>
    <n v="2019"/>
    <d v="2019-03-18T00:00:00"/>
    <x v="8"/>
    <x v="0"/>
    <x v="3"/>
    <d v="1899-12-30T14:15:00"/>
    <n v="29"/>
    <s v="stop"/>
    <s v="Stoplight Parrotfish"/>
    <s v="Sparisoma viride"/>
    <x v="21"/>
    <x v="1"/>
    <n v="35"/>
    <n v="1"/>
    <s v="t"/>
    <n v="1.38E-2"/>
    <n v="3.04"/>
    <n v="-4.4317000000000002"/>
    <n v="2.9051"/>
    <n v="682.09668871823169"/>
    <n v="910.06429464234679"/>
    <x v="672"/>
  </r>
  <r>
    <n v="2019"/>
    <d v="2019-03-18T00:00:00"/>
    <x v="8"/>
    <x v="0"/>
    <x v="3"/>
    <d v="1899-12-30T14:15:00"/>
    <n v="29"/>
    <s v="prp"/>
    <s v="Princess Parrotfish"/>
    <s v="Scarus taeniopterus"/>
    <x v="21"/>
    <x v="1"/>
    <n v="20"/>
    <n v="1"/>
    <s v="t"/>
    <n v="3.3500000000000002E-2"/>
    <n v="2.7086000000000001"/>
    <n v="-3.2256999999999998"/>
    <n v="2.3852000000000002"/>
    <n v="111.94756544450011"/>
    <n v="183.11197449783583"/>
    <x v="611"/>
  </r>
  <r>
    <n v="2019"/>
    <d v="2019-03-18T00:00:00"/>
    <x v="8"/>
    <x v="0"/>
    <x v="3"/>
    <d v="1899-12-30T14:15:00"/>
    <n v="29"/>
    <s v="rbp"/>
    <s v="Redband Parrotfish"/>
    <s v="Sparisoma aurofrenatum"/>
    <x v="21"/>
    <x v="1"/>
    <n v="20"/>
    <n v="1"/>
    <s v="t"/>
    <n v="1.072E-2"/>
    <n v="3.12"/>
    <n v="-4.0781000000000001"/>
    <n v="2.7437999999999998"/>
    <n v="122.85939484389488"/>
    <n v="171.97531044669645"/>
    <x v="614"/>
  </r>
  <r>
    <n v="2019"/>
    <d v="2019-03-18T00:00:00"/>
    <x v="8"/>
    <x v="0"/>
    <x v="3"/>
    <d v="1899-12-30T14:15:00"/>
    <n v="29"/>
    <s v="stop"/>
    <s v="Stoplight Parrotfish"/>
    <s v="Sparisoma viride"/>
    <x v="21"/>
    <x v="1"/>
    <n v="22"/>
    <n v="1"/>
    <s v="i"/>
    <n v="1.38E-2"/>
    <n v="3.04"/>
    <n v="-4.4317000000000002"/>
    <n v="2.9051"/>
    <n v="166.28153926206005"/>
    <n v="236.19577785013334"/>
    <x v="604"/>
  </r>
  <r>
    <n v="2019"/>
    <d v="2019-03-18T00:00:00"/>
    <x v="8"/>
    <x v="0"/>
    <x v="3"/>
    <d v="1899-12-30T14:15:00"/>
    <n v="29"/>
    <s v="strp"/>
    <s v="Striped Parrotfish"/>
    <s v="Scarus iserti"/>
    <x v="21"/>
    <x v="1"/>
    <n v="3"/>
    <n v="1"/>
    <s v="j"/>
    <n v="1.0959999999999999E-2"/>
    <n v="3.01"/>
    <n v="-4.8887"/>
    <n v="3.0548000000000002"/>
    <n v="0.29918893707824967"/>
    <n v="0.42034899064939069"/>
    <x v="873"/>
  </r>
  <r>
    <n v="2019"/>
    <d v="2019-03-18T00:00:00"/>
    <x v="8"/>
    <x v="0"/>
    <x v="3"/>
    <d v="1899-12-30T14:15:00"/>
    <n v="29"/>
    <s v="qup"/>
    <s v="Queen Parrotfish"/>
    <s v="Scarus vetula"/>
    <x v="21"/>
    <x v="1"/>
    <n v="25"/>
    <n v="1"/>
    <s v="i"/>
    <n v="1.38E-2"/>
    <n v="3.03"/>
    <n v="-5.0162000000000004"/>
    <n v="3.1109"/>
    <n v="237.48561721155306"/>
    <n v="277.684458006971"/>
    <x v="823"/>
  </r>
  <r>
    <n v="2019"/>
    <d v="2019-03-18T00:00:00"/>
    <x v="8"/>
    <x v="0"/>
    <x v="3"/>
    <d v="1899-12-30T14:15:00"/>
    <n v="29"/>
    <s v="stop"/>
    <s v="Stoplight Parrotfish"/>
    <s v="Sparisoma viride"/>
    <x v="21"/>
    <x v="1"/>
    <n v="21"/>
    <n v="1"/>
    <s v="i"/>
    <n v="1.38E-2"/>
    <n v="3.04"/>
    <n v="-4.4317000000000002"/>
    <n v="2.9051"/>
    <n v="144.35297620307892"/>
    <n v="206.33802681991546"/>
    <x v="660"/>
  </r>
  <r>
    <n v="2019"/>
    <d v="2019-03-18T00:00:00"/>
    <x v="8"/>
    <x v="0"/>
    <x v="4"/>
    <d v="1899-12-30T15:21:00"/>
    <n v="30"/>
    <s v="prp"/>
    <s v="Princess Parrotfish"/>
    <s v="Scarus taeniopterus"/>
    <x v="21"/>
    <x v="1"/>
    <n v="21"/>
    <n v="1"/>
    <s v="t"/>
    <n v="3.3500000000000002E-2"/>
    <n v="2.7086000000000001"/>
    <n v="-3.2256999999999998"/>
    <n v="2.3852000000000002"/>
    <n v="127.76384956386568"/>
    <n v="205.71097462173614"/>
    <x v="599"/>
  </r>
  <r>
    <n v="2019"/>
    <d v="2019-03-18T00:00:00"/>
    <x v="8"/>
    <x v="0"/>
    <x v="4"/>
    <d v="1899-12-30T15:21:00"/>
    <n v="30"/>
    <s v="stop"/>
    <s v="Stoplight Parrotfish"/>
    <s v="Sparisoma viride"/>
    <x v="21"/>
    <x v="1"/>
    <n v="34"/>
    <n v="1"/>
    <s v="t"/>
    <n v="1.38E-2"/>
    <n v="3.04"/>
    <n v="-4.4317000000000002"/>
    <n v="2.9051"/>
    <n v="624.56119053872885"/>
    <n v="836.56444365737127"/>
    <x v="651"/>
  </r>
  <r>
    <n v="2019"/>
    <d v="2019-03-18T00:00:00"/>
    <x v="8"/>
    <x v="0"/>
    <x v="4"/>
    <d v="1899-12-30T15:21:00"/>
    <n v="30"/>
    <s v="stop"/>
    <s v="Stoplight Parrotfish"/>
    <s v="Sparisoma viride"/>
    <x v="21"/>
    <x v="1"/>
    <n v="30"/>
    <n v="1"/>
    <s v="t"/>
    <n v="1.38E-2"/>
    <n v="3.04"/>
    <n v="-4.4317000000000002"/>
    <n v="2.9051"/>
    <n v="426.90151962585236"/>
    <n v="581.54718397712224"/>
    <x v="600"/>
  </r>
  <r>
    <n v="2019"/>
    <d v="2019-03-18T00:00:00"/>
    <x v="8"/>
    <x v="0"/>
    <x v="4"/>
    <d v="1899-12-30T15:21:00"/>
    <n v="30"/>
    <s v="qup"/>
    <s v="Queen Parrotfish"/>
    <s v="Scarus vetula"/>
    <x v="21"/>
    <x v="1"/>
    <n v="32"/>
    <n v="1"/>
    <m/>
    <n v="1.38E-2"/>
    <n v="3.03"/>
    <n v="-5.0162000000000004"/>
    <n v="3.1109"/>
    <n v="501.74553995792371"/>
    <n v="598.50952660385963"/>
    <x v="802"/>
  </r>
  <r>
    <n v="2019"/>
    <d v="2019-03-18T00:00:00"/>
    <x v="8"/>
    <x v="0"/>
    <x v="4"/>
    <d v="1899-12-30T15:21:00"/>
    <n v="30"/>
    <s v="qup"/>
    <s v="Queen Parrotfish"/>
    <s v="Scarus vetula"/>
    <x v="21"/>
    <x v="1"/>
    <n v="20"/>
    <n v="1"/>
    <s v="i"/>
    <n v="1.38E-2"/>
    <n v="3.03"/>
    <n v="-5.0162000000000004"/>
    <n v="3.1109"/>
    <n v="120.7813760748945"/>
    <n v="138.69928220116935"/>
    <x v="613"/>
  </r>
  <r>
    <n v="2019"/>
    <d v="2019-03-18T00:00:00"/>
    <x v="8"/>
    <x v="0"/>
    <x v="4"/>
    <d v="1899-12-30T15:21:00"/>
    <n v="30"/>
    <s v="qup"/>
    <s v="Queen Parrotfish"/>
    <s v="Scarus vetula"/>
    <x v="21"/>
    <x v="1"/>
    <n v="24"/>
    <n v="1"/>
    <s v="i"/>
    <n v="1.38E-2"/>
    <n v="3.03"/>
    <n v="-5.0162000000000004"/>
    <n v="3.1109"/>
    <n v="209.85491670789031"/>
    <n v="244.56772957919503"/>
    <x v="626"/>
  </r>
  <r>
    <n v="2019"/>
    <d v="2019-03-18T00:00:00"/>
    <x v="8"/>
    <x v="0"/>
    <x v="4"/>
    <d v="1899-12-30T15:21:00"/>
    <n v="30"/>
    <s v="prp"/>
    <s v="Princess Parrotfish"/>
    <s v="Scarus taeniopterus"/>
    <x v="21"/>
    <x v="1"/>
    <n v="12"/>
    <n v="2"/>
    <s v="i"/>
    <n v="3.3500000000000002E-2"/>
    <n v="2.7086000000000001"/>
    <n v="-3.2256999999999998"/>
    <n v="2.3852000000000002"/>
    <n v="28.061774480442775"/>
    <n v="54.145592205106873"/>
    <x v="803"/>
  </r>
  <r>
    <n v="2019"/>
    <d v="2019-03-18T00:00:00"/>
    <x v="8"/>
    <x v="0"/>
    <x v="4"/>
    <d v="1899-12-30T15:21:00"/>
    <n v="30"/>
    <s v="prp"/>
    <s v="Princess Parrotfish"/>
    <s v="Scarus taeniopterus"/>
    <x v="21"/>
    <x v="1"/>
    <n v="15"/>
    <n v="2"/>
    <m/>
    <n v="3.3500000000000002E-2"/>
    <n v="2.7086000000000001"/>
    <n v="-3.2256999999999998"/>
    <n v="2.3852000000000002"/>
    <n v="51.357702984233178"/>
    <n v="92.19616810425471"/>
    <x v="607"/>
  </r>
  <r>
    <n v="2019"/>
    <d v="2019-03-18T00:00:00"/>
    <x v="8"/>
    <x v="0"/>
    <x v="4"/>
    <d v="1899-12-30T15:21:00"/>
    <n v="30"/>
    <s v="prp"/>
    <s v="Princess Parrotfish"/>
    <s v="Scarus taeniopterus"/>
    <x v="21"/>
    <x v="1"/>
    <n v="16"/>
    <n v="2"/>
    <m/>
    <n v="3.3500000000000002E-2"/>
    <n v="2.7086000000000001"/>
    <n v="-3.2256999999999998"/>
    <n v="2.3852000000000002"/>
    <n v="61.167987518884857"/>
    <n v="107.53924488293569"/>
    <x v="874"/>
  </r>
  <r>
    <n v="2019"/>
    <d v="2019-03-18T00:00:00"/>
    <x v="8"/>
    <x v="0"/>
    <x v="4"/>
    <d v="1899-12-30T15:21:00"/>
    <n v="30"/>
    <s v="stop"/>
    <s v="Stoplight Parrotfish"/>
    <s v="Sparisoma viride"/>
    <x v="21"/>
    <x v="1"/>
    <n v="13"/>
    <n v="1"/>
    <s v="i"/>
    <n v="1.38E-2"/>
    <n v="3.04"/>
    <n v="-4.4317000000000002"/>
    <n v="2.9051"/>
    <n v="33.594399108137019"/>
    <n v="51.229112573228946"/>
    <x v="791"/>
  </r>
  <r>
    <n v="2019"/>
    <d v="2019-03-18T00:00:00"/>
    <x v="8"/>
    <x v="0"/>
    <x v="4"/>
    <d v="1899-12-30T15:21:00"/>
    <n v="30"/>
    <s v="stop"/>
    <s v="Stoplight Parrotfish"/>
    <s v="Sparisoma viride"/>
    <x v="21"/>
    <x v="1"/>
    <n v="24"/>
    <n v="1"/>
    <s v="i"/>
    <n v="1.38E-2"/>
    <n v="3.04"/>
    <n v="-4.4317000000000002"/>
    <n v="2.9051"/>
    <n v="216.63132757933843"/>
    <n v="304.12468932899543"/>
    <x v="655"/>
  </r>
  <r>
    <n v="2019"/>
    <d v="2019-03-18T00:00:00"/>
    <x v="8"/>
    <x v="0"/>
    <x v="4"/>
    <d v="1899-12-30T15:21:00"/>
    <n v="30"/>
    <s v="stop"/>
    <s v="Stoplight Parrotfish"/>
    <s v="Sparisoma viride"/>
    <x v="21"/>
    <x v="1"/>
    <n v="20"/>
    <n v="1"/>
    <s v="i"/>
    <n v="1.38E-2"/>
    <n v="3.04"/>
    <n v="-4.4317000000000002"/>
    <n v="2.9051"/>
    <n v="124.45440510662077"/>
    <n v="179.06975540636282"/>
    <x v="593"/>
  </r>
  <r>
    <n v="2019"/>
    <d v="2019-03-18T00:00:00"/>
    <x v="8"/>
    <x v="0"/>
    <x v="4"/>
    <d v="1899-12-30T15:21:00"/>
    <n v="30"/>
    <s v="rbp"/>
    <s v="Redband Parrotfish"/>
    <s v="Sparisoma aurofrenatum"/>
    <x v="21"/>
    <x v="1"/>
    <n v="8"/>
    <n v="1"/>
    <s v="j"/>
    <n v="1.072E-2"/>
    <n v="3.12"/>
    <n v="-4.0781000000000001"/>
    <n v="2.7437999999999998"/>
    <n v="7.0442627183996569"/>
    <n v="13.918688207229055"/>
    <x v="632"/>
  </r>
  <r>
    <n v="2019"/>
    <d v="2019-03-18T00:00:00"/>
    <x v="8"/>
    <x v="0"/>
    <x v="4"/>
    <d v="1899-12-30T15:21:00"/>
    <n v="30"/>
    <s v="qup"/>
    <s v="Queen Parrotfish"/>
    <s v="Scarus vetula"/>
    <x v="21"/>
    <x v="1"/>
    <n v="24"/>
    <n v="1"/>
    <s v="i"/>
    <n v="1.38E-2"/>
    <n v="3.03"/>
    <n v="-5.0162000000000004"/>
    <n v="3.1109"/>
    <n v="209.85491670789031"/>
    <n v="244.56772957919503"/>
    <x v="626"/>
  </r>
  <r>
    <n v="2019"/>
    <d v="2019-03-18T00:00:00"/>
    <x v="8"/>
    <x v="0"/>
    <x v="4"/>
    <d v="1899-12-30T15:21:00"/>
    <n v="30"/>
    <s v="blt"/>
    <s v="Blue Tang"/>
    <s v="Acanthurus coeruleus"/>
    <x v="22"/>
    <x v="1"/>
    <n v="15"/>
    <n v="1"/>
    <m/>
    <n v="2.512E-2"/>
    <n v="2.96"/>
    <n v="-2.8241999999999998"/>
    <n v="2.2637999999999998"/>
    <n v="76.076366478829684"/>
    <n v="126.48394196747614"/>
    <x v="623"/>
  </r>
  <r>
    <n v="2019"/>
    <d v="2019-03-18T00:00:00"/>
    <x v="8"/>
    <x v="0"/>
    <x v="4"/>
    <d v="1899-12-30T15:21:00"/>
    <n v="30"/>
    <s v="rbp"/>
    <s v="Redband Parrotfish"/>
    <s v="Sparisoma aurofrenatum"/>
    <x v="21"/>
    <x v="1"/>
    <n v="15"/>
    <n v="1"/>
    <s v="i"/>
    <n v="1.072E-2"/>
    <n v="3.12"/>
    <n v="-4.0781000000000001"/>
    <n v="2.7437999999999998"/>
    <n v="50.072527485111436"/>
    <n v="78.101467931149301"/>
    <x v="597"/>
  </r>
  <r>
    <n v="2019"/>
    <d v="2019-03-18T00:00:00"/>
    <x v="8"/>
    <x v="0"/>
    <x v="4"/>
    <d v="1899-12-30T15:21:00"/>
    <n v="30"/>
    <s v="prp"/>
    <s v="Princess Parrotfish"/>
    <s v="Scarus taeniopterus"/>
    <x v="21"/>
    <x v="1"/>
    <n v="5"/>
    <n v="1"/>
    <s v="j"/>
    <n v="3.3500000000000002E-2"/>
    <n v="2.7086000000000001"/>
    <n v="-3.2256999999999998"/>
    <n v="2.3852000000000002"/>
    <n v="2.6198411586557824"/>
    <n v="6.7093933568168316"/>
    <x v="619"/>
  </r>
  <r>
    <n v="2019"/>
    <d v="2019-03-18T00:00:00"/>
    <x v="8"/>
    <x v="0"/>
    <x v="5"/>
    <d v="1899-12-30T15:30:00"/>
    <n v="30"/>
    <s v="prp"/>
    <s v="Princess Parrotfish"/>
    <s v="Scarus taeniopterus"/>
    <x v="21"/>
    <x v="1"/>
    <n v="19"/>
    <n v="1"/>
    <s v="t"/>
    <n v="3.3500000000000002E-2"/>
    <n v="2.7086000000000001"/>
    <n v="-3.2256999999999998"/>
    <n v="2.3852000000000002"/>
    <n v="97.426434846443598"/>
    <n v="162.02539503890316"/>
    <x v="625"/>
  </r>
  <r>
    <n v="2019"/>
    <d v="2019-03-18T00:00:00"/>
    <x v="8"/>
    <x v="0"/>
    <x v="5"/>
    <d v="1899-12-30T15:30:00"/>
    <n v="30"/>
    <s v="qup"/>
    <s v="Queen Parrotfish"/>
    <s v="Scarus vetula"/>
    <x v="21"/>
    <x v="1"/>
    <n v="23"/>
    <n v="2"/>
    <s v="i"/>
    <n v="1.38E-2"/>
    <n v="3.03"/>
    <n v="-5.0162000000000004"/>
    <n v="3.1109"/>
    <n v="184.46519255545186"/>
    <n v="214.23929230422809"/>
    <x v="875"/>
  </r>
  <r>
    <n v="2019"/>
    <d v="2019-03-18T00:00:00"/>
    <x v="8"/>
    <x v="0"/>
    <x v="5"/>
    <d v="1899-12-30T15:30:00"/>
    <n v="30"/>
    <s v="stop"/>
    <s v="Stoplight Parrotfish"/>
    <s v="Sparisoma viride"/>
    <x v="21"/>
    <x v="1"/>
    <n v="8"/>
    <n v="1"/>
    <s v="j"/>
    <n v="1.38E-2"/>
    <n v="3.04"/>
    <n v="-4.4317000000000002"/>
    <n v="2.9051"/>
    <n v="7.6784338446641121"/>
    <n v="12.501632299830902"/>
    <x v="671"/>
  </r>
  <r>
    <n v="2019"/>
    <d v="2019-03-18T00:00:00"/>
    <x v="8"/>
    <x v="0"/>
    <x v="5"/>
    <d v="1899-12-30T15:30:00"/>
    <n v="30"/>
    <s v="prp"/>
    <s v="Princess Parrotfish"/>
    <s v="Scarus taeniopterus"/>
    <x v="21"/>
    <x v="1"/>
    <n v="10"/>
    <n v="1"/>
    <s v="i"/>
    <n v="3.3500000000000002E-2"/>
    <n v="2.7086000000000001"/>
    <n v="-3.2256999999999998"/>
    <n v="2.3852000000000002"/>
    <n v="17.125560999944316"/>
    <n v="35.050966680669347"/>
    <x v="804"/>
  </r>
  <r>
    <n v="2019"/>
    <d v="2019-03-18T00:00:00"/>
    <x v="8"/>
    <x v="0"/>
    <x v="5"/>
    <d v="1899-12-30T15:30:00"/>
    <n v="30"/>
    <s v="prp"/>
    <s v="Princess Parrotfish"/>
    <s v="Scarus taeniopterus"/>
    <x v="21"/>
    <x v="1"/>
    <n v="9"/>
    <n v="1"/>
    <s v="i"/>
    <n v="3.3500000000000002E-2"/>
    <n v="2.7086000000000001"/>
    <n v="-3.2256999999999998"/>
    <n v="2.3852000000000002"/>
    <n v="12.873779552549596"/>
    <n v="27.262095418590206"/>
    <x v="826"/>
  </r>
  <r>
    <n v="2019"/>
    <d v="2019-03-18T00:00:00"/>
    <x v="8"/>
    <x v="0"/>
    <x v="5"/>
    <d v="1899-12-30T15:30:00"/>
    <n v="30"/>
    <s v="rbp"/>
    <s v="Redband Parrotfish"/>
    <s v="Sparisoma aurofrenatum"/>
    <x v="21"/>
    <x v="1"/>
    <n v="8"/>
    <n v="1"/>
    <s v="j"/>
    <n v="1.072E-2"/>
    <n v="3.12"/>
    <n v="-4.0781000000000001"/>
    <n v="2.7437999999999998"/>
    <n v="7.0442627183996569"/>
    <n v="13.918688207229055"/>
    <x v="632"/>
  </r>
  <r>
    <n v="2019"/>
    <d v="2019-03-18T00:00:00"/>
    <x v="8"/>
    <x v="0"/>
    <x v="5"/>
    <d v="1899-12-30T15:30:00"/>
    <n v="30"/>
    <s v="qup"/>
    <s v="Queen Parrotfish"/>
    <s v="Scarus vetula"/>
    <x v="21"/>
    <x v="1"/>
    <n v="35"/>
    <n v="1"/>
    <s v="t"/>
    <n v="1.38E-2"/>
    <n v="3.03"/>
    <n v="-5.0162000000000004"/>
    <n v="3.1109"/>
    <n v="658.27181550210435"/>
    <n v="790.93588337793562"/>
    <x v="688"/>
  </r>
  <r>
    <n v="2019"/>
    <d v="2019-03-18T00:00:00"/>
    <x v="8"/>
    <x v="0"/>
    <x v="5"/>
    <d v="1899-12-30T15:30:00"/>
    <n v="30"/>
    <s v="prp"/>
    <s v="Princess Parrotfish"/>
    <s v="Scarus taeniopterus"/>
    <x v="21"/>
    <x v="1"/>
    <n v="14"/>
    <n v="1"/>
    <s v="i"/>
    <n v="3.3500000000000002E-2"/>
    <n v="2.7086000000000001"/>
    <n v="-3.2256999999999998"/>
    <n v="2.3852000000000002"/>
    <n v="42.603688875365265"/>
    <n v="78.206813423753971"/>
    <x v="608"/>
  </r>
  <r>
    <n v="2019"/>
    <d v="2019-03-18T00:00:00"/>
    <x v="8"/>
    <x v="0"/>
    <x v="5"/>
    <d v="1899-12-30T15:30:00"/>
    <n v="30"/>
    <s v="prp"/>
    <s v="Princess Parrotfish"/>
    <s v="Scarus taeniopterus"/>
    <x v="21"/>
    <x v="1"/>
    <n v="17"/>
    <n v="1"/>
    <s v="i"/>
    <n v="3.3500000000000002E-2"/>
    <n v="2.7086000000000001"/>
    <n v="-3.2256999999999998"/>
    <n v="2.3852000000000002"/>
    <n v="72.083979665360687"/>
    <n v="124.27013418228138"/>
    <x v="635"/>
  </r>
  <r>
    <n v="2019"/>
    <d v="2019-03-18T00:00:00"/>
    <x v="8"/>
    <x v="0"/>
    <x v="5"/>
    <d v="1899-12-30T15:30:00"/>
    <n v="30"/>
    <s v="strp"/>
    <s v="Striped Parrotfish"/>
    <s v="Scarus iserti"/>
    <x v="21"/>
    <x v="1"/>
    <n v="21"/>
    <n v="1"/>
    <s v="t"/>
    <n v="1.0959999999999999E-2"/>
    <n v="3.01"/>
    <n v="-4.8887"/>
    <n v="3.0548000000000002"/>
    <n v="104.6382893986431"/>
    <n v="160.40411355619071"/>
    <x v="751"/>
  </r>
  <r>
    <n v="2019"/>
    <d v="2019-03-18T00:00:00"/>
    <x v="8"/>
    <x v="0"/>
    <x v="5"/>
    <d v="1899-12-30T15:30:00"/>
    <n v="30"/>
    <s v="rbp"/>
    <s v="Redband Parrotfish"/>
    <s v="Sparisoma aurofrenatum"/>
    <x v="21"/>
    <x v="1"/>
    <n v="8"/>
    <n v="1"/>
    <s v="j"/>
    <n v="1.072E-2"/>
    <n v="3.12"/>
    <n v="-4.0781000000000001"/>
    <n v="2.7437999999999998"/>
    <n v="7.0442627183996569"/>
    <n v="13.918688207229055"/>
    <x v="632"/>
  </r>
  <r>
    <n v="2019"/>
    <d v="2019-03-18T00:00:00"/>
    <x v="8"/>
    <x v="0"/>
    <x v="5"/>
    <d v="1899-12-30T15:30:00"/>
    <n v="30"/>
    <s v="strp"/>
    <s v="Striped Parrotfish"/>
    <s v="Scarus iserti"/>
    <x v="21"/>
    <x v="1"/>
    <n v="10"/>
    <n v="1"/>
    <s v="i"/>
    <n v="1.0959999999999999E-2"/>
    <n v="3.01"/>
    <n v="-4.8887"/>
    <n v="3.0548000000000002"/>
    <n v="11.21529119539707"/>
    <n v="16.630296795457848"/>
    <x v="586"/>
  </r>
  <r>
    <n v="2019"/>
    <d v="2019-03-18T00:00:00"/>
    <x v="8"/>
    <x v="0"/>
    <x v="5"/>
    <d v="1899-12-30T15:30:00"/>
    <n v="30"/>
    <s v="strp"/>
    <s v="Striped Parrotfish"/>
    <s v="Scarus iserti"/>
    <x v="21"/>
    <x v="1"/>
    <n v="13"/>
    <n v="1"/>
    <s v="i"/>
    <n v="1.0959999999999999E-2"/>
    <n v="3.01"/>
    <n v="-4.8887"/>
    <n v="3.0548000000000002"/>
    <n v="24.704726176219836"/>
    <n v="37.065866108828203"/>
    <x v="820"/>
  </r>
  <r>
    <n v="2019"/>
    <d v="2019-03-18T00:00:00"/>
    <x v="8"/>
    <x v="0"/>
    <x v="5"/>
    <d v="1899-12-30T15:30:00"/>
    <n v="30"/>
    <s v="stop"/>
    <s v="Stoplight Parrotfish"/>
    <s v="Sparisoma viride"/>
    <x v="21"/>
    <x v="1"/>
    <n v="21"/>
    <n v="1"/>
    <s v="i"/>
    <n v="1.38E-2"/>
    <n v="3.04"/>
    <n v="-4.4317000000000002"/>
    <n v="2.9051"/>
    <n v="144.35297620307892"/>
    <n v="206.33802681991546"/>
    <x v="660"/>
  </r>
  <r>
    <n v="2019"/>
    <d v="2019-03-18T00:00:00"/>
    <x v="8"/>
    <x v="0"/>
    <x v="6"/>
    <d v="1899-12-30T15:45:00"/>
    <n v="30"/>
    <s v="qup"/>
    <s v="Queen Parrotfish"/>
    <s v="Scarus vetula"/>
    <x v="21"/>
    <x v="1"/>
    <n v="30"/>
    <n v="1"/>
    <s v="t"/>
    <n v="1.38E-2"/>
    <n v="3.03"/>
    <n v="-5.0162000000000004"/>
    <n v="3.1109"/>
    <n v="412.62590342031763"/>
    <n v="489.6395738782121"/>
    <x v="676"/>
  </r>
  <r>
    <n v="2019"/>
    <d v="2019-03-18T00:00:00"/>
    <x v="8"/>
    <x v="0"/>
    <x v="6"/>
    <d v="1899-12-30T15:45:00"/>
    <n v="30"/>
    <s v="stop"/>
    <s v="Stoplight Parrotfish"/>
    <s v="Sparisoma viride"/>
    <x v="21"/>
    <x v="1"/>
    <n v="36"/>
    <n v="1"/>
    <s v="t"/>
    <n v="1.38E-2"/>
    <n v="3.04"/>
    <n v="-4.4317000000000002"/>
    <n v="2.9051"/>
    <n v="743.08533203751938"/>
    <n v="987.67575940359143"/>
    <x v="661"/>
  </r>
  <r>
    <n v="2019"/>
    <d v="2019-03-18T00:00:00"/>
    <x v="8"/>
    <x v="0"/>
    <x v="6"/>
    <d v="1899-12-30T15:45:00"/>
    <n v="30"/>
    <s v="prp"/>
    <s v="Princess Parrotfish"/>
    <s v="Scarus taeniopterus"/>
    <x v="21"/>
    <x v="1"/>
    <n v="19"/>
    <n v="1"/>
    <s v="t"/>
    <n v="3.3500000000000002E-2"/>
    <n v="2.7086000000000001"/>
    <n v="-3.2256999999999998"/>
    <n v="2.3852000000000002"/>
    <n v="97.426434846443598"/>
    <n v="162.02539503890316"/>
    <x v="625"/>
  </r>
  <r>
    <n v="2019"/>
    <d v="2019-03-18T00:00:00"/>
    <x v="8"/>
    <x v="0"/>
    <x v="6"/>
    <d v="1899-12-30T15:45:00"/>
    <n v="30"/>
    <s v="prp"/>
    <s v="Princess Parrotfish"/>
    <s v="Scarus taeniopterus"/>
    <x v="21"/>
    <x v="1"/>
    <n v="16"/>
    <n v="1"/>
    <s v="i"/>
    <n v="3.3500000000000002E-2"/>
    <n v="2.7086000000000001"/>
    <n v="-3.2256999999999998"/>
    <n v="2.3852000000000002"/>
    <n v="61.167987518884857"/>
    <n v="107.53924488293569"/>
    <x v="783"/>
  </r>
  <r>
    <n v="2019"/>
    <d v="2019-03-18T00:00:00"/>
    <x v="8"/>
    <x v="0"/>
    <x v="6"/>
    <d v="1899-12-30T15:45:00"/>
    <n v="30"/>
    <s v="prp"/>
    <s v="Princess Parrotfish"/>
    <s v="Scarus taeniopterus"/>
    <x v="21"/>
    <x v="1"/>
    <n v="15"/>
    <n v="2"/>
    <s v="i"/>
    <n v="3.3500000000000002E-2"/>
    <n v="2.7086000000000001"/>
    <n v="-3.2256999999999998"/>
    <n v="2.3852000000000002"/>
    <n v="51.357702984233178"/>
    <n v="92.19616810425471"/>
    <x v="607"/>
  </r>
  <r>
    <n v="2019"/>
    <d v="2019-03-18T00:00:00"/>
    <x v="8"/>
    <x v="0"/>
    <x v="6"/>
    <d v="1899-12-30T15:45:00"/>
    <n v="30"/>
    <s v="ocs"/>
    <s v="Ocean Surgeonfish"/>
    <s v="Acanthurus bahianus"/>
    <x v="22"/>
    <x v="1"/>
    <n v="16"/>
    <n v="1"/>
    <m/>
    <n v="1.8620000000000001E-2"/>
    <n v="2.91"/>
    <n v="-4.6005000000000003"/>
    <n v="2.9752000000000001"/>
    <n v="59.424950162548789"/>
    <n v="90.614515438104903"/>
    <x v="750"/>
  </r>
  <r>
    <n v="2019"/>
    <d v="2019-03-18T00:00:00"/>
    <x v="8"/>
    <x v="0"/>
    <x v="6"/>
    <d v="1899-12-30T15:45:00"/>
    <n v="30"/>
    <s v="prp"/>
    <s v="Princess Parrotfish"/>
    <s v="Scarus taeniopterus"/>
    <x v="21"/>
    <x v="1"/>
    <n v="3"/>
    <n v="2"/>
    <s v="j"/>
    <n v="3.3500000000000002E-2"/>
    <n v="2.7086000000000001"/>
    <n v="-3.2256999999999998"/>
    <n v="2.3852000000000002"/>
    <n v="0.65671273400963648"/>
    <n v="1.9839449475553055"/>
    <x v="618"/>
  </r>
  <r>
    <n v="2019"/>
    <d v="2019-03-18T00:00:00"/>
    <x v="8"/>
    <x v="0"/>
    <x v="6"/>
    <d v="1899-12-30T15:45:00"/>
    <n v="30"/>
    <s v="prp"/>
    <s v="Princess Parrotfish"/>
    <s v="Scarus taeniopterus"/>
    <x v="21"/>
    <x v="1"/>
    <n v="5"/>
    <n v="1"/>
    <s v="j"/>
    <n v="3.3500000000000002E-2"/>
    <n v="2.7086000000000001"/>
    <n v="-3.2256999999999998"/>
    <n v="2.3852000000000002"/>
    <n v="2.6198411586557824"/>
    <n v="6.7093933568168316"/>
    <x v="619"/>
  </r>
  <r>
    <n v="2019"/>
    <d v="2019-03-18T00:00:00"/>
    <x v="8"/>
    <x v="0"/>
    <x v="6"/>
    <d v="1899-12-30T15:45:00"/>
    <n v="30"/>
    <s v="stop"/>
    <s v="Stoplight Parrotfish"/>
    <s v="Sparisoma viride"/>
    <x v="21"/>
    <x v="1"/>
    <n v="5"/>
    <n v="2"/>
    <s v="j"/>
    <n v="1.38E-2"/>
    <n v="3.04"/>
    <n v="-4.4317000000000002"/>
    <n v="2.9051"/>
    <n v="1.8397037753094332"/>
    <n v="3.1913744192871154"/>
    <x v="876"/>
  </r>
  <r>
    <n v="2019"/>
    <d v="2019-03-18T00:00:00"/>
    <x v="8"/>
    <x v="0"/>
    <x v="6"/>
    <d v="1899-12-30T15:45:00"/>
    <n v="30"/>
    <s v="prp"/>
    <s v="Princess Parrotfish"/>
    <s v="Scarus taeniopterus"/>
    <x v="21"/>
    <x v="1"/>
    <n v="13"/>
    <n v="1"/>
    <s v="i"/>
    <n v="3.3500000000000002E-2"/>
    <n v="2.7086000000000001"/>
    <n v="-3.2256999999999998"/>
    <n v="2.3852000000000002"/>
    <n v="34.855536441080481"/>
    <n v="65.535660968650873"/>
    <x v="601"/>
  </r>
  <r>
    <n v="2019"/>
    <d v="2019-03-18T00:00:00"/>
    <x v="8"/>
    <x v="0"/>
    <x v="6"/>
    <d v="1899-12-30T15:45:00"/>
    <n v="30"/>
    <s v="prp"/>
    <s v="Princess Parrotfish"/>
    <s v="Scarus taeniopterus"/>
    <x v="21"/>
    <x v="1"/>
    <n v="6"/>
    <n v="2"/>
    <s v="j"/>
    <n v="3.3500000000000002E-2"/>
    <n v="2.7086000000000001"/>
    <n v="-3.2256999999999998"/>
    <n v="2.3852000000000002"/>
    <n v="4.2928457508060323"/>
    <n v="10.364452425850182"/>
    <x v="589"/>
  </r>
  <r>
    <n v="2019"/>
    <d v="2019-03-18T00:00:00"/>
    <x v="8"/>
    <x v="0"/>
    <x v="6"/>
    <d v="1899-12-30T15:45:00"/>
    <n v="30"/>
    <s v="rbp"/>
    <s v="Redband Parrotfish"/>
    <s v="Sparisoma aurofrenatum"/>
    <x v="21"/>
    <x v="1"/>
    <n v="3"/>
    <n v="1"/>
    <s v="j"/>
    <n v="1.072E-2"/>
    <n v="3.12"/>
    <n v="-4.0781000000000001"/>
    <n v="2.7437999999999998"/>
    <n v="0.33022739611377439"/>
    <n v="0.94368119037835774"/>
    <x v="620"/>
  </r>
  <r>
    <n v="2019"/>
    <d v="2019-03-18T00:00:00"/>
    <x v="8"/>
    <x v="0"/>
    <x v="6"/>
    <d v="1899-12-30T15:45:00"/>
    <n v="30"/>
    <s v="prp"/>
    <s v="Princess Parrotfish"/>
    <s v="Scarus taeniopterus"/>
    <x v="21"/>
    <x v="1"/>
    <n v="18"/>
    <n v="1"/>
    <s v="i"/>
    <n v="3.3500000000000002E-2"/>
    <n v="2.7086000000000001"/>
    <n v="-3.2256999999999998"/>
    <n v="2.3852000000000002"/>
    <n v="84.154222975924739"/>
    <n v="142.42163893869329"/>
    <x v="592"/>
  </r>
  <r>
    <n v="2019"/>
    <d v="2019-03-18T00:00:00"/>
    <x v="8"/>
    <x v="1"/>
    <x v="7"/>
    <d v="1899-12-30T14:46:00"/>
    <n v="30"/>
    <s v="dcf"/>
    <s v="Doctorfish"/>
    <s v="Acanthurus chirurgus"/>
    <x v="22"/>
    <x v="1"/>
    <n v="10"/>
    <n v="1"/>
    <m/>
    <n v="2.0889999999999999E-2"/>
    <n v="2.96"/>
    <n v="-2.4262000000000001"/>
    <n v="2.0768"/>
    <n v="19.051906434144957"/>
    <n v="53.382634136403873"/>
    <x v="877"/>
  </r>
  <r>
    <n v="2019"/>
    <d v="2019-03-18T00:00:00"/>
    <x v="8"/>
    <x v="1"/>
    <x v="7"/>
    <d v="1899-12-30T14:46:00"/>
    <n v="30"/>
    <s v="prp"/>
    <s v="Princess Parrotfish"/>
    <s v="Scarus taeniopterus"/>
    <x v="21"/>
    <x v="1"/>
    <n v="25"/>
    <n v="2"/>
    <s v="i"/>
    <n v="3.3500000000000002E-2"/>
    <n v="2.7086000000000001"/>
    <n v="-3.2256999999999998"/>
    <n v="2.3852000000000002"/>
    <n v="204.88261780856331"/>
    <n v="311.79310623759653"/>
    <x v="878"/>
  </r>
  <r>
    <n v="2019"/>
    <d v="2019-03-18T00:00:00"/>
    <x v="8"/>
    <x v="1"/>
    <x v="7"/>
    <d v="1899-12-30T14:46:00"/>
    <n v="30"/>
    <s v="stop"/>
    <s v="Stoplight Parrotfish"/>
    <s v="Sparisoma viride"/>
    <x v="21"/>
    <x v="1"/>
    <n v="15"/>
    <n v="2"/>
    <s v="j"/>
    <n v="1.38E-2"/>
    <n v="3.04"/>
    <n v="-4.4317000000000002"/>
    <n v="2.9051"/>
    <n v="51.903484390238546"/>
    <n v="77.635922295629129"/>
    <x v="772"/>
  </r>
  <r>
    <n v="2019"/>
    <d v="2019-03-18T00:00:00"/>
    <x v="8"/>
    <x v="1"/>
    <x v="7"/>
    <d v="1899-12-30T14:46:00"/>
    <n v="30"/>
    <s v="prp"/>
    <s v="Princess Parrotfish"/>
    <s v="Scarus taeniopterus"/>
    <x v="21"/>
    <x v="1"/>
    <n v="33"/>
    <n v="1"/>
    <s v="t"/>
    <n v="3.3500000000000002E-2"/>
    <n v="2.7086000000000001"/>
    <n v="-3.2256999999999998"/>
    <n v="2.3852000000000002"/>
    <n v="434.60194397652009"/>
    <n v="604.58789760290301"/>
    <x v="644"/>
  </r>
  <r>
    <n v="2019"/>
    <d v="2019-03-18T00:00:00"/>
    <x v="8"/>
    <x v="1"/>
    <x v="7"/>
    <d v="1899-12-30T14:46:00"/>
    <n v="30"/>
    <s v="prp"/>
    <s v="Princess Parrotfish"/>
    <s v="Scarus taeniopterus"/>
    <x v="21"/>
    <x v="1"/>
    <n v="25"/>
    <n v="1"/>
    <s v="i"/>
    <n v="3.3500000000000002E-2"/>
    <n v="2.7086000000000001"/>
    <n v="-3.2256999999999998"/>
    <n v="2.3852000000000002"/>
    <n v="204.88261780856331"/>
    <n v="311.79310623759653"/>
    <x v="711"/>
  </r>
  <r>
    <n v="2019"/>
    <d v="2019-03-18T00:00:00"/>
    <x v="8"/>
    <x v="1"/>
    <x v="7"/>
    <d v="1899-12-30T14:46:00"/>
    <n v="30"/>
    <s v="stop"/>
    <s v="Stoplight Parrotfish"/>
    <s v="Sparisoma viride"/>
    <x v="21"/>
    <x v="1"/>
    <n v="37"/>
    <n v="1"/>
    <s v="t"/>
    <n v="1.38E-2"/>
    <n v="3.04"/>
    <n v="-4.4317000000000002"/>
    <n v="2.9051"/>
    <n v="807.62978579086393"/>
    <n v="1069.5050229565832"/>
    <x v="664"/>
  </r>
  <r>
    <n v="2019"/>
    <d v="2019-03-18T00:00:00"/>
    <x v="8"/>
    <x v="1"/>
    <x v="7"/>
    <d v="1899-12-30T14:46:00"/>
    <n v="30"/>
    <s v="stop"/>
    <s v="Stoplight Parrotfish"/>
    <s v="Sparisoma viride"/>
    <x v="21"/>
    <x v="1"/>
    <n v="13"/>
    <n v="3"/>
    <s v="j"/>
    <n v="1.38E-2"/>
    <n v="3.04"/>
    <n v="-4.4317000000000002"/>
    <n v="2.9051"/>
    <n v="33.594399108137019"/>
    <n v="51.229112573228946"/>
    <x v="879"/>
  </r>
  <r>
    <n v="2019"/>
    <d v="2019-03-18T00:00:00"/>
    <x v="8"/>
    <x v="1"/>
    <x v="8"/>
    <d v="1899-12-30T14:46:00"/>
    <n v="30"/>
    <s v="stop"/>
    <s v="Stoplight Parrotfish"/>
    <s v="Sparisoma viride"/>
    <x v="21"/>
    <x v="1"/>
    <n v="25"/>
    <n v="1"/>
    <s v="i"/>
    <n v="1.38E-2"/>
    <n v="3.04"/>
    <n v="-4.4317000000000002"/>
    <n v="2.9051"/>
    <n v="245.25434644114358"/>
    <n v="342.41715863912742"/>
    <x v="621"/>
  </r>
  <r>
    <n v="2019"/>
    <d v="2019-03-18T00:00:00"/>
    <x v="8"/>
    <x v="1"/>
    <x v="8"/>
    <d v="1899-12-30T14:46:00"/>
    <n v="30"/>
    <s v="qup"/>
    <s v="Queen Parrotfish"/>
    <s v="Scarus vetula"/>
    <x v="21"/>
    <x v="1"/>
    <n v="27"/>
    <n v="1"/>
    <s v="i"/>
    <n v="1.38E-2"/>
    <n v="3.03"/>
    <n v="-5.0162000000000004"/>
    <n v="3.1109"/>
    <n v="299.85499780940251"/>
    <n v="352.80077779738235"/>
    <x v="606"/>
  </r>
  <r>
    <n v="2019"/>
    <d v="2019-03-18T00:00:00"/>
    <x v="8"/>
    <x v="1"/>
    <x v="8"/>
    <d v="1899-12-30T14:46:00"/>
    <n v="30"/>
    <s v="qup"/>
    <s v="Queen Parrotfish"/>
    <s v="Scarus vetula"/>
    <x v="21"/>
    <x v="1"/>
    <n v="15"/>
    <n v="1"/>
    <s v="j"/>
    <n v="1.38E-2"/>
    <n v="3.03"/>
    <n v="-5.0162000000000004"/>
    <n v="3.1109"/>
    <n v="50.516773140000247"/>
    <n v="56.67640536097241"/>
    <x v="785"/>
  </r>
  <r>
    <n v="2019"/>
    <d v="2019-03-18T00:00:00"/>
    <x v="8"/>
    <x v="1"/>
    <x v="8"/>
    <d v="1899-12-30T14:46:00"/>
    <n v="30"/>
    <s v="blt"/>
    <s v="Blue Tang"/>
    <s v="Acanthurus coeruleus"/>
    <x v="22"/>
    <x v="1"/>
    <n v="13"/>
    <n v="1"/>
    <m/>
    <n v="2.512E-2"/>
    <n v="2.96"/>
    <n v="-2.8241999999999998"/>
    <n v="2.2637999999999998"/>
    <n v="49.807180515954464"/>
    <n v="91.483961183754317"/>
    <x v="775"/>
  </r>
  <r>
    <n v="2019"/>
    <d v="2019-03-18T00:00:00"/>
    <x v="8"/>
    <x v="1"/>
    <x v="8"/>
    <d v="1899-12-30T14:46:00"/>
    <n v="30"/>
    <s v="qup"/>
    <s v="Queen Parrotfish"/>
    <s v="Scarus vetula"/>
    <x v="21"/>
    <x v="1"/>
    <n v="20"/>
    <n v="3"/>
    <s v="j"/>
    <n v="1.38E-2"/>
    <n v="3.03"/>
    <n v="-5.0162000000000004"/>
    <n v="3.1109"/>
    <n v="120.7813760748945"/>
    <n v="138.69928220116935"/>
    <x v="880"/>
  </r>
  <r>
    <n v="2019"/>
    <d v="2019-03-18T00:00:00"/>
    <x v="8"/>
    <x v="1"/>
    <x v="8"/>
    <d v="1899-12-30T14:46:00"/>
    <n v="30"/>
    <s v="stop"/>
    <s v="Stoplight Parrotfish"/>
    <s v="Sparisoma viride"/>
    <x v="21"/>
    <x v="1"/>
    <n v="20"/>
    <n v="1"/>
    <s v="i"/>
    <n v="1.38E-2"/>
    <n v="3.04"/>
    <n v="-4.4317000000000002"/>
    <n v="2.9051"/>
    <n v="124.45440510662077"/>
    <n v="179.06975540636282"/>
    <x v="593"/>
  </r>
  <r>
    <n v="2019"/>
    <d v="2019-03-18T00:00:00"/>
    <x v="8"/>
    <x v="1"/>
    <x v="8"/>
    <d v="1899-12-30T14:46:00"/>
    <n v="30"/>
    <s v="ocs"/>
    <s v="Ocean Surgeonfish"/>
    <s v="Acanthurus bahianus"/>
    <x v="22"/>
    <x v="1"/>
    <n v="15"/>
    <n v="1"/>
    <m/>
    <n v="1.8620000000000001E-2"/>
    <n v="2.91"/>
    <n v="-4.6005000000000003"/>
    <n v="2.9752000000000001"/>
    <n v="49.249887240092868"/>
    <n v="74.783659607909669"/>
    <x v="596"/>
  </r>
  <r>
    <n v="2019"/>
    <d v="2019-03-18T00:00:00"/>
    <x v="8"/>
    <x v="1"/>
    <x v="8"/>
    <d v="1899-12-30T14:46:00"/>
    <n v="30"/>
    <s v="blt"/>
    <s v="Blue Tang"/>
    <s v="Acanthurus coeruleus"/>
    <x v="22"/>
    <x v="1"/>
    <n v="15"/>
    <n v="1"/>
    <m/>
    <n v="2.512E-2"/>
    <n v="2.96"/>
    <n v="-2.8241999999999998"/>
    <n v="2.2637999999999998"/>
    <n v="76.076366478829684"/>
    <n v="126.48394196747614"/>
    <x v="623"/>
  </r>
  <r>
    <n v="2019"/>
    <d v="2019-03-18T00:00:00"/>
    <x v="8"/>
    <x v="1"/>
    <x v="8"/>
    <d v="1899-12-30T14:46:00"/>
    <n v="30"/>
    <s v="qup"/>
    <s v="Queen Parrotfish"/>
    <s v="Scarus vetula"/>
    <x v="21"/>
    <x v="1"/>
    <n v="10"/>
    <n v="7"/>
    <s v="j"/>
    <n v="1.38E-2"/>
    <n v="3.03"/>
    <n v="-5.0162000000000004"/>
    <n v="3.1109"/>
    <n v="14.786966412278975"/>
    <n v="16.054618868009708"/>
    <x v="881"/>
  </r>
  <r>
    <n v="2019"/>
    <d v="2019-03-18T00:00:00"/>
    <x v="8"/>
    <x v="1"/>
    <x v="8"/>
    <d v="1899-12-30T14:46:00"/>
    <n v="30"/>
    <s v="blt"/>
    <s v="Blue Tang"/>
    <s v="Acanthurus coeruleus"/>
    <x v="22"/>
    <x v="1"/>
    <n v="13"/>
    <n v="6"/>
    <m/>
    <n v="2.512E-2"/>
    <n v="2.96"/>
    <n v="-2.8241999999999998"/>
    <n v="2.2637999999999998"/>
    <n v="49.807180515954464"/>
    <n v="91.483961183754317"/>
    <x v="882"/>
  </r>
  <r>
    <n v="2019"/>
    <d v="2019-03-18T00:00:00"/>
    <x v="8"/>
    <x v="1"/>
    <x v="9"/>
    <d v="1899-12-30T14:46:00"/>
    <n v="30"/>
    <s v="qup"/>
    <s v="Queen Parrotfish"/>
    <s v="Scarus vetula"/>
    <x v="21"/>
    <x v="1"/>
    <n v="25"/>
    <n v="1"/>
    <s v="i"/>
    <n v="1.38E-2"/>
    <n v="3.03"/>
    <n v="-5.0162000000000004"/>
    <n v="3.1109"/>
    <n v="237.48561721155306"/>
    <n v="277.684458006971"/>
    <x v="823"/>
  </r>
  <r>
    <n v="2019"/>
    <d v="2019-03-18T00:00:00"/>
    <x v="8"/>
    <x v="1"/>
    <x v="9"/>
    <d v="1899-12-30T14:46:00"/>
    <n v="30"/>
    <s v="blt"/>
    <s v="Blue Tang"/>
    <s v="Acanthurus coeruleus"/>
    <x v="22"/>
    <x v="1"/>
    <n v="15"/>
    <n v="3"/>
    <m/>
    <n v="2.512E-2"/>
    <n v="2.96"/>
    <n v="-2.8241999999999998"/>
    <n v="2.2637999999999998"/>
    <n v="76.076366478829684"/>
    <n v="126.48394196747614"/>
    <x v="837"/>
  </r>
  <r>
    <n v="2019"/>
    <d v="2019-03-18T00:00:00"/>
    <x v="8"/>
    <x v="1"/>
    <x v="9"/>
    <d v="1899-12-30T14:46:00"/>
    <n v="30"/>
    <s v="stop"/>
    <s v="Stoplight Parrotfish"/>
    <s v="Sparisoma viride"/>
    <x v="21"/>
    <x v="1"/>
    <n v="30"/>
    <n v="1"/>
    <s v="t"/>
    <n v="1.38E-2"/>
    <n v="3.04"/>
    <n v="-4.4317000000000002"/>
    <n v="2.9051"/>
    <n v="426.90151962585236"/>
    <n v="581.54718397712224"/>
    <x v="600"/>
  </r>
  <r>
    <n v="2019"/>
    <d v="2019-03-18T00:00:00"/>
    <x v="8"/>
    <x v="1"/>
    <x v="9"/>
    <d v="1899-12-30T14:46:00"/>
    <n v="30"/>
    <s v="prp"/>
    <s v="Princess Parrotfish"/>
    <s v="Scarus taeniopterus"/>
    <x v="21"/>
    <x v="1"/>
    <n v="13"/>
    <n v="7"/>
    <m/>
    <n v="3.3500000000000002E-2"/>
    <n v="2.7086000000000001"/>
    <n v="-3.2256999999999998"/>
    <n v="2.3852000000000002"/>
    <n v="34.855536441080481"/>
    <n v="65.535660968650873"/>
    <x v="883"/>
  </r>
  <r>
    <n v="2019"/>
    <d v="2019-03-18T00:00:00"/>
    <x v="8"/>
    <x v="1"/>
    <x v="10"/>
    <d v="1899-12-30T14:46:00"/>
    <n v="30"/>
    <s v="stop"/>
    <s v="Stoplight Parrotfish"/>
    <s v="Sparisoma viride"/>
    <x v="21"/>
    <x v="1"/>
    <n v="20"/>
    <n v="1"/>
    <s v="i"/>
    <n v="1.38E-2"/>
    <n v="3.04"/>
    <n v="-4.4317000000000002"/>
    <n v="2.9051"/>
    <n v="124.45440510662077"/>
    <n v="179.06975540636282"/>
    <x v="593"/>
  </r>
  <r>
    <n v="2019"/>
    <d v="2019-03-18T00:00:00"/>
    <x v="8"/>
    <x v="1"/>
    <x v="10"/>
    <d v="1899-12-30T14:46:00"/>
    <n v="30"/>
    <s v="qup"/>
    <s v="Queen Parrotfish"/>
    <s v="Scarus vetula"/>
    <x v="21"/>
    <x v="1"/>
    <n v="30"/>
    <n v="1"/>
    <s v="i"/>
    <n v="1.38E-2"/>
    <n v="3.03"/>
    <n v="-5.0162000000000004"/>
    <n v="3.1109"/>
    <n v="412.62590342031763"/>
    <n v="489.6395738782121"/>
    <x v="676"/>
  </r>
  <r>
    <n v="2019"/>
    <d v="2019-03-18T00:00:00"/>
    <x v="8"/>
    <x v="1"/>
    <x v="10"/>
    <d v="1899-12-30T14:46:00"/>
    <n v="30"/>
    <s v="qup"/>
    <s v="Queen Parrotfish"/>
    <s v="Scarus vetula"/>
    <x v="21"/>
    <x v="1"/>
    <n v="35"/>
    <n v="1"/>
    <s v="t"/>
    <n v="1.38E-2"/>
    <n v="3.03"/>
    <n v="-5.0162000000000004"/>
    <n v="3.1109"/>
    <n v="658.27181550210435"/>
    <n v="790.93588337793562"/>
    <x v="688"/>
  </r>
  <r>
    <n v="2019"/>
    <d v="2019-03-18T00:00:00"/>
    <x v="8"/>
    <x v="1"/>
    <x v="10"/>
    <d v="1899-12-30T14:46:00"/>
    <n v="30"/>
    <s v="stop"/>
    <s v="Stoplight Parrotfish"/>
    <s v="Sparisoma viride"/>
    <x v="21"/>
    <x v="1"/>
    <n v="37"/>
    <n v="1"/>
    <s v="t"/>
    <n v="1.38E-2"/>
    <n v="3.04"/>
    <n v="-4.4317000000000002"/>
    <n v="2.9051"/>
    <n v="807.62978579086393"/>
    <n v="1069.5050229565832"/>
    <x v="664"/>
  </r>
  <r>
    <n v="2019"/>
    <d v="2019-03-17T00:00:00"/>
    <x v="9"/>
    <x v="0"/>
    <x v="0"/>
    <d v="1899-12-30T09:55:00"/>
    <n v="33"/>
    <s v="qup"/>
    <s v="Queen Parrotfish"/>
    <s v="Scarus vetula"/>
    <x v="21"/>
    <x v="1"/>
    <n v="30"/>
    <n v="1"/>
    <s v="t"/>
    <n v="1.38E-2"/>
    <n v="3.03"/>
    <n v="-5.0162000000000004"/>
    <n v="3.1109"/>
    <n v="412.62590342031763"/>
    <n v="489.6395738782121"/>
    <x v="676"/>
  </r>
  <r>
    <n v="2019"/>
    <d v="2019-03-17T00:00:00"/>
    <x v="9"/>
    <x v="0"/>
    <x v="0"/>
    <d v="1899-12-30T09:55:00"/>
    <n v="33"/>
    <s v="rbp"/>
    <s v="Redband Parrotfish"/>
    <s v="Sparisoma aurofrenatum"/>
    <x v="21"/>
    <x v="1"/>
    <n v="19"/>
    <n v="1"/>
    <s v="t"/>
    <n v="1.072E-2"/>
    <n v="3.12"/>
    <n v="-4.0781000000000001"/>
    <n v="2.7437999999999998"/>
    <n v="104.69019779399261"/>
    <n v="149.3977752647418"/>
    <x v="749"/>
  </r>
  <r>
    <n v="2019"/>
    <d v="2019-03-17T00:00:00"/>
    <x v="9"/>
    <x v="0"/>
    <x v="0"/>
    <d v="1899-12-30T09:55:00"/>
    <n v="33"/>
    <s v="stop"/>
    <s v="Stoplight Parrotfish"/>
    <s v="Sparisoma viride"/>
    <x v="21"/>
    <x v="1"/>
    <n v="26"/>
    <n v="1"/>
    <s v="i"/>
    <n v="1.38E-2"/>
    <n v="3.04"/>
    <n v="-4.4317000000000002"/>
    <n v="2.9051"/>
    <n v="276.31092977022331"/>
    <n v="383.741768934785"/>
    <x v="624"/>
  </r>
  <r>
    <n v="2019"/>
    <d v="2019-03-17T00:00:00"/>
    <x v="9"/>
    <x v="0"/>
    <x v="0"/>
    <d v="1899-12-30T09:55:00"/>
    <n v="33"/>
    <s v="prp"/>
    <s v="Princess Parrotfish"/>
    <s v="Scarus taeniopterus"/>
    <x v="21"/>
    <x v="1"/>
    <n v="18"/>
    <n v="1"/>
    <s v="t"/>
    <n v="3.3500000000000002E-2"/>
    <n v="2.7086000000000001"/>
    <n v="-3.2256999999999998"/>
    <n v="2.3852000000000002"/>
    <n v="84.154222975924739"/>
    <n v="142.42163893869329"/>
    <x v="592"/>
  </r>
  <r>
    <n v="2019"/>
    <d v="2019-03-17T00:00:00"/>
    <x v="9"/>
    <x v="0"/>
    <x v="0"/>
    <d v="1899-12-30T09:55:00"/>
    <n v="33"/>
    <s v="strp"/>
    <s v="Striped Parrotfish"/>
    <s v="Scarus iserti"/>
    <x v="21"/>
    <x v="1"/>
    <n v="3"/>
    <n v="1"/>
    <s v="i"/>
    <n v="1.0959999999999999E-2"/>
    <n v="3.01"/>
    <n v="-4.8887"/>
    <n v="3.0548000000000002"/>
    <n v="0.29918893707824967"/>
    <n v="0.42034899064939069"/>
    <x v="873"/>
  </r>
  <r>
    <n v="2019"/>
    <d v="2019-03-17T00:00:00"/>
    <x v="9"/>
    <x v="0"/>
    <x v="0"/>
    <d v="1899-12-30T09:55:00"/>
    <n v="33"/>
    <s v="strp"/>
    <s v="Striped Parrotfish"/>
    <s v="Scarus iserti"/>
    <x v="21"/>
    <x v="1"/>
    <n v="5"/>
    <n v="1"/>
    <s v="i"/>
    <n v="1.0959999999999999E-2"/>
    <n v="3.01"/>
    <n v="-4.8887"/>
    <n v="3.0548000000000002"/>
    <n v="1.3922276900362347"/>
    <n v="2.0013063310434482"/>
    <x v="884"/>
  </r>
  <r>
    <n v="2019"/>
    <d v="2019-03-17T00:00:00"/>
    <x v="9"/>
    <x v="0"/>
    <x v="0"/>
    <d v="1899-12-30T09:55:00"/>
    <n v="33"/>
    <s v="blt"/>
    <s v="Blue Tang"/>
    <s v="Acanthurus coeruleus"/>
    <x v="22"/>
    <x v="1"/>
    <n v="18"/>
    <n v="1"/>
    <m/>
    <n v="2.512E-2"/>
    <n v="2.96"/>
    <n v="-2.8241999999999998"/>
    <n v="2.2637999999999998"/>
    <n v="130.5047293049154"/>
    <n v="191.11109332634919"/>
    <x v="689"/>
  </r>
  <r>
    <n v="2019"/>
    <d v="2019-03-17T00:00:00"/>
    <x v="9"/>
    <x v="0"/>
    <x v="0"/>
    <d v="1899-12-30T09:55:00"/>
    <n v="33"/>
    <s v="blt"/>
    <s v="Blue Tang"/>
    <s v="Acanthurus coeruleus"/>
    <x v="22"/>
    <x v="1"/>
    <n v="15"/>
    <n v="1"/>
    <m/>
    <n v="2.512E-2"/>
    <n v="2.96"/>
    <n v="-2.8241999999999998"/>
    <n v="2.2637999999999998"/>
    <n v="76.076366478829684"/>
    <n v="126.48394196747614"/>
    <x v="623"/>
  </r>
  <r>
    <n v="2019"/>
    <d v="2019-03-17T00:00:00"/>
    <x v="9"/>
    <x v="0"/>
    <x v="0"/>
    <d v="1899-12-30T09:55:00"/>
    <n v="33"/>
    <s v="dcf"/>
    <s v="Doctorfish"/>
    <s v="Acanthurus chirurgus"/>
    <x v="22"/>
    <x v="1"/>
    <n v="23"/>
    <n v="1"/>
    <m/>
    <n v="2.0889999999999999E-2"/>
    <n v="2.96"/>
    <n v="-2.4262000000000001"/>
    <n v="2.0768"/>
    <n v="224.20889309146898"/>
    <n v="301.04843220765832"/>
    <x v="719"/>
  </r>
  <r>
    <n v="2019"/>
    <d v="2019-03-17T00:00:00"/>
    <x v="9"/>
    <x v="0"/>
    <x v="0"/>
    <d v="1899-12-30T09:55:00"/>
    <n v="33"/>
    <s v="ocs"/>
    <s v="Ocean Surgeonfish"/>
    <s v="Acanthurus bahianus"/>
    <x v="22"/>
    <x v="1"/>
    <n v="15"/>
    <n v="1"/>
    <m/>
    <n v="1.8620000000000001E-2"/>
    <n v="2.91"/>
    <n v="-4.6005000000000003"/>
    <n v="2.9752000000000001"/>
    <n v="49.249887240092868"/>
    <n v="74.783659607909669"/>
    <x v="596"/>
  </r>
  <r>
    <n v="2019"/>
    <d v="2019-03-17T00:00:00"/>
    <x v="9"/>
    <x v="0"/>
    <x v="0"/>
    <d v="1899-12-30T09:55:00"/>
    <n v="33"/>
    <s v="qup"/>
    <s v="Queen Parrotfish"/>
    <s v="Scarus vetula"/>
    <x v="21"/>
    <x v="1"/>
    <n v="20"/>
    <n v="1"/>
    <s v="i"/>
    <n v="1.38E-2"/>
    <n v="3.03"/>
    <n v="-5.0162000000000004"/>
    <n v="3.1109"/>
    <n v="120.7813760748945"/>
    <n v="138.69928220116935"/>
    <x v="613"/>
  </r>
  <r>
    <n v="2019"/>
    <d v="2019-03-17T00:00:00"/>
    <x v="9"/>
    <x v="0"/>
    <x v="0"/>
    <d v="1899-12-30T09:55:00"/>
    <n v="33"/>
    <s v="prp"/>
    <s v="Princess Parrotfish"/>
    <s v="Scarus taeniopterus"/>
    <x v="21"/>
    <x v="1"/>
    <n v="19"/>
    <n v="2"/>
    <s v="i"/>
    <n v="3.3500000000000002E-2"/>
    <n v="2.7086000000000001"/>
    <n v="-3.2256999999999998"/>
    <n v="2.3852000000000002"/>
    <n v="97.426434846443598"/>
    <n v="162.02539503890316"/>
    <x v="779"/>
  </r>
  <r>
    <n v="2019"/>
    <d v="2019-03-17T00:00:00"/>
    <x v="9"/>
    <x v="0"/>
    <x v="0"/>
    <d v="1899-12-30T09:55:00"/>
    <n v="33"/>
    <s v="prp"/>
    <s v="Princess Parrotfish"/>
    <s v="Scarus taeniopterus"/>
    <x v="21"/>
    <x v="1"/>
    <n v="14"/>
    <n v="1"/>
    <s v="i"/>
    <n v="3.3500000000000002E-2"/>
    <n v="2.7086000000000001"/>
    <n v="-3.2256999999999998"/>
    <n v="2.3852000000000002"/>
    <n v="42.603688875365265"/>
    <n v="78.206813423753971"/>
    <x v="608"/>
  </r>
  <r>
    <n v="2019"/>
    <d v="2019-03-17T00:00:00"/>
    <x v="9"/>
    <x v="0"/>
    <x v="0"/>
    <d v="1899-12-30T09:55:00"/>
    <n v="33"/>
    <s v="prp"/>
    <s v="Princess Parrotfish"/>
    <s v="Scarus taeniopterus"/>
    <x v="21"/>
    <x v="1"/>
    <n v="9"/>
    <n v="1"/>
    <s v="i"/>
    <n v="3.3500000000000002E-2"/>
    <n v="2.7086000000000001"/>
    <n v="-3.2256999999999998"/>
    <n v="2.3852000000000002"/>
    <n v="12.873779552549596"/>
    <n v="27.262095418590206"/>
    <x v="826"/>
  </r>
  <r>
    <n v="2019"/>
    <d v="2019-03-17T00:00:00"/>
    <x v="9"/>
    <x v="0"/>
    <x v="1"/>
    <d v="1899-12-30T10:04:00"/>
    <n v="31"/>
    <s v="qup"/>
    <s v="Queen Parrotfish"/>
    <s v="Scarus vetula"/>
    <x v="21"/>
    <x v="1"/>
    <n v="26"/>
    <n v="1"/>
    <s v="t"/>
    <n v="1.38E-2"/>
    <n v="3.03"/>
    <n v="-5.0162000000000004"/>
    <n v="3.1109"/>
    <n v="267.45352779811407"/>
    <n v="313.71883111439962"/>
    <x v="595"/>
  </r>
  <r>
    <n v="2019"/>
    <d v="2019-03-17T00:00:00"/>
    <x v="9"/>
    <x v="0"/>
    <x v="1"/>
    <d v="1899-12-30T10:04:00"/>
    <n v="31"/>
    <s v="prp"/>
    <s v="Princess Parrotfish"/>
    <s v="Scarus taeniopterus"/>
    <x v="21"/>
    <x v="1"/>
    <n v="23"/>
    <n v="1"/>
    <s v="t"/>
    <n v="3.3500000000000002E-2"/>
    <n v="2.7086000000000001"/>
    <n v="-3.2256999999999998"/>
    <n v="2.3852000000000002"/>
    <n v="163.46351132632066"/>
    <n v="255.56020890468707"/>
    <x v="647"/>
  </r>
  <r>
    <n v="2019"/>
    <d v="2019-03-17T00:00:00"/>
    <x v="9"/>
    <x v="0"/>
    <x v="1"/>
    <d v="1899-12-30T10:04:00"/>
    <n v="31"/>
    <s v="prp"/>
    <s v="Princess Parrotfish"/>
    <s v="Scarus taeniopterus"/>
    <x v="21"/>
    <x v="1"/>
    <n v="19"/>
    <n v="3"/>
    <s v="i"/>
    <n v="3.3500000000000002E-2"/>
    <n v="2.7086000000000001"/>
    <n v="-3.2256999999999998"/>
    <n v="2.3852000000000002"/>
    <n v="97.426434846443598"/>
    <n v="162.02539503890316"/>
    <x v="885"/>
  </r>
  <r>
    <n v="2019"/>
    <d v="2019-03-17T00:00:00"/>
    <x v="9"/>
    <x v="0"/>
    <x v="1"/>
    <d v="1899-12-30T10:04:00"/>
    <n v="31"/>
    <s v="stop"/>
    <s v="Stoplight Parrotfish"/>
    <s v="Sparisoma viride"/>
    <x v="21"/>
    <x v="1"/>
    <n v="21"/>
    <n v="1"/>
    <s v="i"/>
    <n v="1.38E-2"/>
    <n v="3.04"/>
    <n v="-4.4317000000000002"/>
    <n v="2.9051"/>
    <n v="144.35297620307892"/>
    <n v="206.33802681991546"/>
    <x v="660"/>
  </r>
  <r>
    <n v="2019"/>
    <d v="2019-03-17T00:00:00"/>
    <x v="9"/>
    <x v="0"/>
    <x v="1"/>
    <d v="1899-12-30T10:04:00"/>
    <n v="31"/>
    <s v="stop"/>
    <s v="Stoplight Parrotfish"/>
    <s v="Sparisoma viride"/>
    <x v="21"/>
    <x v="1"/>
    <n v="31"/>
    <n v="1"/>
    <s v="t"/>
    <n v="1.38E-2"/>
    <n v="3.04"/>
    <n v="-4.4317000000000002"/>
    <n v="2.9051"/>
    <n v="471.64869339924962"/>
    <n v="639.66834096149489"/>
    <x v="886"/>
  </r>
  <r>
    <n v="2019"/>
    <d v="2019-03-17T00:00:00"/>
    <x v="9"/>
    <x v="0"/>
    <x v="1"/>
    <d v="1899-12-30T10:04:00"/>
    <n v="31"/>
    <s v="qup"/>
    <s v="Queen Parrotfish"/>
    <s v="Scarus vetula"/>
    <x v="21"/>
    <x v="1"/>
    <n v="27"/>
    <n v="1"/>
    <s v="i"/>
    <n v="1.38E-2"/>
    <n v="3.03"/>
    <n v="-5.0162000000000004"/>
    <n v="3.1109"/>
    <n v="299.85499780940251"/>
    <n v="352.80077779738235"/>
    <x v="606"/>
  </r>
  <r>
    <n v="2019"/>
    <d v="2019-03-17T00:00:00"/>
    <x v="9"/>
    <x v="0"/>
    <x v="1"/>
    <d v="1899-12-30T10:04:00"/>
    <n v="31"/>
    <s v="qup"/>
    <s v="Queen Parrotfish"/>
    <s v="Scarus vetula"/>
    <x v="21"/>
    <x v="1"/>
    <n v="37"/>
    <n v="1"/>
    <s v="t"/>
    <n v="1.38E-2"/>
    <n v="3.03"/>
    <n v="-5.0162000000000004"/>
    <n v="3.1109"/>
    <n v="778.98717980824449"/>
    <n v="940.19674519620162"/>
    <x v="616"/>
  </r>
  <r>
    <n v="2019"/>
    <d v="2019-03-17T00:00:00"/>
    <x v="9"/>
    <x v="0"/>
    <x v="1"/>
    <d v="1899-12-30T10:04:00"/>
    <n v="31"/>
    <s v="prp"/>
    <s v="Princess Parrotfish"/>
    <s v="Scarus taeniopterus"/>
    <x v="21"/>
    <x v="1"/>
    <n v="10"/>
    <n v="1"/>
    <s v="i"/>
    <n v="3.3500000000000002E-2"/>
    <n v="2.7086000000000001"/>
    <n v="-3.2256999999999998"/>
    <n v="2.3852000000000002"/>
    <n v="17.125560999944316"/>
    <n v="35.050966680669347"/>
    <x v="804"/>
  </r>
  <r>
    <n v="2019"/>
    <d v="2019-03-17T00:00:00"/>
    <x v="9"/>
    <x v="0"/>
    <x v="1"/>
    <d v="1899-12-30T10:04:00"/>
    <n v="31"/>
    <s v="prp"/>
    <s v="Princess Parrotfish"/>
    <s v="Scarus taeniopterus"/>
    <x v="21"/>
    <x v="1"/>
    <n v="12"/>
    <n v="1"/>
    <s v="i"/>
    <n v="3.3500000000000002E-2"/>
    <n v="2.7086000000000001"/>
    <n v="-3.2256999999999998"/>
    <n v="2.3852000000000002"/>
    <n v="28.061774480442775"/>
    <n v="54.145592205106873"/>
    <x v="591"/>
  </r>
  <r>
    <n v="2019"/>
    <d v="2019-03-17T00:00:00"/>
    <x v="9"/>
    <x v="0"/>
    <x v="1"/>
    <d v="1899-12-30T10:04:00"/>
    <n v="31"/>
    <s v="prp"/>
    <s v="Princess Parrotfish"/>
    <s v="Scarus taeniopterus"/>
    <x v="21"/>
    <x v="1"/>
    <n v="20"/>
    <n v="1"/>
    <s v="i"/>
    <n v="3.3500000000000002E-2"/>
    <n v="2.7086000000000001"/>
    <n v="-3.2256999999999998"/>
    <n v="2.3852000000000002"/>
    <n v="111.94756544450011"/>
    <n v="183.11197449783583"/>
    <x v="611"/>
  </r>
  <r>
    <n v="2019"/>
    <d v="2019-03-17T00:00:00"/>
    <x v="9"/>
    <x v="0"/>
    <x v="1"/>
    <d v="1899-12-30T10:04:00"/>
    <n v="31"/>
    <s v="rbp"/>
    <s v="Redband Parrotfish"/>
    <s v="Sparisoma aurofrenatum"/>
    <x v="21"/>
    <x v="1"/>
    <n v="16"/>
    <n v="1"/>
    <s v="t"/>
    <n v="1.072E-2"/>
    <n v="3.12"/>
    <n v="-4.0781000000000001"/>
    <n v="2.7437999999999998"/>
    <n v="61.241967015019895"/>
    <n v="93.231872840853399"/>
    <x v="782"/>
  </r>
  <r>
    <n v="2019"/>
    <d v="2019-03-17T00:00:00"/>
    <x v="9"/>
    <x v="0"/>
    <x v="1"/>
    <d v="1899-12-30T10:04:00"/>
    <n v="31"/>
    <s v="rbp"/>
    <s v="Redband Parrotfish"/>
    <s v="Sparisoma aurofrenatum"/>
    <x v="21"/>
    <x v="1"/>
    <n v="14"/>
    <n v="1"/>
    <m/>
    <n v="1.072E-2"/>
    <n v="3.12"/>
    <n v="-4.0781000000000001"/>
    <n v="2.7437999999999998"/>
    <n v="40.375160027328299"/>
    <n v="64.631778134170816"/>
    <x v="603"/>
  </r>
  <r>
    <n v="2019"/>
    <d v="2019-03-17T00:00:00"/>
    <x v="9"/>
    <x v="0"/>
    <x v="1"/>
    <d v="1899-12-30T10:04:00"/>
    <n v="31"/>
    <s v="prp"/>
    <s v="Princess Parrotfish"/>
    <s v="Scarus taeniopterus"/>
    <x v="21"/>
    <x v="1"/>
    <n v="6"/>
    <n v="1"/>
    <s v="j"/>
    <n v="3.3500000000000002E-2"/>
    <n v="2.7086000000000001"/>
    <n v="-3.2256999999999998"/>
    <n v="2.3852000000000002"/>
    <n v="4.2928457508060323"/>
    <n v="10.364452425850182"/>
    <x v="628"/>
  </r>
  <r>
    <n v="2019"/>
    <d v="2019-03-17T00:00:00"/>
    <x v="9"/>
    <x v="0"/>
    <x v="1"/>
    <d v="1899-12-30T10:04:00"/>
    <n v="31"/>
    <s v="blt"/>
    <s v="Blue Tang"/>
    <s v="Acanthurus coeruleus"/>
    <x v="22"/>
    <x v="1"/>
    <n v="19"/>
    <n v="1"/>
    <m/>
    <n v="2.512E-2"/>
    <n v="2.96"/>
    <n v="-2.8241999999999998"/>
    <n v="2.2637999999999998"/>
    <n v="153.15468763666533"/>
    <n v="215.99435539737019"/>
    <x v="778"/>
  </r>
  <r>
    <n v="2019"/>
    <d v="2019-03-17T00:00:00"/>
    <x v="9"/>
    <x v="0"/>
    <x v="2"/>
    <d v="1899-12-30T10:15:00"/>
    <n v="32"/>
    <s v="rbp"/>
    <s v="Redband Parrotfish"/>
    <s v="Sparisoma aurofrenatum"/>
    <x v="21"/>
    <x v="1"/>
    <n v="19"/>
    <n v="1"/>
    <s v="t"/>
    <n v="1.072E-2"/>
    <n v="3.12"/>
    <n v="-4.0781000000000001"/>
    <n v="2.7437999999999998"/>
    <n v="104.69019779399261"/>
    <n v="149.3977752647418"/>
    <x v="749"/>
  </r>
  <r>
    <n v="2019"/>
    <d v="2019-03-17T00:00:00"/>
    <x v="9"/>
    <x v="0"/>
    <x v="2"/>
    <d v="1899-12-30T10:15:00"/>
    <n v="32"/>
    <s v="stop"/>
    <s v="Stoplight Parrotfish"/>
    <s v="Sparisoma viride"/>
    <x v="21"/>
    <x v="1"/>
    <n v="27"/>
    <n v="1"/>
    <s v="t"/>
    <n v="1.38E-2"/>
    <n v="3.04"/>
    <n v="-4.4317000000000002"/>
    <n v="2.9051"/>
    <n v="309.9023927596819"/>
    <n v="428.20809318874581"/>
    <x v="685"/>
  </r>
  <r>
    <n v="2019"/>
    <d v="2019-03-17T00:00:00"/>
    <x v="9"/>
    <x v="0"/>
    <x v="2"/>
    <d v="1899-12-30T10:15:00"/>
    <n v="32"/>
    <s v="qup"/>
    <s v="Queen Parrotfish"/>
    <s v="Scarus vetula"/>
    <x v="21"/>
    <x v="1"/>
    <n v="40"/>
    <n v="1"/>
    <s v="t"/>
    <n v="1.38E-2"/>
    <n v="3.03"/>
    <n v="-5.0162000000000004"/>
    <n v="3.1109"/>
    <n v="986.553996256544"/>
    <n v="1198.2527297145662"/>
    <x v="594"/>
  </r>
  <r>
    <n v="2019"/>
    <d v="2019-03-17T00:00:00"/>
    <x v="9"/>
    <x v="0"/>
    <x v="2"/>
    <d v="1899-12-30T10:15:00"/>
    <n v="32"/>
    <s v="stop"/>
    <s v="Stoplight Parrotfish"/>
    <s v="Sparisoma viride"/>
    <x v="21"/>
    <x v="1"/>
    <n v="32"/>
    <n v="1"/>
    <s v="t"/>
    <n v="1.38E-2"/>
    <n v="3.04"/>
    <n v="-4.4317000000000002"/>
    <n v="2.9051"/>
    <n v="519.43955821229099"/>
    <n v="701.47339170910243"/>
    <x v="663"/>
  </r>
  <r>
    <n v="2019"/>
    <d v="2019-03-17T00:00:00"/>
    <x v="9"/>
    <x v="0"/>
    <x v="2"/>
    <d v="1899-12-30T10:15:00"/>
    <n v="32"/>
    <s v="stop"/>
    <s v="Stoplight Parrotfish"/>
    <s v="Sparisoma viride"/>
    <x v="21"/>
    <x v="1"/>
    <n v="20"/>
    <n v="1"/>
    <s v="i"/>
    <n v="1.38E-2"/>
    <n v="3.04"/>
    <n v="-4.4317000000000002"/>
    <n v="2.9051"/>
    <n v="124.45440510662077"/>
    <n v="179.06975540636282"/>
    <x v="593"/>
  </r>
  <r>
    <n v="2019"/>
    <d v="2019-03-17T00:00:00"/>
    <x v="9"/>
    <x v="0"/>
    <x v="2"/>
    <d v="1899-12-30T10:15:00"/>
    <n v="32"/>
    <s v="stop"/>
    <s v="Stoplight Parrotfish"/>
    <s v="Sparisoma viride"/>
    <x v="21"/>
    <x v="1"/>
    <n v="21"/>
    <n v="1"/>
    <s v="i"/>
    <n v="1.38E-2"/>
    <n v="3.04"/>
    <n v="-4.4317000000000002"/>
    <n v="2.9051"/>
    <n v="144.35297620307892"/>
    <n v="206.33802681991546"/>
    <x v="660"/>
  </r>
  <r>
    <n v="2019"/>
    <d v="2019-03-17T00:00:00"/>
    <x v="9"/>
    <x v="0"/>
    <x v="2"/>
    <d v="1899-12-30T10:15:00"/>
    <n v="32"/>
    <s v="stop"/>
    <s v="Stoplight Parrotfish"/>
    <s v="Sparisoma viride"/>
    <x v="21"/>
    <x v="1"/>
    <n v="14"/>
    <n v="1"/>
    <s v="i"/>
    <n v="1.38E-2"/>
    <n v="3.04"/>
    <n v="-4.4317000000000002"/>
    <n v="2.9051"/>
    <n v="42.083157245422122"/>
    <n v="63.535515280093612"/>
    <x v="627"/>
  </r>
  <r>
    <n v="2019"/>
    <d v="2019-03-17T00:00:00"/>
    <x v="9"/>
    <x v="0"/>
    <x v="2"/>
    <d v="1899-12-30T10:15:00"/>
    <n v="32"/>
    <s v="ocs"/>
    <s v="Ocean Surgeonfish"/>
    <s v="Acanthurus bahianus"/>
    <x v="22"/>
    <x v="1"/>
    <n v="19"/>
    <n v="1"/>
    <m/>
    <n v="1.8620000000000001E-2"/>
    <n v="2.91"/>
    <n v="-4.6005000000000003"/>
    <n v="2.9752000000000001"/>
    <n v="97.98343387025902"/>
    <n v="151.09417216938573"/>
    <x v="780"/>
  </r>
  <r>
    <n v="2019"/>
    <d v="2019-03-17T00:00:00"/>
    <x v="9"/>
    <x v="0"/>
    <x v="2"/>
    <d v="1899-12-30T10:15:00"/>
    <n v="32"/>
    <s v="prp"/>
    <s v="Princess Parrotfish"/>
    <s v="Scarus taeniopterus"/>
    <x v="21"/>
    <x v="1"/>
    <n v="18"/>
    <n v="1"/>
    <m/>
    <n v="3.3500000000000002E-2"/>
    <n v="2.7086000000000001"/>
    <n v="-3.2256999999999998"/>
    <n v="2.3852000000000002"/>
    <n v="84.154222975924739"/>
    <n v="142.42163893869329"/>
    <x v="592"/>
  </r>
  <r>
    <n v="2019"/>
    <d v="2019-03-17T00:00:00"/>
    <x v="9"/>
    <x v="0"/>
    <x v="2"/>
    <d v="1899-12-30T10:15:00"/>
    <n v="32"/>
    <s v="prp"/>
    <s v="Princess Parrotfish"/>
    <s v="Scarus taeniopterus"/>
    <x v="21"/>
    <x v="1"/>
    <n v="19"/>
    <n v="1"/>
    <m/>
    <n v="3.3500000000000002E-2"/>
    <n v="2.7086000000000001"/>
    <n v="-3.2256999999999998"/>
    <n v="2.3852000000000002"/>
    <n v="97.426434846443598"/>
    <n v="162.02539503890316"/>
    <x v="625"/>
  </r>
  <r>
    <n v="2019"/>
    <d v="2019-03-17T00:00:00"/>
    <x v="9"/>
    <x v="0"/>
    <x v="2"/>
    <d v="1899-12-30T10:15:00"/>
    <n v="32"/>
    <s v="prp"/>
    <s v="Princess Parrotfish"/>
    <s v="Scarus taeniopterus"/>
    <x v="21"/>
    <x v="1"/>
    <n v="15"/>
    <n v="1"/>
    <m/>
    <n v="3.3500000000000002E-2"/>
    <n v="2.7086000000000001"/>
    <n v="-3.2256999999999998"/>
    <n v="2.3852000000000002"/>
    <n v="51.357702984233178"/>
    <n v="92.19616810425471"/>
    <x v="630"/>
  </r>
  <r>
    <n v="2019"/>
    <d v="2019-03-17T00:00:00"/>
    <x v="9"/>
    <x v="0"/>
    <x v="2"/>
    <d v="1899-12-30T10:15:00"/>
    <n v="32"/>
    <s v="rbp"/>
    <s v="Redband Parrotfish"/>
    <s v="Sparisoma aurofrenatum"/>
    <x v="21"/>
    <x v="1"/>
    <n v="14"/>
    <n v="2"/>
    <s v="i"/>
    <n v="1.072E-2"/>
    <n v="3.12"/>
    <n v="-4.0781000000000001"/>
    <n v="2.7437999999999998"/>
    <n v="40.375160027328299"/>
    <n v="64.631778134170816"/>
    <x v="764"/>
  </r>
  <r>
    <n v="2019"/>
    <d v="2019-03-17T00:00:00"/>
    <x v="9"/>
    <x v="0"/>
    <x v="2"/>
    <d v="1899-12-30T10:15:00"/>
    <n v="32"/>
    <s v="prp"/>
    <s v="Princess Parrotfish"/>
    <s v="Scarus taeniopterus"/>
    <x v="21"/>
    <x v="1"/>
    <n v="5"/>
    <n v="1"/>
    <s v="j"/>
    <n v="3.3500000000000002E-2"/>
    <n v="2.7086000000000001"/>
    <n v="-3.2256999999999998"/>
    <n v="2.3852000000000002"/>
    <n v="2.6198411586557824"/>
    <n v="6.7093933568168316"/>
    <x v="619"/>
  </r>
  <r>
    <n v="2019"/>
    <d v="2019-03-17T00:00:00"/>
    <x v="9"/>
    <x v="0"/>
    <x v="3"/>
    <d v="1899-12-30T10:24:00"/>
    <n v="30"/>
    <s v="stop"/>
    <s v="Stoplight Parrotfish"/>
    <s v="Sparisoma viride"/>
    <x v="21"/>
    <x v="1"/>
    <n v="22"/>
    <n v="4"/>
    <s v="i"/>
    <n v="1.38E-2"/>
    <n v="3.04"/>
    <n v="-4.4317000000000002"/>
    <n v="2.9051"/>
    <n v="166.28153926206005"/>
    <n v="236.19577785013334"/>
    <x v="887"/>
  </r>
  <r>
    <n v="2019"/>
    <d v="2019-03-17T00:00:00"/>
    <x v="9"/>
    <x v="0"/>
    <x v="3"/>
    <d v="1899-12-30T10:24:00"/>
    <n v="30"/>
    <s v="stop"/>
    <s v="Stoplight Parrotfish"/>
    <s v="Sparisoma viride"/>
    <x v="21"/>
    <x v="1"/>
    <n v="20"/>
    <n v="1"/>
    <s v="i"/>
    <n v="1.38E-2"/>
    <n v="3.04"/>
    <n v="-4.4317000000000002"/>
    <n v="2.9051"/>
    <n v="124.45440510662077"/>
    <n v="179.06975540636282"/>
    <x v="593"/>
  </r>
  <r>
    <n v="2019"/>
    <d v="2019-03-17T00:00:00"/>
    <x v="9"/>
    <x v="0"/>
    <x v="3"/>
    <d v="1899-12-30T10:24:00"/>
    <n v="30"/>
    <s v="stop"/>
    <s v="Stoplight Parrotfish"/>
    <s v="Sparisoma viride"/>
    <x v="21"/>
    <x v="1"/>
    <n v="30"/>
    <n v="1"/>
    <s v="t"/>
    <n v="1.38E-2"/>
    <n v="3.04"/>
    <n v="-4.4317000000000002"/>
    <n v="2.9051"/>
    <n v="426.90151962585236"/>
    <n v="581.54718397712224"/>
    <x v="600"/>
  </r>
  <r>
    <n v="2019"/>
    <d v="2019-03-17T00:00:00"/>
    <x v="9"/>
    <x v="0"/>
    <x v="3"/>
    <d v="1899-12-30T10:24:00"/>
    <n v="30"/>
    <s v="prp"/>
    <s v="Princess Parrotfish"/>
    <s v="Scarus taeniopterus"/>
    <x v="21"/>
    <x v="1"/>
    <n v="20"/>
    <n v="1"/>
    <s v="t"/>
    <n v="3.3500000000000002E-2"/>
    <n v="2.7086000000000001"/>
    <n v="-3.2256999999999998"/>
    <n v="2.3852000000000002"/>
    <n v="111.94756544450011"/>
    <n v="183.11197449783583"/>
    <x v="611"/>
  </r>
  <r>
    <n v="2019"/>
    <d v="2019-03-17T00:00:00"/>
    <x v="9"/>
    <x v="0"/>
    <x v="3"/>
    <d v="1899-12-30T10:24:00"/>
    <n v="30"/>
    <s v="prp"/>
    <s v="Princess Parrotfish"/>
    <s v="Scarus taeniopterus"/>
    <x v="21"/>
    <x v="1"/>
    <n v="10"/>
    <n v="1"/>
    <s v="t"/>
    <n v="3.3500000000000002E-2"/>
    <n v="2.7086000000000001"/>
    <n v="-3.2256999999999998"/>
    <n v="2.3852000000000002"/>
    <n v="17.125560999944316"/>
    <n v="35.050966680669347"/>
    <x v="804"/>
  </r>
  <r>
    <n v="2019"/>
    <d v="2019-03-17T00:00:00"/>
    <x v="9"/>
    <x v="0"/>
    <x v="3"/>
    <d v="1899-12-30T10:24:00"/>
    <n v="30"/>
    <s v="strp"/>
    <s v="Striped Parrotfish"/>
    <s v="Scarus iserti"/>
    <x v="21"/>
    <x v="1"/>
    <n v="23"/>
    <n v="1"/>
    <s v="t"/>
    <n v="1.0959999999999999E-2"/>
    <n v="3.01"/>
    <n v="-4.8887"/>
    <n v="3.0548000000000002"/>
    <n v="137.59775259552106"/>
    <n v="211.79036238974825"/>
    <x v="674"/>
  </r>
  <r>
    <n v="2019"/>
    <d v="2019-03-17T00:00:00"/>
    <x v="9"/>
    <x v="0"/>
    <x v="3"/>
    <d v="1899-12-30T10:24:00"/>
    <n v="30"/>
    <s v="qup"/>
    <s v="Queen Parrotfish"/>
    <s v="Scarus vetula"/>
    <x v="21"/>
    <x v="1"/>
    <n v="28"/>
    <n v="1"/>
    <s v="i"/>
    <n v="1.38E-2"/>
    <n v="3.03"/>
    <n v="-5.0162000000000004"/>
    <n v="3.1109"/>
    <n v="334.7864878774447"/>
    <n v="395.06078258407069"/>
    <x v="612"/>
  </r>
  <r>
    <n v="2019"/>
    <d v="2019-03-17T00:00:00"/>
    <x v="9"/>
    <x v="0"/>
    <x v="3"/>
    <d v="1899-12-30T10:24:00"/>
    <n v="30"/>
    <s v="rbp"/>
    <s v="Redband Parrotfish"/>
    <s v="Sparisoma aurofrenatum"/>
    <x v="21"/>
    <x v="1"/>
    <n v="15"/>
    <n v="1"/>
    <s v="t"/>
    <n v="1.072E-2"/>
    <n v="3.12"/>
    <n v="-4.0781000000000001"/>
    <n v="2.7437999999999998"/>
    <n v="50.072527485111436"/>
    <n v="78.101467931149301"/>
    <x v="597"/>
  </r>
  <r>
    <n v="2019"/>
    <d v="2019-03-17T00:00:00"/>
    <x v="9"/>
    <x v="0"/>
    <x v="3"/>
    <d v="1899-12-30T10:24:00"/>
    <n v="30"/>
    <s v="qup"/>
    <s v="Queen Parrotfish"/>
    <s v="Scarus vetula"/>
    <x v="21"/>
    <x v="1"/>
    <n v="35"/>
    <n v="1"/>
    <s v="t"/>
    <n v="1.38E-2"/>
    <n v="3.03"/>
    <n v="-5.0162000000000004"/>
    <n v="3.1109"/>
    <n v="658.27181550210435"/>
    <n v="790.93588337793562"/>
    <x v="688"/>
  </r>
  <r>
    <n v="2019"/>
    <d v="2019-03-17T00:00:00"/>
    <x v="9"/>
    <x v="0"/>
    <x v="3"/>
    <d v="1899-12-30T10:24:00"/>
    <n v="30"/>
    <s v="dcf"/>
    <s v="Doctorfish"/>
    <s v="Acanthurus chirurgus"/>
    <x v="22"/>
    <x v="1"/>
    <n v="10"/>
    <n v="1"/>
    <m/>
    <n v="2.0889999999999999E-2"/>
    <n v="2.96"/>
    <n v="-2.4262000000000001"/>
    <n v="2.0768"/>
    <n v="19.051906434144957"/>
    <n v="53.382634136403873"/>
    <x v="877"/>
  </r>
  <r>
    <n v="2019"/>
    <d v="2019-03-17T00:00:00"/>
    <x v="9"/>
    <x v="0"/>
    <x v="3"/>
    <d v="1899-12-30T10:24:00"/>
    <n v="30"/>
    <s v="dcf"/>
    <s v="Doctorfish"/>
    <s v="Acanthurus chirurgus"/>
    <x v="22"/>
    <x v="1"/>
    <n v="16"/>
    <n v="1"/>
    <m/>
    <n v="2.0889999999999999E-2"/>
    <n v="2.96"/>
    <n v="-2.4262000000000001"/>
    <n v="2.0768"/>
    <n v="76.583214004983191"/>
    <n v="141.68255499244037"/>
    <x v="888"/>
  </r>
  <r>
    <n v="2019"/>
    <d v="2019-03-17T00:00:00"/>
    <x v="9"/>
    <x v="0"/>
    <x v="3"/>
    <d v="1899-12-30T10:24:00"/>
    <n v="30"/>
    <s v="prp"/>
    <s v="Princess Parrotfish"/>
    <s v="Scarus taeniopterus"/>
    <x v="21"/>
    <x v="1"/>
    <n v="12"/>
    <n v="1"/>
    <s v="i"/>
    <n v="3.3500000000000002E-2"/>
    <n v="2.7086000000000001"/>
    <n v="-3.2256999999999998"/>
    <n v="2.3852000000000002"/>
    <n v="28.061774480442775"/>
    <n v="54.145592205106873"/>
    <x v="591"/>
  </r>
  <r>
    <n v="2019"/>
    <d v="2019-03-17T00:00:00"/>
    <x v="9"/>
    <x v="0"/>
    <x v="3"/>
    <d v="1899-12-30T10:24:00"/>
    <n v="30"/>
    <s v="prp"/>
    <s v="Princess Parrotfish"/>
    <s v="Scarus taeniopterus"/>
    <x v="21"/>
    <x v="1"/>
    <n v="12"/>
    <n v="1"/>
    <s v="i"/>
    <n v="3.3500000000000002E-2"/>
    <n v="2.7086000000000001"/>
    <n v="-3.2256999999999998"/>
    <n v="2.3852000000000002"/>
    <n v="28.061774480442775"/>
    <n v="54.145592205106873"/>
    <x v="591"/>
  </r>
  <r>
    <n v="2019"/>
    <d v="2019-03-17T00:00:00"/>
    <x v="9"/>
    <x v="0"/>
    <x v="3"/>
    <d v="1899-12-30T10:24:00"/>
    <n v="30"/>
    <s v="prp"/>
    <s v="Princess Parrotfish"/>
    <s v="Scarus taeniopterus"/>
    <x v="21"/>
    <x v="1"/>
    <n v="18"/>
    <n v="1"/>
    <s v="i"/>
    <n v="3.3500000000000002E-2"/>
    <n v="2.7086000000000001"/>
    <n v="-3.2256999999999998"/>
    <n v="2.3852000000000002"/>
    <n v="84.154222975924739"/>
    <n v="142.42163893869329"/>
    <x v="592"/>
  </r>
  <r>
    <n v="2019"/>
    <d v="2019-03-17T00:00:00"/>
    <x v="9"/>
    <x v="0"/>
    <x v="3"/>
    <d v="1899-12-30T10:24:00"/>
    <n v="30"/>
    <s v="prp"/>
    <s v="Princess Parrotfish"/>
    <s v="Scarus taeniopterus"/>
    <x v="21"/>
    <x v="1"/>
    <n v="5"/>
    <n v="1"/>
    <s v="i"/>
    <n v="3.3500000000000002E-2"/>
    <n v="2.7086000000000001"/>
    <n v="-3.2256999999999998"/>
    <n v="2.3852000000000002"/>
    <n v="2.6198411586557824"/>
    <n v="6.7093933568168316"/>
    <x v="619"/>
  </r>
  <r>
    <n v="2019"/>
    <d v="2019-03-17T00:00:00"/>
    <x v="9"/>
    <x v="0"/>
    <x v="3"/>
    <d v="1899-12-30T10:24:00"/>
    <n v="30"/>
    <s v="rtp"/>
    <s v="Redtail Parrotfish"/>
    <s v="Sparisoma chrysopterum"/>
    <x v="21"/>
    <x v="1"/>
    <n v="38"/>
    <n v="1"/>
    <s v="t"/>
    <n v="1.072E-2"/>
    <n v="3.09"/>
    <n v="-3.0508999999999999"/>
    <n v="2.3191999999999999"/>
    <n v="816.06753107900715"/>
    <n v="855.33081231579547"/>
    <x v="889"/>
  </r>
  <r>
    <n v="2019"/>
    <d v="2019-03-17T00:00:00"/>
    <x v="9"/>
    <x v="0"/>
    <x v="3"/>
    <d v="1899-12-30T10:24:00"/>
    <n v="30"/>
    <s v="ocs"/>
    <s v="Ocean Surgeonfish"/>
    <s v="Acanthurus bahianus"/>
    <x v="22"/>
    <x v="1"/>
    <n v="15"/>
    <n v="1"/>
    <m/>
    <n v="1.8620000000000001E-2"/>
    <n v="2.91"/>
    <n v="-4.6005000000000003"/>
    <n v="2.9752000000000001"/>
    <n v="49.249887240092868"/>
    <n v="74.783659607909669"/>
    <x v="596"/>
  </r>
  <r>
    <n v="2019"/>
    <d v="2019-03-17T00:00:00"/>
    <x v="9"/>
    <x v="0"/>
    <x v="3"/>
    <d v="1899-12-30T10:24:00"/>
    <n v="30"/>
    <s v="prp"/>
    <s v="Princess Parrotfish"/>
    <s v="Scarus taeniopterus"/>
    <x v="21"/>
    <x v="1"/>
    <n v="9"/>
    <n v="1"/>
    <s v="i"/>
    <n v="3.3500000000000002E-2"/>
    <n v="2.7086000000000001"/>
    <n v="-3.2256999999999998"/>
    <n v="2.3852000000000002"/>
    <n v="12.873779552549596"/>
    <n v="27.262095418590206"/>
    <x v="826"/>
  </r>
  <r>
    <n v="2019"/>
    <d v="2019-03-17T00:00:00"/>
    <x v="9"/>
    <x v="0"/>
    <x v="3"/>
    <d v="1899-12-30T10:24:00"/>
    <n v="30"/>
    <s v="prp"/>
    <s v="Princess Parrotfish"/>
    <s v="Scarus taeniopterus"/>
    <x v="21"/>
    <x v="1"/>
    <n v="15"/>
    <n v="1"/>
    <m/>
    <n v="3.3500000000000002E-2"/>
    <n v="2.7086000000000001"/>
    <n v="-3.2256999999999998"/>
    <n v="2.3852000000000002"/>
    <n v="51.357702984233178"/>
    <n v="92.19616810425471"/>
    <x v="630"/>
  </r>
  <r>
    <n v="2019"/>
    <d v="2019-03-17T00:00:00"/>
    <x v="9"/>
    <x v="0"/>
    <x v="3"/>
    <d v="1899-12-30T10:24:00"/>
    <n v="30"/>
    <s v="stop"/>
    <s v="Stoplight Parrotfish"/>
    <s v="Sparisoma viride"/>
    <x v="21"/>
    <x v="1"/>
    <n v="20"/>
    <n v="2"/>
    <s v="i"/>
    <n v="1.38E-2"/>
    <n v="3.04"/>
    <n v="-4.4317000000000002"/>
    <n v="2.9051"/>
    <n v="124.45440510662077"/>
    <n v="179.06975540636282"/>
    <x v="798"/>
  </r>
  <r>
    <n v="2019"/>
    <d v="2019-03-17T00:00:00"/>
    <x v="9"/>
    <x v="0"/>
    <x v="4"/>
    <d v="1899-12-30T10:38:00"/>
    <n v="32"/>
    <s v="stop"/>
    <s v="Stoplight Parrotfish"/>
    <s v="Sparisoma viride"/>
    <x v="21"/>
    <x v="1"/>
    <n v="31"/>
    <n v="1"/>
    <s v="t"/>
    <n v="1.38E-2"/>
    <n v="3.04"/>
    <n v="-4.4317000000000002"/>
    <n v="2.9051"/>
    <n v="471.64869339924962"/>
    <n v="639.66834096149489"/>
    <x v="886"/>
  </r>
  <r>
    <n v="2019"/>
    <d v="2019-03-17T00:00:00"/>
    <x v="9"/>
    <x v="0"/>
    <x v="4"/>
    <d v="1899-12-30T10:38:00"/>
    <n v="32"/>
    <s v="prp"/>
    <s v="Princess Parrotfish"/>
    <s v="Scarus taeniopterus"/>
    <x v="21"/>
    <x v="1"/>
    <n v="23"/>
    <n v="1"/>
    <s v="t"/>
    <n v="3.3500000000000002E-2"/>
    <n v="2.7086000000000001"/>
    <n v="-3.2256999999999998"/>
    <n v="2.3852000000000002"/>
    <n v="163.46351132632066"/>
    <n v="255.56020890468707"/>
    <x v="647"/>
  </r>
  <r>
    <n v="2019"/>
    <d v="2019-03-17T00:00:00"/>
    <x v="9"/>
    <x v="0"/>
    <x v="4"/>
    <d v="1899-12-30T10:38:00"/>
    <n v="32"/>
    <s v="ocs"/>
    <s v="Ocean Surgeonfish"/>
    <s v="Acanthurus bahianus"/>
    <x v="22"/>
    <x v="1"/>
    <n v="16"/>
    <n v="1"/>
    <m/>
    <n v="1.8620000000000001E-2"/>
    <n v="2.91"/>
    <n v="-4.6005000000000003"/>
    <n v="2.9752000000000001"/>
    <n v="59.424950162548789"/>
    <n v="90.614515438104903"/>
    <x v="750"/>
  </r>
  <r>
    <n v="2019"/>
    <d v="2019-03-17T00:00:00"/>
    <x v="9"/>
    <x v="0"/>
    <x v="4"/>
    <d v="1899-12-30T10:38:00"/>
    <n v="32"/>
    <s v="prp"/>
    <s v="Princess Parrotfish"/>
    <s v="Scarus taeniopterus"/>
    <x v="21"/>
    <x v="1"/>
    <n v="18"/>
    <n v="2"/>
    <s v="i"/>
    <n v="3.3500000000000002E-2"/>
    <n v="2.7086000000000001"/>
    <n v="-3.2256999999999998"/>
    <n v="2.3852000000000002"/>
    <n v="84.154222975924739"/>
    <n v="142.42163893869329"/>
    <x v="637"/>
  </r>
  <r>
    <n v="2019"/>
    <d v="2019-03-17T00:00:00"/>
    <x v="9"/>
    <x v="0"/>
    <x v="4"/>
    <d v="1899-12-30T10:38:00"/>
    <n v="32"/>
    <s v="prp"/>
    <s v="Princess Parrotfish"/>
    <s v="Scarus taeniopterus"/>
    <x v="21"/>
    <x v="1"/>
    <n v="14"/>
    <n v="1"/>
    <s v="i"/>
    <n v="3.3500000000000002E-2"/>
    <n v="2.7086000000000001"/>
    <n v="-3.2256999999999998"/>
    <n v="2.3852000000000002"/>
    <n v="42.603688875365265"/>
    <n v="78.206813423753971"/>
    <x v="608"/>
  </r>
  <r>
    <n v="2019"/>
    <d v="2019-03-17T00:00:00"/>
    <x v="9"/>
    <x v="0"/>
    <x v="4"/>
    <d v="1899-12-30T10:38:00"/>
    <n v="32"/>
    <s v="stop"/>
    <s v="Stoplight Parrotfish"/>
    <s v="Sparisoma viride"/>
    <x v="21"/>
    <x v="1"/>
    <n v="16"/>
    <n v="1"/>
    <s v="i"/>
    <n v="1.38E-2"/>
    <n v="3.04"/>
    <n v="-4.4317000000000002"/>
    <n v="2.9051"/>
    <n v="63.154432022104622"/>
    <n v="93.645941776792625"/>
    <x v="649"/>
  </r>
  <r>
    <n v="2019"/>
    <d v="2019-03-17T00:00:00"/>
    <x v="9"/>
    <x v="0"/>
    <x v="4"/>
    <d v="1899-12-30T10:38:00"/>
    <n v="32"/>
    <s v="blt"/>
    <s v="Blue Tang"/>
    <s v="Acanthurus coeruleus"/>
    <x v="22"/>
    <x v="1"/>
    <n v="4"/>
    <n v="1"/>
    <m/>
    <n v="2.512E-2"/>
    <n v="2.96"/>
    <n v="-2.8241999999999998"/>
    <n v="2.2637999999999998"/>
    <n v="1.5209579574878063"/>
    <n v="6.3466333333896152"/>
    <x v="890"/>
  </r>
  <r>
    <n v="2019"/>
    <d v="2019-03-17T00:00:00"/>
    <x v="9"/>
    <x v="0"/>
    <x v="4"/>
    <d v="1899-12-30T10:38:00"/>
    <n v="32"/>
    <s v="prp"/>
    <s v="Princess Parrotfish"/>
    <s v="Scarus taeniopterus"/>
    <x v="21"/>
    <x v="1"/>
    <n v="21"/>
    <n v="1"/>
    <s v="i"/>
    <n v="3.3500000000000002E-2"/>
    <n v="2.7086000000000001"/>
    <n v="-3.2256999999999998"/>
    <n v="2.3852000000000002"/>
    <n v="127.76384956386568"/>
    <n v="205.71097462173614"/>
    <x v="599"/>
  </r>
  <r>
    <n v="2019"/>
    <d v="2019-03-17T00:00:00"/>
    <x v="9"/>
    <x v="0"/>
    <x v="4"/>
    <d v="1899-12-30T10:38:00"/>
    <n v="32"/>
    <s v="prp"/>
    <s v="Princess Parrotfish"/>
    <s v="Scarus taeniopterus"/>
    <x v="21"/>
    <x v="1"/>
    <n v="15"/>
    <n v="1"/>
    <s v="i"/>
    <n v="3.3500000000000002E-2"/>
    <n v="2.7086000000000001"/>
    <n v="-3.2256999999999998"/>
    <n v="2.3852000000000002"/>
    <n v="51.357702984233178"/>
    <n v="92.19616810425471"/>
    <x v="630"/>
  </r>
  <r>
    <n v="2019"/>
    <d v="2019-09-19T00:00:00"/>
    <x v="9"/>
    <x v="1"/>
    <x v="5"/>
    <d v="1899-12-30T16:04:00"/>
    <n v="30"/>
    <s v="prp"/>
    <s v="Princess Parrotfish"/>
    <s v="Scarus taeniopterus"/>
    <x v="21"/>
    <x v="1"/>
    <n v="15"/>
    <n v="1"/>
    <s v="j"/>
    <n v="3.3500000000000002E-2"/>
    <n v="2.7086000000000001"/>
    <n v="-3.2256999999999998"/>
    <n v="2.3852000000000002"/>
    <n v="51.357702984233178"/>
    <n v="92.19616810425471"/>
    <x v="630"/>
  </r>
  <r>
    <n v="2019"/>
    <d v="2019-09-19T00:00:00"/>
    <x v="9"/>
    <x v="1"/>
    <x v="5"/>
    <d v="1899-12-30T16:04:00"/>
    <n v="30"/>
    <s v="prp"/>
    <s v="Princess Parrotfish"/>
    <s v="Scarus taeniopterus"/>
    <x v="21"/>
    <x v="1"/>
    <n v="20"/>
    <n v="1"/>
    <s v="j"/>
    <n v="3.3500000000000002E-2"/>
    <n v="2.7086000000000001"/>
    <n v="-3.2256999999999998"/>
    <n v="2.3852000000000002"/>
    <n v="111.94756544450011"/>
    <n v="183.11197449783583"/>
    <x v="611"/>
  </r>
  <r>
    <n v="2019"/>
    <d v="2019-09-19T00:00:00"/>
    <x v="9"/>
    <x v="1"/>
    <x v="5"/>
    <d v="1899-12-30T16:04:00"/>
    <n v="30"/>
    <s v="qup"/>
    <s v="Queen Parrotfish"/>
    <s v="Scarus vetula"/>
    <x v="21"/>
    <x v="1"/>
    <n v="31"/>
    <n v="1"/>
    <s v="i"/>
    <n v="1.38E-2"/>
    <n v="3.03"/>
    <n v="-5.0162000000000004"/>
    <n v="3.1109"/>
    <n v="455.72727195521685"/>
    <n v="542.22194853037195"/>
    <x v="658"/>
  </r>
  <r>
    <n v="2019"/>
    <d v="2019-09-19T00:00:00"/>
    <x v="9"/>
    <x v="1"/>
    <x v="5"/>
    <d v="1899-12-30T16:04:00"/>
    <n v="30"/>
    <s v="qup"/>
    <s v="Queen Parrotfish"/>
    <s v="Scarus vetula"/>
    <x v="21"/>
    <x v="1"/>
    <n v="36"/>
    <n v="1"/>
    <s v="t"/>
    <n v="1.38E-2"/>
    <n v="3.03"/>
    <n v="-5.0162000000000004"/>
    <n v="3.1109"/>
    <n v="716.92820042135281"/>
    <n v="863.378937475925"/>
    <x v="617"/>
  </r>
  <r>
    <n v="2019"/>
    <d v="2019-09-19T00:00:00"/>
    <x v="9"/>
    <x v="1"/>
    <x v="6"/>
    <d v="1899-12-30T16:04:00"/>
    <n v="30"/>
    <s v="rtp"/>
    <s v="Redtail Parrotfish"/>
    <s v="Sparisoma chrysopterum"/>
    <x v="21"/>
    <x v="1"/>
    <n v="5"/>
    <n v="1"/>
    <s v="j"/>
    <n v="1.072E-2"/>
    <n v="3.09"/>
    <n v="-3.0508999999999999"/>
    <n v="2.3191999999999999"/>
    <n v="1.5488597670865605"/>
    <n v="7.7508839426194278"/>
    <x v="891"/>
  </r>
  <r>
    <n v="2019"/>
    <d v="2019-09-19T00:00:00"/>
    <x v="9"/>
    <x v="1"/>
    <x v="6"/>
    <d v="1899-12-30T16:04:00"/>
    <n v="30"/>
    <s v="prp"/>
    <s v="Princess Parrotfish"/>
    <s v="Scarus taeniopterus"/>
    <x v="21"/>
    <x v="1"/>
    <n v="23"/>
    <n v="1"/>
    <s v="i"/>
    <n v="3.3500000000000002E-2"/>
    <n v="2.7086000000000001"/>
    <n v="-3.2256999999999998"/>
    <n v="2.3852000000000002"/>
    <n v="163.46351132632066"/>
    <n v="255.56020890468707"/>
    <x v="647"/>
  </r>
  <r>
    <n v="2019"/>
    <d v="2019-09-19T00:00:00"/>
    <x v="9"/>
    <x v="1"/>
    <x v="6"/>
    <d v="1899-12-30T16:04:00"/>
    <n v="30"/>
    <s v="stop"/>
    <s v="Stoplight Parrotfish"/>
    <s v="Sparisoma viride"/>
    <x v="21"/>
    <x v="1"/>
    <n v="27"/>
    <n v="1"/>
    <s v="t"/>
    <n v="1.38E-2"/>
    <n v="3.04"/>
    <n v="-4.4317000000000002"/>
    <n v="2.9051"/>
    <n v="309.9023927596819"/>
    <n v="428.20809318874581"/>
    <x v="685"/>
  </r>
  <r>
    <n v="2019"/>
    <d v="2019-09-19T00:00:00"/>
    <x v="9"/>
    <x v="1"/>
    <x v="6"/>
    <d v="1899-12-30T16:04:00"/>
    <n v="30"/>
    <s v="qup"/>
    <s v="Queen Parrotfish"/>
    <s v="Scarus vetula"/>
    <x v="21"/>
    <x v="1"/>
    <n v="30"/>
    <n v="1"/>
    <s v="i"/>
    <n v="1.38E-2"/>
    <n v="3.03"/>
    <n v="-5.0162000000000004"/>
    <n v="3.1109"/>
    <n v="412.62590342031763"/>
    <n v="489.6395738782121"/>
    <x v="676"/>
  </r>
  <r>
    <n v="2019"/>
    <d v="2019-09-19T00:00:00"/>
    <x v="9"/>
    <x v="1"/>
    <x v="6"/>
    <d v="1899-12-30T16:04:00"/>
    <n v="30"/>
    <s v="qup"/>
    <s v="Queen Parrotfish"/>
    <s v="Scarus vetula"/>
    <x v="21"/>
    <x v="1"/>
    <n v="20"/>
    <n v="1"/>
    <s v="i"/>
    <n v="1.38E-2"/>
    <n v="3.03"/>
    <n v="-5.0162000000000004"/>
    <n v="3.1109"/>
    <n v="120.7813760748945"/>
    <n v="138.69928220116935"/>
    <x v="613"/>
  </r>
  <r>
    <n v="2019"/>
    <d v="2019-09-19T00:00:00"/>
    <x v="9"/>
    <x v="1"/>
    <x v="6"/>
    <d v="1899-12-30T16:04:00"/>
    <n v="30"/>
    <s v="blt"/>
    <s v="Blue Tang"/>
    <s v="Acanthurus coeruleus"/>
    <x v="22"/>
    <x v="1"/>
    <n v="15"/>
    <n v="1"/>
    <m/>
    <n v="2.512E-2"/>
    <n v="2.96"/>
    <n v="-2.8241999999999998"/>
    <n v="2.2637999999999998"/>
    <n v="76.076366478829684"/>
    <n v="126.48394196747614"/>
    <x v="623"/>
  </r>
  <r>
    <n v="2019"/>
    <d v="2019-09-19T00:00:00"/>
    <x v="9"/>
    <x v="1"/>
    <x v="6"/>
    <d v="1899-12-30T16:04:00"/>
    <n v="30"/>
    <s v="stop"/>
    <s v="Stoplight Parrotfish"/>
    <s v="Sparisoma viride"/>
    <x v="21"/>
    <x v="1"/>
    <n v="30"/>
    <n v="1"/>
    <s v="t"/>
    <n v="1.38E-2"/>
    <n v="3.04"/>
    <n v="-4.4317000000000002"/>
    <n v="2.9051"/>
    <n v="426.90151962585236"/>
    <n v="581.54718397712224"/>
    <x v="600"/>
  </r>
  <r>
    <n v="2019"/>
    <d v="2019-09-19T00:00:00"/>
    <x v="9"/>
    <x v="1"/>
    <x v="6"/>
    <d v="1899-12-30T16:04:00"/>
    <n v="30"/>
    <s v="prp"/>
    <s v="Princess Parrotfish"/>
    <s v="Scarus taeniopterus"/>
    <x v="21"/>
    <x v="1"/>
    <n v="33"/>
    <n v="1"/>
    <s v="t"/>
    <n v="3.3500000000000002E-2"/>
    <n v="2.7086000000000001"/>
    <n v="-3.2256999999999998"/>
    <n v="2.3852000000000002"/>
    <n v="434.60194397652009"/>
    <n v="604.58789760290301"/>
    <x v="644"/>
  </r>
  <r>
    <n v="2019"/>
    <d v="2019-09-19T00:00:00"/>
    <x v="9"/>
    <x v="1"/>
    <x v="6"/>
    <d v="1899-12-30T16:04:00"/>
    <n v="30"/>
    <s v="rbp"/>
    <s v="Redband Parrotfish"/>
    <s v="Sparisoma aurofrenatum"/>
    <x v="21"/>
    <x v="1"/>
    <n v="20"/>
    <n v="1"/>
    <s v="i"/>
    <n v="1.072E-2"/>
    <n v="3.12"/>
    <n v="-4.0781000000000001"/>
    <n v="2.7437999999999998"/>
    <n v="122.85939484389488"/>
    <n v="171.97531044669645"/>
    <x v="614"/>
  </r>
  <r>
    <n v="2019"/>
    <d v="2019-09-19T00:00:00"/>
    <x v="9"/>
    <x v="1"/>
    <x v="7"/>
    <d v="1899-12-30T16:04:00"/>
    <n v="30"/>
    <s v="prp"/>
    <s v="Princess Parrotfish"/>
    <s v="Scarus taeniopterus"/>
    <x v="21"/>
    <x v="1"/>
    <n v="25"/>
    <n v="1"/>
    <s v="i"/>
    <n v="3.3500000000000002E-2"/>
    <n v="2.7086000000000001"/>
    <n v="-3.2256999999999998"/>
    <n v="2.3852000000000002"/>
    <n v="204.88261780856331"/>
    <n v="311.79310623759653"/>
    <x v="711"/>
  </r>
  <r>
    <n v="2019"/>
    <d v="2019-09-19T00:00:00"/>
    <x v="9"/>
    <x v="1"/>
    <x v="7"/>
    <d v="1899-12-30T16:04:00"/>
    <n v="30"/>
    <s v="prp"/>
    <s v="Princess Parrotfish"/>
    <s v="Scarus taeniopterus"/>
    <x v="21"/>
    <x v="1"/>
    <n v="30"/>
    <n v="1"/>
    <s v="t"/>
    <n v="3.3500000000000002E-2"/>
    <n v="2.7086000000000001"/>
    <n v="-3.2256999999999998"/>
    <n v="2.3852000000000002"/>
    <n v="335.71862643946946"/>
    <n v="481.64783974460363"/>
    <x v="724"/>
  </r>
  <r>
    <n v="2019"/>
    <d v="2019-09-19T00:00:00"/>
    <x v="9"/>
    <x v="1"/>
    <x v="7"/>
    <d v="1899-12-30T16:04:00"/>
    <n v="30"/>
    <s v="qup"/>
    <s v="Queen Parrotfish"/>
    <s v="Scarus vetula"/>
    <x v="21"/>
    <x v="1"/>
    <n v="29"/>
    <n v="1"/>
    <s v="t"/>
    <n v="1.38E-2"/>
    <n v="3.03"/>
    <n v="-5.0162000000000004"/>
    <n v="3.1109"/>
    <n v="372.34456592033081"/>
    <n v="440.62986728379997"/>
    <x v="598"/>
  </r>
  <r>
    <n v="2019"/>
    <d v="2019-09-19T00:00:00"/>
    <x v="9"/>
    <x v="1"/>
    <x v="7"/>
    <d v="1899-12-30T16:04:00"/>
    <n v="30"/>
    <s v="qup"/>
    <s v="Queen Parrotfish"/>
    <s v="Scarus vetula"/>
    <x v="21"/>
    <x v="1"/>
    <n v="33"/>
    <n v="1"/>
    <s v="i"/>
    <n v="1.38E-2"/>
    <n v="3.03"/>
    <n v="-5.0162000000000004"/>
    <n v="3.1109"/>
    <n v="550.77766968219782"/>
    <n v="658.63531859738646"/>
    <x v="701"/>
  </r>
  <r>
    <n v="2019"/>
    <d v="2019-09-19T00:00:00"/>
    <x v="9"/>
    <x v="1"/>
    <x v="7"/>
    <d v="1899-12-30T16:04:00"/>
    <n v="30"/>
    <s v="prp"/>
    <s v="Princess Parrotfish"/>
    <s v="Scarus taeniopterus"/>
    <x v="21"/>
    <x v="1"/>
    <n v="23"/>
    <n v="1"/>
    <s v="i"/>
    <n v="3.3500000000000002E-2"/>
    <n v="2.7086000000000001"/>
    <n v="-3.2256999999999998"/>
    <n v="2.3852000000000002"/>
    <n v="163.46351132632066"/>
    <n v="255.56020890468707"/>
    <x v="647"/>
  </r>
  <r>
    <n v="2019"/>
    <d v="2019-09-19T00:00:00"/>
    <x v="9"/>
    <x v="1"/>
    <x v="7"/>
    <d v="1899-12-30T16:04:00"/>
    <n v="30"/>
    <s v="ocs"/>
    <s v="Ocean Surgeonfish"/>
    <s v="Acanthurus bahianus"/>
    <x v="22"/>
    <x v="1"/>
    <n v="17"/>
    <n v="1"/>
    <m/>
    <n v="1.8620000000000001E-2"/>
    <n v="2.91"/>
    <n v="-4.6005000000000003"/>
    <n v="2.9752000000000001"/>
    <n v="70.890173269794147"/>
    <n v="108.52545888885899"/>
    <x v="654"/>
  </r>
  <r>
    <n v="2019"/>
    <d v="2019-03-14T00:00:00"/>
    <x v="10"/>
    <x v="0"/>
    <x v="8"/>
    <d v="1899-12-30T12:37:00"/>
    <n v="34"/>
    <s v="strp"/>
    <s v="Striped Parrotfish"/>
    <s v="Scarus iserti"/>
    <x v="21"/>
    <x v="1"/>
    <n v="22"/>
    <n v="2"/>
    <s v="t"/>
    <n v="1.0959999999999999E-2"/>
    <n v="3.01"/>
    <n v="-4.8887"/>
    <n v="3.0548000000000002"/>
    <n v="120.36572149485421"/>
    <n v="184.89825197921766"/>
    <x v="892"/>
  </r>
  <r>
    <n v="2019"/>
    <d v="2019-03-14T00:00:00"/>
    <x v="10"/>
    <x v="0"/>
    <x v="8"/>
    <d v="1899-12-30T12:37:00"/>
    <n v="34"/>
    <s v="qup"/>
    <s v="Queen Parrotfish"/>
    <s v="Scarus vetula"/>
    <x v="21"/>
    <x v="1"/>
    <n v="23"/>
    <n v="2"/>
    <s v="i"/>
    <n v="1.38E-2"/>
    <n v="3.03"/>
    <n v="-5.0162000000000004"/>
    <n v="3.1109"/>
    <n v="184.46519255545186"/>
    <n v="214.23929230422809"/>
    <x v="875"/>
  </r>
  <r>
    <n v="2019"/>
    <d v="2019-03-14T00:00:00"/>
    <x v="10"/>
    <x v="0"/>
    <x v="0"/>
    <d v="1899-12-30T12:37:00"/>
    <n v="34"/>
    <s v="stop"/>
    <s v="Stoplight Parrotfish"/>
    <s v="Sparisoma viride"/>
    <x v="21"/>
    <x v="1"/>
    <n v="32"/>
    <n v="1"/>
    <s v="t"/>
    <n v="1.38E-2"/>
    <n v="3.04"/>
    <n v="-4.4317000000000002"/>
    <n v="2.9051"/>
    <n v="519.43955821229099"/>
    <n v="701.47339170910243"/>
    <x v="663"/>
  </r>
  <r>
    <n v="2019"/>
    <d v="2019-03-14T00:00:00"/>
    <x v="10"/>
    <x v="0"/>
    <x v="0"/>
    <d v="1899-12-30T12:37:00"/>
    <n v="34"/>
    <s v="qup"/>
    <s v="Queen Parrotfish"/>
    <s v="Scarus vetula"/>
    <x v="21"/>
    <x v="1"/>
    <n v="35"/>
    <n v="1"/>
    <s v="t"/>
    <n v="1.38E-2"/>
    <n v="3.03"/>
    <n v="-5.0162000000000004"/>
    <n v="3.1109"/>
    <n v="658.27181550210435"/>
    <n v="790.93588337793562"/>
    <x v="688"/>
  </r>
  <r>
    <n v="2019"/>
    <d v="2019-03-14T00:00:00"/>
    <x v="10"/>
    <x v="0"/>
    <x v="0"/>
    <d v="1899-12-30T12:37:00"/>
    <n v="34"/>
    <s v="qup"/>
    <s v="Queen Parrotfish"/>
    <s v="Scarus vetula"/>
    <x v="21"/>
    <x v="1"/>
    <n v="29"/>
    <n v="1"/>
    <s v="i"/>
    <n v="1.38E-2"/>
    <n v="3.03"/>
    <n v="-5.0162000000000004"/>
    <n v="3.1109"/>
    <n v="372.34456592033081"/>
    <n v="440.62986728379997"/>
    <x v="598"/>
  </r>
  <r>
    <n v="2019"/>
    <d v="2019-03-14T00:00:00"/>
    <x v="10"/>
    <x v="0"/>
    <x v="0"/>
    <d v="1899-12-30T12:37:00"/>
    <n v="34"/>
    <s v="stop"/>
    <s v="Stoplight Parrotfish"/>
    <s v="Sparisoma viride"/>
    <x v="21"/>
    <x v="1"/>
    <n v="22"/>
    <n v="2"/>
    <s v="i"/>
    <n v="1.38E-2"/>
    <n v="3.04"/>
    <n v="-4.4317000000000002"/>
    <n v="2.9051"/>
    <n v="166.28153926206005"/>
    <n v="236.19577785013334"/>
    <x v="767"/>
  </r>
  <r>
    <n v="2019"/>
    <d v="2019-03-14T00:00:00"/>
    <x v="10"/>
    <x v="0"/>
    <x v="0"/>
    <d v="1899-12-30T12:37:00"/>
    <n v="34"/>
    <s v="stop"/>
    <s v="Stoplight Parrotfish"/>
    <s v="Sparisoma viride"/>
    <x v="21"/>
    <x v="1"/>
    <n v="18"/>
    <n v="1"/>
    <s v="i"/>
    <n v="1.38E-2"/>
    <n v="3.04"/>
    <n v="-4.4317000000000002"/>
    <n v="2.9051"/>
    <n v="90.345703069474155"/>
    <n v="131.85364940800787"/>
    <x v="605"/>
  </r>
  <r>
    <n v="2019"/>
    <d v="2019-03-14T00:00:00"/>
    <x v="10"/>
    <x v="0"/>
    <x v="0"/>
    <d v="1899-12-30T12:37:00"/>
    <n v="34"/>
    <s v="stop"/>
    <s v="Stoplight Parrotfish"/>
    <s v="Sparisoma viride"/>
    <x v="21"/>
    <x v="1"/>
    <n v="20"/>
    <n v="4"/>
    <s v="i"/>
    <n v="1.38E-2"/>
    <n v="3.04"/>
    <n v="-4.4317000000000002"/>
    <n v="2.9051"/>
    <n v="124.45440510662077"/>
    <n v="179.06975540636282"/>
    <x v="893"/>
  </r>
  <r>
    <n v="2019"/>
    <d v="2019-03-14T00:00:00"/>
    <x v="10"/>
    <x v="0"/>
    <x v="0"/>
    <d v="1899-12-30T12:37:00"/>
    <n v="34"/>
    <s v="rbp"/>
    <s v="Redband Parrotfish"/>
    <s v="Sparisoma aurofrenatum"/>
    <x v="21"/>
    <x v="1"/>
    <n v="20"/>
    <n v="1"/>
    <s v="t"/>
    <n v="1.072E-2"/>
    <n v="3.12"/>
    <n v="-4.0781000000000001"/>
    <n v="2.7437999999999998"/>
    <n v="122.85939484389488"/>
    <n v="171.97531044669645"/>
    <x v="614"/>
  </r>
  <r>
    <n v="2019"/>
    <d v="2019-03-14T00:00:00"/>
    <x v="10"/>
    <x v="0"/>
    <x v="0"/>
    <d v="1899-12-30T12:37:00"/>
    <n v="34"/>
    <s v="strp"/>
    <s v="Striped Parrotfish"/>
    <s v="Scarus iserti"/>
    <x v="21"/>
    <x v="1"/>
    <n v="15"/>
    <n v="2"/>
    <s v="i"/>
    <n v="1.0959999999999999E-2"/>
    <n v="3.01"/>
    <n v="-4.8887"/>
    <n v="3.0548000000000002"/>
    <n v="38.005394411756235"/>
    <n v="57.388328837000365"/>
    <x v="894"/>
  </r>
  <r>
    <n v="2019"/>
    <d v="2019-03-14T00:00:00"/>
    <x v="10"/>
    <x v="0"/>
    <x v="0"/>
    <d v="1899-12-30T12:37:00"/>
    <n v="34"/>
    <s v="strp"/>
    <s v="Striped Parrotfish"/>
    <s v="Scarus iserti"/>
    <x v="21"/>
    <x v="1"/>
    <n v="18"/>
    <n v="1"/>
    <s v="i"/>
    <n v="1.0959999999999999E-2"/>
    <n v="3.01"/>
    <n v="-4.8887"/>
    <n v="3.0548000000000002"/>
    <n v="65.793167384954558"/>
    <n v="100.16279817170965"/>
    <x v="895"/>
  </r>
  <r>
    <n v="2019"/>
    <d v="2019-03-14T00:00:00"/>
    <x v="10"/>
    <x v="0"/>
    <x v="0"/>
    <d v="1899-12-30T12:37:00"/>
    <n v="34"/>
    <s v="prp"/>
    <s v="Princess Parrotfish"/>
    <s v="Scarus taeniopterus"/>
    <x v="21"/>
    <x v="1"/>
    <n v="10"/>
    <n v="1"/>
    <s v="i"/>
    <n v="3.3500000000000002E-2"/>
    <n v="2.7086000000000001"/>
    <n v="-3.2256999999999998"/>
    <n v="2.3852000000000002"/>
    <n v="17.125560999944316"/>
    <n v="35.050966680669347"/>
    <x v="804"/>
  </r>
  <r>
    <n v="2019"/>
    <d v="2019-03-14T00:00:00"/>
    <x v="10"/>
    <x v="0"/>
    <x v="0"/>
    <d v="1899-12-30T12:37:00"/>
    <n v="34"/>
    <s v="prp"/>
    <s v="Princess Parrotfish"/>
    <s v="Scarus taeniopterus"/>
    <x v="21"/>
    <x v="1"/>
    <n v="12"/>
    <n v="2"/>
    <s v="i"/>
    <n v="3.3500000000000002E-2"/>
    <n v="2.7086000000000001"/>
    <n v="-3.2256999999999998"/>
    <n v="2.3852000000000002"/>
    <n v="28.061774480442775"/>
    <n v="54.145592205106873"/>
    <x v="803"/>
  </r>
  <r>
    <n v="2019"/>
    <d v="2019-03-14T00:00:00"/>
    <x v="10"/>
    <x v="0"/>
    <x v="0"/>
    <d v="1899-12-30T12:37:00"/>
    <n v="34"/>
    <s v="prp"/>
    <s v="Princess Parrotfish"/>
    <s v="Scarus taeniopterus"/>
    <x v="21"/>
    <x v="1"/>
    <n v="14"/>
    <n v="2"/>
    <s v="i"/>
    <n v="3.3500000000000002E-2"/>
    <n v="2.7086000000000001"/>
    <n v="-3.2256999999999998"/>
    <n v="2.3852000000000002"/>
    <n v="42.603688875365265"/>
    <n v="78.206813423753971"/>
    <x v="699"/>
  </r>
  <r>
    <n v="2019"/>
    <d v="2019-03-14T00:00:00"/>
    <x v="10"/>
    <x v="0"/>
    <x v="0"/>
    <d v="1899-12-30T12:37:00"/>
    <n v="34"/>
    <s v="ocs"/>
    <s v="Ocean Surgeonfish"/>
    <s v="Acanthurus bahianus"/>
    <x v="22"/>
    <x v="1"/>
    <n v="15"/>
    <n v="1"/>
    <m/>
    <n v="1.8620000000000001E-2"/>
    <n v="2.91"/>
    <n v="-4.6005000000000003"/>
    <n v="2.9752000000000001"/>
    <n v="49.249887240092868"/>
    <n v="74.783659607909669"/>
    <x v="596"/>
  </r>
  <r>
    <n v="2019"/>
    <d v="2019-03-14T00:00:00"/>
    <x v="10"/>
    <x v="0"/>
    <x v="1"/>
    <d v="1899-12-30T12:47:00"/>
    <n v="28"/>
    <s v="qup"/>
    <s v="Queen Parrotfish"/>
    <s v="Scarus vetula"/>
    <x v="21"/>
    <x v="1"/>
    <n v="34"/>
    <n v="1"/>
    <s v="t"/>
    <n v="1.38E-2"/>
    <n v="3.03"/>
    <n v="-5.0162000000000004"/>
    <n v="3.1109"/>
    <n v="602.92071435551179"/>
    <n v="722.73279691201913"/>
    <x v="896"/>
  </r>
  <r>
    <n v="2019"/>
    <d v="2019-03-14T00:00:00"/>
    <x v="10"/>
    <x v="0"/>
    <x v="1"/>
    <d v="1899-12-30T12:47:00"/>
    <n v="28"/>
    <s v="qup"/>
    <s v="Queen Parrotfish"/>
    <s v="Scarus vetula"/>
    <x v="21"/>
    <x v="1"/>
    <n v="29"/>
    <n v="1"/>
    <s v="t"/>
    <n v="1.38E-2"/>
    <n v="3.03"/>
    <n v="-5.0162000000000004"/>
    <n v="3.1109"/>
    <n v="372.34456592033081"/>
    <n v="440.62986728379997"/>
    <x v="598"/>
  </r>
  <r>
    <n v="2019"/>
    <d v="2019-03-14T00:00:00"/>
    <x v="10"/>
    <x v="0"/>
    <x v="1"/>
    <d v="1899-12-30T12:47:00"/>
    <n v="28"/>
    <s v="rbp"/>
    <s v="Redband Parrotfish"/>
    <s v="Sparisoma aurofrenatum"/>
    <x v="21"/>
    <x v="1"/>
    <n v="20"/>
    <n v="1"/>
    <s v="t"/>
    <n v="1.072E-2"/>
    <n v="3.12"/>
    <n v="-4.0781000000000001"/>
    <n v="2.7437999999999998"/>
    <n v="122.85939484389488"/>
    <n v="171.97531044669645"/>
    <x v="614"/>
  </r>
  <r>
    <n v="2019"/>
    <d v="2019-03-14T00:00:00"/>
    <x v="10"/>
    <x v="0"/>
    <x v="1"/>
    <d v="1899-12-30T12:47:00"/>
    <n v="28"/>
    <s v="strp"/>
    <s v="Striped Parrotfish"/>
    <s v="Scarus iserti"/>
    <x v="21"/>
    <x v="1"/>
    <n v="23"/>
    <n v="1"/>
    <s v="t"/>
    <n v="1.0959999999999999E-2"/>
    <n v="3.01"/>
    <n v="-4.8887"/>
    <n v="3.0548000000000002"/>
    <n v="137.59775259552106"/>
    <n v="211.79036238974825"/>
    <x v="674"/>
  </r>
  <r>
    <n v="2019"/>
    <d v="2019-03-14T00:00:00"/>
    <x v="10"/>
    <x v="0"/>
    <x v="1"/>
    <d v="1899-12-30T12:47:00"/>
    <n v="28"/>
    <s v="stop"/>
    <s v="Stoplight Parrotfish"/>
    <s v="Sparisoma viride"/>
    <x v="21"/>
    <x v="1"/>
    <n v="24"/>
    <n v="1"/>
    <s v="t"/>
    <n v="1.38E-2"/>
    <n v="3.04"/>
    <n v="-4.4317000000000002"/>
    <n v="2.9051"/>
    <n v="216.63132757933843"/>
    <n v="304.12468932899543"/>
    <x v="655"/>
  </r>
  <r>
    <n v="2019"/>
    <d v="2019-03-14T00:00:00"/>
    <x v="10"/>
    <x v="0"/>
    <x v="1"/>
    <d v="1899-12-30T12:47:00"/>
    <n v="28"/>
    <s v="dcf"/>
    <s v="Doctorfish"/>
    <s v="Acanthurus chirurgus"/>
    <x v="22"/>
    <x v="1"/>
    <n v="15"/>
    <n v="2"/>
    <m/>
    <n v="2.0889999999999999E-2"/>
    <n v="2.96"/>
    <n v="-2.4262000000000001"/>
    <n v="2.0768"/>
    <n v="63.265736295491713"/>
    <n v="123.90999139179274"/>
    <x v="897"/>
  </r>
  <r>
    <n v="2019"/>
    <d v="2019-03-14T00:00:00"/>
    <x v="10"/>
    <x v="0"/>
    <x v="1"/>
    <d v="1899-12-30T12:47:00"/>
    <n v="28"/>
    <s v="strp"/>
    <s v="Striped Parrotfish"/>
    <s v="Scarus iserti"/>
    <x v="21"/>
    <x v="1"/>
    <n v="12"/>
    <n v="2"/>
    <s v="i"/>
    <n v="1.0959999999999999E-2"/>
    <n v="3.01"/>
    <n v="-4.8887"/>
    <n v="3.0548000000000002"/>
    <n v="19.415389375922789"/>
    <n v="29.025711241570576"/>
    <x v="898"/>
  </r>
  <r>
    <n v="2019"/>
    <d v="2019-03-14T00:00:00"/>
    <x v="10"/>
    <x v="0"/>
    <x v="1"/>
    <d v="1899-12-30T12:47:00"/>
    <n v="28"/>
    <s v="prp"/>
    <s v="Princess Parrotfish"/>
    <s v="Scarus taeniopterus"/>
    <x v="21"/>
    <x v="1"/>
    <n v="14"/>
    <n v="1"/>
    <s v="i"/>
    <n v="3.3500000000000002E-2"/>
    <n v="2.7086000000000001"/>
    <n v="-3.2256999999999998"/>
    <n v="2.3852000000000002"/>
    <n v="42.603688875365265"/>
    <n v="78.206813423753971"/>
    <x v="608"/>
  </r>
  <r>
    <n v="2019"/>
    <d v="2019-03-14T00:00:00"/>
    <x v="10"/>
    <x v="0"/>
    <x v="1"/>
    <d v="1899-12-30T12:47:00"/>
    <n v="28"/>
    <s v="prp"/>
    <s v="Princess Parrotfish"/>
    <s v="Scarus taeniopterus"/>
    <x v="21"/>
    <x v="1"/>
    <n v="18"/>
    <n v="1"/>
    <s v="i"/>
    <n v="3.3500000000000002E-2"/>
    <n v="2.7086000000000001"/>
    <n v="-3.2256999999999998"/>
    <n v="2.3852000000000002"/>
    <n v="84.154222975924739"/>
    <n v="142.42163893869329"/>
    <x v="592"/>
  </r>
  <r>
    <n v="2019"/>
    <d v="2019-03-14T00:00:00"/>
    <x v="10"/>
    <x v="0"/>
    <x v="1"/>
    <d v="1899-12-30T12:47:00"/>
    <n v="28"/>
    <s v="prp"/>
    <s v="Princess Parrotfish"/>
    <s v="Scarus taeniopterus"/>
    <x v="21"/>
    <x v="1"/>
    <n v="3"/>
    <n v="2"/>
    <s v="j"/>
    <n v="3.3500000000000002E-2"/>
    <n v="2.7086000000000001"/>
    <n v="-3.2256999999999998"/>
    <n v="2.3852000000000002"/>
    <n v="0.65671273400963648"/>
    <n v="1.9839449475553055"/>
    <x v="618"/>
  </r>
  <r>
    <n v="2019"/>
    <d v="2019-03-14T00:00:00"/>
    <x v="10"/>
    <x v="0"/>
    <x v="1"/>
    <d v="1899-12-30T12:47:00"/>
    <n v="28"/>
    <s v="strp"/>
    <s v="Striped Parrotfish"/>
    <s v="Scarus iserti"/>
    <x v="21"/>
    <x v="1"/>
    <n v="4"/>
    <n v="1"/>
    <s v="j"/>
    <n v="1.0959999999999999E-2"/>
    <n v="3.01"/>
    <n v="-4.8887"/>
    <n v="3.0548000000000002"/>
    <n v="0.71123173750391744"/>
    <n v="1.0122152160204034"/>
    <x v="851"/>
  </r>
  <r>
    <n v="2019"/>
    <d v="2019-03-14T00:00:00"/>
    <x v="10"/>
    <x v="0"/>
    <x v="1"/>
    <d v="1899-12-30T12:47:00"/>
    <n v="28"/>
    <s v="stop"/>
    <s v="Stoplight Parrotfish"/>
    <s v="Sparisoma viride"/>
    <x v="21"/>
    <x v="1"/>
    <n v="4"/>
    <n v="1"/>
    <s v="j"/>
    <n v="1.38E-2"/>
    <n v="3.04"/>
    <n v="-4.4317000000000002"/>
    <n v="2.9051"/>
    <n v="0.933558333423811"/>
    <n v="1.6689544383321804"/>
    <x v="819"/>
  </r>
  <r>
    <n v="2019"/>
    <d v="2019-03-14T00:00:00"/>
    <x v="10"/>
    <x v="0"/>
    <x v="2"/>
    <d v="1899-12-30T12:56:00"/>
    <n v="30"/>
    <s v="strp"/>
    <s v="Striped Parrotfish"/>
    <s v="Scarus iserti"/>
    <x v="21"/>
    <x v="1"/>
    <n v="22"/>
    <n v="1"/>
    <s v="t"/>
    <n v="1.0959999999999999E-2"/>
    <n v="3.01"/>
    <n v="-4.8887"/>
    <n v="3.0548000000000002"/>
    <n v="120.36572149485421"/>
    <n v="184.89825197921766"/>
    <x v="683"/>
  </r>
  <r>
    <n v="2019"/>
    <d v="2019-03-14T00:00:00"/>
    <x v="10"/>
    <x v="0"/>
    <x v="2"/>
    <d v="1899-12-30T12:56:00"/>
    <n v="30"/>
    <s v="qup"/>
    <s v="Queen Parrotfish"/>
    <s v="Scarus vetula"/>
    <x v="21"/>
    <x v="1"/>
    <n v="34"/>
    <n v="1"/>
    <s v="t"/>
    <n v="1.38E-2"/>
    <n v="3.03"/>
    <n v="-5.0162000000000004"/>
    <n v="3.1109"/>
    <n v="602.92071435551179"/>
    <n v="722.73279691201913"/>
    <x v="896"/>
  </r>
  <r>
    <n v="2019"/>
    <d v="2019-03-14T00:00:00"/>
    <x v="10"/>
    <x v="0"/>
    <x v="2"/>
    <d v="1899-12-30T12:56:00"/>
    <n v="30"/>
    <s v="rbp"/>
    <s v="Redband Parrotfish"/>
    <s v="Sparisoma aurofrenatum"/>
    <x v="21"/>
    <x v="1"/>
    <n v="20"/>
    <n v="1"/>
    <s v="t"/>
    <n v="1.072E-2"/>
    <n v="3.12"/>
    <n v="-4.0781000000000001"/>
    <n v="2.7437999999999998"/>
    <n v="122.85939484389488"/>
    <n v="171.97531044669645"/>
    <x v="614"/>
  </r>
  <r>
    <n v="2019"/>
    <d v="2019-03-14T00:00:00"/>
    <x v="10"/>
    <x v="0"/>
    <x v="2"/>
    <d v="1899-12-30T12:56:00"/>
    <n v="30"/>
    <s v="qup"/>
    <s v="Queen Parrotfish"/>
    <s v="Scarus vetula"/>
    <x v="21"/>
    <x v="1"/>
    <n v="16"/>
    <n v="1"/>
    <s v="i"/>
    <n v="1.38E-2"/>
    <n v="3.03"/>
    <n v="-5.0162000000000004"/>
    <n v="3.1109"/>
    <n v="61.427470757312861"/>
    <n v="69.278241285785583"/>
    <x v="827"/>
  </r>
  <r>
    <n v="2019"/>
    <d v="2019-03-14T00:00:00"/>
    <x v="10"/>
    <x v="0"/>
    <x v="2"/>
    <d v="1899-12-30T12:56:00"/>
    <n v="30"/>
    <s v="qup"/>
    <s v="Queen Parrotfish"/>
    <s v="Scarus vetula"/>
    <x v="21"/>
    <x v="1"/>
    <n v="22"/>
    <n v="1"/>
    <s v="i"/>
    <n v="1.38E-2"/>
    <n v="3.03"/>
    <n v="-5.0162000000000004"/>
    <n v="3.1109"/>
    <n v="161.22033130764439"/>
    <n v="186.5703893135852"/>
    <x v="690"/>
  </r>
  <r>
    <n v="2019"/>
    <d v="2019-03-14T00:00:00"/>
    <x v="10"/>
    <x v="0"/>
    <x v="2"/>
    <d v="1899-12-30T12:56:00"/>
    <n v="30"/>
    <s v="qup"/>
    <s v="Queen Parrotfish"/>
    <s v="Scarus vetula"/>
    <x v="21"/>
    <x v="1"/>
    <n v="18"/>
    <n v="1"/>
    <s v="i"/>
    <n v="1.38E-2"/>
    <n v="3.03"/>
    <n v="-5.0162000000000004"/>
    <n v="3.1109"/>
    <n v="87.771753925642656"/>
    <n v="99.937213515920433"/>
    <x v="691"/>
  </r>
  <r>
    <n v="2019"/>
    <d v="2019-03-14T00:00:00"/>
    <x v="10"/>
    <x v="0"/>
    <x v="2"/>
    <d v="1899-12-30T12:56:00"/>
    <n v="30"/>
    <s v="qup"/>
    <s v="Queen Parrotfish"/>
    <s v="Scarus vetula"/>
    <x v="21"/>
    <x v="1"/>
    <n v="14"/>
    <n v="1"/>
    <s v="i"/>
    <n v="1.38E-2"/>
    <n v="3.03"/>
    <n v="-5.0162000000000004"/>
    <n v="3.1109"/>
    <n v="40.987085198126152"/>
    <n v="45.728789604589814"/>
    <x v="899"/>
  </r>
  <r>
    <n v="2019"/>
    <d v="2019-03-14T00:00:00"/>
    <x v="10"/>
    <x v="0"/>
    <x v="2"/>
    <d v="1899-12-30T12:56:00"/>
    <n v="30"/>
    <s v="qup"/>
    <s v="Queen Parrotfish"/>
    <s v="Scarus vetula"/>
    <x v="21"/>
    <x v="1"/>
    <n v="32"/>
    <n v="1"/>
    <s v="t"/>
    <n v="1.38E-2"/>
    <n v="3.03"/>
    <n v="-5.0162000000000004"/>
    <n v="3.1109"/>
    <n v="501.74553995792371"/>
    <n v="598.50952660385963"/>
    <x v="802"/>
  </r>
  <r>
    <n v="2019"/>
    <d v="2019-03-14T00:00:00"/>
    <x v="10"/>
    <x v="0"/>
    <x v="2"/>
    <d v="1899-12-30T12:56:00"/>
    <n v="30"/>
    <s v="stop"/>
    <s v="Stoplight Parrotfish"/>
    <s v="Sparisoma viride"/>
    <x v="21"/>
    <x v="1"/>
    <n v="20"/>
    <n v="1"/>
    <s v="i"/>
    <n v="1.38E-2"/>
    <n v="3.04"/>
    <n v="-4.4317000000000002"/>
    <n v="2.9051"/>
    <n v="124.45440510662077"/>
    <n v="179.06975540636282"/>
    <x v="593"/>
  </r>
  <r>
    <n v="2019"/>
    <d v="2019-03-14T00:00:00"/>
    <x v="10"/>
    <x v="0"/>
    <x v="2"/>
    <d v="1899-12-30T12:56:00"/>
    <n v="30"/>
    <s v="stop"/>
    <s v="Stoplight Parrotfish"/>
    <s v="Sparisoma viride"/>
    <x v="21"/>
    <x v="1"/>
    <n v="30"/>
    <n v="1"/>
    <s v="t"/>
    <n v="1.38E-2"/>
    <n v="3.04"/>
    <n v="-4.4317000000000002"/>
    <n v="2.9051"/>
    <n v="426.90151962585236"/>
    <n v="581.54718397712224"/>
    <x v="600"/>
  </r>
  <r>
    <n v="2019"/>
    <d v="2019-03-14T00:00:00"/>
    <x v="10"/>
    <x v="0"/>
    <x v="2"/>
    <d v="1899-12-30T12:56:00"/>
    <n v="30"/>
    <s v="stop"/>
    <s v="Stoplight Parrotfish"/>
    <s v="Sparisoma viride"/>
    <x v="21"/>
    <x v="1"/>
    <n v="22"/>
    <n v="1"/>
    <s v="i"/>
    <n v="1.38E-2"/>
    <n v="3.04"/>
    <n v="-4.4317000000000002"/>
    <n v="2.9051"/>
    <n v="166.28153926206005"/>
    <n v="236.19577785013334"/>
    <x v="604"/>
  </r>
  <r>
    <n v="2019"/>
    <d v="2019-03-14T00:00:00"/>
    <x v="10"/>
    <x v="0"/>
    <x v="2"/>
    <d v="1899-12-30T12:56:00"/>
    <n v="30"/>
    <s v="prp"/>
    <s v="Princess Parrotfish"/>
    <s v="Scarus taeniopterus"/>
    <x v="21"/>
    <x v="1"/>
    <n v="20"/>
    <n v="1"/>
    <s v="t"/>
    <n v="3.3500000000000002E-2"/>
    <n v="2.7086000000000001"/>
    <n v="-3.2256999999999998"/>
    <n v="2.3852000000000002"/>
    <n v="111.94756544450011"/>
    <n v="183.11197449783583"/>
    <x v="611"/>
  </r>
  <r>
    <n v="2019"/>
    <d v="2019-03-14T00:00:00"/>
    <x v="10"/>
    <x v="0"/>
    <x v="2"/>
    <d v="1899-12-30T12:56:00"/>
    <n v="30"/>
    <s v="prp"/>
    <s v="Princess Parrotfish"/>
    <s v="Scarus taeniopterus"/>
    <x v="21"/>
    <x v="1"/>
    <n v="12"/>
    <n v="1"/>
    <s v="i"/>
    <n v="3.3500000000000002E-2"/>
    <n v="2.7086000000000001"/>
    <n v="-3.2256999999999998"/>
    <n v="2.3852000000000002"/>
    <n v="28.061774480442775"/>
    <n v="54.145592205106873"/>
    <x v="591"/>
  </r>
  <r>
    <n v="2019"/>
    <d v="2019-03-14T00:00:00"/>
    <x v="10"/>
    <x v="0"/>
    <x v="2"/>
    <d v="1899-12-30T12:56:00"/>
    <n v="30"/>
    <s v="ocs"/>
    <s v="Ocean Surgeonfish"/>
    <s v="Acanthurus bahianus"/>
    <x v="22"/>
    <x v="1"/>
    <n v="15"/>
    <n v="1"/>
    <m/>
    <n v="1.8620000000000001E-2"/>
    <n v="2.91"/>
    <n v="-4.6005000000000003"/>
    <n v="2.9752000000000001"/>
    <n v="49.249887240092868"/>
    <n v="74.783659607909669"/>
    <x v="596"/>
  </r>
  <r>
    <n v="2019"/>
    <d v="2019-03-14T00:00:00"/>
    <x v="10"/>
    <x v="0"/>
    <x v="2"/>
    <d v="1899-12-30T12:56:00"/>
    <n v="30"/>
    <s v="blt"/>
    <s v="Blue Tang"/>
    <s v="Acanthurus coeruleus"/>
    <x v="22"/>
    <x v="1"/>
    <n v="15"/>
    <n v="1"/>
    <m/>
    <n v="2.512E-2"/>
    <n v="2.96"/>
    <n v="-2.8241999999999998"/>
    <n v="2.2637999999999998"/>
    <n v="76.076366478829684"/>
    <n v="126.48394196747614"/>
    <x v="623"/>
  </r>
  <r>
    <n v="2019"/>
    <d v="2019-03-14T00:00:00"/>
    <x v="10"/>
    <x v="0"/>
    <x v="2"/>
    <d v="1899-12-30T12:56:00"/>
    <n v="30"/>
    <s v="rbp"/>
    <s v="Redband Parrotfish"/>
    <s v="Sparisoma aurofrenatum"/>
    <x v="21"/>
    <x v="1"/>
    <n v="14"/>
    <n v="1"/>
    <s v="t"/>
    <n v="1.072E-2"/>
    <n v="3.12"/>
    <n v="-4.0781000000000001"/>
    <n v="2.7437999999999998"/>
    <n v="40.375160027328299"/>
    <n v="64.631778134170816"/>
    <x v="603"/>
  </r>
  <r>
    <n v="2019"/>
    <d v="2019-03-14T00:00:00"/>
    <x v="10"/>
    <x v="0"/>
    <x v="3"/>
    <d v="1899-12-30T13:07:00"/>
    <n v="30"/>
    <s v="qup"/>
    <s v="Queen Parrotfish"/>
    <s v="Scarus vetula"/>
    <x v="21"/>
    <x v="1"/>
    <n v="24"/>
    <n v="1"/>
    <s v="i"/>
    <n v="1.38E-2"/>
    <n v="3.03"/>
    <n v="-5.0162000000000004"/>
    <n v="3.1109"/>
    <n v="209.85491670789031"/>
    <n v="244.56772957919503"/>
    <x v="626"/>
  </r>
  <r>
    <n v="2019"/>
    <d v="2019-03-14T00:00:00"/>
    <x v="10"/>
    <x v="0"/>
    <x v="3"/>
    <d v="1899-12-30T13:07:00"/>
    <n v="30"/>
    <s v="qup"/>
    <s v="Queen Parrotfish"/>
    <s v="Scarus vetula"/>
    <x v="21"/>
    <x v="1"/>
    <n v="27"/>
    <n v="1"/>
    <s v="i"/>
    <n v="1.38E-2"/>
    <n v="3.03"/>
    <n v="-5.0162000000000004"/>
    <n v="3.1109"/>
    <n v="299.85499780940251"/>
    <n v="352.80077779738235"/>
    <x v="606"/>
  </r>
  <r>
    <n v="2019"/>
    <d v="2019-03-14T00:00:00"/>
    <x v="10"/>
    <x v="0"/>
    <x v="3"/>
    <d v="1899-12-30T13:07:00"/>
    <n v="30"/>
    <s v="qup"/>
    <s v="Queen Parrotfish"/>
    <s v="Scarus vetula"/>
    <x v="21"/>
    <x v="1"/>
    <n v="34"/>
    <n v="1"/>
    <s v="t"/>
    <n v="1.38E-2"/>
    <n v="3.03"/>
    <n v="-5.0162000000000004"/>
    <n v="3.1109"/>
    <n v="602.92071435551179"/>
    <n v="722.73279691201913"/>
    <x v="896"/>
  </r>
  <r>
    <n v="2019"/>
    <d v="2019-03-14T00:00:00"/>
    <x v="10"/>
    <x v="0"/>
    <x v="3"/>
    <d v="1899-12-30T13:07:00"/>
    <n v="30"/>
    <s v="stop"/>
    <s v="Stoplight Parrotfish"/>
    <s v="Sparisoma viride"/>
    <x v="21"/>
    <x v="1"/>
    <n v="16"/>
    <n v="1"/>
    <s v="i"/>
    <n v="1.38E-2"/>
    <n v="3.04"/>
    <n v="-4.4317000000000002"/>
    <n v="2.9051"/>
    <n v="63.154432022104622"/>
    <n v="93.645941776792625"/>
    <x v="649"/>
  </r>
  <r>
    <n v="2019"/>
    <d v="2019-03-14T00:00:00"/>
    <x v="10"/>
    <x v="0"/>
    <x v="3"/>
    <d v="1899-12-30T13:07:00"/>
    <n v="30"/>
    <s v="stop"/>
    <s v="Stoplight Parrotfish"/>
    <s v="Sparisoma viride"/>
    <x v="21"/>
    <x v="1"/>
    <n v="20"/>
    <n v="1"/>
    <s v="i"/>
    <n v="1.38E-2"/>
    <n v="3.04"/>
    <n v="-4.4317000000000002"/>
    <n v="2.9051"/>
    <n v="124.45440510662077"/>
    <n v="179.06975540636282"/>
    <x v="593"/>
  </r>
  <r>
    <n v="2019"/>
    <d v="2019-03-14T00:00:00"/>
    <x v="10"/>
    <x v="0"/>
    <x v="3"/>
    <d v="1899-12-30T13:07:00"/>
    <n v="30"/>
    <s v="rbp"/>
    <s v="Redband Parrotfish"/>
    <s v="Sparisoma aurofrenatum"/>
    <x v="21"/>
    <x v="1"/>
    <n v="18"/>
    <n v="2"/>
    <s v="t"/>
    <n v="1.072E-2"/>
    <n v="3.12"/>
    <n v="-4.0781000000000001"/>
    <n v="2.7437999999999998"/>
    <n v="88.43923988864465"/>
    <n v="128.80024807719036"/>
    <x v="900"/>
  </r>
  <r>
    <n v="2019"/>
    <d v="2019-03-14T00:00:00"/>
    <x v="10"/>
    <x v="0"/>
    <x v="3"/>
    <d v="1899-12-30T13:07:00"/>
    <n v="30"/>
    <s v="strp"/>
    <s v="Striped Parrotfish"/>
    <s v="Scarus iserti"/>
    <x v="21"/>
    <x v="1"/>
    <n v="19"/>
    <n v="1"/>
    <s v="t"/>
    <n v="1.0959999999999999E-2"/>
    <n v="3.01"/>
    <n v="-4.8887"/>
    <n v="3.0548000000000002"/>
    <n v="77.421020764594019"/>
    <n v="118.15075473078059"/>
    <x v="753"/>
  </r>
  <r>
    <n v="2019"/>
    <d v="2019-03-14T00:00:00"/>
    <x v="10"/>
    <x v="0"/>
    <x v="3"/>
    <d v="1899-12-30T13:07:00"/>
    <n v="30"/>
    <s v="strp"/>
    <s v="Striped Parrotfish"/>
    <s v="Scarus iserti"/>
    <x v="21"/>
    <x v="1"/>
    <n v="22"/>
    <n v="1"/>
    <s v="t"/>
    <n v="1.0959999999999999E-2"/>
    <n v="3.01"/>
    <n v="-4.8887"/>
    <n v="3.0548000000000002"/>
    <n v="120.36572149485421"/>
    <n v="184.89825197921766"/>
    <x v="683"/>
  </r>
  <r>
    <n v="2019"/>
    <d v="2019-03-14T00:00:00"/>
    <x v="10"/>
    <x v="0"/>
    <x v="4"/>
    <d v="1899-12-30T13:16:00"/>
    <n v="32"/>
    <s v="qup"/>
    <s v="Queen Parrotfish"/>
    <s v="Scarus vetula"/>
    <x v="21"/>
    <x v="1"/>
    <n v="26"/>
    <n v="1"/>
    <s v="i"/>
    <n v="1.38E-2"/>
    <n v="3.03"/>
    <n v="-5.0162000000000004"/>
    <n v="3.1109"/>
    <n v="267.45352779811407"/>
    <n v="313.71883111439962"/>
    <x v="595"/>
  </r>
  <r>
    <n v="2019"/>
    <d v="2019-03-14T00:00:00"/>
    <x v="10"/>
    <x v="0"/>
    <x v="4"/>
    <d v="1899-12-30T13:16:00"/>
    <n v="32"/>
    <s v="qup"/>
    <s v="Queen Parrotfish"/>
    <s v="Scarus vetula"/>
    <x v="21"/>
    <x v="1"/>
    <n v="18"/>
    <n v="1"/>
    <m/>
    <n v="1.38E-2"/>
    <n v="3.03"/>
    <n v="-5.0162000000000004"/>
    <n v="3.1109"/>
    <n v="87.771753925642656"/>
    <n v="99.937213515920433"/>
    <x v="691"/>
  </r>
  <r>
    <n v="2019"/>
    <d v="2019-03-14T00:00:00"/>
    <x v="10"/>
    <x v="0"/>
    <x v="4"/>
    <d v="1899-12-30T13:16:00"/>
    <n v="32"/>
    <s v="qup"/>
    <s v="Queen Parrotfish"/>
    <s v="Scarus vetula"/>
    <x v="21"/>
    <x v="1"/>
    <n v="28"/>
    <n v="1"/>
    <s v="t"/>
    <n v="1.38E-2"/>
    <n v="3.03"/>
    <n v="-5.0162000000000004"/>
    <n v="3.1109"/>
    <n v="334.7864878774447"/>
    <n v="395.06078258407069"/>
    <x v="612"/>
  </r>
  <r>
    <n v="2019"/>
    <d v="2019-03-14T00:00:00"/>
    <x v="10"/>
    <x v="0"/>
    <x v="4"/>
    <d v="1899-12-30T13:16:00"/>
    <n v="32"/>
    <s v="strp"/>
    <s v="Striped Parrotfish"/>
    <s v="Scarus iserti"/>
    <x v="21"/>
    <x v="1"/>
    <n v="20"/>
    <n v="1"/>
    <s v="t"/>
    <n v="1.0959999999999999E-2"/>
    <n v="3.01"/>
    <n v="-4.8887"/>
    <n v="3.0548000000000002"/>
    <n v="90.346397717658547"/>
    <n v="138.19312276937541"/>
    <x v="901"/>
  </r>
  <r>
    <n v="2019"/>
    <d v="2019-03-14T00:00:00"/>
    <x v="10"/>
    <x v="0"/>
    <x v="4"/>
    <d v="1899-12-30T13:16:00"/>
    <n v="32"/>
    <s v="strp"/>
    <s v="Striped Parrotfish"/>
    <s v="Scarus iserti"/>
    <x v="21"/>
    <x v="1"/>
    <n v="17"/>
    <n v="1"/>
    <s v="t"/>
    <n v="1.0959999999999999E-2"/>
    <n v="3.01"/>
    <n v="-4.8887"/>
    <n v="3.0548000000000002"/>
    <n v="55.39388275916744"/>
    <n v="84.115371049749854"/>
    <x v="902"/>
  </r>
  <r>
    <n v="2019"/>
    <d v="2019-03-14T00:00:00"/>
    <x v="10"/>
    <x v="0"/>
    <x v="4"/>
    <d v="1899-12-30T13:16:00"/>
    <n v="32"/>
    <s v="prp"/>
    <s v="Princess Parrotfish"/>
    <s v="Scarus taeniopterus"/>
    <x v="21"/>
    <x v="1"/>
    <n v="12"/>
    <n v="2"/>
    <s v="i"/>
    <n v="3.3500000000000002E-2"/>
    <n v="2.7086000000000001"/>
    <n v="-3.2256999999999998"/>
    <n v="2.3852000000000002"/>
    <n v="28.061774480442775"/>
    <n v="54.145592205106873"/>
    <x v="803"/>
  </r>
  <r>
    <n v="2019"/>
    <d v="2019-03-14T00:00:00"/>
    <x v="10"/>
    <x v="0"/>
    <x v="4"/>
    <d v="1899-12-30T13:16:00"/>
    <n v="32"/>
    <s v="prp"/>
    <s v="Princess Parrotfish"/>
    <s v="Scarus taeniopterus"/>
    <x v="21"/>
    <x v="1"/>
    <n v="13"/>
    <n v="1"/>
    <s v="i"/>
    <n v="3.3500000000000002E-2"/>
    <n v="2.7086000000000001"/>
    <n v="-3.2256999999999998"/>
    <n v="2.3852000000000002"/>
    <n v="34.855536441080481"/>
    <n v="65.535660968650873"/>
    <x v="601"/>
  </r>
  <r>
    <n v="2019"/>
    <d v="2019-03-14T00:00:00"/>
    <x v="10"/>
    <x v="0"/>
    <x v="4"/>
    <d v="1899-12-30T13:16:00"/>
    <n v="32"/>
    <s v="prp"/>
    <s v="Princess Parrotfish"/>
    <s v="Scarus taeniopterus"/>
    <x v="21"/>
    <x v="1"/>
    <n v="14"/>
    <n v="1"/>
    <s v="i"/>
    <n v="3.3500000000000002E-2"/>
    <n v="2.7086000000000001"/>
    <n v="-3.2256999999999998"/>
    <n v="2.3852000000000002"/>
    <n v="42.603688875365265"/>
    <n v="78.206813423753971"/>
    <x v="608"/>
  </r>
  <r>
    <n v="2019"/>
    <d v="2019-03-14T00:00:00"/>
    <x v="10"/>
    <x v="0"/>
    <x v="4"/>
    <d v="1899-12-30T13:16:00"/>
    <n v="32"/>
    <s v="prp"/>
    <s v="Princess Parrotfish"/>
    <s v="Scarus taeniopterus"/>
    <x v="21"/>
    <x v="1"/>
    <n v="15"/>
    <n v="2"/>
    <s v="i"/>
    <n v="3.3500000000000002E-2"/>
    <n v="2.7086000000000001"/>
    <n v="-3.2256999999999998"/>
    <n v="2.3852000000000002"/>
    <n v="51.357702984233178"/>
    <n v="92.19616810425471"/>
    <x v="607"/>
  </r>
  <r>
    <n v="2019"/>
    <d v="2019-03-14T00:00:00"/>
    <x v="10"/>
    <x v="0"/>
    <x v="4"/>
    <d v="1899-12-30T13:16:00"/>
    <n v="32"/>
    <s v="dcf"/>
    <s v="Doctorfish"/>
    <s v="Acanthurus chirurgus"/>
    <x v="22"/>
    <x v="1"/>
    <n v="17"/>
    <n v="1"/>
    <m/>
    <n v="2.0889999999999999E-2"/>
    <n v="2.96"/>
    <n v="-2.4262000000000001"/>
    <n v="2.0768"/>
    <n v="91.636237101275725"/>
    <n v="160.69276363308131"/>
    <x v="903"/>
  </r>
  <r>
    <n v="2019"/>
    <d v="2019-03-14T00:00:00"/>
    <x v="10"/>
    <x v="0"/>
    <x v="4"/>
    <d v="1899-12-30T13:16:00"/>
    <n v="32"/>
    <s v="stop"/>
    <s v="Stoplight Parrotfish"/>
    <s v="Sparisoma viride"/>
    <x v="21"/>
    <x v="1"/>
    <n v="22"/>
    <n v="1"/>
    <s v="i"/>
    <n v="1.38E-2"/>
    <n v="3.04"/>
    <n v="-4.4317000000000002"/>
    <n v="2.9051"/>
    <n v="166.28153926206005"/>
    <n v="236.19577785013334"/>
    <x v="604"/>
  </r>
  <r>
    <n v="2019"/>
    <d v="2019-03-14T00:00:00"/>
    <x v="10"/>
    <x v="0"/>
    <x v="4"/>
    <d v="1899-12-30T13:16:00"/>
    <n v="32"/>
    <s v="stop"/>
    <s v="Stoplight Parrotfish"/>
    <s v="Sparisoma viride"/>
    <x v="21"/>
    <x v="1"/>
    <n v="20"/>
    <n v="1"/>
    <s v="i"/>
    <n v="1.38E-2"/>
    <n v="3.04"/>
    <n v="-4.4317000000000002"/>
    <n v="2.9051"/>
    <n v="124.45440510662077"/>
    <n v="179.06975540636282"/>
    <x v="593"/>
  </r>
  <r>
    <n v="2019"/>
    <d v="2019-03-14T00:00:00"/>
    <x v="10"/>
    <x v="0"/>
    <x v="4"/>
    <d v="1899-12-30T13:16:00"/>
    <n v="32"/>
    <s v="stop"/>
    <s v="Stoplight Parrotfish"/>
    <s v="Sparisoma viride"/>
    <x v="21"/>
    <x v="1"/>
    <n v="18"/>
    <n v="1"/>
    <s v="i"/>
    <n v="1.38E-2"/>
    <n v="3.04"/>
    <n v="-4.4317000000000002"/>
    <n v="2.9051"/>
    <n v="90.345703069474155"/>
    <n v="131.85364940800787"/>
    <x v="605"/>
  </r>
  <r>
    <n v="2019"/>
    <d v="2019-03-14T00:00:00"/>
    <x v="10"/>
    <x v="0"/>
    <x v="4"/>
    <d v="1899-12-30T13:16:00"/>
    <n v="32"/>
    <s v="stop"/>
    <s v="Stoplight Parrotfish"/>
    <s v="Sparisoma viride"/>
    <x v="21"/>
    <x v="1"/>
    <n v="22"/>
    <n v="1"/>
    <s v="t"/>
    <n v="1.38E-2"/>
    <n v="3.04"/>
    <n v="-4.4317000000000002"/>
    <n v="2.9051"/>
    <n v="166.28153926206005"/>
    <n v="236.19577785013334"/>
    <x v="604"/>
  </r>
  <r>
    <n v="2019"/>
    <d v="2019-03-14T00:00:00"/>
    <x v="10"/>
    <x v="0"/>
    <x v="4"/>
    <d v="1899-12-30T13:16:00"/>
    <n v="32"/>
    <s v="dcf"/>
    <s v="Doctorfish"/>
    <s v="Acanthurus chirurgus"/>
    <x v="22"/>
    <x v="1"/>
    <n v="12"/>
    <n v="1"/>
    <m/>
    <n v="2.0889999999999999E-2"/>
    <n v="2.96"/>
    <n v="-2.4262000000000001"/>
    <n v="2.0768"/>
    <n v="32.682474295385305"/>
    <n v="77.954934647161181"/>
    <x v="673"/>
  </r>
  <r>
    <n v="2019"/>
    <d v="2019-03-20T00:00:00"/>
    <x v="10"/>
    <x v="1"/>
    <x v="5"/>
    <d v="1899-12-30T08:41:00"/>
    <n v="30"/>
    <s v="prp"/>
    <s v="Princess Parrotfish"/>
    <s v="Scarus taeniopterus"/>
    <x v="21"/>
    <x v="1"/>
    <n v="23"/>
    <n v="6"/>
    <s v="i"/>
    <n v="3.3500000000000002E-2"/>
    <n v="2.7086000000000001"/>
    <n v="-3.2256999999999998"/>
    <n v="2.3852000000000002"/>
    <n v="163.46351132632066"/>
    <n v="255.56020890468707"/>
    <x v="904"/>
  </r>
  <r>
    <n v="2019"/>
    <d v="2019-03-20T00:00:00"/>
    <x v="10"/>
    <x v="1"/>
    <x v="5"/>
    <d v="1899-12-30T08:41:00"/>
    <n v="30"/>
    <s v="rbp"/>
    <s v="Redband Parrotfish"/>
    <s v="Sparisoma aurofrenatum"/>
    <x v="21"/>
    <x v="1"/>
    <n v="14"/>
    <n v="1"/>
    <s v="i"/>
    <n v="1.072E-2"/>
    <n v="3.12"/>
    <n v="-4.0781000000000001"/>
    <n v="2.7437999999999998"/>
    <n v="40.375160027328299"/>
    <n v="64.631778134170816"/>
    <x v="603"/>
  </r>
  <r>
    <n v="2019"/>
    <d v="2019-03-20T00:00:00"/>
    <x v="10"/>
    <x v="1"/>
    <x v="5"/>
    <d v="1899-12-30T08:41:00"/>
    <n v="30"/>
    <s v="qup"/>
    <s v="Queen Parrotfish"/>
    <s v="Scarus vetula"/>
    <x v="21"/>
    <x v="1"/>
    <n v="21"/>
    <n v="1"/>
    <s v="i"/>
    <n v="1.38E-2"/>
    <n v="3.03"/>
    <n v="-5.0162000000000004"/>
    <n v="3.1109"/>
    <n v="140.02434487876087"/>
    <n v="161.43288343397762"/>
    <x v="590"/>
  </r>
  <r>
    <n v="2019"/>
    <d v="2019-03-20T00:00:00"/>
    <x v="10"/>
    <x v="1"/>
    <x v="5"/>
    <d v="1899-12-30T08:41:00"/>
    <n v="30"/>
    <s v="prp"/>
    <s v="Princess Parrotfish"/>
    <s v="Scarus taeniopterus"/>
    <x v="21"/>
    <x v="1"/>
    <n v="15"/>
    <n v="2"/>
    <s v="i"/>
    <n v="3.3500000000000002E-2"/>
    <n v="2.7086000000000001"/>
    <n v="-3.2256999999999998"/>
    <n v="2.3852000000000002"/>
    <n v="51.357702984233178"/>
    <n v="92.19616810425471"/>
    <x v="607"/>
  </r>
  <r>
    <n v="2019"/>
    <d v="2019-03-20T00:00:00"/>
    <x v="10"/>
    <x v="1"/>
    <x v="5"/>
    <d v="1899-12-30T08:41:00"/>
    <n v="30"/>
    <s v="stop"/>
    <s v="Stoplight Parrotfish"/>
    <s v="Sparisoma viride"/>
    <x v="21"/>
    <x v="1"/>
    <n v="27"/>
    <n v="2"/>
    <s v="i"/>
    <n v="1.38E-2"/>
    <n v="3.04"/>
    <n v="-4.4317000000000002"/>
    <n v="2.9051"/>
    <n v="309.9023927596819"/>
    <n v="428.20809318874581"/>
    <x v="905"/>
  </r>
  <r>
    <n v="2019"/>
    <d v="2019-03-20T00:00:00"/>
    <x v="10"/>
    <x v="1"/>
    <x v="5"/>
    <d v="1899-12-30T08:41:00"/>
    <n v="30"/>
    <s v="stop"/>
    <s v="Stoplight Parrotfish"/>
    <s v="Sparisoma viride"/>
    <x v="21"/>
    <x v="1"/>
    <n v="15"/>
    <n v="1"/>
    <s v="j"/>
    <n v="1.38E-2"/>
    <n v="3.04"/>
    <n v="-4.4317000000000002"/>
    <n v="2.9051"/>
    <n v="51.903484390238546"/>
    <n v="77.635922295629129"/>
    <x v="698"/>
  </r>
  <r>
    <n v="2019"/>
    <d v="2019-03-20T00:00:00"/>
    <x v="10"/>
    <x v="1"/>
    <x v="5"/>
    <d v="1899-12-30T08:41:00"/>
    <n v="30"/>
    <s v="prp"/>
    <s v="Princess Parrotfish"/>
    <s v="Scarus taeniopterus"/>
    <x v="21"/>
    <x v="1"/>
    <n v="20"/>
    <n v="2"/>
    <s v="i"/>
    <n v="3.3500000000000002E-2"/>
    <n v="2.7086000000000001"/>
    <n v="-3.2256999999999998"/>
    <n v="2.3852000000000002"/>
    <n v="111.94756544450011"/>
    <n v="183.11197449783583"/>
    <x v="755"/>
  </r>
  <r>
    <n v="2019"/>
    <d v="2019-03-20T00:00:00"/>
    <x v="10"/>
    <x v="1"/>
    <x v="5"/>
    <d v="1899-12-30T08:41:00"/>
    <n v="30"/>
    <s v="stop"/>
    <s v="Stoplight Parrotfish"/>
    <s v="Sparisoma viride"/>
    <x v="21"/>
    <x v="1"/>
    <n v="23"/>
    <n v="1"/>
    <s v="i"/>
    <n v="1.38E-2"/>
    <n v="3.04"/>
    <n v="-4.4317000000000002"/>
    <n v="2.9051"/>
    <n v="190.34072005024225"/>
    <n v="268.75437106326598"/>
    <x v="716"/>
  </r>
  <r>
    <n v="2019"/>
    <d v="2019-03-20T00:00:00"/>
    <x v="10"/>
    <x v="1"/>
    <x v="5"/>
    <d v="1899-12-30T08:41:00"/>
    <n v="30"/>
    <s v="stop"/>
    <s v="Stoplight Parrotfish"/>
    <s v="Sparisoma viride"/>
    <x v="21"/>
    <x v="1"/>
    <n v="30"/>
    <n v="1"/>
    <s v="i"/>
    <n v="1.38E-2"/>
    <n v="3.04"/>
    <n v="-4.4317000000000002"/>
    <n v="2.9051"/>
    <n v="426.90151962585236"/>
    <n v="581.54718397712224"/>
    <x v="600"/>
  </r>
  <r>
    <n v="2019"/>
    <d v="2019-03-20T00:00:00"/>
    <x v="10"/>
    <x v="1"/>
    <x v="5"/>
    <d v="1899-12-30T08:41:00"/>
    <n v="30"/>
    <s v="stop"/>
    <s v="Stoplight Parrotfish"/>
    <s v="Sparisoma viride"/>
    <x v="21"/>
    <x v="1"/>
    <n v="25"/>
    <n v="1"/>
    <s v="i"/>
    <n v="1.38E-2"/>
    <n v="3.04"/>
    <n v="-4.4317000000000002"/>
    <n v="2.9051"/>
    <n v="245.25434644114358"/>
    <n v="342.41715863912742"/>
    <x v="621"/>
  </r>
  <r>
    <n v="2019"/>
    <d v="2019-03-20T00:00:00"/>
    <x v="10"/>
    <x v="1"/>
    <x v="5"/>
    <d v="1899-12-30T08:41:00"/>
    <n v="30"/>
    <s v="prp"/>
    <s v="Princess Parrotfish"/>
    <s v="Scarus taeniopterus"/>
    <x v="21"/>
    <x v="1"/>
    <n v="34"/>
    <n v="1"/>
    <s v="t"/>
    <n v="3.3500000000000002E-2"/>
    <n v="2.7086000000000001"/>
    <n v="-3.2256999999999998"/>
    <n v="2.3852000000000002"/>
    <n v="471.20360209596794"/>
    <n v="649.20747688759423"/>
    <x v="642"/>
  </r>
  <r>
    <n v="2019"/>
    <d v="2019-03-20T00:00:00"/>
    <x v="10"/>
    <x v="1"/>
    <x v="5"/>
    <d v="1899-12-30T08:41:00"/>
    <n v="30"/>
    <s v="stop"/>
    <s v="Stoplight Parrotfish"/>
    <s v="Sparisoma viride"/>
    <x v="21"/>
    <x v="1"/>
    <n v="42"/>
    <n v="1"/>
    <s v="t"/>
    <n v="1.38E-2"/>
    <n v="3.04"/>
    <n v="-4.4317000000000002"/>
    <n v="2.9051"/>
    <n v="1187.2903260267183"/>
    <n v="1545.6156750168914"/>
    <x v="906"/>
  </r>
  <r>
    <n v="2019"/>
    <d v="2019-03-20T00:00:00"/>
    <x v="10"/>
    <x v="1"/>
    <x v="6"/>
    <d v="1899-12-30T08:41:00"/>
    <n v="30"/>
    <s v="blt"/>
    <s v="Blue Tang"/>
    <s v="Acanthurus coeruleus"/>
    <x v="22"/>
    <x v="1"/>
    <n v="20"/>
    <n v="1"/>
    <m/>
    <n v="2.512E-2"/>
    <n v="2.96"/>
    <n v="-2.8241999999999998"/>
    <n v="2.2637999999999998"/>
    <n v="178.26595997942468"/>
    <n v="242.58933511332035"/>
    <x v="656"/>
  </r>
  <r>
    <n v="2019"/>
    <d v="2019-03-20T00:00:00"/>
    <x v="10"/>
    <x v="1"/>
    <x v="6"/>
    <d v="1899-12-30T08:41:00"/>
    <n v="30"/>
    <s v="stop"/>
    <s v="Stoplight Parrotfish"/>
    <s v="Sparisoma viride"/>
    <x v="21"/>
    <x v="1"/>
    <n v="15"/>
    <n v="1"/>
    <s v="i"/>
    <n v="1.38E-2"/>
    <n v="3.04"/>
    <n v="-4.4317000000000002"/>
    <n v="2.9051"/>
    <n v="51.903484390238546"/>
    <n v="77.635922295629129"/>
    <x v="698"/>
  </r>
  <r>
    <n v="2019"/>
    <d v="2019-03-20T00:00:00"/>
    <x v="10"/>
    <x v="1"/>
    <x v="6"/>
    <d v="1899-12-30T08:41:00"/>
    <n v="30"/>
    <s v="blt"/>
    <s v="Blue Tang"/>
    <s v="Acanthurus coeruleus"/>
    <x v="22"/>
    <x v="1"/>
    <n v="20"/>
    <n v="3"/>
    <m/>
    <n v="2.512E-2"/>
    <n v="2.96"/>
    <n v="-2.8241999999999998"/>
    <n v="2.2637999999999998"/>
    <n v="178.26595997942468"/>
    <n v="242.58933511332035"/>
    <x v="831"/>
  </r>
  <r>
    <n v="2019"/>
    <d v="2019-03-20T00:00:00"/>
    <x v="10"/>
    <x v="1"/>
    <x v="6"/>
    <d v="1899-12-30T08:41:00"/>
    <n v="30"/>
    <s v="stop"/>
    <s v="Stoplight Parrotfish"/>
    <s v="Sparisoma viride"/>
    <x v="21"/>
    <x v="1"/>
    <n v="27"/>
    <n v="1"/>
    <s v="i"/>
    <n v="1.38E-2"/>
    <n v="3.04"/>
    <n v="-4.4317000000000002"/>
    <n v="2.9051"/>
    <n v="309.9023927596819"/>
    <n v="428.20809318874581"/>
    <x v="685"/>
  </r>
  <r>
    <n v="2019"/>
    <d v="2019-03-20T00:00:00"/>
    <x v="10"/>
    <x v="1"/>
    <x v="6"/>
    <d v="1899-12-30T08:41:00"/>
    <n v="30"/>
    <s v="prp"/>
    <s v="Princess Parrotfish"/>
    <s v="Scarus taeniopterus"/>
    <x v="21"/>
    <x v="1"/>
    <n v="20"/>
    <n v="2"/>
    <s v="i"/>
    <n v="3.3500000000000002E-2"/>
    <n v="2.7086000000000001"/>
    <n v="-3.2256999999999998"/>
    <n v="2.3852000000000002"/>
    <n v="111.94756544450011"/>
    <n v="183.11197449783583"/>
    <x v="755"/>
  </r>
  <r>
    <n v="2019"/>
    <d v="2019-03-20T00:00:00"/>
    <x v="10"/>
    <x v="1"/>
    <x v="6"/>
    <d v="1899-12-30T08:41:00"/>
    <n v="30"/>
    <s v="stop"/>
    <s v="Stoplight Parrotfish"/>
    <s v="Sparisoma viride"/>
    <x v="21"/>
    <x v="1"/>
    <n v="20"/>
    <n v="2"/>
    <s v="i"/>
    <n v="1.38E-2"/>
    <n v="3.04"/>
    <n v="-4.4317000000000002"/>
    <n v="2.9051"/>
    <n v="124.45440510662077"/>
    <n v="179.06975540636282"/>
    <x v="798"/>
  </r>
  <r>
    <n v="2019"/>
    <d v="2019-03-20T00:00:00"/>
    <x v="10"/>
    <x v="1"/>
    <x v="6"/>
    <d v="1899-12-30T08:41:00"/>
    <n v="30"/>
    <s v="blt"/>
    <s v="Blue Tang"/>
    <s v="Acanthurus coeruleus"/>
    <x v="22"/>
    <x v="1"/>
    <n v="15"/>
    <n v="1"/>
    <m/>
    <n v="2.512E-2"/>
    <n v="2.96"/>
    <n v="-2.8241999999999998"/>
    <n v="2.2637999999999998"/>
    <n v="76.076366478829684"/>
    <n v="126.48394196747614"/>
    <x v="623"/>
  </r>
  <r>
    <n v="2019"/>
    <d v="2019-03-20T00:00:00"/>
    <x v="10"/>
    <x v="1"/>
    <x v="6"/>
    <d v="1899-12-30T08:41:00"/>
    <n v="30"/>
    <s v="prp"/>
    <s v="Princess Parrotfish"/>
    <s v="Scarus taeniopterus"/>
    <x v="21"/>
    <x v="1"/>
    <n v="14"/>
    <n v="1"/>
    <s v="j"/>
    <n v="3.3500000000000002E-2"/>
    <n v="2.7086000000000001"/>
    <n v="-3.2256999999999998"/>
    <n v="2.3852000000000002"/>
    <n v="42.603688875365265"/>
    <n v="78.206813423753971"/>
    <x v="608"/>
  </r>
  <r>
    <n v="2019"/>
    <d v="2019-03-20T00:00:00"/>
    <x v="10"/>
    <x v="1"/>
    <x v="6"/>
    <d v="1899-12-30T08:41:00"/>
    <n v="30"/>
    <s v="prp"/>
    <s v="Princess Parrotfish"/>
    <s v="Scarus taeniopterus"/>
    <x v="21"/>
    <x v="1"/>
    <n v="36"/>
    <n v="1"/>
    <s v="t"/>
    <n v="3.3500000000000002E-2"/>
    <n v="2.7086000000000001"/>
    <n v="-3.2256999999999998"/>
    <n v="2.3852000000000002"/>
    <n v="550.10521314069888"/>
    <n v="744.03390225652879"/>
    <x v="866"/>
  </r>
  <r>
    <n v="2019"/>
    <d v="2019-03-20T00:00:00"/>
    <x v="10"/>
    <x v="1"/>
    <x v="6"/>
    <d v="1899-12-30T08:41:00"/>
    <n v="30"/>
    <s v="stop"/>
    <s v="Stoplight Parrotfish"/>
    <s v="Sparisoma viride"/>
    <x v="21"/>
    <x v="1"/>
    <n v="30"/>
    <n v="1"/>
    <s v="i"/>
    <n v="1.38E-2"/>
    <n v="3.04"/>
    <n v="-4.4317000000000002"/>
    <n v="2.9051"/>
    <n v="426.90151962585236"/>
    <n v="581.54718397712224"/>
    <x v="600"/>
  </r>
  <r>
    <n v="2019"/>
    <d v="2019-03-20T00:00:00"/>
    <x v="10"/>
    <x v="1"/>
    <x v="6"/>
    <d v="1899-12-30T08:41:00"/>
    <n v="30"/>
    <s v="stop"/>
    <s v="Stoplight Parrotfish"/>
    <s v="Sparisoma viride"/>
    <x v="21"/>
    <x v="1"/>
    <n v="34"/>
    <n v="1"/>
    <s v="t"/>
    <n v="1.38E-2"/>
    <n v="3.04"/>
    <n v="-4.4317000000000002"/>
    <n v="2.9051"/>
    <n v="624.56119053872885"/>
    <n v="836.56444365737127"/>
    <x v="651"/>
  </r>
  <r>
    <n v="2019"/>
    <d v="2019-03-20T00:00:00"/>
    <x v="10"/>
    <x v="1"/>
    <x v="6"/>
    <d v="1899-12-30T08:41:00"/>
    <n v="30"/>
    <s v="prp"/>
    <s v="Princess Parrotfish"/>
    <s v="Scarus taeniopterus"/>
    <x v="21"/>
    <x v="1"/>
    <n v="20"/>
    <n v="2"/>
    <s v="i"/>
    <n v="3.3500000000000002E-2"/>
    <n v="2.7086000000000001"/>
    <n v="-3.2256999999999998"/>
    <n v="2.3852000000000002"/>
    <n v="111.94756544450011"/>
    <n v="183.11197449783583"/>
    <x v="755"/>
  </r>
  <r>
    <n v="2019"/>
    <d v="2019-03-20T00:00:00"/>
    <x v="10"/>
    <x v="1"/>
    <x v="6"/>
    <d v="1899-12-30T08:41:00"/>
    <n v="30"/>
    <s v="rbp"/>
    <s v="Redband Parrotfish"/>
    <s v="Sparisoma aurofrenatum"/>
    <x v="21"/>
    <x v="1"/>
    <n v="23"/>
    <n v="1"/>
    <s v="i"/>
    <n v="1.072E-2"/>
    <n v="3.12"/>
    <n v="-4.0781000000000001"/>
    <n v="2.7437999999999998"/>
    <n v="190.0140145746447"/>
    <n v="252.35321175413256"/>
    <x v="687"/>
  </r>
  <r>
    <n v="2019"/>
    <d v="2019-03-20T00:00:00"/>
    <x v="10"/>
    <x v="1"/>
    <x v="7"/>
    <d v="1899-12-30T08:41:00"/>
    <n v="30"/>
    <s v="ocs"/>
    <s v="Ocean Surgeonfish"/>
    <s v="Acanthurus bahianus"/>
    <x v="22"/>
    <x v="1"/>
    <n v="15"/>
    <n v="1"/>
    <m/>
    <n v="1.8620000000000001E-2"/>
    <n v="2.91"/>
    <n v="-4.6005000000000003"/>
    <n v="2.9752000000000001"/>
    <n v="49.249887240092868"/>
    <n v="74.783659607909669"/>
    <x v="596"/>
  </r>
  <r>
    <n v="2019"/>
    <d v="2019-03-20T00:00:00"/>
    <x v="10"/>
    <x v="1"/>
    <x v="7"/>
    <d v="1899-12-30T08:41:00"/>
    <n v="30"/>
    <s v="prp"/>
    <s v="Princess Parrotfish"/>
    <s v="Scarus taeniopterus"/>
    <x v="21"/>
    <x v="1"/>
    <n v="27"/>
    <n v="2"/>
    <s v="i"/>
    <n v="3.3500000000000002E-2"/>
    <n v="2.7086000000000001"/>
    <n v="-3.2256999999999998"/>
    <n v="2.3852000000000002"/>
    <n v="252.36940199976701"/>
    <n v="374.61818057408522"/>
    <x v="907"/>
  </r>
  <r>
    <n v="2019"/>
    <d v="2019-03-20T00:00:00"/>
    <x v="10"/>
    <x v="1"/>
    <x v="7"/>
    <d v="1899-12-30T08:41:00"/>
    <n v="30"/>
    <s v="prp"/>
    <s v="Princess Parrotfish"/>
    <s v="Scarus taeniopterus"/>
    <x v="21"/>
    <x v="1"/>
    <n v="35"/>
    <n v="1"/>
    <s v="t"/>
    <n v="3.3500000000000002E-2"/>
    <n v="2.7086000000000001"/>
    <n v="-3.2256999999999998"/>
    <n v="2.3852000000000002"/>
    <n v="509.69164193306045"/>
    <n v="695.68253305220139"/>
    <x v="744"/>
  </r>
  <r>
    <n v="2019"/>
    <d v="2019-03-20T00:00:00"/>
    <x v="10"/>
    <x v="1"/>
    <x v="7"/>
    <d v="1899-12-30T08:41:00"/>
    <n v="30"/>
    <s v="blt"/>
    <s v="Blue Tang"/>
    <s v="Acanthurus coeruleus"/>
    <x v="22"/>
    <x v="1"/>
    <n v="20"/>
    <n v="1"/>
    <m/>
    <n v="2.512E-2"/>
    <n v="2.96"/>
    <n v="-2.8241999999999998"/>
    <n v="2.2637999999999998"/>
    <n v="178.26595997942468"/>
    <n v="242.58933511332035"/>
    <x v="656"/>
  </r>
  <r>
    <n v="2019"/>
    <d v="2019-03-20T00:00:00"/>
    <x v="10"/>
    <x v="1"/>
    <x v="7"/>
    <d v="1899-12-30T08:41:00"/>
    <n v="30"/>
    <s v="rbp"/>
    <s v="Redband Parrotfish"/>
    <s v="Sparisoma aurofrenatum"/>
    <x v="21"/>
    <x v="1"/>
    <n v="15"/>
    <n v="1"/>
    <s v="j"/>
    <n v="1.072E-2"/>
    <n v="3.12"/>
    <n v="-4.0781000000000001"/>
    <n v="2.7437999999999998"/>
    <n v="50.072527485111436"/>
    <n v="78.101467931149301"/>
    <x v="597"/>
  </r>
  <r>
    <n v="2019"/>
    <d v="2019-03-20T00:00:00"/>
    <x v="10"/>
    <x v="1"/>
    <x v="7"/>
    <d v="1899-12-30T08:41:00"/>
    <n v="30"/>
    <s v="stop"/>
    <s v="Stoplight Parrotfish"/>
    <s v="Sparisoma viride"/>
    <x v="21"/>
    <x v="1"/>
    <n v="23"/>
    <n v="1"/>
    <s v="i"/>
    <n v="1.38E-2"/>
    <n v="3.04"/>
    <n v="-4.4317000000000002"/>
    <n v="2.9051"/>
    <n v="190.34072005024225"/>
    <n v="268.75437106326598"/>
    <x v="716"/>
  </r>
  <r>
    <n v="2019"/>
    <d v="2019-03-20T00:00:00"/>
    <x v="10"/>
    <x v="1"/>
    <x v="7"/>
    <d v="1899-12-30T08:41:00"/>
    <n v="30"/>
    <s v="stop"/>
    <s v="Stoplight Parrotfish"/>
    <s v="Sparisoma viride"/>
    <x v="21"/>
    <x v="1"/>
    <n v="30"/>
    <n v="1"/>
    <s v="t"/>
    <n v="1.38E-2"/>
    <n v="3.04"/>
    <n v="-4.4317000000000002"/>
    <n v="2.9051"/>
    <n v="426.90151962585236"/>
    <n v="581.54718397712224"/>
    <x v="600"/>
  </r>
  <r>
    <n v="2019"/>
    <d v="2019-03-20T00:00:00"/>
    <x v="10"/>
    <x v="1"/>
    <x v="7"/>
    <d v="1899-12-30T08:41:00"/>
    <n v="30"/>
    <s v="stop"/>
    <s v="Stoplight Parrotfish"/>
    <s v="Sparisoma viride"/>
    <x v="21"/>
    <x v="1"/>
    <n v="22"/>
    <n v="1"/>
    <s v="i"/>
    <n v="1.38E-2"/>
    <n v="3.04"/>
    <n v="-4.4317000000000002"/>
    <n v="2.9051"/>
    <n v="166.28153926206005"/>
    <n v="236.19577785013334"/>
    <x v="604"/>
  </r>
  <r>
    <n v="2019"/>
    <d v="2019-03-20T00:00:00"/>
    <x v="10"/>
    <x v="1"/>
    <x v="7"/>
    <d v="1899-12-30T08:41:00"/>
    <n v="30"/>
    <s v="prp"/>
    <s v="Princess Parrotfish"/>
    <s v="Scarus taeniopterus"/>
    <x v="21"/>
    <x v="1"/>
    <n v="31"/>
    <n v="1"/>
    <s v="t"/>
    <n v="3.3500000000000002E-2"/>
    <n v="2.7086000000000001"/>
    <n v="-3.2256999999999998"/>
    <n v="2.3852000000000002"/>
    <n v="366.89947553741325"/>
    <n v="520.82990445609448"/>
    <x v="648"/>
  </r>
  <r>
    <n v="2019"/>
    <d v="2019-03-20T00:00:00"/>
    <x v="10"/>
    <x v="1"/>
    <x v="7"/>
    <d v="1899-12-30T08:41:00"/>
    <n v="30"/>
    <s v="prp"/>
    <s v="Princess Parrotfish"/>
    <s v="Scarus taeniopterus"/>
    <x v="21"/>
    <x v="1"/>
    <n v="20"/>
    <n v="1"/>
    <s v="i"/>
    <n v="3.3500000000000002E-2"/>
    <n v="2.7086000000000001"/>
    <n v="-3.2256999999999998"/>
    <n v="2.3852000000000002"/>
    <n v="111.94756544450011"/>
    <n v="183.11197449783583"/>
    <x v="611"/>
  </r>
  <r>
    <n v="2019"/>
    <d v="2019-03-20T00:00:00"/>
    <x v="10"/>
    <x v="1"/>
    <x v="7"/>
    <d v="1899-12-30T08:41:00"/>
    <n v="30"/>
    <s v="stop"/>
    <s v="Stoplight Parrotfish"/>
    <s v="Sparisoma viride"/>
    <x v="21"/>
    <x v="1"/>
    <n v="10"/>
    <n v="1"/>
    <s v="j"/>
    <n v="1.38E-2"/>
    <n v="3.04"/>
    <n v="-4.4317000000000002"/>
    <n v="2.9051"/>
    <n v="15.131399106775971"/>
    <n v="23.905619353446316"/>
    <x v="726"/>
  </r>
  <r>
    <n v="2019"/>
    <d v="2019-03-20T00:00:00"/>
    <x v="10"/>
    <x v="1"/>
    <x v="7"/>
    <d v="1899-12-30T08:41:00"/>
    <n v="30"/>
    <s v="rbp"/>
    <s v="Redband Parrotfish"/>
    <s v="Sparisoma aurofrenatum"/>
    <x v="21"/>
    <x v="1"/>
    <n v="10"/>
    <n v="2"/>
    <s v="j"/>
    <n v="1.072E-2"/>
    <n v="3.12"/>
    <n v="-4.0781000000000001"/>
    <n v="2.7437999999999998"/>
    <n v="14.131712237324704"/>
    <n v="25.674382081061271"/>
    <x v="908"/>
  </r>
  <r>
    <n v="2019"/>
    <d v="2019-03-20T00:00:00"/>
    <x v="10"/>
    <x v="1"/>
    <x v="7"/>
    <d v="1899-12-30T08:41:00"/>
    <n v="30"/>
    <s v="qup"/>
    <s v="Queen Parrotfish"/>
    <s v="Scarus vetula"/>
    <x v="21"/>
    <x v="1"/>
    <n v="27"/>
    <n v="1"/>
    <s v="i"/>
    <n v="1.38E-2"/>
    <n v="3.03"/>
    <n v="-5.0162000000000004"/>
    <n v="3.1109"/>
    <n v="299.85499780940251"/>
    <n v="352.80077779738235"/>
    <x v="606"/>
  </r>
  <r>
    <n v="2019"/>
    <d v="2019-03-20T00:00:00"/>
    <x v="10"/>
    <x v="1"/>
    <x v="8"/>
    <d v="1899-12-30T08:41:00"/>
    <n v="30"/>
    <s v="prp"/>
    <s v="Princess Parrotfish"/>
    <s v="Scarus taeniopterus"/>
    <x v="21"/>
    <x v="1"/>
    <n v="35"/>
    <n v="1"/>
    <s v="t"/>
    <n v="3.3500000000000002E-2"/>
    <n v="2.7086000000000001"/>
    <n v="-3.2256999999999998"/>
    <n v="2.3852000000000002"/>
    <n v="509.69164193306045"/>
    <n v="695.68253305220139"/>
    <x v="744"/>
  </r>
  <r>
    <n v="2019"/>
    <d v="2019-03-20T00:00:00"/>
    <x v="10"/>
    <x v="1"/>
    <x v="8"/>
    <d v="1899-12-30T08:41:00"/>
    <n v="30"/>
    <s v="prp"/>
    <s v="Princess Parrotfish"/>
    <s v="Scarus taeniopterus"/>
    <x v="21"/>
    <x v="1"/>
    <n v="17"/>
    <n v="3"/>
    <s v="i"/>
    <n v="3.3500000000000002E-2"/>
    <n v="2.7086000000000001"/>
    <n v="-3.2256999999999998"/>
    <n v="2.3852000000000002"/>
    <n v="72.083979665360687"/>
    <n v="124.27013418228138"/>
    <x v="909"/>
  </r>
  <r>
    <n v="2019"/>
    <d v="2019-03-20T00:00:00"/>
    <x v="10"/>
    <x v="1"/>
    <x v="8"/>
    <d v="1899-12-30T08:41:00"/>
    <n v="30"/>
    <s v="blt"/>
    <s v="Blue Tang"/>
    <s v="Acanthurus coeruleus"/>
    <x v="22"/>
    <x v="1"/>
    <n v="20"/>
    <n v="1"/>
    <m/>
    <n v="2.512E-2"/>
    <n v="2.96"/>
    <n v="-2.8241999999999998"/>
    <n v="2.2637999999999998"/>
    <n v="178.26595997942468"/>
    <n v="242.58933511332035"/>
    <x v="656"/>
  </r>
  <r>
    <n v="2019"/>
    <d v="2019-03-20T00:00:00"/>
    <x v="10"/>
    <x v="1"/>
    <x v="8"/>
    <d v="1899-12-30T08:41:00"/>
    <n v="30"/>
    <s v="stop"/>
    <s v="Stoplight Parrotfish"/>
    <s v="Sparisoma viride"/>
    <x v="21"/>
    <x v="1"/>
    <n v="24"/>
    <n v="1"/>
    <s v="i"/>
    <n v="1.38E-2"/>
    <n v="3.04"/>
    <n v="-4.4317000000000002"/>
    <n v="2.9051"/>
    <n v="216.63132757933843"/>
    <n v="304.12468932899543"/>
    <x v="655"/>
  </r>
  <r>
    <n v="2019"/>
    <d v="2019-03-20T00:00:00"/>
    <x v="10"/>
    <x v="1"/>
    <x v="8"/>
    <d v="1899-12-30T08:41:00"/>
    <n v="30"/>
    <s v="prp"/>
    <s v="Princess Parrotfish"/>
    <s v="Scarus taeniopterus"/>
    <x v="21"/>
    <x v="1"/>
    <n v="24"/>
    <n v="3"/>
    <s v="i"/>
    <n v="3.3500000000000002E-2"/>
    <n v="2.7086000000000001"/>
    <n v="-3.2256999999999998"/>
    <n v="2.3852000000000002"/>
    <n v="183.4361709463644"/>
    <n v="282.86541679033706"/>
    <x v="910"/>
  </r>
  <r>
    <n v="2019"/>
    <d v="2019-03-20T00:00:00"/>
    <x v="10"/>
    <x v="1"/>
    <x v="8"/>
    <d v="1899-12-30T08:41:00"/>
    <n v="30"/>
    <s v="rbp"/>
    <s v="Redband Parrotfish"/>
    <s v="Sparisoma aurofrenatum"/>
    <x v="21"/>
    <x v="1"/>
    <n v="10"/>
    <n v="1"/>
    <s v="j"/>
    <n v="1.072E-2"/>
    <n v="3.12"/>
    <n v="-4.0781000000000001"/>
    <n v="2.7437999999999998"/>
    <n v="14.131712237324704"/>
    <n v="25.674382081061271"/>
    <x v="678"/>
  </r>
  <r>
    <n v="2019"/>
    <d v="2019-03-14T00:00:00"/>
    <x v="1"/>
    <x v="0"/>
    <x v="2"/>
    <d v="1899-12-30T10:23:00"/>
    <n v="29"/>
    <s v="ytp"/>
    <s v="Yellowtail parrotfish"/>
    <s v="Sparsisoma rubiprinne"/>
    <x v="21"/>
    <x v="1"/>
    <n v="28"/>
    <n v="1"/>
    <s v="t"/>
    <n v="8.9099999999999995E-3"/>
    <n v="3.04"/>
    <n v="-4.8700999999999999"/>
    <n v="3.0640999999999998"/>
    <n v="223.47972039144153"/>
    <n v="424.85127295066735"/>
    <x v="911"/>
  </r>
  <r>
    <n v="2019"/>
    <d v="2019-03-18T00:00:00"/>
    <x v="5"/>
    <x v="0"/>
    <x v="2"/>
    <d v="1899-12-30T11:47:00"/>
    <n v="30"/>
    <s v="ytp"/>
    <s v="Yellowtail parrotfish"/>
    <s v="Sparsisoma rubiprinne"/>
    <x v="21"/>
    <x v="1"/>
    <n v="34"/>
    <n v="1"/>
    <s v="t"/>
    <n v="8.9099999999999995E-3"/>
    <n v="3.04"/>
    <n v="-4.8700999999999999"/>
    <n v="3.0640999999999998"/>
    <n v="403.24929041304881"/>
    <n v="770.20183627322717"/>
    <x v="912"/>
  </r>
  <r>
    <n v="2019"/>
    <d v="2019-03-18T00:00:00"/>
    <x v="8"/>
    <x v="0"/>
    <x v="2"/>
    <d v="1899-12-30T15:05:00"/>
    <n v="30"/>
    <s v="ytp"/>
    <s v="Yellowtail parrotfish"/>
    <s v="Sparsisoma rubiprinne"/>
    <x v="21"/>
    <x v="1"/>
    <n v="29"/>
    <n v="1"/>
    <s v="t"/>
    <n v="8.9099999999999995E-3"/>
    <n v="3.04"/>
    <n v="-4.8700999999999999"/>
    <n v="3.0640999999999998"/>
    <n v="248.63806521043975"/>
    <n v="473.07903838611253"/>
    <x v="913"/>
  </r>
  <r>
    <n v="2019"/>
    <d v="2019-03-17T00:00:00"/>
    <x v="0"/>
    <x v="0"/>
    <x v="0"/>
    <d v="1899-12-30T12:06:00"/>
    <n v="31"/>
    <s v="scf"/>
    <s v="Scrawled Filefish"/>
    <s v="Aluterus scriptus"/>
    <x v="8"/>
    <x v="2"/>
    <n v="30"/>
    <n v="3"/>
    <m/>
    <n v="0.82299999999999995"/>
    <n v="1.8136000000000001"/>
    <n v="0"/>
    <n v="0"/>
    <n v="392.92253994947214"/>
    <n v="1"/>
    <x v="914"/>
  </r>
  <r>
    <n v="2019"/>
    <d v="2019-03-17T00:00:00"/>
    <x v="0"/>
    <x v="0"/>
    <x v="0"/>
    <d v="1899-12-30T12:06:00"/>
    <n v="31"/>
    <s v="spt"/>
    <s v="Spotted Trunkfish"/>
    <s v="Lactophrys bicaudalis"/>
    <x v="24"/>
    <x v="2"/>
    <n v="15"/>
    <n v="1"/>
    <m/>
    <n v="4.9000000000000002E-2"/>
    <n v="2.78"/>
    <n v="0"/>
    <n v="0"/>
    <n v="91.144355899496077"/>
    <n v="1"/>
    <x v="915"/>
  </r>
  <r>
    <n v="2019"/>
    <d v="2019-03-17T00:00:00"/>
    <x v="0"/>
    <x v="0"/>
    <x v="0"/>
    <d v="1899-12-30T12:06:00"/>
    <n v="31"/>
    <s v="snp"/>
    <s v="Sharp-nose puffer "/>
    <s v="Canthigaster rostrata"/>
    <x v="25"/>
    <x v="2"/>
    <n v="5"/>
    <n v="3"/>
    <m/>
    <n v="2.239E-2"/>
    <n v="2.96"/>
    <n v="0"/>
    <n v="0"/>
    <n v="2.6242506075131411"/>
    <n v="1"/>
    <x v="916"/>
  </r>
  <r>
    <n v="2019"/>
    <d v="2019-03-17T00:00:00"/>
    <x v="0"/>
    <x v="0"/>
    <x v="1"/>
    <d v="1899-12-30T12:15:00"/>
    <n v="32"/>
    <s v="snp"/>
    <s v="Sharp-nose puffer "/>
    <s v="Canthigaster rostrata"/>
    <x v="25"/>
    <x v="2"/>
    <n v="4"/>
    <n v="1"/>
    <m/>
    <n v="2.239E-2"/>
    <n v="2.96"/>
    <n v="0"/>
    <n v="0"/>
    <n v="1.3556627654519102"/>
    <n v="1"/>
    <x v="917"/>
  </r>
  <r>
    <n v="2019"/>
    <d v="2019-03-17T00:00:00"/>
    <x v="0"/>
    <x v="0"/>
    <x v="1"/>
    <d v="1899-12-30T12:15:00"/>
    <n v="32"/>
    <s v="snp"/>
    <s v="Sharp-nose puffer "/>
    <s v="Canthigaster rostrata"/>
    <x v="25"/>
    <x v="2"/>
    <n v="5"/>
    <n v="1"/>
    <m/>
    <n v="2.239E-2"/>
    <n v="2.96"/>
    <n v="0"/>
    <n v="0"/>
    <n v="2.6242506075131411"/>
    <n v="1"/>
    <x v="918"/>
  </r>
  <r>
    <n v="2019"/>
    <d v="2019-03-17T00:00:00"/>
    <x v="0"/>
    <x v="0"/>
    <x v="2"/>
    <d v="1899-12-30T12:25:00"/>
    <n v="31"/>
    <s v="snp"/>
    <s v="Sharp-nose puffer "/>
    <s v="Canthigaster rostrata"/>
    <x v="25"/>
    <x v="2"/>
    <n v="5"/>
    <n v="2"/>
    <m/>
    <n v="2.239E-2"/>
    <n v="2.96"/>
    <n v="0"/>
    <n v="0"/>
    <n v="2.6242506075131411"/>
    <n v="1"/>
    <x v="919"/>
  </r>
  <r>
    <n v="2019"/>
    <d v="2019-03-17T00:00:00"/>
    <x v="0"/>
    <x v="0"/>
    <x v="3"/>
    <d v="1899-12-30T12:32:00"/>
    <n v="30"/>
    <s v="hcc"/>
    <s v="Honeycomb Cowfish"/>
    <s v="Acanthostracion polygonia"/>
    <x v="24"/>
    <x v="2"/>
    <n v="22"/>
    <n v="1"/>
    <m/>
    <n v="2.818E-2"/>
    <n v="2.83"/>
    <n v="0"/>
    <n v="0"/>
    <n v="177.41779422181833"/>
    <n v="1"/>
    <x v="920"/>
  </r>
  <r>
    <n v="2019"/>
    <d v="2019-03-17T00:00:00"/>
    <x v="0"/>
    <x v="0"/>
    <x v="4"/>
    <d v="1899-12-30T12:43:00"/>
    <n v="32"/>
    <s v="hcc"/>
    <s v="Honeycomb Cowfish"/>
    <s v="Acanthostracion polygonia"/>
    <x v="24"/>
    <x v="2"/>
    <n v="23"/>
    <n v="1"/>
    <m/>
    <n v="2.818E-2"/>
    <n v="2.83"/>
    <n v="0"/>
    <n v="0"/>
    <n v="201.20129177701904"/>
    <n v="1"/>
    <x v="921"/>
  </r>
  <r>
    <n v="2019"/>
    <d v="2019-03-20T00:00:00"/>
    <x v="0"/>
    <x v="1"/>
    <x v="5"/>
    <d v="1899-12-30T15:08:00"/>
    <n v="30"/>
    <s v="smt"/>
    <s v="Smooth Trunkfish"/>
    <s v="Lactophyrs triqueter"/>
    <x v="24"/>
    <x v="2"/>
    <n v="14"/>
    <n v="1"/>
    <m/>
    <n v="4.8980000000000003E-2"/>
    <n v="2.78"/>
    <n v="0"/>
    <n v="0"/>
    <n v="75.206386098464677"/>
    <n v="1"/>
    <x v="922"/>
  </r>
  <r>
    <n v="2019"/>
    <d v="2019-03-20T00:00:00"/>
    <x v="0"/>
    <x v="1"/>
    <x v="5"/>
    <d v="1899-12-30T15:08:00"/>
    <n v="30"/>
    <s v="snp"/>
    <s v="Sharp-nose puffer "/>
    <s v="Canthigaster rostrata"/>
    <x v="25"/>
    <x v="2"/>
    <n v="4"/>
    <n v="7"/>
    <m/>
    <n v="2.239E-2"/>
    <n v="2.96"/>
    <n v="0"/>
    <n v="0"/>
    <n v="1.3556627654519102"/>
    <n v="1"/>
    <x v="923"/>
  </r>
  <r>
    <n v="2019"/>
    <d v="2019-03-20T00:00:00"/>
    <x v="0"/>
    <x v="1"/>
    <x v="6"/>
    <d v="1899-12-30T15:08:00"/>
    <n v="30"/>
    <s v="hcc"/>
    <s v="Honeycomb Cowfish"/>
    <s v="Acanthostracion polygonia"/>
    <x v="24"/>
    <x v="2"/>
    <n v="24"/>
    <n v="1"/>
    <m/>
    <n v="2.818E-2"/>
    <n v="2.83"/>
    <n v="0"/>
    <n v="0"/>
    <n v="226.95450238556475"/>
    <n v="1"/>
    <x v="924"/>
  </r>
  <r>
    <n v="2019"/>
    <d v="2019-03-20T00:00:00"/>
    <x v="0"/>
    <x v="1"/>
    <x v="7"/>
    <d v="1899-12-30T15:08:00"/>
    <n v="30"/>
    <s v="qua"/>
    <s v="Queen Angelfish"/>
    <s v="Holacanthus ciliaris"/>
    <x v="10"/>
    <x v="2"/>
    <n v="30"/>
    <n v="1"/>
    <m/>
    <n v="3.09E-2"/>
    <n v="2.89"/>
    <n v="0"/>
    <n v="0"/>
    <n v="573.90354258709579"/>
    <n v="1"/>
    <x v="925"/>
  </r>
  <r>
    <n v="2019"/>
    <d v="2019-03-20T00:00:00"/>
    <x v="0"/>
    <x v="1"/>
    <x v="7"/>
    <d v="1899-12-30T15:08:00"/>
    <n v="30"/>
    <s v="qua"/>
    <s v="Queen Angelfish"/>
    <s v="Holacanthus ciliaris"/>
    <x v="10"/>
    <x v="2"/>
    <n v="24"/>
    <n v="1"/>
    <m/>
    <n v="3.09E-2"/>
    <n v="2.89"/>
    <n v="0"/>
    <n v="0"/>
    <n v="301.1403618898608"/>
    <n v="1"/>
    <x v="926"/>
  </r>
  <r>
    <n v="2019"/>
    <d v="2019-03-20T00:00:00"/>
    <x v="0"/>
    <x v="1"/>
    <x v="7"/>
    <d v="1899-12-30T15:08:00"/>
    <n v="30"/>
    <s v="snp"/>
    <s v="Sharp-nose puffer "/>
    <s v="Canthigaster rostrata"/>
    <x v="25"/>
    <x v="2"/>
    <n v="4"/>
    <n v="7"/>
    <m/>
    <n v="2.239E-2"/>
    <n v="2.96"/>
    <n v="0"/>
    <n v="0"/>
    <n v="1.3556627654519102"/>
    <n v="1"/>
    <x v="923"/>
  </r>
  <r>
    <n v="2019"/>
    <d v="2019-03-20T00:00:00"/>
    <x v="0"/>
    <x v="1"/>
    <x v="8"/>
    <d v="1899-12-30T15:08:00"/>
    <n v="30"/>
    <s v="hcc"/>
    <s v="Honeycomb Cowfish"/>
    <s v="Acanthostracion polygonia"/>
    <x v="24"/>
    <x v="2"/>
    <n v="23"/>
    <n v="1"/>
    <m/>
    <n v="2.818E-2"/>
    <n v="2.83"/>
    <n v="0"/>
    <n v="0"/>
    <n v="201.20129177701904"/>
    <n v="1"/>
    <x v="921"/>
  </r>
  <r>
    <n v="2019"/>
    <d v="2019-03-20T00:00:00"/>
    <x v="0"/>
    <x v="1"/>
    <x v="8"/>
    <d v="1899-12-30T15:08:00"/>
    <n v="30"/>
    <s v="osf"/>
    <s v="Orangespotted Filefish"/>
    <s v="Cantherhines pullus"/>
    <x v="8"/>
    <x v="2"/>
    <n v="15"/>
    <n v="1"/>
    <m/>
    <n v="2.291E-2"/>
    <n v="2.87"/>
    <n v="0"/>
    <n v="0"/>
    <n v="54.375968168422517"/>
    <n v="1"/>
    <x v="927"/>
  </r>
  <r>
    <n v="2019"/>
    <d v="2019-03-20T00:00:00"/>
    <x v="0"/>
    <x v="1"/>
    <x v="8"/>
    <d v="1899-12-30T15:08:00"/>
    <n v="30"/>
    <s v="snp"/>
    <s v="Sharp-nose puffer "/>
    <s v="Canthigaster rostrata"/>
    <x v="25"/>
    <x v="2"/>
    <n v="4"/>
    <n v="4"/>
    <m/>
    <n v="2.239E-2"/>
    <n v="2.96"/>
    <n v="0"/>
    <n v="0"/>
    <n v="1.3556627654519102"/>
    <n v="1"/>
    <x v="928"/>
  </r>
  <r>
    <n v="2019"/>
    <d v="2019-03-14T00:00:00"/>
    <x v="1"/>
    <x v="0"/>
    <x v="0"/>
    <d v="1899-12-30T09:55:00"/>
    <n v="28"/>
    <s v="snp"/>
    <s v="Sharp-nose puffer "/>
    <s v="Canthigaster rostrata"/>
    <x v="25"/>
    <x v="2"/>
    <n v="5"/>
    <n v="1"/>
    <m/>
    <n v="2.239E-2"/>
    <n v="2.96"/>
    <n v="0"/>
    <n v="0"/>
    <n v="2.6242506075131411"/>
    <n v="1"/>
    <x v="918"/>
  </r>
  <r>
    <n v="2019"/>
    <d v="2019-03-14T00:00:00"/>
    <x v="1"/>
    <x v="0"/>
    <x v="1"/>
    <d v="1899-12-30T10:11:00"/>
    <n v="30"/>
    <s v="osf"/>
    <s v="Orangespotted Filefish"/>
    <s v="Cantherhines pullus"/>
    <x v="8"/>
    <x v="2"/>
    <n v="10"/>
    <n v="1"/>
    <m/>
    <n v="2.291E-2"/>
    <n v="2.87"/>
    <n v="0"/>
    <n v="0"/>
    <n v="16.983417628204037"/>
    <n v="1"/>
    <x v="929"/>
  </r>
  <r>
    <n v="2019"/>
    <d v="2019-03-14T00:00:00"/>
    <x v="1"/>
    <x v="0"/>
    <x v="1"/>
    <d v="1899-12-30T10:11:00"/>
    <n v="30"/>
    <s v="scf"/>
    <s v="Scrawled Filefish"/>
    <s v="Aluterus scriptus"/>
    <x v="8"/>
    <x v="2"/>
    <n v="30"/>
    <n v="1"/>
    <m/>
    <n v="0.82299999999999995"/>
    <n v="1.8136000000000001"/>
    <n v="0"/>
    <n v="0"/>
    <n v="392.92253994947214"/>
    <n v="1"/>
    <x v="930"/>
  </r>
  <r>
    <n v="2019"/>
    <d v="2019-03-14T00:00:00"/>
    <x v="1"/>
    <x v="0"/>
    <x v="2"/>
    <d v="1899-12-30T10:23:00"/>
    <n v="29"/>
    <s v="smt"/>
    <s v="Smooth Trunkfish"/>
    <s v="Lactophyrs triqueter"/>
    <x v="24"/>
    <x v="2"/>
    <n v="18"/>
    <n v="1"/>
    <m/>
    <n v="4.8980000000000003E-2"/>
    <n v="2.78"/>
    <n v="0"/>
    <n v="0"/>
    <n v="151.24336973589621"/>
    <n v="1"/>
    <x v="931"/>
  </r>
  <r>
    <n v="2019"/>
    <d v="2019-03-14T00:00:00"/>
    <x v="1"/>
    <x v="0"/>
    <x v="2"/>
    <d v="1899-12-30T10:23:00"/>
    <n v="29"/>
    <s v="snp"/>
    <s v="Sharp-nose puffer "/>
    <s v="Canthigaster rostrata"/>
    <x v="25"/>
    <x v="2"/>
    <n v="4"/>
    <n v="1"/>
    <m/>
    <n v="2.239E-2"/>
    <n v="2.96"/>
    <n v="0"/>
    <n v="0"/>
    <n v="1.3556627654519102"/>
    <n v="1"/>
    <x v="917"/>
  </r>
  <r>
    <n v="2019"/>
    <d v="2019-03-14T00:00:00"/>
    <x v="1"/>
    <x v="0"/>
    <x v="2"/>
    <d v="1899-12-30T10:23:00"/>
    <n v="29"/>
    <s v="snp"/>
    <s v="Sharp-nose puffer "/>
    <s v="Canthigaster rostrata"/>
    <x v="25"/>
    <x v="2"/>
    <n v="3"/>
    <n v="1"/>
    <m/>
    <n v="2.239E-2"/>
    <n v="2.96"/>
    <n v="0"/>
    <n v="0"/>
    <n v="0.57853948885208784"/>
    <n v="1"/>
    <x v="932"/>
  </r>
  <r>
    <n v="2019"/>
    <d v="2019-03-14T00:00:00"/>
    <x v="1"/>
    <x v="0"/>
    <x v="3"/>
    <d v="1899-12-30T10:40:00"/>
    <n v="30"/>
    <s v="snp"/>
    <s v="Sharp-nose puffer "/>
    <s v="Canthigaster rostrata"/>
    <x v="25"/>
    <x v="2"/>
    <n v="3"/>
    <n v="1"/>
    <m/>
    <n v="2.239E-2"/>
    <n v="2.96"/>
    <n v="0"/>
    <n v="0"/>
    <n v="0.57853948885208784"/>
    <n v="1"/>
    <x v="932"/>
  </r>
  <r>
    <n v="2019"/>
    <d v="2019-03-14T00:00:00"/>
    <x v="1"/>
    <x v="0"/>
    <x v="3"/>
    <d v="1899-12-30T10:40:00"/>
    <n v="30"/>
    <s v="hcc"/>
    <s v="Honeycomb Cowfish"/>
    <s v="Acanthostracion polygonia"/>
    <x v="24"/>
    <x v="2"/>
    <n v="27"/>
    <n v="1"/>
    <m/>
    <n v="2.818E-2"/>
    <n v="2.83"/>
    <n v="0"/>
    <n v="0"/>
    <n v="316.73819782328167"/>
    <n v="1"/>
    <x v="933"/>
  </r>
  <r>
    <n v="2019"/>
    <d v="2019-03-14T00:00:00"/>
    <x v="1"/>
    <x v="0"/>
    <x v="4"/>
    <d v="1899-12-30T10:50:00"/>
    <n v="30"/>
    <s v="smt"/>
    <s v="Smooth Trunkfish"/>
    <s v="Lactophyrs triqueter"/>
    <x v="24"/>
    <x v="2"/>
    <n v="12"/>
    <n v="1"/>
    <m/>
    <n v="4.8980000000000003E-2"/>
    <n v="2.78"/>
    <n v="0"/>
    <n v="0"/>
    <n v="48.993971452134353"/>
    <n v="1"/>
    <x v="934"/>
  </r>
  <r>
    <n v="2019"/>
    <d v="2019-03-20T00:00:00"/>
    <x v="1"/>
    <x v="1"/>
    <x v="6"/>
    <d v="1899-12-30T11:00:00"/>
    <n v="32"/>
    <s v="smt"/>
    <s v="Smooth Trunkfish"/>
    <s v="Lactophyrs triqueter"/>
    <x v="24"/>
    <x v="2"/>
    <n v="13"/>
    <n v="1"/>
    <m/>
    <n v="4.8980000000000003E-2"/>
    <n v="2.78"/>
    <n v="0"/>
    <n v="0"/>
    <n v="61.204210506953558"/>
    <n v="1"/>
    <x v="935"/>
  </r>
  <r>
    <n v="2019"/>
    <d v="2019-03-20T00:00:00"/>
    <x v="1"/>
    <x v="1"/>
    <x v="6"/>
    <d v="1899-12-30T11:00:00"/>
    <n v="32"/>
    <s v="snp"/>
    <s v="Sharp-nose puffer "/>
    <s v="Canthigaster rostrata"/>
    <x v="25"/>
    <x v="2"/>
    <n v="5"/>
    <n v="7"/>
    <m/>
    <n v="2.239E-2"/>
    <n v="2.96"/>
    <n v="0"/>
    <n v="0"/>
    <n v="2.6242506075131411"/>
    <n v="1"/>
    <x v="936"/>
  </r>
  <r>
    <n v="2019"/>
    <d v="2019-03-20T00:00:00"/>
    <x v="1"/>
    <x v="1"/>
    <x v="7"/>
    <d v="1899-12-30T11:00:00"/>
    <n v="32"/>
    <s v="hcc"/>
    <s v="Honeycomb Cowfish"/>
    <s v="Acanthostracion polygonia"/>
    <x v="24"/>
    <x v="2"/>
    <n v="31"/>
    <n v="1"/>
    <m/>
    <n v="2.818E-2"/>
    <n v="2.83"/>
    <n v="0"/>
    <n v="0"/>
    <n v="468.26810985206288"/>
    <n v="1"/>
    <x v="937"/>
  </r>
  <r>
    <n v="2019"/>
    <d v="2019-03-20T00:00:00"/>
    <x v="1"/>
    <x v="1"/>
    <x v="7"/>
    <d v="1899-12-30T11:00:00"/>
    <n v="32"/>
    <s v="snp"/>
    <s v="Sharp-nose puffer "/>
    <s v="Canthigaster rostrata"/>
    <x v="25"/>
    <x v="2"/>
    <n v="4"/>
    <n v="5"/>
    <m/>
    <n v="2.239E-2"/>
    <n v="2.96"/>
    <n v="0"/>
    <n v="0"/>
    <n v="1.3556627654519102"/>
    <n v="1"/>
    <x v="938"/>
  </r>
  <r>
    <n v="2019"/>
    <d v="2019-03-20T00:00:00"/>
    <x v="1"/>
    <x v="1"/>
    <x v="7"/>
    <d v="1899-12-30T11:00:00"/>
    <n v="32"/>
    <s v="snp"/>
    <s v="Sharp-nose puffer "/>
    <s v="Canthigaster rostrata"/>
    <x v="25"/>
    <x v="2"/>
    <n v="4"/>
    <n v="4"/>
    <m/>
    <n v="2.239E-2"/>
    <n v="2.96"/>
    <n v="0"/>
    <n v="0"/>
    <n v="1.3556627654519102"/>
    <n v="1"/>
    <x v="928"/>
  </r>
  <r>
    <n v="2019"/>
    <d v="2019-03-20T00:00:00"/>
    <x v="1"/>
    <x v="1"/>
    <x v="8"/>
    <d v="1899-12-30T11:00:00"/>
    <n v="32"/>
    <s v="snp"/>
    <s v="Sharp-nose puffer "/>
    <s v="Canthigaster rostrata"/>
    <x v="25"/>
    <x v="2"/>
    <n v="4"/>
    <n v="4"/>
    <m/>
    <n v="2.239E-2"/>
    <n v="2.96"/>
    <n v="0"/>
    <n v="0"/>
    <n v="1.3556627654519102"/>
    <n v="1"/>
    <x v="928"/>
  </r>
  <r>
    <n v="2019"/>
    <d v="2019-03-20T00:00:00"/>
    <x v="1"/>
    <x v="1"/>
    <x v="9"/>
    <d v="1899-12-30T11:00:00"/>
    <n v="32"/>
    <s v="snp"/>
    <s v="Sharp-nose puffer "/>
    <s v="Canthigaster rostrata"/>
    <x v="25"/>
    <x v="2"/>
    <n v="4"/>
    <n v="5"/>
    <m/>
    <n v="2.239E-2"/>
    <n v="2.96"/>
    <n v="0"/>
    <n v="0"/>
    <n v="1.3556627654519102"/>
    <n v="1"/>
    <x v="938"/>
  </r>
  <r>
    <n v="2019"/>
    <d v="2019-03-21T00:00:00"/>
    <x v="2"/>
    <x v="1"/>
    <x v="0"/>
    <d v="1899-12-30T12:17:00"/>
    <n v="29"/>
    <s v="bld"/>
    <s v="Black Durgon"/>
    <s v="Melichthys niger"/>
    <x v="26"/>
    <x v="2"/>
    <n v="30"/>
    <n v="1"/>
    <m/>
    <n v="2.3439999999999999E-2"/>
    <n v="2.95"/>
    <n v="0"/>
    <n v="0"/>
    <n v="533.90662367063396"/>
    <n v="1"/>
    <x v="939"/>
  </r>
  <r>
    <n v="2019"/>
    <d v="2019-03-21T00:00:00"/>
    <x v="2"/>
    <x v="1"/>
    <x v="0"/>
    <d v="1899-12-30T12:17:00"/>
    <n v="29"/>
    <s v="snp"/>
    <s v="Sharp-nose puffer "/>
    <s v="Canthigaster rostrata"/>
    <x v="25"/>
    <x v="2"/>
    <n v="5"/>
    <n v="7"/>
    <m/>
    <n v="2.239E-2"/>
    <n v="2.96"/>
    <n v="0"/>
    <n v="0"/>
    <n v="2.6242506075131411"/>
    <n v="1"/>
    <x v="936"/>
  </r>
  <r>
    <n v="2019"/>
    <d v="2019-03-21T00:00:00"/>
    <x v="2"/>
    <x v="1"/>
    <x v="1"/>
    <d v="1899-12-30T12:17:00"/>
    <n v="29"/>
    <s v="snp"/>
    <s v="Sharp-nose puffer "/>
    <s v="Canthigaster rostrata"/>
    <x v="25"/>
    <x v="2"/>
    <n v="3"/>
    <n v="10"/>
    <m/>
    <n v="2.239E-2"/>
    <n v="2.96"/>
    <n v="0"/>
    <n v="0"/>
    <n v="0.57853948885208784"/>
    <n v="1"/>
    <x v="940"/>
  </r>
  <r>
    <n v="2019"/>
    <d v="2019-03-21T00:00:00"/>
    <x v="2"/>
    <x v="1"/>
    <x v="1"/>
    <d v="1899-12-30T12:17:00"/>
    <n v="29"/>
    <s v="scf"/>
    <s v="Scrawled Filefish"/>
    <s v="Aluterus scriptus"/>
    <x v="8"/>
    <x v="2"/>
    <n v="45"/>
    <n v="1"/>
    <m/>
    <n v="0.82299999999999995"/>
    <n v="1.8136000000000001"/>
    <n v="0"/>
    <n v="0"/>
    <n v="819.72097924680759"/>
    <n v="1"/>
    <x v="941"/>
  </r>
  <r>
    <n v="2019"/>
    <d v="2019-03-21T00:00:00"/>
    <x v="2"/>
    <x v="1"/>
    <x v="1"/>
    <d v="1899-12-30T12:17:00"/>
    <n v="29"/>
    <s v="osf"/>
    <s v="Orangespotted Filefish"/>
    <s v="Cantherhines pullus"/>
    <x v="8"/>
    <x v="2"/>
    <n v="17"/>
    <n v="1"/>
    <m/>
    <n v="2.291E-2"/>
    <n v="2.87"/>
    <n v="0"/>
    <n v="0"/>
    <n v="77.877767556674257"/>
    <n v="1"/>
    <x v="942"/>
  </r>
  <r>
    <n v="2019"/>
    <d v="2019-03-21T00:00:00"/>
    <x v="2"/>
    <x v="1"/>
    <x v="2"/>
    <d v="1899-12-30T12:17:00"/>
    <n v="29"/>
    <s v="rkb"/>
    <s v="Rock Beauty"/>
    <s v="Holacanthus tricolour"/>
    <x v="10"/>
    <x v="2"/>
    <n v="25"/>
    <n v="1"/>
    <s v="i"/>
    <n v="3.388E-2"/>
    <n v="2.91"/>
    <n v="0"/>
    <n v="0"/>
    <n v="396.23134339498114"/>
    <n v="1"/>
    <x v="943"/>
  </r>
  <r>
    <n v="2019"/>
    <d v="2019-03-21T00:00:00"/>
    <x v="2"/>
    <x v="1"/>
    <x v="2"/>
    <d v="1899-12-30T12:17:00"/>
    <n v="29"/>
    <s v="snp"/>
    <s v="Sharp-nose puffer "/>
    <s v="Canthigaster rostrata"/>
    <x v="25"/>
    <x v="2"/>
    <n v="4"/>
    <n v="10"/>
    <m/>
    <n v="2.239E-2"/>
    <n v="2.96"/>
    <n v="0"/>
    <n v="0"/>
    <n v="1.3556627654519102"/>
    <n v="1"/>
    <x v="944"/>
  </r>
  <r>
    <n v="2019"/>
    <d v="2019-03-21T00:00:00"/>
    <x v="2"/>
    <x v="1"/>
    <x v="3"/>
    <d v="1899-12-30T12:17:00"/>
    <n v="29"/>
    <s v="snp"/>
    <s v="Sharp-nose puffer "/>
    <s v="Canthigaster rostrata"/>
    <x v="25"/>
    <x v="2"/>
    <n v="4"/>
    <n v="10"/>
    <m/>
    <n v="2.239E-2"/>
    <n v="2.96"/>
    <n v="0"/>
    <n v="0"/>
    <n v="1.3556627654519102"/>
    <n v="1"/>
    <x v="944"/>
  </r>
  <r>
    <n v="2019"/>
    <d v="2019-03-21T00:00:00"/>
    <x v="2"/>
    <x v="1"/>
    <x v="3"/>
    <d v="1899-12-30T12:17:00"/>
    <n v="29"/>
    <s v="smt"/>
    <s v="Smooth Trunkfish"/>
    <s v="Lactophyrs triqueter"/>
    <x v="24"/>
    <x v="2"/>
    <n v="20"/>
    <n v="1"/>
    <m/>
    <n v="4.8980000000000003E-2"/>
    <n v="2.78"/>
    <n v="0"/>
    <n v="0"/>
    <n v="202.71326503365216"/>
    <n v="1"/>
    <x v="945"/>
  </r>
  <r>
    <n v="2019"/>
    <d v="2019-03-18T00:00:00"/>
    <x v="3"/>
    <x v="0"/>
    <x v="1"/>
    <d v="1899-12-30T08:50:00"/>
    <n v="30"/>
    <s v="osf"/>
    <s v="Orangespotted Filefish"/>
    <s v="Cantherhines pullus"/>
    <x v="8"/>
    <x v="2"/>
    <n v="15"/>
    <n v="1"/>
    <m/>
    <n v="2.291E-2"/>
    <n v="2.87"/>
    <n v="0"/>
    <n v="0"/>
    <n v="54.375968168422517"/>
    <n v="1"/>
    <x v="927"/>
  </r>
  <r>
    <n v="2019"/>
    <d v="2019-03-18T00:00:00"/>
    <x v="3"/>
    <x v="0"/>
    <x v="1"/>
    <d v="1899-12-30T08:50:00"/>
    <n v="30"/>
    <s v="osf"/>
    <s v="Orangespotted Filefish"/>
    <s v="Cantherhines pullus"/>
    <x v="8"/>
    <x v="2"/>
    <n v="18"/>
    <n v="1"/>
    <m/>
    <n v="2.291E-2"/>
    <n v="2.87"/>
    <n v="0"/>
    <n v="0"/>
    <n v="91.760797381728054"/>
    <n v="1"/>
    <x v="946"/>
  </r>
  <r>
    <n v="2019"/>
    <d v="2019-03-18T00:00:00"/>
    <x v="3"/>
    <x v="0"/>
    <x v="2"/>
    <d v="1899-12-30T08:58:00"/>
    <n v="32"/>
    <s v="scf"/>
    <s v="Scrawled Filefish"/>
    <s v="Aluterus scriptus"/>
    <x v="8"/>
    <x v="2"/>
    <n v="40"/>
    <n v="1"/>
    <m/>
    <n v="0.82299999999999995"/>
    <n v="1.8136000000000001"/>
    <n v="0"/>
    <n v="0"/>
    <n v="662.05769166888876"/>
    <n v="1"/>
    <x v="947"/>
  </r>
  <r>
    <n v="2019"/>
    <d v="2019-03-18T00:00:00"/>
    <x v="3"/>
    <x v="0"/>
    <x v="2"/>
    <d v="1899-12-30T08:58:00"/>
    <n v="32"/>
    <s v="snp"/>
    <s v="Sharp-nose puffer "/>
    <s v="Canthigaster rostrata"/>
    <x v="25"/>
    <x v="2"/>
    <n v="5"/>
    <n v="1"/>
    <m/>
    <n v="2.239E-2"/>
    <n v="2.96"/>
    <n v="0"/>
    <n v="0"/>
    <n v="2.6242506075131411"/>
    <n v="1"/>
    <x v="918"/>
  </r>
  <r>
    <n v="2019"/>
    <d v="2019-03-18T00:00:00"/>
    <x v="3"/>
    <x v="0"/>
    <x v="2"/>
    <d v="1899-12-30T08:58:00"/>
    <n v="32"/>
    <s v="qua"/>
    <s v="Queen Angelfish"/>
    <s v="Holacanthus ciliaris"/>
    <x v="10"/>
    <x v="2"/>
    <n v="21"/>
    <n v="1"/>
    <m/>
    <n v="3.09E-2"/>
    <n v="2.89"/>
    <n v="0"/>
    <n v="0"/>
    <n v="204.72564177007067"/>
    <n v="1"/>
    <x v="948"/>
  </r>
  <r>
    <n v="2019"/>
    <d v="2019-03-18T00:00:00"/>
    <x v="3"/>
    <x v="0"/>
    <x v="2"/>
    <d v="1899-12-30T08:58:00"/>
    <n v="32"/>
    <s v="rkb"/>
    <s v="Rock Beauty"/>
    <s v="Holacanthus tricolour"/>
    <x v="10"/>
    <x v="2"/>
    <n v="19"/>
    <n v="1"/>
    <m/>
    <n v="3.388E-2"/>
    <n v="2.91"/>
    <n v="0"/>
    <n v="0"/>
    <n v="178.2856465909976"/>
    <n v="1"/>
    <x v="949"/>
  </r>
  <r>
    <n v="2019"/>
    <d v="2019-03-18T00:00:00"/>
    <x v="3"/>
    <x v="0"/>
    <x v="3"/>
    <d v="1899-12-30T09:10:00"/>
    <n v="30"/>
    <s v="hcc"/>
    <s v="Honeycomb Cowfish"/>
    <s v="Acanthostracion polygonia"/>
    <x v="24"/>
    <x v="2"/>
    <n v="40"/>
    <n v="1"/>
    <m/>
    <n v="2.818E-2"/>
    <n v="2.83"/>
    <n v="0"/>
    <n v="0"/>
    <n v="963.32041530535923"/>
    <n v="1"/>
    <x v="950"/>
  </r>
  <r>
    <n v="2019"/>
    <d v="2019-03-18T00:00:00"/>
    <x v="3"/>
    <x v="0"/>
    <x v="3"/>
    <d v="1899-12-30T09:10:00"/>
    <n v="30"/>
    <s v="snp"/>
    <s v="Sharp-nose puffer "/>
    <s v="Canthigaster rostrata"/>
    <x v="25"/>
    <x v="2"/>
    <n v="3"/>
    <n v="1"/>
    <m/>
    <n v="2.239E-2"/>
    <n v="2.96"/>
    <n v="0"/>
    <n v="0"/>
    <n v="0.57853948885208784"/>
    <n v="1"/>
    <x v="932"/>
  </r>
  <r>
    <n v="2019"/>
    <d v="2019-03-18T00:00:00"/>
    <x v="3"/>
    <x v="0"/>
    <x v="3"/>
    <d v="1899-12-30T09:10:00"/>
    <n v="30"/>
    <s v="snp"/>
    <s v="Sharp-nose puffer "/>
    <s v="Canthigaster rostrata"/>
    <x v="25"/>
    <x v="2"/>
    <n v="6"/>
    <n v="1"/>
    <m/>
    <n v="2.239E-2"/>
    <n v="2.96"/>
    <n v="0"/>
    <n v="0"/>
    <n v="4.501754368842863"/>
    <n v="1"/>
    <x v="951"/>
  </r>
  <r>
    <n v="2019"/>
    <d v="2019-03-18T00:00:00"/>
    <x v="3"/>
    <x v="0"/>
    <x v="5"/>
    <d v="1899-12-30T09:35:00"/>
    <n v="30"/>
    <s v="osf"/>
    <s v="Orangespotted Filefish"/>
    <s v="Cantherhines pullus"/>
    <x v="8"/>
    <x v="2"/>
    <n v="14"/>
    <n v="1"/>
    <m/>
    <n v="2.291E-2"/>
    <n v="2.87"/>
    <n v="0"/>
    <n v="0"/>
    <n v="44.607979406320112"/>
    <n v="1"/>
    <x v="952"/>
  </r>
  <r>
    <n v="2019"/>
    <d v="2019-03-21T00:00:00"/>
    <x v="4"/>
    <x v="1"/>
    <x v="0"/>
    <d v="1899-12-30T10:04:00"/>
    <n v="30"/>
    <s v="bld"/>
    <s v="Black Durgon"/>
    <s v="Melichthys niger"/>
    <x v="26"/>
    <x v="2"/>
    <n v="26"/>
    <n v="8"/>
    <m/>
    <n v="2.3439999999999999E-2"/>
    <n v="2.95"/>
    <n v="0"/>
    <n v="0"/>
    <n v="350.04911488808705"/>
    <n v="1"/>
    <x v="953"/>
  </r>
  <r>
    <n v="2019"/>
    <d v="2019-03-21T00:00:00"/>
    <x v="4"/>
    <x v="1"/>
    <x v="0"/>
    <d v="1899-12-30T10:04:00"/>
    <n v="30"/>
    <s v="rkb"/>
    <s v="Rock Beauty"/>
    <s v="Holacanthus tricolour"/>
    <x v="10"/>
    <x v="2"/>
    <n v="25"/>
    <n v="1"/>
    <m/>
    <n v="3.388E-2"/>
    <n v="2.91"/>
    <n v="0"/>
    <n v="0"/>
    <n v="396.23134339498114"/>
    <n v="1"/>
    <x v="943"/>
  </r>
  <r>
    <n v="2019"/>
    <d v="2019-03-21T00:00:00"/>
    <x v="4"/>
    <x v="1"/>
    <x v="0"/>
    <d v="1899-12-30T10:04:00"/>
    <n v="30"/>
    <s v="osf"/>
    <s v="Orangespotted Filefish"/>
    <s v="Cantherhines pullus"/>
    <x v="8"/>
    <x v="2"/>
    <n v="27"/>
    <n v="1"/>
    <m/>
    <n v="2.291E-2"/>
    <n v="2.87"/>
    <n v="0"/>
    <n v="0"/>
    <n v="293.79140917148601"/>
    <n v="1"/>
    <x v="954"/>
  </r>
  <r>
    <n v="2019"/>
    <d v="2019-03-21T00:00:00"/>
    <x v="4"/>
    <x v="1"/>
    <x v="0"/>
    <d v="1899-12-30T10:04:00"/>
    <n v="30"/>
    <s v="snp"/>
    <s v="Sharp-nose puffer "/>
    <s v="Canthigaster rostrata"/>
    <x v="25"/>
    <x v="2"/>
    <n v="3"/>
    <n v="3"/>
    <m/>
    <n v="2.239E-2"/>
    <n v="2.96"/>
    <n v="0"/>
    <n v="0"/>
    <n v="0.57853948885208784"/>
    <n v="1"/>
    <x v="955"/>
  </r>
  <r>
    <n v="2019"/>
    <d v="2019-03-21T00:00:00"/>
    <x v="4"/>
    <x v="1"/>
    <x v="1"/>
    <d v="1899-12-30T10:04:00"/>
    <n v="30"/>
    <s v="hcc"/>
    <s v="Honeycomb Cowfish"/>
    <s v="Acanthostracion polygonia"/>
    <x v="24"/>
    <x v="2"/>
    <n v="23"/>
    <n v="1"/>
    <m/>
    <n v="2.818E-2"/>
    <n v="2.83"/>
    <n v="0"/>
    <n v="0"/>
    <n v="201.20129177701904"/>
    <n v="1"/>
    <x v="921"/>
  </r>
  <r>
    <n v="2019"/>
    <d v="2019-03-21T00:00:00"/>
    <x v="4"/>
    <x v="1"/>
    <x v="1"/>
    <d v="1899-12-30T10:04:00"/>
    <n v="30"/>
    <s v="snp"/>
    <s v="Sharp-nose puffer "/>
    <s v="Canthigaster rostrata"/>
    <x v="25"/>
    <x v="2"/>
    <n v="4"/>
    <n v="7"/>
    <m/>
    <n v="2.239E-2"/>
    <n v="2.96"/>
    <n v="0"/>
    <n v="0"/>
    <n v="1.3556627654519102"/>
    <n v="1"/>
    <x v="923"/>
  </r>
  <r>
    <n v="2019"/>
    <d v="2019-03-21T00:00:00"/>
    <x v="4"/>
    <x v="1"/>
    <x v="1"/>
    <d v="1899-12-30T10:04:00"/>
    <n v="30"/>
    <s v="smt"/>
    <s v="Smooth Trunkfish"/>
    <s v="Lactophyrs triqueter"/>
    <x v="24"/>
    <x v="2"/>
    <n v="13"/>
    <n v="1"/>
    <m/>
    <n v="4.8980000000000003E-2"/>
    <n v="2.78"/>
    <n v="0"/>
    <n v="0"/>
    <n v="61.204210506953558"/>
    <n v="1"/>
    <x v="935"/>
  </r>
  <r>
    <n v="2019"/>
    <d v="2019-03-21T00:00:00"/>
    <x v="4"/>
    <x v="1"/>
    <x v="1"/>
    <d v="1899-12-30T10:04:00"/>
    <n v="30"/>
    <s v="smt"/>
    <s v="Smooth Trunkfish"/>
    <s v="Lactophyrs triqueter"/>
    <x v="24"/>
    <x v="2"/>
    <n v="10"/>
    <n v="1"/>
    <m/>
    <n v="4.8980000000000003E-2"/>
    <n v="2.78"/>
    <n v="0"/>
    <n v="0"/>
    <n v="29.513368525922044"/>
    <n v="1"/>
    <x v="956"/>
  </r>
  <r>
    <n v="2019"/>
    <d v="2019-03-21T00:00:00"/>
    <x v="4"/>
    <x v="1"/>
    <x v="1"/>
    <d v="1899-12-30T10:04:00"/>
    <n v="30"/>
    <s v="snp"/>
    <s v="Sharp-nose puffer "/>
    <s v="Canthigaster rostrata"/>
    <x v="25"/>
    <x v="2"/>
    <n v="5"/>
    <n v="4"/>
    <m/>
    <n v="2.239E-2"/>
    <n v="2.96"/>
    <n v="0"/>
    <n v="0"/>
    <n v="2.6242506075131411"/>
    <n v="1"/>
    <x v="957"/>
  </r>
  <r>
    <n v="2019"/>
    <d v="2019-03-21T00:00:00"/>
    <x v="4"/>
    <x v="1"/>
    <x v="2"/>
    <d v="1899-12-30T10:04:00"/>
    <n v="30"/>
    <s v="scf"/>
    <s v="Scrawled Filefish"/>
    <s v="Aluterus scriptus"/>
    <x v="8"/>
    <x v="2"/>
    <n v="33"/>
    <n v="1"/>
    <m/>
    <n v="0.82299999999999995"/>
    <n v="1.8136000000000001"/>
    <n v="0"/>
    <n v="0"/>
    <n v="467.06434652591764"/>
    <n v="1"/>
    <x v="958"/>
  </r>
  <r>
    <n v="2019"/>
    <d v="2019-03-21T00:00:00"/>
    <x v="4"/>
    <x v="1"/>
    <x v="2"/>
    <d v="1899-12-30T10:04:00"/>
    <n v="30"/>
    <s v="snp"/>
    <s v="Sharp-nose puffer "/>
    <s v="Canthigaster rostrata"/>
    <x v="25"/>
    <x v="2"/>
    <n v="6"/>
    <n v="7"/>
    <m/>
    <n v="2.239E-2"/>
    <n v="2.96"/>
    <n v="0"/>
    <n v="0"/>
    <n v="4.501754368842863"/>
    <n v="1"/>
    <x v="959"/>
  </r>
  <r>
    <n v="2019"/>
    <d v="2019-03-21T00:00:00"/>
    <x v="4"/>
    <x v="1"/>
    <x v="3"/>
    <d v="1899-12-30T10:04:00"/>
    <n v="30"/>
    <s v="snp"/>
    <s v="Sharp-nose puffer "/>
    <s v="Canthigaster rostrata"/>
    <x v="25"/>
    <x v="2"/>
    <n v="3"/>
    <n v="10"/>
    <m/>
    <n v="2.239E-2"/>
    <n v="2.96"/>
    <n v="0"/>
    <n v="0"/>
    <n v="0.57853948885208784"/>
    <n v="1"/>
    <x v="940"/>
  </r>
  <r>
    <n v="2019"/>
    <d v="2019-03-18T00:00:00"/>
    <x v="5"/>
    <x v="0"/>
    <x v="0"/>
    <d v="1899-12-30T11:28:00"/>
    <n v="32"/>
    <s v="snp"/>
    <s v="Sharp-nose puffer "/>
    <s v="Canthigaster rostrata"/>
    <x v="25"/>
    <x v="2"/>
    <n v="5"/>
    <n v="1"/>
    <m/>
    <n v="2.239E-2"/>
    <n v="2.96"/>
    <n v="0"/>
    <n v="0"/>
    <n v="2.6242506075131411"/>
    <n v="1"/>
    <x v="918"/>
  </r>
  <r>
    <n v="2019"/>
    <d v="2019-03-18T00:00:00"/>
    <x v="5"/>
    <x v="0"/>
    <x v="0"/>
    <d v="1899-12-30T11:28:00"/>
    <n v="32"/>
    <s v="snp"/>
    <s v="Sharp-nose puffer "/>
    <s v="Canthigaster rostrata"/>
    <x v="25"/>
    <x v="2"/>
    <n v="3"/>
    <n v="1"/>
    <m/>
    <n v="2.239E-2"/>
    <n v="2.96"/>
    <n v="0"/>
    <n v="0"/>
    <n v="0.57853948885208784"/>
    <n v="1"/>
    <x v="932"/>
  </r>
  <r>
    <n v="2019"/>
    <d v="2019-03-18T00:00:00"/>
    <x v="5"/>
    <x v="0"/>
    <x v="0"/>
    <d v="1899-12-30T11:28:00"/>
    <n v="32"/>
    <s v="snp"/>
    <s v="Sharp-nose puffer "/>
    <s v="Canthigaster rostrata"/>
    <x v="25"/>
    <x v="2"/>
    <n v="3"/>
    <n v="2"/>
    <m/>
    <n v="2.239E-2"/>
    <n v="2.96"/>
    <n v="0"/>
    <n v="0"/>
    <n v="0.57853948885208784"/>
    <n v="1"/>
    <x v="960"/>
  </r>
  <r>
    <n v="2019"/>
    <d v="2019-03-18T00:00:00"/>
    <x v="5"/>
    <x v="0"/>
    <x v="0"/>
    <d v="1899-12-30T11:28:00"/>
    <n v="32"/>
    <s v="snp"/>
    <s v="Sharp-nose puffer "/>
    <s v="Canthigaster rostrata"/>
    <x v="25"/>
    <x v="2"/>
    <n v="5"/>
    <n v="1"/>
    <m/>
    <n v="2.239E-2"/>
    <n v="2.96"/>
    <n v="0"/>
    <n v="0"/>
    <n v="2.6242506075131411"/>
    <n v="1"/>
    <x v="918"/>
  </r>
  <r>
    <n v="2019"/>
    <d v="2019-03-18T00:00:00"/>
    <x v="5"/>
    <x v="0"/>
    <x v="1"/>
    <d v="1899-12-30T11:37:00"/>
    <n v="30"/>
    <s v="qua"/>
    <s v="Queen Angelfish"/>
    <s v="Holacanthus ciliaris"/>
    <x v="10"/>
    <x v="2"/>
    <n v="22"/>
    <n v="1"/>
    <m/>
    <n v="3.09E-2"/>
    <n v="2.89"/>
    <n v="0"/>
    <n v="0"/>
    <n v="234.18551376428195"/>
    <n v="1"/>
    <x v="961"/>
  </r>
  <r>
    <n v="2019"/>
    <d v="2019-03-18T00:00:00"/>
    <x v="5"/>
    <x v="0"/>
    <x v="1"/>
    <d v="1899-12-30T11:37:00"/>
    <n v="30"/>
    <s v="smt"/>
    <s v="Smooth Trunkfish"/>
    <s v="Lactophyrs triqueter"/>
    <x v="24"/>
    <x v="2"/>
    <n v="14"/>
    <n v="1"/>
    <m/>
    <n v="4.8980000000000003E-2"/>
    <n v="2.78"/>
    <n v="0"/>
    <n v="0"/>
    <n v="75.206386098464677"/>
    <n v="1"/>
    <x v="922"/>
  </r>
  <r>
    <n v="2019"/>
    <d v="2019-03-18T00:00:00"/>
    <x v="5"/>
    <x v="0"/>
    <x v="1"/>
    <d v="1899-12-30T11:37:00"/>
    <n v="30"/>
    <s v="snp"/>
    <s v="Sharp-nose puffer "/>
    <s v="Canthigaster rostrata"/>
    <x v="25"/>
    <x v="2"/>
    <n v="5"/>
    <n v="1"/>
    <m/>
    <n v="2.239E-2"/>
    <n v="2.96"/>
    <n v="0"/>
    <n v="0"/>
    <n v="2.6242506075131411"/>
    <n v="1"/>
    <x v="918"/>
  </r>
  <r>
    <n v="2019"/>
    <d v="2019-03-18T00:00:00"/>
    <x v="5"/>
    <x v="0"/>
    <x v="2"/>
    <d v="1899-12-30T11:47:00"/>
    <n v="30"/>
    <s v="hcc"/>
    <s v="Honeycomb Cowfish"/>
    <s v="Acanthostracion polygonia"/>
    <x v="24"/>
    <x v="2"/>
    <n v="27"/>
    <n v="1"/>
    <m/>
    <n v="2.818E-2"/>
    <n v="2.83"/>
    <n v="0"/>
    <n v="0"/>
    <n v="316.73819782328167"/>
    <n v="1"/>
    <x v="933"/>
  </r>
  <r>
    <n v="2019"/>
    <d v="2019-03-18T00:00:00"/>
    <x v="5"/>
    <x v="0"/>
    <x v="2"/>
    <d v="1899-12-30T11:47:00"/>
    <n v="30"/>
    <s v="snp"/>
    <s v="Sharp-nose puffer "/>
    <s v="Canthigaster rostrata"/>
    <x v="25"/>
    <x v="2"/>
    <n v="4"/>
    <n v="1"/>
    <m/>
    <n v="2.239E-2"/>
    <n v="2.96"/>
    <n v="0"/>
    <n v="0"/>
    <n v="1.3556627654519102"/>
    <n v="1"/>
    <x v="917"/>
  </r>
  <r>
    <n v="2019"/>
    <d v="2019-03-18T00:00:00"/>
    <x v="5"/>
    <x v="0"/>
    <x v="2"/>
    <d v="1899-12-30T11:47:00"/>
    <n v="30"/>
    <s v="snp"/>
    <s v="Sharp-nose puffer "/>
    <s v="Canthigaster rostrata"/>
    <x v="25"/>
    <x v="2"/>
    <n v="2"/>
    <n v="1"/>
    <m/>
    <n v="2.239E-2"/>
    <n v="2.96"/>
    <n v="0"/>
    <n v="0"/>
    <n v="0.17422195418048861"/>
    <n v="1"/>
    <x v="962"/>
  </r>
  <r>
    <n v="2019"/>
    <d v="2019-03-18T00:00:00"/>
    <x v="5"/>
    <x v="0"/>
    <x v="3"/>
    <d v="1899-12-30T11:58:00"/>
    <n v="33"/>
    <s v="rkb"/>
    <s v="Rock Beauty"/>
    <s v="Holacanthus tricolour"/>
    <x v="10"/>
    <x v="2"/>
    <n v="19"/>
    <n v="1"/>
    <m/>
    <n v="3.388E-2"/>
    <n v="2.91"/>
    <n v="0"/>
    <n v="0"/>
    <n v="178.2856465909976"/>
    <n v="1"/>
    <x v="949"/>
  </r>
  <r>
    <n v="2019"/>
    <d v="2019-03-18T00:00:00"/>
    <x v="5"/>
    <x v="0"/>
    <x v="3"/>
    <d v="1899-12-30T11:58:00"/>
    <n v="33"/>
    <s v="hcc"/>
    <s v="Honeycomb Cowfish"/>
    <s v="Acanthostracion polygonia"/>
    <x v="24"/>
    <x v="2"/>
    <n v="40"/>
    <n v="1"/>
    <m/>
    <n v="2.818E-2"/>
    <n v="2.83"/>
    <n v="0"/>
    <n v="0"/>
    <n v="963.32041530535923"/>
    <n v="1"/>
    <x v="950"/>
  </r>
  <r>
    <n v="2019"/>
    <d v="2019-03-18T00:00:00"/>
    <x v="5"/>
    <x v="1"/>
    <x v="6"/>
    <d v="1899-12-30T11:25:00"/>
    <n v="30"/>
    <s v="smt"/>
    <s v="Smooth Trunkfish"/>
    <s v="Lactophyrs triqueter"/>
    <x v="24"/>
    <x v="2"/>
    <n v="15"/>
    <n v="1"/>
    <m/>
    <n v="4.8980000000000003E-2"/>
    <n v="2.78"/>
    <n v="0"/>
    <n v="0"/>
    <n v="91.107154121577921"/>
    <n v="1"/>
    <x v="963"/>
  </r>
  <r>
    <n v="2019"/>
    <d v="2019-03-18T00:00:00"/>
    <x v="5"/>
    <x v="1"/>
    <x v="7"/>
    <d v="1899-12-30T11:25:00"/>
    <n v="30"/>
    <s v="scf"/>
    <s v="Scrawled Filefish"/>
    <s v="Aluterus scriptus"/>
    <x v="8"/>
    <x v="2"/>
    <n v="40"/>
    <n v="1"/>
    <m/>
    <n v="0.82299999999999995"/>
    <n v="1.8136000000000001"/>
    <n v="0"/>
    <n v="0"/>
    <n v="662.05769166888876"/>
    <n v="1"/>
    <x v="947"/>
  </r>
  <r>
    <n v="2019"/>
    <d v="2019-03-18T00:00:00"/>
    <x v="5"/>
    <x v="1"/>
    <x v="7"/>
    <d v="1899-12-30T11:25:00"/>
    <n v="30"/>
    <s v="hcc"/>
    <s v="Honeycomb Cowfish"/>
    <s v="Acanthostracion polygonia"/>
    <x v="24"/>
    <x v="2"/>
    <n v="30"/>
    <n v="1"/>
    <m/>
    <n v="2.818E-2"/>
    <n v="2.83"/>
    <n v="0"/>
    <n v="0"/>
    <n v="426.77025229344076"/>
    <n v="1"/>
    <x v="964"/>
  </r>
  <r>
    <n v="2019"/>
    <d v="2019-03-18T00:00:00"/>
    <x v="5"/>
    <x v="1"/>
    <x v="7"/>
    <d v="1899-12-30T11:25:00"/>
    <n v="30"/>
    <s v="rkb"/>
    <s v="Rock Beauty"/>
    <s v="Holacanthus tricolour"/>
    <x v="10"/>
    <x v="2"/>
    <n v="23"/>
    <n v="1"/>
    <m/>
    <n v="3.388E-2"/>
    <n v="2.91"/>
    <n v="0"/>
    <n v="0"/>
    <n v="310.86469685055454"/>
    <n v="1"/>
    <x v="965"/>
  </r>
  <r>
    <n v="2019"/>
    <d v="2019-03-18T00:00:00"/>
    <x v="5"/>
    <x v="1"/>
    <x v="7"/>
    <d v="1899-12-30T11:25:00"/>
    <n v="30"/>
    <s v="rkb"/>
    <s v="Rock Beauty"/>
    <s v="Holacanthus tricolour"/>
    <x v="10"/>
    <x v="2"/>
    <n v="25"/>
    <n v="1"/>
    <m/>
    <n v="3.388E-2"/>
    <n v="2.91"/>
    <n v="0"/>
    <n v="0"/>
    <n v="396.23134339498114"/>
    <n v="1"/>
    <x v="943"/>
  </r>
  <r>
    <n v="2019"/>
    <d v="2019-03-18T00:00:00"/>
    <x v="5"/>
    <x v="1"/>
    <x v="9"/>
    <d v="1899-12-30T11:25:00"/>
    <n v="30"/>
    <s v="hcc"/>
    <s v="Honeycomb Cowfish"/>
    <s v="Acanthostracion polygonia"/>
    <x v="24"/>
    <x v="2"/>
    <n v="35"/>
    <n v="2"/>
    <m/>
    <n v="2.818E-2"/>
    <n v="2.83"/>
    <n v="0"/>
    <n v="0"/>
    <n v="660.16660930450769"/>
    <n v="1"/>
    <x v="966"/>
  </r>
  <r>
    <n v="2019"/>
    <d v="2019-03-15T00:00:00"/>
    <x v="6"/>
    <x v="0"/>
    <x v="0"/>
    <d v="1899-12-30T10:34:00"/>
    <n v="28"/>
    <s v="snp"/>
    <s v="Sharp-nose puffer "/>
    <s v="Canthigaster rostrata"/>
    <x v="25"/>
    <x v="2"/>
    <n v="3"/>
    <n v="1"/>
    <m/>
    <n v="2.239E-2"/>
    <n v="2.96"/>
    <n v="0"/>
    <n v="0"/>
    <n v="0.57853948885208784"/>
    <n v="1"/>
    <x v="932"/>
  </r>
  <r>
    <n v="2019"/>
    <d v="2019-03-15T00:00:00"/>
    <x v="6"/>
    <x v="0"/>
    <x v="0"/>
    <d v="1899-12-30T10:34:00"/>
    <n v="28"/>
    <s v="snp"/>
    <s v="Sharp-nose puffer "/>
    <s v="Canthigaster rostrata"/>
    <x v="25"/>
    <x v="2"/>
    <n v="6"/>
    <n v="2"/>
    <m/>
    <n v="2.239E-2"/>
    <n v="2.96"/>
    <n v="0"/>
    <n v="0"/>
    <n v="4.501754368842863"/>
    <n v="1"/>
    <x v="967"/>
  </r>
  <r>
    <n v="2019"/>
    <d v="2019-03-15T00:00:00"/>
    <x v="6"/>
    <x v="0"/>
    <x v="0"/>
    <d v="1899-12-30T10:34:00"/>
    <n v="28"/>
    <s v="snp"/>
    <s v="Sharp-nose puffer "/>
    <s v="Canthigaster rostrata"/>
    <x v="25"/>
    <x v="2"/>
    <n v="2"/>
    <n v="2"/>
    <m/>
    <n v="2.239E-2"/>
    <n v="2.96"/>
    <n v="0"/>
    <n v="0"/>
    <n v="0.17422195418048861"/>
    <n v="1"/>
    <x v="968"/>
  </r>
  <r>
    <n v="2019"/>
    <d v="2019-03-15T00:00:00"/>
    <x v="6"/>
    <x v="0"/>
    <x v="1"/>
    <d v="1899-12-30T10:47:00"/>
    <n v="27"/>
    <s v="snp"/>
    <s v="Sharp-nose puffer "/>
    <s v="Canthigaster rostrata"/>
    <x v="25"/>
    <x v="2"/>
    <n v="2"/>
    <n v="1"/>
    <m/>
    <n v="2.239E-2"/>
    <n v="2.96"/>
    <n v="0"/>
    <n v="0"/>
    <n v="0.17422195418048861"/>
    <n v="1"/>
    <x v="962"/>
  </r>
  <r>
    <n v="2019"/>
    <d v="2019-03-15T00:00:00"/>
    <x v="6"/>
    <x v="0"/>
    <x v="1"/>
    <d v="1899-12-30T10:47:00"/>
    <n v="27"/>
    <s v="scf"/>
    <s v="Scrawled Filefish"/>
    <s v="Aluterus scriptus"/>
    <x v="8"/>
    <x v="2"/>
    <n v="42"/>
    <n v="1"/>
    <m/>
    <n v="0.82299999999999995"/>
    <n v="1.8136000000000001"/>
    <n v="0"/>
    <n v="0"/>
    <n v="723.31046446069877"/>
    <n v="1"/>
    <x v="969"/>
  </r>
  <r>
    <n v="2019"/>
    <d v="2019-03-15T00:00:00"/>
    <x v="6"/>
    <x v="0"/>
    <x v="2"/>
    <d v="1899-12-30T10:57:00"/>
    <n v="29"/>
    <s v="scf"/>
    <s v="Scrawled Filefish"/>
    <s v="Aluterus scriptus"/>
    <x v="8"/>
    <x v="2"/>
    <n v="40"/>
    <n v="1"/>
    <m/>
    <n v="0.82299999999999995"/>
    <n v="1.8136000000000001"/>
    <n v="0"/>
    <n v="0"/>
    <n v="662.05769166888876"/>
    <n v="1"/>
    <x v="947"/>
  </r>
  <r>
    <n v="2019"/>
    <d v="2019-03-15T00:00:00"/>
    <x v="6"/>
    <x v="0"/>
    <x v="2"/>
    <d v="1899-12-30T10:57:00"/>
    <n v="29"/>
    <s v="snp"/>
    <s v="Sharp-nose puffer "/>
    <s v="Canthigaster rostrata"/>
    <x v="25"/>
    <x v="2"/>
    <n v="3"/>
    <n v="1"/>
    <m/>
    <n v="2.239E-2"/>
    <n v="2.96"/>
    <n v="0"/>
    <n v="0"/>
    <n v="0.57853948885208784"/>
    <n v="1"/>
    <x v="932"/>
  </r>
  <r>
    <n v="2019"/>
    <d v="2019-03-15T00:00:00"/>
    <x v="6"/>
    <x v="0"/>
    <x v="2"/>
    <d v="1899-12-30T10:57:00"/>
    <n v="29"/>
    <s v="spt"/>
    <s v="Spotted Trunkfish"/>
    <s v="Lactophrys bicaudalis"/>
    <x v="24"/>
    <x v="2"/>
    <n v="13"/>
    <n v="1"/>
    <m/>
    <n v="4.9000000000000002E-2"/>
    <n v="2.78"/>
    <n v="0"/>
    <n v="0"/>
    <n v="61.229202017981301"/>
    <n v="1"/>
    <x v="970"/>
  </r>
  <r>
    <n v="2019"/>
    <d v="2019-03-15T00:00:00"/>
    <x v="6"/>
    <x v="0"/>
    <x v="2"/>
    <d v="1899-12-30T10:57:00"/>
    <n v="29"/>
    <s v="snp"/>
    <s v="Sharp-nose puffer "/>
    <s v="Canthigaster rostrata"/>
    <x v="25"/>
    <x v="2"/>
    <n v="3"/>
    <n v="1"/>
    <m/>
    <n v="2.239E-2"/>
    <n v="2.96"/>
    <n v="0"/>
    <n v="0"/>
    <n v="0.57853948885208784"/>
    <n v="1"/>
    <x v="932"/>
  </r>
  <r>
    <n v="2019"/>
    <d v="2019-03-15T00:00:00"/>
    <x v="6"/>
    <x v="0"/>
    <x v="3"/>
    <d v="1899-12-30T11:10:00"/>
    <n v="30"/>
    <s v="snp"/>
    <s v="Sharp-nose puffer "/>
    <s v="Canthigaster rostrata"/>
    <x v="25"/>
    <x v="2"/>
    <n v="3"/>
    <n v="4"/>
    <m/>
    <n v="2.239E-2"/>
    <n v="2.96"/>
    <n v="0"/>
    <n v="0"/>
    <n v="0.57853948885208784"/>
    <n v="1"/>
    <x v="971"/>
  </r>
  <r>
    <n v="2019"/>
    <d v="2019-03-15T00:00:00"/>
    <x v="6"/>
    <x v="0"/>
    <x v="3"/>
    <d v="1899-12-30T11:10:00"/>
    <n v="30"/>
    <s v="snp"/>
    <s v="Sharp-nose puffer "/>
    <s v="Canthigaster rostrata"/>
    <x v="25"/>
    <x v="2"/>
    <n v="5"/>
    <n v="1"/>
    <m/>
    <n v="2.239E-2"/>
    <n v="2.96"/>
    <n v="0"/>
    <n v="0"/>
    <n v="2.6242506075131411"/>
    <n v="1"/>
    <x v="918"/>
  </r>
  <r>
    <n v="2019"/>
    <d v="2019-03-15T00:00:00"/>
    <x v="6"/>
    <x v="0"/>
    <x v="3"/>
    <d v="1899-12-30T11:10:00"/>
    <n v="30"/>
    <s v="snp"/>
    <s v="Sharp-nose puffer "/>
    <s v="Canthigaster rostrata"/>
    <x v="25"/>
    <x v="2"/>
    <n v="7"/>
    <n v="1"/>
    <m/>
    <n v="2.239E-2"/>
    <n v="2.96"/>
    <n v="0"/>
    <n v="0"/>
    <n v="7.1046762416437419"/>
    <n v="1"/>
    <x v="972"/>
  </r>
  <r>
    <n v="2019"/>
    <d v="2019-03-15T00:00:00"/>
    <x v="6"/>
    <x v="0"/>
    <x v="4"/>
    <d v="1899-12-30T11:20:00"/>
    <n v="28"/>
    <s v="snp"/>
    <s v="Sharp-nose puffer "/>
    <s v="Canthigaster rostrata"/>
    <x v="25"/>
    <x v="2"/>
    <n v="3"/>
    <n v="1"/>
    <m/>
    <n v="2.239E-2"/>
    <n v="2.96"/>
    <n v="0"/>
    <n v="0"/>
    <n v="0.57853948885208784"/>
    <n v="1"/>
    <x v="932"/>
  </r>
  <r>
    <n v="2019"/>
    <d v="2019-03-19T00:00:00"/>
    <x v="6"/>
    <x v="0"/>
    <x v="5"/>
    <d v="1899-12-30T11:31:00"/>
    <n v="29"/>
    <s v="smt"/>
    <s v="Smooth Trunkfish"/>
    <s v="Lactophyrs triqueter"/>
    <x v="24"/>
    <x v="2"/>
    <n v="12"/>
    <n v="1"/>
    <m/>
    <n v="4.8980000000000003E-2"/>
    <n v="2.78"/>
    <n v="0"/>
    <n v="0"/>
    <n v="48.993971452134353"/>
    <n v="1"/>
    <x v="934"/>
  </r>
  <r>
    <n v="2019"/>
    <d v="2019-03-19T00:00:00"/>
    <x v="6"/>
    <x v="0"/>
    <x v="5"/>
    <d v="1899-12-30T11:31:00"/>
    <n v="29"/>
    <s v="snp"/>
    <s v="Sharp-nose puffer "/>
    <s v="Canthigaster rostrata"/>
    <x v="25"/>
    <x v="2"/>
    <n v="3"/>
    <n v="1"/>
    <m/>
    <n v="2.239E-2"/>
    <n v="2.96"/>
    <n v="0"/>
    <n v="0"/>
    <n v="0.57853948885208784"/>
    <n v="1"/>
    <x v="932"/>
  </r>
  <r>
    <n v="2019"/>
    <d v="2019-03-19T00:00:00"/>
    <x v="6"/>
    <x v="0"/>
    <x v="5"/>
    <d v="1899-12-30T11:31:00"/>
    <n v="29"/>
    <s v="snp"/>
    <s v="Sharp-nose puffer "/>
    <s v="Canthigaster rostrata"/>
    <x v="25"/>
    <x v="2"/>
    <n v="5"/>
    <n v="2"/>
    <m/>
    <n v="2.239E-2"/>
    <n v="2.96"/>
    <n v="0"/>
    <n v="0"/>
    <n v="2.6242506075131411"/>
    <n v="1"/>
    <x v="919"/>
  </r>
  <r>
    <n v="2019"/>
    <d v="2019-03-19T00:00:00"/>
    <x v="6"/>
    <x v="0"/>
    <x v="5"/>
    <d v="1899-12-30T11:31:00"/>
    <n v="29"/>
    <s v="osf"/>
    <s v="Orangespotted Filefish"/>
    <s v="Cantherhines pullus"/>
    <x v="8"/>
    <x v="2"/>
    <n v="10"/>
    <n v="1"/>
    <m/>
    <n v="2.291E-2"/>
    <n v="2.87"/>
    <n v="0"/>
    <n v="0"/>
    <n v="16.983417628204037"/>
    <n v="1"/>
    <x v="929"/>
  </r>
  <r>
    <n v="2019"/>
    <d v="2019-03-19T00:00:00"/>
    <x v="6"/>
    <x v="0"/>
    <x v="6"/>
    <d v="1899-12-30T14:41:00"/>
    <n v="30"/>
    <s v="snp"/>
    <s v="Sharp-nose puffer "/>
    <s v="Canthigaster rostrata"/>
    <x v="25"/>
    <x v="2"/>
    <n v="3"/>
    <n v="1"/>
    <m/>
    <n v="2.239E-2"/>
    <n v="2.96"/>
    <n v="0"/>
    <n v="0"/>
    <n v="0.57853948885208784"/>
    <n v="1"/>
    <x v="932"/>
  </r>
  <r>
    <n v="2019"/>
    <d v="2019-03-19T00:00:00"/>
    <x v="6"/>
    <x v="0"/>
    <x v="7"/>
    <d v="1899-12-30T11:52:00"/>
    <n v="29"/>
    <s v="snp"/>
    <s v="Sharp-nose puffer "/>
    <s v="Canthigaster rostrata"/>
    <x v="25"/>
    <x v="2"/>
    <n v="5"/>
    <n v="1"/>
    <m/>
    <n v="2.239E-2"/>
    <n v="2.96"/>
    <n v="0"/>
    <n v="0"/>
    <n v="2.6242506075131411"/>
    <n v="1"/>
    <x v="918"/>
  </r>
  <r>
    <n v="2019"/>
    <d v="2019-03-19T00:00:00"/>
    <x v="6"/>
    <x v="0"/>
    <x v="7"/>
    <d v="1899-12-30T11:52:00"/>
    <n v="29"/>
    <s v="snp"/>
    <s v="Sharp-nose puffer "/>
    <s v="Canthigaster rostrata"/>
    <x v="25"/>
    <x v="2"/>
    <n v="2"/>
    <n v="1"/>
    <m/>
    <n v="2.239E-2"/>
    <n v="2.96"/>
    <n v="0"/>
    <n v="0"/>
    <n v="0.17422195418048861"/>
    <n v="1"/>
    <x v="962"/>
  </r>
  <r>
    <n v="2019"/>
    <d v="2019-03-19T00:00:00"/>
    <x v="6"/>
    <x v="0"/>
    <x v="7"/>
    <d v="1899-12-30T11:52:00"/>
    <n v="29"/>
    <s v="snp"/>
    <s v="Sharp-nose puffer "/>
    <s v="Canthigaster rostrata"/>
    <x v="25"/>
    <x v="2"/>
    <n v="4"/>
    <n v="1"/>
    <m/>
    <n v="2.239E-2"/>
    <n v="2.96"/>
    <n v="0"/>
    <n v="0"/>
    <n v="1.3556627654519102"/>
    <n v="1"/>
    <x v="917"/>
  </r>
  <r>
    <n v="2019"/>
    <d v="2019-09-19T00:00:00"/>
    <x v="6"/>
    <x v="1"/>
    <x v="8"/>
    <d v="1899-12-30T11:27:00"/>
    <n v="33"/>
    <s v="snp"/>
    <s v="Sharp-nose puffer "/>
    <s v="Canthigaster rostrata"/>
    <x v="25"/>
    <x v="2"/>
    <n v="4"/>
    <n v="14"/>
    <m/>
    <n v="2.239E-2"/>
    <n v="2.96"/>
    <n v="0"/>
    <n v="0"/>
    <n v="1.3556627654519102"/>
    <n v="1"/>
    <x v="973"/>
  </r>
  <r>
    <n v="2019"/>
    <d v="2019-09-19T00:00:00"/>
    <x v="6"/>
    <x v="1"/>
    <x v="8"/>
    <d v="1899-12-30T11:27:00"/>
    <n v="33"/>
    <s v="snp"/>
    <s v="Sharp-nose puffer "/>
    <s v="Canthigaster rostrata"/>
    <x v="25"/>
    <x v="2"/>
    <n v="4"/>
    <n v="6"/>
    <m/>
    <n v="2.239E-2"/>
    <n v="2.96"/>
    <n v="0"/>
    <n v="0"/>
    <n v="1.3556627654519102"/>
    <n v="1"/>
    <x v="974"/>
  </r>
  <r>
    <n v="2019"/>
    <d v="2019-09-19T00:00:00"/>
    <x v="6"/>
    <x v="1"/>
    <x v="9"/>
    <d v="1899-12-30T11:27:00"/>
    <n v="33"/>
    <s v="snp"/>
    <s v="Sharp-nose puffer "/>
    <s v="Canthigaster rostrata"/>
    <x v="25"/>
    <x v="2"/>
    <n v="3"/>
    <n v="6"/>
    <m/>
    <n v="2.239E-2"/>
    <n v="2.96"/>
    <n v="0"/>
    <n v="0"/>
    <n v="0.57853948885208784"/>
    <n v="1"/>
    <x v="975"/>
  </r>
  <r>
    <n v="2019"/>
    <d v="2019-09-19T00:00:00"/>
    <x v="6"/>
    <x v="1"/>
    <x v="11"/>
    <d v="1899-12-30T11:27:00"/>
    <n v="33"/>
    <s v="rkb"/>
    <s v="Rock Beauty"/>
    <s v="Holacanthus tricolour"/>
    <x v="10"/>
    <x v="2"/>
    <n v="25"/>
    <n v="1"/>
    <m/>
    <n v="3.388E-2"/>
    <n v="2.91"/>
    <n v="0"/>
    <n v="0"/>
    <n v="396.23134339498114"/>
    <n v="1"/>
    <x v="943"/>
  </r>
  <r>
    <n v="2019"/>
    <d v="2019-09-19T00:00:00"/>
    <x v="6"/>
    <x v="1"/>
    <x v="11"/>
    <d v="1899-12-30T11:27:00"/>
    <n v="33"/>
    <s v="rkb"/>
    <s v="Rock Beauty"/>
    <s v="Holacanthus tricolour"/>
    <x v="10"/>
    <x v="2"/>
    <n v="33"/>
    <n v="1"/>
    <m/>
    <n v="3.388E-2"/>
    <n v="2.91"/>
    <n v="0"/>
    <n v="0"/>
    <n v="888.83053644288589"/>
    <n v="1"/>
    <x v="976"/>
  </r>
  <r>
    <n v="2019"/>
    <d v="2019-09-19T00:00:00"/>
    <x v="6"/>
    <x v="1"/>
    <x v="11"/>
    <d v="1899-12-30T11:27:00"/>
    <n v="33"/>
    <s v="snp"/>
    <s v="Sharp-nose puffer "/>
    <s v="Canthigaster rostrata"/>
    <x v="25"/>
    <x v="2"/>
    <n v="4"/>
    <n v="4"/>
    <m/>
    <n v="2.239E-2"/>
    <n v="2.96"/>
    <n v="0"/>
    <n v="0"/>
    <n v="1.3556627654519102"/>
    <n v="1"/>
    <x v="928"/>
  </r>
  <r>
    <n v="2019"/>
    <d v="2019-09-19T00:00:00"/>
    <x v="6"/>
    <x v="1"/>
    <x v="11"/>
    <d v="1899-12-30T11:27:00"/>
    <n v="33"/>
    <s v="scf"/>
    <s v="Scrawled Filefish"/>
    <s v="Aluterus scriptus"/>
    <x v="8"/>
    <x v="2"/>
    <n v="37"/>
    <n v="1"/>
    <m/>
    <n v="0.82299999999999995"/>
    <n v="1.8136000000000001"/>
    <n v="0"/>
    <n v="0"/>
    <n v="574.7652221238119"/>
    <n v="1"/>
    <x v="977"/>
  </r>
  <r>
    <n v="2019"/>
    <d v="2019-03-19T00:00:00"/>
    <x v="7"/>
    <x v="0"/>
    <x v="0"/>
    <d v="1899-12-30T08:57:00"/>
    <n v="31"/>
    <s v="bld"/>
    <s v="Black Durgon"/>
    <s v="Melichthys niger"/>
    <x v="26"/>
    <x v="2"/>
    <n v="18"/>
    <n v="1"/>
    <m/>
    <n v="2.3439999999999999E-2"/>
    <n v="2.95"/>
    <n v="0"/>
    <n v="0"/>
    <n v="118.30728756786792"/>
    <n v="1"/>
    <x v="978"/>
  </r>
  <r>
    <n v="2019"/>
    <d v="2019-03-19T00:00:00"/>
    <x v="7"/>
    <x v="0"/>
    <x v="0"/>
    <d v="1899-12-30T08:57:00"/>
    <n v="31"/>
    <s v="snp"/>
    <s v="Sharp-nose puffer "/>
    <s v="Canthigaster rostrata"/>
    <x v="25"/>
    <x v="2"/>
    <n v="3"/>
    <n v="1"/>
    <m/>
    <n v="2.239E-2"/>
    <n v="2.96"/>
    <n v="0"/>
    <n v="0"/>
    <n v="0.57853948885208784"/>
    <n v="1"/>
    <x v="932"/>
  </r>
  <r>
    <n v="2019"/>
    <d v="2019-03-19T00:00:00"/>
    <x v="7"/>
    <x v="0"/>
    <x v="0"/>
    <d v="1899-12-30T08:57:00"/>
    <n v="31"/>
    <s v="snp"/>
    <s v="Sharp-nose puffer "/>
    <s v="Canthigaster rostrata"/>
    <x v="25"/>
    <x v="2"/>
    <n v="6"/>
    <n v="1"/>
    <m/>
    <n v="2.239E-2"/>
    <n v="2.96"/>
    <n v="0"/>
    <n v="0"/>
    <n v="4.501754368842863"/>
    <n v="1"/>
    <x v="951"/>
  </r>
  <r>
    <n v="2019"/>
    <d v="2019-03-19T00:00:00"/>
    <x v="7"/>
    <x v="0"/>
    <x v="1"/>
    <d v="1899-12-30T09:06:00"/>
    <n v="30"/>
    <s v="spt"/>
    <s v="Spotted Trunkfish"/>
    <s v="Lactophrys bicaudalis"/>
    <x v="24"/>
    <x v="2"/>
    <n v="15"/>
    <n v="1"/>
    <m/>
    <n v="4.9000000000000002E-2"/>
    <n v="2.78"/>
    <n v="0"/>
    <n v="0"/>
    <n v="91.144355899496077"/>
    <n v="1"/>
    <x v="915"/>
  </r>
  <r>
    <n v="2019"/>
    <d v="2019-03-19T00:00:00"/>
    <x v="7"/>
    <x v="0"/>
    <x v="1"/>
    <d v="1899-12-30T09:06:00"/>
    <n v="30"/>
    <s v="spt"/>
    <s v="Spotted Trunkfish"/>
    <s v="Lactophrys bicaudalis"/>
    <x v="24"/>
    <x v="2"/>
    <n v="17"/>
    <n v="1"/>
    <m/>
    <n v="4.9000000000000002E-2"/>
    <n v="2.78"/>
    <n v="0"/>
    <n v="0"/>
    <n v="129.07557888189936"/>
    <n v="1"/>
    <x v="979"/>
  </r>
  <r>
    <n v="2019"/>
    <d v="2019-03-19T00:00:00"/>
    <x v="7"/>
    <x v="0"/>
    <x v="2"/>
    <d v="1899-12-30T09:18:00"/>
    <n v="28"/>
    <s v="snp"/>
    <s v="Sharp-nose puffer "/>
    <s v="Canthigaster rostrata"/>
    <x v="25"/>
    <x v="2"/>
    <n v="5"/>
    <n v="1"/>
    <m/>
    <n v="2.239E-2"/>
    <n v="2.96"/>
    <n v="0"/>
    <n v="0"/>
    <n v="2.6242506075131411"/>
    <n v="1"/>
    <x v="918"/>
  </r>
  <r>
    <n v="2019"/>
    <d v="2019-03-19T00:00:00"/>
    <x v="7"/>
    <x v="0"/>
    <x v="2"/>
    <d v="1899-12-30T09:18:00"/>
    <n v="28"/>
    <s v="bld"/>
    <s v="Black Durgon"/>
    <s v="Melichthys niger"/>
    <x v="26"/>
    <x v="2"/>
    <n v="26"/>
    <n v="1"/>
    <m/>
    <n v="2.3439999999999999E-2"/>
    <n v="2.95"/>
    <n v="0"/>
    <n v="0"/>
    <n v="350.04911488808705"/>
    <n v="1"/>
    <x v="980"/>
  </r>
  <r>
    <n v="2019"/>
    <d v="2019-03-19T00:00:00"/>
    <x v="7"/>
    <x v="0"/>
    <x v="2"/>
    <d v="1899-12-30T09:18:00"/>
    <n v="28"/>
    <s v="snp"/>
    <s v="Sharp-nose puffer "/>
    <s v="Canthigaster rostrata"/>
    <x v="25"/>
    <x v="2"/>
    <n v="3"/>
    <n v="2"/>
    <m/>
    <n v="2.239E-2"/>
    <n v="2.96"/>
    <n v="0"/>
    <n v="0"/>
    <n v="0.57853948885208784"/>
    <n v="1"/>
    <x v="960"/>
  </r>
  <r>
    <n v="2019"/>
    <d v="2019-03-19T00:00:00"/>
    <x v="7"/>
    <x v="0"/>
    <x v="2"/>
    <d v="1899-12-30T09:18:00"/>
    <n v="28"/>
    <s v="spt"/>
    <s v="Spotted Trunkfish"/>
    <s v="Lactophrys bicaudalis"/>
    <x v="24"/>
    <x v="2"/>
    <n v="16"/>
    <n v="1"/>
    <m/>
    <n v="4.9000000000000002E-2"/>
    <n v="2.78"/>
    <n v="0"/>
    <n v="0"/>
    <n v="109.05601692421486"/>
    <n v="1"/>
    <x v="981"/>
  </r>
  <r>
    <n v="2019"/>
    <d v="2019-03-19T00:00:00"/>
    <x v="7"/>
    <x v="0"/>
    <x v="3"/>
    <d v="1899-12-30T09:34:00"/>
    <n v="30"/>
    <s v="scf"/>
    <s v="Scrawled Filefish"/>
    <s v="Aluterus scriptus"/>
    <x v="8"/>
    <x v="2"/>
    <n v="30"/>
    <n v="1"/>
    <m/>
    <n v="0.82299999999999995"/>
    <n v="1.8136000000000001"/>
    <n v="0"/>
    <n v="0"/>
    <n v="392.92253994947214"/>
    <n v="1"/>
    <x v="930"/>
  </r>
  <r>
    <n v="2019"/>
    <d v="2019-03-19T00:00:00"/>
    <x v="7"/>
    <x v="0"/>
    <x v="3"/>
    <d v="1899-12-30T09:34:00"/>
    <n v="30"/>
    <s v="bld"/>
    <s v="Black Durgon"/>
    <s v="Melichthys niger"/>
    <x v="26"/>
    <x v="2"/>
    <n v="21"/>
    <n v="1"/>
    <m/>
    <n v="2.3439999999999999E-2"/>
    <n v="2.95"/>
    <n v="0"/>
    <n v="0"/>
    <n v="186.42516099314153"/>
    <n v="1"/>
    <x v="982"/>
  </r>
  <r>
    <n v="2019"/>
    <d v="2019-03-19T00:00:00"/>
    <x v="7"/>
    <x v="0"/>
    <x v="3"/>
    <d v="1899-12-30T09:34:00"/>
    <n v="30"/>
    <s v="snp"/>
    <s v="Sharp-nose puffer "/>
    <s v="Canthigaster rostrata"/>
    <x v="25"/>
    <x v="2"/>
    <n v="5"/>
    <n v="1"/>
    <m/>
    <n v="2.239E-2"/>
    <n v="2.96"/>
    <n v="0"/>
    <n v="0"/>
    <n v="2.6242506075131411"/>
    <n v="1"/>
    <x v="918"/>
  </r>
  <r>
    <n v="2019"/>
    <d v="2019-03-19T00:00:00"/>
    <x v="7"/>
    <x v="0"/>
    <x v="4"/>
    <d v="1899-12-30T09:44:00"/>
    <n v="32"/>
    <s v="bld"/>
    <s v="Black Durgon"/>
    <s v="Melichthys niger"/>
    <x v="26"/>
    <x v="2"/>
    <n v="20"/>
    <n v="10"/>
    <m/>
    <n v="2.3439999999999999E-2"/>
    <n v="2.95"/>
    <n v="0"/>
    <n v="0"/>
    <n v="161.43440395788693"/>
    <n v="1"/>
    <x v="983"/>
  </r>
  <r>
    <n v="2019"/>
    <d v="2019-03-19T00:00:00"/>
    <x v="7"/>
    <x v="0"/>
    <x v="4"/>
    <d v="1899-12-30T09:44:00"/>
    <n v="32"/>
    <s v="bld"/>
    <s v="Black Durgon"/>
    <s v="Melichthys niger"/>
    <x v="26"/>
    <x v="2"/>
    <n v="16"/>
    <n v="10"/>
    <m/>
    <n v="2.3439999999999999E-2"/>
    <n v="2.95"/>
    <n v="0"/>
    <n v="0"/>
    <n v="83.581768514196156"/>
    <n v="1"/>
    <x v="984"/>
  </r>
  <r>
    <n v="2019"/>
    <d v="2019-03-19T00:00:00"/>
    <x v="7"/>
    <x v="0"/>
    <x v="4"/>
    <d v="1899-12-30T09:44:00"/>
    <n v="32"/>
    <s v="smt"/>
    <s v="Smooth Trunkfish"/>
    <s v="Lactophyrs triqueter"/>
    <x v="24"/>
    <x v="2"/>
    <n v="14"/>
    <n v="1"/>
    <m/>
    <n v="4.8980000000000003E-2"/>
    <n v="2.78"/>
    <n v="0"/>
    <n v="0"/>
    <n v="75.206386098464677"/>
    <n v="1"/>
    <x v="922"/>
  </r>
  <r>
    <n v="2019"/>
    <d v="2019-03-19T00:00:00"/>
    <x v="7"/>
    <x v="0"/>
    <x v="4"/>
    <d v="1899-12-30T09:44:00"/>
    <n v="32"/>
    <s v="rkb"/>
    <s v="Rock Beauty"/>
    <s v="Holacanthus tricolour"/>
    <x v="10"/>
    <x v="2"/>
    <n v="8"/>
    <n v="1"/>
    <m/>
    <n v="3.388E-2"/>
    <n v="2.91"/>
    <n v="0"/>
    <n v="0"/>
    <n v="14.385841260642959"/>
    <n v="1"/>
    <x v="985"/>
  </r>
  <r>
    <n v="2019"/>
    <d v="2019-03-19T00:00:00"/>
    <x v="7"/>
    <x v="0"/>
    <x v="4"/>
    <d v="1899-12-30T09:44:00"/>
    <n v="32"/>
    <s v="bld"/>
    <s v="Black Durgon"/>
    <s v="Melichthys niger"/>
    <x v="26"/>
    <x v="2"/>
    <n v="19"/>
    <n v="5"/>
    <m/>
    <n v="2.3439999999999999E-2"/>
    <n v="2.95"/>
    <n v="0"/>
    <n v="0"/>
    <n v="138.76525246597947"/>
    <n v="1"/>
    <x v="986"/>
  </r>
  <r>
    <n v="2019"/>
    <d v="2019-03-19T00:00:00"/>
    <x v="7"/>
    <x v="0"/>
    <x v="4"/>
    <d v="1899-12-30T09:44:00"/>
    <n v="32"/>
    <s v="snp"/>
    <s v="Sharp-nose puffer "/>
    <s v="Canthigaster rostrata"/>
    <x v="25"/>
    <x v="2"/>
    <n v="4"/>
    <n v="2"/>
    <m/>
    <n v="2.239E-2"/>
    <n v="2.96"/>
    <n v="0"/>
    <n v="0"/>
    <n v="1.3556627654519102"/>
    <n v="1"/>
    <x v="987"/>
  </r>
  <r>
    <n v="2019"/>
    <d v="2019-03-19T00:00:00"/>
    <x v="7"/>
    <x v="0"/>
    <x v="4"/>
    <d v="1899-12-30T09:44:00"/>
    <n v="32"/>
    <s v="snp"/>
    <s v="Sharp-nose puffer "/>
    <s v="Canthigaster rostrata"/>
    <x v="25"/>
    <x v="2"/>
    <n v="4"/>
    <n v="2"/>
    <m/>
    <n v="2.239E-2"/>
    <n v="2.96"/>
    <n v="0"/>
    <n v="0"/>
    <n v="1.3556627654519102"/>
    <n v="1"/>
    <x v="987"/>
  </r>
  <r>
    <n v="2019"/>
    <d v="2019-03-19T00:00:00"/>
    <x v="7"/>
    <x v="0"/>
    <x v="4"/>
    <d v="1899-12-30T09:44:00"/>
    <n v="32"/>
    <s v="snp"/>
    <s v="Sharp-nose puffer "/>
    <s v="Canthigaster rostrata"/>
    <x v="25"/>
    <x v="2"/>
    <n v="8"/>
    <n v="1"/>
    <m/>
    <n v="2.239E-2"/>
    <n v="2.96"/>
    <n v="0"/>
    <n v="0"/>
    <n v="10.548736766715361"/>
    <n v="1"/>
    <x v="988"/>
  </r>
  <r>
    <n v="2019"/>
    <d v="2019-03-19T00:00:00"/>
    <x v="7"/>
    <x v="0"/>
    <x v="4"/>
    <d v="1899-12-30T09:44:00"/>
    <n v="32"/>
    <s v="smt"/>
    <s v="Smooth Trunkfish"/>
    <s v="Lactophyrs triqueter"/>
    <x v="24"/>
    <x v="2"/>
    <n v="6"/>
    <n v="1"/>
    <m/>
    <n v="4.8980000000000003E-2"/>
    <n v="2.78"/>
    <n v="0"/>
    <n v="0"/>
    <n v="7.1331155105972002"/>
    <n v="1"/>
    <x v="989"/>
  </r>
  <r>
    <n v="2019"/>
    <d v="2019-03-19T00:00:00"/>
    <x v="7"/>
    <x v="0"/>
    <x v="5"/>
    <d v="1899-12-30T09:54:00"/>
    <n v="31"/>
    <s v="scf"/>
    <s v="Scrawled Filefish"/>
    <s v="Aluterus scriptus"/>
    <x v="8"/>
    <x v="2"/>
    <n v="38"/>
    <n v="1"/>
    <m/>
    <n v="0.82299999999999995"/>
    <n v="1.8136000000000001"/>
    <n v="0"/>
    <n v="0"/>
    <n v="603.24727118643682"/>
    <n v="1"/>
    <x v="990"/>
  </r>
  <r>
    <n v="2019"/>
    <d v="2019-03-19T00:00:00"/>
    <x v="7"/>
    <x v="0"/>
    <x v="5"/>
    <d v="1899-12-30T09:54:00"/>
    <n v="31"/>
    <s v="bld"/>
    <s v="Black Durgon"/>
    <s v="Melichthys niger"/>
    <x v="26"/>
    <x v="2"/>
    <n v="21"/>
    <n v="5"/>
    <m/>
    <n v="2.3439999999999999E-2"/>
    <n v="2.95"/>
    <n v="0"/>
    <n v="0"/>
    <n v="186.42516099314153"/>
    <n v="1"/>
    <x v="991"/>
  </r>
  <r>
    <n v="2019"/>
    <d v="2019-03-19T00:00:00"/>
    <x v="7"/>
    <x v="0"/>
    <x v="5"/>
    <d v="1899-12-30T09:54:00"/>
    <n v="31"/>
    <s v="bld"/>
    <s v="Black Durgon"/>
    <s v="Melichthys niger"/>
    <x v="26"/>
    <x v="2"/>
    <n v="18"/>
    <n v="7"/>
    <m/>
    <n v="2.3439999999999999E-2"/>
    <n v="2.95"/>
    <n v="0"/>
    <n v="0"/>
    <n v="118.30728756786792"/>
    <n v="1"/>
    <x v="992"/>
  </r>
  <r>
    <n v="2019"/>
    <d v="2019-03-19T00:00:00"/>
    <x v="7"/>
    <x v="0"/>
    <x v="5"/>
    <d v="1899-12-30T09:54:00"/>
    <n v="31"/>
    <s v="smt"/>
    <s v="Smooth Trunkfish"/>
    <s v="Lactophyrs triqueter"/>
    <x v="24"/>
    <x v="2"/>
    <n v="12"/>
    <n v="1"/>
    <m/>
    <n v="4.8980000000000003E-2"/>
    <n v="2.78"/>
    <n v="0"/>
    <n v="0"/>
    <n v="48.993971452134353"/>
    <n v="1"/>
    <x v="934"/>
  </r>
  <r>
    <n v="2019"/>
    <d v="2019-03-19T00:00:00"/>
    <x v="7"/>
    <x v="0"/>
    <x v="5"/>
    <d v="1899-12-30T09:54:00"/>
    <n v="31"/>
    <s v="smt"/>
    <s v="Smooth Trunkfish"/>
    <s v="Lactophyrs triqueter"/>
    <x v="24"/>
    <x v="2"/>
    <n v="8"/>
    <n v="1"/>
    <m/>
    <n v="4.8980000000000003E-2"/>
    <n v="2.78"/>
    <n v="0"/>
    <n v="0"/>
    <n v="15.871170041002051"/>
    <n v="1"/>
    <x v="993"/>
  </r>
  <r>
    <n v="2019"/>
    <d v="2019-03-19T00:00:00"/>
    <x v="7"/>
    <x v="0"/>
    <x v="5"/>
    <d v="1899-12-30T09:54:00"/>
    <n v="31"/>
    <s v="rkb"/>
    <s v="Rock Beauty"/>
    <s v="Holacanthus tricolour"/>
    <x v="10"/>
    <x v="2"/>
    <n v="15"/>
    <n v="1"/>
    <m/>
    <n v="3.388E-2"/>
    <n v="2.91"/>
    <n v="0"/>
    <n v="0"/>
    <n v="89.61257678272537"/>
    <n v="1"/>
    <x v="994"/>
  </r>
  <r>
    <n v="2019"/>
    <d v="2019-03-19T00:00:00"/>
    <x v="7"/>
    <x v="0"/>
    <x v="5"/>
    <d v="1899-12-30T09:54:00"/>
    <n v="31"/>
    <s v="snp"/>
    <s v="Sharp-nose puffer "/>
    <s v="Canthigaster rostrata"/>
    <x v="25"/>
    <x v="2"/>
    <n v="3"/>
    <n v="1"/>
    <m/>
    <n v="2.239E-2"/>
    <n v="2.96"/>
    <n v="0"/>
    <n v="0"/>
    <n v="0.57853948885208784"/>
    <n v="1"/>
    <x v="932"/>
  </r>
  <r>
    <n v="2019"/>
    <d v="2019-09-19T00:00:00"/>
    <x v="7"/>
    <x v="1"/>
    <x v="6"/>
    <d v="1899-12-30T08:52:00"/>
    <n v="28"/>
    <s v="rkb"/>
    <s v="Rock Beauty"/>
    <s v="Holacanthus tricolour"/>
    <x v="10"/>
    <x v="2"/>
    <n v="25"/>
    <n v="2"/>
    <m/>
    <n v="3.388E-2"/>
    <n v="2.91"/>
    <n v="0"/>
    <n v="0"/>
    <n v="396.23134339498114"/>
    <n v="1"/>
    <x v="995"/>
  </r>
  <r>
    <n v="2019"/>
    <d v="2019-09-19T00:00:00"/>
    <x v="7"/>
    <x v="1"/>
    <x v="6"/>
    <d v="1899-12-30T08:52:00"/>
    <n v="28"/>
    <s v="smt"/>
    <s v="Smooth Trunkfish"/>
    <s v="Lactophyrs triqueter"/>
    <x v="24"/>
    <x v="2"/>
    <n v="13"/>
    <n v="1"/>
    <m/>
    <n v="4.8980000000000003E-2"/>
    <n v="2.78"/>
    <n v="0"/>
    <n v="0"/>
    <n v="61.204210506953558"/>
    <n v="1"/>
    <x v="935"/>
  </r>
  <r>
    <n v="2019"/>
    <d v="2019-09-19T00:00:00"/>
    <x v="7"/>
    <x v="1"/>
    <x v="6"/>
    <d v="1899-12-30T08:52:00"/>
    <n v="28"/>
    <s v="bld"/>
    <s v="Black Durgon"/>
    <s v="Melichthys niger"/>
    <x v="26"/>
    <x v="2"/>
    <n v="27"/>
    <n v="12"/>
    <m/>
    <n v="2.3439999999999999E-2"/>
    <n v="2.95"/>
    <n v="0"/>
    <n v="0"/>
    <n v="391.27374904217299"/>
    <n v="1"/>
    <x v="996"/>
  </r>
  <r>
    <n v="2019"/>
    <d v="2019-09-19T00:00:00"/>
    <x v="7"/>
    <x v="1"/>
    <x v="6"/>
    <d v="1899-12-30T08:52:00"/>
    <n v="28"/>
    <s v="osf"/>
    <s v="Orangespotted Filefish"/>
    <s v="Cantherhines pullus"/>
    <x v="8"/>
    <x v="2"/>
    <n v="23"/>
    <n v="1"/>
    <m/>
    <n v="2.291E-2"/>
    <n v="2.87"/>
    <n v="0"/>
    <n v="0"/>
    <n v="185.43169944789517"/>
    <n v="1"/>
    <x v="997"/>
  </r>
  <r>
    <n v="2019"/>
    <d v="2019-09-19T00:00:00"/>
    <x v="7"/>
    <x v="1"/>
    <x v="6"/>
    <d v="1899-12-30T08:52:00"/>
    <n v="28"/>
    <s v="snp"/>
    <s v="Sharp-nose puffer "/>
    <s v="Canthigaster rostrata"/>
    <x v="25"/>
    <x v="2"/>
    <n v="5"/>
    <n v="2"/>
    <m/>
    <n v="2.239E-2"/>
    <n v="2.96"/>
    <n v="0"/>
    <n v="0"/>
    <n v="2.6242506075131411"/>
    <n v="1"/>
    <x v="919"/>
  </r>
  <r>
    <n v="2019"/>
    <d v="2019-09-19T00:00:00"/>
    <x v="7"/>
    <x v="1"/>
    <x v="7"/>
    <d v="1899-12-30T08:52:00"/>
    <n v="28"/>
    <s v="scf"/>
    <s v="Scrawled Filefish"/>
    <s v="Aluterus scriptus"/>
    <x v="8"/>
    <x v="2"/>
    <n v="43"/>
    <n v="1"/>
    <m/>
    <n v="0.82299999999999995"/>
    <n v="1.8136000000000001"/>
    <n v="0"/>
    <n v="0"/>
    <n v="754.84577096701071"/>
    <n v="1"/>
    <x v="998"/>
  </r>
  <r>
    <n v="2019"/>
    <d v="2019-09-19T00:00:00"/>
    <x v="7"/>
    <x v="1"/>
    <x v="7"/>
    <d v="1899-12-30T08:52:00"/>
    <n v="28"/>
    <s v="bld"/>
    <s v="Black Durgon"/>
    <s v="Melichthys niger"/>
    <x v="26"/>
    <x v="2"/>
    <n v="25"/>
    <n v="15"/>
    <m/>
    <n v="2.3439999999999999E-2"/>
    <n v="2.95"/>
    <n v="0"/>
    <n v="0"/>
    <n v="311.80324662323761"/>
    <n v="1"/>
    <x v="999"/>
  </r>
  <r>
    <n v="2019"/>
    <d v="2019-09-19T00:00:00"/>
    <x v="7"/>
    <x v="1"/>
    <x v="7"/>
    <d v="1899-12-30T08:52:00"/>
    <n v="28"/>
    <s v="qua"/>
    <s v="Queen Angelfish"/>
    <s v="Holacanthus ciliaris"/>
    <x v="10"/>
    <x v="2"/>
    <n v="33"/>
    <n v="1"/>
    <m/>
    <n v="3.09E-2"/>
    <n v="2.89"/>
    <n v="0"/>
    <n v="0"/>
    <n v="755.89899107188683"/>
    <n v="1"/>
    <x v="1000"/>
  </r>
  <r>
    <n v="2019"/>
    <d v="2019-09-19T00:00:00"/>
    <x v="7"/>
    <x v="1"/>
    <x v="8"/>
    <d v="1899-12-30T08:52:00"/>
    <n v="28"/>
    <s v="bld"/>
    <s v="Black Durgon"/>
    <s v="Melichthys niger"/>
    <x v="26"/>
    <x v="2"/>
    <n v="25"/>
    <n v="1"/>
    <m/>
    <n v="2.3439999999999999E-2"/>
    <n v="2.95"/>
    <n v="0"/>
    <n v="0"/>
    <n v="311.80324662323761"/>
    <n v="1"/>
    <x v="1001"/>
  </r>
  <r>
    <n v="2019"/>
    <d v="2019-09-19T00:00:00"/>
    <x v="7"/>
    <x v="1"/>
    <x v="8"/>
    <d v="1899-12-30T08:52:00"/>
    <n v="28"/>
    <s v="qua"/>
    <s v="Queen Angelfish"/>
    <s v="Holacanthus ciliaris"/>
    <x v="10"/>
    <x v="2"/>
    <n v="35"/>
    <n v="1"/>
    <m/>
    <n v="3.09E-2"/>
    <n v="2.89"/>
    <n v="0"/>
    <n v="0"/>
    <n v="896.01468524767233"/>
    <n v="1"/>
    <x v="1002"/>
  </r>
  <r>
    <n v="2019"/>
    <d v="2019-09-19T00:00:00"/>
    <x v="7"/>
    <x v="1"/>
    <x v="8"/>
    <d v="1899-12-30T08:52:00"/>
    <n v="28"/>
    <s v="snp"/>
    <s v="Sharp-nose puffer "/>
    <s v="Canthigaster rostrata"/>
    <x v="25"/>
    <x v="2"/>
    <n v="5"/>
    <n v="1"/>
    <m/>
    <n v="2.239E-2"/>
    <n v="2.96"/>
    <n v="0"/>
    <n v="0"/>
    <n v="2.6242506075131411"/>
    <n v="1"/>
    <x v="918"/>
  </r>
  <r>
    <n v="2019"/>
    <d v="2019-09-19T00:00:00"/>
    <x v="7"/>
    <x v="1"/>
    <x v="8"/>
    <d v="1899-12-30T08:52:00"/>
    <n v="28"/>
    <s v="snp"/>
    <s v="Sharp-nose puffer "/>
    <s v="Canthigaster rostrata"/>
    <x v="25"/>
    <x v="2"/>
    <n v="6"/>
    <n v="1"/>
    <m/>
    <n v="2.239E-2"/>
    <n v="2.96"/>
    <n v="0"/>
    <n v="0"/>
    <n v="4.501754368842863"/>
    <n v="1"/>
    <x v="951"/>
  </r>
  <r>
    <n v="2019"/>
    <d v="2019-09-19T00:00:00"/>
    <x v="7"/>
    <x v="1"/>
    <x v="8"/>
    <d v="1899-12-30T08:52:00"/>
    <n v="28"/>
    <s v="hcc"/>
    <s v="Honeycomb Cowfish"/>
    <s v="Acanthostracion polygonia"/>
    <x v="24"/>
    <x v="2"/>
    <n v="30"/>
    <n v="1"/>
    <m/>
    <n v="2.818E-2"/>
    <n v="2.83"/>
    <n v="0"/>
    <n v="0"/>
    <n v="426.77025229344076"/>
    <n v="1"/>
    <x v="964"/>
  </r>
  <r>
    <n v="2019"/>
    <d v="2019-09-19T00:00:00"/>
    <x v="7"/>
    <x v="1"/>
    <x v="8"/>
    <d v="1899-12-30T08:52:00"/>
    <n v="28"/>
    <s v="osf"/>
    <s v="Orangespotted Filefish"/>
    <s v="Cantherhines pullus"/>
    <x v="8"/>
    <x v="2"/>
    <n v="27"/>
    <n v="1"/>
    <m/>
    <n v="2.291E-2"/>
    <n v="2.87"/>
    <n v="0"/>
    <n v="0"/>
    <n v="293.79140917148601"/>
    <n v="1"/>
    <x v="954"/>
  </r>
  <r>
    <n v="2019"/>
    <d v="2019-09-19T00:00:00"/>
    <x v="7"/>
    <x v="1"/>
    <x v="9"/>
    <d v="1899-12-30T08:52:00"/>
    <n v="28"/>
    <s v="rkb"/>
    <s v="Rock Beauty"/>
    <s v="Holacanthus tricolour"/>
    <x v="10"/>
    <x v="2"/>
    <n v="24"/>
    <n v="1"/>
    <m/>
    <n v="3.388E-2"/>
    <n v="2.91"/>
    <n v="0"/>
    <n v="0"/>
    <n v="351.85045342997859"/>
    <n v="1"/>
    <x v="1003"/>
  </r>
  <r>
    <n v="2019"/>
    <d v="2019-03-18T00:00:00"/>
    <x v="8"/>
    <x v="0"/>
    <x v="0"/>
    <d v="1899-12-30T14:49:00"/>
    <n v="31"/>
    <s v="snp"/>
    <s v="Sharp-nose puffer "/>
    <s v="Canthigaster rostrata"/>
    <x v="25"/>
    <x v="2"/>
    <n v="3"/>
    <n v="1"/>
    <m/>
    <n v="2.239E-2"/>
    <n v="2.96"/>
    <n v="0"/>
    <n v="0"/>
    <n v="0.57853948885208784"/>
    <n v="1"/>
    <x v="932"/>
  </r>
  <r>
    <n v="2019"/>
    <d v="2019-03-18T00:00:00"/>
    <x v="8"/>
    <x v="0"/>
    <x v="0"/>
    <d v="1899-12-30T14:49:00"/>
    <n v="31"/>
    <s v="qua"/>
    <s v="Queen Angelfish"/>
    <s v="Holacanthus ciliaris"/>
    <x v="10"/>
    <x v="2"/>
    <n v="21"/>
    <n v="1"/>
    <m/>
    <n v="3.09E-2"/>
    <n v="2.89"/>
    <n v="0"/>
    <n v="0"/>
    <n v="204.72564177007067"/>
    <n v="1"/>
    <x v="948"/>
  </r>
  <r>
    <n v="2019"/>
    <d v="2019-03-18T00:00:00"/>
    <x v="8"/>
    <x v="0"/>
    <x v="1"/>
    <d v="1899-12-30T14:57:00"/>
    <n v="31"/>
    <s v="snp"/>
    <s v="Sharp-nose puffer "/>
    <s v="Canthigaster rostrata"/>
    <x v="25"/>
    <x v="2"/>
    <n v="3"/>
    <n v="2"/>
    <m/>
    <n v="2.239E-2"/>
    <n v="2.96"/>
    <n v="0"/>
    <n v="0"/>
    <n v="0.57853948885208784"/>
    <n v="1"/>
    <x v="960"/>
  </r>
  <r>
    <n v="2019"/>
    <d v="2019-03-18T00:00:00"/>
    <x v="8"/>
    <x v="0"/>
    <x v="1"/>
    <d v="1899-12-30T14:57:00"/>
    <n v="31"/>
    <s v="snp"/>
    <s v="Sharp-nose puffer "/>
    <s v="Canthigaster rostrata"/>
    <x v="25"/>
    <x v="2"/>
    <n v="5"/>
    <n v="1"/>
    <m/>
    <n v="2.239E-2"/>
    <n v="2.96"/>
    <n v="0"/>
    <n v="0"/>
    <n v="2.6242506075131411"/>
    <n v="1"/>
    <x v="918"/>
  </r>
  <r>
    <n v="2019"/>
    <d v="2019-03-18T00:00:00"/>
    <x v="8"/>
    <x v="0"/>
    <x v="1"/>
    <d v="1899-12-30T14:57:00"/>
    <n v="31"/>
    <s v="snp"/>
    <s v="Sharp-nose puffer "/>
    <s v="Canthigaster rostrata"/>
    <x v="25"/>
    <x v="2"/>
    <n v="3"/>
    <n v="2"/>
    <m/>
    <n v="2.239E-2"/>
    <n v="2.96"/>
    <n v="0"/>
    <n v="0"/>
    <n v="0.57853948885208784"/>
    <n v="1"/>
    <x v="960"/>
  </r>
  <r>
    <n v="2019"/>
    <d v="2019-03-18T00:00:00"/>
    <x v="8"/>
    <x v="0"/>
    <x v="2"/>
    <d v="1899-12-30T15:05:00"/>
    <n v="30"/>
    <s v="osf"/>
    <s v="Orangespotted Filefish"/>
    <s v="Cantherhines pullus"/>
    <x v="8"/>
    <x v="2"/>
    <n v="15"/>
    <n v="2"/>
    <m/>
    <n v="2.291E-2"/>
    <n v="2.87"/>
    <n v="0"/>
    <n v="0"/>
    <n v="54.375968168422517"/>
    <n v="1"/>
    <x v="1004"/>
  </r>
  <r>
    <n v="2019"/>
    <d v="2019-03-18T00:00:00"/>
    <x v="8"/>
    <x v="0"/>
    <x v="3"/>
    <d v="1899-12-30T14:15:00"/>
    <n v="29"/>
    <s v="rkb"/>
    <s v="Rock Beauty"/>
    <s v="Holacanthus tricolour"/>
    <x v="10"/>
    <x v="2"/>
    <n v="8"/>
    <n v="1"/>
    <m/>
    <n v="3.388E-2"/>
    <n v="2.91"/>
    <n v="0"/>
    <n v="0"/>
    <n v="14.385841260642959"/>
    <n v="1"/>
    <x v="985"/>
  </r>
  <r>
    <n v="2019"/>
    <d v="2019-03-18T00:00:00"/>
    <x v="8"/>
    <x v="0"/>
    <x v="3"/>
    <d v="1899-12-30T14:15:00"/>
    <n v="29"/>
    <s v="snp"/>
    <s v="Sharp-nose puffer "/>
    <s v="Canthigaster rostrata"/>
    <x v="25"/>
    <x v="2"/>
    <n v="5"/>
    <n v="1"/>
    <m/>
    <n v="2.239E-2"/>
    <n v="2.96"/>
    <n v="0"/>
    <n v="0"/>
    <n v="2.6242506075131411"/>
    <n v="1"/>
    <x v="918"/>
  </r>
  <r>
    <n v="2019"/>
    <d v="2019-03-18T00:00:00"/>
    <x v="8"/>
    <x v="0"/>
    <x v="3"/>
    <d v="1899-12-30T14:15:00"/>
    <n v="29"/>
    <s v="snp"/>
    <s v="Sharp-nose puffer "/>
    <s v="Canthigaster rostrata"/>
    <x v="25"/>
    <x v="2"/>
    <n v="3"/>
    <n v="2"/>
    <m/>
    <n v="2.239E-2"/>
    <n v="2.96"/>
    <n v="0"/>
    <n v="0"/>
    <n v="0.57853948885208784"/>
    <n v="1"/>
    <x v="960"/>
  </r>
  <r>
    <n v="2019"/>
    <d v="2019-03-18T00:00:00"/>
    <x v="8"/>
    <x v="0"/>
    <x v="4"/>
    <d v="1899-12-30T15:21:00"/>
    <n v="30"/>
    <s v="hcc"/>
    <s v="Honeycomb Cowfish"/>
    <s v="Acanthostracion polygonia"/>
    <x v="24"/>
    <x v="2"/>
    <n v="19"/>
    <n v="1"/>
    <m/>
    <n v="2.818E-2"/>
    <n v="2.83"/>
    <n v="0"/>
    <n v="0"/>
    <n v="117.16925794708921"/>
    <n v="1"/>
    <x v="1005"/>
  </r>
  <r>
    <n v="2019"/>
    <d v="2019-03-18T00:00:00"/>
    <x v="8"/>
    <x v="0"/>
    <x v="4"/>
    <d v="1899-12-30T15:21:00"/>
    <n v="30"/>
    <s v="snp"/>
    <s v="Sharp-nose puffer "/>
    <s v="Canthigaster rostrata"/>
    <x v="25"/>
    <x v="2"/>
    <n v="3"/>
    <n v="5"/>
    <m/>
    <n v="2.239E-2"/>
    <n v="2.96"/>
    <n v="0"/>
    <n v="0"/>
    <n v="0.57853948885208784"/>
    <n v="1"/>
    <x v="1006"/>
  </r>
  <r>
    <n v="2019"/>
    <d v="2019-03-18T00:00:00"/>
    <x v="8"/>
    <x v="0"/>
    <x v="5"/>
    <d v="1899-12-30T15:30:00"/>
    <n v="30"/>
    <s v="snp"/>
    <s v="Sharp-nose puffer "/>
    <s v="Canthigaster rostrata"/>
    <x v="25"/>
    <x v="2"/>
    <n v="4"/>
    <n v="1"/>
    <m/>
    <n v="2.239E-2"/>
    <n v="2.96"/>
    <n v="0"/>
    <n v="0"/>
    <n v="1.3556627654519102"/>
    <n v="1"/>
    <x v="917"/>
  </r>
  <r>
    <n v="2019"/>
    <d v="2019-03-18T00:00:00"/>
    <x v="8"/>
    <x v="0"/>
    <x v="5"/>
    <d v="1899-12-30T15:30:00"/>
    <n v="30"/>
    <s v="snp"/>
    <s v="Sharp-nose puffer "/>
    <s v="Canthigaster rostrata"/>
    <x v="25"/>
    <x v="2"/>
    <n v="3"/>
    <n v="2"/>
    <m/>
    <n v="2.239E-2"/>
    <n v="2.96"/>
    <n v="0"/>
    <n v="0"/>
    <n v="0.57853948885208784"/>
    <n v="1"/>
    <x v="960"/>
  </r>
  <r>
    <n v="2019"/>
    <d v="2019-03-18T00:00:00"/>
    <x v="8"/>
    <x v="0"/>
    <x v="5"/>
    <d v="1899-12-30T15:30:00"/>
    <n v="30"/>
    <s v="hcc"/>
    <s v="Honeycomb Cowfish"/>
    <s v="Acanthostracion polygonia"/>
    <x v="24"/>
    <x v="2"/>
    <n v="22"/>
    <n v="1"/>
    <m/>
    <n v="2.818E-2"/>
    <n v="2.83"/>
    <n v="0"/>
    <n v="0"/>
    <n v="177.41779422181833"/>
    <n v="1"/>
    <x v="920"/>
  </r>
  <r>
    <n v="2019"/>
    <d v="2019-03-18T00:00:00"/>
    <x v="8"/>
    <x v="0"/>
    <x v="6"/>
    <d v="1899-12-30T15:45:00"/>
    <n v="30"/>
    <s v="snp"/>
    <s v="Sharp-nose puffer "/>
    <s v="Canthigaster rostrata"/>
    <x v="25"/>
    <x v="2"/>
    <n v="3"/>
    <n v="2"/>
    <m/>
    <n v="2.239E-2"/>
    <n v="2.96"/>
    <n v="0"/>
    <n v="0"/>
    <n v="0.57853948885208784"/>
    <n v="1"/>
    <x v="960"/>
  </r>
  <r>
    <n v="2019"/>
    <d v="2019-03-18T00:00:00"/>
    <x v="8"/>
    <x v="0"/>
    <x v="6"/>
    <d v="1899-12-30T15:45:00"/>
    <n v="30"/>
    <s v="snp"/>
    <s v="Sharp-nose puffer "/>
    <s v="Canthigaster rostrata"/>
    <x v="25"/>
    <x v="2"/>
    <n v="3"/>
    <n v="4"/>
    <m/>
    <n v="2.239E-2"/>
    <n v="2.96"/>
    <n v="0"/>
    <n v="0"/>
    <n v="0.57853948885208784"/>
    <n v="1"/>
    <x v="971"/>
  </r>
  <r>
    <n v="2019"/>
    <d v="2019-03-18T00:00:00"/>
    <x v="8"/>
    <x v="0"/>
    <x v="6"/>
    <d v="1899-12-30T15:45:00"/>
    <n v="30"/>
    <s v="rkb"/>
    <s v="Rock Beauty"/>
    <s v="Holacanthus tricolour"/>
    <x v="10"/>
    <x v="2"/>
    <n v="12"/>
    <n v="1"/>
    <m/>
    <n v="3.388E-2"/>
    <n v="2.91"/>
    <n v="0"/>
    <n v="0"/>
    <n v="46.812391414195488"/>
    <n v="1"/>
    <x v="1007"/>
  </r>
  <r>
    <n v="2019"/>
    <d v="2019-03-18T00:00:00"/>
    <x v="8"/>
    <x v="0"/>
    <x v="6"/>
    <d v="1899-12-30T15:45:00"/>
    <n v="30"/>
    <s v="hcc"/>
    <s v="Honeycomb Cowfish"/>
    <s v="Acanthostracion polygonia"/>
    <x v="24"/>
    <x v="2"/>
    <n v="26"/>
    <n v="1"/>
    <m/>
    <n v="2.818E-2"/>
    <n v="2.83"/>
    <n v="0"/>
    <n v="0"/>
    <n v="284.65286777555269"/>
    <n v="1"/>
    <x v="1008"/>
  </r>
  <r>
    <n v="2019"/>
    <d v="2019-03-18T00:00:00"/>
    <x v="8"/>
    <x v="0"/>
    <x v="6"/>
    <d v="1899-12-30T15:45:00"/>
    <n v="30"/>
    <s v="snp"/>
    <s v="Sharp-nose puffer "/>
    <s v="Canthigaster rostrata"/>
    <x v="25"/>
    <x v="2"/>
    <n v="3"/>
    <n v="7"/>
    <m/>
    <n v="2.239E-2"/>
    <n v="2.96"/>
    <n v="0"/>
    <n v="0"/>
    <n v="0.57853948885208784"/>
    <n v="1"/>
    <x v="1009"/>
  </r>
  <r>
    <n v="2019"/>
    <d v="2019-03-18T00:00:00"/>
    <x v="8"/>
    <x v="1"/>
    <x v="7"/>
    <d v="1899-12-30T14:46:00"/>
    <n v="30"/>
    <s v="snp"/>
    <s v="Sharp-nose puffer "/>
    <s v="Canthigaster rostrata"/>
    <x v="25"/>
    <x v="2"/>
    <n v="3"/>
    <n v="12"/>
    <m/>
    <n v="2.239E-2"/>
    <n v="2.96"/>
    <n v="0"/>
    <n v="0"/>
    <n v="0.57853948885208784"/>
    <n v="1"/>
    <x v="1010"/>
  </r>
  <r>
    <n v="2019"/>
    <d v="2019-03-18T00:00:00"/>
    <x v="8"/>
    <x v="1"/>
    <x v="7"/>
    <d v="1899-12-30T14:46:00"/>
    <n v="30"/>
    <s v="scf"/>
    <s v="Scrawled Filefish"/>
    <s v="Aluterus scriptus"/>
    <x v="8"/>
    <x v="2"/>
    <n v="15"/>
    <n v="1"/>
    <m/>
    <n v="0.82299999999999995"/>
    <n v="1.8136000000000001"/>
    <n v="0"/>
    <n v="0"/>
    <n v="111.77867123123499"/>
    <n v="1"/>
    <x v="1011"/>
  </r>
  <r>
    <n v="2019"/>
    <d v="2019-03-18T00:00:00"/>
    <x v="8"/>
    <x v="1"/>
    <x v="7"/>
    <d v="1899-12-30T14:46:00"/>
    <n v="30"/>
    <s v="snp"/>
    <s v="Sharp-nose puffer "/>
    <s v="Canthigaster rostrata"/>
    <x v="25"/>
    <x v="2"/>
    <n v="5"/>
    <n v="7"/>
    <m/>
    <n v="2.239E-2"/>
    <n v="2.96"/>
    <n v="0"/>
    <n v="0"/>
    <n v="2.6242506075131411"/>
    <n v="1"/>
    <x v="936"/>
  </r>
  <r>
    <n v="2019"/>
    <d v="2019-03-18T00:00:00"/>
    <x v="8"/>
    <x v="1"/>
    <x v="8"/>
    <d v="1899-12-30T14:46:00"/>
    <n v="30"/>
    <s v="snp"/>
    <s v="Sharp-nose puffer "/>
    <s v="Canthigaster rostrata"/>
    <x v="25"/>
    <x v="2"/>
    <n v="4"/>
    <n v="7"/>
    <m/>
    <n v="2.239E-2"/>
    <n v="2.96"/>
    <n v="0"/>
    <n v="0"/>
    <n v="1.3556627654519102"/>
    <n v="1"/>
    <x v="923"/>
  </r>
  <r>
    <n v="2019"/>
    <d v="2019-03-18T00:00:00"/>
    <x v="8"/>
    <x v="1"/>
    <x v="8"/>
    <d v="1899-12-30T14:46:00"/>
    <n v="30"/>
    <s v="rkb"/>
    <s v="Rock Beauty"/>
    <s v="Holacanthus tricolour"/>
    <x v="10"/>
    <x v="2"/>
    <n v="5"/>
    <n v="1"/>
    <m/>
    <n v="3.388E-2"/>
    <n v="2.91"/>
    <n v="0"/>
    <n v="0"/>
    <n v="3.6639211118993762"/>
    <n v="1"/>
    <x v="1012"/>
  </r>
  <r>
    <n v="2019"/>
    <d v="2019-03-18T00:00:00"/>
    <x v="8"/>
    <x v="1"/>
    <x v="9"/>
    <d v="1899-12-30T14:46:00"/>
    <n v="30"/>
    <s v="rkb"/>
    <s v="Rock Beauty"/>
    <s v="Holacanthus tricolour"/>
    <x v="10"/>
    <x v="2"/>
    <n v="20"/>
    <n v="1"/>
    <m/>
    <n v="3.388E-2"/>
    <n v="2.91"/>
    <n v="0"/>
    <n v="0"/>
    <n v="206.98586519335453"/>
    <n v="1"/>
    <x v="1013"/>
  </r>
  <r>
    <n v="2019"/>
    <d v="2019-03-18T00:00:00"/>
    <x v="8"/>
    <x v="1"/>
    <x v="9"/>
    <d v="1899-12-30T14:46:00"/>
    <n v="30"/>
    <s v="snp"/>
    <s v="Sharp-nose puffer "/>
    <s v="Canthigaster rostrata"/>
    <x v="25"/>
    <x v="2"/>
    <n v="4"/>
    <n v="7"/>
    <m/>
    <n v="2.239E-2"/>
    <n v="2.96"/>
    <n v="0"/>
    <n v="0"/>
    <n v="1.3556627654519102"/>
    <n v="1"/>
    <x v="923"/>
  </r>
  <r>
    <n v="2019"/>
    <d v="2019-03-18T00:00:00"/>
    <x v="8"/>
    <x v="1"/>
    <x v="9"/>
    <d v="1899-12-30T14:46:00"/>
    <n v="30"/>
    <s v="snp"/>
    <s v="Sharp-nose puffer "/>
    <s v="Canthigaster rostrata"/>
    <x v="25"/>
    <x v="2"/>
    <n v="3"/>
    <n v="7"/>
    <m/>
    <n v="2.239E-2"/>
    <n v="2.96"/>
    <n v="0"/>
    <n v="0"/>
    <n v="0.57853948885208784"/>
    <n v="1"/>
    <x v="1009"/>
  </r>
  <r>
    <n v="2019"/>
    <d v="2019-03-18T00:00:00"/>
    <x v="8"/>
    <x v="1"/>
    <x v="10"/>
    <d v="1899-12-30T14:46:00"/>
    <n v="30"/>
    <s v="hcc"/>
    <s v="Honeycomb Cowfish"/>
    <s v="Acanthostracion polygonia"/>
    <x v="24"/>
    <x v="2"/>
    <n v="15"/>
    <n v="1"/>
    <m/>
    <n v="2.818E-2"/>
    <n v="2.83"/>
    <n v="0"/>
    <n v="0"/>
    <n v="60.017686669439854"/>
    <n v="1"/>
    <x v="1014"/>
  </r>
  <r>
    <n v="2019"/>
    <d v="2019-03-18T00:00:00"/>
    <x v="8"/>
    <x v="1"/>
    <x v="10"/>
    <d v="1899-12-30T14:46:00"/>
    <n v="30"/>
    <s v="rkb"/>
    <s v="Rock Beauty"/>
    <s v="Holacanthus tricolour"/>
    <x v="10"/>
    <x v="2"/>
    <n v="20"/>
    <n v="1"/>
    <m/>
    <n v="3.388E-2"/>
    <n v="2.91"/>
    <n v="0"/>
    <n v="0"/>
    <n v="206.98586519335453"/>
    <n v="1"/>
    <x v="1013"/>
  </r>
  <r>
    <n v="2019"/>
    <d v="2019-03-17T00:00:00"/>
    <x v="9"/>
    <x v="0"/>
    <x v="0"/>
    <d v="1899-12-30T09:55:00"/>
    <n v="33"/>
    <s v="scf"/>
    <s v="Scrawled Filefish"/>
    <s v="Aluterus scriptus"/>
    <x v="8"/>
    <x v="2"/>
    <n v="18"/>
    <n v="1"/>
    <m/>
    <n v="0.82299999999999995"/>
    <n v="1.8136000000000001"/>
    <n v="0"/>
    <n v="0"/>
    <n v="155.58296741136229"/>
    <n v="1"/>
    <x v="1015"/>
  </r>
  <r>
    <n v="2019"/>
    <d v="2019-03-17T00:00:00"/>
    <x v="9"/>
    <x v="0"/>
    <x v="1"/>
    <d v="1899-12-30T10:04:00"/>
    <n v="31"/>
    <s v="qua"/>
    <s v="Queen Angelfish"/>
    <s v="Holacanthus ciliaris"/>
    <x v="10"/>
    <x v="2"/>
    <n v="18"/>
    <n v="1"/>
    <m/>
    <n v="3.09E-2"/>
    <n v="2.89"/>
    <n v="0"/>
    <n v="0"/>
    <n v="131.12817569254796"/>
    <n v="1"/>
    <x v="1016"/>
  </r>
  <r>
    <n v="2019"/>
    <d v="2019-03-17T00:00:00"/>
    <x v="9"/>
    <x v="0"/>
    <x v="1"/>
    <d v="1899-12-30T10:04:00"/>
    <n v="31"/>
    <s v="snp"/>
    <s v="Sharp-nose puffer "/>
    <s v="Canthigaster rostrata"/>
    <x v="25"/>
    <x v="2"/>
    <n v="3"/>
    <n v="1"/>
    <m/>
    <n v="2.239E-2"/>
    <n v="2.96"/>
    <n v="0"/>
    <n v="0"/>
    <n v="0.57853948885208784"/>
    <n v="1"/>
    <x v="932"/>
  </r>
  <r>
    <n v="2019"/>
    <d v="2019-03-17T00:00:00"/>
    <x v="9"/>
    <x v="0"/>
    <x v="1"/>
    <d v="1899-12-30T10:04:00"/>
    <n v="31"/>
    <s v="snp"/>
    <s v="Sharp-nose puffer "/>
    <s v="Canthigaster rostrata"/>
    <x v="25"/>
    <x v="2"/>
    <n v="4"/>
    <n v="1"/>
    <m/>
    <n v="2.239E-2"/>
    <n v="2.96"/>
    <n v="0"/>
    <n v="0"/>
    <n v="1.3556627654519102"/>
    <n v="1"/>
    <x v="917"/>
  </r>
  <r>
    <n v="2019"/>
    <d v="2019-03-17T00:00:00"/>
    <x v="9"/>
    <x v="0"/>
    <x v="1"/>
    <d v="1899-12-30T10:04:00"/>
    <n v="31"/>
    <s v="hcc"/>
    <s v="Honeycomb Cowfish"/>
    <s v="Acanthostracion polygonia"/>
    <x v="24"/>
    <x v="2"/>
    <n v="40"/>
    <n v="1"/>
    <m/>
    <n v="2.818E-2"/>
    <n v="2.83"/>
    <n v="0"/>
    <n v="0"/>
    <n v="963.32041530535923"/>
    <n v="1"/>
    <x v="950"/>
  </r>
  <r>
    <n v="2019"/>
    <d v="2019-03-17T00:00:00"/>
    <x v="9"/>
    <x v="0"/>
    <x v="2"/>
    <d v="1899-12-30T10:15:00"/>
    <n v="32"/>
    <s v="smt"/>
    <s v="Smooth Trunkfish"/>
    <s v="Lactophyrs triqueter"/>
    <x v="24"/>
    <x v="2"/>
    <n v="12"/>
    <n v="1"/>
    <m/>
    <n v="4.8980000000000003E-2"/>
    <n v="2.78"/>
    <n v="0"/>
    <n v="0"/>
    <n v="48.993971452134353"/>
    <n v="1"/>
    <x v="934"/>
  </r>
  <r>
    <n v="2019"/>
    <d v="2019-03-17T00:00:00"/>
    <x v="9"/>
    <x v="0"/>
    <x v="2"/>
    <d v="1899-12-30T10:15:00"/>
    <n v="32"/>
    <s v="smt"/>
    <s v="Smooth Trunkfish"/>
    <s v="Lactophyrs triqueter"/>
    <x v="24"/>
    <x v="2"/>
    <n v="14"/>
    <n v="1"/>
    <m/>
    <n v="4.8980000000000003E-2"/>
    <n v="2.78"/>
    <n v="0"/>
    <n v="0"/>
    <n v="75.206386098464677"/>
    <n v="1"/>
    <x v="922"/>
  </r>
  <r>
    <n v="2019"/>
    <d v="2019-03-17T00:00:00"/>
    <x v="9"/>
    <x v="0"/>
    <x v="2"/>
    <d v="1899-12-30T10:15:00"/>
    <n v="32"/>
    <s v="bld"/>
    <s v="Black Durgon"/>
    <s v="Melichthys niger"/>
    <x v="26"/>
    <x v="2"/>
    <n v="21"/>
    <n v="1"/>
    <m/>
    <n v="2.3439999999999999E-2"/>
    <n v="2.95"/>
    <n v="0"/>
    <n v="0"/>
    <n v="186.42516099314153"/>
    <n v="1"/>
    <x v="982"/>
  </r>
  <r>
    <n v="2019"/>
    <d v="2019-03-17T00:00:00"/>
    <x v="9"/>
    <x v="0"/>
    <x v="2"/>
    <d v="1899-12-30T10:15:00"/>
    <n v="32"/>
    <s v="snp"/>
    <s v="Sharp-nose puffer "/>
    <s v="Canthigaster rostrata"/>
    <x v="25"/>
    <x v="2"/>
    <n v="5"/>
    <n v="1"/>
    <m/>
    <n v="2.239E-2"/>
    <n v="2.96"/>
    <n v="0"/>
    <n v="0"/>
    <n v="2.6242506075131411"/>
    <n v="1"/>
    <x v="918"/>
  </r>
  <r>
    <n v="2019"/>
    <d v="2019-03-17T00:00:00"/>
    <x v="9"/>
    <x v="0"/>
    <x v="3"/>
    <d v="1899-12-30T10:24:00"/>
    <n v="30"/>
    <s v="hcc"/>
    <s v="Honeycomb Cowfish"/>
    <s v="Acanthostracion polygonia"/>
    <x v="24"/>
    <x v="2"/>
    <n v="36"/>
    <n v="1"/>
    <m/>
    <n v="2.818E-2"/>
    <n v="2.83"/>
    <n v="0"/>
    <n v="0"/>
    <n v="714.9522972383711"/>
    <n v="1"/>
    <x v="1017"/>
  </r>
  <r>
    <n v="2019"/>
    <d v="2019-03-17T00:00:00"/>
    <x v="9"/>
    <x v="0"/>
    <x v="3"/>
    <d v="1899-12-30T10:24:00"/>
    <n v="30"/>
    <s v="snp"/>
    <s v="Sharp-nose puffer "/>
    <s v="Canthigaster rostrata"/>
    <x v="25"/>
    <x v="2"/>
    <n v="5"/>
    <n v="2"/>
    <m/>
    <n v="2.239E-2"/>
    <n v="2.96"/>
    <n v="0"/>
    <n v="0"/>
    <n v="2.6242506075131411"/>
    <n v="1"/>
    <x v="919"/>
  </r>
  <r>
    <n v="2019"/>
    <d v="2019-03-17T00:00:00"/>
    <x v="9"/>
    <x v="0"/>
    <x v="4"/>
    <d v="1899-12-30T10:38:00"/>
    <n v="32"/>
    <s v="rkb"/>
    <s v="Rock Beauty"/>
    <s v="Holacanthus tricolour"/>
    <x v="10"/>
    <x v="2"/>
    <n v="21"/>
    <n v="1"/>
    <m/>
    <n v="3.388E-2"/>
    <n v="2.91"/>
    <n v="0"/>
    <n v="0"/>
    <n v="238.56215505591462"/>
    <n v="1"/>
    <x v="1018"/>
  </r>
  <r>
    <n v="2019"/>
    <d v="2019-09-19T00:00:00"/>
    <x v="9"/>
    <x v="1"/>
    <x v="5"/>
    <d v="1899-12-30T16:04:00"/>
    <n v="30"/>
    <s v="snp"/>
    <s v="Sharp-nose puffer "/>
    <s v="Canthigaster rostrata"/>
    <x v="25"/>
    <x v="2"/>
    <n v="5"/>
    <n v="2"/>
    <m/>
    <n v="2.239E-2"/>
    <n v="2.96"/>
    <n v="0"/>
    <n v="0"/>
    <n v="2.6242506075131411"/>
    <n v="1"/>
    <x v="919"/>
  </r>
  <r>
    <n v="2019"/>
    <d v="2019-09-19T00:00:00"/>
    <x v="9"/>
    <x v="1"/>
    <x v="5"/>
    <d v="1899-12-30T16:04:00"/>
    <n v="30"/>
    <s v="snp"/>
    <s v="Sharp-nose puffer "/>
    <s v="Canthigaster rostrata"/>
    <x v="25"/>
    <x v="2"/>
    <n v="4"/>
    <n v="2"/>
    <m/>
    <n v="2.239E-2"/>
    <n v="2.96"/>
    <n v="0"/>
    <n v="0"/>
    <n v="1.3556627654519102"/>
    <n v="1"/>
    <x v="987"/>
  </r>
  <r>
    <n v="2019"/>
    <d v="2019-09-19T00:00:00"/>
    <x v="9"/>
    <x v="1"/>
    <x v="6"/>
    <d v="1899-12-30T16:04:00"/>
    <n v="30"/>
    <s v="smt"/>
    <s v="Smooth Trunkfish"/>
    <s v="Lactophyrs triqueter"/>
    <x v="24"/>
    <x v="2"/>
    <n v="17"/>
    <n v="1"/>
    <m/>
    <n v="4.8980000000000003E-2"/>
    <n v="2.78"/>
    <n v="0"/>
    <n v="0"/>
    <n v="129.02289497215165"/>
    <n v="1"/>
    <x v="1019"/>
  </r>
  <r>
    <n v="2019"/>
    <d v="2019-09-19T00:00:00"/>
    <x v="9"/>
    <x v="1"/>
    <x v="6"/>
    <d v="1899-12-30T16:04:00"/>
    <n v="30"/>
    <s v="hcc"/>
    <s v="Honeycomb Cowfish"/>
    <s v="Acanthostracion polygonia"/>
    <x v="24"/>
    <x v="2"/>
    <n v="30"/>
    <n v="1"/>
    <m/>
    <n v="2.818E-2"/>
    <n v="2.83"/>
    <n v="0"/>
    <n v="0"/>
    <n v="426.77025229344076"/>
    <n v="1"/>
    <x v="964"/>
  </r>
  <r>
    <n v="2019"/>
    <d v="2019-09-19T00:00:00"/>
    <x v="9"/>
    <x v="1"/>
    <x v="6"/>
    <d v="1899-12-30T16:04:00"/>
    <n v="30"/>
    <s v="osf"/>
    <s v="Orangespotted Filefish"/>
    <s v="Cantherhines pullus"/>
    <x v="8"/>
    <x v="2"/>
    <n v="15"/>
    <n v="1"/>
    <m/>
    <n v="2.291E-2"/>
    <n v="2.87"/>
    <n v="0"/>
    <n v="0"/>
    <n v="54.375968168422517"/>
    <n v="1"/>
    <x v="927"/>
  </r>
  <r>
    <n v="2019"/>
    <d v="2019-09-19T00:00:00"/>
    <x v="9"/>
    <x v="1"/>
    <x v="7"/>
    <d v="1899-12-30T16:04:00"/>
    <n v="30"/>
    <s v="osf"/>
    <s v="Orangespotted Filefish"/>
    <s v="Cantherhines pullus"/>
    <x v="8"/>
    <x v="2"/>
    <n v="30"/>
    <n v="2"/>
    <m/>
    <n v="2.291E-2"/>
    <n v="2.87"/>
    <n v="0"/>
    <n v="0"/>
    <n v="397.52375879181864"/>
    <n v="1"/>
    <x v="1020"/>
  </r>
  <r>
    <n v="2019"/>
    <d v="2019-09-19T00:00:00"/>
    <x v="9"/>
    <x v="1"/>
    <x v="7"/>
    <d v="1899-12-30T16:04:00"/>
    <n v="30"/>
    <s v="qua"/>
    <s v="Queen Angelfish"/>
    <s v="Holacanthus ciliaris"/>
    <x v="10"/>
    <x v="2"/>
    <n v="25"/>
    <n v="1"/>
    <m/>
    <n v="3.09E-2"/>
    <n v="2.89"/>
    <n v="0"/>
    <n v="0"/>
    <n v="338.84813877272569"/>
    <n v="1"/>
    <x v="1021"/>
  </r>
  <r>
    <n v="2019"/>
    <d v="2019-09-19T00:00:00"/>
    <x v="9"/>
    <x v="1"/>
    <x v="7"/>
    <d v="1899-12-30T16:04:00"/>
    <n v="30"/>
    <s v="rkb"/>
    <s v="Rock Beauty"/>
    <s v="Holacanthus tricolour"/>
    <x v="10"/>
    <x v="2"/>
    <n v="25"/>
    <n v="1"/>
    <m/>
    <n v="3.388E-2"/>
    <n v="2.91"/>
    <n v="0"/>
    <n v="0"/>
    <n v="396.23134339498114"/>
    <n v="1"/>
    <x v="943"/>
  </r>
  <r>
    <n v="2019"/>
    <d v="2019-09-19T00:00:00"/>
    <x v="9"/>
    <x v="1"/>
    <x v="7"/>
    <d v="1899-12-30T16:04:00"/>
    <n v="30"/>
    <s v="osf"/>
    <s v="Orangespotted Filefish"/>
    <s v="Cantherhines pullus"/>
    <x v="8"/>
    <x v="2"/>
    <n v="30"/>
    <n v="1"/>
    <m/>
    <n v="2.291E-2"/>
    <n v="2.87"/>
    <n v="0"/>
    <n v="0"/>
    <n v="397.52375879181864"/>
    <n v="1"/>
    <x v="1022"/>
  </r>
  <r>
    <n v="2019"/>
    <d v="2019-09-19T00:00:00"/>
    <x v="9"/>
    <x v="1"/>
    <x v="7"/>
    <d v="1899-12-30T16:04:00"/>
    <n v="30"/>
    <s v="snp"/>
    <s v="Sharp-nose puffer "/>
    <s v="Canthigaster rostrata"/>
    <x v="25"/>
    <x v="2"/>
    <n v="4"/>
    <n v="3"/>
    <m/>
    <n v="2.239E-2"/>
    <n v="2.96"/>
    <n v="0"/>
    <n v="0"/>
    <n v="1.3556627654519102"/>
    <n v="1"/>
    <x v="1023"/>
  </r>
  <r>
    <n v="2019"/>
    <d v="2019-03-14T00:00:00"/>
    <x v="10"/>
    <x v="0"/>
    <x v="1"/>
    <d v="1899-12-30T12:47:00"/>
    <n v="28"/>
    <s v="qua"/>
    <s v="Queen Angelfish"/>
    <s v="Holacanthus ciliaris"/>
    <x v="10"/>
    <x v="2"/>
    <n v="27"/>
    <n v="1"/>
    <m/>
    <n v="3.09E-2"/>
    <n v="2.89"/>
    <n v="0"/>
    <n v="0"/>
    <n v="423.25272009293639"/>
    <n v="1"/>
    <x v="1024"/>
  </r>
  <r>
    <n v="2019"/>
    <d v="2019-03-14T00:00:00"/>
    <x v="10"/>
    <x v="0"/>
    <x v="1"/>
    <d v="1899-12-30T12:47:00"/>
    <n v="28"/>
    <s v="rkb"/>
    <s v="Rock Beauty"/>
    <s v="Holacanthus tricolour"/>
    <x v="10"/>
    <x v="2"/>
    <n v="20"/>
    <n v="1"/>
    <m/>
    <n v="3.388E-2"/>
    <n v="2.91"/>
    <n v="0"/>
    <n v="0"/>
    <n v="206.98586519335453"/>
    <n v="1"/>
    <x v="1013"/>
  </r>
  <r>
    <n v="2019"/>
    <d v="2019-03-14T00:00:00"/>
    <x v="10"/>
    <x v="0"/>
    <x v="2"/>
    <d v="1899-12-30T12:56:00"/>
    <n v="30"/>
    <s v="hcc"/>
    <s v="Honeycomb Cowfish"/>
    <s v="Acanthostracion polygonia"/>
    <x v="24"/>
    <x v="2"/>
    <n v="20"/>
    <n v="1"/>
    <m/>
    <n v="2.818E-2"/>
    <n v="2.83"/>
    <n v="0"/>
    <n v="0"/>
    <n v="135.47397583915523"/>
    <n v="1"/>
    <x v="1025"/>
  </r>
  <r>
    <n v="2019"/>
    <d v="2019-03-14T00:00:00"/>
    <x v="10"/>
    <x v="0"/>
    <x v="2"/>
    <d v="1899-12-30T12:56:00"/>
    <n v="30"/>
    <s v="hcc"/>
    <s v="Honeycomb Cowfish"/>
    <s v="Acanthostracion polygonia"/>
    <x v="24"/>
    <x v="2"/>
    <n v="22"/>
    <n v="1"/>
    <m/>
    <n v="2.818E-2"/>
    <n v="2.83"/>
    <n v="0"/>
    <n v="0"/>
    <n v="177.41779422181833"/>
    <n v="1"/>
    <x v="920"/>
  </r>
  <r>
    <n v="2019"/>
    <d v="2019-03-14T00:00:00"/>
    <x v="10"/>
    <x v="0"/>
    <x v="2"/>
    <d v="1899-12-30T12:56:00"/>
    <n v="30"/>
    <s v="snp"/>
    <s v="Sharp-nose puffer "/>
    <s v="Canthigaster rostrata"/>
    <x v="25"/>
    <x v="2"/>
    <n v="2"/>
    <n v="1"/>
    <m/>
    <n v="2.239E-2"/>
    <n v="2.96"/>
    <n v="0"/>
    <n v="0"/>
    <n v="0.17422195418048861"/>
    <n v="1"/>
    <x v="962"/>
  </r>
  <r>
    <n v="2019"/>
    <d v="2019-03-14T00:00:00"/>
    <x v="10"/>
    <x v="0"/>
    <x v="2"/>
    <d v="1899-12-30T12:56:00"/>
    <n v="30"/>
    <s v="snp"/>
    <s v="Sharp-nose puffer "/>
    <s v="Canthigaster rostrata"/>
    <x v="25"/>
    <x v="2"/>
    <n v="4"/>
    <n v="1"/>
    <m/>
    <n v="2.239E-2"/>
    <n v="2.96"/>
    <n v="0"/>
    <n v="0"/>
    <n v="1.3556627654519102"/>
    <n v="1"/>
    <x v="917"/>
  </r>
  <r>
    <n v="2019"/>
    <d v="2019-03-14T00:00:00"/>
    <x v="10"/>
    <x v="0"/>
    <x v="3"/>
    <d v="1899-12-30T13:07:00"/>
    <n v="30"/>
    <s v="snp"/>
    <s v="Sharp-nose puffer "/>
    <s v="Canthigaster rostrata"/>
    <x v="25"/>
    <x v="2"/>
    <n v="3"/>
    <n v="1"/>
    <m/>
    <n v="2.239E-2"/>
    <n v="2.96"/>
    <n v="0"/>
    <n v="0"/>
    <n v="0.57853948885208784"/>
    <n v="1"/>
    <x v="932"/>
  </r>
  <r>
    <n v="2019"/>
    <d v="2019-03-14T00:00:00"/>
    <x v="10"/>
    <x v="0"/>
    <x v="4"/>
    <d v="1899-12-30T13:16:00"/>
    <n v="32"/>
    <s v="snp"/>
    <s v="Sharp-nose puffer "/>
    <s v="Canthigaster rostrata"/>
    <x v="25"/>
    <x v="2"/>
    <n v="2"/>
    <n v="1"/>
    <m/>
    <n v="2.239E-2"/>
    <n v="2.96"/>
    <n v="0"/>
    <n v="0"/>
    <n v="0.17422195418048861"/>
    <n v="1"/>
    <x v="962"/>
  </r>
  <r>
    <n v="2019"/>
    <d v="2019-03-20T00:00:00"/>
    <x v="10"/>
    <x v="1"/>
    <x v="5"/>
    <d v="1899-12-30T08:41:00"/>
    <n v="30"/>
    <s v="scf"/>
    <s v="Scrawled Filefish"/>
    <s v="Aluterus scriptus"/>
    <x v="8"/>
    <x v="2"/>
    <n v="31"/>
    <n v="1"/>
    <m/>
    <n v="0.82299999999999995"/>
    <n v="1.8136000000000001"/>
    <n v="0"/>
    <n v="0"/>
    <n v="416.99745378508737"/>
    <n v="1"/>
    <x v="1026"/>
  </r>
  <r>
    <n v="2019"/>
    <d v="2019-03-20T00:00:00"/>
    <x v="10"/>
    <x v="1"/>
    <x v="5"/>
    <d v="1899-12-30T08:41:00"/>
    <n v="30"/>
    <s v="rkb"/>
    <s v="Rock Beauty"/>
    <s v="Holacanthus tricolour"/>
    <x v="10"/>
    <x v="2"/>
    <n v="20"/>
    <n v="1"/>
    <m/>
    <n v="3.388E-2"/>
    <n v="2.91"/>
    <n v="0"/>
    <n v="0"/>
    <n v="206.98586519335453"/>
    <n v="1"/>
    <x v="1013"/>
  </r>
  <r>
    <n v="2019"/>
    <d v="2019-03-20T00:00:00"/>
    <x v="10"/>
    <x v="1"/>
    <x v="5"/>
    <d v="1899-12-30T08:41:00"/>
    <n v="30"/>
    <s v="snp"/>
    <s v="Sharp-nose puffer "/>
    <s v="Canthigaster rostrata"/>
    <x v="25"/>
    <x v="2"/>
    <n v="4"/>
    <n v="5"/>
    <m/>
    <n v="2.239E-2"/>
    <n v="2.96"/>
    <n v="0"/>
    <n v="0"/>
    <n v="1.3556627654519102"/>
    <n v="1"/>
    <x v="938"/>
  </r>
  <r>
    <n v="2019"/>
    <d v="2019-03-20T00:00:00"/>
    <x v="10"/>
    <x v="1"/>
    <x v="6"/>
    <d v="1899-12-30T08:41:00"/>
    <n v="30"/>
    <s v="scf"/>
    <s v="Scrawled Filefish"/>
    <s v="Aluterus scriptus"/>
    <x v="8"/>
    <x v="2"/>
    <n v="32"/>
    <n v="1"/>
    <m/>
    <n v="0.82299999999999995"/>
    <n v="1.8136000000000001"/>
    <n v="0"/>
    <n v="0"/>
    <n v="441.71264888342142"/>
    <n v="1"/>
    <x v="1027"/>
  </r>
  <r>
    <n v="2019"/>
    <d v="2019-03-20T00:00:00"/>
    <x v="10"/>
    <x v="1"/>
    <x v="6"/>
    <d v="1899-12-30T08:41:00"/>
    <n v="30"/>
    <s v="snp"/>
    <s v="Sharp-nose puffer "/>
    <s v="Canthigaster rostrata"/>
    <x v="25"/>
    <x v="2"/>
    <n v="5"/>
    <n v="7"/>
    <m/>
    <n v="2.239E-2"/>
    <n v="2.96"/>
    <n v="0"/>
    <n v="0"/>
    <n v="2.6242506075131411"/>
    <n v="1"/>
    <x v="936"/>
  </r>
  <r>
    <n v="2019"/>
    <d v="2019-03-20T00:00:00"/>
    <x v="10"/>
    <x v="1"/>
    <x v="6"/>
    <d v="1899-12-30T08:41:00"/>
    <n v="30"/>
    <s v="osf"/>
    <s v="Orangespotted Filefish"/>
    <s v="Cantherhines pullus"/>
    <x v="8"/>
    <x v="2"/>
    <n v="24"/>
    <n v="1"/>
    <m/>
    <n v="2.291E-2"/>
    <n v="2.87"/>
    <n v="0"/>
    <n v="0"/>
    <n v="209.52283071444558"/>
    <n v="1"/>
    <x v="1028"/>
  </r>
  <r>
    <n v="2019"/>
    <d v="2019-03-20T00:00:00"/>
    <x v="10"/>
    <x v="1"/>
    <x v="6"/>
    <d v="1899-12-30T08:41:00"/>
    <n v="30"/>
    <s v="snp"/>
    <s v="Sharp-nose puffer "/>
    <s v="Canthigaster rostrata"/>
    <x v="25"/>
    <x v="2"/>
    <n v="4"/>
    <n v="4"/>
    <m/>
    <n v="2.239E-2"/>
    <n v="2.96"/>
    <n v="0"/>
    <n v="0"/>
    <n v="1.3556627654519102"/>
    <n v="1"/>
    <x v="928"/>
  </r>
  <r>
    <n v="2019"/>
    <d v="2019-03-20T00:00:00"/>
    <x v="10"/>
    <x v="1"/>
    <x v="7"/>
    <d v="1899-12-30T08:41:00"/>
    <n v="30"/>
    <s v="snp"/>
    <s v="Sharp-nose puffer "/>
    <s v="Canthigaster rostrata"/>
    <x v="25"/>
    <x v="2"/>
    <n v="4"/>
    <n v="5"/>
    <m/>
    <n v="2.239E-2"/>
    <n v="2.96"/>
    <n v="0"/>
    <n v="0"/>
    <n v="1.3556627654519102"/>
    <n v="1"/>
    <x v="938"/>
  </r>
  <r>
    <n v="2019"/>
    <d v="2019-03-20T00:00:00"/>
    <x v="10"/>
    <x v="1"/>
    <x v="8"/>
    <d v="1899-12-30T08:41:00"/>
    <n v="30"/>
    <s v="qua"/>
    <s v="Queen Angelfish"/>
    <s v="Holacanthus ciliaris"/>
    <x v="10"/>
    <x v="2"/>
    <n v="23"/>
    <n v="1"/>
    <m/>
    <n v="3.09E-2"/>
    <n v="2.89"/>
    <n v="0"/>
    <n v="0"/>
    <n v="266.28820214260867"/>
    <n v="1"/>
    <x v="1029"/>
  </r>
  <r>
    <n v="2019"/>
    <d v="2019-03-20T00:00:00"/>
    <x v="10"/>
    <x v="1"/>
    <x v="8"/>
    <d v="1899-12-30T08:41:00"/>
    <n v="30"/>
    <s v="snp"/>
    <s v="Sharp-nose puffer "/>
    <s v="Canthigaster rostrata"/>
    <x v="25"/>
    <x v="2"/>
    <n v="4"/>
    <n v="6"/>
    <m/>
    <n v="2.239E-2"/>
    <n v="2.96"/>
    <n v="0"/>
    <n v="0"/>
    <n v="1.3556627654519102"/>
    <n v="1"/>
    <x v="974"/>
  </r>
  <r>
    <n v="2019"/>
    <d v="2019-03-20T00:00:00"/>
    <x v="10"/>
    <x v="1"/>
    <x v="8"/>
    <d v="1899-12-30T08:41:00"/>
    <n v="30"/>
    <s v="smt"/>
    <s v="Smooth Trunkfish"/>
    <s v="Lactophyrs triqueter"/>
    <x v="24"/>
    <x v="2"/>
    <n v="15"/>
    <n v="1"/>
    <m/>
    <n v="4.8980000000000003E-2"/>
    <n v="2.78"/>
    <n v="0"/>
    <n v="0"/>
    <n v="91.107154121577921"/>
    <n v="1"/>
    <x v="963"/>
  </r>
  <r>
    <n v="2019"/>
    <d v="2019-03-17T00:00:00"/>
    <x v="0"/>
    <x v="0"/>
    <x v="0"/>
    <d v="1899-12-30T12:06:00"/>
    <n v="31"/>
    <s v="brc"/>
    <s v="Brown Chromis"/>
    <s v="Chromis multilineata"/>
    <x v="27"/>
    <x v="3"/>
    <n v="7"/>
    <n v="50"/>
    <m/>
    <n v="1.4789999999999999E-2"/>
    <n v="2.98"/>
    <n v="0"/>
    <n v="0"/>
    <n v="4.8793315934340233"/>
    <n v="1"/>
    <x v="1030"/>
  </r>
  <r>
    <n v="2019"/>
    <d v="2019-03-17T00:00:00"/>
    <x v="0"/>
    <x v="0"/>
    <x v="0"/>
    <d v="1899-12-30T12:06:00"/>
    <n v="31"/>
    <s v="brc"/>
    <s v="Brown Chromis"/>
    <s v="Chromis multilineata"/>
    <x v="27"/>
    <x v="3"/>
    <n v="4"/>
    <n v="10"/>
    <m/>
    <n v="1.4789999999999999E-2"/>
    <n v="2.98"/>
    <n v="0"/>
    <n v="0"/>
    <n v="0.92067626702257244"/>
    <n v="1"/>
    <x v="1031"/>
  </r>
  <r>
    <n v="2019"/>
    <d v="2019-03-17T00:00:00"/>
    <x v="0"/>
    <x v="0"/>
    <x v="0"/>
    <d v="1899-12-30T12:06:00"/>
    <n v="31"/>
    <s v="brc"/>
    <s v="Brown Chromis"/>
    <s v="Chromis multilineata"/>
    <x v="27"/>
    <x v="3"/>
    <n v="10"/>
    <n v="20"/>
    <m/>
    <n v="1.4789999999999999E-2"/>
    <n v="2.98"/>
    <n v="0"/>
    <n v="0"/>
    <n v="14.124340347257048"/>
    <n v="1"/>
    <x v="1032"/>
  </r>
  <r>
    <n v="2019"/>
    <d v="2019-03-17T00:00:00"/>
    <x v="0"/>
    <x v="0"/>
    <x v="0"/>
    <d v="1899-12-30T12:06:00"/>
    <n v="31"/>
    <s v="brc"/>
    <s v="Brown Chromis"/>
    <s v="Chromis multilineata"/>
    <x v="27"/>
    <x v="3"/>
    <n v="3"/>
    <n v="20"/>
    <m/>
    <n v="1.4789999999999999E-2"/>
    <n v="2.98"/>
    <n v="0"/>
    <n v="0"/>
    <n v="0.39065151514322999"/>
    <n v="1"/>
    <x v="1033"/>
  </r>
  <r>
    <n v="2019"/>
    <d v="2019-03-17T00:00:00"/>
    <x v="0"/>
    <x v="0"/>
    <x v="0"/>
    <d v="1899-12-30T12:06:00"/>
    <n v="31"/>
    <s v="brc"/>
    <s v="Brown Chromis"/>
    <s v="Chromis multilineata"/>
    <x v="27"/>
    <x v="3"/>
    <n v="6"/>
    <n v="20"/>
    <m/>
    <n v="1.4789999999999999E-2"/>
    <n v="2.98"/>
    <n v="0"/>
    <n v="0"/>
    <n v="3.0821864023530869"/>
    <n v="1"/>
    <x v="1034"/>
  </r>
  <r>
    <n v="2019"/>
    <d v="2019-03-17T00:00:00"/>
    <x v="0"/>
    <x v="0"/>
    <x v="0"/>
    <d v="1899-12-30T12:06:00"/>
    <n v="31"/>
    <s v="brc"/>
    <s v="Brown Chromis"/>
    <s v="Chromis multilineata"/>
    <x v="27"/>
    <x v="3"/>
    <n v="13"/>
    <n v="5"/>
    <m/>
    <n v="1.4789999999999999E-2"/>
    <n v="2.98"/>
    <n v="0"/>
    <n v="0"/>
    <n v="30.868772770933074"/>
    <n v="1"/>
    <x v="1035"/>
  </r>
  <r>
    <n v="2019"/>
    <d v="2019-03-17T00:00:00"/>
    <x v="0"/>
    <x v="0"/>
    <x v="1"/>
    <d v="1899-12-30T12:15:00"/>
    <n v="32"/>
    <s v="brc"/>
    <s v="Brown Chromis"/>
    <s v="Chromis multilineata"/>
    <x v="27"/>
    <x v="3"/>
    <n v="12"/>
    <n v="100"/>
    <m/>
    <n v="1.4789999999999999E-2"/>
    <n v="2.98"/>
    <n v="0"/>
    <n v="0"/>
    <n v="24.318024250762754"/>
    <n v="1"/>
    <x v="1036"/>
  </r>
  <r>
    <n v="2019"/>
    <d v="2019-03-17T00:00:00"/>
    <x v="0"/>
    <x v="0"/>
    <x v="1"/>
    <d v="1899-12-30T12:15:00"/>
    <n v="32"/>
    <s v="blc"/>
    <s v="Blue Chromis"/>
    <s v="Chromis cyanea"/>
    <x v="27"/>
    <x v="3"/>
    <n v="7"/>
    <n v="2"/>
    <m/>
    <n v="1.4789999999999999E-2"/>
    <n v="2.98"/>
    <n v="0"/>
    <n v="0"/>
    <n v="4.8793315934340233"/>
    <n v="1"/>
    <x v="1037"/>
  </r>
  <r>
    <n v="2019"/>
    <d v="2019-03-17T00:00:00"/>
    <x v="0"/>
    <x v="0"/>
    <x v="1"/>
    <d v="1899-12-30T12:15:00"/>
    <n v="32"/>
    <s v="brc"/>
    <s v="Brown Chromis"/>
    <s v="Chromis multilineata"/>
    <x v="27"/>
    <x v="3"/>
    <n v="5"/>
    <n v="30"/>
    <m/>
    <n v="1.4789999999999999E-2"/>
    <n v="2.98"/>
    <n v="0"/>
    <n v="0"/>
    <n v="1.7901885988602571"/>
    <n v="1"/>
    <x v="1038"/>
  </r>
  <r>
    <n v="2019"/>
    <d v="2019-03-17T00:00:00"/>
    <x v="0"/>
    <x v="0"/>
    <x v="1"/>
    <d v="1899-12-30T12:15:00"/>
    <n v="32"/>
    <s v="brc"/>
    <s v="Brown Chromis"/>
    <s v="Chromis multilineata"/>
    <x v="27"/>
    <x v="3"/>
    <n v="9"/>
    <n v="30"/>
    <m/>
    <n v="1.4789999999999999E-2"/>
    <n v="2.98"/>
    <n v="0"/>
    <n v="0"/>
    <n v="10.3183641841583"/>
    <n v="1"/>
    <x v="1039"/>
  </r>
  <r>
    <n v="2019"/>
    <d v="2019-03-17T00:00:00"/>
    <x v="0"/>
    <x v="0"/>
    <x v="2"/>
    <d v="1899-12-30T12:25:00"/>
    <n v="31"/>
    <s v="brc"/>
    <s v="Brown Chromis"/>
    <s v="Chromis multilineata"/>
    <x v="27"/>
    <x v="3"/>
    <n v="13"/>
    <n v="20"/>
    <m/>
    <n v="1.4789999999999999E-2"/>
    <n v="2.98"/>
    <n v="0"/>
    <n v="0"/>
    <n v="30.868772770933074"/>
    <n v="1"/>
    <x v="1040"/>
  </r>
  <r>
    <n v="2019"/>
    <d v="2019-03-17T00:00:00"/>
    <x v="0"/>
    <x v="0"/>
    <x v="2"/>
    <d v="1899-12-30T12:25:00"/>
    <n v="31"/>
    <s v="blc"/>
    <s v="Blue Chromis"/>
    <s v="Chromis cyanea"/>
    <x v="27"/>
    <x v="3"/>
    <n v="10"/>
    <n v="5"/>
    <m/>
    <n v="1.4789999999999999E-2"/>
    <n v="2.98"/>
    <n v="0"/>
    <n v="0"/>
    <n v="14.124340347257048"/>
    <n v="1"/>
    <x v="1041"/>
  </r>
  <r>
    <n v="2019"/>
    <d v="2019-03-17T00:00:00"/>
    <x v="0"/>
    <x v="0"/>
    <x v="2"/>
    <d v="1899-12-30T12:25:00"/>
    <n v="31"/>
    <s v="blc"/>
    <s v="Blue Chromis"/>
    <s v="Chromis cyanea"/>
    <x v="27"/>
    <x v="3"/>
    <n v="8"/>
    <n v="1"/>
    <m/>
    <n v="1.4789999999999999E-2"/>
    <n v="2.98"/>
    <n v="0"/>
    <n v="0"/>
    <n v="7.2640083583081712"/>
    <n v="1"/>
    <x v="1042"/>
  </r>
  <r>
    <n v="2019"/>
    <d v="2019-03-17T00:00:00"/>
    <x v="0"/>
    <x v="0"/>
    <x v="2"/>
    <d v="1899-12-30T12:25:00"/>
    <n v="31"/>
    <s v="brc"/>
    <s v="Brown Chromis"/>
    <s v="Chromis multilineata"/>
    <x v="27"/>
    <x v="3"/>
    <n v="12"/>
    <n v="20"/>
    <m/>
    <n v="1.4789999999999999E-2"/>
    <n v="2.98"/>
    <n v="0"/>
    <n v="0"/>
    <n v="24.318024250762754"/>
    <n v="1"/>
    <x v="1043"/>
  </r>
  <r>
    <n v="2019"/>
    <d v="2019-03-17T00:00:00"/>
    <x v="0"/>
    <x v="0"/>
    <x v="3"/>
    <d v="1899-12-30T12:32:00"/>
    <n v="30"/>
    <s v="brc"/>
    <s v="Brown Chromis"/>
    <s v="Chromis multilineata"/>
    <x v="27"/>
    <x v="3"/>
    <n v="13"/>
    <n v="80"/>
    <m/>
    <n v="1.4789999999999999E-2"/>
    <n v="2.98"/>
    <n v="0"/>
    <n v="0"/>
    <n v="30.868772770933074"/>
    <n v="1"/>
    <x v="1044"/>
  </r>
  <r>
    <n v="2019"/>
    <d v="2019-03-17T00:00:00"/>
    <x v="0"/>
    <x v="0"/>
    <x v="3"/>
    <d v="1899-12-30T12:32:00"/>
    <n v="30"/>
    <s v="brc"/>
    <s v="Brown Chromis"/>
    <s v="Chromis multilineata"/>
    <x v="27"/>
    <x v="3"/>
    <n v="3"/>
    <n v="70"/>
    <m/>
    <n v="1.4789999999999999E-2"/>
    <n v="2.98"/>
    <n v="0"/>
    <n v="0"/>
    <n v="0.39065151514322999"/>
    <n v="1"/>
    <x v="1045"/>
  </r>
  <r>
    <n v="2019"/>
    <d v="2019-03-17T00:00:00"/>
    <x v="0"/>
    <x v="0"/>
    <x v="3"/>
    <d v="1899-12-30T12:32:00"/>
    <n v="30"/>
    <s v="brc"/>
    <s v="Brown Chromis"/>
    <s v="Chromis multilineata"/>
    <x v="27"/>
    <x v="3"/>
    <n v="10"/>
    <n v="40"/>
    <m/>
    <n v="1.4789999999999999E-2"/>
    <n v="2.98"/>
    <n v="0"/>
    <n v="0"/>
    <n v="14.124340347257048"/>
    <n v="1"/>
    <x v="1046"/>
  </r>
  <r>
    <n v="2019"/>
    <d v="2019-03-17T00:00:00"/>
    <x v="0"/>
    <x v="0"/>
    <x v="4"/>
    <d v="1899-12-30T12:43:00"/>
    <n v="32"/>
    <s v="brc"/>
    <s v="Brown Chromis"/>
    <s v="Chromis multilineata"/>
    <x v="27"/>
    <x v="3"/>
    <n v="3"/>
    <n v="40"/>
    <m/>
    <n v="1.4789999999999999E-2"/>
    <n v="2.98"/>
    <n v="0"/>
    <n v="0"/>
    <n v="0.39065151514322999"/>
    <n v="1"/>
    <x v="1047"/>
  </r>
  <r>
    <n v="2019"/>
    <d v="2019-03-17T00:00:00"/>
    <x v="0"/>
    <x v="0"/>
    <x v="4"/>
    <d v="1899-12-30T12:43:00"/>
    <n v="32"/>
    <s v="brc"/>
    <s v="Brown Chromis"/>
    <s v="Chromis multilineata"/>
    <x v="27"/>
    <x v="3"/>
    <n v="7"/>
    <n v="200"/>
    <m/>
    <n v="1.4789999999999999E-2"/>
    <n v="2.98"/>
    <n v="0"/>
    <n v="0"/>
    <n v="4.8793315934340233"/>
    <n v="1"/>
    <x v="1048"/>
  </r>
  <r>
    <n v="2019"/>
    <d v="2019-03-17T00:00:00"/>
    <x v="0"/>
    <x v="0"/>
    <x v="4"/>
    <d v="1899-12-30T12:43:00"/>
    <n v="32"/>
    <s v="brc"/>
    <s v="Brown Chromis"/>
    <s v="Chromis multilineata"/>
    <x v="27"/>
    <x v="3"/>
    <n v="14"/>
    <n v="10"/>
    <m/>
    <n v="1.4789999999999999E-2"/>
    <n v="2.98"/>
    <n v="0"/>
    <n v="0"/>
    <n v="38.49725114809862"/>
    <n v="1"/>
    <x v="1049"/>
  </r>
  <r>
    <n v="2019"/>
    <d v="2019-03-14T00:00:00"/>
    <x v="1"/>
    <x v="0"/>
    <x v="0"/>
    <d v="1899-12-30T09:55:00"/>
    <n v="28"/>
    <s v="brc"/>
    <s v="Brown Chromis"/>
    <s v="Chromis multilineata"/>
    <x v="27"/>
    <x v="3"/>
    <n v="15"/>
    <n v="20"/>
    <m/>
    <n v="1.4789999999999999E-2"/>
    <n v="2.98"/>
    <n v="0"/>
    <n v="0"/>
    <n v="47.2846442553682"/>
    <n v="1"/>
    <x v="1050"/>
  </r>
  <r>
    <n v="2019"/>
    <d v="2019-03-14T00:00:00"/>
    <x v="1"/>
    <x v="0"/>
    <x v="0"/>
    <d v="1899-12-30T09:55:00"/>
    <n v="28"/>
    <s v="blc"/>
    <s v="Blue Chromis"/>
    <s v="Chromis cyanea"/>
    <x v="27"/>
    <x v="3"/>
    <n v="12"/>
    <n v="1"/>
    <m/>
    <n v="1.4789999999999999E-2"/>
    <n v="2.98"/>
    <n v="0"/>
    <n v="0"/>
    <n v="24.318024250762754"/>
    <n v="1"/>
    <x v="1051"/>
  </r>
  <r>
    <n v="2019"/>
    <d v="2019-03-14T00:00:00"/>
    <x v="1"/>
    <x v="0"/>
    <x v="0"/>
    <d v="1899-12-30T09:55:00"/>
    <n v="28"/>
    <s v="brc"/>
    <s v="Brown Chromis"/>
    <s v="Chromis multilineata"/>
    <x v="27"/>
    <x v="3"/>
    <n v="14"/>
    <n v="50"/>
    <m/>
    <n v="1.4789999999999999E-2"/>
    <n v="2.98"/>
    <n v="0"/>
    <n v="0"/>
    <n v="38.49725114809862"/>
    <n v="1"/>
    <x v="1052"/>
  </r>
  <r>
    <n v="2019"/>
    <d v="2019-03-14T00:00:00"/>
    <x v="1"/>
    <x v="0"/>
    <x v="0"/>
    <d v="1899-12-30T09:55:00"/>
    <n v="28"/>
    <s v="brc"/>
    <s v="Brown Chromis"/>
    <s v="Chromis multilineata"/>
    <x v="27"/>
    <x v="3"/>
    <n v="3"/>
    <n v="150"/>
    <m/>
    <n v="1.4789999999999999E-2"/>
    <n v="2.98"/>
    <n v="0"/>
    <n v="0"/>
    <n v="0.39065151514322999"/>
    <n v="1"/>
    <x v="1053"/>
  </r>
  <r>
    <n v="2019"/>
    <d v="2019-03-14T00:00:00"/>
    <x v="1"/>
    <x v="0"/>
    <x v="0"/>
    <d v="1899-12-30T09:55:00"/>
    <n v="28"/>
    <s v="brc"/>
    <s v="Brown Chromis"/>
    <s v="Chromis multilineata"/>
    <x v="27"/>
    <x v="3"/>
    <n v="3"/>
    <n v="150"/>
    <m/>
    <n v="1.4789999999999999E-2"/>
    <n v="2.98"/>
    <n v="0"/>
    <n v="0"/>
    <n v="0.39065151514322999"/>
    <n v="1"/>
    <x v="1053"/>
  </r>
  <r>
    <n v="2019"/>
    <d v="2019-03-14T00:00:00"/>
    <x v="1"/>
    <x v="0"/>
    <x v="0"/>
    <d v="1899-12-30T09:55:00"/>
    <n v="28"/>
    <s v="brc"/>
    <s v="Brown Chromis"/>
    <s v="Chromis multilineata"/>
    <x v="27"/>
    <x v="3"/>
    <n v="12"/>
    <n v="50"/>
    <m/>
    <n v="1.4789999999999999E-2"/>
    <n v="2.98"/>
    <n v="0"/>
    <n v="0"/>
    <n v="24.318024250762754"/>
    <n v="1"/>
    <x v="1054"/>
  </r>
  <r>
    <n v="2019"/>
    <d v="2019-03-14T00:00:00"/>
    <x v="1"/>
    <x v="0"/>
    <x v="1"/>
    <d v="1899-12-30T10:11:00"/>
    <n v="30"/>
    <s v="brc"/>
    <s v="Brown Chromis"/>
    <s v="Chromis multilineata"/>
    <x v="27"/>
    <x v="3"/>
    <n v="10"/>
    <n v="50"/>
    <m/>
    <n v="1.4789999999999999E-2"/>
    <n v="2.98"/>
    <n v="0"/>
    <n v="0"/>
    <n v="14.124340347257048"/>
    <n v="1"/>
    <x v="1055"/>
  </r>
  <r>
    <n v="2019"/>
    <d v="2019-03-14T00:00:00"/>
    <x v="1"/>
    <x v="0"/>
    <x v="1"/>
    <d v="1899-12-30T10:11:00"/>
    <n v="30"/>
    <s v="brc"/>
    <s v="Brown Chromis"/>
    <s v="Chromis multilineata"/>
    <x v="27"/>
    <x v="3"/>
    <n v="15"/>
    <n v="20"/>
    <m/>
    <n v="1.4789999999999999E-2"/>
    <n v="2.98"/>
    <n v="0"/>
    <n v="0"/>
    <n v="47.2846442553682"/>
    <n v="1"/>
    <x v="1050"/>
  </r>
  <r>
    <n v="2019"/>
    <d v="2019-03-14T00:00:00"/>
    <x v="1"/>
    <x v="0"/>
    <x v="1"/>
    <d v="1899-12-30T10:11:00"/>
    <n v="30"/>
    <s v="brc"/>
    <s v="Brown Chromis"/>
    <s v="Chromis multilineata"/>
    <x v="27"/>
    <x v="3"/>
    <n v="14"/>
    <n v="10"/>
    <m/>
    <n v="1.4789999999999999E-2"/>
    <n v="2.98"/>
    <n v="0"/>
    <n v="0"/>
    <n v="38.49725114809862"/>
    <n v="1"/>
    <x v="1049"/>
  </r>
  <r>
    <n v="2019"/>
    <d v="2019-03-14T00:00:00"/>
    <x v="1"/>
    <x v="0"/>
    <x v="1"/>
    <d v="1899-12-30T10:11:00"/>
    <n v="30"/>
    <s v="brc"/>
    <s v="Brown Chromis"/>
    <s v="Chromis multilineata"/>
    <x v="27"/>
    <x v="3"/>
    <n v="3"/>
    <n v="40"/>
    <m/>
    <n v="1.4789999999999999E-2"/>
    <n v="2.98"/>
    <n v="0"/>
    <n v="0"/>
    <n v="0.39065151514322999"/>
    <n v="1"/>
    <x v="1047"/>
  </r>
  <r>
    <n v="2019"/>
    <d v="2019-03-14T00:00:00"/>
    <x v="1"/>
    <x v="0"/>
    <x v="2"/>
    <d v="1899-12-30T10:23:00"/>
    <n v="29"/>
    <s v="brc"/>
    <s v="Brown Chromis"/>
    <s v="Chromis multilineata"/>
    <x v="27"/>
    <x v="3"/>
    <n v="14"/>
    <n v="10"/>
    <m/>
    <n v="1.4789999999999999E-2"/>
    <n v="2.98"/>
    <n v="0"/>
    <n v="0"/>
    <n v="38.49725114809862"/>
    <n v="1"/>
    <x v="1049"/>
  </r>
  <r>
    <n v="2019"/>
    <d v="2019-03-14T00:00:00"/>
    <x v="1"/>
    <x v="0"/>
    <x v="2"/>
    <d v="1899-12-30T10:23:00"/>
    <n v="29"/>
    <s v="brc"/>
    <s v="Brown Chromis"/>
    <s v="Chromis multilineata"/>
    <x v="27"/>
    <x v="3"/>
    <n v="9"/>
    <n v="40"/>
    <m/>
    <n v="1.4789999999999999E-2"/>
    <n v="2.98"/>
    <n v="0"/>
    <n v="0"/>
    <n v="10.3183641841583"/>
    <n v="1"/>
    <x v="1056"/>
  </r>
  <r>
    <n v="2019"/>
    <d v="2019-03-14T00:00:00"/>
    <x v="1"/>
    <x v="0"/>
    <x v="2"/>
    <d v="1899-12-30T10:23:00"/>
    <n v="29"/>
    <s v="brc"/>
    <s v="Brown Chromis"/>
    <s v="Chromis multilineata"/>
    <x v="27"/>
    <x v="3"/>
    <n v="6"/>
    <n v="20"/>
    <m/>
    <n v="1.4789999999999999E-2"/>
    <n v="2.98"/>
    <n v="0"/>
    <n v="0"/>
    <n v="3.0821864023530869"/>
    <n v="1"/>
    <x v="1034"/>
  </r>
  <r>
    <n v="2019"/>
    <d v="2019-03-14T00:00:00"/>
    <x v="1"/>
    <x v="0"/>
    <x v="2"/>
    <d v="1899-12-30T10:23:00"/>
    <n v="29"/>
    <s v="brc"/>
    <s v="Brown Chromis"/>
    <s v="Chromis multilineata"/>
    <x v="27"/>
    <x v="3"/>
    <n v="4"/>
    <n v="15"/>
    <m/>
    <n v="1.4789999999999999E-2"/>
    <n v="2.98"/>
    <n v="0"/>
    <n v="0"/>
    <n v="0.92067626702257244"/>
    <n v="1"/>
    <x v="1057"/>
  </r>
  <r>
    <n v="2019"/>
    <d v="2019-03-14T00:00:00"/>
    <x v="1"/>
    <x v="0"/>
    <x v="3"/>
    <d v="1899-12-30T10:40:00"/>
    <n v="30"/>
    <s v="blc"/>
    <s v="Blue Chromis"/>
    <s v="Chromis cyanea"/>
    <x v="27"/>
    <x v="3"/>
    <n v="12"/>
    <n v="1"/>
    <m/>
    <n v="1.4789999999999999E-2"/>
    <n v="2.98"/>
    <n v="0"/>
    <n v="0"/>
    <n v="24.318024250762754"/>
    <n v="1"/>
    <x v="1051"/>
  </r>
  <r>
    <n v="2019"/>
    <d v="2019-03-14T00:00:00"/>
    <x v="1"/>
    <x v="0"/>
    <x v="3"/>
    <d v="1899-12-30T10:40:00"/>
    <n v="30"/>
    <s v="brc"/>
    <s v="Brown Chromis"/>
    <s v="Chromis multilineata"/>
    <x v="27"/>
    <x v="3"/>
    <n v="3"/>
    <n v="100"/>
    <m/>
    <n v="1.4789999999999999E-2"/>
    <n v="2.98"/>
    <n v="0"/>
    <n v="0"/>
    <n v="0.39065151514322999"/>
    <n v="1"/>
    <x v="1058"/>
  </r>
  <r>
    <n v="2019"/>
    <d v="2019-03-14T00:00:00"/>
    <x v="1"/>
    <x v="0"/>
    <x v="3"/>
    <d v="1899-12-30T10:40:00"/>
    <n v="30"/>
    <s v="brc"/>
    <s v="Brown Chromis"/>
    <s v="Chromis multilineata"/>
    <x v="27"/>
    <x v="3"/>
    <n v="8"/>
    <n v="40"/>
    <m/>
    <n v="1.4789999999999999E-2"/>
    <n v="2.98"/>
    <n v="0"/>
    <n v="0"/>
    <n v="7.2640083583081712"/>
    <n v="1"/>
    <x v="1059"/>
  </r>
  <r>
    <n v="2019"/>
    <d v="2019-03-14T00:00:00"/>
    <x v="1"/>
    <x v="0"/>
    <x v="3"/>
    <d v="1899-12-30T10:40:00"/>
    <n v="30"/>
    <s v="brc"/>
    <s v="Brown Chromis"/>
    <s v="Chromis multilineata"/>
    <x v="27"/>
    <x v="3"/>
    <n v="8"/>
    <n v="20"/>
    <m/>
    <n v="1.4789999999999999E-2"/>
    <n v="2.98"/>
    <n v="0"/>
    <n v="0"/>
    <n v="7.2640083583081712"/>
    <n v="1"/>
    <x v="1060"/>
  </r>
  <r>
    <n v="2019"/>
    <d v="2019-03-14T00:00:00"/>
    <x v="1"/>
    <x v="0"/>
    <x v="3"/>
    <d v="1899-12-30T10:40:00"/>
    <n v="30"/>
    <s v="blc"/>
    <s v="Blue Chromis"/>
    <s v="Chromis cyanea"/>
    <x v="27"/>
    <x v="3"/>
    <n v="10"/>
    <n v="3"/>
    <m/>
    <n v="1.4789999999999999E-2"/>
    <n v="2.98"/>
    <n v="0"/>
    <n v="0"/>
    <n v="14.124340347257048"/>
    <n v="1"/>
    <x v="1061"/>
  </r>
  <r>
    <n v="2019"/>
    <d v="2019-03-14T00:00:00"/>
    <x v="1"/>
    <x v="0"/>
    <x v="4"/>
    <d v="1899-12-30T10:50:00"/>
    <n v="30"/>
    <s v="brc"/>
    <s v="Brown Chromis"/>
    <s v="Chromis multilineata"/>
    <x v="27"/>
    <x v="3"/>
    <n v="10"/>
    <n v="40"/>
    <m/>
    <n v="1.4789999999999999E-2"/>
    <n v="2.98"/>
    <n v="0"/>
    <n v="0"/>
    <n v="14.124340347257048"/>
    <n v="1"/>
    <x v="1046"/>
  </r>
  <r>
    <n v="2019"/>
    <d v="2019-03-14T00:00:00"/>
    <x v="1"/>
    <x v="0"/>
    <x v="4"/>
    <d v="1899-12-30T10:50:00"/>
    <n v="30"/>
    <s v="blc"/>
    <s v="Blue Chromis"/>
    <s v="Chromis cyanea"/>
    <x v="27"/>
    <x v="3"/>
    <n v="10"/>
    <n v="2"/>
    <m/>
    <n v="1.4789999999999999E-2"/>
    <n v="2.98"/>
    <n v="0"/>
    <n v="0"/>
    <n v="14.124340347257048"/>
    <n v="1"/>
    <x v="1062"/>
  </r>
  <r>
    <n v="2019"/>
    <d v="2019-03-14T00:00:00"/>
    <x v="1"/>
    <x v="0"/>
    <x v="4"/>
    <d v="1899-12-30T10:50:00"/>
    <n v="30"/>
    <s v="brc"/>
    <s v="Brown Chromis"/>
    <s v="Chromis multilineata"/>
    <x v="27"/>
    <x v="3"/>
    <n v="4"/>
    <n v="20"/>
    <m/>
    <n v="1.4789999999999999E-2"/>
    <n v="2.98"/>
    <n v="0"/>
    <n v="0"/>
    <n v="0.92067626702257244"/>
    <n v="1"/>
    <x v="1063"/>
  </r>
  <r>
    <n v="2019"/>
    <d v="2019-03-14T00:00:00"/>
    <x v="1"/>
    <x v="0"/>
    <x v="4"/>
    <d v="1899-12-30T10:50:00"/>
    <n v="30"/>
    <s v="brc"/>
    <s v="Brown Chromis"/>
    <s v="Chromis multilineata"/>
    <x v="27"/>
    <x v="3"/>
    <n v="8"/>
    <n v="20"/>
    <m/>
    <n v="1.4789999999999999E-2"/>
    <n v="2.98"/>
    <n v="0"/>
    <n v="0"/>
    <n v="7.2640083583081712"/>
    <n v="1"/>
    <x v="1060"/>
  </r>
  <r>
    <n v="2019"/>
    <d v="2019-03-14T00:00:00"/>
    <x v="1"/>
    <x v="0"/>
    <x v="5"/>
    <d v="1899-12-30T10:58:00"/>
    <n v="30"/>
    <s v="brc"/>
    <s v="Brown Chromis"/>
    <s v="Chromis multilineata"/>
    <x v="27"/>
    <x v="3"/>
    <n v="8"/>
    <n v="35"/>
    <m/>
    <n v="1.4789999999999999E-2"/>
    <n v="2.98"/>
    <n v="0"/>
    <n v="0"/>
    <n v="7.2640083583081712"/>
    <n v="1"/>
    <x v="1064"/>
  </r>
  <r>
    <n v="2019"/>
    <d v="2019-03-14T00:00:00"/>
    <x v="1"/>
    <x v="0"/>
    <x v="5"/>
    <d v="1899-12-30T10:58:00"/>
    <n v="30"/>
    <s v="brc"/>
    <s v="Brown Chromis"/>
    <s v="Chromis multilineata"/>
    <x v="27"/>
    <x v="3"/>
    <n v="10"/>
    <n v="10"/>
    <m/>
    <n v="1.4789999999999999E-2"/>
    <n v="2.98"/>
    <n v="0"/>
    <n v="0"/>
    <n v="14.124340347257048"/>
    <n v="1"/>
    <x v="1065"/>
  </r>
  <r>
    <n v="2019"/>
    <d v="2019-03-14T00:00:00"/>
    <x v="1"/>
    <x v="0"/>
    <x v="5"/>
    <d v="1899-12-30T10:58:00"/>
    <n v="30"/>
    <s v="brc"/>
    <s v="Brown Chromis"/>
    <s v="Chromis multilineata"/>
    <x v="27"/>
    <x v="3"/>
    <n v="12"/>
    <n v="20"/>
    <m/>
    <n v="1.4789999999999999E-2"/>
    <n v="2.98"/>
    <n v="0"/>
    <n v="0"/>
    <n v="24.318024250762754"/>
    <n v="1"/>
    <x v="1043"/>
  </r>
  <r>
    <n v="2019"/>
    <d v="2019-03-21T00:00:00"/>
    <x v="2"/>
    <x v="1"/>
    <x v="0"/>
    <d v="1899-12-30T12:17:00"/>
    <n v="29"/>
    <s v="crw"/>
    <s v="Creole Wrasse"/>
    <s v="Clepticus parrae"/>
    <x v="1"/>
    <x v="3"/>
    <n v="17"/>
    <n v="2"/>
    <m/>
    <n v="9.5499999999999995E-3"/>
    <n v="3.05"/>
    <n v="0"/>
    <n v="0"/>
    <n v="54.059569361574873"/>
    <n v="1"/>
    <x v="1066"/>
  </r>
  <r>
    <n v="2019"/>
    <d v="2019-03-21T00:00:00"/>
    <x v="2"/>
    <x v="1"/>
    <x v="1"/>
    <d v="1899-12-30T12:17:00"/>
    <n v="29"/>
    <s v="crw"/>
    <s v="Creole Wrasse"/>
    <s v="Clepticus parrae"/>
    <x v="1"/>
    <x v="3"/>
    <n v="15"/>
    <n v="1"/>
    <m/>
    <n v="9.5499999999999995E-3"/>
    <n v="3.05"/>
    <n v="0"/>
    <n v="0"/>
    <n v="36.904702755418647"/>
    <n v="1"/>
    <x v="1067"/>
  </r>
  <r>
    <n v="2019"/>
    <d v="2019-03-21T00:00:00"/>
    <x v="2"/>
    <x v="1"/>
    <x v="3"/>
    <d v="1899-12-30T12:17:00"/>
    <n v="29"/>
    <s v="crw"/>
    <s v="Creole Wrasse"/>
    <s v="Clepticus parrae"/>
    <x v="1"/>
    <x v="3"/>
    <n v="15"/>
    <n v="1"/>
    <m/>
    <n v="9.5499999999999995E-3"/>
    <n v="3.05"/>
    <n v="0"/>
    <n v="0"/>
    <n v="36.904702755418647"/>
    <n v="1"/>
    <x v="1067"/>
  </r>
  <r>
    <n v="2019"/>
    <d v="2019-03-21T00:00:00"/>
    <x v="2"/>
    <x v="1"/>
    <x v="3"/>
    <d v="1899-12-30T12:17:00"/>
    <n v="29"/>
    <s v="crw"/>
    <s v="Creole Wrasse"/>
    <s v="Clepticus parrae"/>
    <x v="1"/>
    <x v="3"/>
    <n v="17"/>
    <n v="3"/>
    <m/>
    <n v="9.5499999999999995E-3"/>
    <n v="3.05"/>
    <n v="0"/>
    <n v="0"/>
    <n v="54.059569361574873"/>
    <n v="1"/>
    <x v="1068"/>
  </r>
  <r>
    <n v="2019"/>
    <d v="2019-03-18T00:00:00"/>
    <x v="3"/>
    <x v="0"/>
    <x v="0"/>
    <d v="1899-12-30T08:41:00"/>
    <n v="32"/>
    <s v="brc"/>
    <s v="Brown Chromis"/>
    <s v="Chromis multilineata"/>
    <x v="27"/>
    <x v="3"/>
    <n v="4"/>
    <n v="10"/>
    <m/>
    <n v="1.4789999999999999E-2"/>
    <n v="2.98"/>
    <n v="0"/>
    <n v="0"/>
    <n v="0.92067626702257244"/>
    <n v="1"/>
    <x v="1031"/>
  </r>
  <r>
    <n v="2019"/>
    <d v="2019-03-18T00:00:00"/>
    <x v="3"/>
    <x v="0"/>
    <x v="0"/>
    <d v="1899-12-30T08:41:00"/>
    <n v="32"/>
    <s v="brc"/>
    <s v="Brown Chromis"/>
    <s v="Chromis multilineata"/>
    <x v="27"/>
    <x v="3"/>
    <n v="13"/>
    <n v="70"/>
    <m/>
    <n v="1.4789999999999999E-2"/>
    <n v="2.98"/>
    <n v="0"/>
    <n v="0"/>
    <n v="30.868772770933074"/>
    <n v="1"/>
    <x v="1069"/>
  </r>
  <r>
    <n v="2019"/>
    <d v="2019-03-18T00:00:00"/>
    <x v="3"/>
    <x v="0"/>
    <x v="1"/>
    <d v="1899-12-30T08:50:00"/>
    <n v="30"/>
    <s v="brc"/>
    <s v="Brown Chromis"/>
    <s v="Chromis multilineata"/>
    <x v="27"/>
    <x v="3"/>
    <n v="11"/>
    <n v="100"/>
    <m/>
    <n v="1.4789999999999999E-2"/>
    <n v="2.98"/>
    <n v="0"/>
    <n v="0"/>
    <n v="18.763695466757458"/>
    <n v="1"/>
    <x v="1070"/>
  </r>
  <r>
    <n v="2019"/>
    <d v="2019-03-18T00:00:00"/>
    <x v="3"/>
    <x v="0"/>
    <x v="1"/>
    <d v="1899-12-30T08:50:00"/>
    <n v="30"/>
    <s v="crw"/>
    <s v="Creole Wrasse"/>
    <s v="Clepticus parrae"/>
    <x v="1"/>
    <x v="3"/>
    <n v="19"/>
    <n v="1"/>
    <m/>
    <n v="9.5499999999999995E-3"/>
    <n v="3.05"/>
    <n v="0"/>
    <n v="0"/>
    <n v="75.893023407959475"/>
    <n v="1"/>
    <x v="1071"/>
  </r>
  <r>
    <n v="2019"/>
    <d v="2019-03-18T00:00:00"/>
    <x v="3"/>
    <x v="0"/>
    <x v="2"/>
    <d v="1899-12-30T08:58:00"/>
    <n v="32"/>
    <s v="brc"/>
    <s v="Brown Chromis"/>
    <s v="Chromis multilineata"/>
    <x v="27"/>
    <x v="3"/>
    <n v="13"/>
    <n v="40"/>
    <m/>
    <n v="1.4789999999999999E-2"/>
    <n v="2.98"/>
    <n v="0"/>
    <n v="0"/>
    <n v="30.868772770933074"/>
    <n v="1"/>
    <x v="1072"/>
  </r>
  <r>
    <n v="2019"/>
    <d v="2019-03-18T00:00:00"/>
    <x v="3"/>
    <x v="0"/>
    <x v="3"/>
    <d v="1899-12-30T09:10:00"/>
    <n v="30"/>
    <s v="brc"/>
    <s v="Brown Chromis"/>
    <s v="Chromis multilineata"/>
    <x v="27"/>
    <x v="3"/>
    <n v="3"/>
    <n v="25"/>
    <m/>
    <n v="1.4789999999999999E-2"/>
    <n v="2.98"/>
    <n v="0"/>
    <n v="0"/>
    <n v="0.39065151514322999"/>
    <n v="1"/>
    <x v="1073"/>
  </r>
  <r>
    <n v="2019"/>
    <d v="2019-03-18T00:00:00"/>
    <x v="3"/>
    <x v="0"/>
    <x v="4"/>
    <d v="1899-12-30T09:23:00"/>
    <n v="30"/>
    <s v="brc"/>
    <s v="Brown Chromis"/>
    <s v="Chromis multilineata"/>
    <x v="27"/>
    <x v="3"/>
    <n v="12"/>
    <n v="20"/>
    <m/>
    <n v="1.4789999999999999E-2"/>
    <n v="2.98"/>
    <n v="0"/>
    <n v="0"/>
    <n v="24.318024250762754"/>
    <n v="1"/>
    <x v="1043"/>
  </r>
  <r>
    <n v="2019"/>
    <d v="2019-03-18T00:00:00"/>
    <x v="3"/>
    <x v="0"/>
    <x v="4"/>
    <d v="1899-12-30T09:23:00"/>
    <n v="30"/>
    <s v="brc"/>
    <s v="Brown Chromis"/>
    <s v="Chromis multilineata"/>
    <x v="27"/>
    <x v="3"/>
    <n v="3"/>
    <n v="15"/>
    <m/>
    <n v="1.4789999999999999E-2"/>
    <n v="2.98"/>
    <n v="0"/>
    <n v="0"/>
    <n v="0.39065151514322999"/>
    <n v="1"/>
    <x v="1074"/>
  </r>
  <r>
    <n v="2019"/>
    <d v="2019-03-18T00:00:00"/>
    <x v="3"/>
    <x v="0"/>
    <x v="4"/>
    <d v="1899-12-30T09:23:00"/>
    <n v="30"/>
    <s v="brc"/>
    <s v="Brown Chromis"/>
    <s v="Chromis multilineata"/>
    <x v="27"/>
    <x v="3"/>
    <n v="10"/>
    <n v="20"/>
    <m/>
    <n v="1.4789999999999999E-2"/>
    <n v="2.98"/>
    <n v="0"/>
    <n v="0"/>
    <n v="14.124340347257048"/>
    <n v="1"/>
    <x v="1032"/>
  </r>
  <r>
    <n v="2019"/>
    <d v="2019-03-18T00:00:00"/>
    <x v="3"/>
    <x v="0"/>
    <x v="5"/>
    <d v="1899-12-30T09:35:00"/>
    <n v="30"/>
    <s v="brc"/>
    <s v="Brown Chromis"/>
    <s v="Chromis multilineata"/>
    <x v="27"/>
    <x v="3"/>
    <n v="5"/>
    <n v="20"/>
    <m/>
    <n v="1.4789999999999999E-2"/>
    <n v="2.98"/>
    <n v="0"/>
    <n v="0"/>
    <n v="1.7901885988602571"/>
    <n v="1"/>
    <x v="1075"/>
  </r>
  <r>
    <n v="2019"/>
    <d v="2019-03-18T00:00:00"/>
    <x v="3"/>
    <x v="0"/>
    <x v="5"/>
    <d v="1899-12-30T09:35:00"/>
    <n v="30"/>
    <s v="brc"/>
    <s v="Brown Chromis"/>
    <s v="Chromis multilineata"/>
    <x v="27"/>
    <x v="3"/>
    <n v="8"/>
    <n v="40"/>
    <m/>
    <n v="1.4789999999999999E-2"/>
    <n v="2.98"/>
    <n v="0"/>
    <n v="0"/>
    <n v="7.2640083583081712"/>
    <n v="1"/>
    <x v="1059"/>
  </r>
  <r>
    <n v="2019"/>
    <d v="2019-03-18T00:00:00"/>
    <x v="3"/>
    <x v="0"/>
    <x v="5"/>
    <d v="1899-12-30T09:35:00"/>
    <n v="30"/>
    <s v="brc"/>
    <s v="Brown Chromis"/>
    <s v="Chromis multilineata"/>
    <x v="27"/>
    <x v="3"/>
    <n v="3"/>
    <n v="40"/>
    <m/>
    <n v="1.4789999999999999E-2"/>
    <n v="2.98"/>
    <n v="0"/>
    <n v="0"/>
    <n v="0.39065151514322999"/>
    <n v="1"/>
    <x v="1047"/>
  </r>
  <r>
    <n v="2019"/>
    <d v="2019-03-18T00:00:00"/>
    <x v="3"/>
    <x v="0"/>
    <x v="5"/>
    <d v="1899-12-30T09:35:00"/>
    <n v="30"/>
    <s v="blc"/>
    <s v="Blue Chromis"/>
    <s v="Chromis cyanea"/>
    <x v="27"/>
    <x v="3"/>
    <n v="8"/>
    <n v="2"/>
    <m/>
    <n v="1.4789999999999999E-2"/>
    <n v="2.98"/>
    <n v="0"/>
    <n v="0"/>
    <n v="7.2640083583081712"/>
    <n v="1"/>
    <x v="1076"/>
  </r>
  <r>
    <n v="2019"/>
    <d v="2019-03-18T00:00:00"/>
    <x v="3"/>
    <x v="0"/>
    <x v="5"/>
    <d v="1899-12-30T09:35:00"/>
    <n v="30"/>
    <s v="brc"/>
    <s v="Brown Chromis"/>
    <s v="Chromis multilineata"/>
    <x v="27"/>
    <x v="3"/>
    <n v="12"/>
    <n v="20"/>
    <m/>
    <n v="1.4789999999999999E-2"/>
    <n v="2.98"/>
    <n v="0"/>
    <n v="0"/>
    <n v="24.318024250762754"/>
    <n v="1"/>
    <x v="1043"/>
  </r>
  <r>
    <n v="2019"/>
    <d v="2019-03-21T00:00:00"/>
    <x v="4"/>
    <x v="1"/>
    <x v="0"/>
    <d v="1899-12-30T10:04:00"/>
    <n v="30"/>
    <s v="crw"/>
    <s v="Creole Wrasse"/>
    <s v="Clepticus parrae"/>
    <x v="1"/>
    <x v="3"/>
    <n v="15"/>
    <n v="1"/>
    <m/>
    <n v="9.5499999999999995E-3"/>
    <n v="3.05"/>
    <n v="0"/>
    <n v="0"/>
    <n v="36.904702755418647"/>
    <n v="1"/>
    <x v="1067"/>
  </r>
  <r>
    <n v="2019"/>
    <d v="2019-03-21T00:00:00"/>
    <x v="4"/>
    <x v="1"/>
    <x v="2"/>
    <d v="1899-12-30T10:04:00"/>
    <n v="30"/>
    <s v="crw"/>
    <s v="Creole Wrasse"/>
    <s v="Clepticus parrae"/>
    <x v="1"/>
    <x v="3"/>
    <n v="15"/>
    <n v="13"/>
    <m/>
    <n v="9.5499999999999995E-3"/>
    <n v="3.05"/>
    <n v="0"/>
    <n v="0"/>
    <n v="36.904702755418647"/>
    <n v="1"/>
    <x v="1077"/>
  </r>
  <r>
    <n v="2019"/>
    <d v="2019-03-21T00:00:00"/>
    <x v="4"/>
    <x v="1"/>
    <x v="3"/>
    <d v="1899-12-30T10:04:00"/>
    <n v="30"/>
    <s v="crw"/>
    <s v="Creole Wrasse"/>
    <s v="Clepticus parrae"/>
    <x v="1"/>
    <x v="3"/>
    <n v="15"/>
    <n v="2"/>
    <m/>
    <n v="9.5499999999999995E-3"/>
    <n v="3.05"/>
    <n v="0"/>
    <n v="0"/>
    <n v="36.904702755418647"/>
    <n v="1"/>
    <x v="1078"/>
  </r>
  <r>
    <n v="2019"/>
    <d v="2019-03-21T00:00:00"/>
    <x v="4"/>
    <x v="1"/>
    <x v="3"/>
    <d v="1899-12-30T10:04:00"/>
    <n v="30"/>
    <s v="crw"/>
    <s v="Creole Wrasse"/>
    <s v="Clepticus parrae"/>
    <x v="1"/>
    <x v="3"/>
    <n v="17"/>
    <n v="3"/>
    <m/>
    <n v="9.5499999999999995E-3"/>
    <n v="3.05"/>
    <n v="0"/>
    <n v="0"/>
    <n v="54.059569361574873"/>
    <n v="1"/>
    <x v="1068"/>
  </r>
  <r>
    <n v="2019"/>
    <d v="2019-03-18T00:00:00"/>
    <x v="5"/>
    <x v="0"/>
    <x v="0"/>
    <d v="1899-12-30T11:28:00"/>
    <n v="32"/>
    <s v="crw"/>
    <s v="Creole Wrasse"/>
    <s v="Clepticus parrae"/>
    <x v="1"/>
    <x v="3"/>
    <n v="16"/>
    <n v="1"/>
    <m/>
    <n v="9.5499999999999995E-3"/>
    <n v="3.05"/>
    <n v="0"/>
    <n v="0"/>
    <n v="44.933403812747983"/>
    <n v="1"/>
    <x v="1079"/>
  </r>
  <r>
    <n v="2019"/>
    <d v="2019-03-18T00:00:00"/>
    <x v="5"/>
    <x v="0"/>
    <x v="0"/>
    <d v="1899-12-30T11:28:00"/>
    <n v="32"/>
    <s v="brc"/>
    <s v="Brown Chromis"/>
    <s v="Chromis multilineata"/>
    <x v="27"/>
    <x v="3"/>
    <n v="13"/>
    <n v="25"/>
    <m/>
    <n v="1.4789999999999999E-2"/>
    <n v="2.98"/>
    <n v="0"/>
    <n v="0"/>
    <n v="30.868772770933074"/>
    <n v="1"/>
    <x v="1080"/>
  </r>
  <r>
    <n v="2019"/>
    <d v="2019-03-18T00:00:00"/>
    <x v="5"/>
    <x v="0"/>
    <x v="1"/>
    <d v="1899-12-30T11:37:00"/>
    <n v="30"/>
    <s v="brc"/>
    <s v="Brown Chromis"/>
    <s v="Chromis multilineata"/>
    <x v="27"/>
    <x v="3"/>
    <n v="12"/>
    <n v="20"/>
    <m/>
    <n v="1.4789999999999999E-2"/>
    <n v="2.98"/>
    <n v="0"/>
    <n v="0"/>
    <n v="24.318024250762754"/>
    <n v="1"/>
    <x v="1043"/>
  </r>
  <r>
    <n v="2019"/>
    <d v="2019-03-18T00:00:00"/>
    <x v="5"/>
    <x v="0"/>
    <x v="2"/>
    <d v="1899-12-30T11:47:00"/>
    <n v="30"/>
    <s v="brc"/>
    <s v="Brown Chromis"/>
    <s v="Chromis multilineata"/>
    <x v="27"/>
    <x v="3"/>
    <n v="13"/>
    <n v="10"/>
    <m/>
    <n v="1.4789999999999999E-2"/>
    <n v="2.98"/>
    <n v="0"/>
    <n v="0"/>
    <n v="30.868772770933074"/>
    <n v="1"/>
    <x v="1081"/>
  </r>
  <r>
    <n v="2019"/>
    <d v="2019-03-18T00:00:00"/>
    <x v="5"/>
    <x v="0"/>
    <x v="3"/>
    <d v="1899-12-30T11:58:00"/>
    <n v="33"/>
    <s v="brc"/>
    <s v="Brown Chromis"/>
    <s v="Chromis multilineata"/>
    <x v="27"/>
    <x v="3"/>
    <n v="10"/>
    <n v="20"/>
    <m/>
    <n v="1.4789999999999999E-2"/>
    <n v="2.98"/>
    <n v="0"/>
    <n v="0"/>
    <n v="14.124340347257048"/>
    <n v="1"/>
    <x v="1032"/>
  </r>
  <r>
    <n v="2019"/>
    <d v="2019-03-18T00:00:00"/>
    <x v="5"/>
    <x v="0"/>
    <x v="4"/>
    <d v="1899-12-30T12:09:00"/>
    <n v="30"/>
    <s v="crw"/>
    <s v="Creole Wrasse"/>
    <s v="Clepticus parrae"/>
    <x v="1"/>
    <x v="3"/>
    <n v="19"/>
    <n v="1"/>
    <m/>
    <n v="9.5499999999999995E-3"/>
    <n v="3.05"/>
    <n v="0"/>
    <n v="0"/>
    <n v="75.893023407959475"/>
    <n v="1"/>
    <x v="1071"/>
  </r>
  <r>
    <n v="2019"/>
    <d v="2019-03-18T00:00:00"/>
    <x v="5"/>
    <x v="0"/>
    <x v="4"/>
    <d v="1899-12-30T12:09:00"/>
    <n v="30"/>
    <s v="brc"/>
    <s v="Brown Chromis"/>
    <s v="Chromis multilineata"/>
    <x v="27"/>
    <x v="3"/>
    <n v="14"/>
    <n v="15"/>
    <m/>
    <n v="1.4789999999999999E-2"/>
    <n v="2.98"/>
    <n v="0"/>
    <n v="0"/>
    <n v="38.49725114809862"/>
    <n v="1"/>
    <x v="1082"/>
  </r>
  <r>
    <n v="2019"/>
    <d v="2019-03-18T00:00:00"/>
    <x v="5"/>
    <x v="0"/>
    <x v="5"/>
    <d v="1899-12-30T12:20:00"/>
    <n v="30"/>
    <s v="crw"/>
    <s v="Creole Wrasse"/>
    <s v="Clepticus parrae"/>
    <x v="1"/>
    <x v="3"/>
    <n v="18"/>
    <n v="5"/>
    <m/>
    <n v="9.5499999999999995E-3"/>
    <n v="3.05"/>
    <n v="0"/>
    <n v="0"/>
    <n v="64.355328596983767"/>
    <n v="1"/>
    <x v="1083"/>
  </r>
  <r>
    <n v="2019"/>
    <d v="2019-03-18T00:00:00"/>
    <x v="5"/>
    <x v="0"/>
    <x v="5"/>
    <d v="1899-12-30T12:20:00"/>
    <n v="30"/>
    <s v="blc"/>
    <s v="Blue Chromis"/>
    <s v="Chromis cyanea"/>
    <x v="27"/>
    <x v="3"/>
    <n v="10"/>
    <n v="2"/>
    <m/>
    <n v="1.4789999999999999E-2"/>
    <n v="2.98"/>
    <n v="0"/>
    <n v="0"/>
    <n v="14.124340347257048"/>
    <n v="1"/>
    <x v="1062"/>
  </r>
  <r>
    <n v="2019"/>
    <d v="2019-03-18T00:00:00"/>
    <x v="5"/>
    <x v="1"/>
    <x v="6"/>
    <d v="1899-12-30T11:25:00"/>
    <n v="30"/>
    <s v="crw"/>
    <s v="Creole Wrasse"/>
    <s v="Clepticus parrae"/>
    <x v="1"/>
    <x v="3"/>
    <n v="15"/>
    <n v="25"/>
    <m/>
    <n v="9.5499999999999995E-3"/>
    <n v="3.05"/>
    <n v="0"/>
    <n v="0"/>
    <n v="36.904702755418647"/>
    <n v="1"/>
    <x v="1084"/>
  </r>
  <r>
    <n v="2019"/>
    <d v="2019-03-18T00:00:00"/>
    <x v="5"/>
    <x v="1"/>
    <x v="7"/>
    <d v="1899-12-30T11:25:00"/>
    <n v="30"/>
    <s v="crw"/>
    <s v="Creole Wrasse"/>
    <s v="Clepticus parrae"/>
    <x v="1"/>
    <x v="3"/>
    <n v="17"/>
    <n v="17"/>
    <m/>
    <n v="9.5499999999999995E-3"/>
    <n v="3.05"/>
    <n v="0"/>
    <n v="0"/>
    <n v="54.059569361574873"/>
    <n v="1"/>
    <x v="1085"/>
  </r>
  <r>
    <n v="2019"/>
    <d v="2019-03-18T00:00:00"/>
    <x v="5"/>
    <x v="1"/>
    <x v="8"/>
    <d v="1899-12-30T11:25:00"/>
    <n v="30"/>
    <s v="crw"/>
    <s v="Creole Wrasse"/>
    <s v="Clepticus parrae"/>
    <x v="1"/>
    <x v="3"/>
    <n v="16"/>
    <n v="3"/>
    <m/>
    <n v="9.5499999999999995E-3"/>
    <n v="3.05"/>
    <n v="0"/>
    <n v="0"/>
    <n v="44.933403812747983"/>
    <n v="1"/>
    <x v="1086"/>
  </r>
  <r>
    <n v="2019"/>
    <d v="2019-03-15T00:00:00"/>
    <x v="6"/>
    <x v="0"/>
    <x v="0"/>
    <d v="1899-12-30T10:34:00"/>
    <n v="28"/>
    <s v="blc"/>
    <s v="Blue Chromis"/>
    <s v="Chromis cyanea"/>
    <x v="27"/>
    <x v="3"/>
    <n v="8"/>
    <n v="10"/>
    <m/>
    <n v="1.4789999999999999E-2"/>
    <n v="2.98"/>
    <n v="0"/>
    <n v="0"/>
    <n v="7.2640083583081712"/>
    <n v="1"/>
    <x v="1087"/>
  </r>
  <r>
    <n v="2019"/>
    <d v="2019-03-15T00:00:00"/>
    <x v="6"/>
    <x v="0"/>
    <x v="0"/>
    <d v="1899-12-30T10:34:00"/>
    <n v="28"/>
    <s v="brc"/>
    <s v="Brown Chromis"/>
    <s v="Chromis multilineata"/>
    <x v="27"/>
    <x v="3"/>
    <n v="10"/>
    <n v="12"/>
    <m/>
    <n v="1.4789999999999999E-2"/>
    <n v="2.98"/>
    <n v="0"/>
    <n v="0"/>
    <n v="14.124340347257048"/>
    <n v="1"/>
    <x v="1088"/>
  </r>
  <r>
    <n v="2019"/>
    <d v="2019-03-15T00:00:00"/>
    <x v="6"/>
    <x v="0"/>
    <x v="0"/>
    <d v="1899-12-30T10:34:00"/>
    <n v="28"/>
    <s v="blc"/>
    <s v="Blue Chromis"/>
    <s v="Chromis cyanea"/>
    <x v="27"/>
    <x v="3"/>
    <n v="8"/>
    <n v="8"/>
    <m/>
    <n v="1.4789999999999999E-2"/>
    <n v="2.98"/>
    <n v="0"/>
    <n v="0"/>
    <n v="7.2640083583081712"/>
    <n v="1"/>
    <x v="1089"/>
  </r>
  <r>
    <n v="2019"/>
    <d v="2019-03-15T00:00:00"/>
    <x v="6"/>
    <x v="0"/>
    <x v="0"/>
    <d v="1899-12-30T10:34:00"/>
    <n v="28"/>
    <s v="blc"/>
    <s v="Blue Chromis"/>
    <s v="Chromis cyanea"/>
    <x v="27"/>
    <x v="3"/>
    <n v="2"/>
    <n v="12"/>
    <m/>
    <n v="1.4789999999999999E-2"/>
    <n v="2.98"/>
    <n v="0"/>
    <n v="0"/>
    <n v="0.11669105359565421"/>
    <n v="1"/>
    <x v="1090"/>
  </r>
  <r>
    <n v="2019"/>
    <d v="2019-03-15T00:00:00"/>
    <x v="6"/>
    <x v="0"/>
    <x v="1"/>
    <d v="1899-12-30T10:47:00"/>
    <n v="27"/>
    <s v="blc"/>
    <s v="Blue Chromis"/>
    <s v="Chromis cyanea"/>
    <x v="27"/>
    <x v="3"/>
    <n v="3"/>
    <n v="30"/>
    <m/>
    <n v="1.4789999999999999E-2"/>
    <n v="2.98"/>
    <n v="0"/>
    <n v="0"/>
    <n v="0.39065151514322999"/>
    <n v="1"/>
    <x v="1091"/>
  </r>
  <r>
    <n v="2019"/>
    <d v="2019-03-15T00:00:00"/>
    <x v="6"/>
    <x v="0"/>
    <x v="1"/>
    <d v="1899-12-30T10:47:00"/>
    <n v="27"/>
    <s v="blc"/>
    <s v="Blue Chromis"/>
    <s v="Chromis cyanea"/>
    <x v="27"/>
    <x v="3"/>
    <n v="8"/>
    <n v="1"/>
    <m/>
    <n v="1.4789999999999999E-2"/>
    <n v="2.98"/>
    <n v="0"/>
    <n v="0"/>
    <n v="7.2640083583081712"/>
    <n v="1"/>
    <x v="1042"/>
  </r>
  <r>
    <n v="2019"/>
    <d v="2019-03-15T00:00:00"/>
    <x v="6"/>
    <x v="0"/>
    <x v="1"/>
    <d v="1899-12-30T10:47:00"/>
    <n v="27"/>
    <s v="brc"/>
    <s v="Brown Chromis"/>
    <s v="Chromis multilineata"/>
    <x v="27"/>
    <x v="3"/>
    <n v="10"/>
    <n v="10"/>
    <m/>
    <n v="1.4789999999999999E-2"/>
    <n v="2.98"/>
    <n v="0"/>
    <n v="0"/>
    <n v="14.124340347257048"/>
    <n v="1"/>
    <x v="1065"/>
  </r>
  <r>
    <n v="2019"/>
    <d v="2019-03-15T00:00:00"/>
    <x v="6"/>
    <x v="0"/>
    <x v="2"/>
    <d v="1899-12-30T10:57:00"/>
    <n v="29"/>
    <s v="blc"/>
    <s v="Blue Chromis"/>
    <s v="Chromis cyanea"/>
    <x v="27"/>
    <x v="3"/>
    <n v="8"/>
    <n v="10"/>
    <m/>
    <n v="1.4789999999999999E-2"/>
    <n v="2.98"/>
    <n v="0"/>
    <n v="0"/>
    <n v="7.2640083583081712"/>
    <n v="1"/>
    <x v="1087"/>
  </r>
  <r>
    <n v="2019"/>
    <d v="2019-03-15T00:00:00"/>
    <x v="6"/>
    <x v="0"/>
    <x v="2"/>
    <d v="1899-12-30T10:57:00"/>
    <n v="29"/>
    <s v="blc"/>
    <s v="Blue Chromis"/>
    <s v="Chromis cyanea"/>
    <x v="27"/>
    <x v="3"/>
    <n v="3"/>
    <n v="10"/>
    <m/>
    <n v="1.4789999999999999E-2"/>
    <n v="2.98"/>
    <n v="0"/>
    <n v="0"/>
    <n v="0.39065151514322999"/>
    <n v="1"/>
    <x v="1092"/>
  </r>
  <r>
    <n v="2019"/>
    <d v="2019-03-15T00:00:00"/>
    <x v="6"/>
    <x v="0"/>
    <x v="2"/>
    <d v="1899-12-30T10:57:00"/>
    <n v="29"/>
    <s v="brc"/>
    <s v="Brown Chromis"/>
    <s v="Chromis multilineata"/>
    <x v="27"/>
    <x v="3"/>
    <n v="10"/>
    <n v="20"/>
    <m/>
    <n v="1.4789999999999999E-2"/>
    <n v="2.98"/>
    <n v="0"/>
    <n v="0"/>
    <n v="14.124340347257048"/>
    <n v="1"/>
    <x v="1032"/>
  </r>
  <r>
    <n v="2019"/>
    <d v="2019-03-15T00:00:00"/>
    <x v="6"/>
    <x v="0"/>
    <x v="2"/>
    <d v="1899-12-30T10:57:00"/>
    <n v="29"/>
    <s v="blc"/>
    <s v="Blue Chromis"/>
    <s v="Chromis cyanea"/>
    <x v="27"/>
    <x v="3"/>
    <n v="8"/>
    <n v="20"/>
    <m/>
    <n v="1.4789999999999999E-2"/>
    <n v="2.98"/>
    <n v="0"/>
    <n v="0"/>
    <n v="7.2640083583081712"/>
    <n v="1"/>
    <x v="1060"/>
  </r>
  <r>
    <n v="2019"/>
    <d v="2019-03-15T00:00:00"/>
    <x v="6"/>
    <x v="0"/>
    <x v="2"/>
    <d v="1899-12-30T10:57:00"/>
    <n v="29"/>
    <s v="brc"/>
    <s v="Brown Chromis"/>
    <s v="Chromis multilineata"/>
    <x v="27"/>
    <x v="3"/>
    <n v="8"/>
    <n v="20"/>
    <m/>
    <n v="1.4789999999999999E-2"/>
    <n v="2.98"/>
    <n v="0"/>
    <n v="0"/>
    <n v="7.2640083583081712"/>
    <n v="1"/>
    <x v="1060"/>
  </r>
  <r>
    <n v="2019"/>
    <d v="2019-03-15T00:00:00"/>
    <x v="6"/>
    <x v="0"/>
    <x v="2"/>
    <d v="1899-12-30T10:57:00"/>
    <n v="29"/>
    <s v="brc"/>
    <s v="Brown Chromis"/>
    <s v="Chromis multilineata"/>
    <x v="27"/>
    <x v="3"/>
    <n v="12"/>
    <n v="5"/>
    <m/>
    <n v="1.4789999999999999E-2"/>
    <n v="2.98"/>
    <n v="0"/>
    <n v="0"/>
    <n v="24.318024250762754"/>
    <n v="1"/>
    <x v="1093"/>
  </r>
  <r>
    <n v="2019"/>
    <d v="2019-03-15T00:00:00"/>
    <x v="6"/>
    <x v="0"/>
    <x v="2"/>
    <d v="1899-12-30T10:57:00"/>
    <n v="29"/>
    <s v="brc"/>
    <s v="Brown Chromis"/>
    <s v="Chromis multilineata"/>
    <x v="27"/>
    <x v="3"/>
    <n v="3"/>
    <n v="20"/>
    <m/>
    <n v="1.4789999999999999E-2"/>
    <n v="2.98"/>
    <n v="0"/>
    <n v="0"/>
    <n v="0.39065151514322999"/>
    <n v="1"/>
    <x v="1033"/>
  </r>
  <r>
    <n v="2019"/>
    <d v="2019-03-15T00:00:00"/>
    <x v="6"/>
    <x v="0"/>
    <x v="3"/>
    <d v="1899-12-30T11:10:00"/>
    <n v="30"/>
    <s v="brc"/>
    <s v="Brown Chromis"/>
    <s v="Chromis multilineata"/>
    <x v="27"/>
    <x v="3"/>
    <n v="10"/>
    <n v="10"/>
    <m/>
    <n v="1.4789999999999999E-2"/>
    <n v="2.98"/>
    <n v="0"/>
    <n v="0"/>
    <n v="14.124340347257048"/>
    <n v="1"/>
    <x v="1065"/>
  </r>
  <r>
    <n v="2019"/>
    <d v="2019-03-15T00:00:00"/>
    <x v="6"/>
    <x v="0"/>
    <x v="3"/>
    <d v="1899-12-30T11:10:00"/>
    <n v="30"/>
    <s v="blc"/>
    <s v="Blue Chromis"/>
    <s v="Chromis cyanea"/>
    <x v="27"/>
    <x v="3"/>
    <n v="8"/>
    <n v="10"/>
    <m/>
    <n v="1.4789999999999999E-2"/>
    <n v="2.98"/>
    <n v="0"/>
    <n v="0"/>
    <n v="7.2640083583081712"/>
    <n v="1"/>
    <x v="1087"/>
  </r>
  <r>
    <n v="2019"/>
    <d v="2019-03-15T00:00:00"/>
    <x v="6"/>
    <x v="0"/>
    <x v="3"/>
    <d v="1899-12-30T11:10:00"/>
    <n v="30"/>
    <s v="blc"/>
    <s v="Blue Chromis"/>
    <s v="Chromis cyanea"/>
    <x v="27"/>
    <x v="3"/>
    <n v="3"/>
    <n v="15"/>
    <m/>
    <n v="1.4789999999999999E-2"/>
    <n v="2.98"/>
    <n v="0"/>
    <n v="0"/>
    <n v="0.39065151514322999"/>
    <n v="1"/>
    <x v="1074"/>
  </r>
  <r>
    <n v="2019"/>
    <d v="2019-03-15T00:00:00"/>
    <x v="6"/>
    <x v="0"/>
    <x v="4"/>
    <d v="1899-12-30T11:20:00"/>
    <n v="28"/>
    <s v="blc"/>
    <s v="Blue Chromis"/>
    <s v="Chromis cyanea"/>
    <x v="27"/>
    <x v="3"/>
    <n v="8"/>
    <n v="10"/>
    <m/>
    <n v="1.4789999999999999E-2"/>
    <n v="2.98"/>
    <n v="0"/>
    <n v="0"/>
    <n v="7.2640083583081712"/>
    <n v="1"/>
    <x v="1087"/>
  </r>
  <r>
    <n v="2019"/>
    <d v="2019-03-15T00:00:00"/>
    <x v="6"/>
    <x v="0"/>
    <x v="4"/>
    <d v="1899-12-30T11:20:00"/>
    <n v="28"/>
    <s v="blc"/>
    <s v="Blue Chromis"/>
    <s v="Chromis cyanea"/>
    <x v="27"/>
    <x v="3"/>
    <n v="5"/>
    <n v="10"/>
    <m/>
    <n v="1.4789999999999999E-2"/>
    <n v="2.98"/>
    <n v="0"/>
    <n v="0"/>
    <n v="1.7901885988602571"/>
    <n v="1"/>
    <x v="1094"/>
  </r>
  <r>
    <n v="2019"/>
    <d v="2019-03-15T00:00:00"/>
    <x v="6"/>
    <x v="0"/>
    <x v="4"/>
    <d v="1899-12-30T11:20:00"/>
    <n v="28"/>
    <s v="blc"/>
    <s v="Blue Chromis"/>
    <s v="Chromis cyanea"/>
    <x v="27"/>
    <x v="3"/>
    <n v="3"/>
    <n v="10"/>
    <m/>
    <n v="1.4789999999999999E-2"/>
    <n v="2.98"/>
    <n v="0"/>
    <n v="0"/>
    <n v="0.39065151514322999"/>
    <n v="1"/>
    <x v="1092"/>
  </r>
  <r>
    <n v="2019"/>
    <d v="2019-03-15T00:00:00"/>
    <x v="6"/>
    <x v="0"/>
    <x v="4"/>
    <d v="1899-12-30T11:20:00"/>
    <n v="28"/>
    <s v="blc"/>
    <s v="Blue Chromis"/>
    <s v="Chromis cyanea"/>
    <x v="27"/>
    <x v="3"/>
    <n v="8"/>
    <n v="20"/>
    <m/>
    <n v="1.4789999999999999E-2"/>
    <n v="2.98"/>
    <n v="0"/>
    <n v="0"/>
    <n v="7.2640083583081712"/>
    <n v="1"/>
    <x v="1060"/>
  </r>
  <r>
    <n v="2019"/>
    <d v="2019-03-15T00:00:00"/>
    <x v="6"/>
    <x v="0"/>
    <x v="4"/>
    <d v="1899-12-30T11:20:00"/>
    <n v="28"/>
    <s v="brc"/>
    <s v="Brown Chromis"/>
    <s v="Chromis multilineata"/>
    <x v="27"/>
    <x v="3"/>
    <n v="8"/>
    <n v="15"/>
    <m/>
    <n v="1.4789999999999999E-2"/>
    <n v="2.98"/>
    <n v="0"/>
    <n v="0"/>
    <n v="7.2640083583081712"/>
    <n v="1"/>
    <x v="1095"/>
  </r>
  <r>
    <n v="2019"/>
    <d v="2019-03-15T00:00:00"/>
    <x v="6"/>
    <x v="0"/>
    <x v="4"/>
    <d v="1899-12-30T11:20:00"/>
    <n v="28"/>
    <s v="blc"/>
    <s v="Blue Chromis"/>
    <s v="Chromis cyanea"/>
    <x v="27"/>
    <x v="3"/>
    <n v="3"/>
    <n v="10"/>
    <m/>
    <n v="1.4789999999999999E-2"/>
    <n v="2.98"/>
    <n v="0"/>
    <n v="0"/>
    <n v="0.39065151514322999"/>
    <n v="1"/>
    <x v="1092"/>
  </r>
  <r>
    <n v="2019"/>
    <d v="2019-03-15T00:00:00"/>
    <x v="6"/>
    <x v="0"/>
    <x v="4"/>
    <d v="1899-12-30T11:20:00"/>
    <n v="28"/>
    <s v="blc"/>
    <s v="Blue Chromis"/>
    <s v="Chromis cyanea"/>
    <x v="27"/>
    <x v="3"/>
    <n v="8"/>
    <n v="2"/>
    <m/>
    <n v="1.4789999999999999E-2"/>
    <n v="2.98"/>
    <n v="0"/>
    <n v="0"/>
    <n v="7.2640083583081712"/>
    <n v="1"/>
    <x v="1076"/>
  </r>
  <r>
    <n v="2019"/>
    <d v="2019-03-19T00:00:00"/>
    <x v="6"/>
    <x v="0"/>
    <x v="6"/>
    <d v="1899-12-30T14:41:00"/>
    <n v="30"/>
    <s v="crw"/>
    <s v="Creole Wrasse"/>
    <s v="Clepticus parrae"/>
    <x v="1"/>
    <x v="3"/>
    <n v="5"/>
    <n v="10"/>
    <m/>
    <n v="9.5499999999999995E-3"/>
    <n v="3.05"/>
    <n v="0"/>
    <n v="0"/>
    <n v="1.2937843241641511"/>
    <n v="1"/>
    <x v="1096"/>
  </r>
  <r>
    <n v="2019"/>
    <d v="2019-03-19T00:00:00"/>
    <x v="6"/>
    <x v="0"/>
    <x v="6"/>
    <d v="1899-12-30T14:41:00"/>
    <n v="30"/>
    <s v="crw"/>
    <s v="Creole Wrasse"/>
    <s v="Clepticus parrae"/>
    <x v="1"/>
    <x v="3"/>
    <n v="19"/>
    <n v="1"/>
    <m/>
    <n v="9.5499999999999995E-3"/>
    <n v="3.05"/>
    <n v="0"/>
    <n v="0"/>
    <n v="75.893023407959475"/>
    <n v="1"/>
    <x v="1071"/>
  </r>
  <r>
    <n v="2019"/>
    <d v="2019-09-19T00:00:00"/>
    <x v="6"/>
    <x v="1"/>
    <x v="8"/>
    <d v="1899-12-30T11:27:00"/>
    <n v="33"/>
    <s v="crw"/>
    <s v="Creole Wrasse"/>
    <s v="Clepticus parrae"/>
    <x v="1"/>
    <x v="3"/>
    <n v="15"/>
    <n v="2"/>
    <m/>
    <n v="9.5499999999999995E-3"/>
    <n v="3.05"/>
    <n v="0"/>
    <n v="0"/>
    <n v="36.904702755418647"/>
    <n v="1"/>
    <x v="1078"/>
  </r>
  <r>
    <n v="2019"/>
    <d v="2019-09-19T00:00:00"/>
    <x v="6"/>
    <x v="1"/>
    <x v="9"/>
    <d v="1899-12-30T11:27:00"/>
    <n v="33"/>
    <s v="crw"/>
    <s v="Creole Wrasse"/>
    <s v="Clepticus parrae"/>
    <x v="1"/>
    <x v="3"/>
    <n v="15"/>
    <n v="1"/>
    <m/>
    <n v="9.5499999999999995E-3"/>
    <n v="3.05"/>
    <n v="0"/>
    <n v="0"/>
    <n v="36.904702755418647"/>
    <n v="1"/>
    <x v="1067"/>
  </r>
  <r>
    <n v="2019"/>
    <d v="2019-09-19T00:00:00"/>
    <x v="6"/>
    <x v="1"/>
    <x v="10"/>
    <d v="1899-12-30T11:27:00"/>
    <n v="33"/>
    <s v="crw"/>
    <s v="Creole Wrasse"/>
    <s v="Clepticus parrae"/>
    <x v="1"/>
    <x v="3"/>
    <n v="17"/>
    <n v="1"/>
    <m/>
    <n v="9.5499999999999995E-3"/>
    <n v="3.05"/>
    <n v="0"/>
    <n v="0"/>
    <n v="54.059569361574873"/>
    <n v="1"/>
    <x v="1097"/>
  </r>
  <r>
    <n v="2019"/>
    <d v="2019-03-19T00:00:00"/>
    <x v="7"/>
    <x v="0"/>
    <x v="1"/>
    <d v="1899-12-30T09:06:00"/>
    <n v="30"/>
    <s v="crw"/>
    <s v="Creole Wrasse"/>
    <s v="Clepticus parrae"/>
    <x v="1"/>
    <x v="3"/>
    <n v="17"/>
    <n v="20"/>
    <m/>
    <n v="9.5499999999999995E-3"/>
    <n v="3.05"/>
    <n v="0"/>
    <n v="0"/>
    <n v="54.059569361574873"/>
    <n v="1"/>
    <x v="1098"/>
  </r>
  <r>
    <n v="2019"/>
    <d v="2019-03-19T00:00:00"/>
    <x v="7"/>
    <x v="0"/>
    <x v="1"/>
    <d v="1899-12-30T09:06:00"/>
    <n v="30"/>
    <s v="crw"/>
    <s v="Creole Wrasse"/>
    <s v="Clepticus parrae"/>
    <x v="1"/>
    <x v="3"/>
    <n v="5"/>
    <n v="15"/>
    <m/>
    <n v="9.5499999999999995E-3"/>
    <n v="3.05"/>
    <n v="0"/>
    <n v="0"/>
    <n v="1.2937843241641511"/>
    <n v="1"/>
    <x v="1099"/>
  </r>
  <r>
    <n v="2019"/>
    <d v="2019-03-19T00:00:00"/>
    <x v="7"/>
    <x v="0"/>
    <x v="2"/>
    <d v="1899-12-30T09:18:00"/>
    <n v="28"/>
    <s v="crw"/>
    <s v="Creole Wrasse"/>
    <s v="Clepticus parrae"/>
    <x v="1"/>
    <x v="3"/>
    <n v="14"/>
    <n v="2"/>
    <m/>
    <n v="9.5499999999999995E-3"/>
    <n v="3.05"/>
    <n v="0"/>
    <n v="0"/>
    <n v="29.901562328983751"/>
    <n v="1"/>
    <x v="1100"/>
  </r>
  <r>
    <n v="2019"/>
    <d v="2019-03-19T00:00:00"/>
    <x v="7"/>
    <x v="0"/>
    <x v="4"/>
    <d v="1899-12-30T09:44:00"/>
    <n v="32"/>
    <s v="crw"/>
    <s v="Creole Wrasse"/>
    <s v="Clepticus parrae"/>
    <x v="1"/>
    <x v="3"/>
    <n v="8"/>
    <n v="1"/>
    <m/>
    <n v="9.5499999999999995E-3"/>
    <n v="3.05"/>
    <n v="0"/>
    <n v="0"/>
    <n v="5.4253508906229317"/>
    <n v="1"/>
    <x v="1101"/>
  </r>
  <r>
    <n v="2019"/>
    <d v="2019-09-19T00:00:00"/>
    <x v="7"/>
    <x v="1"/>
    <x v="6"/>
    <d v="1899-12-30T08:52:00"/>
    <n v="28"/>
    <s v="crw"/>
    <s v="Creole Wrasse"/>
    <s v="Clepticus parrae"/>
    <x v="1"/>
    <x v="3"/>
    <n v="15"/>
    <n v="2"/>
    <m/>
    <n v="9.5499999999999995E-3"/>
    <n v="3.05"/>
    <n v="0"/>
    <n v="0"/>
    <n v="36.904702755418647"/>
    <n v="1"/>
    <x v="1078"/>
  </r>
  <r>
    <n v="2019"/>
    <d v="2019-09-19T00:00:00"/>
    <x v="7"/>
    <x v="1"/>
    <x v="7"/>
    <d v="1899-12-30T08:52:00"/>
    <n v="28"/>
    <s v="crw"/>
    <s v="Creole Wrasse"/>
    <s v="Clepticus parrae"/>
    <x v="1"/>
    <x v="3"/>
    <n v="14"/>
    <n v="3"/>
    <m/>
    <n v="9.5499999999999995E-3"/>
    <n v="3.05"/>
    <n v="0"/>
    <n v="0"/>
    <n v="29.901562328983751"/>
    <n v="1"/>
    <x v="1102"/>
  </r>
  <r>
    <n v="2019"/>
    <d v="2019-09-19T00:00:00"/>
    <x v="7"/>
    <x v="1"/>
    <x v="8"/>
    <d v="1899-12-30T08:52:00"/>
    <n v="28"/>
    <s v="crw"/>
    <s v="Creole Wrasse"/>
    <s v="Clepticus parrae"/>
    <x v="1"/>
    <x v="3"/>
    <n v="25"/>
    <n v="1"/>
    <m/>
    <n v="9.5499999999999995E-3"/>
    <n v="3.05"/>
    <n v="0"/>
    <n v="0"/>
    <n v="175.27517041391513"/>
    <n v="1"/>
    <x v="1103"/>
  </r>
  <r>
    <n v="2019"/>
    <d v="2019-09-19T00:00:00"/>
    <x v="7"/>
    <x v="1"/>
    <x v="8"/>
    <d v="1899-12-30T08:52:00"/>
    <n v="28"/>
    <s v="crw"/>
    <s v="Creole Wrasse"/>
    <s v="Clepticus parrae"/>
    <x v="1"/>
    <x v="3"/>
    <n v="19"/>
    <n v="11"/>
    <m/>
    <n v="9.5499999999999995E-3"/>
    <n v="3.05"/>
    <n v="0"/>
    <n v="0"/>
    <n v="75.893023407959475"/>
    <n v="1"/>
    <x v="1104"/>
  </r>
  <r>
    <n v="2019"/>
    <d v="2019-09-19T00:00:00"/>
    <x v="7"/>
    <x v="1"/>
    <x v="9"/>
    <d v="1899-12-30T08:52:00"/>
    <n v="28"/>
    <s v="crw"/>
    <s v="Creole Wrasse"/>
    <s v="Clepticus parrae"/>
    <x v="1"/>
    <x v="3"/>
    <n v="15"/>
    <n v="6"/>
    <m/>
    <n v="9.5499999999999995E-3"/>
    <n v="3.05"/>
    <n v="0"/>
    <n v="0"/>
    <n v="36.904702755418647"/>
    <n v="1"/>
    <x v="1105"/>
  </r>
  <r>
    <n v="2019"/>
    <d v="2019-03-18T00:00:00"/>
    <x v="8"/>
    <x v="0"/>
    <x v="0"/>
    <d v="1899-12-30T14:49:00"/>
    <n v="31"/>
    <s v="blc"/>
    <s v="Blue Chromis"/>
    <s v="Chromis cyanea"/>
    <x v="27"/>
    <x v="3"/>
    <n v="10"/>
    <n v="3"/>
    <m/>
    <n v="1.4789999999999999E-2"/>
    <n v="2.98"/>
    <n v="0"/>
    <n v="0"/>
    <n v="14.124340347257048"/>
    <n v="1"/>
    <x v="1061"/>
  </r>
  <r>
    <n v="2019"/>
    <d v="2019-03-18T00:00:00"/>
    <x v="8"/>
    <x v="0"/>
    <x v="0"/>
    <d v="1899-12-30T14:49:00"/>
    <n v="31"/>
    <s v="blc"/>
    <s v="Blue Chromis"/>
    <s v="Chromis cyanea"/>
    <x v="27"/>
    <x v="3"/>
    <n v="7"/>
    <n v="5"/>
    <m/>
    <n v="1.4789999999999999E-2"/>
    <n v="2.98"/>
    <n v="0"/>
    <n v="0"/>
    <n v="4.8793315934340233"/>
    <n v="1"/>
    <x v="1106"/>
  </r>
  <r>
    <n v="2019"/>
    <d v="2019-03-18T00:00:00"/>
    <x v="8"/>
    <x v="0"/>
    <x v="1"/>
    <d v="1899-12-30T14:57:00"/>
    <n v="31"/>
    <s v="blc"/>
    <s v="Blue Chromis"/>
    <s v="Chromis cyanea"/>
    <x v="27"/>
    <x v="3"/>
    <n v="8"/>
    <n v="2"/>
    <m/>
    <n v="1.4789999999999999E-2"/>
    <n v="2.98"/>
    <n v="0"/>
    <n v="0"/>
    <n v="7.2640083583081712"/>
    <n v="1"/>
    <x v="1076"/>
  </r>
  <r>
    <n v="2019"/>
    <d v="2019-03-18T00:00:00"/>
    <x v="8"/>
    <x v="0"/>
    <x v="1"/>
    <d v="1899-12-30T14:57:00"/>
    <n v="31"/>
    <s v="blc"/>
    <s v="Blue Chromis"/>
    <s v="Chromis cyanea"/>
    <x v="27"/>
    <x v="3"/>
    <n v="10"/>
    <n v="3"/>
    <m/>
    <n v="1.4789999999999999E-2"/>
    <n v="2.98"/>
    <n v="0"/>
    <n v="0"/>
    <n v="14.124340347257048"/>
    <n v="1"/>
    <x v="1061"/>
  </r>
  <r>
    <n v="2019"/>
    <d v="2019-03-18T00:00:00"/>
    <x v="8"/>
    <x v="0"/>
    <x v="1"/>
    <d v="1899-12-30T14:57:00"/>
    <n v="31"/>
    <s v="blc"/>
    <s v="Blue Chromis"/>
    <s v="Chromis cyanea"/>
    <x v="27"/>
    <x v="3"/>
    <n v="5"/>
    <n v="4"/>
    <m/>
    <n v="1.4789999999999999E-2"/>
    <n v="2.98"/>
    <n v="0"/>
    <n v="0"/>
    <n v="1.7901885988602571"/>
    <n v="1"/>
    <x v="1107"/>
  </r>
  <r>
    <n v="2019"/>
    <d v="2019-03-18T00:00:00"/>
    <x v="8"/>
    <x v="0"/>
    <x v="1"/>
    <d v="1899-12-30T14:57:00"/>
    <n v="31"/>
    <s v="blc"/>
    <s v="Blue Chromis"/>
    <s v="Chromis cyanea"/>
    <x v="27"/>
    <x v="3"/>
    <n v="8"/>
    <n v="2"/>
    <m/>
    <n v="1.4789999999999999E-2"/>
    <n v="2.98"/>
    <n v="0"/>
    <n v="0"/>
    <n v="7.2640083583081712"/>
    <n v="1"/>
    <x v="1076"/>
  </r>
  <r>
    <n v="2019"/>
    <d v="2019-03-18T00:00:00"/>
    <x v="8"/>
    <x v="0"/>
    <x v="2"/>
    <d v="1899-12-30T15:05:00"/>
    <n v="30"/>
    <s v="crw"/>
    <s v="Creole Wrasse"/>
    <s v="Clepticus parrae"/>
    <x v="1"/>
    <x v="3"/>
    <n v="21"/>
    <n v="1"/>
    <m/>
    <n v="9.5499999999999995E-3"/>
    <n v="3.05"/>
    <n v="0"/>
    <n v="0"/>
    <n v="102.98458435446007"/>
    <n v="1"/>
    <x v="1108"/>
  </r>
  <r>
    <n v="2019"/>
    <d v="2019-03-18T00:00:00"/>
    <x v="8"/>
    <x v="0"/>
    <x v="3"/>
    <d v="1899-12-30T14:15:00"/>
    <n v="29"/>
    <s v="blc"/>
    <s v="Blue Chromis"/>
    <s v="Chromis cyanea"/>
    <x v="27"/>
    <x v="3"/>
    <n v="9"/>
    <n v="5"/>
    <m/>
    <n v="1.4789999999999999E-2"/>
    <n v="2.98"/>
    <n v="0"/>
    <n v="0"/>
    <n v="10.3183641841583"/>
    <n v="1"/>
    <x v="1109"/>
  </r>
  <r>
    <n v="2019"/>
    <d v="2019-03-18T00:00:00"/>
    <x v="8"/>
    <x v="0"/>
    <x v="3"/>
    <d v="1899-12-30T14:15:00"/>
    <n v="29"/>
    <s v="brc"/>
    <s v="Brown Chromis"/>
    <s v="Chromis multilineata"/>
    <x v="27"/>
    <x v="3"/>
    <n v="10"/>
    <n v="50"/>
    <m/>
    <n v="1.4789999999999999E-2"/>
    <n v="2.98"/>
    <n v="0"/>
    <n v="0"/>
    <n v="14.124340347257048"/>
    <n v="1"/>
    <x v="1055"/>
  </r>
  <r>
    <n v="2019"/>
    <d v="2019-03-18T00:00:00"/>
    <x v="8"/>
    <x v="0"/>
    <x v="4"/>
    <d v="1899-12-30T15:21:00"/>
    <n v="30"/>
    <s v="blc"/>
    <s v="Blue Chromis"/>
    <s v="Chromis cyanea"/>
    <x v="27"/>
    <x v="3"/>
    <n v="5"/>
    <n v="15"/>
    <m/>
    <n v="1.4789999999999999E-2"/>
    <n v="2.98"/>
    <n v="0"/>
    <n v="0"/>
    <n v="1.7901885988602571"/>
    <n v="1"/>
    <x v="1110"/>
  </r>
  <r>
    <n v="2019"/>
    <d v="2019-03-18T00:00:00"/>
    <x v="8"/>
    <x v="0"/>
    <x v="5"/>
    <d v="1899-12-30T15:30:00"/>
    <n v="30"/>
    <s v="blc"/>
    <s v="Blue Chromis"/>
    <s v="Chromis cyanea"/>
    <x v="27"/>
    <x v="3"/>
    <n v="8"/>
    <n v="10"/>
    <m/>
    <n v="1.4789999999999999E-2"/>
    <n v="2.98"/>
    <n v="0"/>
    <n v="0"/>
    <n v="7.2640083583081712"/>
    <n v="1"/>
    <x v="1087"/>
  </r>
  <r>
    <n v="2019"/>
    <d v="2019-03-18T00:00:00"/>
    <x v="8"/>
    <x v="0"/>
    <x v="6"/>
    <d v="1899-12-30T15:45:00"/>
    <n v="30"/>
    <s v="crw"/>
    <s v="Creole Wrasse"/>
    <s v="Clepticus parrae"/>
    <x v="1"/>
    <x v="3"/>
    <n v="20"/>
    <n v="2"/>
    <m/>
    <n v="9.5499999999999995E-3"/>
    <n v="3.05"/>
    <n v="0"/>
    <n v="0"/>
    <n v="88.745197112613667"/>
    <n v="1"/>
    <x v="1111"/>
  </r>
  <r>
    <n v="2019"/>
    <d v="2019-03-18T00:00:00"/>
    <x v="8"/>
    <x v="1"/>
    <x v="8"/>
    <d v="1899-12-30T14:46:00"/>
    <n v="30"/>
    <s v="crw"/>
    <s v="Creole Wrasse"/>
    <s v="Clepticus parrae"/>
    <x v="1"/>
    <x v="3"/>
    <n v="20"/>
    <n v="1"/>
    <m/>
    <n v="9.5499999999999995E-3"/>
    <n v="3.05"/>
    <n v="0"/>
    <n v="0"/>
    <n v="88.745197112613667"/>
    <n v="1"/>
    <x v="1112"/>
  </r>
  <r>
    <n v="2019"/>
    <d v="2019-03-17T00:00:00"/>
    <x v="9"/>
    <x v="0"/>
    <x v="0"/>
    <d v="1899-12-30T09:55:00"/>
    <n v="33"/>
    <s v="brc"/>
    <s v="Brown Chromis"/>
    <s v="Chromis multilineata"/>
    <x v="27"/>
    <x v="3"/>
    <n v="12"/>
    <n v="30"/>
    <m/>
    <n v="1.4789999999999999E-2"/>
    <n v="2.98"/>
    <n v="0"/>
    <n v="0"/>
    <n v="24.318024250762754"/>
    <n v="1"/>
    <x v="1113"/>
  </r>
  <r>
    <n v="2019"/>
    <d v="2019-03-17T00:00:00"/>
    <x v="9"/>
    <x v="0"/>
    <x v="0"/>
    <d v="1899-12-30T09:55:00"/>
    <n v="33"/>
    <s v="brc"/>
    <s v="Brown Chromis"/>
    <s v="Chromis multilineata"/>
    <x v="27"/>
    <x v="3"/>
    <n v="5"/>
    <n v="30"/>
    <m/>
    <n v="1.4789999999999999E-2"/>
    <n v="2.98"/>
    <n v="0"/>
    <n v="0"/>
    <n v="1.7901885988602571"/>
    <n v="1"/>
    <x v="1038"/>
  </r>
  <r>
    <n v="2019"/>
    <d v="2019-03-17T00:00:00"/>
    <x v="9"/>
    <x v="0"/>
    <x v="1"/>
    <d v="1899-12-30T10:04:00"/>
    <n v="31"/>
    <s v="brc"/>
    <s v="Brown Chromis"/>
    <s v="Chromis multilineata"/>
    <x v="27"/>
    <x v="3"/>
    <n v="9"/>
    <n v="50"/>
    <m/>
    <n v="1.4789999999999999E-2"/>
    <n v="2.98"/>
    <n v="0"/>
    <n v="0"/>
    <n v="10.3183641841583"/>
    <n v="1"/>
    <x v="1114"/>
  </r>
  <r>
    <n v="2019"/>
    <d v="2019-03-17T00:00:00"/>
    <x v="9"/>
    <x v="0"/>
    <x v="1"/>
    <d v="1899-12-30T10:04:00"/>
    <n v="31"/>
    <s v="brc"/>
    <s v="Brown Chromis"/>
    <s v="Chromis multilineata"/>
    <x v="27"/>
    <x v="3"/>
    <n v="9"/>
    <n v="5"/>
    <m/>
    <n v="1.4789999999999999E-2"/>
    <n v="2.98"/>
    <n v="0"/>
    <n v="0"/>
    <n v="10.3183641841583"/>
    <n v="1"/>
    <x v="1109"/>
  </r>
  <r>
    <n v="2019"/>
    <d v="2019-03-17T00:00:00"/>
    <x v="9"/>
    <x v="0"/>
    <x v="1"/>
    <d v="1899-12-30T10:04:00"/>
    <n v="31"/>
    <s v="brc"/>
    <s v="Brown Chromis"/>
    <s v="Chromis multilineata"/>
    <x v="27"/>
    <x v="3"/>
    <n v="4"/>
    <n v="30"/>
    <m/>
    <n v="1.4789999999999999E-2"/>
    <n v="2.98"/>
    <n v="0"/>
    <n v="0"/>
    <n v="0.92067626702257244"/>
    <n v="1"/>
    <x v="1115"/>
  </r>
  <r>
    <n v="2019"/>
    <d v="2019-03-17T00:00:00"/>
    <x v="9"/>
    <x v="0"/>
    <x v="2"/>
    <d v="1899-12-30T10:15:00"/>
    <n v="32"/>
    <s v="blc"/>
    <s v="Blue Chromis"/>
    <s v="Chromis cyanea"/>
    <x v="27"/>
    <x v="3"/>
    <n v="3"/>
    <n v="2"/>
    <m/>
    <n v="1.4789999999999999E-2"/>
    <n v="2.98"/>
    <n v="0"/>
    <n v="0"/>
    <n v="0.39065151514322999"/>
    <n v="1"/>
    <x v="1116"/>
  </r>
  <r>
    <n v="2019"/>
    <d v="2019-03-17T00:00:00"/>
    <x v="9"/>
    <x v="0"/>
    <x v="2"/>
    <d v="1899-12-30T10:15:00"/>
    <n v="32"/>
    <s v="brc"/>
    <s v="Brown Chromis"/>
    <s v="Chromis multilineata"/>
    <x v="27"/>
    <x v="3"/>
    <n v="3"/>
    <n v="100"/>
    <m/>
    <n v="1.4789999999999999E-2"/>
    <n v="2.98"/>
    <n v="0"/>
    <n v="0"/>
    <n v="0.39065151514322999"/>
    <n v="1"/>
    <x v="1058"/>
  </r>
  <r>
    <n v="2019"/>
    <d v="2019-03-17T00:00:00"/>
    <x v="9"/>
    <x v="0"/>
    <x v="2"/>
    <d v="1899-12-30T10:15:00"/>
    <n v="32"/>
    <s v="brc"/>
    <s v="Brown Chromis"/>
    <s v="Chromis multilineata"/>
    <x v="27"/>
    <x v="3"/>
    <n v="6"/>
    <n v="60"/>
    <m/>
    <n v="1.4789999999999999E-2"/>
    <n v="2.98"/>
    <n v="0"/>
    <n v="0"/>
    <n v="3.0821864023530869"/>
    <n v="1"/>
    <x v="1117"/>
  </r>
  <r>
    <n v="2019"/>
    <d v="2019-03-17T00:00:00"/>
    <x v="9"/>
    <x v="0"/>
    <x v="3"/>
    <d v="1899-12-30T10:24:00"/>
    <n v="30"/>
    <s v="brc"/>
    <s v="Brown Chromis"/>
    <s v="Chromis multilineata"/>
    <x v="27"/>
    <x v="3"/>
    <n v="7"/>
    <n v="20"/>
    <m/>
    <n v="1.4789999999999999E-2"/>
    <n v="2.98"/>
    <n v="0"/>
    <n v="0"/>
    <n v="4.8793315934340233"/>
    <n v="1"/>
    <x v="1118"/>
  </r>
  <r>
    <n v="2019"/>
    <d v="2019-03-17T00:00:00"/>
    <x v="9"/>
    <x v="0"/>
    <x v="3"/>
    <d v="1899-12-30T10:24:00"/>
    <n v="30"/>
    <s v="brc"/>
    <s v="Brown Chromis"/>
    <s v="Chromis multilineata"/>
    <x v="27"/>
    <x v="3"/>
    <n v="3"/>
    <n v="150"/>
    <m/>
    <n v="1.4789999999999999E-2"/>
    <n v="2.98"/>
    <n v="0"/>
    <n v="0"/>
    <n v="0.39065151514322999"/>
    <n v="1"/>
    <x v="1053"/>
  </r>
  <r>
    <n v="2019"/>
    <d v="2019-03-17T00:00:00"/>
    <x v="9"/>
    <x v="0"/>
    <x v="4"/>
    <d v="1899-12-30T10:38:00"/>
    <n v="32"/>
    <s v="brc"/>
    <s v="Brown Chromis"/>
    <s v="Chromis multilineata"/>
    <x v="27"/>
    <x v="3"/>
    <n v="3"/>
    <n v="30"/>
    <m/>
    <n v="1.4789999999999999E-2"/>
    <n v="2.98"/>
    <n v="0"/>
    <n v="0"/>
    <n v="0.39065151514322999"/>
    <n v="1"/>
    <x v="1091"/>
  </r>
  <r>
    <n v="2019"/>
    <d v="2019-09-19T00:00:00"/>
    <x v="9"/>
    <x v="1"/>
    <x v="5"/>
    <d v="1899-12-30T16:04:00"/>
    <n v="30"/>
    <s v="crw"/>
    <s v="Creole Wrasse"/>
    <s v="Clepticus parrae"/>
    <x v="1"/>
    <x v="3"/>
    <n v="21"/>
    <n v="2"/>
    <m/>
    <n v="9.5499999999999995E-3"/>
    <n v="3.05"/>
    <n v="0"/>
    <n v="0"/>
    <n v="102.98458435446007"/>
    <n v="1"/>
    <x v="1119"/>
  </r>
  <r>
    <n v="2019"/>
    <d v="2019-09-19T00:00:00"/>
    <x v="9"/>
    <x v="1"/>
    <x v="5"/>
    <d v="1899-12-30T16:04:00"/>
    <n v="30"/>
    <s v="crw"/>
    <s v="Creole Wrasse"/>
    <s v="Clepticus parrae"/>
    <x v="1"/>
    <x v="3"/>
    <n v="18"/>
    <n v="7"/>
    <m/>
    <n v="9.5499999999999995E-3"/>
    <n v="3.05"/>
    <n v="0"/>
    <n v="0"/>
    <n v="64.355328596983767"/>
    <n v="1"/>
    <x v="1120"/>
  </r>
  <r>
    <n v="2019"/>
    <d v="2019-09-19T00:00:00"/>
    <x v="9"/>
    <x v="1"/>
    <x v="5"/>
    <d v="1899-12-30T16:04:00"/>
    <n v="30"/>
    <s v="crw"/>
    <s v="Creole Wrasse"/>
    <s v="Clepticus parrae"/>
    <x v="1"/>
    <x v="3"/>
    <n v="15"/>
    <n v="5"/>
    <m/>
    <n v="9.5499999999999995E-3"/>
    <n v="3.05"/>
    <n v="0"/>
    <n v="0"/>
    <n v="36.904702755418647"/>
    <n v="1"/>
    <x v="1121"/>
  </r>
  <r>
    <n v="2019"/>
    <d v="2019-09-19T00:00:00"/>
    <x v="9"/>
    <x v="1"/>
    <x v="7"/>
    <d v="1899-12-30T16:04:00"/>
    <n v="30"/>
    <s v="crw"/>
    <s v="Creole Wrasse"/>
    <s v="Clepticus parrae"/>
    <x v="1"/>
    <x v="3"/>
    <n v="15"/>
    <n v="7"/>
    <m/>
    <n v="9.5499999999999995E-3"/>
    <n v="3.05"/>
    <n v="0"/>
    <n v="0"/>
    <n v="36.904702755418647"/>
    <n v="1"/>
    <x v="1122"/>
  </r>
  <r>
    <n v="2019"/>
    <d v="2019-09-19T00:00:00"/>
    <x v="9"/>
    <x v="1"/>
    <x v="7"/>
    <d v="1899-12-30T16:04:00"/>
    <n v="30"/>
    <s v="crw"/>
    <s v="Creole Wrasse"/>
    <s v="Clepticus parrae"/>
    <x v="1"/>
    <x v="3"/>
    <n v="17"/>
    <n v="130"/>
    <m/>
    <n v="9.5499999999999995E-3"/>
    <n v="3.05"/>
    <n v="0"/>
    <n v="0"/>
    <n v="54.059569361574873"/>
    <n v="1"/>
    <x v="1123"/>
  </r>
  <r>
    <n v="2019"/>
    <d v="2019-03-14T00:00:00"/>
    <x v="10"/>
    <x v="0"/>
    <x v="0"/>
    <d v="1899-12-30T12:37:00"/>
    <n v="34"/>
    <s v="brc"/>
    <s v="Brown Chromis"/>
    <s v="Chromis multilineata"/>
    <x v="27"/>
    <x v="3"/>
    <n v="10"/>
    <n v="50"/>
    <m/>
    <n v="1.4789999999999999E-2"/>
    <n v="2.98"/>
    <n v="0"/>
    <n v="0"/>
    <n v="14.124340347257048"/>
    <n v="1"/>
    <x v="1055"/>
  </r>
  <r>
    <n v="2019"/>
    <d v="2019-03-14T00:00:00"/>
    <x v="10"/>
    <x v="0"/>
    <x v="0"/>
    <d v="1899-12-30T12:37:00"/>
    <n v="34"/>
    <s v="brc"/>
    <s v="Brown Chromis"/>
    <s v="Chromis multilineata"/>
    <x v="27"/>
    <x v="3"/>
    <n v="3"/>
    <n v="30"/>
    <m/>
    <n v="1.4789999999999999E-2"/>
    <n v="2.98"/>
    <n v="0"/>
    <n v="0"/>
    <n v="0.39065151514322999"/>
    <n v="1"/>
    <x v="1091"/>
  </r>
  <r>
    <n v="2019"/>
    <d v="2019-03-14T00:00:00"/>
    <x v="10"/>
    <x v="0"/>
    <x v="1"/>
    <d v="1899-12-30T12:47:00"/>
    <n v="28"/>
    <s v="brc"/>
    <s v="Brown Chromis"/>
    <s v="Chromis multilineata"/>
    <x v="27"/>
    <x v="3"/>
    <n v="14"/>
    <n v="50"/>
    <m/>
    <n v="1.4789999999999999E-2"/>
    <n v="2.98"/>
    <n v="0"/>
    <n v="0"/>
    <n v="38.49725114809862"/>
    <n v="1"/>
    <x v="1052"/>
  </r>
  <r>
    <n v="2019"/>
    <d v="2019-03-14T00:00:00"/>
    <x v="10"/>
    <x v="0"/>
    <x v="1"/>
    <d v="1899-12-30T12:47:00"/>
    <n v="28"/>
    <s v="brc"/>
    <s v="Brown Chromis"/>
    <s v="Chromis multilineata"/>
    <x v="27"/>
    <x v="3"/>
    <n v="12"/>
    <n v="100"/>
    <m/>
    <n v="1.4789999999999999E-2"/>
    <n v="2.98"/>
    <n v="0"/>
    <n v="0"/>
    <n v="24.318024250762754"/>
    <n v="1"/>
    <x v="1036"/>
  </r>
  <r>
    <n v="2019"/>
    <d v="2019-03-14T00:00:00"/>
    <x v="10"/>
    <x v="0"/>
    <x v="2"/>
    <d v="1899-12-30T12:56:00"/>
    <n v="30"/>
    <s v="brc"/>
    <s v="Brown Chromis"/>
    <s v="Chromis multilineata"/>
    <x v="27"/>
    <x v="3"/>
    <n v="14"/>
    <n v="20"/>
    <m/>
    <n v="1.4789999999999999E-2"/>
    <n v="2.98"/>
    <n v="0"/>
    <n v="0"/>
    <n v="38.49725114809862"/>
    <n v="1"/>
    <x v="1124"/>
  </r>
  <r>
    <n v="2019"/>
    <d v="2019-03-14T00:00:00"/>
    <x v="10"/>
    <x v="0"/>
    <x v="2"/>
    <d v="1899-12-30T12:56:00"/>
    <n v="30"/>
    <s v="brc"/>
    <s v="Brown Chromis"/>
    <s v="Chromis multilineata"/>
    <x v="27"/>
    <x v="3"/>
    <n v="3"/>
    <n v="40"/>
    <m/>
    <n v="1.4789999999999999E-2"/>
    <n v="2.98"/>
    <n v="0"/>
    <n v="0"/>
    <n v="0.39065151514322999"/>
    <n v="1"/>
    <x v="1047"/>
  </r>
  <r>
    <n v="2019"/>
    <d v="2019-03-14T00:00:00"/>
    <x v="10"/>
    <x v="0"/>
    <x v="2"/>
    <d v="1899-12-30T12:56:00"/>
    <n v="30"/>
    <s v="brc"/>
    <s v="Brown Chromis"/>
    <s v="Chromis multilineata"/>
    <x v="27"/>
    <x v="3"/>
    <n v="10"/>
    <n v="10"/>
    <m/>
    <n v="1.4789999999999999E-2"/>
    <n v="2.98"/>
    <n v="0"/>
    <n v="0"/>
    <n v="14.124340347257048"/>
    <n v="1"/>
    <x v="1065"/>
  </r>
  <r>
    <n v="2019"/>
    <d v="2019-03-14T00:00:00"/>
    <x v="10"/>
    <x v="0"/>
    <x v="3"/>
    <d v="1899-12-30T13:07:00"/>
    <n v="30"/>
    <s v="brc"/>
    <s v="Brown Chromis"/>
    <s v="Chromis multilineata"/>
    <x v="27"/>
    <x v="3"/>
    <n v="10"/>
    <n v="2"/>
    <m/>
    <n v="1.4789999999999999E-2"/>
    <n v="2.98"/>
    <n v="0"/>
    <n v="0"/>
    <n v="14.124340347257048"/>
    <n v="1"/>
    <x v="1062"/>
  </r>
  <r>
    <n v="2019"/>
    <d v="2019-03-14T00:00:00"/>
    <x v="10"/>
    <x v="0"/>
    <x v="3"/>
    <d v="1899-12-30T13:07:00"/>
    <n v="30"/>
    <s v="brc"/>
    <s v="Brown Chromis"/>
    <s v="Chromis multilineata"/>
    <x v="27"/>
    <x v="3"/>
    <n v="10"/>
    <n v="20"/>
    <m/>
    <n v="1.4789999999999999E-2"/>
    <n v="2.98"/>
    <n v="0"/>
    <n v="0"/>
    <n v="14.124340347257048"/>
    <n v="1"/>
    <x v="1032"/>
  </r>
  <r>
    <n v="2019"/>
    <d v="2019-03-14T00:00:00"/>
    <x v="10"/>
    <x v="0"/>
    <x v="3"/>
    <d v="1899-12-30T13:07:00"/>
    <n v="30"/>
    <s v="brc"/>
    <s v="Brown Chromis"/>
    <s v="Chromis multilineata"/>
    <x v="27"/>
    <x v="3"/>
    <n v="15"/>
    <n v="5"/>
    <m/>
    <n v="1.4789999999999999E-2"/>
    <n v="2.98"/>
    <n v="0"/>
    <n v="0"/>
    <n v="47.2846442553682"/>
    <n v="1"/>
    <x v="1125"/>
  </r>
  <r>
    <n v="2019"/>
    <d v="2019-03-14T00:00:00"/>
    <x v="10"/>
    <x v="0"/>
    <x v="3"/>
    <d v="1899-12-30T13:07:00"/>
    <n v="30"/>
    <s v="brc"/>
    <s v="Brown Chromis"/>
    <s v="Chromis multilineata"/>
    <x v="27"/>
    <x v="3"/>
    <n v="6"/>
    <n v="40"/>
    <m/>
    <n v="1.4789999999999999E-2"/>
    <n v="2.98"/>
    <n v="0"/>
    <n v="0"/>
    <n v="3.0821864023530869"/>
    <n v="1"/>
    <x v="1126"/>
  </r>
  <r>
    <n v="2019"/>
    <d v="2019-03-14T00:00:00"/>
    <x v="10"/>
    <x v="0"/>
    <x v="4"/>
    <d v="1899-12-30T13:16:00"/>
    <n v="32"/>
    <s v="blc"/>
    <s v="Blue Chromis"/>
    <s v="Chromis cyanea"/>
    <x v="27"/>
    <x v="3"/>
    <n v="10"/>
    <n v="3"/>
    <m/>
    <n v="1.4789999999999999E-2"/>
    <n v="2.98"/>
    <n v="0"/>
    <n v="0"/>
    <n v="14.124340347257048"/>
    <n v="1"/>
    <x v="1061"/>
  </r>
  <r>
    <n v="2019"/>
    <d v="2019-03-14T00:00:00"/>
    <x v="10"/>
    <x v="0"/>
    <x v="4"/>
    <d v="1899-12-30T13:16:00"/>
    <n v="32"/>
    <s v="brc"/>
    <s v="Brown Chromis"/>
    <s v="Chromis multilineata"/>
    <x v="27"/>
    <x v="3"/>
    <n v="6"/>
    <n v="30"/>
    <m/>
    <n v="1.4789999999999999E-2"/>
    <n v="2.98"/>
    <n v="0"/>
    <n v="0"/>
    <n v="3.0821864023530869"/>
    <n v="1"/>
    <x v="1127"/>
  </r>
  <r>
    <n v="2019"/>
    <d v="2019-03-14T00:00:00"/>
    <x v="10"/>
    <x v="0"/>
    <x v="4"/>
    <d v="1899-12-30T13:16:00"/>
    <n v="32"/>
    <s v="brc"/>
    <s v="Brown Chromis"/>
    <s v="Chromis multilineata"/>
    <x v="27"/>
    <x v="3"/>
    <n v="10"/>
    <n v="70"/>
    <m/>
    <n v="1.4789999999999999E-2"/>
    <n v="2.98"/>
    <n v="0"/>
    <n v="0"/>
    <n v="14.124340347257048"/>
    <n v="1"/>
    <x v="1128"/>
  </r>
  <r>
    <n v="2019"/>
    <d v="2019-03-14T00:00:00"/>
    <x v="10"/>
    <x v="0"/>
    <x v="4"/>
    <d v="1899-12-30T13:16:00"/>
    <n v="32"/>
    <s v="brc"/>
    <s v="Brown Chromis"/>
    <s v="Chromis multilineata"/>
    <x v="27"/>
    <x v="3"/>
    <n v="13"/>
    <n v="1"/>
    <m/>
    <n v="1.4789999999999999E-2"/>
    <n v="2.98"/>
    <n v="0"/>
    <n v="0"/>
    <n v="30.868772770933074"/>
    <n v="1"/>
    <x v="1129"/>
  </r>
  <r>
    <n v="2019"/>
    <d v="2019-03-14T00:00:00"/>
    <x v="10"/>
    <x v="0"/>
    <x v="4"/>
    <d v="1899-12-30T13:16:00"/>
    <n v="32"/>
    <s v="brc"/>
    <s v="Brown Chromis"/>
    <s v="Chromis multilineata"/>
    <x v="27"/>
    <x v="3"/>
    <n v="2"/>
    <n v="40"/>
    <m/>
    <n v="1.4789999999999999E-2"/>
    <n v="2.98"/>
    <n v="0"/>
    <n v="0"/>
    <n v="0.11669105359565421"/>
    <n v="1"/>
    <x v="113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54">
  <r>
    <n v="2019"/>
    <d v="2019-03-17T00:00:00"/>
    <x v="0"/>
    <s v="MWW"/>
    <x v="0"/>
    <d v="1899-12-30T12:06:00"/>
    <n v="31"/>
    <s v="yts"/>
    <s v="Yellowtail Snapper"/>
    <s v="Ocyurus chrysurus"/>
    <x v="0"/>
    <x v="0"/>
    <n v="14"/>
    <n v="2"/>
    <m/>
    <n v="1.4789999999999999E-2"/>
    <n v="2.95"/>
    <s v="NA"/>
    <s v="NA"/>
    <n v="35.566888975601678"/>
    <s v="NA"/>
    <n v="71.133777951203356"/>
  </r>
  <r>
    <n v="2019"/>
    <d v="2019-03-17T00:00:00"/>
    <x v="0"/>
    <s v="MWW"/>
    <x v="0"/>
    <d v="1899-12-30T12:06:00"/>
    <n v="31"/>
    <s v="sld"/>
    <s v="Slippery Dick"/>
    <s v="Halichoeres bivittatus"/>
    <x v="1"/>
    <x v="0"/>
    <n v="8"/>
    <n v="1"/>
    <m/>
    <n v="9.3299999999999998E-3"/>
    <n v="3.06"/>
    <s v="NA"/>
    <s v="NA"/>
    <n v="5.4117410047026144"/>
    <s v="NA"/>
    <n v="5.4117410047026144"/>
  </r>
  <r>
    <n v="2019"/>
    <d v="2019-03-17T00:00:00"/>
    <x v="0"/>
    <s v="MWW"/>
    <x v="0"/>
    <d v="1899-12-30T12:06:00"/>
    <n v="31"/>
    <s v="grb"/>
    <s v="Graysby"/>
    <s v="Cephalopholis cruentata"/>
    <x v="2"/>
    <x v="0"/>
    <n v="22"/>
    <n v="1"/>
    <m/>
    <n v="1.1220000000000001E-2"/>
    <n v="3.07"/>
    <s v="NA"/>
    <s v="NA"/>
    <n v="148.3305090081615"/>
    <s v="NA"/>
    <n v="148.3305090081615"/>
  </r>
  <r>
    <n v="2019"/>
    <d v="2019-03-17T00:00:00"/>
    <x v="0"/>
    <s v="MWW"/>
    <x v="0"/>
    <d v="1899-12-30T12:06:00"/>
    <n v="31"/>
    <s v="frg"/>
    <s v="French Grunt"/>
    <s v="Haemulon flavolineatum"/>
    <x v="3"/>
    <x v="0"/>
    <n v="15"/>
    <n v="1"/>
    <m/>
    <n v="1.349E-2"/>
    <n v="3"/>
    <s v="NA"/>
    <s v="NA"/>
    <n v="45.528750000000002"/>
    <s v="NA"/>
    <n v="45.528750000000002"/>
  </r>
  <r>
    <n v="2019"/>
    <d v="2019-03-17T00:00:00"/>
    <x v="0"/>
    <s v="MWW"/>
    <x v="0"/>
    <d v="1899-12-30T12:06:00"/>
    <n v="31"/>
    <s v="yhw"/>
    <s v="Yellowhead Wrasse"/>
    <s v="Halichoeres garnoti"/>
    <x v="1"/>
    <x v="0"/>
    <n v="15"/>
    <n v="1"/>
    <m/>
    <n v="0.01"/>
    <n v="3.13"/>
    <s v="NA"/>
    <s v="NA"/>
    <n v="47.991645489734076"/>
    <s v="NA"/>
    <n v="47.991645489734076"/>
  </r>
  <r>
    <n v="2019"/>
    <d v="2019-03-17T00:00:00"/>
    <x v="0"/>
    <s v="MWW"/>
    <x v="0"/>
    <d v="1899-12-30T12:06:00"/>
    <n v="31"/>
    <s v="ygf"/>
    <s v="Goatfish"/>
    <s v="Mulloidichthys martinicus"/>
    <x v="4"/>
    <x v="0"/>
    <n v="18"/>
    <n v="1"/>
    <m/>
    <n v="9.7699999999999992E-3"/>
    <n v="3.12"/>
    <s v="NA"/>
    <s v="NA"/>
    <n v="80.601807249259167"/>
    <s v="NA"/>
    <n v="80.601807249259167"/>
  </r>
  <r>
    <n v="2019"/>
    <d v="2019-03-17T00:00:00"/>
    <x v="0"/>
    <s v="MWW"/>
    <x v="0"/>
    <d v="1899-12-30T12:06:00"/>
    <n v="31"/>
    <s v="frg"/>
    <s v="French Grunt"/>
    <s v="Haemulon flavolineatum"/>
    <x v="3"/>
    <x v="0"/>
    <n v="15"/>
    <n v="1"/>
    <m/>
    <n v="1.349E-2"/>
    <n v="3"/>
    <s v="NA"/>
    <s v="NA"/>
    <n v="45.528750000000002"/>
    <s v="NA"/>
    <n v="45.528750000000002"/>
  </r>
  <r>
    <n v="2019"/>
    <d v="2019-03-17T00:00:00"/>
    <x v="0"/>
    <s v="MWW"/>
    <x v="0"/>
    <d v="1899-12-30T12:06:00"/>
    <n v="31"/>
    <s v="yhw"/>
    <s v="Yellowhead Wrasse"/>
    <s v="Halichoeres garnoti"/>
    <x v="1"/>
    <x v="0"/>
    <n v="6"/>
    <n v="1"/>
    <m/>
    <n v="0.01"/>
    <n v="3.13"/>
    <s v="NA"/>
    <s v="NA"/>
    <n v="2.7265496699528886"/>
    <s v="NA"/>
    <n v="2.7265496699528886"/>
  </r>
  <r>
    <n v="2019"/>
    <d v="2019-03-17T00:00:00"/>
    <x v="0"/>
    <s v="MWW"/>
    <x v="0"/>
    <d v="1899-12-30T12:06:00"/>
    <n v="31"/>
    <s v="spm"/>
    <s v="Spotted Moray"/>
    <s v="Gymnothorax moringa"/>
    <x v="5"/>
    <x v="0"/>
    <n v="60"/>
    <n v="1"/>
    <m/>
    <n v="9.1E-4"/>
    <n v="3.12"/>
    <s v="NA"/>
    <s v="NA"/>
    <n v="321.27230820431043"/>
    <s v="NA"/>
    <n v="321.27230820431043"/>
  </r>
  <r>
    <n v="2019"/>
    <d v="2019-03-17T00:00:00"/>
    <x v="0"/>
    <s v="MWW"/>
    <x v="0"/>
    <d v="1899-12-30T12:06:00"/>
    <n v="31"/>
    <s v="ygf"/>
    <s v="Goatfish"/>
    <s v="Mulloidichthys martinicus"/>
    <x v="4"/>
    <x v="0"/>
    <n v="17"/>
    <n v="5"/>
    <m/>
    <n v="9.7699999999999992E-3"/>
    <n v="3.12"/>
    <s v="NA"/>
    <s v="NA"/>
    <n v="67.436527390317082"/>
    <s v="NA"/>
    <n v="337.18263695158544"/>
  </r>
  <r>
    <n v="2019"/>
    <d v="2019-03-17T00:00:00"/>
    <x v="0"/>
    <s v="MWW"/>
    <x v="0"/>
    <d v="1899-12-30T12:06:00"/>
    <n v="31"/>
    <s v="ygf"/>
    <s v="Goatfish"/>
    <s v="Mulloidichthys martinicus"/>
    <x v="4"/>
    <x v="0"/>
    <n v="14"/>
    <n v="12"/>
    <m/>
    <n v="9.7699999999999992E-3"/>
    <n v="3.12"/>
    <s v="NA"/>
    <s v="NA"/>
    <n v="36.797137450279614"/>
    <s v="NA"/>
    <n v="441.56564940335534"/>
  </r>
  <r>
    <n v="2019"/>
    <d v="2019-03-17T00:00:00"/>
    <x v="0"/>
    <s v="MWW"/>
    <x v="0"/>
    <d v="1899-12-30T12:06:00"/>
    <n v="31"/>
    <s v="ljs"/>
    <s v="Longjaw squirrelfish"/>
    <s v="Neoniphon marianus"/>
    <x v="6"/>
    <x v="0"/>
    <n v="15"/>
    <n v="1"/>
    <m/>
    <n v="1.549E-2"/>
    <n v="2.98"/>
    <s v="NA"/>
    <s v="NA"/>
    <n v="49.52259225934101"/>
    <s v="NA"/>
    <n v="49.52259225934101"/>
  </r>
  <r>
    <n v="2019"/>
    <d v="2019-03-17T00:00:00"/>
    <x v="0"/>
    <s v="MWW"/>
    <x v="0"/>
    <d v="1899-12-30T12:06:00"/>
    <n v="31"/>
    <s v="prp"/>
    <s v="Princess Parrotfish"/>
    <s v="Scarus taeniopterus"/>
    <x v="7"/>
    <x v="1"/>
    <n v="24"/>
    <n v="1"/>
    <s v="t"/>
    <n v="3.3500000000000002E-2"/>
    <n v="2.7086000000000001"/>
    <n v="-3.2256999999999998"/>
    <n v="2.3852000000000002"/>
    <n v="183.4361709463644"/>
    <n v="282.86541679033706"/>
    <n v="282.86541679033706"/>
  </r>
  <r>
    <n v="2019"/>
    <d v="2019-03-17T00:00:00"/>
    <x v="0"/>
    <s v="MWW"/>
    <x v="0"/>
    <d v="1899-12-30T12:06:00"/>
    <n v="31"/>
    <s v="strp"/>
    <s v="Striped Parrotfish"/>
    <s v="Scarus iserti"/>
    <x v="7"/>
    <x v="1"/>
    <n v="10"/>
    <n v="1"/>
    <s v="i"/>
    <n v="1.0959999999999999E-2"/>
    <n v="3.01"/>
    <n v="-4.8887"/>
    <n v="3.0548000000000002"/>
    <n v="11.21529119539707"/>
    <n v="16.630296795457848"/>
    <n v="16.630296795457848"/>
  </r>
  <r>
    <n v="2019"/>
    <d v="2019-03-17T00:00:00"/>
    <x v="0"/>
    <s v="MWW"/>
    <x v="0"/>
    <d v="1899-12-30T12:06:00"/>
    <n v="31"/>
    <s v="prp"/>
    <s v="Princess Parrotfish"/>
    <s v="Scarus taeniopterus"/>
    <x v="7"/>
    <x v="1"/>
    <n v="5"/>
    <n v="3"/>
    <s v="j"/>
    <n v="3.3500000000000002E-2"/>
    <n v="2.7086000000000001"/>
    <n v="-3.2256999999999998"/>
    <n v="2.3852000000000002"/>
    <n v="2.6198411586557824"/>
    <n v="6.7093933568168316"/>
    <n v="20.128180070450494"/>
  </r>
  <r>
    <n v="2019"/>
    <d v="2019-03-17T00:00:00"/>
    <x v="0"/>
    <s v="MWW"/>
    <x v="0"/>
    <d v="1899-12-30T12:06:00"/>
    <n v="31"/>
    <s v="prp"/>
    <s v="Princess Parrotfish"/>
    <s v="Scarus taeniopterus"/>
    <x v="7"/>
    <x v="1"/>
    <n v="2"/>
    <n v="2"/>
    <s v="j"/>
    <n v="3.3500000000000002E-2"/>
    <n v="2.7086000000000001"/>
    <n v="-3.2256999999999998"/>
    <n v="2.3852000000000002"/>
    <n v="0.21898514404304498"/>
    <n v="0.75425247798161132"/>
    <n v="1.5085049559632226"/>
  </r>
  <r>
    <n v="2019"/>
    <d v="2019-03-17T00:00:00"/>
    <x v="0"/>
    <s v="MWW"/>
    <x v="0"/>
    <d v="1899-12-30T12:06:00"/>
    <n v="31"/>
    <s v="prp"/>
    <s v="Princess Parrotfish"/>
    <s v="Scarus taeniopterus"/>
    <x v="7"/>
    <x v="1"/>
    <n v="6"/>
    <n v="2"/>
    <s v="j"/>
    <n v="3.3500000000000002E-2"/>
    <n v="2.7086000000000001"/>
    <n v="-3.2256999999999998"/>
    <n v="2.3852000000000002"/>
    <n v="4.2928457508060323"/>
    <n v="10.364452425850182"/>
    <n v="20.728904851700364"/>
  </r>
  <r>
    <n v="2019"/>
    <d v="2019-03-17T00:00:00"/>
    <x v="0"/>
    <s v="MWW"/>
    <x v="0"/>
    <d v="1899-12-30T12:06:00"/>
    <n v="31"/>
    <s v="qup"/>
    <s v="Queen Parrotfish"/>
    <s v="Scarus vetula"/>
    <x v="7"/>
    <x v="1"/>
    <n v="21"/>
    <n v="1"/>
    <s v="i"/>
    <n v="1.38E-2"/>
    <n v="3.03"/>
    <n v="-5.0162000000000004"/>
    <n v="3.1109"/>
    <n v="140.02434487876087"/>
    <n v="161.43288343397762"/>
    <n v="161.43288343397762"/>
  </r>
  <r>
    <n v="2019"/>
    <d v="2019-03-17T00:00:00"/>
    <x v="0"/>
    <s v="MWW"/>
    <x v="0"/>
    <d v="1899-12-30T12:06:00"/>
    <n v="31"/>
    <s v="prp"/>
    <s v="Princess Parrotfish"/>
    <s v="Scarus taeniopterus"/>
    <x v="7"/>
    <x v="1"/>
    <n v="12"/>
    <n v="1"/>
    <s v="i"/>
    <n v="3.3500000000000002E-2"/>
    <n v="2.7086000000000001"/>
    <n v="-3.2256999999999998"/>
    <n v="2.3852000000000002"/>
    <n v="28.061774480442775"/>
    <n v="54.145592205106873"/>
    <n v="54.145592205106873"/>
  </r>
  <r>
    <n v="2019"/>
    <d v="2019-03-17T00:00:00"/>
    <x v="0"/>
    <s v="MWW"/>
    <x v="0"/>
    <d v="1899-12-30T12:06:00"/>
    <n v="31"/>
    <s v="prp"/>
    <s v="Princess Parrotfish"/>
    <s v="Scarus taeniopterus"/>
    <x v="7"/>
    <x v="1"/>
    <n v="18"/>
    <n v="1"/>
    <s v="i"/>
    <n v="3.3500000000000002E-2"/>
    <n v="2.7086000000000001"/>
    <n v="-3.2256999999999998"/>
    <n v="2.3852000000000002"/>
    <n v="84.154222975924739"/>
    <n v="142.42163893869329"/>
    <n v="142.42163893869329"/>
  </r>
  <r>
    <n v="2019"/>
    <d v="2019-03-17T00:00:00"/>
    <x v="0"/>
    <s v="MWW"/>
    <x v="0"/>
    <d v="1899-12-30T12:06:00"/>
    <n v="31"/>
    <s v="stop"/>
    <s v="Stoplight Parrotfish"/>
    <s v="Sparisoma viride"/>
    <x v="7"/>
    <x v="1"/>
    <n v="20"/>
    <n v="1"/>
    <s v="t"/>
    <n v="1.38E-2"/>
    <n v="3.04"/>
    <n v="-4.4317000000000002"/>
    <n v="2.9051"/>
    <n v="124.45440510662077"/>
    <n v="179.06975540636282"/>
    <n v="179.06975540636282"/>
  </r>
  <r>
    <n v="2019"/>
    <d v="2019-03-17T00:00:00"/>
    <x v="0"/>
    <s v="MWW"/>
    <x v="0"/>
    <d v="1899-12-30T12:06:00"/>
    <n v="31"/>
    <s v="qup"/>
    <s v="Queen Parrotfish"/>
    <s v="Scarus vetula"/>
    <x v="7"/>
    <x v="1"/>
    <n v="40"/>
    <n v="1"/>
    <s v="t"/>
    <n v="1.38E-2"/>
    <n v="3.03"/>
    <n v="-5.0162000000000004"/>
    <n v="3.1109"/>
    <n v="986.553996256544"/>
    <n v="1198.2527297145662"/>
    <n v="1198.2527297145662"/>
  </r>
  <r>
    <n v="2019"/>
    <d v="2019-03-17T00:00:00"/>
    <x v="0"/>
    <s v="MWW"/>
    <x v="0"/>
    <d v="1899-12-30T12:06:00"/>
    <n v="31"/>
    <s v="qup"/>
    <s v="Queen Parrotfish"/>
    <s v="Scarus vetula"/>
    <x v="7"/>
    <x v="1"/>
    <n v="26"/>
    <n v="1"/>
    <s v="i"/>
    <n v="1.38E-2"/>
    <n v="3.03"/>
    <n v="-5.0162000000000004"/>
    <n v="3.1109"/>
    <n v="267.45352779811407"/>
    <n v="313.71883111439962"/>
    <n v="313.71883111439962"/>
  </r>
  <r>
    <n v="2019"/>
    <d v="2019-03-17T00:00:00"/>
    <x v="0"/>
    <s v="MWW"/>
    <x v="0"/>
    <d v="1899-12-30T12:06:00"/>
    <n v="31"/>
    <s v="prp"/>
    <s v="Princess Parrotfish"/>
    <s v="Scarus taeniopterus"/>
    <x v="7"/>
    <x v="1"/>
    <n v="6"/>
    <n v="2"/>
    <s v="j"/>
    <n v="3.3500000000000002E-2"/>
    <n v="2.7086000000000001"/>
    <n v="-3.2256999999999998"/>
    <n v="2.3852000000000002"/>
    <n v="4.2928457508060323"/>
    <n v="10.364452425850182"/>
    <n v="20.728904851700364"/>
  </r>
  <r>
    <n v="2019"/>
    <d v="2019-03-17T00:00:00"/>
    <x v="0"/>
    <s v="MWW"/>
    <x v="0"/>
    <d v="1899-12-30T12:06:00"/>
    <n v="31"/>
    <s v="ocs"/>
    <s v="Ocean Surgeonfish"/>
    <s v="Acanthurus bahianus"/>
    <x v="8"/>
    <x v="1"/>
    <n v="15"/>
    <n v="1"/>
    <m/>
    <n v="1.8620000000000001E-2"/>
    <n v="2.91"/>
    <n v="-4.6005000000000003"/>
    <n v="2.9752000000000001"/>
    <n v="49.249887240092868"/>
    <n v="74.783659607909669"/>
    <n v="74.783659607909669"/>
  </r>
  <r>
    <n v="2019"/>
    <d v="2019-03-17T00:00:00"/>
    <x v="0"/>
    <s v="MWW"/>
    <x v="0"/>
    <d v="1899-12-30T12:06:00"/>
    <n v="31"/>
    <s v="scf"/>
    <s v="Scrawled Filefish"/>
    <s v="Aluterus scriptus"/>
    <x v="9"/>
    <x v="2"/>
    <n v="30"/>
    <n v="3"/>
    <m/>
    <n v="0.82299999999999995"/>
    <n v="1.8136000000000001"/>
    <s v="NA"/>
    <s v="NA"/>
    <n v="392.92253994947214"/>
    <s v="NA"/>
    <n v="1178.7676198484164"/>
  </r>
  <r>
    <n v="2019"/>
    <d v="2019-03-17T00:00:00"/>
    <x v="0"/>
    <s v="MWW"/>
    <x v="0"/>
    <d v="1899-12-30T12:06:00"/>
    <n v="31"/>
    <s v="spt"/>
    <s v="Spotted Trunkfish"/>
    <s v="Lactophrys bicaudalis"/>
    <x v="10"/>
    <x v="2"/>
    <n v="15"/>
    <n v="1"/>
    <m/>
    <n v="4.9000000000000002E-2"/>
    <n v="2.78"/>
    <s v="NA"/>
    <s v="NA"/>
    <n v="91.144355899496077"/>
    <s v="NA"/>
    <n v="91.144355899496077"/>
  </r>
  <r>
    <n v="2019"/>
    <d v="2019-03-17T00:00:00"/>
    <x v="0"/>
    <s v="MWW"/>
    <x v="0"/>
    <d v="1899-12-30T12:06:00"/>
    <n v="31"/>
    <s v="snp"/>
    <s v="Sharp-nose puffer "/>
    <s v="Canthigaster rostrata"/>
    <x v="11"/>
    <x v="2"/>
    <n v="5"/>
    <n v="3"/>
    <m/>
    <n v="2.239E-2"/>
    <n v="2.96"/>
    <s v="NA"/>
    <s v="NA"/>
    <n v="2.6242506075131411"/>
    <s v="NA"/>
    <n v="7.8727518225394233"/>
  </r>
  <r>
    <n v="2019"/>
    <d v="2019-03-17T00:00:00"/>
    <x v="0"/>
    <s v="MWW"/>
    <x v="0"/>
    <d v="1899-12-30T12:06:00"/>
    <n v="31"/>
    <s v="brc"/>
    <s v="Brown Chromis"/>
    <s v="Chromis multilineata"/>
    <x v="12"/>
    <x v="3"/>
    <n v="7"/>
    <n v="50"/>
    <m/>
    <n v="1.4789999999999999E-2"/>
    <n v="2.98"/>
    <s v="NA"/>
    <s v="NA"/>
    <n v="4.8793315934340233"/>
    <s v="NA"/>
    <n v="243.96657967170117"/>
  </r>
  <r>
    <n v="2019"/>
    <d v="2019-03-17T00:00:00"/>
    <x v="0"/>
    <s v="MWW"/>
    <x v="0"/>
    <d v="1899-12-30T12:06:00"/>
    <n v="31"/>
    <s v="brc"/>
    <s v="Brown Chromis"/>
    <s v="Chromis multilineata"/>
    <x v="12"/>
    <x v="3"/>
    <n v="4"/>
    <n v="10"/>
    <m/>
    <n v="1.4789999999999999E-2"/>
    <n v="2.98"/>
    <s v="NA"/>
    <s v="NA"/>
    <n v="0.92067626702257244"/>
    <s v="NA"/>
    <n v="9.206762670225725"/>
  </r>
  <r>
    <n v="2019"/>
    <d v="2019-03-17T00:00:00"/>
    <x v="0"/>
    <s v="MWW"/>
    <x v="0"/>
    <d v="1899-12-30T12:06:00"/>
    <n v="31"/>
    <s v="brc"/>
    <s v="Brown Chromis"/>
    <s v="Chromis multilineata"/>
    <x v="12"/>
    <x v="3"/>
    <n v="10"/>
    <n v="20"/>
    <m/>
    <n v="1.4789999999999999E-2"/>
    <n v="2.98"/>
    <s v="NA"/>
    <s v="NA"/>
    <n v="14.124340347257048"/>
    <s v="NA"/>
    <n v="282.48680694514098"/>
  </r>
  <r>
    <n v="2019"/>
    <d v="2019-03-17T00:00:00"/>
    <x v="0"/>
    <s v="MWW"/>
    <x v="0"/>
    <d v="1899-12-30T12:06:00"/>
    <n v="31"/>
    <s v="brc"/>
    <s v="Brown Chromis"/>
    <s v="Chromis multilineata"/>
    <x v="12"/>
    <x v="3"/>
    <n v="3"/>
    <n v="20"/>
    <m/>
    <n v="1.4789999999999999E-2"/>
    <n v="2.98"/>
    <s v="NA"/>
    <s v="NA"/>
    <n v="0.39065151514322999"/>
    <s v="NA"/>
    <n v="7.8130303028645995"/>
  </r>
  <r>
    <n v="2019"/>
    <d v="2019-03-17T00:00:00"/>
    <x v="0"/>
    <s v="MWW"/>
    <x v="0"/>
    <d v="1899-12-30T12:06:00"/>
    <n v="31"/>
    <s v="brc"/>
    <s v="Brown Chromis"/>
    <s v="Chromis multilineata"/>
    <x v="12"/>
    <x v="3"/>
    <n v="6"/>
    <n v="20"/>
    <m/>
    <n v="1.4789999999999999E-2"/>
    <n v="2.98"/>
    <s v="NA"/>
    <s v="NA"/>
    <n v="3.0821864023530869"/>
    <s v="NA"/>
    <n v="61.643728047061742"/>
  </r>
  <r>
    <n v="2019"/>
    <d v="2019-03-17T00:00:00"/>
    <x v="0"/>
    <s v="MWW"/>
    <x v="0"/>
    <d v="1899-12-30T12:06:00"/>
    <n v="31"/>
    <s v="brc"/>
    <s v="Brown Chromis"/>
    <s v="Chromis multilineata"/>
    <x v="12"/>
    <x v="3"/>
    <n v="13"/>
    <n v="5"/>
    <m/>
    <n v="1.4789999999999999E-2"/>
    <n v="2.98"/>
    <s v="NA"/>
    <s v="NA"/>
    <n v="30.868772770933074"/>
    <s v="NA"/>
    <n v="154.34386385466536"/>
  </r>
  <r>
    <n v="2019"/>
    <d v="2019-03-17T00:00:00"/>
    <x v="0"/>
    <s v="MWW"/>
    <x v="1"/>
    <d v="1899-12-30T12:15:00"/>
    <n v="32"/>
    <s v="sms"/>
    <s v="Schoolmaster snapper"/>
    <s v="Lutjanus apodus"/>
    <x v="0"/>
    <x v="0"/>
    <n v="20"/>
    <n v="1"/>
    <m/>
    <n v="1.413E-2"/>
    <n v="2.98"/>
    <s v="NA"/>
    <s v="NA"/>
    <n v="106.46614985661742"/>
    <s v="NA"/>
    <n v="106.46614985661742"/>
  </r>
  <r>
    <n v="2019"/>
    <d v="2019-03-17T00:00:00"/>
    <x v="0"/>
    <s v="MWW"/>
    <x v="1"/>
    <d v="1899-12-30T12:15:00"/>
    <n v="32"/>
    <s v="ygf"/>
    <s v="Goatfish"/>
    <s v="Mulloidichthys martinicus"/>
    <x v="4"/>
    <x v="0"/>
    <n v="15"/>
    <n v="1"/>
    <m/>
    <n v="9.7699999999999992E-3"/>
    <n v="3.12"/>
    <s v="NA"/>
    <s v="NA"/>
    <n v="45.635129993427114"/>
    <s v="NA"/>
    <n v="45.635129993427114"/>
  </r>
  <r>
    <n v="2019"/>
    <d v="2019-03-17T00:00:00"/>
    <x v="0"/>
    <s v="MWW"/>
    <x v="1"/>
    <d v="1899-12-30T12:15:00"/>
    <n v="32"/>
    <s v="frg"/>
    <s v="French Grunt"/>
    <s v="Haemulon flavolineatum"/>
    <x v="3"/>
    <x v="0"/>
    <n v="17"/>
    <n v="1"/>
    <m/>
    <n v="1.349E-2"/>
    <n v="3"/>
    <s v="NA"/>
    <s v="NA"/>
    <n v="66.27637"/>
    <s v="NA"/>
    <n v="66.27637"/>
  </r>
  <r>
    <n v="2019"/>
    <d v="2019-03-17T00:00:00"/>
    <x v="0"/>
    <s v="MWW"/>
    <x v="1"/>
    <d v="1899-12-30T12:15:00"/>
    <n v="32"/>
    <s v="baj"/>
    <s v="Bar Jack"/>
    <s v="Caranx ruber"/>
    <x v="13"/>
    <x v="0"/>
    <n v="25"/>
    <n v="1"/>
    <m/>
    <n v="1.6979999999999999E-2"/>
    <n v="2.95"/>
    <s v="NA"/>
    <s v="NA"/>
    <n v="225.87112319379585"/>
    <s v="NA"/>
    <n v="225.87112319379585"/>
  </r>
  <r>
    <n v="2019"/>
    <d v="2019-03-17T00:00:00"/>
    <x v="0"/>
    <s v="MWW"/>
    <x v="1"/>
    <d v="1899-12-30T12:15:00"/>
    <n v="32"/>
    <s v="grb"/>
    <s v="Graysby"/>
    <s v="Cephalopholis cruentata"/>
    <x v="2"/>
    <x v="0"/>
    <n v="26"/>
    <n v="1"/>
    <m/>
    <n v="1.1220000000000001E-2"/>
    <n v="3.07"/>
    <s v="NA"/>
    <s v="NA"/>
    <n v="247.71997938189452"/>
    <s v="NA"/>
    <n v="247.71997938189452"/>
  </r>
  <r>
    <n v="2019"/>
    <d v="2019-03-17T00:00:00"/>
    <x v="0"/>
    <s v="MWW"/>
    <x v="1"/>
    <d v="1899-12-30T12:15:00"/>
    <n v="32"/>
    <s v="grb"/>
    <s v="Graysby"/>
    <s v="Cephalopholis cruentata"/>
    <x v="2"/>
    <x v="0"/>
    <n v="24"/>
    <n v="1"/>
    <m/>
    <n v="1.1220000000000001E-2"/>
    <n v="3.07"/>
    <s v="NA"/>
    <s v="NA"/>
    <n v="193.74984733419532"/>
    <s v="NA"/>
    <n v="193.74984733419532"/>
  </r>
  <r>
    <n v="2019"/>
    <d v="2019-03-17T00:00:00"/>
    <x v="0"/>
    <s v="MWW"/>
    <x v="1"/>
    <d v="1899-12-30T12:15:00"/>
    <n v="32"/>
    <s v="wsf"/>
    <s v="Whitespotted Filefish"/>
    <s v="Cantherhines macrocerus"/>
    <x v="9"/>
    <x v="0"/>
    <n v="18"/>
    <n v="1"/>
    <m/>
    <n v="2.291E-2"/>
    <n v="2.89"/>
    <s v="NA"/>
    <s v="NA"/>
    <n v="97.221569744863217"/>
    <s v="NA"/>
    <n v="97.221569744863217"/>
  </r>
  <r>
    <n v="2019"/>
    <d v="2019-03-17T00:00:00"/>
    <x v="0"/>
    <s v="MWW"/>
    <x v="1"/>
    <d v="1899-12-30T12:15:00"/>
    <n v="32"/>
    <s v="blg"/>
    <s v="Blue Striped Grunt"/>
    <s v="Haemulon sciurus"/>
    <x v="3"/>
    <x v="0"/>
    <n v="31"/>
    <n v="1"/>
    <m/>
    <n v="1.549E-2"/>
    <n v="2.98"/>
    <s v="NA"/>
    <s v="NA"/>
    <n v="430.83330192468071"/>
    <s v="NA"/>
    <n v="430.83330192468071"/>
  </r>
  <r>
    <n v="2019"/>
    <d v="2019-03-17T00:00:00"/>
    <x v="0"/>
    <s v="MWW"/>
    <x v="1"/>
    <d v="1899-12-30T12:15:00"/>
    <n v="32"/>
    <s v="ygf"/>
    <s v="Goatfish"/>
    <s v="Mulloidichthys martinicus"/>
    <x v="4"/>
    <x v="0"/>
    <n v="18"/>
    <n v="9"/>
    <m/>
    <n v="9.7699999999999992E-3"/>
    <n v="3.12"/>
    <s v="NA"/>
    <s v="NA"/>
    <n v="80.601807249259167"/>
    <s v="NA"/>
    <n v="725.41626524333253"/>
  </r>
  <r>
    <n v="2019"/>
    <d v="2019-03-17T00:00:00"/>
    <x v="0"/>
    <s v="MWW"/>
    <x v="1"/>
    <d v="1899-12-30T12:15:00"/>
    <n v="32"/>
    <s v="ham"/>
    <s v="Hamlet spp."/>
    <s v="Hypoplectrus puella"/>
    <x v="2"/>
    <x v="0"/>
    <n v="10"/>
    <n v="1"/>
    <m/>
    <n v="1.7780000000000001E-2"/>
    <n v="3.03"/>
    <s v="NA"/>
    <s v="NA"/>
    <n v="19.051613247124653"/>
    <s v="NA"/>
    <n v="19.051613247124653"/>
  </r>
  <r>
    <n v="2019"/>
    <d v="2019-03-17T00:00:00"/>
    <x v="0"/>
    <s v="MWW"/>
    <x v="1"/>
    <d v="1899-12-30T12:15:00"/>
    <n v="32"/>
    <s v="rbp"/>
    <s v="Redband Parrotfish"/>
    <s v="Sparisoma aurofrenatum"/>
    <x v="7"/>
    <x v="1"/>
    <n v="15"/>
    <n v="1"/>
    <s v="t"/>
    <n v="1.072E-2"/>
    <n v="3.12"/>
    <n v="-4.0781000000000001"/>
    <n v="2.7437999999999998"/>
    <n v="50.072527485111436"/>
    <n v="78.101467931149301"/>
    <n v="78.101467931149301"/>
  </r>
  <r>
    <n v="2019"/>
    <d v="2019-03-17T00:00:00"/>
    <x v="0"/>
    <s v="MWW"/>
    <x v="1"/>
    <d v="1899-12-30T12:15:00"/>
    <n v="32"/>
    <s v="qup"/>
    <s v="Queen Parrotfish"/>
    <s v="Scarus vetula"/>
    <x v="7"/>
    <x v="1"/>
    <n v="29"/>
    <n v="1"/>
    <s v="t"/>
    <n v="1.38E-2"/>
    <n v="3.03"/>
    <n v="-5.0162000000000004"/>
    <n v="3.1109"/>
    <n v="372.34456592033081"/>
    <n v="440.62986728379997"/>
    <n v="440.62986728379997"/>
  </r>
  <r>
    <n v="2019"/>
    <d v="2019-03-17T00:00:00"/>
    <x v="0"/>
    <s v="MWW"/>
    <x v="1"/>
    <d v="1899-12-30T12:15:00"/>
    <n v="32"/>
    <s v="prp"/>
    <s v="Princess Parrotfish"/>
    <s v="Scarus taeniopterus"/>
    <x v="7"/>
    <x v="1"/>
    <n v="21"/>
    <n v="1"/>
    <s v="t"/>
    <n v="3.3500000000000002E-2"/>
    <n v="2.7086000000000001"/>
    <n v="-3.2256999999999998"/>
    <n v="2.3852000000000002"/>
    <n v="127.76384956386568"/>
    <n v="205.71097462173614"/>
    <n v="205.71097462173614"/>
  </r>
  <r>
    <n v="2019"/>
    <d v="2019-03-17T00:00:00"/>
    <x v="0"/>
    <s v="MWW"/>
    <x v="1"/>
    <d v="1899-12-30T12:15:00"/>
    <n v="32"/>
    <s v="stop"/>
    <s v="Stoplight Parrotfish"/>
    <s v="Sparisoma viride"/>
    <x v="7"/>
    <x v="1"/>
    <n v="30"/>
    <n v="1"/>
    <s v="t"/>
    <n v="1.38E-2"/>
    <n v="3.04"/>
    <n v="-4.4317000000000002"/>
    <n v="2.9051"/>
    <n v="426.90151962585236"/>
    <n v="581.54718397712224"/>
    <n v="581.54718397712224"/>
  </r>
  <r>
    <n v="2019"/>
    <d v="2019-03-17T00:00:00"/>
    <x v="0"/>
    <s v="MWW"/>
    <x v="1"/>
    <d v="1899-12-30T12:15:00"/>
    <n v="32"/>
    <s v="prp"/>
    <s v="Princess Parrotfish"/>
    <s v="Scarus taeniopterus"/>
    <x v="7"/>
    <x v="1"/>
    <n v="13"/>
    <n v="1"/>
    <s v="i"/>
    <n v="3.3500000000000002E-2"/>
    <n v="2.7086000000000001"/>
    <n v="-3.2256999999999998"/>
    <n v="2.3852000000000002"/>
    <n v="34.855536441080481"/>
    <n v="65.535660968650873"/>
    <n v="65.535660968650873"/>
  </r>
  <r>
    <n v="2019"/>
    <d v="2019-03-17T00:00:00"/>
    <x v="0"/>
    <s v="MWW"/>
    <x v="1"/>
    <d v="1899-12-30T12:15:00"/>
    <n v="32"/>
    <s v="prp"/>
    <s v="Princess Parrotfish"/>
    <s v="Scarus taeniopterus"/>
    <x v="7"/>
    <x v="1"/>
    <n v="4"/>
    <n v="1"/>
    <s v="j"/>
    <n v="3.3500000000000002E-2"/>
    <n v="2.7086000000000001"/>
    <n v="-3.2256999999999998"/>
    <n v="2.3852000000000002"/>
    <n v="1.4314774122851688"/>
    <n v="3.9403381302253098"/>
    <n v="3.9403381302253098"/>
  </r>
  <r>
    <n v="2019"/>
    <d v="2019-03-17T00:00:00"/>
    <x v="0"/>
    <s v="MWW"/>
    <x v="1"/>
    <d v="1899-12-30T12:15:00"/>
    <n v="32"/>
    <s v="rbp"/>
    <s v="Redband Parrotfish"/>
    <s v="Sparisoma aurofrenatum"/>
    <x v="7"/>
    <x v="1"/>
    <n v="14"/>
    <n v="1"/>
    <s v="i"/>
    <n v="1.072E-2"/>
    <n v="3.12"/>
    <n v="-4.0781000000000001"/>
    <n v="2.7437999999999998"/>
    <n v="40.375160027328299"/>
    <n v="64.631778134170816"/>
    <n v="64.631778134170816"/>
  </r>
  <r>
    <n v="2019"/>
    <d v="2019-03-17T00:00:00"/>
    <x v="0"/>
    <s v="MWW"/>
    <x v="1"/>
    <d v="1899-12-30T12:15:00"/>
    <n v="32"/>
    <s v="stop"/>
    <s v="Stoplight Parrotfish"/>
    <s v="Sparisoma viride"/>
    <x v="7"/>
    <x v="1"/>
    <n v="22"/>
    <n v="1"/>
    <s v="i"/>
    <n v="1.38E-2"/>
    <n v="3.04"/>
    <n v="-4.4317000000000002"/>
    <n v="2.9051"/>
    <n v="166.28153926206005"/>
    <n v="236.19577785013334"/>
    <n v="236.19577785013334"/>
  </r>
  <r>
    <n v="2019"/>
    <d v="2019-03-17T00:00:00"/>
    <x v="0"/>
    <s v="MWW"/>
    <x v="1"/>
    <d v="1899-12-30T12:15:00"/>
    <n v="32"/>
    <s v="stop"/>
    <s v="Stoplight Parrotfish"/>
    <s v="Sparisoma viride"/>
    <x v="7"/>
    <x v="1"/>
    <n v="18"/>
    <n v="1"/>
    <s v="i"/>
    <n v="1.38E-2"/>
    <n v="3.04"/>
    <n v="-4.4317000000000002"/>
    <n v="2.9051"/>
    <n v="90.345703069474155"/>
    <n v="131.85364940800787"/>
    <n v="131.85364940800787"/>
  </r>
  <r>
    <n v="2019"/>
    <d v="2019-03-17T00:00:00"/>
    <x v="0"/>
    <s v="MWW"/>
    <x v="1"/>
    <d v="1899-12-30T12:15:00"/>
    <n v="32"/>
    <s v="qup"/>
    <s v="Queen Parrotfish"/>
    <s v="Scarus vetula"/>
    <x v="7"/>
    <x v="1"/>
    <n v="27"/>
    <n v="1"/>
    <s v="i"/>
    <n v="1.38E-2"/>
    <n v="3.03"/>
    <n v="-5.0162000000000004"/>
    <n v="3.1109"/>
    <n v="299.85499780940251"/>
    <n v="352.80077779738235"/>
    <n v="352.80077779738235"/>
  </r>
  <r>
    <n v="2019"/>
    <d v="2019-03-17T00:00:00"/>
    <x v="0"/>
    <s v="MWW"/>
    <x v="1"/>
    <d v="1899-12-30T12:15:00"/>
    <n v="32"/>
    <s v="prp"/>
    <s v="Princess Parrotfish"/>
    <s v="Scarus taeniopterus"/>
    <x v="7"/>
    <x v="1"/>
    <n v="15"/>
    <n v="2"/>
    <s v="i"/>
    <n v="3.3500000000000002E-2"/>
    <n v="2.7086000000000001"/>
    <n v="-3.2256999999999998"/>
    <n v="2.3852000000000002"/>
    <n v="51.357702984233178"/>
    <n v="92.19616810425471"/>
    <n v="184.39233620850942"/>
  </r>
  <r>
    <n v="2019"/>
    <d v="2019-03-17T00:00:00"/>
    <x v="0"/>
    <s v="MWW"/>
    <x v="1"/>
    <d v="1899-12-30T12:15:00"/>
    <n v="32"/>
    <s v="prp"/>
    <s v="Princess Parrotfish"/>
    <s v="Scarus taeniopterus"/>
    <x v="7"/>
    <x v="1"/>
    <n v="14"/>
    <n v="1"/>
    <s v="i"/>
    <n v="3.3500000000000002E-2"/>
    <n v="2.7086000000000001"/>
    <n v="-3.2256999999999998"/>
    <n v="2.3852000000000002"/>
    <n v="42.603688875365265"/>
    <n v="78.206813423753971"/>
    <n v="78.206813423753971"/>
  </r>
  <r>
    <n v="2019"/>
    <d v="2019-03-17T00:00:00"/>
    <x v="0"/>
    <s v="MWW"/>
    <x v="1"/>
    <d v="1899-12-30T12:15:00"/>
    <n v="32"/>
    <s v="qup"/>
    <s v="Queen Parrotfish"/>
    <s v="Scarus vetula"/>
    <x v="7"/>
    <x v="1"/>
    <n v="12"/>
    <n v="1"/>
    <s v="i"/>
    <n v="1.38E-2"/>
    <n v="3.03"/>
    <n v="-5.0162000000000004"/>
    <n v="3.1109"/>
    <n v="25.69202062151523"/>
    <n v="28.309026719500526"/>
    <n v="28.309026719500526"/>
  </r>
  <r>
    <n v="2019"/>
    <d v="2019-03-17T00:00:00"/>
    <x v="0"/>
    <s v="MWW"/>
    <x v="1"/>
    <d v="1899-12-30T12:15:00"/>
    <n v="32"/>
    <s v="ocs"/>
    <s v="Ocean Surgeonfish"/>
    <s v="Acanthurus bahianus"/>
    <x v="8"/>
    <x v="1"/>
    <n v="7"/>
    <n v="2"/>
    <m/>
    <n v="1.8620000000000001E-2"/>
    <n v="2.91"/>
    <n v="-4.6005000000000003"/>
    <n v="2.9752000000000001"/>
    <n v="5.3606193920129481"/>
    <n v="7.7452544270983417"/>
    <n v="15.490508854196683"/>
  </r>
  <r>
    <n v="2019"/>
    <d v="2019-03-17T00:00:00"/>
    <x v="0"/>
    <s v="MWW"/>
    <x v="1"/>
    <d v="1899-12-30T12:15:00"/>
    <n v="32"/>
    <s v="rbp"/>
    <s v="Redband Parrotfish"/>
    <s v="Sparisoma aurofrenatum"/>
    <x v="7"/>
    <x v="1"/>
    <n v="14"/>
    <n v="1"/>
    <s v="i"/>
    <n v="1.072E-2"/>
    <n v="3.12"/>
    <n v="-4.0781000000000001"/>
    <n v="2.7437999999999998"/>
    <n v="40.375160027328299"/>
    <n v="64.631778134170816"/>
    <n v="64.631778134170816"/>
  </r>
  <r>
    <n v="2019"/>
    <d v="2019-03-17T00:00:00"/>
    <x v="0"/>
    <s v="MWW"/>
    <x v="1"/>
    <d v="1899-12-30T12:15:00"/>
    <n v="32"/>
    <s v="snp"/>
    <s v="Sharp-nose puffer "/>
    <s v="Canthigaster rostrata"/>
    <x v="11"/>
    <x v="2"/>
    <n v="4"/>
    <n v="1"/>
    <m/>
    <n v="2.239E-2"/>
    <n v="2.96"/>
    <s v="NA"/>
    <s v="NA"/>
    <n v="1.3556627654519102"/>
    <s v="NA"/>
    <n v="1.3556627654519102"/>
  </r>
  <r>
    <n v="2019"/>
    <d v="2019-03-17T00:00:00"/>
    <x v="0"/>
    <s v="MWW"/>
    <x v="1"/>
    <d v="1899-12-30T12:15:00"/>
    <n v="32"/>
    <s v="snp"/>
    <s v="Sharp-nose puffer "/>
    <s v="Canthigaster rostrata"/>
    <x v="11"/>
    <x v="2"/>
    <n v="5"/>
    <n v="1"/>
    <m/>
    <n v="2.239E-2"/>
    <n v="2.96"/>
    <s v="NA"/>
    <s v="NA"/>
    <n v="2.6242506075131411"/>
    <s v="NA"/>
    <n v="2.6242506075131411"/>
  </r>
  <r>
    <n v="2019"/>
    <d v="2019-03-17T00:00:00"/>
    <x v="0"/>
    <s v="MWW"/>
    <x v="1"/>
    <d v="1899-12-30T12:15:00"/>
    <n v="32"/>
    <s v="brc"/>
    <s v="Brown Chromis"/>
    <s v="Chromis multilineata"/>
    <x v="12"/>
    <x v="3"/>
    <n v="12"/>
    <n v="100"/>
    <m/>
    <n v="1.4789999999999999E-2"/>
    <n v="2.98"/>
    <s v="NA"/>
    <s v="NA"/>
    <n v="24.318024250762754"/>
    <s v="NA"/>
    <n v="2431.8024250762755"/>
  </r>
  <r>
    <n v="2019"/>
    <d v="2019-03-17T00:00:00"/>
    <x v="0"/>
    <s v="MWW"/>
    <x v="1"/>
    <d v="1899-12-30T12:15:00"/>
    <n v="32"/>
    <s v="blc"/>
    <s v="Blue Chromis"/>
    <s v="Chromis cyanea"/>
    <x v="12"/>
    <x v="3"/>
    <n v="7"/>
    <n v="2"/>
    <m/>
    <n v="1.4789999999999999E-2"/>
    <n v="2.98"/>
    <s v="NA"/>
    <s v="NA"/>
    <n v="4.8793315934340233"/>
    <s v="NA"/>
    <n v="9.7586631868680467"/>
  </r>
  <r>
    <n v="2019"/>
    <d v="2019-03-17T00:00:00"/>
    <x v="0"/>
    <s v="MWW"/>
    <x v="1"/>
    <d v="1899-12-30T12:15:00"/>
    <n v="32"/>
    <s v="brc"/>
    <s v="Brown Chromis"/>
    <s v="Chromis multilineata"/>
    <x v="12"/>
    <x v="3"/>
    <n v="5"/>
    <n v="30"/>
    <m/>
    <n v="1.4789999999999999E-2"/>
    <n v="2.98"/>
    <s v="NA"/>
    <s v="NA"/>
    <n v="1.7901885988602571"/>
    <s v="NA"/>
    <n v="53.70565796580771"/>
  </r>
  <r>
    <n v="2019"/>
    <d v="2019-03-17T00:00:00"/>
    <x v="0"/>
    <s v="MWW"/>
    <x v="1"/>
    <d v="1899-12-30T12:15:00"/>
    <n v="32"/>
    <s v="brc"/>
    <s v="Brown Chromis"/>
    <s v="Chromis multilineata"/>
    <x v="12"/>
    <x v="3"/>
    <n v="9"/>
    <n v="30"/>
    <m/>
    <n v="1.4789999999999999E-2"/>
    <n v="2.98"/>
    <s v="NA"/>
    <s v="NA"/>
    <n v="10.3183641841583"/>
    <s v="NA"/>
    <n v="309.550925524749"/>
  </r>
  <r>
    <n v="2019"/>
    <d v="2019-03-17T00:00:00"/>
    <x v="0"/>
    <s v="MWW"/>
    <x v="2"/>
    <d v="1899-12-30T12:25:00"/>
    <n v="31"/>
    <s v="sms"/>
    <s v="Schoolmaster snapper"/>
    <s v="Lutjanus apodus"/>
    <x v="0"/>
    <x v="0"/>
    <n v="30"/>
    <n v="14"/>
    <m/>
    <n v="1.413E-2"/>
    <n v="2.98"/>
    <s v="NA"/>
    <s v="NA"/>
    <n v="356.42117772859569"/>
    <s v="NA"/>
    <n v="4989.8964882003402"/>
  </r>
  <r>
    <n v="2019"/>
    <d v="2019-03-17T00:00:00"/>
    <x v="0"/>
    <s v="MWW"/>
    <x v="2"/>
    <d v="1899-12-30T12:25:00"/>
    <n v="31"/>
    <s v="lsq"/>
    <s v="Longspine Squirrelfish"/>
    <s v="Holocentrus rufus"/>
    <x v="6"/>
    <x v="0"/>
    <n v="19"/>
    <n v="1"/>
    <m/>
    <n v="1.1480000000000001E-2"/>
    <n v="2.89"/>
    <s v="NA"/>
    <s v="NA"/>
    <n v="56.95604110980463"/>
    <s v="NA"/>
    <n v="56.95604110980463"/>
  </r>
  <r>
    <n v="2019"/>
    <d v="2019-03-17T00:00:00"/>
    <x v="0"/>
    <s v="MWW"/>
    <x v="2"/>
    <d v="1899-12-30T12:25:00"/>
    <n v="31"/>
    <s v="frg"/>
    <s v="French Grunt"/>
    <s v="Haemulon flavolineatum"/>
    <x v="3"/>
    <x v="0"/>
    <n v="16"/>
    <n v="1"/>
    <m/>
    <n v="1.349E-2"/>
    <n v="3"/>
    <s v="NA"/>
    <s v="NA"/>
    <n v="55.255040000000001"/>
    <s v="NA"/>
    <n v="55.255040000000001"/>
  </r>
  <r>
    <n v="2019"/>
    <d v="2019-03-17T00:00:00"/>
    <x v="0"/>
    <s v="MWW"/>
    <x v="2"/>
    <d v="1899-12-30T12:25:00"/>
    <n v="31"/>
    <s v="prp"/>
    <s v="Princess Parrotfish"/>
    <s v="Scarus taeniopterus"/>
    <x v="7"/>
    <x v="1"/>
    <n v="20"/>
    <n v="1"/>
    <s v="t"/>
    <n v="3.3500000000000002E-2"/>
    <n v="2.7086000000000001"/>
    <n v="-3.2256999999999998"/>
    <n v="2.3852000000000002"/>
    <n v="111.94756544450011"/>
    <n v="183.11197449783583"/>
    <n v="183.11197449783583"/>
  </r>
  <r>
    <n v="2019"/>
    <d v="2019-03-17T00:00:00"/>
    <x v="0"/>
    <s v="MWW"/>
    <x v="2"/>
    <d v="1899-12-30T12:25:00"/>
    <n v="31"/>
    <s v="qup"/>
    <s v="Queen Parrotfish"/>
    <s v="Scarus vetula"/>
    <x v="7"/>
    <x v="1"/>
    <n v="28"/>
    <n v="1"/>
    <s v="t"/>
    <n v="1.38E-2"/>
    <n v="3.03"/>
    <n v="-5.0162000000000004"/>
    <n v="3.1109"/>
    <n v="334.7864878774447"/>
    <n v="395.06078258407069"/>
    <n v="395.06078258407069"/>
  </r>
  <r>
    <n v="2019"/>
    <d v="2019-03-17T00:00:00"/>
    <x v="0"/>
    <s v="MWW"/>
    <x v="2"/>
    <d v="1899-12-30T12:25:00"/>
    <n v="31"/>
    <s v="qup"/>
    <s v="Queen Parrotfish"/>
    <s v="Scarus vetula"/>
    <x v="7"/>
    <x v="1"/>
    <n v="40"/>
    <n v="1"/>
    <s v="t"/>
    <n v="1.38E-2"/>
    <n v="3.03"/>
    <n v="-5.0162000000000004"/>
    <n v="3.1109"/>
    <n v="986.553996256544"/>
    <n v="1198.2527297145662"/>
    <n v="1198.2527297145662"/>
  </r>
  <r>
    <n v="2019"/>
    <d v="2019-03-17T00:00:00"/>
    <x v="0"/>
    <s v="MWW"/>
    <x v="2"/>
    <d v="1899-12-30T12:25:00"/>
    <n v="31"/>
    <s v="stop"/>
    <s v="Stoplight Parrotfish"/>
    <s v="Sparisoma viride"/>
    <x v="7"/>
    <x v="1"/>
    <n v="20"/>
    <n v="1"/>
    <s v="t"/>
    <n v="1.38E-2"/>
    <n v="3.04"/>
    <n v="-4.4317000000000002"/>
    <n v="2.9051"/>
    <n v="124.45440510662077"/>
    <n v="179.06975540636282"/>
    <n v="179.06975540636282"/>
  </r>
  <r>
    <n v="2019"/>
    <d v="2019-03-17T00:00:00"/>
    <x v="0"/>
    <s v="MWW"/>
    <x v="2"/>
    <d v="1899-12-30T12:25:00"/>
    <n v="31"/>
    <s v="qup"/>
    <s v="Queen Parrotfish"/>
    <s v="Scarus vetula"/>
    <x v="7"/>
    <x v="1"/>
    <n v="20"/>
    <n v="1"/>
    <s v="i"/>
    <n v="1.38E-2"/>
    <n v="3.03"/>
    <n v="-5.0162000000000004"/>
    <n v="3.1109"/>
    <n v="120.7813760748945"/>
    <n v="138.69928220116935"/>
    <n v="138.69928220116935"/>
  </r>
  <r>
    <n v="2019"/>
    <d v="2019-03-17T00:00:00"/>
    <x v="0"/>
    <s v="MWW"/>
    <x v="2"/>
    <d v="1899-12-30T12:25:00"/>
    <n v="31"/>
    <s v="prp"/>
    <s v="Princess Parrotfish"/>
    <s v="Scarus taeniopterus"/>
    <x v="7"/>
    <x v="1"/>
    <n v="14"/>
    <n v="1"/>
    <s v="i"/>
    <n v="3.3500000000000002E-2"/>
    <n v="2.7086000000000001"/>
    <n v="-3.2256999999999998"/>
    <n v="2.3852000000000002"/>
    <n v="42.603688875365265"/>
    <n v="78.206813423753971"/>
    <n v="78.206813423753971"/>
  </r>
  <r>
    <n v="2019"/>
    <d v="2019-03-17T00:00:00"/>
    <x v="0"/>
    <s v="MWW"/>
    <x v="2"/>
    <d v="1899-12-30T12:25:00"/>
    <n v="31"/>
    <s v="prp"/>
    <s v="Princess Parrotfish"/>
    <s v="Scarus taeniopterus"/>
    <x v="7"/>
    <x v="1"/>
    <n v="12"/>
    <n v="1"/>
    <s v="i"/>
    <n v="3.3500000000000002E-2"/>
    <n v="2.7086000000000001"/>
    <n v="-3.2256999999999998"/>
    <n v="2.3852000000000002"/>
    <n v="28.061774480442775"/>
    <n v="54.145592205106873"/>
    <n v="54.145592205106873"/>
  </r>
  <r>
    <n v="2019"/>
    <d v="2019-03-17T00:00:00"/>
    <x v="0"/>
    <s v="MWW"/>
    <x v="2"/>
    <d v="1899-12-30T12:25:00"/>
    <n v="31"/>
    <s v="rbp"/>
    <s v="Redband Parrotfish"/>
    <s v="Sparisoma aurofrenatum"/>
    <x v="7"/>
    <x v="1"/>
    <n v="14"/>
    <n v="1"/>
    <s v="i"/>
    <n v="1.072E-2"/>
    <n v="3.12"/>
    <n v="-4.0781000000000001"/>
    <n v="2.7437999999999998"/>
    <n v="40.375160027328299"/>
    <n v="64.631778134170816"/>
    <n v="64.631778134170816"/>
  </r>
  <r>
    <n v="2019"/>
    <d v="2019-03-17T00:00:00"/>
    <x v="0"/>
    <s v="MWW"/>
    <x v="2"/>
    <d v="1899-12-30T12:25:00"/>
    <n v="31"/>
    <s v="rbp"/>
    <s v="Redband Parrotfish"/>
    <s v="Sparisoma aurofrenatum"/>
    <x v="7"/>
    <x v="1"/>
    <n v="20"/>
    <n v="1"/>
    <s v="t"/>
    <n v="1.072E-2"/>
    <n v="3.12"/>
    <n v="-4.0781000000000001"/>
    <n v="2.7437999999999998"/>
    <n v="122.85939484389488"/>
    <n v="171.97531044669645"/>
    <n v="171.97531044669645"/>
  </r>
  <r>
    <n v="2019"/>
    <d v="2019-03-17T00:00:00"/>
    <x v="0"/>
    <s v="MWW"/>
    <x v="2"/>
    <d v="1899-12-30T12:25:00"/>
    <n v="31"/>
    <s v="ocs"/>
    <s v="Ocean Surgeonfish"/>
    <s v="Acanthurus bahianus"/>
    <x v="8"/>
    <x v="1"/>
    <n v="14"/>
    <n v="1"/>
    <m/>
    <n v="1.8620000000000001E-2"/>
    <n v="2.91"/>
    <n v="-4.6005000000000003"/>
    <n v="2.9752000000000001"/>
    <n v="40.291390949391584"/>
    <n v="60.906007515663681"/>
    <n v="60.906007515663681"/>
  </r>
  <r>
    <n v="2019"/>
    <d v="2019-03-17T00:00:00"/>
    <x v="0"/>
    <s v="MWW"/>
    <x v="2"/>
    <d v="1899-12-30T12:25:00"/>
    <n v="31"/>
    <s v="snp"/>
    <s v="Sharp-nose puffer "/>
    <s v="Canthigaster rostrata"/>
    <x v="11"/>
    <x v="2"/>
    <n v="5"/>
    <n v="2"/>
    <m/>
    <n v="2.239E-2"/>
    <n v="2.96"/>
    <s v="NA"/>
    <s v="NA"/>
    <n v="2.6242506075131411"/>
    <s v="NA"/>
    <n v="5.2485012150262822"/>
  </r>
  <r>
    <n v="2019"/>
    <d v="2019-03-17T00:00:00"/>
    <x v="0"/>
    <s v="MWW"/>
    <x v="2"/>
    <d v="1899-12-30T12:25:00"/>
    <n v="31"/>
    <s v="brc"/>
    <s v="Brown Chromis"/>
    <s v="Chromis multilineata"/>
    <x v="12"/>
    <x v="3"/>
    <n v="13"/>
    <n v="20"/>
    <m/>
    <n v="1.4789999999999999E-2"/>
    <n v="2.98"/>
    <s v="NA"/>
    <s v="NA"/>
    <n v="30.868772770933074"/>
    <s v="NA"/>
    <n v="617.37545541866143"/>
  </r>
  <r>
    <n v="2019"/>
    <d v="2019-03-17T00:00:00"/>
    <x v="0"/>
    <s v="MWW"/>
    <x v="2"/>
    <d v="1899-12-30T12:25:00"/>
    <n v="31"/>
    <s v="blc"/>
    <s v="Blue Chromis"/>
    <s v="Chromis cyanea"/>
    <x v="12"/>
    <x v="3"/>
    <n v="10"/>
    <n v="5"/>
    <m/>
    <n v="1.4789999999999999E-2"/>
    <n v="2.98"/>
    <s v="NA"/>
    <s v="NA"/>
    <n v="14.124340347257048"/>
    <s v="NA"/>
    <n v="70.621701736285246"/>
  </r>
  <r>
    <n v="2019"/>
    <d v="2019-03-17T00:00:00"/>
    <x v="0"/>
    <s v="MWW"/>
    <x v="2"/>
    <d v="1899-12-30T12:25:00"/>
    <n v="31"/>
    <s v="blc"/>
    <s v="Blue Chromis"/>
    <s v="Chromis cyanea"/>
    <x v="12"/>
    <x v="3"/>
    <n v="8"/>
    <n v="1"/>
    <m/>
    <n v="1.4789999999999999E-2"/>
    <n v="2.98"/>
    <s v="NA"/>
    <s v="NA"/>
    <n v="7.2640083583081712"/>
    <s v="NA"/>
    <n v="7.2640083583081712"/>
  </r>
  <r>
    <n v="2019"/>
    <d v="2019-03-17T00:00:00"/>
    <x v="0"/>
    <s v="MWW"/>
    <x v="2"/>
    <d v="1899-12-30T12:25:00"/>
    <n v="31"/>
    <s v="brc"/>
    <s v="Brown Chromis"/>
    <s v="Chromis multilineata"/>
    <x v="12"/>
    <x v="3"/>
    <n v="12"/>
    <n v="20"/>
    <m/>
    <n v="1.4789999999999999E-2"/>
    <n v="2.98"/>
    <s v="NA"/>
    <s v="NA"/>
    <n v="24.318024250762754"/>
    <s v="NA"/>
    <n v="486.36048501525511"/>
  </r>
  <r>
    <n v="2019"/>
    <d v="2019-03-17T00:00:00"/>
    <x v="0"/>
    <s v="MWW"/>
    <x v="3"/>
    <d v="1899-12-30T12:32:00"/>
    <n v="30"/>
    <s v="sms"/>
    <s v="Schoolmaster snapper"/>
    <s v="Lutjanus apodus"/>
    <x v="0"/>
    <x v="0"/>
    <n v="40"/>
    <n v="1"/>
    <m/>
    <n v="1.413E-2"/>
    <n v="2.98"/>
    <s v="NA"/>
    <s v="NA"/>
    <n v="840.00319128069634"/>
    <s v="NA"/>
    <n v="840.00319128069634"/>
  </r>
  <r>
    <n v="2019"/>
    <d v="2019-03-17T00:00:00"/>
    <x v="0"/>
    <s v="MWW"/>
    <x v="3"/>
    <d v="1899-12-30T12:32:00"/>
    <n v="30"/>
    <s v="sms"/>
    <s v="Schoolmaster snapper"/>
    <s v="Lutjanus apodus"/>
    <x v="0"/>
    <x v="0"/>
    <n v="18"/>
    <n v="1"/>
    <m/>
    <n v="1.413E-2"/>
    <n v="2.98"/>
    <s v="NA"/>
    <s v="NA"/>
    <n v="77.77754433105909"/>
    <s v="NA"/>
    <n v="77.77754433105909"/>
  </r>
  <r>
    <n v="2019"/>
    <d v="2019-03-17T00:00:00"/>
    <x v="0"/>
    <s v="MWW"/>
    <x v="3"/>
    <d v="1899-12-30T12:32:00"/>
    <n v="30"/>
    <s v="sms"/>
    <s v="Schoolmaster snapper"/>
    <s v="Lutjanus apodus"/>
    <x v="0"/>
    <x v="0"/>
    <n v="42"/>
    <n v="2"/>
    <m/>
    <n v="1.413E-2"/>
    <n v="2.98"/>
    <s v="NA"/>
    <s v="NA"/>
    <n v="971.46027751898043"/>
    <s v="NA"/>
    <n v="1942.9205550379609"/>
  </r>
  <r>
    <n v="2019"/>
    <d v="2019-03-17T00:00:00"/>
    <x v="0"/>
    <s v="MWW"/>
    <x v="3"/>
    <d v="1899-12-30T12:32:00"/>
    <n v="30"/>
    <s v="yts"/>
    <s v="Yellowtail Snapper"/>
    <s v="Ocyurus chrysurus"/>
    <x v="0"/>
    <x v="0"/>
    <n v="45"/>
    <n v="1"/>
    <m/>
    <n v="1.4789999999999999E-2"/>
    <n v="2.95"/>
    <s v="NA"/>
    <s v="NA"/>
    <n v="1114.1536557884451"/>
    <s v="NA"/>
    <n v="1114.1536557884451"/>
  </r>
  <r>
    <n v="2019"/>
    <d v="2019-03-17T00:00:00"/>
    <x v="0"/>
    <s v="MWW"/>
    <x v="3"/>
    <d v="1899-12-30T12:32:00"/>
    <n v="30"/>
    <s v="trum"/>
    <s v="Atlantic trumpetfish"/>
    <s v="Aulostomus maculatus"/>
    <x v="14"/>
    <x v="0"/>
    <n v="50"/>
    <n v="1"/>
    <m/>
    <n v="1E-4"/>
    <n v="3.5539999999999998"/>
    <s v="NA"/>
    <s v="NA"/>
    <n v="109.17907120552387"/>
    <s v="NA"/>
    <n v="109.17907120552387"/>
  </r>
  <r>
    <n v="2019"/>
    <d v="2019-03-17T00:00:00"/>
    <x v="0"/>
    <s v="MWW"/>
    <x v="3"/>
    <d v="1899-12-30T12:32:00"/>
    <n v="30"/>
    <s v="trum"/>
    <s v="Atlantic trumpetfish"/>
    <s v="Aulostomus maculatus"/>
    <x v="14"/>
    <x v="0"/>
    <n v="28"/>
    <n v="1"/>
    <m/>
    <n v="1E-4"/>
    <n v="3.5539999999999998"/>
    <s v="NA"/>
    <s v="NA"/>
    <n v="13.905917336163103"/>
    <s v="NA"/>
    <n v="13.905917336163103"/>
  </r>
  <r>
    <n v="2019"/>
    <d v="2019-03-17T00:00:00"/>
    <x v="0"/>
    <s v="MWW"/>
    <x v="3"/>
    <d v="1899-12-30T12:32:00"/>
    <n v="30"/>
    <s v="grb"/>
    <s v="Graysby"/>
    <s v="Cephalopholis cruentata"/>
    <x v="2"/>
    <x v="0"/>
    <n v="14"/>
    <n v="1"/>
    <m/>
    <n v="1.1220000000000001E-2"/>
    <n v="3.07"/>
    <s v="NA"/>
    <s v="NA"/>
    <n v="37.034452314396681"/>
    <s v="NA"/>
    <n v="37.034452314396681"/>
  </r>
  <r>
    <n v="2019"/>
    <d v="2019-03-17T00:00:00"/>
    <x v="0"/>
    <s v="MWW"/>
    <x v="3"/>
    <d v="1899-12-30T12:32:00"/>
    <n v="30"/>
    <s v="grb"/>
    <s v="Graysby"/>
    <s v="Cephalopholis cruentata"/>
    <x v="2"/>
    <x v="0"/>
    <n v="18"/>
    <n v="1"/>
    <m/>
    <n v="1.1220000000000001E-2"/>
    <n v="3.07"/>
    <s v="NA"/>
    <s v="NA"/>
    <n v="80.10865637643586"/>
    <s v="NA"/>
    <n v="80.10865637643586"/>
  </r>
  <r>
    <n v="2019"/>
    <d v="2019-03-17T00:00:00"/>
    <x v="0"/>
    <s v="MWW"/>
    <x v="3"/>
    <d v="1899-12-30T12:32:00"/>
    <n v="30"/>
    <s v="clw"/>
    <s v="Blackear wrasse"/>
    <s v="Halichoeres poeyi"/>
    <x v="1"/>
    <x v="0"/>
    <n v="12"/>
    <n v="1"/>
    <m/>
    <n v="9.5499999999999995E-3"/>
    <n v="3.08"/>
    <s v="NA"/>
    <s v="NA"/>
    <n v="20.131753745743225"/>
    <s v="NA"/>
    <n v="20.131753745743225"/>
  </r>
  <r>
    <n v="2019"/>
    <d v="2019-03-17T00:00:00"/>
    <x v="0"/>
    <s v="MWW"/>
    <x v="3"/>
    <d v="1899-12-30T12:32:00"/>
    <n v="30"/>
    <s v="yhw"/>
    <s v="Yellowhead Wrasse"/>
    <s v="Halichoeres garnoti"/>
    <x v="1"/>
    <x v="0"/>
    <n v="5"/>
    <n v="1"/>
    <m/>
    <n v="0.01"/>
    <n v="3.13"/>
    <s v="NA"/>
    <s v="NA"/>
    <n v="1.540905884130453"/>
    <s v="NA"/>
    <n v="1.540905884130453"/>
  </r>
  <r>
    <n v="2019"/>
    <d v="2019-03-17T00:00:00"/>
    <x v="0"/>
    <s v="MWW"/>
    <x v="3"/>
    <d v="1899-12-30T12:32:00"/>
    <n v="30"/>
    <s v="yhw"/>
    <s v="Yellowhead Wrasse"/>
    <s v="Halichoeres garnoti"/>
    <x v="1"/>
    <x v="0"/>
    <n v="12"/>
    <n v="1"/>
    <m/>
    <n v="0.01"/>
    <n v="3.13"/>
    <s v="NA"/>
    <s v="NA"/>
    <n v="23.869169040031956"/>
    <s v="NA"/>
    <n v="23.869169040031956"/>
  </r>
  <r>
    <n v="2019"/>
    <d v="2019-03-17T00:00:00"/>
    <x v="0"/>
    <s v="MWW"/>
    <x v="3"/>
    <d v="1899-12-30T12:32:00"/>
    <n v="30"/>
    <s v="bhw"/>
    <s v="Bluehead Wrasse"/>
    <s v="Thalassoma bifasciatum"/>
    <x v="1"/>
    <x v="0"/>
    <n v="6"/>
    <n v="10"/>
    <m/>
    <n v="8.9099999999999995E-3"/>
    <n v="3.01"/>
    <s v="NA"/>
    <s v="NA"/>
    <n v="1.9593542699963782"/>
    <s v="NA"/>
    <n v="19.593542699963781"/>
  </r>
  <r>
    <n v="2019"/>
    <d v="2019-03-17T00:00:00"/>
    <x v="0"/>
    <s v="MWW"/>
    <x v="3"/>
    <d v="1899-12-30T12:32:00"/>
    <n v="30"/>
    <s v="fra"/>
    <s v="French Angelfish"/>
    <s v="Pomacanthus paru"/>
    <x v="15"/>
    <x v="0"/>
    <n v="19"/>
    <n v="1"/>
    <m/>
    <n v="3.09E-2"/>
    <n v="2.95"/>
    <s v="NA"/>
    <s v="NA"/>
    <n v="182.92859646752416"/>
    <s v="NA"/>
    <n v="182.92859646752416"/>
  </r>
  <r>
    <n v="2019"/>
    <d v="2019-03-17T00:00:00"/>
    <x v="0"/>
    <s v="MWW"/>
    <x v="3"/>
    <d v="1899-12-30T12:32:00"/>
    <n v="30"/>
    <s v="ygf"/>
    <s v="Goatfish"/>
    <s v="Mulloidichthys martinicus"/>
    <x v="4"/>
    <x v="0"/>
    <n v="20"/>
    <n v="4"/>
    <m/>
    <n v="9.7699999999999992E-3"/>
    <n v="3.12"/>
    <s v="NA"/>
    <s v="NA"/>
    <n v="111.97166862172135"/>
    <s v="NA"/>
    <n v="447.8866744868854"/>
  </r>
  <r>
    <n v="2019"/>
    <d v="2019-03-17T00:00:00"/>
    <x v="0"/>
    <s v="MWW"/>
    <x v="3"/>
    <d v="1899-12-30T12:32:00"/>
    <n v="30"/>
    <s v="yhw"/>
    <s v="Yellowhead Wrasse"/>
    <s v="Halichoeres garnoti"/>
    <x v="1"/>
    <x v="0"/>
    <n v="11"/>
    <n v="1"/>
    <m/>
    <n v="0.01"/>
    <n v="3.13"/>
    <s v="NA"/>
    <s v="NA"/>
    <n v="18.17854436970601"/>
    <s v="NA"/>
    <n v="18.17854436970601"/>
  </r>
  <r>
    <n v="2019"/>
    <d v="2019-03-17T00:00:00"/>
    <x v="0"/>
    <s v="MWW"/>
    <x v="3"/>
    <d v="1899-12-30T12:32:00"/>
    <n v="30"/>
    <s v="bhw"/>
    <s v="Bluehead Wrasse"/>
    <s v="Thalassoma bifasciatum"/>
    <x v="1"/>
    <x v="0"/>
    <n v="5"/>
    <n v="15"/>
    <m/>
    <n v="8.9099999999999995E-3"/>
    <n v="3.01"/>
    <s v="NA"/>
    <s v="NA"/>
    <n v="1.1318201385239828"/>
    <s v="NA"/>
    <n v="16.97730207785974"/>
  </r>
  <r>
    <n v="2019"/>
    <d v="2019-03-17T00:00:00"/>
    <x v="0"/>
    <s v="MWW"/>
    <x v="3"/>
    <d v="1899-12-30T12:32:00"/>
    <n v="30"/>
    <s v="smg"/>
    <s v="Smallmouth Grunt"/>
    <s v="Haemulon chrysargyreum"/>
    <x v="3"/>
    <x v="0"/>
    <n v="19"/>
    <n v="20"/>
    <m/>
    <n v="1.259E-2"/>
    <n v="2.99"/>
    <s v="NA"/>
    <s v="NA"/>
    <n v="83.84921420446004"/>
    <s v="NA"/>
    <n v="1676.9842840892009"/>
  </r>
  <r>
    <n v="2019"/>
    <d v="2019-03-17T00:00:00"/>
    <x v="0"/>
    <s v="MWW"/>
    <x v="3"/>
    <d v="1899-12-30T12:32:00"/>
    <n v="30"/>
    <s v="frg"/>
    <s v="French Grunt"/>
    <s v="Haemulon flavolineatum"/>
    <x v="3"/>
    <x v="0"/>
    <n v="18"/>
    <n v="2"/>
    <m/>
    <n v="1.349E-2"/>
    <n v="3"/>
    <s v="NA"/>
    <s v="NA"/>
    <n v="78.673680000000004"/>
    <s v="NA"/>
    <n v="157.34736000000001"/>
  </r>
  <r>
    <n v="2019"/>
    <d v="2019-03-17T00:00:00"/>
    <x v="0"/>
    <s v="MWW"/>
    <x v="3"/>
    <d v="1899-12-30T12:32:00"/>
    <n v="30"/>
    <s v="qup"/>
    <s v="Queen Parrotfish"/>
    <s v="Scarus vetula"/>
    <x v="7"/>
    <x v="1"/>
    <n v="37"/>
    <n v="1"/>
    <s v="t"/>
    <n v="1.38E-2"/>
    <n v="3.03"/>
    <n v="-5.0162000000000004"/>
    <n v="3.1109"/>
    <n v="778.98717980824449"/>
    <n v="940.19674519620162"/>
    <n v="940.19674519620162"/>
  </r>
  <r>
    <n v="2019"/>
    <d v="2019-03-17T00:00:00"/>
    <x v="0"/>
    <s v="MWW"/>
    <x v="3"/>
    <d v="1899-12-30T12:32:00"/>
    <n v="30"/>
    <s v="qup"/>
    <s v="Queen Parrotfish"/>
    <s v="Scarus vetula"/>
    <x v="7"/>
    <x v="1"/>
    <n v="36"/>
    <n v="1"/>
    <m/>
    <n v="1.38E-2"/>
    <n v="3.03"/>
    <n v="-5.0162000000000004"/>
    <n v="3.1109"/>
    <n v="716.92820042135281"/>
    <n v="863.378937475925"/>
    <n v="863.378937475925"/>
  </r>
  <r>
    <n v="2019"/>
    <d v="2019-03-17T00:00:00"/>
    <x v="0"/>
    <s v="MWW"/>
    <x v="3"/>
    <d v="1899-12-30T12:32:00"/>
    <n v="30"/>
    <s v="prp"/>
    <s v="Princess Parrotfish"/>
    <s v="Scarus taeniopterus"/>
    <x v="7"/>
    <x v="1"/>
    <n v="21"/>
    <n v="1"/>
    <s v="t"/>
    <n v="3.3500000000000002E-2"/>
    <n v="2.7086000000000001"/>
    <n v="-3.2256999999999998"/>
    <n v="2.3852000000000002"/>
    <n v="127.76384956386568"/>
    <n v="205.71097462173614"/>
    <n v="205.71097462173614"/>
  </r>
  <r>
    <n v="2019"/>
    <d v="2019-03-17T00:00:00"/>
    <x v="0"/>
    <s v="MWW"/>
    <x v="3"/>
    <d v="1899-12-30T12:32:00"/>
    <n v="30"/>
    <s v="prp"/>
    <s v="Princess Parrotfish"/>
    <s v="Scarus taeniopterus"/>
    <x v="7"/>
    <x v="1"/>
    <n v="3"/>
    <n v="2"/>
    <s v="j"/>
    <n v="3.3500000000000002E-2"/>
    <n v="2.7086000000000001"/>
    <n v="-3.2256999999999998"/>
    <n v="2.3852000000000002"/>
    <n v="0.65671273400963648"/>
    <n v="1.9839449475553055"/>
    <n v="3.967889895110611"/>
  </r>
  <r>
    <n v="2019"/>
    <d v="2019-03-17T00:00:00"/>
    <x v="0"/>
    <s v="MWW"/>
    <x v="3"/>
    <d v="1899-12-30T12:32:00"/>
    <n v="30"/>
    <s v="prp"/>
    <s v="Princess Parrotfish"/>
    <s v="Scarus taeniopterus"/>
    <x v="7"/>
    <x v="1"/>
    <n v="5"/>
    <n v="1"/>
    <s v="j"/>
    <n v="3.3500000000000002E-2"/>
    <n v="2.7086000000000001"/>
    <n v="-3.2256999999999998"/>
    <n v="2.3852000000000002"/>
    <n v="2.6198411586557824"/>
    <n v="6.7093933568168316"/>
    <n v="6.7093933568168316"/>
  </r>
  <r>
    <n v="2019"/>
    <d v="2019-03-17T00:00:00"/>
    <x v="0"/>
    <s v="MWW"/>
    <x v="3"/>
    <d v="1899-12-30T12:32:00"/>
    <n v="30"/>
    <s v="rbp"/>
    <s v="Redband Parrotfish"/>
    <s v="Sparisoma aurofrenatum"/>
    <x v="7"/>
    <x v="1"/>
    <n v="3"/>
    <n v="1"/>
    <s v="j"/>
    <n v="1.072E-2"/>
    <n v="3.12"/>
    <n v="-4.0781000000000001"/>
    <n v="2.7437999999999998"/>
    <n v="0.33022739611377439"/>
    <n v="0.94368119037835774"/>
    <n v="0.94368119037835774"/>
  </r>
  <r>
    <n v="2019"/>
    <d v="2019-03-17T00:00:00"/>
    <x v="0"/>
    <s v="MWW"/>
    <x v="3"/>
    <d v="1899-12-30T12:32:00"/>
    <n v="30"/>
    <s v="stop"/>
    <s v="Stoplight Parrotfish"/>
    <s v="Sparisoma viride"/>
    <x v="7"/>
    <x v="1"/>
    <n v="22"/>
    <n v="1"/>
    <s v="i"/>
    <n v="1.38E-2"/>
    <n v="3.04"/>
    <n v="-4.4317000000000002"/>
    <n v="2.9051"/>
    <n v="166.28153926206005"/>
    <n v="236.19577785013334"/>
    <n v="236.19577785013334"/>
  </r>
  <r>
    <n v="2019"/>
    <d v="2019-03-17T00:00:00"/>
    <x v="0"/>
    <s v="MWW"/>
    <x v="3"/>
    <d v="1899-12-30T12:32:00"/>
    <n v="30"/>
    <s v="rbp"/>
    <s v="Redband Parrotfish"/>
    <s v="Sparisoma aurofrenatum"/>
    <x v="7"/>
    <x v="1"/>
    <n v="14"/>
    <n v="1"/>
    <s v="i"/>
    <n v="1.072E-2"/>
    <n v="3.12"/>
    <n v="-4.0781000000000001"/>
    <n v="2.7437999999999998"/>
    <n v="40.375160027328299"/>
    <n v="64.631778134170816"/>
    <n v="64.631778134170816"/>
  </r>
  <r>
    <n v="2019"/>
    <d v="2019-03-17T00:00:00"/>
    <x v="0"/>
    <s v="MWW"/>
    <x v="3"/>
    <d v="1899-12-30T12:32:00"/>
    <n v="30"/>
    <s v="prp"/>
    <s v="Princess Parrotfish"/>
    <s v="Scarus taeniopterus"/>
    <x v="7"/>
    <x v="1"/>
    <n v="20"/>
    <n v="1"/>
    <s v="i"/>
    <n v="3.3500000000000002E-2"/>
    <n v="2.7086000000000001"/>
    <n v="-3.2256999999999998"/>
    <n v="2.3852000000000002"/>
    <n v="111.94756544450011"/>
    <n v="183.11197449783583"/>
    <n v="183.11197449783583"/>
  </r>
  <r>
    <n v="2019"/>
    <d v="2019-03-17T00:00:00"/>
    <x v="0"/>
    <s v="MWW"/>
    <x v="3"/>
    <d v="1899-12-30T12:32:00"/>
    <n v="30"/>
    <s v="stop"/>
    <s v="Stoplight Parrotfish"/>
    <s v="Sparisoma viride"/>
    <x v="7"/>
    <x v="1"/>
    <n v="25"/>
    <n v="1"/>
    <s v="t"/>
    <n v="1.38E-2"/>
    <n v="3.04"/>
    <n v="-4.4317000000000002"/>
    <n v="2.9051"/>
    <n v="245.25434644114358"/>
    <n v="342.41715863912742"/>
    <n v="342.41715863912742"/>
  </r>
  <r>
    <n v="2019"/>
    <d v="2019-03-17T00:00:00"/>
    <x v="0"/>
    <s v="MWW"/>
    <x v="3"/>
    <d v="1899-12-30T12:32:00"/>
    <n v="30"/>
    <s v="qup"/>
    <s v="Queen Parrotfish"/>
    <s v="Scarus vetula"/>
    <x v="7"/>
    <x v="1"/>
    <n v="21"/>
    <n v="1"/>
    <s v="i"/>
    <n v="1.38E-2"/>
    <n v="3.03"/>
    <n v="-5.0162000000000004"/>
    <n v="3.1109"/>
    <n v="140.02434487876087"/>
    <n v="161.43288343397762"/>
    <n v="161.43288343397762"/>
  </r>
  <r>
    <n v="2019"/>
    <d v="2019-03-17T00:00:00"/>
    <x v="0"/>
    <s v="MWW"/>
    <x v="3"/>
    <d v="1899-12-30T12:32:00"/>
    <n v="30"/>
    <s v="hcc"/>
    <s v="Honeycomb Cowfish"/>
    <s v="Acanthostracion polygonia"/>
    <x v="10"/>
    <x v="2"/>
    <n v="22"/>
    <n v="1"/>
    <m/>
    <n v="2.818E-2"/>
    <n v="2.83"/>
    <s v="NA"/>
    <s v="NA"/>
    <n v="177.41779422181833"/>
    <s v="NA"/>
    <n v="177.41779422181833"/>
  </r>
  <r>
    <n v="2019"/>
    <d v="2019-03-17T00:00:00"/>
    <x v="0"/>
    <s v="MWW"/>
    <x v="3"/>
    <d v="1899-12-30T12:32:00"/>
    <n v="30"/>
    <s v="brc"/>
    <s v="Brown Chromis"/>
    <s v="Chromis multilineata"/>
    <x v="12"/>
    <x v="3"/>
    <n v="13"/>
    <n v="80"/>
    <m/>
    <n v="1.4789999999999999E-2"/>
    <n v="2.98"/>
    <s v="NA"/>
    <s v="NA"/>
    <n v="30.868772770933074"/>
    <s v="NA"/>
    <n v="2469.5018216746457"/>
  </r>
  <r>
    <n v="2019"/>
    <d v="2019-03-17T00:00:00"/>
    <x v="0"/>
    <s v="MWW"/>
    <x v="3"/>
    <d v="1899-12-30T12:32:00"/>
    <n v="30"/>
    <s v="brc"/>
    <s v="Brown Chromis"/>
    <s v="Chromis multilineata"/>
    <x v="12"/>
    <x v="3"/>
    <n v="3"/>
    <n v="70"/>
    <m/>
    <n v="1.4789999999999999E-2"/>
    <n v="2.98"/>
    <s v="NA"/>
    <s v="NA"/>
    <n v="0.39065151514322999"/>
    <s v="NA"/>
    <n v="27.3456060600261"/>
  </r>
  <r>
    <n v="2019"/>
    <d v="2019-03-17T00:00:00"/>
    <x v="0"/>
    <s v="MWW"/>
    <x v="3"/>
    <d v="1899-12-30T12:32:00"/>
    <n v="30"/>
    <s v="brc"/>
    <s v="Brown Chromis"/>
    <s v="Chromis multilineata"/>
    <x v="12"/>
    <x v="3"/>
    <n v="10"/>
    <n v="40"/>
    <m/>
    <n v="1.4789999999999999E-2"/>
    <n v="2.98"/>
    <s v="NA"/>
    <s v="NA"/>
    <n v="14.124340347257048"/>
    <s v="NA"/>
    <n v="564.97361389028197"/>
  </r>
  <r>
    <n v="2019"/>
    <d v="2019-03-17T00:00:00"/>
    <x v="0"/>
    <s v="MWW"/>
    <x v="4"/>
    <d v="1899-12-30T12:43:00"/>
    <n v="32"/>
    <s v="sms"/>
    <s v="Schoolmaster snapper"/>
    <s v="Lutjanus apodus"/>
    <x v="0"/>
    <x v="0"/>
    <n v="21"/>
    <n v="1"/>
    <m/>
    <n v="1.413E-2"/>
    <n v="2.98"/>
    <s v="NA"/>
    <s v="NA"/>
    <n v="123.12766970372789"/>
    <s v="NA"/>
    <n v="123.12766970372789"/>
  </r>
  <r>
    <n v="2019"/>
    <d v="2019-03-17T00:00:00"/>
    <x v="0"/>
    <s v="MWW"/>
    <x v="4"/>
    <d v="1899-12-30T12:43:00"/>
    <n v="32"/>
    <s v="mgs"/>
    <s v="Mahogany Snapper"/>
    <s v="Lutjanus mahogoni"/>
    <x v="0"/>
    <x v="0"/>
    <n v="20"/>
    <n v="1"/>
    <m/>
    <n v="1.6979999999999999E-2"/>
    <n v="2.96"/>
    <s v="NA"/>
    <s v="NA"/>
    <n v="120.49984078227033"/>
    <s v="NA"/>
    <n v="120.49984078227033"/>
  </r>
  <r>
    <n v="2019"/>
    <d v="2019-03-17T00:00:00"/>
    <x v="0"/>
    <s v="MWW"/>
    <x v="4"/>
    <d v="1899-12-30T12:43:00"/>
    <n v="32"/>
    <s v="frg"/>
    <s v="French Grunt"/>
    <s v="Haemulon flavolineatum"/>
    <x v="3"/>
    <x v="0"/>
    <n v="16"/>
    <n v="1"/>
    <m/>
    <n v="1.349E-2"/>
    <n v="3"/>
    <s v="NA"/>
    <s v="NA"/>
    <n v="55.255040000000001"/>
    <s v="NA"/>
    <n v="55.255040000000001"/>
  </r>
  <r>
    <n v="2019"/>
    <d v="2019-03-17T00:00:00"/>
    <x v="0"/>
    <s v="MWW"/>
    <x v="4"/>
    <d v="1899-12-30T12:43:00"/>
    <n v="32"/>
    <s v="blg"/>
    <s v="Blue Striped Grunt"/>
    <s v="Haemulon sciurus"/>
    <x v="3"/>
    <x v="0"/>
    <n v="22"/>
    <n v="1"/>
    <m/>
    <n v="1.549E-2"/>
    <n v="2.98"/>
    <s v="NA"/>
    <s v="NA"/>
    <n v="155.0497272530198"/>
    <s v="NA"/>
    <n v="155.0497272530198"/>
  </r>
  <r>
    <n v="2019"/>
    <d v="2019-03-17T00:00:00"/>
    <x v="0"/>
    <s v="MWW"/>
    <x v="4"/>
    <d v="1899-12-30T12:43:00"/>
    <n v="32"/>
    <s v="yhw"/>
    <s v="Yellowhead Wrasse"/>
    <s v="Halichoeres garnoti"/>
    <x v="1"/>
    <x v="0"/>
    <n v="12"/>
    <n v="1"/>
    <m/>
    <n v="0.01"/>
    <n v="3.13"/>
    <s v="NA"/>
    <s v="NA"/>
    <n v="23.869169040031956"/>
    <s v="NA"/>
    <n v="23.869169040031956"/>
  </r>
  <r>
    <n v="2019"/>
    <d v="2019-03-17T00:00:00"/>
    <x v="0"/>
    <s v="MWW"/>
    <x v="4"/>
    <d v="1899-12-30T12:43:00"/>
    <n v="32"/>
    <s v="grb"/>
    <s v="Graysby"/>
    <s v="Cephalopholis cruentata"/>
    <x v="2"/>
    <x v="0"/>
    <n v="12"/>
    <n v="1"/>
    <m/>
    <n v="1.1220000000000001E-2"/>
    <n v="3.07"/>
    <s v="NA"/>
    <s v="NA"/>
    <n v="23.071683335720802"/>
    <s v="NA"/>
    <n v="23.071683335720802"/>
  </r>
  <r>
    <n v="2019"/>
    <d v="2019-03-17T00:00:00"/>
    <x v="0"/>
    <s v="MWW"/>
    <x v="4"/>
    <d v="1899-12-30T12:43:00"/>
    <n v="32"/>
    <s v="yhw"/>
    <s v="Yellowhead Wrasse"/>
    <s v="Halichoeres garnoti"/>
    <x v="1"/>
    <x v="0"/>
    <n v="13"/>
    <n v="1"/>
    <m/>
    <n v="0.01"/>
    <n v="3.13"/>
    <s v="NA"/>
    <s v="NA"/>
    <n v="30.664980490582739"/>
    <s v="NA"/>
    <n v="30.664980490582739"/>
  </r>
  <r>
    <n v="2019"/>
    <d v="2019-03-17T00:00:00"/>
    <x v="0"/>
    <s v="MWW"/>
    <x v="4"/>
    <d v="1899-12-30T12:43:00"/>
    <n v="32"/>
    <s v="yhw"/>
    <s v="Yellowhead Wrasse"/>
    <s v="Halichoeres garnoti"/>
    <x v="1"/>
    <x v="0"/>
    <n v="5"/>
    <n v="1"/>
    <m/>
    <n v="0.01"/>
    <n v="3.13"/>
    <s v="NA"/>
    <s v="NA"/>
    <n v="1.540905884130453"/>
    <s v="NA"/>
    <n v="1.540905884130453"/>
  </r>
  <r>
    <n v="2019"/>
    <d v="2019-03-17T00:00:00"/>
    <x v="0"/>
    <s v="MWW"/>
    <x v="4"/>
    <d v="1899-12-30T12:43:00"/>
    <n v="32"/>
    <s v="bhw"/>
    <s v="Bluehead Wrasse"/>
    <s v="Thalassoma bifasciatum"/>
    <x v="1"/>
    <x v="0"/>
    <n v="6"/>
    <n v="20"/>
    <m/>
    <n v="8.9099999999999995E-3"/>
    <n v="3.01"/>
    <s v="NA"/>
    <s v="NA"/>
    <n v="1.9593542699963782"/>
    <s v="NA"/>
    <n v="39.187085399927561"/>
  </r>
  <r>
    <n v="2019"/>
    <d v="2019-03-17T00:00:00"/>
    <x v="0"/>
    <s v="MWW"/>
    <x v="4"/>
    <d v="1899-12-30T12:43:00"/>
    <n v="32"/>
    <s v="qup"/>
    <s v="Queen Parrotfish"/>
    <s v="Scarus vetula"/>
    <x v="7"/>
    <x v="1"/>
    <n v="36"/>
    <n v="1"/>
    <s v="t"/>
    <n v="1.38E-2"/>
    <n v="3.03"/>
    <n v="-5.0162000000000004"/>
    <n v="3.1109"/>
    <n v="716.92820042135281"/>
    <n v="863.378937475925"/>
    <n v="863.378937475925"/>
  </r>
  <r>
    <n v="2019"/>
    <d v="2019-03-17T00:00:00"/>
    <x v="0"/>
    <s v="MWW"/>
    <x v="4"/>
    <d v="1899-12-30T12:43:00"/>
    <n v="32"/>
    <s v="rbp"/>
    <s v="Redband Parrotfish"/>
    <s v="Sparisoma aurofrenatum"/>
    <x v="7"/>
    <x v="1"/>
    <n v="15"/>
    <n v="1"/>
    <s v="t"/>
    <n v="1.072E-2"/>
    <n v="3.12"/>
    <n v="-4.0781000000000001"/>
    <n v="2.7437999999999998"/>
    <n v="50.072527485111436"/>
    <n v="78.101467931149301"/>
    <n v="78.101467931149301"/>
  </r>
  <r>
    <n v="2019"/>
    <d v="2019-03-17T00:00:00"/>
    <x v="0"/>
    <s v="MWW"/>
    <x v="4"/>
    <d v="1899-12-30T12:43:00"/>
    <n v="32"/>
    <s v="rbp"/>
    <s v="Redband Parrotfish"/>
    <s v="Sparisoma aurofrenatum"/>
    <x v="7"/>
    <x v="1"/>
    <n v="20"/>
    <n v="1"/>
    <s v="t"/>
    <n v="1.072E-2"/>
    <n v="3.12"/>
    <n v="-4.0781000000000001"/>
    <n v="2.7437999999999998"/>
    <n v="122.85939484389488"/>
    <n v="171.97531044669645"/>
    <n v="171.97531044669645"/>
  </r>
  <r>
    <n v="2019"/>
    <d v="2019-03-17T00:00:00"/>
    <x v="0"/>
    <s v="MWW"/>
    <x v="4"/>
    <d v="1899-12-30T12:43:00"/>
    <n v="32"/>
    <s v="rbp"/>
    <s v="Redband Parrotfish"/>
    <s v="Sparisoma aurofrenatum"/>
    <x v="7"/>
    <x v="1"/>
    <n v="18"/>
    <n v="1"/>
    <s v="t"/>
    <n v="1.072E-2"/>
    <n v="3.12"/>
    <n v="-4.0781000000000001"/>
    <n v="2.7437999999999998"/>
    <n v="88.43923988864465"/>
    <n v="128.80024807719036"/>
    <n v="128.80024807719036"/>
  </r>
  <r>
    <n v="2019"/>
    <d v="2019-03-17T00:00:00"/>
    <x v="0"/>
    <s v="MWW"/>
    <x v="4"/>
    <d v="1899-12-30T12:43:00"/>
    <n v="32"/>
    <s v="blt"/>
    <s v="Blue Tang"/>
    <s v="Acanthurus coeruleus"/>
    <x v="8"/>
    <x v="1"/>
    <n v="15"/>
    <n v="1"/>
    <m/>
    <n v="2.512E-2"/>
    <n v="2.96"/>
    <n v="-2.8241999999999998"/>
    <n v="2.2637999999999998"/>
    <n v="76.076366478829684"/>
    <n v="126.48394196747614"/>
    <n v="126.48394196747614"/>
  </r>
  <r>
    <n v="2019"/>
    <d v="2019-03-17T00:00:00"/>
    <x v="0"/>
    <s v="MWW"/>
    <x v="4"/>
    <d v="1899-12-30T12:43:00"/>
    <n v="32"/>
    <s v="stop"/>
    <s v="Stoplight Parrotfish"/>
    <s v="Sparisoma viride"/>
    <x v="7"/>
    <x v="1"/>
    <n v="26"/>
    <n v="1"/>
    <s v="t"/>
    <n v="1.38E-2"/>
    <n v="3.04"/>
    <n v="-4.4317000000000002"/>
    <n v="2.9051"/>
    <n v="276.31092977022331"/>
    <n v="383.741768934785"/>
    <n v="383.741768934785"/>
  </r>
  <r>
    <n v="2019"/>
    <d v="2019-03-17T00:00:00"/>
    <x v="0"/>
    <s v="MWW"/>
    <x v="4"/>
    <d v="1899-12-30T12:43:00"/>
    <n v="32"/>
    <s v="prp"/>
    <s v="Princess Parrotfish"/>
    <s v="Scarus taeniopterus"/>
    <x v="7"/>
    <x v="1"/>
    <n v="13"/>
    <n v="1"/>
    <s v="i"/>
    <n v="3.3500000000000002E-2"/>
    <n v="2.7086000000000001"/>
    <n v="-3.2256999999999998"/>
    <n v="2.3852000000000002"/>
    <n v="34.855536441080481"/>
    <n v="65.535660968650873"/>
    <n v="65.535660968650873"/>
  </r>
  <r>
    <n v="2019"/>
    <d v="2019-03-17T00:00:00"/>
    <x v="0"/>
    <s v="MWW"/>
    <x v="4"/>
    <d v="1899-12-30T12:43:00"/>
    <n v="32"/>
    <s v="prp"/>
    <s v="Princess Parrotfish"/>
    <s v="Scarus taeniopterus"/>
    <x v="7"/>
    <x v="1"/>
    <n v="12"/>
    <n v="1"/>
    <s v="i"/>
    <n v="3.3500000000000002E-2"/>
    <n v="2.7086000000000001"/>
    <n v="-3.2256999999999998"/>
    <n v="2.3852000000000002"/>
    <n v="28.061774480442775"/>
    <n v="54.145592205106873"/>
    <n v="54.145592205106873"/>
  </r>
  <r>
    <n v="2019"/>
    <d v="2019-03-17T00:00:00"/>
    <x v="0"/>
    <s v="MWW"/>
    <x v="4"/>
    <d v="1899-12-30T12:43:00"/>
    <n v="32"/>
    <s v="prp"/>
    <s v="Princess Parrotfish"/>
    <s v="Scarus taeniopterus"/>
    <x v="7"/>
    <x v="1"/>
    <n v="19"/>
    <n v="1"/>
    <s v="i"/>
    <n v="3.3500000000000002E-2"/>
    <n v="2.7086000000000001"/>
    <n v="-3.2256999999999998"/>
    <n v="2.3852000000000002"/>
    <n v="97.426434846443598"/>
    <n v="162.02539503890316"/>
    <n v="162.02539503890316"/>
  </r>
  <r>
    <n v="2019"/>
    <d v="2019-03-17T00:00:00"/>
    <x v="0"/>
    <s v="MWW"/>
    <x v="4"/>
    <d v="1899-12-30T12:43:00"/>
    <n v="32"/>
    <s v="qup"/>
    <s v="Queen Parrotfish"/>
    <s v="Scarus vetula"/>
    <x v="7"/>
    <x v="1"/>
    <n v="24"/>
    <n v="1"/>
    <s v="i"/>
    <n v="1.38E-2"/>
    <n v="3.03"/>
    <n v="-5.0162000000000004"/>
    <n v="3.1109"/>
    <n v="209.85491670789031"/>
    <n v="244.56772957919503"/>
    <n v="244.56772957919503"/>
  </r>
  <r>
    <n v="2019"/>
    <d v="2019-03-17T00:00:00"/>
    <x v="0"/>
    <s v="MWW"/>
    <x v="4"/>
    <d v="1899-12-30T12:43:00"/>
    <n v="32"/>
    <s v="stop"/>
    <s v="Stoplight Parrotfish"/>
    <s v="Sparisoma viride"/>
    <x v="7"/>
    <x v="1"/>
    <n v="14"/>
    <n v="1"/>
    <s v="i"/>
    <n v="1.38E-2"/>
    <n v="3.04"/>
    <n v="-4.4317000000000002"/>
    <n v="2.9051"/>
    <n v="42.083157245422122"/>
    <n v="63.535515280093612"/>
    <n v="63.535515280093612"/>
  </r>
  <r>
    <n v="2019"/>
    <d v="2019-03-17T00:00:00"/>
    <x v="0"/>
    <s v="MWW"/>
    <x v="4"/>
    <d v="1899-12-30T12:43:00"/>
    <n v="32"/>
    <s v="prp"/>
    <s v="Princess Parrotfish"/>
    <s v="Scarus taeniopterus"/>
    <x v="7"/>
    <x v="1"/>
    <n v="20"/>
    <n v="1"/>
    <s v="t"/>
    <n v="3.3500000000000002E-2"/>
    <n v="2.7086000000000001"/>
    <n v="-3.2256999999999998"/>
    <n v="2.3852000000000002"/>
    <n v="111.94756544450011"/>
    <n v="183.11197449783583"/>
    <n v="183.11197449783583"/>
  </r>
  <r>
    <n v="2019"/>
    <d v="2019-03-17T00:00:00"/>
    <x v="0"/>
    <s v="MWW"/>
    <x v="4"/>
    <d v="1899-12-30T12:43:00"/>
    <n v="32"/>
    <s v="ocs"/>
    <s v="Ocean Surgeonfish"/>
    <s v="Acanthurus bahianus"/>
    <x v="8"/>
    <x v="1"/>
    <n v="15"/>
    <n v="1"/>
    <m/>
    <n v="1.8620000000000001E-2"/>
    <n v="2.91"/>
    <n v="-4.6005000000000003"/>
    <n v="2.9752000000000001"/>
    <n v="49.249887240092868"/>
    <n v="74.783659607909669"/>
    <n v="74.783659607909669"/>
  </r>
  <r>
    <n v="2019"/>
    <d v="2019-03-17T00:00:00"/>
    <x v="0"/>
    <s v="MWW"/>
    <x v="4"/>
    <d v="1899-12-30T12:43:00"/>
    <n v="32"/>
    <s v="prp"/>
    <s v="Princess Parrotfish"/>
    <s v="Scarus taeniopterus"/>
    <x v="7"/>
    <x v="1"/>
    <n v="12"/>
    <n v="1"/>
    <s v="i"/>
    <n v="3.3500000000000002E-2"/>
    <n v="2.7086000000000001"/>
    <n v="-3.2256999999999998"/>
    <n v="2.3852000000000002"/>
    <n v="28.061774480442775"/>
    <n v="54.145592205106873"/>
    <n v="54.145592205106873"/>
  </r>
  <r>
    <n v="2019"/>
    <d v="2019-03-17T00:00:00"/>
    <x v="0"/>
    <s v="MWW"/>
    <x v="4"/>
    <d v="1899-12-30T12:43:00"/>
    <n v="32"/>
    <s v="strp"/>
    <s v="Striped Parrotfish"/>
    <s v="Scarus iserti"/>
    <x v="7"/>
    <x v="1"/>
    <n v="10"/>
    <n v="1"/>
    <s v="i"/>
    <n v="1.0959999999999999E-2"/>
    <n v="3.01"/>
    <n v="-4.8887"/>
    <n v="3.0548000000000002"/>
    <n v="11.21529119539707"/>
    <n v="16.630296795457848"/>
    <n v="16.630296795457848"/>
  </r>
  <r>
    <n v="2019"/>
    <d v="2019-03-17T00:00:00"/>
    <x v="0"/>
    <s v="MWW"/>
    <x v="4"/>
    <d v="1899-12-30T12:43:00"/>
    <n v="32"/>
    <s v="prp"/>
    <s v="Princess Parrotfish"/>
    <s v="Scarus taeniopterus"/>
    <x v="7"/>
    <x v="1"/>
    <n v="6"/>
    <n v="1"/>
    <s v="j"/>
    <n v="3.3500000000000002E-2"/>
    <n v="2.7086000000000001"/>
    <n v="-3.2256999999999998"/>
    <n v="2.3852000000000002"/>
    <n v="4.2928457508060323"/>
    <n v="10.364452425850182"/>
    <n v="10.364452425850182"/>
  </r>
  <r>
    <n v="2019"/>
    <d v="2019-03-17T00:00:00"/>
    <x v="0"/>
    <s v="MWW"/>
    <x v="4"/>
    <d v="1899-12-30T12:43:00"/>
    <n v="32"/>
    <s v="prp"/>
    <s v="Princess Parrotfish"/>
    <s v="Scarus taeniopterus"/>
    <x v="7"/>
    <x v="1"/>
    <n v="13"/>
    <n v="2"/>
    <s v="i"/>
    <n v="3.3500000000000002E-2"/>
    <n v="2.7086000000000001"/>
    <n v="-3.2256999999999998"/>
    <n v="2.3852000000000002"/>
    <n v="34.855536441080481"/>
    <n v="65.535660968650873"/>
    <n v="131.07132193730175"/>
  </r>
  <r>
    <n v="2019"/>
    <d v="2019-03-17T00:00:00"/>
    <x v="0"/>
    <s v="MWW"/>
    <x v="4"/>
    <d v="1899-12-30T12:43:00"/>
    <n v="32"/>
    <s v="prp"/>
    <s v="Princess Parrotfish"/>
    <s v="Scarus taeniopterus"/>
    <x v="7"/>
    <x v="1"/>
    <n v="15"/>
    <n v="1"/>
    <s v="i"/>
    <n v="3.3500000000000002E-2"/>
    <n v="2.7086000000000001"/>
    <n v="-3.2256999999999998"/>
    <n v="2.3852000000000002"/>
    <n v="51.357702984233178"/>
    <n v="92.19616810425471"/>
    <n v="92.19616810425471"/>
  </r>
  <r>
    <n v="2019"/>
    <d v="2019-03-17T00:00:00"/>
    <x v="0"/>
    <s v="MWW"/>
    <x v="4"/>
    <d v="1899-12-30T12:43:00"/>
    <n v="32"/>
    <s v="stop"/>
    <s v="Stoplight Parrotfish"/>
    <s v="Sparisoma viride"/>
    <x v="7"/>
    <x v="1"/>
    <n v="19"/>
    <n v="1"/>
    <s v="i"/>
    <n v="1.38E-2"/>
    <n v="3.04"/>
    <n v="-4.4317000000000002"/>
    <n v="2.9051"/>
    <n v="106.48539183224881"/>
    <n v="154.2790962414671"/>
    <n v="154.2790962414671"/>
  </r>
  <r>
    <n v="2019"/>
    <d v="2019-03-17T00:00:00"/>
    <x v="0"/>
    <s v="MWW"/>
    <x v="4"/>
    <d v="1899-12-30T12:43:00"/>
    <n v="32"/>
    <s v="rbp"/>
    <s v="Redband Parrotfish"/>
    <s v="Sparisoma aurofrenatum"/>
    <x v="7"/>
    <x v="1"/>
    <n v="8"/>
    <n v="1"/>
    <s v="j"/>
    <n v="1.072E-2"/>
    <n v="3.12"/>
    <n v="-4.0781000000000001"/>
    <n v="2.7437999999999998"/>
    <n v="7.0442627183996569"/>
    <n v="13.918688207229055"/>
    <n v="13.918688207229055"/>
  </r>
  <r>
    <n v="2019"/>
    <d v="2019-03-17T00:00:00"/>
    <x v="0"/>
    <s v="MWW"/>
    <x v="4"/>
    <d v="1899-12-30T12:43:00"/>
    <n v="32"/>
    <s v="rbp"/>
    <s v="Redband Parrotfish"/>
    <s v="Sparisoma aurofrenatum"/>
    <x v="7"/>
    <x v="1"/>
    <n v="4"/>
    <n v="1"/>
    <s v="j"/>
    <n v="1.072E-2"/>
    <n v="3.12"/>
    <n v="-4.0781000000000001"/>
    <n v="2.7437999999999998"/>
    <n v="0.81025544515357217"/>
    <n v="2.0779361768346503"/>
    <n v="2.0779361768346503"/>
  </r>
  <r>
    <n v="2019"/>
    <d v="2019-03-17T00:00:00"/>
    <x v="0"/>
    <s v="MWW"/>
    <x v="4"/>
    <d v="1899-12-30T12:43:00"/>
    <n v="32"/>
    <s v="strp"/>
    <s v="Striped Parrotfish"/>
    <s v="Scarus iserti"/>
    <x v="7"/>
    <x v="1"/>
    <n v="13"/>
    <n v="5"/>
    <s v="i"/>
    <n v="1.0959999999999999E-2"/>
    <n v="3.01"/>
    <n v="-4.8887"/>
    <n v="3.0548000000000002"/>
    <n v="24.704726176219836"/>
    <n v="37.065866108828203"/>
    <n v="185.32933054414102"/>
  </r>
  <r>
    <n v="2019"/>
    <d v="2019-03-17T00:00:00"/>
    <x v="0"/>
    <s v="MWW"/>
    <x v="4"/>
    <d v="1899-12-30T12:43:00"/>
    <n v="32"/>
    <s v="hcc"/>
    <s v="Honeycomb Cowfish"/>
    <s v="Acanthostracion polygonia"/>
    <x v="10"/>
    <x v="2"/>
    <n v="23"/>
    <n v="1"/>
    <m/>
    <n v="2.818E-2"/>
    <n v="2.83"/>
    <s v="NA"/>
    <s v="NA"/>
    <n v="201.20129177701904"/>
    <s v="NA"/>
    <n v="201.20129177701904"/>
  </r>
  <r>
    <n v="2019"/>
    <d v="2019-03-17T00:00:00"/>
    <x v="0"/>
    <s v="MWW"/>
    <x v="4"/>
    <d v="1899-12-30T12:43:00"/>
    <n v="32"/>
    <s v="brc"/>
    <s v="Brown Chromis"/>
    <s v="Chromis multilineata"/>
    <x v="12"/>
    <x v="3"/>
    <n v="3"/>
    <n v="40"/>
    <m/>
    <n v="1.4789999999999999E-2"/>
    <n v="2.98"/>
    <s v="NA"/>
    <s v="NA"/>
    <n v="0.39065151514322999"/>
    <s v="NA"/>
    <n v="15.626060605729199"/>
  </r>
  <r>
    <n v="2019"/>
    <d v="2019-03-17T00:00:00"/>
    <x v="0"/>
    <s v="MWW"/>
    <x v="4"/>
    <d v="1899-12-30T12:43:00"/>
    <n v="32"/>
    <s v="brc"/>
    <s v="Brown Chromis"/>
    <s v="Chromis multilineata"/>
    <x v="12"/>
    <x v="3"/>
    <n v="7"/>
    <n v="200"/>
    <m/>
    <n v="1.4789999999999999E-2"/>
    <n v="2.98"/>
    <s v="NA"/>
    <s v="NA"/>
    <n v="4.8793315934340233"/>
    <s v="NA"/>
    <n v="975.86631868680468"/>
  </r>
  <r>
    <n v="2019"/>
    <d v="2019-03-17T00:00:00"/>
    <x v="0"/>
    <s v="MWW"/>
    <x v="4"/>
    <d v="1899-12-30T12:43:00"/>
    <n v="32"/>
    <s v="brc"/>
    <s v="Brown Chromis"/>
    <s v="Chromis multilineata"/>
    <x v="12"/>
    <x v="3"/>
    <n v="14"/>
    <n v="10"/>
    <m/>
    <n v="1.4789999999999999E-2"/>
    <n v="2.98"/>
    <s v="NA"/>
    <s v="NA"/>
    <n v="38.49725114809862"/>
    <s v="NA"/>
    <n v="384.97251148098621"/>
  </r>
  <r>
    <n v="2019"/>
    <d v="2019-03-20T00:00:00"/>
    <x v="0"/>
    <s v="BDR"/>
    <x v="5"/>
    <d v="1899-12-30T15:08:00"/>
    <n v="30"/>
    <s v="yts"/>
    <s v="Yellowtail Snapper"/>
    <s v="Ocyurus chrysurus"/>
    <x v="0"/>
    <x v="0"/>
    <n v="15"/>
    <n v="1"/>
    <m/>
    <n v="1.4789999999999999E-2"/>
    <n v="2.95"/>
    <s v="NA"/>
    <s v="NA"/>
    <n v="43.595070890423948"/>
    <s v="NA"/>
    <n v="43.595070890423948"/>
  </r>
  <r>
    <n v="2019"/>
    <d v="2019-03-20T00:00:00"/>
    <x v="0"/>
    <s v="BDR"/>
    <x v="5"/>
    <d v="1899-12-30T15:08:00"/>
    <n v="30"/>
    <s v="frg"/>
    <s v="French Grunt"/>
    <s v="Haemulon flavolineatum"/>
    <x v="3"/>
    <x v="0"/>
    <n v="15"/>
    <n v="1"/>
    <m/>
    <n v="1.349E-2"/>
    <n v="3"/>
    <s v="NA"/>
    <s v="NA"/>
    <n v="45.528750000000002"/>
    <s v="NA"/>
    <n v="45.528750000000002"/>
  </r>
  <r>
    <n v="2019"/>
    <d v="2019-03-20T00:00:00"/>
    <x v="0"/>
    <s v="BDR"/>
    <x v="5"/>
    <d v="1899-12-30T15:08:00"/>
    <n v="30"/>
    <s v="yhw"/>
    <s v="Yellowhead Wrasse"/>
    <s v="Halichoeres garnoti"/>
    <x v="1"/>
    <x v="0"/>
    <n v="13"/>
    <n v="1"/>
    <m/>
    <n v="0.01"/>
    <n v="3.13"/>
    <s v="NA"/>
    <s v="NA"/>
    <n v="30.664980490582739"/>
    <s v="NA"/>
    <n v="30.664980490582739"/>
  </r>
  <r>
    <n v="2019"/>
    <d v="2019-03-20T00:00:00"/>
    <x v="0"/>
    <s v="BDR"/>
    <x v="5"/>
    <d v="1899-12-30T15:08:00"/>
    <n v="30"/>
    <s v="ham"/>
    <s v="Hamlet spp."/>
    <s v="Hypoplectrus puella"/>
    <x v="2"/>
    <x v="0"/>
    <n v="14"/>
    <n v="1"/>
    <m/>
    <n v="1.7780000000000001E-2"/>
    <n v="3.03"/>
    <s v="NA"/>
    <s v="NA"/>
    <n v="52.807998175556747"/>
    <s v="NA"/>
    <n v="52.807998175556747"/>
  </r>
  <r>
    <n v="2019"/>
    <d v="2019-03-20T00:00:00"/>
    <x v="0"/>
    <s v="BDR"/>
    <x v="5"/>
    <d v="1899-12-30T15:08:00"/>
    <n v="30"/>
    <s v="sph"/>
    <s v="Spanish Hogfish"/>
    <s v="Bodianus rufus"/>
    <x v="1"/>
    <x v="0"/>
    <n v="7"/>
    <n v="1"/>
    <m/>
    <n v="1.44E-2"/>
    <n v="3.0531999999999999"/>
    <s v="NA"/>
    <s v="NA"/>
    <n v="5.4779217958338"/>
    <s v="NA"/>
    <n v="5.4779217958338"/>
  </r>
  <r>
    <n v="2019"/>
    <d v="2019-03-20T00:00:00"/>
    <x v="0"/>
    <s v="BDR"/>
    <x v="5"/>
    <d v="1899-12-30T15:08:00"/>
    <n v="30"/>
    <s v="sqf"/>
    <s v="Squirrel Fish"/>
    <s v="Holocentrus adsensionis"/>
    <x v="6"/>
    <x v="0"/>
    <n v="15"/>
    <n v="1"/>
    <m/>
    <n v="1.585E-2"/>
    <n v="2.97"/>
    <s v="NA"/>
    <s v="NA"/>
    <n v="49.31968634150946"/>
    <s v="NA"/>
    <n v="49.31968634150946"/>
  </r>
  <r>
    <n v="2019"/>
    <d v="2019-03-20T00:00:00"/>
    <x v="0"/>
    <s v="BDR"/>
    <x v="5"/>
    <d v="1899-12-30T15:08:00"/>
    <n v="30"/>
    <s v="bhw"/>
    <s v="Bluehead Wrasse"/>
    <s v="Thalassoma bifasciatum"/>
    <x v="1"/>
    <x v="0"/>
    <n v="6"/>
    <n v="2"/>
    <m/>
    <n v="8.9099999999999995E-3"/>
    <n v="3.01"/>
    <s v="NA"/>
    <s v="NA"/>
    <n v="1.9593542699963782"/>
    <s v="NA"/>
    <n v="3.9187085399927564"/>
  </r>
  <r>
    <n v="2019"/>
    <d v="2019-03-20T00:00:00"/>
    <x v="0"/>
    <s v="BDR"/>
    <x v="5"/>
    <d v="1899-12-30T15:08:00"/>
    <n v="30"/>
    <s v="blg"/>
    <s v="Blue Striped Grunt"/>
    <s v="Haemulon sciurus"/>
    <x v="3"/>
    <x v="0"/>
    <n v="20"/>
    <n v="1"/>
    <m/>
    <n v="1.549E-2"/>
    <n v="2.98"/>
    <s v="NA"/>
    <s v="NA"/>
    <n v="116.71342259582475"/>
    <s v="NA"/>
    <n v="116.71342259582475"/>
  </r>
  <r>
    <n v="2019"/>
    <d v="2019-03-20T00:00:00"/>
    <x v="0"/>
    <s v="BDR"/>
    <x v="5"/>
    <d v="1899-12-30T15:08:00"/>
    <n v="30"/>
    <s v="bhw"/>
    <s v="Bluehead Wrasse"/>
    <s v="Thalassoma bifasciatum"/>
    <x v="1"/>
    <x v="0"/>
    <n v="6"/>
    <n v="6"/>
    <m/>
    <n v="8.9099999999999995E-3"/>
    <n v="3.01"/>
    <s v="NA"/>
    <s v="NA"/>
    <n v="1.9593542699963782"/>
    <s v="NA"/>
    <n v="11.756125619978269"/>
  </r>
  <r>
    <n v="2019"/>
    <d v="2019-03-20T00:00:00"/>
    <x v="0"/>
    <s v="BDR"/>
    <x v="5"/>
    <d v="1899-12-30T15:08:00"/>
    <n v="30"/>
    <s v="grb"/>
    <s v="Graysby"/>
    <s v="Cephalopholis cruentata"/>
    <x v="2"/>
    <x v="0"/>
    <n v="12"/>
    <n v="1"/>
    <m/>
    <n v="1.1220000000000001E-2"/>
    <n v="3.07"/>
    <s v="NA"/>
    <s v="NA"/>
    <n v="23.071683335720802"/>
    <s v="NA"/>
    <n v="23.071683335720802"/>
  </r>
  <r>
    <n v="2019"/>
    <d v="2019-03-20T00:00:00"/>
    <x v="0"/>
    <s v="BDR"/>
    <x v="5"/>
    <d v="1899-12-30T15:08:00"/>
    <n v="30"/>
    <s v="bhw"/>
    <s v="Bluehead Wrasse"/>
    <s v="Thalassoma bifasciatum"/>
    <x v="1"/>
    <x v="0"/>
    <n v="4"/>
    <n v="4"/>
    <m/>
    <n v="8.9099999999999995E-3"/>
    <n v="3.01"/>
    <s v="NA"/>
    <s v="NA"/>
    <n v="0.5782002537554658"/>
    <s v="NA"/>
    <n v="2.3128010150218632"/>
  </r>
  <r>
    <n v="2019"/>
    <d v="2019-03-20T00:00:00"/>
    <x v="0"/>
    <s v="BDR"/>
    <x v="5"/>
    <d v="1899-12-30T15:08:00"/>
    <n v="30"/>
    <s v="yhw"/>
    <s v="Yellowhead Wrasse"/>
    <s v="Halichoeres garnoti"/>
    <x v="1"/>
    <x v="0"/>
    <n v="10"/>
    <n v="1"/>
    <m/>
    <n v="0.01"/>
    <n v="3.13"/>
    <s v="NA"/>
    <s v="NA"/>
    <n v="13.48962882591654"/>
    <s v="NA"/>
    <n v="13.48962882591654"/>
  </r>
  <r>
    <n v="2019"/>
    <d v="2019-03-20T00:00:00"/>
    <x v="0"/>
    <s v="BDR"/>
    <x v="5"/>
    <d v="1899-12-30T15:08:00"/>
    <n v="30"/>
    <s v="bhw"/>
    <s v="Bluehead Wrasse"/>
    <s v="Thalassoma bifasciatum"/>
    <x v="1"/>
    <x v="0"/>
    <n v="4"/>
    <n v="3"/>
    <m/>
    <n v="8.9099999999999995E-3"/>
    <n v="3.01"/>
    <s v="NA"/>
    <s v="NA"/>
    <n v="0.5782002537554658"/>
    <s v="NA"/>
    <n v="1.7346007612663974"/>
  </r>
  <r>
    <n v="2019"/>
    <d v="2019-03-20T00:00:00"/>
    <x v="0"/>
    <s v="BDR"/>
    <x v="5"/>
    <d v="1899-12-30T15:08:00"/>
    <n v="30"/>
    <s v="yhw"/>
    <s v="Yellowhead Wrasse"/>
    <s v="Halichoeres garnoti"/>
    <x v="1"/>
    <x v="0"/>
    <n v="4"/>
    <n v="3"/>
    <m/>
    <n v="0.01"/>
    <n v="3.13"/>
    <s v="NA"/>
    <s v="NA"/>
    <n v="0.76638637095611406"/>
    <s v="NA"/>
    <n v="2.2991591128683422"/>
  </r>
  <r>
    <n v="2019"/>
    <d v="2019-03-20T00:00:00"/>
    <x v="0"/>
    <s v="BDR"/>
    <x v="5"/>
    <d v="1899-12-30T15:08:00"/>
    <n v="30"/>
    <s v="prp"/>
    <s v="Princess Parrotfish"/>
    <s v="Scarus taeniopterus"/>
    <x v="7"/>
    <x v="1"/>
    <n v="17"/>
    <n v="1"/>
    <s v="i"/>
    <n v="3.3500000000000002E-2"/>
    <n v="2.7086000000000001"/>
    <n v="-3.2256999999999998"/>
    <n v="2.3852000000000002"/>
    <n v="72.083979665360687"/>
    <n v="124.27013418228138"/>
    <n v="124.27013418228138"/>
  </r>
  <r>
    <n v="2019"/>
    <d v="2019-03-20T00:00:00"/>
    <x v="0"/>
    <s v="BDR"/>
    <x v="5"/>
    <d v="1899-12-30T15:08:00"/>
    <n v="30"/>
    <s v="blt"/>
    <s v="Blue Tang"/>
    <s v="Acanthurus coeruleus"/>
    <x v="8"/>
    <x v="1"/>
    <n v="22"/>
    <n v="1"/>
    <m/>
    <n v="2.512E-2"/>
    <n v="2.96"/>
    <n v="-2.8241999999999998"/>
    <n v="2.2637999999999998"/>
    <n v="236.36913740064162"/>
    <n v="301.00690954929865"/>
    <n v="301.00690954929865"/>
  </r>
  <r>
    <n v="2019"/>
    <d v="2019-03-20T00:00:00"/>
    <x v="0"/>
    <s v="BDR"/>
    <x v="5"/>
    <d v="1899-12-30T15:08:00"/>
    <n v="30"/>
    <s v="prp"/>
    <s v="Princess Parrotfish"/>
    <s v="Scarus taeniopterus"/>
    <x v="7"/>
    <x v="1"/>
    <n v="18"/>
    <n v="2"/>
    <s v="i"/>
    <n v="3.3500000000000002E-2"/>
    <n v="2.7086000000000001"/>
    <n v="-3.2256999999999998"/>
    <n v="2.3852000000000002"/>
    <n v="84.154222975924739"/>
    <n v="142.42163893869329"/>
    <n v="284.84327787738658"/>
  </r>
  <r>
    <n v="2019"/>
    <d v="2019-03-20T00:00:00"/>
    <x v="0"/>
    <s v="BDR"/>
    <x v="5"/>
    <d v="1899-12-30T15:08:00"/>
    <n v="30"/>
    <s v="rtp"/>
    <s v="Redtail Parrotfish"/>
    <s v="Sparisoma chrysopterum"/>
    <x v="7"/>
    <x v="1"/>
    <n v="24"/>
    <n v="1"/>
    <s v="i"/>
    <n v="1.072E-2"/>
    <n v="3.09"/>
    <n v="-3.0508999999999999"/>
    <n v="2.3191999999999999"/>
    <n v="197.26385783375517"/>
    <n v="294.63606913451173"/>
    <n v="294.63606913451173"/>
  </r>
  <r>
    <n v="2019"/>
    <d v="2019-03-20T00:00:00"/>
    <x v="0"/>
    <s v="BDR"/>
    <x v="5"/>
    <d v="1899-12-30T15:08:00"/>
    <n v="30"/>
    <s v="stop"/>
    <s v="Stoplight Parrotfish"/>
    <s v="Sparisoma viride"/>
    <x v="7"/>
    <x v="1"/>
    <n v="26"/>
    <n v="1"/>
    <s v="i"/>
    <n v="1.38E-2"/>
    <n v="3.04"/>
    <n v="-4.4317000000000002"/>
    <n v="2.9051"/>
    <n v="276.31092977022331"/>
    <n v="383.741768934785"/>
    <n v="383.741768934785"/>
  </r>
  <r>
    <n v="2019"/>
    <d v="2019-03-20T00:00:00"/>
    <x v="0"/>
    <s v="BDR"/>
    <x v="5"/>
    <d v="1899-12-30T15:08:00"/>
    <n v="30"/>
    <s v="qup"/>
    <s v="Queen Parrotfish"/>
    <s v="Scarus vetula"/>
    <x v="7"/>
    <x v="1"/>
    <n v="27"/>
    <n v="1"/>
    <s v="i"/>
    <n v="1.38E-2"/>
    <n v="3.03"/>
    <n v="-5.0162000000000004"/>
    <n v="3.1109"/>
    <n v="299.85499780940251"/>
    <n v="352.80077779738235"/>
    <n v="352.80077779738235"/>
  </r>
  <r>
    <n v="2019"/>
    <d v="2019-03-20T00:00:00"/>
    <x v="0"/>
    <s v="BDR"/>
    <x v="5"/>
    <d v="1899-12-30T15:08:00"/>
    <n v="30"/>
    <s v="prp"/>
    <s v="Princess Parrotfish"/>
    <s v="Scarus taeniopterus"/>
    <x v="7"/>
    <x v="1"/>
    <n v="22"/>
    <n v="1"/>
    <s v="i"/>
    <n v="3.3500000000000002E-2"/>
    <n v="2.7086000000000001"/>
    <n v="-3.2256999999999998"/>
    <n v="2.3852000000000002"/>
    <n v="144.92085256517834"/>
    <n v="229.85109565998633"/>
    <n v="229.85109565998633"/>
  </r>
  <r>
    <n v="2019"/>
    <d v="2019-03-20T00:00:00"/>
    <x v="0"/>
    <s v="BDR"/>
    <x v="5"/>
    <d v="1899-12-30T15:08:00"/>
    <n v="30"/>
    <s v="prp"/>
    <s v="Princess Parrotfish"/>
    <s v="Scarus taeniopterus"/>
    <x v="7"/>
    <x v="1"/>
    <n v="27"/>
    <n v="1"/>
    <s v="t"/>
    <n v="3.3500000000000002E-2"/>
    <n v="2.7086000000000001"/>
    <n v="-3.2256999999999998"/>
    <n v="2.3852000000000002"/>
    <n v="252.36940199976701"/>
    <n v="374.61818057408522"/>
    <n v="374.61818057408522"/>
  </r>
  <r>
    <n v="2019"/>
    <d v="2019-03-20T00:00:00"/>
    <x v="0"/>
    <s v="BDR"/>
    <x v="5"/>
    <d v="1899-12-30T15:08:00"/>
    <n v="30"/>
    <s v="blt"/>
    <s v="Blue Tang"/>
    <s v="Acanthurus coeruleus"/>
    <x v="8"/>
    <x v="1"/>
    <n v="17"/>
    <n v="1"/>
    <m/>
    <n v="2.512E-2"/>
    <n v="2.96"/>
    <n v="-2.8241999999999998"/>
    <n v="2.2637999999999998"/>
    <n v="110.19158812752735"/>
    <n v="167.91529942216221"/>
    <n v="167.91529942216221"/>
  </r>
  <r>
    <n v="2019"/>
    <d v="2019-03-20T00:00:00"/>
    <x v="0"/>
    <s v="BDR"/>
    <x v="5"/>
    <d v="1899-12-30T15:08:00"/>
    <n v="30"/>
    <s v="prp"/>
    <s v="Princess Parrotfish"/>
    <s v="Scarus taeniopterus"/>
    <x v="7"/>
    <x v="1"/>
    <n v="34"/>
    <n v="1"/>
    <s v="t"/>
    <n v="3.3500000000000002E-2"/>
    <n v="2.7086000000000001"/>
    <n v="-3.2256999999999998"/>
    <n v="2.3852000000000002"/>
    <n v="471.20360209596794"/>
    <n v="649.20747688759423"/>
    <n v="649.20747688759423"/>
  </r>
  <r>
    <n v="2019"/>
    <d v="2019-03-20T00:00:00"/>
    <x v="0"/>
    <s v="BDR"/>
    <x v="5"/>
    <d v="1899-12-30T15:08:00"/>
    <n v="30"/>
    <s v="prp"/>
    <s v="Princess Parrotfish"/>
    <s v="Scarus taeniopterus"/>
    <x v="7"/>
    <x v="1"/>
    <n v="16"/>
    <n v="6"/>
    <s v="j"/>
    <n v="3.3500000000000002E-2"/>
    <n v="2.7086000000000001"/>
    <n v="-3.2256999999999998"/>
    <n v="2.3852000000000002"/>
    <n v="61.167987518884857"/>
    <n v="107.53924488293569"/>
    <n v="645.23546929761415"/>
  </r>
  <r>
    <n v="2019"/>
    <d v="2019-03-20T00:00:00"/>
    <x v="0"/>
    <s v="BDR"/>
    <x v="5"/>
    <d v="1899-12-30T15:08:00"/>
    <n v="30"/>
    <s v="smt"/>
    <s v="Smooth Trunkfish"/>
    <s v="Lactophyrs triqueter"/>
    <x v="10"/>
    <x v="2"/>
    <n v="14"/>
    <n v="1"/>
    <m/>
    <n v="4.8980000000000003E-2"/>
    <n v="2.78"/>
    <s v="NA"/>
    <s v="NA"/>
    <n v="75.206386098464677"/>
    <s v="NA"/>
    <n v="75.206386098464677"/>
  </r>
  <r>
    <n v="2019"/>
    <d v="2019-03-20T00:00:00"/>
    <x v="0"/>
    <s v="BDR"/>
    <x v="5"/>
    <d v="1899-12-30T15:08:00"/>
    <n v="30"/>
    <s v="snp"/>
    <s v="Sharp-nose puffer "/>
    <s v="Canthigaster rostrata"/>
    <x v="11"/>
    <x v="2"/>
    <n v="4"/>
    <n v="7"/>
    <m/>
    <n v="2.239E-2"/>
    <n v="2.96"/>
    <s v="NA"/>
    <s v="NA"/>
    <n v="1.3556627654519102"/>
    <s v="NA"/>
    <n v="9.4896393581633713"/>
  </r>
  <r>
    <n v="2019"/>
    <d v="2019-03-20T00:00:00"/>
    <x v="0"/>
    <s v="BDR"/>
    <x v="6"/>
    <d v="1899-12-30T15:08:00"/>
    <n v="30"/>
    <s v="frg"/>
    <s v="French Grunt"/>
    <s v="Haemulon flavolineatum"/>
    <x v="3"/>
    <x v="0"/>
    <n v="17"/>
    <n v="1"/>
    <m/>
    <n v="1.349E-2"/>
    <n v="3"/>
    <s v="NA"/>
    <s v="NA"/>
    <n v="66.27637"/>
    <s v="NA"/>
    <n v="66.27637"/>
  </r>
  <r>
    <n v="2019"/>
    <d v="2019-03-20T00:00:00"/>
    <x v="0"/>
    <s v="BDR"/>
    <x v="6"/>
    <d v="1899-12-30T15:08:00"/>
    <n v="30"/>
    <s v="ygf"/>
    <s v="Goatfish"/>
    <s v="Mulloidichthys martinicus"/>
    <x v="4"/>
    <x v="0"/>
    <n v="17"/>
    <n v="3"/>
    <m/>
    <n v="9.7699999999999992E-3"/>
    <n v="3.12"/>
    <s v="NA"/>
    <s v="NA"/>
    <n v="67.436527390317082"/>
    <s v="NA"/>
    <n v="202.30958217095124"/>
  </r>
  <r>
    <n v="2019"/>
    <d v="2019-03-20T00:00:00"/>
    <x v="0"/>
    <s v="BDR"/>
    <x v="6"/>
    <d v="1899-12-30T15:08:00"/>
    <n v="30"/>
    <s v="yhw"/>
    <s v="Yellowhead Wrasse"/>
    <s v="Halichoeres garnoti"/>
    <x v="1"/>
    <x v="0"/>
    <n v="15"/>
    <n v="1"/>
    <m/>
    <n v="0.01"/>
    <n v="3.13"/>
    <s v="NA"/>
    <s v="NA"/>
    <n v="47.991645489734076"/>
    <s v="NA"/>
    <n v="47.991645489734076"/>
  </r>
  <r>
    <n v="2019"/>
    <d v="2019-03-20T00:00:00"/>
    <x v="0"/>
    <s v="BDR"/>
    <x v="6"/>
    <d v="1899-12-30T15:08:00"/>
    <n v="30"/>
    <s v="ygf"/>
    <s v="Goatfish"/>
    <s v="Mulloidichthys martinicus"/>
    <x v="4"/>
    <x v="0"/>
    <n v="20"/>
    <n v="1"/>
    <m/>
    <n v="9.7699999999999992E-3"/>
    <n v="3.12"/>
    <s v="NA"/>
    <s v="NA"/>
    <n v="111.97166862172135"/>
    <s v="NA"/>
    <n v="111.97166862172135"/>
  </r>
  <r>
    <n v="2019"/>
    <d v="2019-03-20T00:00:00"/>
    <x v="0"/>
    <s v="BDR"/>
    <x v="6"/>
    <d v="1899-12-30T15:08:00"/>
    <n v="30"/>
    <s v="grb"/>
    <s v="Graysby"/>
    <s v="Cephalopholis cruentata"/>
    <x v="2"/>
    <x v="0"/>
    <n v="20"/>
    <n v="1"/>
    <m/>
    <n v="1.1220000000000001E-2"/>
    <n v="3.07"/>
    <s v="NA"/>
    <s v="NA"/>
    <n v="110.70186655152514"/>
    <s v="NA"/>
    <n v="110.70186655152514"/>
  </r>
  <r>
    <n v="2019"/>
    <d v="2019-03-20T00:00:00"/>
    <x v="0"/>
    <s v="BDR"/>
    <x v="6"/>
    <d v="1899-12-30T15:08:00"/>
    <n v="30"/>
    <s v="ham"/>
    <s v="Hamlet spp."/>
    <s v="Hypoplectrus puella"/>
    <x v="2"/>
    <x v="0"/>
    <n v="15"/>
    <n v="1"/>
    <m/>
    <n v="1.7780000000000001E-2"/>
    <n v="3.03"/>
    <s v="NA"/>
    <s v="NA"/>
    <n v="65.086103364435104"/>
    <s v="NA"/>
    <n v="65.086103364435104"/>
  </r>
  <r>
    <n v="2019"/>
    <d v="2019-03-20T00:00:00"/>
    <x v="0"/>
    <s v="BDR"/>
    <x v="6"/>
    <d v="1899-12-30T15:08:00"/>
    <n v="30"/>
    <s v="4eb"/>
    <s v="Foureye Butterflyfish"/>
    <s v="Chaetodon capistratus"/>
    <x v="16"/>
    <x v="0"/>
    <n v="10"/>
    <n v="1"/>
    <m/>
    <n v="2.512E-2"/>
    <n v="3.1"/>
    <s v="NA"/>
    <s v="NA"/>
    <n v="31.624206344269499"/>
    <s v="NA"/>
    <n v="31.624206344269499"/>
  </r>
  <r>
    <n v="2019"/>
    <d v="2019-03-20T00:00:00"/>
    <x v="0"/>
    <s v="BDR"/>
    <x v="6"/>
    <d v="1899-12-30T15:08:00"/>
    <n v="30"/>
    <s v="frg"/>
    <s v="French Grunt"/>
    <s v="Haemulon flavolineatum"/>
    <x v="3"/>
    <x v="0"/>
    <n v="15"/>
    <n v="1"/>
    <m/>
    <n v="1.349E-2"/>
    <n v="3"/>
    <s v="NA"/>
    <s v="NA"/>
    <n v="45.528750000000002"/>
    <s v="NA"/>
    <n v="45.528750000000002"/>
  </r>
  <r>
    <n v="2019"/>
    <d v="2019-03-20T00:00:00"/>
    <x v="0"/>
    <s v="BDR"/>
    <x v="6"/>
    <d v="1899-12-30T15:08:00"/>
    <n v="30"/>
    <s v="yhw"/>
    <s v="Yellowhead Wrasse"/>
    <s v="Halichoeres garnoti"/>
    <x v="1"/>
    <x v="0"/>
    <n v="13"/>
    <n v="1"/>
    <m/>
    <n v="0.01"/>
    <n v="3.13"/>
    <s v="NA"/>
    <s v="NA"/>
    <n v="30.664980490582739"/>
    <s v="NA"/>
    <n v="30.664980490582739"/>
  </r>
  <r>
    <n v="2019"/>
    <d v="2019-03-20T00:00:00"/>
    <x v="0"/>
    <s v="BDR"/>
    <x v="6"/>
    <d v="1899-12-30T15:08:00"/>
    <n v="30"/>
    <s v="pcf"/>
    <s v="Peacock Flounder"/>
    <s v="Bothus lunatus"/>
    <x v="17"/>
    <x v="0"/>
    <n v="23"/>
    <n v="1"/>
    <m/>
    <n v="1.047E-2"/>
    <n v="3.05"/>
    <s v="NA"/>
    <s v="NA"/>
    <n v="149.01040034523473"/>
    <s v="NA"/>
    <n v="149.01040034523473"/>
  </r>
  <r>
    <n v="2019"/>
    <d v="2019-03-20T00:00:00"/>
    <x v="0"/>
    <s v="BDR"/>
    <x v="6"/>
    <d v="1899-12-30T15:08:00"/>
    <n v="30"/>
    <s v="ygf"/>
    <s v="Goatfish"/>
    <s v="Mulloidichthys martinicus"/>
    <x v="4"/>
    <x v="0"/>
    <n v="17"/>
    <n v="3"/>
    <m/>
    <n v="9.7699999999999992E-3"/>
    <n v="3.12"/>
    <s v="NA"/>
    <s v="NA"/>
    <n v="67.436527390317082"/>
    <s v="NA"/>
    <n v="202.30958217095124"/>
  </r>
  <r>
    <n v="2019"/>
    <d v="2019-03-20T00:00:00"/>
    <x v="0"/>
    <s v="BDR"/>
    <x v="6"/>
    <d v="1899-12-30T15:08:00"/>
    <n v="30"/>
    <s v="grb"/>
    <s v="Graysby"/>
    <s v="Cephalopholis cruentata"/>
    <x v="2"/>
    <x v="0"/>
    <n v="21"/>
    <n v="1"/>
    <m/>
    <n v="1.1220000000000001E-2"/>
    <n v="3.07"/>
    <s v="NA"/>
    <s v="NA"/>
    <n v="128.58967294987866"/>
    <s v="NA"/>
    <n v="128.58967294987866"/>
  </r>
  <r>
    <n v="2019"/>
    <d v="2019-03-20T00:00:00"/>
    <x v="0"/>
    <s v="BDR"/>
    <x v="6"/>
    <d v="1899-12-30T15:08:00"/>
    <n v="30"/>
    <s v="bbs"/>
    <s v="Blackbar soldierfish"/>
    <s v="Myripristis jacobus "/>
    <x v="6"/>
    <x v="0"/>
    <n v="15"/>
    <n v="1"/>
    <m/>
    <n v="1.2019999999999999E-2"/>
    <n v="3.06"/>
    <s v="NA"/>
    <s v="NA"/>
    <n v="47.724756406775086"/>
    <s v="NA"/>
    <n v="47.724756406775086"/>
  </r>
  <r>
    <n v="2019"/>
    <d v="2019-03-20T00:00:00"/>
    <x v="0"/>
    <s v="BDR"/>
    <x v="6"/>
    <d v="1899-12-30T15:08:00"/>
    <n v="30"/>
    <s v="bhw"/>
    <s v="Bluehead Wrasse"/>
    <s v="Thalassoma bifasciatum"/>
    <x v="1"/>
    <x v="0"/>
    <n v="6"/>
    <n v="7"/>
    <m/>
    <n v="8.9099999999999995E-3"/>
    <n v="3.01"/>
    <s v="NA"/>
    <s v="NA"/>
    <n v="1.9593542699963782"/>
    <s v="NA"/>
    <n v="13.715479889974647"/>
  </r>
  <r>
    <n v="2019"/>
    <d v="2019-03-20T00:00:00"/>
    <x v="0"/>
    <s v="BDR"/>
    <x v="6"/>
    <d v="1899-12-30T15:08:00"/>
    <n v="30"/>
    <s v="bhw"/>
    <s v="Bluehead Wrasse"/>
    <s v="Thalassoma bifasciatum"/>
    <x v="1"/>
    <x v="0"/>
    <n v="4"/>
    <n v="17"/>
    <m/>
    <n v="8.9099999999999995E-3"/>
    <n v="3.01"/>
    <s v="NA"/>
    <s v="NA"/>
    <n v="0.5782002537554658"/>
    <s v="NA"/>
    <n v="9.8294043138429181"/>
  </r>
  <r>
    <n v="2019"/>
    <d v="2019-03-20T00:00:00"/>
    <x v="0"/>
    <s v="BDR"/>
    <x v="6"/>
    <d v="1899-12-30T15:08:00"/>
    <n v="30"/>
    <s v="sms"/>
    <s v="Schoolmaster snapper"/>
    <s v="Lutjanus apodus"/>
    <x v="0"/>
    <x v="0"/>
    <n v="35"/>
    <n v="1"/>
    <m/>
    <n v="1.413E-2"/>
    <n v="2.98"/>
    <s v="NA"/>
    <s v="NA"/>
    <n v="564.24138129101766"/>
    <s v="NA"/>
    <n v="564.24138129101766"/>
  </r>
  <r>
    <n v="2019"/>
    <d v="2019-03-20T00:00:00"/>
    <x v="0"/>
    <s v="BDR"/>
    <x v="6"/>
    <d v="1899-12-30T15:08:00"/>
    <n v="30"/>
    <s v="sms"/>
    <s v="Schoolmaster snapper"/>
    <s v="Lutjanus apodus"/>
    <x v="0"/>
    <x v="0"/>
    <n v="27"/>
    <n v="1"/>
    <m/>
    <n v="1.413E-2"/>
    <n v="2.98"/>
    <s v="NA"/>
    <s v="NA"/>
    <n v="260.37913448216148"/>
    <s v="NA"/>
    <n v="260.37913448216148"/>
  </r>
  <r>
    <n v="2019"/>
    <d v="2019-03-20T00:00:00"/>
    <x v="0"/>
    <s v="BDR"/>
    <x v="6"/>
    <d v="1899-12-30T15:08:00"/>
    <n v="30"/>
    <s v="4eb"/>
    <s v="Foureye Butterflyfish"/>
    <s v="Chaetodon capistratus"/>
    <x v="16"/>
    <x v="0"/>
    <n v="10"/>
    <n v="2"/>
    <m/>
    <n v="2.512E-2"/>
    <n v="3.1"/>
    <s v="NA"/>
    <s v="NA"/>
    <n v="31.624206344269499"/>
    <s v="NA"/>
    <n v="63.248412688538998"/>
  </r>
  <r>
    <n v="2019"/>
    <d v="2019-03-20T00:00:00"/>
    <x v="0"/>
    <s v="BDR"/>
    <x v="6"/>
    <d v="1899-12-30T15:08:00"/>
    <n v="30"/>
    <s v="ocs"/>
    <s v="Ocean Surgeonfish"/>
    <s v="Acanthurus bahianus"/>
    <x v="8"/>
    <x v="1"/>
    <n v="15"/>
    <n v="1"/>
    <m/>
    <n v="1.8620000000000001E-2"/>
    <n v="2.91"/>
    <n v="-4.6005000000000003"/>
    <n v="2.9752000000000001"/>
    <n v="49.249887240092868"/>
    <n v="74.783659607909669"/>
    <n v="74.783659607909669"/>
  </r>
  <r>
    <n v="2019"/>
    <d v="2019-03-20T00:00:00"/>
    <x v="0"/>
    <s v="BDR"/>
    <x v="6"/>
    <d v="1899-12-30T15:08:00"/>
    <n v="30"/>
    <s v="prp"/>
    <s v="Princess Parrotfish"/>
    <s v="Scarus taeniopterus"/>
    <x v="7"/>
    <x v="1"/>
    <n v="33"/>
    <n v="1"/>
    <s v="t"/>
    <n v="3.3500000000000002E-2"/>
    <n v="2.7086000000000001"/>
    <n v="-3.2256999999999998"/>
    <n v="2.3852000000000002"/>
    <n v="434.60194397652009"/>
    <n v="604.58789760290301"/>
    <n v="604.58789760290301"/>
  </r>
  <r>
    <n v="2019"/>
    <d v="2019-03-20T00:00:00"/>
    <x v="0"/>
    <s v="BDR"/>
    <x v="6"/>
    <d v="1899-12-30T15:08:00"/>
    <n v="30"/>
    <s v="prp"/>
    <s v="Princess Parrotfish"/>
    <s v="Scarus taeniopterus"/>
    <x v="7"/>
    <x v="1"/>
    <n v="16"/>
    <n v="3"/>
    <s v="i"/>
    <n v="3.3500000000000002E-2"/>
    <n v="2.7086000000000001"/>
    <n v="-3.2256999999999998"/>
    <n v="2.3852000000000002"/>
    <n v="61.167987518884857"/>
    <n v="107.53924488293569"/>
    <n v="322.61773464880707"/>
  </r>
  <r>
    <n v="2019"/>
    <d v="2019-03-20T00:00:00"/>
    <x v="0"/>
    <s v="BDR"/>
    <x v="6"/>
    <d v="1899-12-30T15:08:00"/>
    <n v="30"/>
    <s v="ocs"/>
    <s v="Ocean Surgeonfish"/>
    <s v="Acanthurus bahianus"/>
    <x v="8"/>
    <x v="1"/>
    <n v="20"/>
    <n v="1"/>
    <m/>
    <n v="1.8620000000000001E-2"/>
    <n v="2.91"/>
    <n v="-4.6005000000000003"/>
    <n v="2.9752000000000001"/>
    <n v="113.75669450709155"/>
    <n v="176.00477205767049"/>
    <n v="176.00477205767049"/>
  </r>
  <r>
    <n v="2019"/>
    <d v="2019-03-20T00:00:00"/>
    <x v="0"/>
    <s v="BDR"/>
    <x v="6"/>
    <d v="1899-12-30T15:08:00"/>
    <n v="30"/>
    <s v="prp"/>
    <s v="Princess Parrotfish"/>
    <s v="Scarus taeniopterus"/>
    <x v="7"/>
    <x v="1"/>
    <n v="23"/>
    <n v="1"/>
    <s v="i"/>
    <n v="3.3500000000000002E-2"/>
    <n v="2.7086000000000001"/>
    <n v="-3.2256999999999998"/>
    <n v="2.3852000000000002"/>
    <n v="163.46351132632066"/>
    <n v="255.56020890468707"/>
    <n v="255.56020890468707"/>
  </r>
  <r>
    <n v="2019"/>
    <d v="2019-03-20T00:00:00"/>
    <x v="0"/>
    <s v="BDR"/>
    <x v="6"/>
    <d v="1899-12-30T15:08:00"/>
    <n v="30"/>
    <s v="blt"/>
    <s v="Blue Tang"/>
    <s v="Acanthurus coeruleus"/>
    <x v="8"/>
    <x v="1"/>
    <n v="17"/>
    <n v="1"/>
    <m/>
    <n v="2.512E-2"/>
    <n v="2.96"/>
    <n v="-2.8241999999999998"/>
    <n v="2.2637999999999998"/>
    <n v="110.19158812752735"/>
    <n v="167.91529942216221"/>
    <n v="167.91529942216221"/>
  </r>
  <r>
    <n v="2019"/>
    <d v="2019-03-20T00:00:00"/>
    <x v="0"/>
    <s v="BDR"/>
    <x v="6"/>
    <d v="1899-12-30T15:08:00"/>
    <n v="30"/>
    <s v="prp"/>
    <s v="Princess Parrotfish"/>
    <s v="Scarus taeniopterus"/>
    <x v="7"/>
    <x v="1"/>
    <n v="31"/>
    <n v="1"/>
    <s v="t"/>
    <n v="3.3500000000000002E-2"/>
    <n v="2.7086000000000001"/>
    <n v="-3.2256999999999998"/>
    <n v="2.3852000000000002"/>
    <n v="366.89947553741325"/>
    <n v="520.82990445609448"/>
    <n v="520.82990445609448"/>
  </r>
  <r>
    <n v="2019"/>
    <d v="2019-03-20T00:00:00"/>
    <x v="0"/>
    <s v="BDR"/>
    <x v="6"/>
    <d v="1899-12-30T15:08:00"/>
    <n v="30"/>
    <s v="stop"/>
    <s v="Stoplight Parrotfish"/>
    <s v="Sparisoma viride"/>
    <x v="7"/>
    <x v="1"/>
    <n v="16"/>
    <n v="1"/>
    <s v="i"/>
    <n v="1.38E-2"/>
    <n v="3.04"/>
    <n v="-4.4317000000000002"/>
    <n v="2.9051"/>
    <n v="63.154432022104622"/>
    <n v="93.645941776792625"/>
    <n v="93.645941776792625"/>
  </r>
  <r>
    <n v="2019"/>
    <d v="2019-03-20T00:00:00"/>
    <x v="0"/>
    <s v="BDR"/>
    <x v="6"/>
    <d v="1899-12-30T15:08:00"/>
    <n v="30"/>
    <s v="qup"/>
    <s v="Queen Parrotfish"/>
    <s v="Scarus vetula"/>
    <x v="7"/>
    <x v="1"/>
    <n v="25"/>
    <n v="2"/>
    <s v="i"/>
    <n v="1.38E-2"/>
    <n v="3.03"/>
    <n v="-5.0162000000000004"/>
    <n v="3.1109"/>
    <n v="237.48561721155306"/>
    <n v="277.684458006971"/>
    <n v="555.368916013942"/>
  </r>
  <r>
    <n v="2019"/>
    <d v="2019-03-20T00:00:00"/>
    <x v="0"/>
    <s v="BDR"/>
    <x v="6"/>
    <d v="1899-12-30T15:08:00"/>
    <n v="30"/>
    <s v="stop"/>
    <s v="Stoplight Parrotfish"/>
    <s v="Sparisoma viride"/>
    <x v="7"/>
    <x v="1"/>
    <n v="34"/>
    <n v="1"/>
    <s v="t"/>
    <n v="1.38E-2"/>
    <n v="3.04"/>
    <n v="-4.4317000000000002"/>
    <n v="2.9051"/>
    <n v="624.56119053872885"/>
    <n v="836.56444365737127"/>
    <n v="836.56444365737127"/>
  </r>
  <r>
    <n v="2019"/>
    <d v="2019-03-20T00:00:00"/>
    <x v="0"/>
    <s v="BDR"/>
    <x v="6"/>
    <d v="1899-12-30T15:08:00"/>
    <n v="30"/>
    <s v="stop"/>
    <s v="Stoplight Parrotfish"/>
    <s v="Sparisoma viride"/>
    <x v="7"/>
    <x v="1"/>
    <n v="10"/>
    <n v="2"/>
    <s v="j"/>
    <n v="1.38E-2"/>
    <n v="3.04"/>
    <n v="-4.4317000000000002"/>
    <n v="2.9051"/>
    <n v="15.131399106775971"/>
    <n v="23.905619353446316"/>
    <n v="47.811238706892631"/>
  </r>
  <r>
    <n v="2019"/>
    <d v="2019-03-20T00:00:00"/>
    <x v="0"/>
    <s v="BDR"/>
    <x v="6"/>
    <d v="1899-12-30T15:08:00"/>
    <n v="30"/>
    <s v="stop"/>
    <s v="Stoplight Parrotfish"/>
    <s v="Sparisoma viride"/>
    <x v="7"/>
    <x v="1"/>
    <n v="22"/>
    <n v="1"/>
    <s v="i"/>
    <n v="1.38E-2"/>
    <n v="3.04"/>
    <n v="-4.4317000000000002"/>
    <n v="2.9051"/>
    <n v="166.28153926206005"/>
    <n v="236.19577785013334"/>
    <n v="236.19577785013334"/>
  </r>
  <r>
    <n v="2019"/>
    <d v="2019-03-20T00:00:00"/>
    <x v="0"/>
    <s v="BDR"/>
    <x v="6"/>
    <d v="1899-12-30T15:08:00"/>
    <n v="30"/>
    <s v="hcc"/>
    <s v="Honeycomb Cowfish"/>
    <s v="Acanthostracion polygonia"/>
    <x v="10"/>
    <x v="2"/>
    <n v="24"/>
    <n v="1"/>
    <m/>
    <n v="2.818E-2"/>
    <n v="2.83"/>
    <s v="NA"/>
    <s v="NA"/>
    <n v="226.95450238556475"/>
    <s v="NA"/>
    <n v="226.95450238556475"/>
  </r>
  <r>
    <n v="2019"/>
    <d v="2019-03-20T00:00:00"/>
    <x v="0"/>
    <s v="BDR"/>
    <x v="7"/>
    <d v="1899-12-30T15:08:00"/>
    <n v="30"/>
    <s v="sms"/>
    <s v="Schoolmaster snapper"/>
    <s v="Lutjanus apodus"/>
    <x v="0"/>
    <x v="0"/>
    <n v="30"/>
    <n v="1"/>
    <m/>
    <n v="1.413E-2"/>
    <n v="2.98"/>
    <s v="NA"/>
    <s v="NA"/>
    <n v="356.42117772859569"/>
    <s v="NA"/>
    <n v="356.42117772859569"/>
  </r>
  <r>
    <n v="2019"/>
    <d v="2019-03-20T00:00:00"/>
    <x v="0"/>
    <s v="BDR"/>
    <x v="7"/>
    <d v="1899-12-30T15:08:00"/>
    <n v="30"/>
    <s v="ham"/>
    <s v="Hamlet spp."/>
    <s v="Hypoplectrus puella"/>
    <x v="2"/>
    <x v="0"/>
    <n v="14"/>
    <n v="1"/>
    <m/>
    <n v="1.7780000000000001E-2"/>
    <n v="3.03"/>
    <s v="NA"/>
    <s v="NA"/>
    <n v="52.807998175556747"/>
    <s v="NA"/>
    <n v="52.807998175556747"/>
  </r>
  <r>
    <n v="2019"/>
    <d v="2019-03-20T00:00:00"/>
    <x v="0"/>
    <s v="BDR"/>
    <x v="7"/>
    <d v="1899-12-30T15:08:00"/>
    <n v="30"/>
    <s v="ygf"/>
    <s v="Goatfish"/>
    <s v="Mulloidichthys martinicus"/>
    <x v="4"/>
    <x v="0"/>
    <n v="20"/>
    <n v="1"/>
    <m/>
    <n v="9.7699999999999992E-3"/>
    <n v="3.12"/>
    <s v="NA"/>
    <s v="NA"/>
    <n v="111.97166862172135"/>
    <s v="NA"/>
    <n v="111.97166862172135"/>
  </r>
  <r>
    <n v="2019"/>
    <d v="2019-03-20T00:00:00"/>
    <x v="0"/>
    <s v="BDR"/>
    <x v="7"/>
    <d v="1899-12-30T15:08:00"/>
    <n v="30"/>
    <s v="bbs"/>
    <s v="Blackbar soldierfish"/>
    <s v="Myripristis jacobus "/>
    <x v="6"/>
    <x v="0"/>
    <n v="15"/>
    <n v="1"/>
    <m/>
    <n v="1.2019999999999999E-2"/>
    <n v="3.06"/>
    <s v="NA"/>
    <s v="NA"/>
    <n v="47.724756406775086"/>
    <s v="NA"/>
    <n v="47.724756406775086"/>
  </r>
  <r>
    <n v="2019"/>
    <d v="2019-03-20T00:00:00"/>
    <x v="0"/>
    <s v="BDR"/>
    <x v="7"/>
    <d v="1899-12-30T15:08:00"/>
    <n v="30"/>
    <s v="grb"/>
    <s v="Graysby"/>
    <s v="Cephalopholis cruentata"/>
    <x v="2"/>
    <x v="0"/>
    <n v="17"/>
    <n v="1"/>
    <m/>
    <n v="1.1220000000000001E-2"/>
    <n v="3.07"/>
    <s v="NA"/>
    <s v="NA"/>
    <n v="67.215749482265423"/>
    <s v="NA"/>
    <n v="67.215749482265423"/>
  </r>
  <r>
    <n v="2019"/>
    <d v="2019-03-20T00:00:00"/>
    <x v="0"/>
    <s v="BDR"/>
    <x v="7"/>
    <d v="1899-12-30T15:08:00"/>
    <n v="30"/>
    <s v="yhw"/>
    <s v="Yellowhead Wrasse"/>
    <s v="Halichoeres garnoti"/>
    <x v="1"/>
    <x v="0"/>
    <n v="19"/>
    <n v="3"/>
    <m/>
    <n v="0.01"/>
    <n v="3.13"/>
    <s v="NA"/>
    <s v="NA"/>
    <n v="100.57702167507614"/>
    <s v="NA"/>
    <n v="301.73106502522842"/>
  </r>
  <r>
    <n v="2019"/>
    <d v="2019-03-20T00:00:00"/>
    <x v="0"/>
    <s v="BDR"/>
    <x v="7"/>
    <d v="1899-12-30T15:08:00"/>
    <n v="30"/>
    <s v="baj"/>
    <s v="Bar Jack"/>
    <s v="Caranx ruber"/>
    <x v="13"/>
    <x v="0"/>
    <n v="23"/>
    <n v="1"/>
    <m/>
    <n v="1.6979999999999999E-2"/>
    <n v="2.95"/>
    <s v="NA"/>
    <s v="NA"/>
    <n v="176.61793476816885"/>
    <s v="NA"/>
    <n v="176.61793476816885"/>
  </r>
  <r>
    <n v="2019"/>
    <d v="2019-03-20T00:00:00"/>
    <x v="0"/>
    <s v="BDR"/>
    <x v="7"/>
    <d v="1899-12-30T15:08:00"/>
    <n v="30"/>
    <s v="trum"/>
    <s v="Atlantic trumpetfish"/>
    <s v="Aulostomus maculatus"/>
    <x v="14"/>
    <x v="0"/>
    <n v="27"/>
    <n v="1"/>
    <m/>
    <n v="1E-4"/>
    <n v="3.5539999999999998"/>
    <s v="NA"/>
    <s v="NA"/>
    <n v="12.219876530473945"/>
    <s v="NA"/>
    <n v="12.219876530473945"/>
  </r>
  <r>
    <n v="2019"/>
    <d v="2019-03-20T00:00:00"/>
    <x v="0"/>
    <s v="BDR"/>
    <x v="7"/>
    <d v="1899-12-30T15:08:00"/>
    <n v="30"/>
    <s v="pcf"/>
    <s v="Peacock Flounder"/>
    <s v="Bothus lunatus"/>
    <x v="17"/>
    <x v="0"/>
    <n v="31"/>
    <n v="1"/>
    <m/>
    <n v="1.047E-2"/>
    <n v="3.05"/>
    <s v="NA"/>
    <s v="NA"/>
    <n v="370.33933967338231"/>
    <s v="NA"/>
    <n v="370.33933967338231"/>
  </r>
  <r>
    <n v="2019"/>
    <d v="2019-03-20T00:00:00"/>
    <x v="0"/>
    <s v="BDR"/>
    <x v="7"/>
    <d v="1899-12-30T15:08:00"/>
    <n v="30"/>
    <s v="ygf"/>
    <s v="Goatfish"/>
    <s v="Mulloidichthys martinicus"/>
    <x v="4"/>
    <x v="0"/>
    <n v="20"/>
    <n v="1"/>
    <m/>
    <n v="9.7699999999999992E-3"/>
    <n v="3.12"/>
    <s v="NA"/>
    <s v="NA"/>
    <n v="111.97166862172135"/>
    <s v="NA"/>
    <n v="111.97166862172135"/>
  </r>
  <r>
    <n v="2019"/>
    <d v="2019-03-20T00:00:00"/>
    <x v="0"/>
    <s v="BDR"/>
    <x v="7"/>
    <d v="1899-12-30T15:08:00"/>
    <n v="30"/>
    <s v="yhw"/>
    <s v="Yellowhead Wrasse"/>
    <s v="Halichoeres garnoti"/>
    <x v="1"/>
    <x v="0"/>
    <n v="5"/>
    <n v="3"/>
    <m/>
    <n v="0.01"/>
    <n v="3.13"/>
    <s v="NA"/>
    <s v="NA"/>
    <n v="1.540905884130453"/>
    <s v="NA"/>
    <n v="4.6227176523913593"/>
  </r>
  <r>
    <n v="2019"/>
    <d v="2019-03-20T00:00:00"/>
    <x v="0"/>
    <s v="BDR"/>
    <x v="7"/>
    <d v="1899-12-30T15:08:00"/>
    <n v="30"/>
    <s v="bhw"/>
    <s v="Bluehead Wrasse"/>
    <s v="Thalassoma bifasciatum"/>
    <x v="1"/>
    <x v="0"/>
    <n v="5"/>
    <n v="7"/>
    <m/>
    <n v="8.9099999999999995E-3"/>
    <n v="3.01"/>
    <s v="NA"/>
    <s v="NA"/>
    <n v="1.1318201385239828"/>
    <s v="NA"/>
    <n v="7.9227409696678794"/>
  </r>
  <r>
    <n v="2019"/>
    <d v="2019-03-20T00:00:00"/>
    <x v="0"/>
    <s v="BDR"/>
    <x v="7"/>
    <d v="1899-12-30T15:08:00"/>
    <n v="30"/>
    <s v="stop"/>
    <s v="Stoplight Parrotfish"/>
    <s v="Sparisoma viride"/>
    <x v="7"/>
    <x v="1"/>
    <n v="20"/>
    <n v="1"/>
    <s v="i"/>
    <n v="1.38E-2"/>
    <n v="3.04"/>
    <n v="-4.4317000000000002"/>
    <n v="2.9051"/>
    <n v="124.45440510662077"/>
    <n v="179.06975540636282"/>
    <n v="179.06975540636282"/>
  </r>
  <r>
    <n v="2019"/>
    <d v="2019-03-20T00:00:00"/>
    <x v="0"/>
    <s v="BDR"/>
    <x v="7"/>
    <d v="1899-12-30T15:08:00"/>
    <n v="30"/>
    <s v="stop"/>
    <s v="Stoplight Parrotfish"/>
    <s v="Sparisoma viride"/>
    <x v="7"/>
    <x v="1"/>
    <n v="16"/>
    <n v="5"/>
    <s v="i"/>
    <n v="1.38E-2"/>
    <n v="3.04"/>
    <n v="-4.4317000000000002"/>
    <n v="2.9051"/>
    <n v="63.154432022104622"/>
    <n v="93.645941776792625"/>
    <n v="468.2297088839631"/>
  </r>
  <r>
    <n v="2019"/>
    <d v="2019-03-20T00:00:00"/>
    <x v="0"/>
    <s v="BDR"/>
    <x v="7"/>
    <d v="1899-12-30T15:08:00"/>
    <n v="30"/>
    <s v="prp"/>
    <s v="Princess Parrotfish"/>
    <s v="Scarus taeniopterus"/>
    <x v="7"/>
    <x v="1"/>
    <n v="34"/>
    <n v="1"/>
    <s v="t"/>
    <n v="3.3500000000000002E-2"/>
    <n v="2.7086000000000001"/>
    <n v="-3.2256999999999998"/>
    <n v="2.3852000000000002"/>
    <n v="471.20360209596794"/>
    <n v="649.20747688759423"/>
    <n v="649.20747688759423"/>
  </r>
  <r>
    <n v="2019"/>
    <d v="2019-03-20T00:00:00"/>
    <x v="0"/>
    <s v="BDR"/>
    <x v="7"/>
    <d v="1899-12-30T15:08:00"/>
    <n v="30"/>
    <s v="stop"/>
    <s v="Stoplight Parrotfish"/>
    <s v="Sparisoma viride"/>
    <x v="7"/>
    <x v="1"/>
    <n v="22"/>
    <n v="1"/>
    <s v="i"/>
    <n v="1.38E-2"/>
    <n v="3.04"/>
    <n v="-4.4317000000000002"/>
    <n v="2.9051"/>
    <n v="166.28153926206005"/>
    <n v="236.19577785013334"/>
    <n v="236.19577785013334"/>
  </r>
  <r>
    <n v="2019"/>
    <d v="2019-03-20T00:00:00"/>
    <x v="0"/>
    <s v="BDR"/>
    <x v="7"/>
    <d v="1899-12-30T15:08:00"/>
    <n v="30"/>
    <s v="rbp"/>
    <s v="Redband Parrotfish"/>
    <s v="Sparisoma aurofrenatum"/>
    <x v="7"/>
    <x v="1"/>
    <n v="20"/>
    <n v="1"/>
    <s v="i"/>
    <n v="1.072E-2"/>
    <n v="3.12"/>
    <n v="-4.0781000000000001"/>
    <n v="2.7437999999999998"/>
    <n v="122.85939484389488"/>
    <n v="171.97531044669645"/>
    <n v="171.97531044669645"/>
  </r>
  <r>
    <n v="2019"/>
    <d v="2019-03-20T00:00:00"/>
    <x v="0"/>
    <s v="BDR"/>
    <x v="7"/>
    <d v="1899-12-30T15:08:00"/>
    <n v="30"/>
    <s v="prp"/>
    <s v="Princess Parrotfish"/>
    <s v="Scarus taeniopterus"/>
    <x v="7"/>
    <x v="1"/>
    <n v="20"/>
    <n v="1"/>
    <s v="i"/>
    <n v="3.3500000000000002E-2"/>
    <n v="2.7086000000000001"/>
    <n v="-3.2256999999999998"/>
    <n v="2.3852000000000002"/>
    <n v="111.94756544450011"/>
    <n v="183.11197449783583"/>
    <n v="183.11197449783583"/>
  </r>
  <r>
    <n v="2019"/>
    <d v="2019-03-20T00:00:00"/>
    <x v="0"/>
    <s v="BDR"/>
    <x v="7"/>
    <d v="1899-12-30T15:08:00"/>
    <n v="30"/>
    <s v="ocs"/>
    <s v="Ocean Surgeonfish"/>
    <s v="Acanthurus bahianus"/>
    <x v="8"/>
    <x v="1"/>
    <n v="17"/>
    <n v="1"/>
    <m/>
    <n v="1.8620000000000001E-2"/>
    <n v="2.91"/>
    <n v="-4.6005000000000003"/>
    <n v="2.9752000000000001"/>
    <n v="70.890173269794147"/>
    <n v="108.52545888885899"/>
    <n v="108.52545888885899"/>
  </r>
  <r>
    <n v="2019"/>
    <d v="2019-03-20T00:00:00"/>
    <x v="0"/>
    <s v="BDR"/>
    <x v="7"/>
    <d v="1899-12-30T15:08:00"/>
    <n v="30"/>
    <s v="qua"/>
    <s v="Queen Angelfish"/>
    <s v="Holacanthus ciliaris"/>
    <x v="15"/>
    <x v="2"/>
    <n v="30"/>
    <n v="1"/>
    <m/>
    <n v="3.09E-2"/>
    <n v="2.89"/>
    <s v="NA"/>
    <s v="NA"/>
    <n v="573.90354258709579"/>
    <s v="NA"/>
    <n v="573.90354258709579"/>
  </r>
  <r>
    <n v="2019"/>
    <d v="2019-03-20T00:00:00"/>
    <x v="0"/>
    <s v="BDR"/>
    <x v="7"/>
    <d v="1899-12-30T15:08:00"/>
    <n v="30"/>
    <s v="qua"/>
    <s v="Queen Angelfish"/>
    <s v="Holacanthus ciliaris"/>
    <x v="15"/>
    <x v="2"/>
    <n v="24"/>
    <n v="1"/>
    <m/>
    <n v="3.09E-2"/>
    <n v="2.89"/>
    <s v="NA"/>
    <s v="NA"/>
    <n v="301.1403618898608"/>
    <s v="NA"/>
    <n v="301.1403618898608"/>
  </r>
  <r>
    <n v="2019"/>
    <d v="2019-03-20T00:00:00"/>
    <x v="0"/>
    <s v="BDR"/>
    <x v="7"/>
    <d v="1899-12-30T15:08:00"/>
    <n v="30"/>
    <s v="snp"/>
    <s v="Sharp-nose puffer "/>
    <s v="Canthigaster rostrata"/>
    <x v="11"/>
    <x v="2"/>
    <n v="4"/>
    <n v="7"/>
    <m/>
    <n v="2.239E-2"/>
    <n v="2.96"/>
    <s v="NA"/>
    <s v="NA"/>
    <n v="1.3556627654519102"/>
    <s v="NA"/>
    <n v="9.4896393581633713"/>
  </r>
  <r>
    <n v="2019"/>
    <d v="2019-03-20T00:00:00"/>
    <x v="0"/>
    <s v="BDR"/>
    <x v="8"/>
    <d v="1899-12-30T15:08:00"/>
    <n v="30"/>
    <s v="sms"/>
    <s v="Schoolmaster snapper"/>
    <s v="Lutjanus apodus"/>
    <x v="0"/>
    <x v="0"/>
    <n v="20"/>
    <n v="1"/>
    <m/>
    <n v="1.413E-2"/>
    <n v="2.98"/>
    <s v="NA"/>
    <s v="NA"/>
    <n v="106.46614985661742"/>
    <s v="NA"/>
    <n v="106.46614985661742"/>
  </r>
  <r>
    <n v="2019"/>
    <d v="2019-03-20T00:00:00"/>
    <x v="0"/>
    <s v="BDR"/>
    <x v="8"/>
    <d v="1899-12-30T15:08:00"/>
    <n v="30"/>
    <s v="frg"/>
    <s v="French Grunt"/>
    <s v="Haemulon flavolineatum"/>
    <x v="3"/>
    <x v="0"/>
    <n v="17"/>
    <n v="2"/>
    <m/>
    <n v="1.349E-2"/>
    <n v="3"/>
    <s v="NA"/>
    <s v="NA"/>
    <n v="66.27637"/>
    <s v="NA"/>
    <n v="132.55274"/>
  </r>
  <r>
    <n v="2019"/>
    <d v="2019-03-20T00:00:00"/>
    <x v="0"/>
    <s v="BDR"/>
    <x v="8"/>
    <d v="1899-12-30T15:08:00"/>
    <n v="30"/>
    <s v="mgs"/>
    <s v="Mahogany Snapper"/>
    <s v="Lutjanus mahogoni"/>
    <x v="0"/>
    <x v="0"/>
    <n v="20"/>
    <n v="2"/>
    <m/>
    <n v="1.6979999999999999E-2"/>
    <n v="2.96"/>
    <s v="NA"/>
    <s v="NA"/>
    <n v="120.49984078227033"/>
    <s v="NA"/>
    <n v="240.99968156454065"/>
  </r>
  <r>
    <n v="2019"/>
    <d v="2019-03-20T00:00:00"/>
    <x v="0"/>
    <s v="BDR"/>
    <x v="8"/>
    <d v="1899-12-30T15:08:00"/>
    <n v="30"/>
    <s v="baj"/>
    <s v="Bar Jack"/>
    <s v="Caranx ruber"/>
    <x v="13"/>
    <x v="0"/>
    <n v="25"/>
    <n v="1"/>
    <m/>
    <n v="1.6979999999999999E-2"/>
    <n v="2.95"/>
    <s v="NA"/>
    <s v="NA"/>
    <n v="225.87112319379585"/>
    <s v="NA"/>
    <n v="225.87112319379585"/>
  </r>
  <r>
    <n v="2019"/>
    <d v="2019-03-20T00:00:00"/>
    <x v="0"/>
    <s v="BDR"/>
    <x v="8"/>
    <d v="1899-12-30T15:08:00"/>
    <n v="30"/>
    <s v="4eb"/>
    <s v="Foureye Butterflyfish"/>
    <s v="Chaetodon capistratus"/>
    <x v="16"/>
    <x v="0"/>
    <n v="7"/>
    <n v="1"/>
    <m/>
    <n v="2.512E-2"/>
    <n v="3.1"/>
    <s v="NA"/>
    <s v="NA"/>
    <n v="10.467032173687647"/>
    <s v="NA"/>
    <n v="10.467032173687647"/>
  </r>
  <r>
    <n v="2019"/>
    <d v="2019-03-20T00:00:00"/>
    <x v="0"/>
    <s v="BDR"/>
    <x v="8"/>
    <d v="1899-12-30T15:08:00"/>
    <n v="30"/>
    <s v="bbs"/>
    <s v="Blackbar soldierfish"/>
    <s v="Myripristis jacobus "/>
    <x v="6"/>
    <x v="0"/>
    <n v="15"/>
    <n v="2"/>
    <m/>
    <n v="1.2019999999999999E-2"/>
    <n v="3.06"/>
    <s v="NA"/>
    <s v="NA"/>
    <n v="47.724756406775086"/>
    <s v="NA"/>
    <n v="95.449512813550172"/>
  </r>
  <r>
    <n v="2019"/>
    <d v="2019-03-20T00:00:00"/>
    <x v="0"/>
    <s v="BDR"/>
    <x v="8"/>
    <d v="1899-12-30T15:08:00"/>
    <n v="30"/>
    <s v="fra"/>
    <s v="French Angelfish"/>
    <s v="Pomacanthus paru"/>
    <x v="15"/>
    <x v="0"/>
    <n v="25"/>
    <n v="1"/>
    <m/>
    <n v="3.09E-2"/>
    <n v="2.95"/>
    <s v="NA"/>
    <s v="NA"/>
    <n v="411.03755634206669"/>
    <s v="NA"/>
    <n v="411.03755634206669"/>
  </r>
  <r>
    <n v="2019"/>
    <d v="2019-03-20T00:00:00"/>
    <x v="0"/>
    <s v="BDR"/>
    <x v="8"/>
    <d v="1899-12-30T15:08:00"/>
    <n v="30"/>
    <s v="ham"/>
    <s v="Hamlet spp."/>
    <s v="Hypoplectrus puella"/>
    <x v="2"/>
    <x v="0"/>
    <n v="13"/>
    <n v="1"/>
    <m/>
    <n v="1.7780000000000001E-2"/>
    <n v="3.03"/>
    <s v="NA"/>
    <s v="NA"/>
    <n v="42.18714290876423"/>
    <s v="NA"/>
    <n v="42.18714290876423"/>
  </r>
  <r>
    <n v="2019"/>
    <d v="2019-03-20T00:00:00"/>
    <x v="0"/>
    <s v="BDR"/>
    <x v="8"/>
    <d v="1899-12-30T15:08:00"/>
    <n v="30"/>
    <s v="bhw"/>
    <s v="Bluehead Wrasse"/>
    <s v="Thalassoma bifasciatum"/>
    <x v="1"/>
    <x v="0"/>
    <n v="7"/>
    <n v="3"/>
    <m/>
    <n v="8.9099999999999995E-3"/>
    <n v="3.01"/>
    <s v="NA"/>
    <s v="NA"/>
    <n v="3.1161819272016391"/>
    <s v="NA"/>
    <n v="9.3485457816049173"/>
  </r>
  <r>
    <n v="2019"/>
    <d v="2019-03-20T00:00:00"/>
    <x v="0"/>
    <s v="BDR"/>
    <x v="8"/>
    <d v="1899-12-30T15:08:00"/>
    <n v="30"/>
    <s v="grb"/>
    <s v="Graysby"/>
    <s v="Cephalopholis cruentata"/>
    <x v="2"/>
    <x v="0"/>
    <n v="13"/>
    <n v="2"/>
    <m/>
    <n v="1.1220000000000001E-2"/>
    <n v="3.07"/>
    <s v="NA"/>
    <s v="NA"/>
    <n v="29.498433154231666"/>
    <s v="NA"/>
    <n v="58.996866308463332"/>
  </r>
  <r>
    <n v="2019"/>
    <d v="2019-03-20T00:00:00"/>
    <x v="0"/>
    <s v="BDR"/>
    <x v="8"/>
    <d v="1899-12-30T15:08:00"/>
    <n v="30"/>
    <s v="grb"/>
    <s v="Graysby"/>
    <s v="Cephalopholis cruentata"/>
    <x v="2"/>
    <x v="0"/>
    <n v="15"/>
    <n v="2"/>
    <m/>
    <n v="1.1220000000000001E-2"/>
    <n v="3.07"/>
    <s v="NA"/>
    <s v="NA"/>
    <n v="45.771276260722111"/>
    <s v="NA"/>
    <n v="91.542552521444222"/>
  </r>
  <r>
    <n v="2019"/>
    <d v="2019-03-20T00:00:00"/>
    <x v="0"/>
    <s v="BDR"/>
    <x v="8"/>
    <d v="1899-12-30T15:08:00"/>
    <n v="30"/>
    <s v="bhw"/>
    <s v="Bluehead Wrasse"/>
    <s v="Thalassoma bifasciatum"/>
    <x v="1"/>
    <x v="0"/>
    <n v="6"/>
    <n v="5"/>
    <m/>
    <n v="8.9099999999999995E-3"/>
    <n v="3.01"/>
    <s v="NA"/>
    <s v="NA"/>
    <n v="1.9593542699963782"/>
    <s v="NA"/>
    <n v="9.7967713499818903"/>
  </r>
  <r>
    <n v="2019"/>
    <d v="2019-03-20T00:00:00"/>
    <x v="0"/>
    <s v="BDR"/>
    <x v="8"/>
    <d v="1899-12-30T15:08:00"/>
    <n v="30"/>
    <s v="yhw"/>
    <s v="Yellowhead Wrasse"/>
    <s v="Halichoeres garnoti"/>
    <x v="1"/>
    <x v="0"/>
    <n v="5"/>
    <n v="4"/>
    <m/>
    <n v="0.01"/>
    <n v="3.13"/>
    <s v="NA"/>
    <s v="NA"/>
    <n v="1.540905884130453"/>
    <s v="NA"/>
    <n v="6.1636235365218122"/>
  </r>
  <r>
    <n v="2019"/>
    <d v="2019-03-20T00:00:00"/>
    <x v="0"/>
    <s v="BDR"/>
    <x v="8"/>
    <d v="1899-12-30T15:08:00"/>
    <n v="30"/>
    <s v="bhw"/>
    <s v="Bluehead Wrasse"/>
    <s v="Thalassoma bifasciatum"/>
    <x v="1"/>
    <x v="0"/>
    <n v="4"/>
    <n v="5"/>
    <m/>
    <n v="8.9099999999999995E-3"/>
    <n v="3.01"/>
    <s v="NA"/>
    <s v="NA"/>
    <n v="0.5782002537554658"/>
    <s v="NA"/>
    <n v="2.891001268777329"/>
  </r>
  <r>
    <n v="2019"/>
    <d v="2019-03-20T00:00:00"/>
    <x v="0"/>
    <s v="BDR"/>
    <x v="8"/>
    <d v="1899-12-30T15:08:00"/>
    <n v="30"/>
    <s v="trum"/>
    <s v="Atlantic trumpetfish"/>
    <s v="Aulostomus maculatus"/>
    <x v="14"/>
    <x v="0"/>
    <n v="24"/>
    <n v="1"/>
    <m/>
    <n v="1E-4"/>
    <n v="3.5539999999999998"/>
    <s v="NA"/>
    <s v="NA"/>
    <n v="8.0402722220403202"/>
    <s v="NA"/>
    <n v="8.0402722220403202"/>
  </r>
  <r>
    <n v="2019"/>
    <d v="2019-03-20T00:00:00"/>
    <x v="0"/>
    <s v="BDR"/>
    <x v="8"/>
    <d v="1899-12-30T15:08:00"/>
    <n v="30"/>
    <s v="con"/>
    <s v="Coney"/>
    <s v="Cephalopholis fulva"/>
    <x v="2"/>
    <x v="0"/>
    <n v="33"/>
    <n v="1"/>
    <m/>
    <n v="0.01"/>
    <n v="3.02"/>
    <s v="NA"/>
    <s v="NA"/>
    <n v="385.40034441687692"/>
    <s v="NA"/>
    <n v="385.40034441687692"/>
  </r>
  <r>
    <n v="2019"/>
    <d v="2019-03-20T00:00:00"/>
    <x v="0"/>
    <s v="BDR"/>
    <x v="8"/>
    <d v="1899-12-30T15:08:00"/>
    <n v="30"/>
    <s v="qup"/>
    <s v="Queen Parrotfish"/>
    <s v="Scarus vetula"/>
    <x v="7"/>
    <x v="1"/>
    <n v="24"/>
    <n v="1"/>
    <s v="i"/>
    <n v="1.38E-2"/>
    <n v="3.03"/>
    <n v="-5.0162000000000004"/>
    <n v="3.1109"/>
    <n v="209.85491670789031"/>
    <n v="244.56772957919503"/>
    <n v="244.56772957919503"/>
  </r>
  <r>
    <n v="2019"/>
    <d v="2019-03-20T00:00:00"/>
    <x v="0"/>
    <s v="BDR"/>
    <x v="8"/>
    <d v="1899-12-30T15:08:00"/>
    <n v="30"/>
    <s v="stop"/>
    <s v="Stoplight Parrotfish"/>
    <s v="Sparisoma viride"/>
    <x v="7"/>
    <x v="1"/>
    <n v="24"/>
    <n v="1"/>
    <s v="i"/>
    <n v="1.38E-2"/>
    <n v="3.04"/>
    <n v="-4.4317000000000002"/>
    <n v="2.9051"/>
    <n v="216.63132757933843"/>
    <n v="304.12468932899543"/>
    <n v="304.12468932899543"/>
  </r>
  <r>
    <n v="2019"/>
    <d v="2019-03-20T00:00:00"/>
    <x v="0"/>
    <s v="BDR"/>
    <x v="8"/>
    <d v="1899-12-30T15:08:00"/>
    <n v="30"/>
    <s v="rbp"/>
    <s v="Redband Parrotfish"/>
    <s v="Sparisoma aurofrenatum"/>
    <x v="7"/>
    <x v="1"/>
    <n v="20"/>
    <n v="1"/>
    <s v="i"/>
    <n v="1.072E-2"/>
    <n v="3.12"/>
    <n v="-4.0781000000000001"/>
    <n v="2.7437999999999998"/>
    <n v="122.85939484389488"/>
    <n v="171.97531044669645"/>
    <n v="171.97531044669645"/>
  </r>
  <r>
    <n v="2019"/>
    <d v="2019-03-20T00:00:00"/>
    <x v="0"/>
    <s v="BDR"/>
    <x v="8"/>
    <d v="1899-12-30T15:08:00"/>
    <n v="30"/>
    <s v="blt"/>
    <s v="Blue Tang"/>
    <s v="Acanthurus coeruleus"/>
    <x v="8"/>
    <x v="1"/>
    <n v="20"/>
    <n v="1"/>
    <m/>
    <n v="2.512E-2"/>
    <n v="2.96"/>
    <n v="-2.8241999999999998"/>
    <n v="2.2637999999999998"/>
    <n v="178.26595997942468"/>
    <n v="242.58933511332035"/>
    <n v="242.58933511332035"/>
  </r>
  <r>
    <n v="2019"/>
    <d v="2019-03-20T00:00:00"/>
    <x v="0"/>
    <s v="BDR"/>
    <x v="8"/>
    <d v="1899-12-30T15:08:00"/>
    <n v="30"/>
    <s v="stop"/>
    <s v="Stoplight Parrotfish"/>
    <s v="Sparisoma viride"/>
    <x v="7"/>
    <x v="1"/>
    <n v="28"/>
    <n v="1"/>
    <s v="i"/>
    <n v="1.38E-2"/>
    <n v="3.04"/>
    <n v="-4.4317000000000002"/>
    <n v="2.9051"/>
    <n v="346.13020666687913"/>
    <n v="475.92530495067058"/>
    <n v="475.92530495067058"/>
  </r>
  <r>
    <n v="2019"/>
    <d v="2019-03-20T00:00:00"/>
    <x v="0"/>
    <s v="BDR"/>
    <x v="8"/>
    <d v="1899-12-30T15:08:00"/>
    <n v="30"/>
    <s v="qup"/>
    <s v="Queen Parrotfish"/>
    <s v="Scarus vetula"/>
    <x v="7"/>
    <x v="1"/>
    <n v="31"/>
    <n v="1"/>
    <s v="i"/>
    <n v="1.38E-2"/>
    <n v="3.03"/>
    <n v="-5.0162000000000004"/>
    <n v="3.1109"/>
    <n v="455.72727195521685"/>
    <n v="542.22194853037195"/>
    <n v="542.22194853037195"/>
  </r>
  <r>
    <n v="2019"/>
    <d v="2019-03-20T00:00:00"/>
    <x v="0"/>
    <s v="BDR"/>
    <x v="8"/>
    <d v="1899-12-30T15:08:00"/>
    <n v="30"/>
    <s v="prp"/>
    <s v="Princess Parrotfish"/>
    <s v="Scarus taeniopterus"/>
    <x v="7"/>
    <x v="1"/>
    <n v="21"/>
    <n v="3"/>
    <s v="i"/>
    <n v="3.3500000000000002E-2"/>
    <n v="2.7086000000000001"/>
    <n v="-3.2256999999999998"/>
    <n v="2.3852000000000002"/>
    <n v="127.76384956386568"/>
    <n v="205.71097462173614"/>
    <n v="617.13292386520845"/>
  </r>
  <r>
    <n v="2019"/>
    <d v="2019-03-20T00:00:00"/>
    <x v="0"/>
    <s v="BDR"/>
    <x v="8"/>
    <d v="1899-12-30T15:08:00"/>
    <n v="30"/>
    <s v="stop"/>
    <s v="Stoplight Parrotfish"/>
    <s v="Sparisoma viride"/>
    <x v="7"/>
    <x v="1"/>
    <n v="21"/>
    <n v="1"/>
    <s v="i"/>
    <n v="1.38E-2"/>
    <n v="3.04"/>
    <n v="-4.4317000000000002"/>
    <n v="2.9051"/>
    <n v="144.35297620307892"/>
    <n v="206.33802681991546"/>
    <n v="206.33802681991546"/>
  </r>
  <r>
    <n v="2019"/>
    <d v="2019-03-20T00:00:00"/>
    <x v="0"/>
    <s v="BDR"/>
    <x v="8"/>
    <d v="1899-12-30T15:08:00"/>
    <n v="30"/>
    <s v="stop"/>
    <s v="Stoplight Parrotfish"/>
    <s v="Sparisoma viride"/>
    <x v="7"/>
    <x v="1"/>
    <n v="36"/>
    <n v="1"/>
    <s v="t"/>
    <n v="1.38E-2"/>
    <n v="3.04"/>
    <n v="-4.4317000000000002"/>
    <n v="2.9051"/>
    <n v="743.08533203751938"/>
    <n v="987.67575940359143"/>
    <n v="987.67575940359143"/>
  </r>
  <r>
    <n v="2019"/>
    <d v="2019-03-20T00:00:00"/>
    <x v="0"/>
    <s v="BDR"/>
    <x v="8"/>
    <d v="1899-12-30T15:08:00"/>
    <n v="30"/>
    <s v="hcc"/>
    <s v="Honeycomb Cowfish"/>
    <s v="Acanthostracion polygonia"/>
    <x v="10"/>
    <x v="2"/>
    <n v="23"/>
    <n v="1"/>
    <m/>
    <n v="2.818E-2"/>
    <n v="2.83"/>
    <s v="NA"/>
    <s v="NA"/>
    <n v="201.20129177701904"/>
    <s v="NA"/>
    <n v="201.20129177701904"/>
  </r>
  <r>
    <n v="2019"/>
    <d v="2019-03-20T00:00:00"/>
    <x v="0"/>
    <s v="BDR"/>
    <x v="8"/>
    <d v="1899-12-30T15:08:00"/>
    <n v="30"/>
    <s v="osf"/>
    <s v="Orangespotted Filefish"/>
    <s v="Cantherhines pullus"/>
    <x v="9"/>
    <x v="2"/>
    <n v="15"/>
    <n v="1"/>
    <m/>
    <n v="2.291E-2"/>
    <n v="2.87"/>
    <s v="NA"/>
    <s v="NA"/>
    <n v="54.375968168422517"/>
    <s v="NA"/>
    <n v="54.375968168422517"/>
  </r>
  <r>
    <n v="2019"/>
    <d v="2019-03-20T00:00:00"/>
    <x v="0"/>
    <s v="BDR"/>
    <x v="8"/>
    <d v="1899-12-30T15:08:00"/>
    <n v="30"/>
    <s v="snp"/>
    <s v="Sharp-nose puffer "/>
    <s v="Canthigaster rostrata"/>
    <x v="11"/>
    <x v="2"/>
    <n v="4"/>
    <n v="4"/>
    <m/>
    <n v="2.239E-2"/>
    <n v="2.96"/>
    <s v="NA"/>
    <s v="NA"/>
    <n v="1.3556627654519102"/>
    <s v="NA"/>
    <n v="5.4226510618076409"/>
  </r>
  <r>
    <n v="2019"/>
    <d v="2019-03-14T00:00:00"/>
    <x v="1"/>
    <s v="MWW"/>
    <x v="0"/>
    <d v="1899-12-30T09:55:00"/>
    <n v="28"/>
    <s v="frg"/>
    <s v="French Grunt"/>
    <s v="Haemulon flavolineatum"/>
    <x v="3"/>
    <x v="0"/>
    <n v="15"/>
    <n v="1"/>
    <m/>
    <n v="1.349E-2"/>
    <n v="3"/>
    <s v="NA"/>
    <s v="NA"/>
    <n v="45.528750000000002"/>
    <s v="NA"/>
    <n v="45.528750000000002"/>
  </r>
  <r>
    <n v="2019"/>
    <d v="2019-03-14T00:00:00"/>
    <x v="1"/>
    <s v="MWW"/>
    <x v="0"/>
    <d v="1899-12-30T09:55:00"/>
    <n v="28"/>
    <s v="blm"/>
    <s v="Black Margate"/>
    <s v="Anisotremus surinamensis"/>
    <x v="3"/>
    <x v="0"/>
    <n v="28"/>
    <n v="1"/>
    <m/>
    <n v="1.66E-2"/>
    <n v="3.05"/>
    <s v="NA"/>
    <s v="NA"/>
    <n v="430.46721804767299"/>
    <s v="NA"/>
    <n v="430.46721804767299"/>
  </r>
  <r>
    <n v="2019"/>
    <d v="2019-03-14T00:00:00"/>
    <x v="1"/>
    <s v="MWW"/>
    <x v="0"/>
    <d v="1899-12-30T09:55:00"/>
    <n v="28"/>
    <s v="csg"/>
    <s v="Caesar Grunt"/>
    <s v="Haemulon carbonarium"/>
    <x v="3"/>
    <x v="0"/>
    <n v="24"/>
    <n v="1"/>
    <m/>
    <n v="1.738E-2"/>
    <n v="2.98"/>
    <s v="NA"/>
    <s v="NA"/>
    <n v="225.46507193206938"/>
    <s v="NA"/>
    <n v="225.46507193206938"/>
  </r>
  <r>
    <n v="2019"/>
    <d v="2019-03-14T00:00:00"/>
    <x v="1"/>
    <s v="MWW"/>
    <x v="0"/>
    <d v="1899-12-30T09:55:00"/>
    <n v="28"/>
    <s v="4eb"/>
    <s v="Foureye Butterflyfish"/>
    <s v="Chaetodon capistratus"/>
    <x v="16"/>
    <x v="0"/>
    <n v="12"/>
    <n v="2"/>
    <m/>
    <n v="2.512E-2"/>
    <n v="3.1"/>
    <s v="NA"/>
    <s v="NA"/>
    <n v="55.652092436993136"/>
    <s v="NA"/>
    <n v="111.30418487398627"/>
  </r>
  <r>
    <n v="2019"/>
    <d v="2019-03-14T00:00:00"/>
    <x v="1"/>
    <s v="MWW"/>
    <x v="0"/>
    <d v="1899-12-30T09:55:00"/>
    <n v="28"/>
    <s v="smg"/>
    <s v="Smallmouth Grunt"/>
    <s v="Haemulon chrysargyreum"/>
    <x v="3"/>
    <x v="0"/>
    <n v="16"/>
    <n v="1"/>
    <m/>
    <n v="1.259E-2"/>
    <n v="2.99"/>
    <s v="NA"/>
    <s v="NA"/>
    <n v="50.158492827323087"/>
    <s v="NA"/>
    <n v="50.158492827323087"/>
  </r>
  <r>
    <n v="2019"/>
    <d v="2019-03-14T00:00:00"/>
    <x v="1"/>
    <s v="MWW"/>
    <x v="0"/>
    <d v="1899-12-30T09:55:00"/>
    <n v="28"/>
    <s v="smg"/>
    <s v="Smallmouth Grunt"/>
    <s v="Haemulon chrysargyreum"/>
    <x v="3"/>
    <x v="0"/>
    <n v="15"/>
    <n v="1"/>
    <m/>
    <n v="1.259E-2"/>
    <n v="2.99"/>
    <s v="NA"/>
    <s v="NA"/>
    <n v="41.356006478222746"/>
    <s v="NA"/>
    <n v="41.356006478222746"/>
  </r>
  <r>
    <n v="2019"/>
    <d v="2019-03-14T00:00:00"/>
    <x v="1"/>
    <s v="MWW"/>
    <x v="0"/>
    <d v="1899-12-30T09:55:00"/>
    <n v="28"/>
    <s v="frg"/>
    <s v="French Grunt"/>
    <s v="Haemulon flavolineatum"/>
    <x v="3"/>
    <x v="0"/>
    <n v="16"/>
    <n v="1"/>
    <m/>
    <n v="1.349E-2"/>
    <n v="3"/>
    <s v="NA"/>
    <s v="NA"/>
    <n v="55.255040000000001"/>
    <s v="NA"/>
    <n v="55.255040000000001"/>
  </r>
  <r>
    <n v="2019"/>
    <d v="2019-03-14T00:00:00"/>
    <x v="1"/>
    <s v="MWW"/>
    <x v="0"/>
    <d v="1899-12-30T09:55:00"/>
    <n v="28"/>
    <s v="frg"/>
    <s v="French Grunt"/>
    <s v="Haemulon flavolineatum"/>
    <x v="3"/>
    <x v="0"/>
    <n v="12"/>
    <n v="1"/>
    <m/>
    <n v="1.349E-2"/>
    <n v="3"/>
    <s v="NA"/>
    <s v="NA"/>
    <n v="23.31072"/>
    <s v="NA"/>
    <n v="23.31072"/>
  </r>
  <r>
    <n v="2019"/>
    <d v="2019-03-14T00:00:00"/>
    <x v="1"/>
    <s v="MWW"/>
    <x v="0"/>
    <d v="1899-12-30T09:55:00"/>
    <n v="28"/>
    <s v="frg"/>
    <s v="French Grunt"/>
    <s v="Haemulon flavolineatum"/>
    <x v="3"/>
    <x v="0"/>
    <n v="15"/>
    <n v="1"/>
    <m/>
    <n v="1.349E-2"/>
    <n v="3"/>
    <s v="NA"/>
    <s v="NA"/>
    <n v="45.528750000000002"/>
    <s v="NA"/>
    <n v="45.528750000000002"/>
  </r>
  <r>
    <n v="2019"/>
    <d v="2019-03-14T00:00:00"/>
    <x v="1"/>
    <s v="MWW"/>
    <x v="0"/>
    <d v="1899-12-30T09:55:00"/>
    <n v="28"/>
    <s v="frg"/>
    <s v="French Grunt"/>
    <s v="Haemulon flavolineatum"/>
    <x v="3"/>
    <x v="0"/>
    <n v="14"/>
    <n v="1"/>
    <m/>
    <n v="1.349E-2"/>
    <n v="3"/>
    <s v="NA"/>
    <s v="NA"/>
    <n v="37.016559999999998"/>
    <s v="NA"/>
    <n v="37.016559999999998"/>
  </r>
  <r>
    <n v="2019"/>
    <d v="2019-03-14T00:00:00"/>
    <x v="1"/>
    <s v="MWW"/>
    <x v="0"/>
    <d v="1899-12-30T09:55:00"/>
    <n v="28"/>
    <s v="bdb"/>
    <s v="Banded Butterflyfish"/>
    <s v="Chaetodan striatus"/>
    <x v="16"/>
    <x v="0"/>
    <n v="12"/>
    <n v="1"/>
    <m/>
    <n v="2.239E-2"/>
    <n v="3.03"/>
    <s v="NA"/>
    <s v="NA"/>
    <n v="41.684372588096089"/>
    <s v="NA"/>
    <n v="41.684372588096089"/>
  </r>
  <r>
    <n v="2019"/>
    <d v="2019-03-14T00:00:00"/>
    <x v="1"/>
    <s v="MWW"/>
    <x v="0"/>
    <d v="1899-12-30T09:55:00"/>
    <n v="28"/>
    <s v="yhw"/>
    <s v="Yellowhead Wrasse"/>
    <s v="Halichoeres garnoti"/>
    <x v="1"/>
    <x v="0"/>
    <n v="12"/>
    <n v="1"/>
    <m/>
    <n v="0.01"/>
    <n v="3.13"/>
    <s v="NA"/>
    <s v="NA"/>
    <n v="23.869169040031956"/>
    <s v="NA"/>
    <n v="23.869169040031956"/>
  </r>
  <r>
    <n v="2019"/>
    <d v="2019-03-14T00:00:00"/>
    <x v="1"/>
    <s v="MWW"/>
    <x v="0"/>
    <d v="1899-12-30T09:55:00"/>
    <n v="28"/>
    <s v="ygf"/>
    <s v="Goatfish"/>
    <s v="Mulloidichthys martinicus"/>
    <x v="4"/>
    <x v="0"/>
    <n v="22"/>
    <n v="2"/>
    <m/>
    <n v="9.7699999999999992E-3"/>
    <n v="3.12"/>
    <s v="NA"/>
    <s v="NA"/>
    <n v="150.74861400230986"/>
    <s v="NA"/>
    <n v="301.49722800461973"/>
  </r>
  <r>
    <n v="2019"/>
    <d v="2019-03-14T00:00:00"/>
    <x v="1"/>
    <s v="MWW"/>
    <x v="0"/>
    <d v="1899-12-30T09:55:00"/>
    <n v="28"/>
    <s v="ham"/>
    <s v="Hamlet spp."/>
    <s v="Hypoplectrus puella"/>
    <x v="2"/>
    <x v="0"/>
    <n v="12"/>
    <n v="1"/>
    <m/>
    <n v="1.7780000000000001E-2"/>
    <n v="3.03"/>
    <s v="NA"/>
    <s v="NA"/>
    <n v="33.101748308010208"/>
    <s v="NA"/>
    <n v="33.101748308010208"/>
  </r>
  <r>
    <n v="2019"/>
    <d v="2019-03-14T00:00:00"/>
    <x v="1"/>
    <s v="MWW"/>
    <x v="0"/>
    <d v="1899-12-30T09:55:00"/>
    <n v="28"/>
    <s v="qup"/>
    <s v="Queen Parrotfish"/>
    <s v="Scarus vetula"/>
    <x v="7"/>
    <x v="1"/>
    <n v="49"/>
    <n v="1"/>
    <s v="t"/>
    <n v="1.38E-2"/>
    <n v="3.03"/>
    <n v="-5.0162000000000004"/>
    <n v="3.1109"/>
    <n v="1824.6232684416916"/>
    <n v="2252.8433031679824"/>
    <n v="2252.8433031679824"/>
  </r>
  <r>
    <n v="2019"/>
    <d v="2019-03-14T00:00:00"/>
    <x v="1"/>
    <s v="MWW"/>
    <x v="0"/>
    <d v="1899-12-30T09:55:00"/>
    <n v="28"/>
    <s v="prp"/>
    <s v="Princess Parrotfish"/>
    <s v="Scarus taeniopterus"/>
    <x v="7"/>
    <x v="1"/>
    <n v="27"/>
    <n v="1"/>
    <s v="t"/>
    <n v="3.3500000000000002E-2"/>
    <n v="2.7086000000000001"/>
    <n v="-3.2256999999999998"/>
    <n v="2.3852000000000002"/>
    <n v="252.36940199976701"/>
    <n v="374.61818057408522"/>
    <n v="374.61818057408522"/>
  </r>
  <r>
    <n v="2019"/>
    <d v="2019-03-14T00:00:00"/>
    <x v="1"/>
    <s v="MWW"/>
    <x v="0"/>
    <d v="1899-12-30T09:55:00"/>
    <n v="28"/>
    <s v="stop"/>
    <s v="Stoplight Parrotfish"/>
    <s v="Sparisoma viride"/>
    <x v="7"/>
    <x v="1"/>
    <n v="32"/>
    <n v="1"/>
    <s v="i"/>
    <n v="1.38E-2"/>
    <n v="3.04"/>
    <n v="-4.4317000000000002"/>
    <n v="2.9051"/>
    <n v="519.43955821229099"/>
    <n v="701.47339170910243"/>
    <n v="701.47339170910243"/>
  </r>
  <r>
    <n v="2019"/>
    <d v="2019-03-14T00:00:00"/>
    <x v="1"/>
    <s v="MWW"/>
    <x v="0"/>
    <d v="1899-12-30T09:55:00"/>
    <n v="28"/>
    <s v="stop"/>
    <s v="Stoplight Parrotfish"/>
    <s v="Sparisoma viride"/>
    <x v="7"/>
    <x v="1"/>
    <n v="25"/>
    <n v="1"/>
    <s v="i"/>
    <n v="1.38E-2"/>
    <n v="3.04"/>
    <n v="-4.4317000000000002"/>
    <n v="2.9051"/>
    <n v="245.25434644114358"/>
    <n v="342.41715863912742"/>
    <n v="342.41715863912742"/>
  </r>
  <r>
    <n v="2019"/>
    <d v="2019-03-14T00:00:00"/>
    <x v="1"/>
    <s v="MWW"/>
    <x v="0"/>
    <d v="1899-12-30T09:55:00"/>
    <n v="28"/>
    <s v="stop"/>
    <s v="Stoplight Parrotfish"/>
    <s v="Sparisoma viride"/>
    <x v="7"/>
    <x v="1"/>
    <n v="30"/>
    <n v="1"/>
    <s v="i"/>
    <n v="1.38E-2"/>
    <n v="3.04"/>
    <n v="-4.4317000000000002"/>
    <n v="2.9051"/>
    <n v="426.90151962585236"/>
    <n v="581.54718397712224"/>
    <n v="581.54718397712224"/>
  </r>
  <r>
    <n v="2019"/>
    <d v="2019-03-14T00:00:00"/>
    <x v="1"/>
    <s v="MWW"/>
    <x v="0"/>
    <d v="1899-12-30T09:55:00"/>
    <n v="28"/>
    <s v="stop"/>
    <s v="Stoplight Parrotfish"/>
    <s v="Sparisoma viride"/>
    <x v="7"/>
    <x v="1"/>
    <n v="37"/>
    <n v="1"/>
    <s v="t"/>
    <n v="1.38E-2"/>
    <n v="3.04"/>
    <n v="-4.4317000000000002"/>
    <n v="2.9051"/>
    <n v="807.62978579086393"/>
    <n v="1069.5050229565832"/>
    <n v="1069.5050229565832"/>
  </r>
  <r>
    <n v="2019"/>
    <d v="2019-03-14T00:00:00"/>
    <x v="1"/>
    <s v="MWW"/>
    <x v="0"/>
    <d v="1899-12-30T09:55:00"/>
    <n v="28"/>
    <s v="strp"/>
    <s v="Striped Parrotfish"/>
    <s v="Scarus iserti"/>
    <x v="7"/>
    <x v="1"/>
    <n v="25"/>
    <n v="1"/>
    <s v="t"/>
    <n v="1.0959999999999999E-2"/>
    <n v="3.01"/>
    <n v="-4.8887"/>
    <n v="3.0548000000000002"/>
    <n v="176.85200190726556"/>
    <n v="273.22921758907904"/>
    <n v="273.22921758907904"/>
  </r>
  <r>
    <n v="2019"/>
    <d v="2019-03-14T00:00:00"/>
    <x v="1"/>
    <s v="MWW"/>
    <x v="0"/>
    <d v="1899-12-30T09:55:00"/>
    <n v="28"/>
    <s v="qup"/>
    <s v="Queen Parrotfish"/>
    <s v="Scarus vetula"/>
    <x v="7"/>
    <x v="1"/>
    <n v="45"/>
    <n v="1"/>
    <s v="t"/>
    <n v="1.38E-2"/>
    <n v="3.03"/>
    <n v="-5.0162000000000004"/>
    <n v="3.1109"/>
    <n v="1409.655542157903"/>
    <n v="1728.5375129765091"/>
    <n v="1728.5375129765091"/>
  </r>
  <r>
    <n v="2019"/>
    <d v="2019-03-14T00:00:00"/>
    <x v="1"/>
    <s v="MWW"/>
    <x v="0"/>
    <d v="1899-12-30T09:55:00"/>
    <n v="28"/>
    <s v="prp"/>
    <s v="Princess Parrotfish"/>
    <s v="Scarus taeniopterus"/>
    <x v="7"/>
    <x v="1"/>
    <n v="15"/>
    <n v="1"/>
    <s v="i"/>
    <n v="3.3500000000000002E-2"/>
    <n v="2.7086000000000001"/>
    <n v="-3.2256999999999998"/>
    <n v="2.3852000000000002"/>
    <n v="51.357702984233178"/>
    <n v="92.19616810425471"/>
    <n v="92.19616810425471"/>
  </r>
  <r>
    <n v="2019"/>
    <d v="2019-03-14T00:00:00"/>
    <x v="1"/>
    <s v="MWW"/>
    <x v="0"/>
    <d v="1899-12-30T09:55:00"/>
    <n v="28"/>
    <s v="blt"/>
    <s v="Blue Tang"/>
    <s v="Acanthurus coeruleus"/>
    <x v="8"/>
    <x v="1"/>
    <n v="18"/>
    <n v="10"/>
    <m/>
    <n v="2.512E-2"/>
    <n v="2.96"/>
    <n v="-2.8241999999999998"/>
    <n v="2.2637999999999998"/>
    <n v="130.5047293049154"/>
    <n v="191.11109332634919"/>
    <n v="1911.1109332634919"/>
  </r>
  <r>
    <n v="2019"/>
    <d v="2019-03-14T00:00:00"/>
    <x v="1"/>
    <s v="MWW"/>
    <x v="0"/>
    <d v="1899-12-30T09:55:00"/>
    <n v="28"/>
    <s v="dcf"/>
    <s v="Doctorfish"/>
    <s v="Acanthurus chirurgus"/>
    <x v="8"/>
    <x v="1"/>
    <n v="20"/>
    <n v="2"/>
    <m/>
    <n v="2.0889999999999999E-2"/>
    <n v="2.96"/>
    <n v="-2.4262000000000001"/>
    <n v="2.0768"/>
    <n v="148.24744840645624"/>
    <n v="225.20555304089149"/>
    <n v="450.41110608178298"/>
  </r>
  <r>
    <n v="2019"/>
    <d v="2019-03-14T00:00:00"/>
    <x v="1"/>
    <s v="MWW"/>
    <x v="0"/>
    <d v="1899-12-30T09:55:00"/>
    <n v="28"/>
    <s v="dcf"/>
    <s v="Doctorfish"/>
    <s v="Acanthurus chirurgus"/>
    <x v="8"/>
    <x v="1"/>
    <n v="15"/>
    <n v="1"/>
    <m/>
    <n v="2.0889999999999999E-2"/>
    <n v="2.96"/>
    <n v="-2.4262000000000001"/>
    <n v="2.0768"/>
    <n v="63.265736295491713"/>
    <n v="123.90999139179274"/>
    <n v="123.90999139179274"/>
  </r>
  <r>
    <n v="2019"/>
    <d v="2019-03-14T00:00:00"/>
    <x v="1"/>
    <s v="MWW"/>
    <x v="0"/>
    <d v="1899-12-30T09:55:00"/>
    <n v="28"/>
    <s v="prp"/>
    <s v="Princess Parrotfish"/>
    <s v="Scarus taeniopterus"/>
    <x v="7"/>
    <x v="1"/>
    <n v="12"/>
    <n v="1"/>
    <s v="i"/>
    <n v="3.3500000000000002E-2"/>
    <n v="2.7086000000000001"/>
    <n v="-3.2256999999999998"/>
    <n v="2.3852000000000002"/>
    <n v="28.061774480442775"/>
    <n v="54.145592205106873"/>
    <n v="54.145592205106873"/>
  </r>
  <r>
    <n v="2019"/>
    <d v="2019-03-14T00:00:00"/>
    <x v="1"/>
    <s v="MWW"/>
    <x v="0"/>
    <d v="1899-12-30T09:55:00"/>
    <n v="28"/>
    <s v="prp"/>
    <s v="Princess Parrotfish"/>
    <s v="Scarus taeniopterus"/>
    <x v="7"/>
    <x v="1"/>
    <n v="14"/>
    <n v="1"/>
    <s v="i"/>
    <n v="3.3500000000000002E-2"/>
    <n v="2.7086000000000001"/>
    <n v="-3.2256999999999998"/>
    <n v="2.3852000000000002"/>
    <n v="42.603688875365265"/>
    <n v="78.206813423753971"/>
    <n v="78.206813423753971"/>
  </r>
  <r>
    <n v="2019"/>
    <d v="2019-03-14T00:00:00"/>
    <x v="1"/>
    <s v="MWW"/>
    <x v="0"/>
    <d v="1899-12-30T09:55:00"/>
    <n v="28"/>
    <s v="strp"/>
    <s v="Striped Parrotfish"/>
    <s v="Scarus iserti"/>
    <x v="7"/>
    <x v="1"/>
    <n v="10"/>
    <n v="1"/>
    <s v="i"/>
    <n v="1.0959999999999999E-2"/>
    <n v="3.01"/>
    <n v="-4.8887"/>
    <n v="3.0548000000000002"/>
    <n v="11.21529119539707"/>
    <n v="16.630296795457848"/>
    <n v="16.630296795457848"/>
  </r>
  <r>
    <n v="2019"/>
    <d v="2019-03-14T00:00:00"/>
    <x v="1"/>
    <s v="MWW"/>
    <x v="0"/>
    <d v="1899-12-30T09:55:00"/>
    <n v="28"/>
    <s v="strp"/>
    <s v="Striped Parrotfish"/>
    <s v="Scarus iserti"/>
    <x v="7"/>
    <x v="1"/>
    <n v="12"/>
    <n v="1"/>
    <s v="i"/>
    <n v="1.0959999999999999E-2"/>
    <n v="3.01"/>
    <n v="-4.8887"/>
    <n v="3.0548000000000002"/>
    <n v="19.415389375922789"/>
    <n v="29.025711241570576"/>
    <n v="29.025711241570576"/>
  </r>
  <r>
    <n v="2019"/>
    <d v="2019-03-14T00:00:00"/>
    <x v="1"/>
    <s v="MWW"/>
    <x v="0"/>
    <d v="1899-12-30T09:55:00"/>
    <n v="28"/>
    <s v="rbp"/>
    <s v="Redband Parrotfish"/>
    <s v="Sparisoma aurofrenatum"/>
    <x v="7"/>
    <x v="1"/>
    <n v="4"/>
    <n v="1"/>
    <m/>
    <n v="1.072E-2"/>
    <n v="3.12"/>
    <n v="-4.0781000000000001"/>
    <n v="2.7437999999999998"/>
    <n v="0.81025544515357217"/>
    <n v="2.0779361768346503"/>
    <n v="2.0779361768346503"/>
  </r>
  <r>
    <n v="2019"/>
    <d v="2019-03-14T00:00:00"/>
    <x v="1"/>
    <s v="MWW"/>
    <x v="0"/>
    <d v="1899-12-30T09:55:00"/>
    <n v="28"/>
    <s v="stop"/>
    <s v="Stoplight Parrotfish"/>
    <s v="Sparisoma viride"/>
    <x v="7"/>
    <x v="1"/>
    <n v="8"/>
    <n v="1"/>
    <s v="j"/>
    <n v="1.38E-2"/>
    <n v="3.04"/>
    <n v="-4.4317000000000002"/>
    <n v="2.9051"/>
    <n v="7.6784338446641121"/>
    <n v="12.501632299830902"/>
    <n v="12.501632299830902"/>
  </r>
  <r>
    <n v="2019"/>
    <d v="2019-03-14T00:00:00"/>
    <x v="1"/>
    <s v="MWW"/>
    <x v="0"/>
    <d v="1899-12-30T09:55:00"/>
    <n v="28"/>
    <s v="snp"/>
    <s v="Sharp-nose puffer "/>
    <s v="Canthigaster rostrata"/>
    <x v="11"/>
    <x v="2"/>
    <n v="5"/>
    <n v="1"/>
    <m/>
    <n v="2.239E-2"/>
    <n v="2.96"/>
    <s v="NA"/>
    <s v="NA"/>
    <n v="2.6242506075131411"/>
    <s v="NA"/>
    <n v="2.6242506075131411"/>
  </r>
  <r>
    <n v="2019"/>
    <d v="2019-03-14T00:00:00"/>
    <x v="1"/>
    <s v="MWW"/>
    <x v="0"/>
    <d v="1899-12-30T09:55:00"/>
    <n v="28"/>
    <s v="brc"/>
    <s v="Brown Chromis"/>
    <s v="Chromis multilineata"/>
    <x v="12"/>
    <x v="3"/>
    <n v="15"/>
    <n v="20"/>
    <m/>
    <n v="1.4789999999999999E-2"/>
    <n v="2.98"/>
    <s v="NA"/>
    <s v="NA"/>
    <n v="47.2846442553682"/>
    <s v="NA"/>
    <n v="945.69288510736396"/>
  </r>
  <r>
    <n v="2019"/>
    <d v="2019-03-14T00:00:00"/>
    <x v="1"/>
    <s v="MWW"/>
    <x v="0"/>
    <d v="1899-12-30T09:55:00"/>
    <n v="28"/>
    <s v="blc"/>
    <s v="Blue Chromis"/>
    <s v="Chromis cyanea"/>
    <x v="12"/>
    <x v="3"/>
    <n v="12"/>
    <n v="1"/>
    <m/>
    <n v="1.4789999999999999E-2"/>
    <n v="2.98"/>
    <s v="NA"/>
    <s v="NA"/>
    <n v="24.318024250762754"/>
    <s v="NA"/>
    <n v="24.318024250762754"/>
  </r>
  <r>
    <n v="2019"/>
    <d v="2019-03-14T00:00:00"/>
    <x v="1"/>
    <s v="MWW"/>
    <x v="0"/>
    <d v="1899-12-30T09:55:00"/>
    <n v="28"/>
    <s v="brc"/>
    <s v="Brown Chromis"/>
    <s v="Chromis multilineata"/>
    <x v="12"/>
    <x v="3"/>
    <n v="14"/>
    <n v="50"/>
    <m/>
    <n v="1.4789999999999999E-2"/>
    <n v="2.98"/>
    <s v="NA"/>
    <s v="NA"/>
    <n v="38.49725114809862"/>
    <s v="NA"/>
    <n v="1924.8625574049311"/>
  </r>
  <r>
    <n v="2019"/>
    <d v="2019-03-14T00:00:00"/>
    <x v="1"/>
    <s v="MWW"/>
    <x v="0"/>
    <d v="1899-12-30T09:55:00"/>
    <n v="28"/>
    <s v="brc"/>
    <s v="Brown Chromis"/>
    <s v="Chromis multilineata"/>
    <x v="12"/>
    <x v="3"/>
    <n v="3"/>
    <n v="150"/>
    <m/>
    <n v="1.4789999999999999E-2"/>
    <n v="2.98"/>
    <s v="NA"/>
    <s v="NA"/>
    <n v="0.39065151514322999"/>
    <s v="NA"/>
    <n v="58.597727271484501"/>
  </r>
  <r>
    <n v="2019"/>
    <d v="2019-03-14T00:00:00"/>
    <x v="1"/>
    <s v="MWW"/>
    <x v="0"/>
    <d v="1899-12-30T09:55:00"/>
    <n v="28"/>
    <s v="brc"/>
    <s v="Brown Chromis"/>
    <s v="Chromis multilineata"/>
    <x v="12"/>
    <x v="3"/>
    <n v="3"/>
    <n v="150"/>
    <m/>
    <n v="1.4789999999999999E-2"/>
    <n v="2.98"/>
    <s v="NA"/>
    <s v="NA"/>
    <n v="0.39065151514322999"/>
    <s v="NA"/>
    <n v="58.597727271484501"/>
  </r>
  <r>
    <n v="2019"/>
    <d v="2019-03-14T00:00:00"/>
    <x v="1"/>
    <s v="MWW"/>
    <x v="0"/>
    <d v="1899-12-30T09:55:00"/>
    <n v="28"/>
    <s v="brc"/>
    <s v="Brown Chromis"/>
    <s v="Chromis multilineata"/>
    <x v="12"/>
    <x v="3"/>
    <n v="12"/>
    <n v="50"/>
    <m/>
    <n v="1.4789999999999999E-2"/>
    <n v="2.98"/>
    <s v="NA"/>
    <s v="NA"/>
    <n v="24.318024250762754"/>
    <s v="NA"/>
    <n v="1215.9012125381378"/>
  </r>
  <r>
    <n v="2019"/>
    <d v="2019-03-14T00:00:00"/>
    <x v="1"/>
    <s v="MWW"/>
    <x v="1"/>
    <d v="1899-12-30T10:11:00"/>
    <n v="30"/>
    <s v="baj"/>
    <s v="Bar Jack"/>
    <s v="Caranx ruber"/>
    <x v="13"/>
    <x v="0"/>
    <n v="28"/>
    <n v="1"/>
    <m/>
    <n v="1.6979999999999999E-2"/>
    <n v="2.95"/>
    <s v="NA"/>
    <s v="NA"/>
    <n v="315.53960560320604"/>
    <s v="NA"/>
    <n v="315.53960560320604"/>
  </r>
  <r>
    <n v="2019"/>
    <d v="2019-03-14T00:00:00"/>
    <x v="1"/>
    <s v="MWW"/>
    <x v="1"/>
    <d v="1899-12-30T10:11:00"/>
    <n v="30"/>
    <s v="sms"/>
    <s v="Schoolmaster snapper"/>
    <s v="Lutjanus apodus"/>
    <x v="0"/>
    <x v="0"/>
    <n v="35"/>
    <n v="1"/>
    <m/>
    <n v="1.413E-2"/>
    <n v="2.98"/>
    <s v="NA"/>
    <s v="NA"/>
    <n v="564.24138129101766"/>
    <s v="NA"/>
    <n v="564.24138129101766"/>
  </r>
  <r>
    <n v="2019"/>
    <d v="2019-03-14T00:00:00"/>
    <x v="1"/>
    <s v="MWW"/>
    <x v="1"/>
    <d v="1899-12-30T10:11:00"/>
    <n v="30"/>
    <s v="yhw"/>
    <s v="Yellowhead Wrasse"/>
    <s v="Halichoeres garnoti"/>
    <x v="1"/>
    <x v="0"/>
    <n v="10"/>
    <n v="1"/>
    <m/>
    <n v="0.01"/>
    <n v="3.13"/>
    <s v="NA"/>
    <s v="NA"/>
    <n v="13.48962882591654"/>
    <s v="NA"/>
    <n v="13.48962882591654"/>
  </r>
  <r>
    <n v="2019"/>
    <d v="2019-03-14T00:00:00"/>
    <x v="1"/>
    <s v="MWW"/>
    <x v="1"/>
    <d v="1899-12-30T10:11:00"/>
    <n v="30"/>
    <s v="ygf"/>
    <s v="Goatfish"/>
    <s v="Mulloidichthys martinicus"/>
    <x v="4"/>
    <x v="0"/>
    <n v="21"/>
    <n v="1"/>
    <m/>
    <n v="9.7699999999999992E-3"/>
    <n v="3.12"/>
    <s v="NA"/>
    <s v="NA"/>
    <n v="130.38233763960125"/>
    <s v="NA"/>
    <n v="130.38233763960125"/>
  </r>
  <r>
    <n v="2019"/>
    <d v="2019-03-14T00:00:00"/>
    <x v="1"/>
    <s v="MWW"/>
    <x v="1"/>
    <d v="1899-12-30T10:11:00"/>
    <n v="30"/>
    <s v="4eb"/>
    <s v="Foureye Butterflyfish"/>
    <s v="Chaetodon capistratus"/>
    <x v="16"/>
    <x v="0"/>
    <n v="12"/>
    <n v="2"/>
    <m/>
    <n v="2.512E-2"/>
    <n v="3.1"/>
    <s v="NA"/>
    <s v="NA"/>
    <n v="55.652092436993136"/>
    <s v="NA"/>
    <n v="111.30418487398627"/>
  </r>
  <r>
    <n v="2019"/>
    <d v="2019-03-14T00:00:00"/>
    <x v="1"/>
    <s v="MWW"/>
    <x v="1"/>
    <d v="1899-12-30T10:11:00"/>
    <n v="30"/>
    <s v="frg"/>
    <s v="French Grunt"/>
    <s v="Haemulon flavolineatum"/>
    <x v="3"/>
    <x v="0"/>
    <n v="14"/>
    <n v="1"/>
    <m/>
    <n v="1.349E-2"/>
    <n v="3"/>
    <s v="NA"/>
    <s v="NA"/>
    <n v="37.016559999999998"/>
    <s v="NA"/>
    <n v="37.016559999999998"/>
  </r>
  <r>
    <n v="2019"/>
    <d v="2019-03-14T00:00:00"/>
    <x v="1"/>
    <s v="MWW"/>
    <x v="1"/>
    <d v="1899-12-30T10:11:00"/>
    <n v="30"/>
    <s v="smg"/>
    <s v="Smallmouth Grunt"/>
    <s v="Haemulon chrysargyreum"/>
    <x v="3"/>
    <x v="0"/>
    <n v="12"/>
    <n v="1"/>
    <m/>
    <n v="1.259E-2"/>
    <n v="2.99"/>
    <s v="NA"/>
    <s v="NA"/>
    <n v="21.221577102571867"/>
    <s v="NA"/>
    <n v="21.221577102571867"/>
  </r>
  <r>
    <n v="2019"/>
    <d v="2019-03-14T00:00:00"/>
    <x v="1"/>
    <s v="MWW"/>
    <x v="1"/>
    <d v="1899-12-30T10:11:00"/>
    <n v="30"/>
    <s v="baj"/>
    <s v="Bar Jack"/>
    <s v="Caranx ruber"/>
    <x v="13"/>
    <x v="0"/>
    <n v="15"/>
    <n v="1"/>
    <m/>
    <n v="1.6979999999999999E-2"/>
    <n v="2.95"/>
    <s v="NA"/>
    <s v="NA"/>
    <n v="50.050324795091178"/>
    <s v="NA"/>
    <n v="50.050324795091178"/>
  </r>
  <r>
    <n v="2019"/>
    <d v="2019-03-14T00:00:00"/>
    <x v="1"/>
    <s v="MWW"/>
    <x v="1"/>
    <d v="1899-12-30T10:11:00"/>
    <n v="30"/>
    <s v="ham"/>
    <s v="Hamlet spp."/>
    <s v="Hypoplectrus puella"/>
    <x v="2"/>
    <x v="0"/>
    <n v="10"/>
    <n v="1"/>
    <m/>
    <n v="1.7780000000000001E-2"/>
    <n v="3.03"/>
    <s v="NA"/>
    <s v="NA"/>
    <n v="19.051613247124653"/>
    <s v="NA"/>
    <n v="19.051613247124653"/>
  </r>
  <r>
    <n v="2019"/>
    <d v="2019-03-14T00:00:00"/>
    <x v="1"/>
    <s v="MWW"/>
    <x v="1"/>
    <d v="1899-12-30T10:11:00"/>
    <n v="30"/>
    <s v="grb"/>
    <s v="Graysby"/>
    <s v="Cephalopholis cruentata"/>
    <x v="2"/>
    <x v="0"/>
    <n v="16"/>
    <n v="1"/>
    <m/>
    <n v="1.1220000000000001E-2"/>
    <n v="3.07"/>
    <s v="NA"/>
    <s v="NA"/>
    <n v="55.800900005529286"/>
    <s v="NA"/>
    <n v="55.800900005529286"/>
  </r>
  <r>
    <n v="2019"/>
    <d v="2019-03-14T00:00:00"/>
    <x v="1"/>
    <s v="MWW"/>
    <x v="1"/>
    <d v="1899-12-30T10:11:00"/>
    <n v="30"/>
    <s v="4eb"/>
    <s v="Foureye Butterflyfish"/>
    <s v="Chaetodon capistratus"/>
    <x v="16"/>
    <x v="0"/>
    <n v="12"/>
    <n v="2"/>
    <m/>
    <n v="2.512E-2"/>
    <n v="3.1"/>
    <s v="NA"/>
    <s v="NA"/>
    <n v="55.652092436993136"/>
    <s v="NA"/>
    <n v="111.30418487398627"/>
  </r>
  <r>
    <n v="2019"/>
    <d v="2019-03-14T00:00:00"/>
    <x v="1"/>
    <s v="MWW"/>
    <x v="1"/>
    <d v="1899-12-30T10:11:00"/>
    <n v="30"/>
    <s v="yhw"/>
    <s v="Yellowhead Wrasse"/>
    <s v="Halichoeres garnoti"/>
    <x v="1"/>
    <x v="0"/>
    <n v="12"/>
    <n v="3"/>
    <m/>
    <n v="0.01"/>
    <n v="3.13"/>
    <s v="NA"/>
    <s v="NA"/>
    <n v="23.869169040031956"/>
    <s v="NA"/>
    <n v="71.607507120095875"/>
  </r>
  <r>
    <n v="2019"/>
    <d v="2019-03-14T00:00:00"/>
    <x v="1"/>
    <s v="MWW"/>
    <x v="1"/>
    <d v="1899-12-30T10:11:00"/>
    <n v="30"/>
    <s v="smg"/>
    <s v="Smallmouth Grunt"/>
    <s v="Haemulon chrysargyreum"/>
    <x v="3"/>
    <x v="0"/>
    <n v="15"/>
    <n v="2"/>
    <m/>
    <n v="1.259E-2"/>
    <n v="2.99"/>
    <s v="NA"/>
    <s v="NA"/>
    <n v="41.356006478222746"/>
    <s v="NA"/>
    <n v="82.712012956445491"/>
  </r>
  <r>
    <n v="2019"/>
    <d v="2019-03-14T00:00:00"/>
    <x v="1"/>
    <s v="MWW"/>
    <x v="1"/>
    <d v="1899-12-30T10:11:00"/>
    <n v="30"/>
    <s v="frg"/>
    <s v="French Grunt"/>
    <s v="Haemulon flavolineatum"/>
    <x v="3"/>
    <x v="0"/>
    <n v="16"/>
    <n v="1"/>
    <m/>
    <n v="1.349E-2"/>
    <n v="3"/>
    <s v="NA"/>
    <s v="NA"/>
    <n v="55.255040000000001"/>
    <s v="NA"/>
    <n v="55.255040000000001"/>
  </r>
  <r>
    <n v="2019"/>
    <d v="2019-03-14T00:00:00"/>
    <x v="1"/>
    <s v="MWW"/>
    <x v="1"/>
    <d v="1899-12-30T10:11:00"/>
    <n v="30"/>
    <s v="wsf"/>
    <s v="Whitespotted Filefish"/>
    <s v="Cantherhines macrocerus"/>
    <x v="9"/>
    <x v="0"/>
    <n v="16"/>
    <n v="1"/>
    <m/>
    <n v="2.291E-2"/>
    <n v="2.89"/>
    <s v="NA"/>
    <s v="NA"/>
    <n v="69.172239909148928"/>
    <s v="NA"/>
    <n v="69.172239909148928"/>
  </r>
  <r>
    <n v="2019"/>
    <d v="2019-03-14T00:00:00"/>
    <x v="1"/>
    <s v="MWW"/>
    <x v="1"/>
    <d v="1899-12-30T10:11:00"/>
    <n v="30"/>
    <s v="stop"/>
    <s v="Stoplight Parrotfish"/>
    <s v="Sparisoma viride"/>
    <x v="7"/>
    <x v="1"/>
    <n v="32"/>
    <n v="1"/>
    <s v="t"/>
    <n v="1.38E-2"/>
    <n v="3.04"/>
    <n v="-4.4317000000000002"/>
    <n v="2.9051"/>
    <n v="519.43955821229099"/>
    <n v="701.47339170910243"/>
    <n v="701.47339170910243"/>
  </r>
  <r>
    <n v="2019"/>
    <d v="2019-03-14T00:00:00"/>
    <x v="1"/>
    <s v="MWW"/>
    <x v="1"/>
    <d v="1899-12-30T10:11:00"/>
    <n v="30"/>
    <s v="stop"/>
    <s v="Stoplight Parrotfish"/>
    <s v="Sparisoma viride"/>
    <x v="7"/>
    <x v="1"/>
    <n v="35"/>
    <n v="1"/>
    <s v="t"/>
    <n v="1.38E-2"/>
    <n v="3.04"/>
    <n v="-4.4317000000000002"/>
    <n v="2.9051"/>
    <n v="682.09668871823169"/>
    <n v="910.06429464234679"/>
    <n v="910.06429464234679"/>
  </r>
  <r>
    <n v="2019"/>
    <d v="2019-03-14T00:00:00"/>
    <x v="1"/>
    <s v="MWW"/>
    <x v="1"/>
    <d v="1899-12-30T10:11:00"/>
    <n v="30"/>
    <s v="qup"/>
    <s v="Queen Parrotfish"/>
    <s v="Scarus vetula"/>
    <x v="7"/>
    <x v="1"/>
    <n v="40"/>
    <n v="1"/>
    <s v="t"/>
    <n v="1.38E-2"/>
    <n v="3.03"/>
    <n v="-5.0162000000000004"/>
    <n v="3.1109"/>
    <n v="986.553996256544"/>
    <n v="1198.2527297145662"/>
    <n v="1198.2527297145662"/>
  </r>
  <r>
    <n v="2019"/>
    <d v="2019-03-14T00:00:00"/>
    <x v="1"/>
    <s v="MWW"/>
    <x v="1"/>
    <d v="1899-12-30T10:11:00"/>
    <n v="30"/>
    <s v="dcf"/>
    <s v="Doctorfish"/>
    <s v="Acanthurus chirurgus"/>
    <x v="8"/>
    <x v="1"/>
    <n v="12"/>
    <n v="1"/>
    <m/>
    <n v="2.0889999999999999E-2"/>
    <n v="2.96"/>
    <n v="-2.4262000000000001"/>
    <n v="2.0768"/>
    <n v="32.682474295385305"/>
    <n v="77.954934647161181"/>
    <n v="77.954934647161181"/>
  </r>
  <r>
    <n v="2019"/>
    <d v="2019-03-14T00:00:00"/>
    <x v="1"/>
    <s v="MWW"/>
    <x v="1"/>
    <d v="1899-12-30T10:11:00"/>
    <n v="30"/>
    <s v="prp"/>
    <s v="Princess Parrotfish"/>
    <s v="Scarus taeniopterus"/>
    <x v="7"/>
    <x v="1"/>
    <n v="27"/>
    <n v="1"/>
    <s v="t"/>
    <n v="3.3500000000000002E-2"/>
    <n v="2.7086000000000001"/>
    <n v="-3.2256999999999998"/>
    <n v="2.3852000000000002"/>
    <n v="252.36940199976701"/>
    <n v="374.61818057408522"/>
    <n v="374.61818057408522"/>
  </r>
  <r>
    <n v="2019"/>
    <d v="2019-03-14T00:00:00"/>
    <x v="1"/>
    <s v="MWW"/>
    <x v="1"/>
    <d v="1899-12-30T10:11:00"/>
    <n v="30"/>
    <s v="strp"/>
    <s v="Striped Parrotfish"/>
    <s v="Scarus iserti"/>
    <x v="7"/>
    <x v="1"/>
    <n v="23"/>
    <n v="1"/>
    <s v="t"/>
    <n v="1.0959999999999999E-2"/>
    <n v="3.01"/>
    <n v="-4.8887"/>
    <n v="3.0548000000000002"/>
    <n v="137.59775259552106"/>
    <n v="211.79036238974825"/>
    <n v="211.79036238974825"/>
  </r>
  <r>
    <n v="2019"/>
    <d v="2019-03-14T00:00:00"/>
    <x v="1"/>
    <s v="MWW"/>
    <x v="1"/>
    <d v="1899-12-30T10:11:00"/>
    <n v="30"/>
    <s v="qup"/>
    <s v="Queen Parrotfish"/>
    <s v="Scarus vetula"/>
    <x v="7"/>
    <x v="1"/>
    <n v="26"/>
    <n v="1"/>
    <s v="i"/>
    <n v="1.38E-2"/>
    <n v="3.03"/>
    <n v="-5.0162000000000004"/>
    <n v="3.1109"/>
    <n v="267.45352779811407"/>
    <n v="313.71883111439962"/>
    <n v="313.71883111439962"/>
  </r>
  <r>
    <n v="2019"/>
    <d v="2019-03-14T00:00:00"/>
    <x v="1"/>
    <s v="MWW"/>
    <x v="1"/>
    <d v="1899-12-30T10:11:00"/>
    <n v="30"/>
    <s v="qup"/>
    <s v="Queen Parrotfish"/>
    <s v="Scarus vetula"/>
    <x v="7"/>
    <x v="1"/>
    <n v="23"/>
    <n v="1"/>
    <s v="i"/>
    <n v="1.38E-2"/>
    <n v="3.03"/>
    <n v="-5.0162000000000004"/>
    <n v="3.1109"/>
    <n v="184.46519255545186"/>
    <n v="214.23929230422809"/>
    <n v="214.23929230422809"/>
  </r>
  <r>
    <n v="2019"/>
    <d v="2019-03-14T00:00:00"/>
    <x v="1"/>
    <s v="MWW"/>
    <x v="1"/>
    <d v="1899-12-30T10:11:00"/>
    <n v="30"/>
    <s v="stop"/>
    <s v="Stoplight Parrotfish"/>
    <s v="Sparisoma viride"/>
    <x v="7"/>
    <x v="1"/>
    <n v="25"/>
    <n v="1"/>
    <s v="i"/>
    <n v="1.38E-2"/>
    <n v="3.04"/>
    <n v="-4.4317000000000002"/>
    <n v="2.9051"/>
    <n v="245.25434644114358"/>
    <n v="342.41715863912742"/>
    <n v="342.41715863912742"/>
  </r>
  <r>
    <n v="2019"/>
    <d v="2019-03-14T00:00:00"/>
    <x v="1"/>
    <s v="MWW"/>
    <x v="1"/>
    <d v="1899-12-30T10:11:00"/>
    <n v="30"/>
    <s v="osf"/>
    <s v="Orangespotted Filefish"/>
    <s v="Cantherhines pullus"/>
    <x v="9"/>
    <x v="2"/>
    <n v="10"/>
    <n v="1"/>
    <m/>
    <n v="2.291E-2"/>
    <n v="2.87"/>
    <s v="NA"/>
    <s v="NA"/>
    <n v="16.983417628204037"/>
    <s v="NA"/>
    <n v="16.983417628204037"/>
  </r>
  <r>
    <n v="2019"/>
    <d v="2019-03-14T00:00:00"/>
    <x v="1"/>
    <s v="MWW"/>
    <x v="1"/>
    <d v="1899-12-30T10:11:00"/>
    <n v="30"/>
    <s v="scf"/>
    <s v="Scrawled Filefish"/>
    <s v="Aluterus scriptus"/>
    <x v="9"/>
    <x v="2"/>
    <n v="30"/>
    <n v="1"/>
    <m/>
    <n v="0.82299999999999995"/>
    <n v="1.8136000000000001"/>
    <s v="NA"/>
    <s v="NA"/>
    <n v="392.92253994947214"/>
    <s v="NA"/>
    <n v="392.92253994947214"/>
  </r>
  <r>
    <n v="2019"/>
    <d v="2019-03-14T00:00:00"/>
    <x v="1"/>
    <s v="MWW"/>
    <x v="1"/>
    <d v="1899-12-30T10:11:00"/>
    <n v="30"/>
    <s v="brc"/>
    <s v="Brown Chromis"/>
    <s v="Chromis multilineata"/>
    <x v="12"/>
    <x v="3"/>
    <n v="10"/>
    <n v="50"/>
    <m/>
    <n v="1.4789999999999999E-2"/>
    <n v="2.98"/>
    <s v="NA"/>
    <s v="NA"/>
    <n v="14.124340347257048"/>
    <s v="NA"/>
    <n v="706.2170173628524"/>
  </r>
  <r>
    <n v="2019"/>
    <d v="2019-03-14T00:00:00"/>
    <x v="1"/>
    <s v="MWW"/>
    <x v="1"/>
    <d v="1899-12-30T10:11:00"/>
    <n v="30"/>
    <s v="brc"/>
    <s v="Brown Chromis"/>
    <s v="Chromis multilineata"/>
    <x v="12"/>
    <x v="3"/>
    <n v="15"/>
    <n v="20"/>
    <m/>
    <n v="1.4789999999999999E-2"/>
    <n v="2.98"/>
    <s v="NA"/>
    <s v="NA"/>
    <n v="47.2846442553682"/>
    <s v="NA"/>
    <n v="945.69288510736396"/>
  </r>
  <r>
    <n v="2019"/>
    <d v="2019-03-14T00:00:00"/>
    <x v="1"/>
    <s v="MWW"/>
    <x v="1"/>
    <d v="1899-12-30T10:11:00"/>
    <n v="30"/>
    <s v="brc"/>
    <s v="Brown Chromis"/>
    <s v="Chromis multilineata"/>
    <x v="12"/>
    <x v="3"/>
    <n v="14"/>
    <n v="10"/>
    <m/>
    <n v="1.4789999999999999E-2"/>
    <n v="2.98"/>
    <s v="NA"/>
    <s v="NA"/>
    <n v="38.49725114809862"/>
    <s v="NA"/>
    <n v="384.97251148098621"/>
  </r>
  <r>
    <n v="2019"/>
    <d v="2019-03-14T00:00:00"/>
    <x v="1"/>
    <s v="MWW"/>
    <x v="1"/>
    <d v="1899-12-30T10:11:00"/>
    <n v="30"/>
    <s v="brc"/>
    <s v="Brown Chromis"/>
    <s v="Chromis multilineata"/>
    <x v="12"/>
    <x v="3"/>
    <n v="3"/>
    <n v="40"/>
    <m/>
    <n v="1.4789999999999999E-2"/>
    <n v="2.98"/>
    <s v="NA"/>
    <s v="NA"/>
    <n v="0.39065151514322999"/>
    <s v="NA"/>
    <n v="15.626060605729199"/>
  </r>
  <r>
    <n v="2019"/>
    <d v="2019-03-14T00:00:00"/>
    <x v="1"/>
    <s v="MWW"/>
    <x v="2"/>
    <d v="1899-12-30T10:23:00"/>
    <n v="29"/>
    <s v="sms"/>
    <s v="Schoolmaster snapper"/>
    <s v="Lutjanus apodus"/>
    <x v="0"/>
    <x v="0"/>
    <n v="32"/>
    <n v="1"/>
    <m/>
    <n v="1.413E-2"/>
    <n v="2.98"/>
    <s v="NA"/>
    <s v="NA"/>
    <n v="432.00532219216183"/>
    <s v="NA"/>
    <n v="432.00532219216183"/>
  </r>
  <r>
    <n v="2019"/>
    <d v="2019-03-14T00:00:00"/>
    <x v="1"/>
    <s v="MWW"/>
    <x v="2"/>
    <d v="1899-12-30T10:23:00"/>
    <n v="29"/>
    <s v="sms"/>
    <s v="Schoolmaster snapper"/>
    <s v="Lutjanus apodus"/>
    <x v="0"/>
    <x v="0"/>
    <n v="24"/>
    <n v="1"/>
    <m/>
    <n v="1.413E-2"/>
    <n v="2.98"/>
    <s v="NA"/>
    <s v="NA"/>
    <n v="183.30388184120486"/>
    <s v="NA"/>
    <n v="183.30388184120486"/>
  </r>
  <r>
    <n v="2019"/>
    <d v="2019-03-14T00:00:00"/>
    <x v="1"/>
    <s v="MWW"/>
    <x v="2"/>
    <d v="1899-12-30T10:23:00"/>
    <n v="29"/>
    <s v="grb"/>
    <s v="Graysby"/>
    <s v="Cephalopholis cruentata"/>
    <x v="2"/>
    <x v="0"/>
    <n v="20"/>
    <n v="1"/>
    <m/>
    <n v="1.1220000000000001E-2"/>
    <n v="3.07"/>
    <s v="NA"/>
    <s v="NA"/>
    <n v="110.70186655152514"/>
    <s v="NA"/>
    <n v="110.70186655152514"/>
  </r>
  <r>
    <n v="2019"/>
    <d v="2019-03-14T00:00:00"/>
    <x v="1"/>
    <s v="MWW"/>
    <x v="2"/>
    <d v="1899-12-30T10:23:00"/>
    <n v="29"/>
    <s v="trum"/>
    <s v="Atlantic trumpetfish"/>
    <s v="Aulostomus maculatus"/>
    <x v="14"/>
    <x v="0"/>
    <n v="28"/>
    <n v="1"/>
    <m/>
    <n v="1E-4"/>
    <n v="3.5539999999999998"/>
    <s v="NA"/>
    <s v="NA"/>
    <n v="13.905917336163103"/>
    <s v="NA"/>
    <n v="13.905917336163103"/>
  </r>
  <r>
    <n v="2019"/>
    <d v="2019-03-14T00:00:00"/>
    <x v="1"/>
    <s v="MWW"/>
    <x v="2"/>
    <d v="1899-12-30T10:23:00"/>
    <n v="29"/>
    <s v="baj"/>
    <s v="Bar Jack"/>
    <s v="Caranx ruber"/>
    <x v="13"/>
    <x v="0"/>
    <n v="20"/>
    <n v="1"/>
    <m/>
    <n v="1.6979999999999999E-2"/>
    <n v="2.95"/>
    <s v="NA"/>
    <s v="NA"/>
    <n v="116.94352300362286"/>
    <s v="NA"/>
    <n v="116.94352300362286"/>
  </r>
  <r>
    <n v="2019"/>
    <d v="2019-03-14T00:00:00"/>
    <x v="1"/>
    <s v="MWW"/>
    <x v="2"/>
    <d v="1899-12-30T10:23:00"/>
    <n v="29"/>
    <s v="yts"/>
    <s v="Yellowtail Snapper"/>
    <s v="Ocyurus chrysurus"/>
    <x v="0"/>
    <x v="0"/>
    <n v="18"/>
    <n v="1"/>
    <m/>
    <n v="1.4789999999999999E-2"/>
    <n v="2.95"/>
    <s v="NA"/>
    <s v="NA"/>
    <n v="74.648668222216997"/>
    <s v="NA"/>
    <n v="74.648668222216997"/>
  </r>
  <r>
    <n v="2019"/>
    <d v="2019-03-14T00:00:00"/>
    <x v="1"/>
    <s v="MWW"/>
    <x v="2"/>
    <d v="1899-12-30T10:23:00"/>
    <n v="29"/>
    <s v="fra"/>
    <s v="French Angelfish"/>
    <s v="Pomacanthus paru"/>
    <x v="15"/>
    <x v="0"/>
    <n v="22"/>
    <n v="1"/>
    <m/>
    <n v="3.09E-2"/>
    <n v="2.95"/>
    <s v="NA"/>
    <s v="NA"/>
    <n v="281.90669357185067"/>
    <s v="NA"/>
    <n v="281.90669357185067"/>
  </r>
  <r>
    <n v="2019"/>
    <d v="2019-03-14T00:00:00"/>
    <x v="1"/>
    <s v="MWW"/>
    <x v="2"/>
    <d v="1899-12-30T10:23:00"/>
    <n v="29"/>
    <s v="blm"/>
    <s v="Black Margate"/>
    <s v="Anisotremus surinamensis"/>
    <x v="3"/>
    <x v="0"/>
    <n v="26"/>
    <n v="1"/>
    <m/>
    <n v="1.66E-2"/>
    <n v="3.05"/>
    <s v="NA"/>
    <s v="NA"/>
    <n v="343.38142561261151"/>
    <s v="NA"/>
    <n v="343.38142561261151"/>
  </r>
  <r>
    <n v="2019"/>
    <d v="2019-03-14T00:00:00"/>
    <x v="1"/>
    <s v="MWW"/>
    <x v="2"/>
    <d v="1899-12-30T10:23:00"/>
    <n v="29"/>
    <s v="mgs"/>
    <s v="Mahogany Snapper"/>
    <s v="Lutjanus mahogoni"/>
    <x v="0"/>
    <x v="0"/>
    <n v="25"/>
    <n v="1"/>
    <m/>
    <n v="1.6979999999999999E-2"/>
    <n v="2.96"/>
    <s v="NA"/>
    <s v="NA"/>
    <n v="233.25991421819234"/>
    <s v="NA"/>
    <n v="233.25991421819234"/>
  </r>
  <r>
    <n v="2019"/>
    <d v="2019-03-14T00:00:00"/>
    <x v="1"/>
    <s v="MWW"/>
    <x v="2"/>
    <d v="1899-12-30T10:23:00"/>
    <n v="29"/>
    <s v="ham"/>
    <s v="Hamlet spp."/>
    <s v="Hypoplectrus puella"/>
    <x v="2"/>
    <x v="0"/>
    <n v="12"/>
    <n v="1"/>
    <m/>
    <n v="1.7780000000000001E-2"/>
    <n v="3.03"/>
    <s v="NA"/>
    <s v="NA"/>
    <n v="33.101748308010208"/>
    <s v="NA"/>
    <n v="33.101748308010208"/>
  </r>
  <r>
    <n v="2019"/>
    <d v="2019-03-14T00:00:00"/>
    <x v="1"/>
    <s v="MWW"/>
    <x v="2"/>
    <d v="1899-12-30T10:23:00"/>
    <n v="29"/>
    <s v="bhw"/>
    <s v="Bluehead Wrasse"/>
    <s v="Thalassoma bifasciatum"/>
    <x v="1"/>
    <x v="0"/>
    <n v="3"/>
    <n v="10"/>
    <m/>
    <n v="8.9099999999999995E-3"/>
    <n v="3.01"/>
    <s v="NA"/>
    <s v="NA"/>
    <n v="0.24322750267948948"/>
    <s v="NA"/>
    <n v="2.4322750267948949"/>
  </r>
  <r>
    <n v="2019"/>
    <d v="2019-03-14T00:00:00"/>
    <x v="1"/>
    <s v="MWW"/>
    <x v="2"/>
    <d v="1899-12-30T10:23:00"/>
    <n v="29"/>
    <s v="baj"/>
    <s v="Bar Jack"/>
    <s v="Caranx ruber"/>
    <x v="13"/>
    <x v="0"/>
    <n v="21"/>
    <n v="1"/>
    <m/>
    <n v="1.6979999999999999E-2"/>
    <n v="2.95"/>
    <s v="NA"/>
    <s v="NA"/>
    <n v="135.0468956341102"/>
    <s v="NA"/>
    <n v="135.0468956341102"/>
  </r>
  <r>
    <n v="2019"/>
    <d v="2019-03-14T00:00:00"/>
    <x v="1"/>
    <s v="MWW"/>
    <x v="2"/>
    <d v="1899-12-30T10:23:00"/>
    <n v="29"/>
    <s v="yhw"/>
    <s v="Yellowhead Wrasse"/>
    <s v="Halichoeres garnoti"/>
    <x v="1"/>
    <x v="0"/>
    <n v="4"/>
    <n v="2"/>
    <m/>
    <n v="0.01"/>
    <n v="3.13"/>
    <s v="NA"/>
    <s v="NA"/>
    <n v="0.76638637095611406"/>
    <s v="NA"/>
    <n v="1.5327727419122281"/>
  </r>
  <r>
    <n v="2019"/>
    <d v="2019-03-14T00:00:00"/>
    <x v="1"/>
    <s v="MWW"/>
    <x v="2"/>
    <d v="1899-12-30T10:23:00"/>
    <n v="29"/>
    <s v="yhw"/>
    <s v="Yellowhead Wrasse"/>
    <s v="Halichoeres garnoti"/>
    <x v="1"/>
    <x v="0"/>
    <n v="3"/>
    <n v="3"/>
    <m/>
    <n v="0.01"/>
    <n v="3.13"/>
    <s v="NA"/>
    <s v="NA"/>
    <n v="0.3114508548769428"/>
    <s v="NA"/>
    <n v="0.93435256463082839"/>
  </r>
  <r>
    <n v="2019"/>
    <d v="2019-03-14T00:00:00"/>
    <x v="1"/>
    <s v="MWW"/>
    <x v="2"/>
    <d v="1899-12-30T10:23:00"/>
    <n v="29"/>
    <s v="yhw"/>
    <s v="Yellowhead Wrasse"/>
    <s v="Halichoeres garnoti"/>
    <x v="1"/>
    <x v="0"/>
    <n v="8"/>
    <n v="1"/>
    <m/>
    <n v="0.01"/>
    <n v="3.13"/>
    <s v="NA"/>
    <s v="NA"/>
    <n v="6.7092142277548126"/>
    <s v="NA"/>
    <n v="6.7092142277548126"/>
  </r>
  <r>
    <n v="2019"/>
    <d v="2019-03-14T00:00:00"/>
    <x v="1"/>
    <s v="MWW"/>
    <x v="2"/>
    <d v="1899-12-30T10:23:00"/>
    <n v="29"/>
    <s v="frg"/>
    <s v="French Grunt"/>
    <s v="Haemulon flavolineatum"/>
    <x v="3"/>
    <x v="0"/>
    <n v="16"/>
    <n v="1"/>
    <m/>
    <n v="1.349E-2"/>
    <n v="3"/>
    <s v="NA"/>
    <s v="NA"/>
    <n v="55.255040000000001"/>
    <s v="NA"/>
    <n v="55.255040000000001"/>
  </r>
  <r>
    <n v="2019"/>
    <d v="2019-03-14T00:00:00"/>
    <x v="1"/>
    <s v="MWW"/>
    <x v="2"/>
    <d v="1899-12-30T10:23:00"/>
    <n v="29"/>
    <s v="crf"/>
    <s v="Creole Fish"/>
    <s v="Paranthias furcifer"/>
    <x v="2"/>
    <x v="0"/>
    <n v="14"/>
    <n v="1"/>
    <m/>
    <n v="1.35E-2"/>
    <n v="3.0430000000000001"/>
    <s v="NA"/>
    <s v="NA"/>
    <n v="41.495536219741751"/>
    <s v="NA"/>
    <n v="41.495536219741751"/>
  </r>
  <r>
    <n v="2019"/>
    <d v="2019-03-14T00:00:00"/>
    <x v="1"/>
    <s v="MWW"/>
    <x v="2"/>
    <d v="1899-12-30T10:23:00"/>
    <n v="29"/>
    <s v="clw"/>
    <s v="Blackear wrasse"/>
    <s v="Halichoeres poeyi"/>
    <x v="1"/>
    <x v="0"/>
    <n v="10"/>
    <n v="1"/>
    <m/>
    <n v="9.5499999999999995E-3"/>
    <n v="3.08"/>
    <s v="NA"/>
    <s v="NA"/>
    <n v="11.481625350596302"/>
    <s v="NA"/>
    <n v="11.481625350596302"/>
  </r>
  <r>
    <n v="2019"/>
    <d v="2019-03-14T00:00:00"/>
    <x v="1"/>
    <s v="MWW"/>
    <x v="2"/>
    <d v="1899-12-30T10:23:00"/>
    <n v="29"/>
    <s v="frg"/>
    <s v="French Grunt"/>
    <s v="Haemulon flavolineatum"/>
    <x v="3"/>
    <x v="0"/>
    <n v="16"/>
    <n v="1"/>
    <m/>
    <n v="1.349E-2"/>
    <n v="3"/>
    <s v="NA"/>
    <s v="NA"/>
    <n v="55.255040000000001"/>
    <s v="NA"/>
    <n v="55.255040000000001"/>
  </r>
  <r>
    <n v="2019"/>
    <d v="2019-03-14T00:00:00"/>
    <x v="1"/>
    <s v="MWW"/>
    <x v="2"/>
    <d v="1899-12-30T10:23:00"/>
    <n v="29"/>
    <s v="yhw"/>
    <s v="Yellowhead Wrasse"/>
    <s v="Halichoeres garnoti"/>
    <x v="1"/>
    <x v="0"/>
    <n v="10"/>
    <n v="1"/>
    <m/>
    <n v="0.01"/>
    <n v="3.13"/>
    <s v="NA"/>
    <s v="NA"/>
    <n v="13.48962882591654"/>
    <s v="NA"/>
    <n v="13.48962882591654"/>
  </r>
  <r>
    <n v="2019"/>
    <d v="2019-03-14T00:00:00"/>
    <x v="1"/>
    <s v="MWW"/>
    <x v="2"/>
    <d v="1899-12-30T10:23:00"/>
    <n v="29"/>
    <s v="frg"/>
    <s v="French Grunt"/>
    <s v="Haemulon flavolineatum"/>
    <x v="3"/>
    <x v="0"/>
    <n v="15"/>
    <n v="1"/>
    <m/>
    <n v="1.349E-2"/>
    <n v="3"/>
    <s v="NA"/>
    <s v="NA"/>
    <n v="45.528750000000002"/>
    <s v="NA"/>
    <n v="45.528750000000002"/>
  </r>
  <r>
    <n v="2019"/>
    <d v="2019-03-14T00:00:00"/>
    <x v="1"/>
    <s v="MWW"/>
    <x v="2"/>
    <d v="1899-12-30T10:23:00"/>
    <n v="29"/>
    <s v="yhw"/>
    <s v="Yellowhead Wrasse"/>
    <s v="Halichoeres garnoti"/>
    <x v="1"/>
    <x v="0"/>
    <n v="10"/>
    <n v="1"/>
    <m/>
    <n v="0.01"/>
    <n v="3.13"/>
    <s v="NA"/>
    <s v="NA"/>
    <n v="13.48962882591654"/>
    <s v="NA"/>
    <n v="13.48962882591654"/>
  </r>
  <r>
    <n v="2019"/>
    <d v="2019-03-14T00:00:00"/>
    <x v="1"/>
    <s v="MWW"/>
    <x v="2"/>
    <d v="1899-12-30T10:23:00"/>
    <n v="29"/>
    <s v="smg"/>
    <s v="Smallmouth Grunt"/>
    <s v="Haemulon chrysargyreum"/>
    <x v="3"/>
    <x v="0"/>
    <n v="12"/>
    <n v="2"/>
    <m/>
    <n v="1.259E-2"/>
    <n v="2.99"/>
    <s v="NA"/>
    <s v="NA"/>
    <n v="21.221577102571867"/>
    <s v="NA"/>
    <n v="42.443154205143735"/>
  </r>
  <r>
    <n v="2019"/>
    <d v="2019-03-14T00:00:00"/>
    <x v="1"/>
    <s v="MWW"/>
    <x v="2"/>
    <d v="1899-12-30T10:23:00"/>
    <n v="29"/>
    <s v="bhw"/>
    <s v="Bluehead Wrasse"/>
    <s v="Thalassoma bifasciatum"/>
    <x v="1"/>
    <x v="0"/>
    <n v="10"/>
    <n v="2"/>
    <m/>
    <n v="8.9099999999999995E-3"/>
    <n v="3.01"/>
    <s v="NA"/>
    <s v="NA"/>
    <n v="9.1175405612215243"/>
    <s v="NA"/>
    <n v="18.235081122443049"/>
  </r>
  <r>
    <n v="2019"/>
    <d v="2019-03-14T00:00:00"/>
    <x v="1"/>
    <s v="MWW"/>
    <x v="2"/>
    <d v="1899-12-30T10:23:00"/>
    <n v="29"/>
    <s v="frg"/>
    <s v="French Grunt"/>
    <s v="Haemulon flavolineatum"/>
    <x v="3"/>
    <x v="0"/>
    <n v="15"/>
    <n v="1"/>
    <m/>
    <n v="1.349E-2"/>
    <n v="3"/>
    <s v="NA"/>
    <s v="NA"/>
    <n v="45.528750000000002"/>
    <s v="NA"/>
    <n v="45.528750000000002"/>
  </r>
  <r>
    <n v="2019"/>
    <d v="2019-03-14T00:00:00"/>
    <x v="1"/>
    <s v="MWW"/>
    <x v="2"/>
    <d v="1899-12-30T10:23:00"/>
    <n v="29"/>
    <s v="qup"/>
    <s v="Queen Parrotfish"/>
    <s v="Scarus vetula"/>
    <x v="7"/>
    <x v="1"/>
    <n v="30"/>
    <n v="1"/>
    <s v="t"/>
    <n v="1.38E-2"/>
    <n v="3.03"/>
    <n v="-5.0162000000000004"/>
    <n v="3.1109"/>
    <n v="412.62590342031763"/>
    <n v="489.6395738782121"/>
    <n v="489.6395738782121"/>
  </r>
  <r>
    <n v="2019"/>
    <d v="2019-03-14T00:00:00"/>
    <x v="1"/>
    <s v="MWW"/>
    <x v="2"/>
    <d v="1899-12-30T10:23:00"/>
    <n v="29"/>
    <s v="stop"/>
    <s v="Stoplight Parrotfish"/>
    <s v="Sparisoma viride"/>
    <x v="7"/>
    <x v="1"/>
    <n v="30"/>
    <n v="1"/>
    <s v="t"/>
    <n v="1.38E-2"/>
    <n v="3.04"/>
    <n v="-4.4317000000000002"/>
    <n v="2.9051"/>
    <n v="426.90151962585236"/>
    <n v="581.54718397712224"/>
    <n v="581.54718397712224"/>
  </r>
  <r>
    <n v="2019"/>
    <d v="2019-03-14T00:00:00"/>
    <x v="1"/>
    <s v="MWW"/>
    <x v="2"/>
    <d v="1899-12-30T10:23:00"/>
    <n v="29"/>
    <s v="rbp"/>
    <s v="Redband Parrotfish"/>
    <s v="Sparisoma aurofrenatum"/>
    <x v="7"/>
    <x v="1"/>
    <n v="14"/>
    <n v="1"/>
    <s v="t"/>
    <n v="1.072E-2"/>
    <n v="3.12"/>
    <n v="-4.0781000000000001"/>
    <n v="2.7437999999999998"/>
    <n v="40.375160027328299"/>
    <n v="64.631778134170816"/>
    <n v="64.631778134170816"/>
  </r>
  <r>
    <n v="2019"/>
    <d v="2019-03-14T00:00:00"/>
    <x v="1"/>
    <s v="MWW"/>
    <x v="2"/>
    <d v="1899-12-30T10:23:00"/>
    <n v="29"/>
    <s v="strp"/>
    <s v="Striped Parrotfish"/>
    <s v="Scarus iserti"/>
    <x v="7"/>
    <x v="1"/>
    <n v="4"/>
    <n v="6"/>
    <s v="j"/>
    <n v="1.0959999999999999E-2"/>
    <n v="3.01"/>
    <n v="-4.8887"/>
    <n v="3.0548000000000002"/>
    <n v="0.71123173750391744"/>
    <n v="1.0122152160204034"/>
    <n v="6.0732912961224201"/>
  </r>
  <r>
    <n v="2019"/>
    <d v="2019-03-14T00:00:00"/>
    <x v="1"/>
    <s v="MWW"/>
    <x v="2"/>
    <d v="1899-12-30T10:23:00"/>
    <n v="29"/>
    <s v="rbp"/>
    <s v="Redband Parrotfish"/>
    <s v="Sparisoma aurofrenatum"/>
    <x v="7"/>
    <x v="1"/>
    <n v="10"/>
    <n v="1"/>
    <s v="i"/>
    <n v="1.072E-2"/>
    <n v="3.12"/>
    <n v="-4.0781000000000001"/>
    <n v="2.7437999999999998"/>
    <n v="14.131712237324704"/>
    <n v="25.674382081061271"/>
    <n v="25.674382081061271"/>
  </r>
  <r>
    <n v="2019"/>
    <d v="2019-03-14T00:00:00"/>
    <x v="1"/>
    <s v="MWW"/>
    <x v="2"/>
    <d v="1899-12-30T10:23:00"/>
    <n v="29"/>
    <s v="dcf"/>
    <s v="Doctorfish"/>
    <s v="Acanthurus chirurgus"/>
    <x v="8"/>
    <x v="1"/>
    <n v="12"/>
    <n v="1"/>
    <m/>
    <n v="2.0889999999999999E-2"/>
    <n v="2.96"/>
    <n v="-2.4262000000000001"/>
    <n v="2.0768"/>
    <n v="32.682474295385305"/>
    <n v="77.954934647161181"/>
    <n v="77.954934647161181"/>
  </r>
  <r>
    <n v="2019"/>
    <d v="2019-03-14T00:00:00"/>
    <x v="1"/>
    <s v="MWW"/>
    <x v="2"/>
    <d v="1899-12-30T10:23:00"/>
    <n v="29"/>
    <s v="dcf"/>
    <s v="Doctorfish"/>
    <s v="Acanthurus chirurgus"/>
    <x v="8"/>
    <x v="1"/>
    <n v="15"/>
    <n v="1"/>
    <m/>
    <n v="2.0889999999999999E-2"/>
    <n v="2.96"/>
    <n v="-2.4262000000000001"/>
    <n v="2.0768"/>
    <n v="63.265736295491713"/>
    <n v="123.90999139179274"/>
    <n v="123.90999139179274"/>
  </r>
  <r>
    <n v="2019"/>
    <d v="2019-03-14T00:00:00"/>
    <x v="1"/>
    <s v="MWW"/>
    <x v="2"/>
    <d v="1899-12-30T10:23:00"/>
    <n v="29"/>
    <s v="rbp"/>
    <s v="Redband Parrotfish"/>
    <s v="Sparisoma aurofrenatum"/>
    <x v="7"/>
    <x v="1"/>
    <n v="4"/>
    <n v="1"/>
    <s v="j"/>
    <n v="1.072E-2"/>
    <n v="3.12"/>
    <n v="-4.0781000000000001"/>
    <n v="2.7437999999999998"/>
    <n v="0.81025544515357217"/>
    <n v="2.0779361768346503"/>
    <n v="2.0779361768346503"/>
  </r>
  <r>
    <n v="2019"/>
    <d v="2019-03-14T00:00:00"/>
    <x v="1"/>
    <s v="MWW"/>
    <x v="2"/>
    <d v="1899-12-30T10:23:00"/>
    <n v="29"/>
    <s v="strp"/>
    <s v="Striped Parrotfish"/>
    <s v="Scarus iserti"/>
    <x v="7"/>
    <x v="1"/>
    <n v="3"/>
    <n v="4"/>
    <s v="j"/>
    <n v="1.0959999999999999E-2"/>
    <n v="3.01"/>
    <n v="-4.8887"/>
    <n v="3.0548000000000002"/>
    <n v="0.29918893707824967"/>
    <n v="0.42034899064939069"/>
    <n v="1.6813959625975627"/>
  </r>
  <r>
    <n v="2019"/>
    <d v="2019-03-14T00:00:00"/>
    <x v="1"/>
    <s v="MWW"/>
    <x v="2"/>
    <d v="1899-12-30T10:23:00"/>
    <n v="29"/>
    <s v="strp"/>
    <s v="Striped Parrotfish"/>
    <s v="Scarus iserti"/>
    <x v="7"/>
    <x v="1"/>
    <n v="10"/>
    <n v="1"/>
    <s v="i"/>
    <n v="1.0959999999999999E-2"/>
    <n v="3.01"/>
    <n v="-4.8887"/>
    <n v="3.0548000000000002"/>
    <n v="11.21529119539707"/>
    <n v="16.630296795457848"/>
    <n v="16.630296795457848"/>
  </r>
  <r>
    <n v="2019"/>
    <d v="2019-03-14T00:00:00"/>
    <x v="1"/>
    <s v="MWW"/>
    <x v="2"/>
    <d v="1899-12-30T10:23:00"/>
    <n v="29"/>
    <s v="prp"/>
    <s v="Princess Parrotfish"/>
    <s v="Scarus taeniopterus"/>
    <x v="7"/>
    <x v="1"/>
    <n v="5"/>
    <n v="2"/>
    <s v="j"/>
    <n v="3.3500000000000002E-2"/>
    <n v="2.7086000000000001"/>
    <n v="-3.2256999999999998"/>
    <n v="2.3852000000000002"/>
    <n v="2.6198411586557824"/>
    <n v="6.7093933568168316"/>
    <n v="13.418786713633663"/>
  </r>
  <r>
    <n v="2019"/>
    <d v="2019-03-14T00:00:00"/>
    <x v="1"/>
    <s v="MWW"/>
    <x v="2"/>
    <d v="1899-12-30T10:23:00"/>
    <n v="29"/>
    <s v="prp"/>
    <s v="Princess Parrotfish"/>
    <s v="Scarus taeniopterus"/>
    <x v="7"/>
    <x v="1"/>
    <n v="11"/>
    <n v="1"/>
    <s v="i"/>
    <n v="3.3500000000000002E-2"/>
    <n v="2.7086000000000001"/>
    <n v="-3.2256999999999998"/>
    <n v="2.3852000000000002"/>
    <n v="22.169762164227816"/>
    <n v="43.997685665219798"/>
    <n v="43.997685665219798"/>
  </r>
  <r>
    <n v="2019"/>
    <d v="2019-03-14T00:00:00"/>
    <x v="1"/>
    <s v="MWW"/>
    <x v="2"/>
    <d v="1899-12-30T10:23:00"/>
    <n v="29"/>
    <s v="prp"/>
    <s v="Princess Parrotfish"/>
    <s v="Scarus taeniopterus"/>
    <x v="7"/>
    <x v="1"/>
    <n v="17"/>
    <n v="1"/>
    <s v="i"/>
    <n v="3.3500000000000002E-2"/>
    <n v="2.7086000000000001"/>
    <n v="-3.2256999999999998"/>
    <n v="2.3852000000000002"/>
    <n v="72.083979665360687"/>
    <n v="124.27013418228138"/>
    <n v="124.27013418228138"/>
  </r>
  <r>
    <n v="2019"/>
    <d v="2019-03-14T00:00:00"/>
    <x v="1"/>
    <s v="MWW"/>
    <x v="2"/>
    <d v="1899-12-30T10:23:00"/>
    <n v="29"/>
    <s v="prp"/>
    <s v="Princess Parrotfish"/>
    <s v="Scarus taeniopterus"/>
    <x v="7"/>
    <x v="1"/>
    <n v="12"/>
    <n v="1"/>
    <s v="i"/>
    <n v="3.3500000000000002E-2"/>
    <n v="2.7086000000000001"/>
    <n v="-3.2256999999999998"/>
    <n v="2.3852000000000002"/>
    <n v="28.061774480442775"/>
    <n v="54.145592205106873"/>
    <n v="54.145592205106873"/>
  </r>
  <r>
    <n v="2019"/>
    <d v="2019-03-14T00:00:00"/>
    <x v="1"/>
    <s v="MWW"/>
    <x v="2"/>
    <d v="1899-12-30T10:23:00"/>
    <n v="29"/>
    <s v="blt"/>
    <s v="Blue Tang"/>
    <s v="Acanthurus coeruleus"/>
    <x v="8"/>
    <x v="1"/>
    <n v="14"/>
    <n v="1"/>
    <m/>
    <n v="2.512E-2"/>
    <n v="2.96"/>
    <n v="-2.8241999999999998"/>
    <n v="2.2637999999999998"/>
    <n v="62.023835721117067"/>
    <n v="108.19436620046002"/>
    <n v="108.19436620046002"/>
  </r>
  <r>
    <n v="2019"/>
    <d v="2019-03-14T00:00:00"/>
    <x v="1"/>
    <s v="MWW"/>
    <x v="2"/>
    <d v="1899-12-30T10:23:00"/>
    <n v="29"/>
    <s v="strp"/>
    <s v="Striped Parrotfish"/>
    <s v="Scarus iserti"/>
    <x v="7"/>
    <x v="1"/>
    <n v="10"/>
    <n v="1"/>
    <s v="i"/>
    <n v="1.0959999999999999E-2"/>
    <n v="3.01"/>
    <n v="-4.8887"/>
    <n v="3.0548000000000002"/>
    <n v="11.21529119539707"/>
    <n v="16.630296795457848"/>
    <n v="16.630296795457848"/>
  </r>
  <r>
    <n v="2019"/>
    <d v="2019-03-14T00:00:00"/>
    <x v="1"/>
    <s v="MWW"/>
    <x v="2"/>
    <d v="1899-12-30T10:23:00"/>
    <n v="29"/>
    <s v="smt"/>
    <s v="Smooth Trunkfish"/>
    <s v="Lactophyrs triqueter"/>
    <x v="10"/>
    <x v="2"/>
    <n v="18"/>
    <n v="1"/>
    <m/>
    <n v="4.8980000000000003E-2"/>
    <n v="2.78"/>
    <s v="NA"/>
    <s v="NA"/>
    <n v="151.24336973589621"/>
    <s v="NA"/>
    <n v="151.24336973589621"/>
  </r>
  <r>
    <n v="2019"/>
    <d v="2019-03-14T00:00:00"/>
    <x v="1"/>
    <s v="MWW"/>
    <x v="2"/>
    <d v="1899-12-30T10:23:00"/>
    <n v="29"/>
    <s v="snp"/>
    <s v="Sharp-nose puffer "/>
    <s v="Canthigaster rostrata"/>
    <x v="11"/>
    <x v="2"/>
    <n v="4"/>
    <n v="1"/>
    <m/>
    <n v="2.239E-2"/>
    <n v="2.96"/>
    <s v="NA"/>
    <s v="NA"/>
    <n v="1.3556627654519102"/>
    <s v="NA"/>
    <n v="1.3556627654519102"/>
  </r>
  <r>
    <n v="2019"/>
    <d v="2019-03-14T00:00:00"/>
    <x v="1"/>
    <s v="MWW"/>
    <x v="2"/>
    <d v="1899-12-30T10:23:00"/>
    <n v="29"/>
    <s v="snp"/>
    <s v="Sharp-nose puffer "/>
    <s v="Canthigaster rostrata"/>
    <x v="11"/>
    <x v="2"/>
    <n v="3"/>
    <n v="1"/>
    <m/>
    <n v="2.239E-2"/>
    <n v="2.96"/>
    <s v="NA"/>
    <s v="NA"/>
    <n v="0.57853948885208784"/>
    <s v="NA"/>
    <n v="0.57853948885208784"/>
  </r>
  <r>
    <n v="2019"/>
    <d v="2019-03-14T00:00:00"/>
    <x v="1"/>
    <s v="MWW"/>
    <x v="2"/>
    <d v="1899-12-30T10:23:00"/>
    <n v="29"/>
    <s v="brc"/>
    <s v="Brown Chromis"/>
    <s v="Chromis multilineata"/>
    <x v="12"/>
    <x v="3"/>
    <n v="14"/>
    <n v="10"/>
    <m/>
    <n v="1.4789999999999999E-2"/>
    <n v="2.98"/>
    <s v="NA"/>
    <s v="NA"/>
    <n v="38.49725114809862"/>
    <s v="NA"/>
    <n v="384.97251148098621"/>
  </r>
  <r>
    <n v="2019"/>
    <d v="2019-03-14T00:00:00"/>
    <x v="1"/>
    <s v="MWW"/>
    <x v="2"/>
    <d v="1899-12-30T10:23:00"/>
    <n v="29"/>
    <s v="brc"/>
    <s v="Brown Chromis"/>
    <s v="Chromis multilineata"/>
    <x v="12"/>
    <x v="3"/>
    <n v="9"/>
    <n v="40"/>
    <m/>
    <n v="1.4789999999999999E-2"/>
    <n v="2.98"/>
    <s v="NA"/>
    <s v="NA"/>
    <n v="10.3183641841583"/>
    <s v="NA"/>
    <n v="412.73456736633199"/>
  </r>
  <r>
    <n v="2019"/>
    <d v="2019-03-14T00:00:00"/>
    <x v="1"/>
    <s v="MWW"/>
    <x v="2"/>
    <d v="1899-12-30T10:23:00"/>
    <n v="29"/>
    <s v="brc"/>
    <s v="Brown Chromis"/>
    <s v="Chromis multilineata"/>
    <x v="12"/>
    <x v="3"/>
    <n v="6"/>
    <n v="20"/>
    <m/>
    <n v="1.4789999999999999E-2"/>
    <n v="2.98"/>
    <s v="NA"/>
    <s v="NA"/>
    <n v="3.0821864023530869"/>
    <s v="NA"/>
    <n v="61.643728047061742"/>
  </r>
  <r>
    <n v="2019"/>
    <d v="2019-03-14T00:00:00"/>
    <x v="1"/>
    <s v="MWW"/>
    <x v="2"/>
    <d v="1899-12-30T10:23:00"/>
    <n v="29"/>
    <s v="brc"/>
    <s v="Brown Chromis"/>
    <s v="Chromis multilineata"/>
    <x v="12"/>
    <x v="3"/>
    <n v="4"/>
    <n v="15"/>
    <m/>
    <n v="1.4789999999999999E-2"/>
    <n v="2.98"/>
    <s v="NA"/>
    <s v="NA"/>
    <n v="0.92067626702257244"/>
    <s v="NA"/>
    <n v="13.810144005338586"/>
  </r>
  <r>
    <n v="2019"/>
    <d v="2019-03-14T00:00:00"/>
    <x v="1"/>
    <s v="MWW"/>
    <x v="2"/>
    <d v="1899-12-30T10:23:00"/>
    <n v="29"/>
    <s v="ytp"/>
    <s v="Yellowtail parrotfish"/>
    <s v="Sparsisoma rubiprinne"/>
    <x v="7"/>
    <x v="4"/>
    <n v="28"/>
    <n v="1"/>
    <s v="t"/>
    <n v="8.9099999999999995E-3"/>
    <n v="3.04"/>
    <n v="-4.8700999999999999"/>
    <n v="3.0640999999999998"/>
    <n v="223.47972039144153"/>
    <s v="NA"/>
    <n v="223.47972039144153"/>
  </r>
  <r>
    <n v="2019"/>
    <d v="2019-03-14T00:00:00"/>
    <x v="1"/>
    <s v="MWW"/>
    <x v="3"/>
    <d v="1899-12-30T10:40:00"/>
    <n v="30"/>
    <s v="sph"/>
    <s v="Spanish Hogfish"/>
    <s v="Bodianus rufus"/>
    <x v="1"/>
    <x v="0"/>
    <n v="24"/>
    <n v="1"/>
    <m/>
    <n v="1.44E-2"/>
    <n v="3.0531999999999999"/>
    <s v="NA"/>
    <s v="NA"/>
    <n v="235.73466753186952"/>
    <s v="NA"/>
    <n v="235.73466753186952"/>
  </r>
  <r>
    <n v="2019"/>
    <d v="2019-03-14T00:00:00"/>
    <x v="1"/>
    <s v="MWW"/>
    <x v="3"/>
    <d v="1899-12-30T10:40:00"/>
    <n v="30"/>
    <s v="sms"/>
    <s v="Schoolmaster snapper"/>
    <s v="Lutjanus apodus"/>
    <x v="0"/>
    <x v="0"/>
    <n v="26"/>
    <n v="1"/>
    <m/>
    <n v="1.413E-2"/>
    <n v="2.98"/>
    <s v="NA"/>
    <s v="NA"/>
    <n v="232.68197359448862"/>
    <s v="NA"/>
    <n v="232.68197359448862"/>
  </r>
  <r>
    <n v="2019"/>
    <d v="2019-03-14T00:00:00"/>
    <x v="1"/>
    <s v="MWW"/>
    <x v="3"/>
    <d v="1899-12-30T10:40:00"/>
    <n v="30"/>
    <s v="sms"/>
    <s v="Schoolmaster snapper"/>
    <s v="Lutjanus apodus"/>
    <x v="0"/>
    <x v="0"/>
    <n v="30"/>
    <n v="1"/>
    <m/>
    <n v="1.413E-2"/>
    <n v="2.98"/>
    <s v="NA"/>
    <s v="NA"/>
    <n v="356.42117772859569"/>
    <s v="NA"/>
    <n v="356.42117772859569"/>
  </r>
  <r>
    <n v="2019"/>
    <d v="2019-03-14T00:00:00"/>
    <x v="1"/>
    <s v="MWW"/>
    <x v="3"/>
    <d v="1899-12-30T10:40:00"/>
    <n v="30"/>
    <s v="csg"/>
    <s v="Caesar Grunt"/>
    <s v="Haemulon carbonarium"/>
    <x v="3"/>
    <x v="0"/>
    <n v="28"/>
    <n v="1"/>
    <m/>
    <n v="1.738E-2"/>
    <n v="2.98"/>
    <s v="NA"/>
    <s v="NA"/>
    <n v="356.92807153199328"/>
    <s v="NA"/>
    <n v="356.92807153199328"/>
  </r>
  <r>
    <n v="2019"/>
    <d v="2019-03-14T00:00:00"/>
    <x v="1"/>
    <s v="MWW"/>
    <x v="3"/>
    <d v="1899-12-30T10:40:00"/>
    <n v="30"/>
    <s v="yts"/>
    <s v="Yellowtail Snapper"/>
    <s v="Ocyurus chrysurus"/>
    <x v="0"/>
    <x v="0"/>
    <n v="18"/>
    <n v="1"/>
    <m/>
    <n v="1.4789999999999999E-2"/>
    <n v="2.95"/>
    <s v="NA"/>
    <s v="NA"/>
    <n v="74.648668222216997"/>
    <s v="NA"/>
    <n v="74.648668222216997"/>
  </r>
  <r>
    <n v="2019"/>
    <d v="2019-03-14T00:00:00"/>
    <x v="1"/>
    <s v="MWW"/>
    <x v="3"/>
    <d v="1899-12-30T10:40:00"/>
    <n v="30"/>
    <s v="frg"/>
    <s v="French Grunt"/>
    <s v="Haemulon flavolineatum"/>
    <x v="3"/>
    <x v="0"/>
    <n v="18"/>
    <n v="1"/>
    <m/>
    <n v="1.349E-2"/>
    <n v="3"/>
    <s v="NA"/>
    <s v="NA"/>
    <n v="78.673680000000004"/>
    <s v="NA"/>
    <n v="78.673680000000004"/>
  </r>
  <r>
    <n v="2019"/>
    <d v="2019-03-14T00:00:00"/>
    <x v="1"/>
    <s v="MWW"/>
    <x v="3"/>
    <d v="1899-12-30T10:40:00"/>
    <n v="30"/>
    <s v="smg"/>
    <s v="Smallmouth Grunt"/>
    <s v="Haemulon chrysargyreum"/>
    <x v="3"/>
    <x v="0"/>
    <n v="12"/>
    <n v="1"/>
    <m/>
    <n v="1.259E-2"/>
    <n v="2.99"/>
    <s v="NA"/>
    <s v="NA"/>
    <n v="21.221577102571867"/>
    <s v="NA"/>
    <n v="21.221577102571867"/>
  </r>
  <r>
    <n v="2019"/>
    <d v="2019-03-14T00:00:00"/>
    <x v="1"/>
    <s v="MWW"/>
    <x v="3"/>
    <d v="1899-12-30T10:40:00"/>
    <n v="30"/>
    <s v="smg"/>
    <s v="Smallmouth Grunt"/>
    <s v="Haemulon chrysargyreum"/>
    <x v="3"/>
    <x v="0"/>
    <n v="15"/>
    <n v="1"/>
    <m/>
    <n v="1.259E-2"/>
    <n v="2.99"/>
    <s v="NA"/>
    <s v="NA"/>
    <n v="41.356006478222746"/>
    <s v="NA"/>
    <n v="41.356006478222746"/>
  </r>
  <r>
    <n v="2019"/>
    <d v="2019-03-14T00:00:00"/>
    <x v="1"/>
    <s v="MWW"/>
    <x v="3"/>
    <d v="1899-12-30T10:40:00"/>
    <n v="30"/>
    <s v="grb"/>
    <s v="Graysby"/>
    <s v="Cephalopholis cruentata"/>
    <x v="2"/>
    <x v="0"/>
    <n v="15"/>
    <n v="1"/>
    <m/>
    <n v="1.1220000000000001E-2"/>
    <n v="3.07"/>
    <s v="NA"/>
    <s v="NA"/>
    <n v="45.771276260722111"/>
    <s v="NA"/>
    <n v="45.771276260722111"/>
  </r>
  <r>
    <n v="2019"/>
    <d v="2019-03-14T00:00:00"/>
    <x v="1"/>
    <s v="MWW"/>
    <x v="3"/>
    <d v="1899-12-30T10:40:00"/>
    <n v="30"/>
    <s v="frg"/>
    <s v="French Grunt"/>
    <s v="Haemulon flavolineatum"/>
    <x v="3"/>
    <x v="0"/>
    <n v="14"/>
    <n v="1"/>
    <m/>
    <n v="1.349E-2"/>
    <n v="3"/>
    <s v="NA"/>
    <s v="NA"/>
    <n v="37.016559999999998"/>
    <s v="NA"/>
    <n v="37.016559999999998"/>
  </r>
  <r>
    <n v="2019"/>
    <d v="2019-03-14T00:00:00"/>
    <x v="1"/>
    <s v="MWW"/>
    <x v="3"/>
    <d v="1899-12-30T10:40:00"/>
    <n v="30"/>
    <s v="stop"/>
    <s v="Stoplight Parrotfish"/>
    <s v="Sparisoma viride"/>
    <x v="7"/>
    <x v="1"/>
    <n v="16"/>
    <n v="1"/>
    <s v="i"/>
    <n v="1.38E-2"/>
    <n v="3.04"/>
    <n v="-4.4317000000000002"/>
    <n v="2.9051"/>
    <n v="63.154432022104622"/>
    <n v="93.645941776792625"/>
    <n v="93.645941776792625"/>
  </r>
  <r>
    <n v="2019"/>
    <d v="2019-03-14T00:00:00"/>
    <x v="1"/>
    <s v="MWW"/>
    <x v="3"/>
    <d v="1899-12-30T10:40:00"/>
    <n v="30"/>
    <s v="strp"/>
    <s v="Striped Parrotfish"/>
    <s v="Scarus iserti"/>
    <x v="7"/>
    <x v="1"/>
    <n v="22"/>
    <n v="1"/>
    <s v="t"/>
    <n v="1.0959999999999999E-2"/>
    <n v="3.01"/>
    <n v="-4.8887"/>
    <n v="3.0548000000000002"/>
    <n v="120.36572149485421"/>
    <n v="184.89825197921766"/>
    <n v="184.89825197921766"/>
  </r>
  <r>
    <n v="2019"/>
    <d v="2019-03-14T00:00:00"/>
    <x v="1"/>
    <s v="MWW"/>
    <x v="3"/>
    <d v="1899-12-30T10:40:00"/>
    <n v="30"/>
    <s v="strp"/>
    <s v="Striped Parrotfish"/>
    <s v="Scarus iserti"/>
    <x v="7"/>
    <x v="1"/>
    <n v="24"/>
    <n v="1"/>
    <s v="i"/>
    <n v="1.0959999999999999E-2"/>
    <n v="3.01"/>
    <n v="-4.8887"/>
    <n v="3.0548000000000002"/>
    <n v="156.40347270878161"/>
    <n v="241.19555570231063"/>
    <n v="241.19555570231063"/>
  </r>
  <r>
    <n v="2019"/>
    <d v="2019-03-14T00:00:00"/>
    <x v="1"/>
    <s v="MWW"/>
    <x v="3"/>
    <d v="1899-12-30T10:40:00"/>
    <n v="30"/>
    <s v="stop"/>
    <s v="Stoplight Parrotfish"/>
    <s v="Sparisoma viride"/>
    <x v="7"/>
    <x v="1"/>
    <n v="26"/>
    <n v="1"/>
    <s v="t"/>
    <n v="1.38E-2"/>
    <n v="3.04"/>
    <n v="-4.4317000000000002"/>
    <n v="2.9051"/>
    <n v="276.31092977022331"/>
    <n v="383.741768934785"/>
    <n v="383.741768934785"/>
  </r>
  <r>
    <n v="2019"/>
    <d v="2019-03-14T00:00:00"/>
    <x v="1"/>
    <s v="MWW"/>
    <x v="3"/>
    <d v="1899-12-30T10:40:00"/>
    <n v="30"/>
    <s v="stop"/>
    <s v="Stoplight Parrotfish"/>
    <s v="Sparisoma viride"/>
    <x v="7"/>
    <x v="1"/>
    <n v="28"/>
    <n v="1"/>
    <s v="t"/>
    <n v="1.38E-2"/>
    <n v="3.04"/>
    <n v="-4.4317000000000002"/>
    <n v="2.9051"/>
    <n v="346.13020666687913"/>
    <n v="475.92530495067058"/>
    <n v="475.92530495067058"/>
  </r>
  <r>
    <n v="2019"/>
    <d v="2019-03-14T00:00:00"/>
    <x v="1"/>
    <s v="MWW"/>
    <x v="3"/>
    <d v="1899-12-30T10:40:00"/>
    <n v="30"/>
    <s v="stop"/>
    <s v="Stoplight Parrotfish"/>
    <s v="Sparisoma viride"/>
    <x v="7"/>
    <x v="1"/>
    <n v="27"/>
    <n v="1"/>
    <s v="t"/>
    <n v="1.38E-2"/>
    <n v="3.04"/>
    <n v="-4.4317000000000002"/>
    <n v="2.9051"/>
    <n v="309.9023927596819"/>
    <n v="428.20809318874581"/>
    <n v="428.20809318874581"/>
  </r>
  <r>
    <n v="2019"/>
    <d v="2019-03-14T00:00:00"/>
    <x v="1"/>
    <s v="MWW"/>
    <x v="3"/>
    <d v="1899-12-30T10:40:00"/>
    <n v="30"/>
    <s v="rbp"/>
    <s v="Redband Parrotfish"/>
    <s v="Sparisoma aurofrenatum"/>
    <x v="7"/>
    <x v="1"/>
    <n v="21"/>
    <n v="1"/>
    <s v="t"/>
    <n v="1.072E-2"/>
    <n v="3.12"/>
    <n v="-4.0781000000000001"/>
    <n v="2.7437999999999998"/>
    <n v="143.06025173966486"/>
    <n v="196.60986314457895"/>
    <n v="196.60986314457895"/>
  </r>
  <r>
    <n v="2019"/>
    <d v="2019-03-14T00:00:00"/>
    <x v="1"/>
    <s v="MWW"/>
    <x v="3"/>
    <d v="1899-12-30T10:40:00"/>
    <n v="30"/>
    <s v="rbp"/>
    <s v="Redband Parrotfish"/>
    <s v="Sparisoma aurofrenatum"/>
    <x v="7"/>
    <x v="1"/>
    <n v="23"/>
    <n v="1"/>
    <s v="t"/>
    <n v="1.072E-2"/>
    <n v="3.12"/>
    <n v="-4.0781000000000001"/>
    <n v="2.7437999999999998"/>
    <n v="190.0140145746447"/>
    <n v="252.35321175413256"/>
    <n v="252.35321175413256"/>
  </r>
  <r>
    <n v="2019"/>
    <d v="2019-03-14T00:00:00"/>
    <x v="1"/>
    <s v="MWW"/>
    <x v="3"/>
    <d v="1899-12-30T10:40:00"/>
    <n v="30"/>
    <s v="qup"/>
    <s v="Queen Parrotfish"/>
    <s v="Scarus vetula"/>
    <x v="7"/>
    <x v="1"/>
    <n v="35"/>
    <n v="1"/>
    <s v="t"/>
    <n v="1.38E-2"/>
    <n v="3.03"/>
    <n v="-5.0162000000000004"/>
    <n v="3.1109"/>
    <n v="658.27181550210435"/>
    <n v="790.93588337793562"/>
    <n v="790.93588337793562"/>
  </r>
  <r>
    <n v="2019"/>
    <d v="2019-03-14T00:00:00"/>
    <x v="1"/>
    <s v="MWW"/>
    <x v="3"/>
    <d v="1899-12-30T10:40:00"/>
    <n v="30"/>
    <s v="dcf"/>
    <s v="Doctorfish"/>
    <s v="Acanthurus chirurgus"/>
    <x v="8"/>
    <x v="1"/>
    <n v="15"/>
    <n v="1"/>
    <m/>
    <n v="2.0889999999999999E-2"/>
    <n v="2.96"/>
    <n v="-2.4262000000000001"/>
    <n v="2.0768"/>
    <n v="63.265736295491713"/>
    <n v="123.90999139179274"/>
    <n v="123.90999139179274"/>
  </r>
  <r>
    <n v="2019"/>
    <d v="2019-03-14T00:00:00"/>
    <x v="1"/>
    <s v="MWW"/>
    <x v="3"/>
    <d v="1899-12-30T10:40:00"/>
    <n v="30"/>
    <s v="blt"/>
    <s v="Blue Tang"/>
    <s v="Acanthurus coeruleus"/>
    <x v="8"/>
    <x v="1"/>
    <n v="18"/>
    <n v="1"/>
    <m/>
    <n v="2.512E-2"/>
    <n v="2.96"/>
    <n v="-2.8241999999999998"/>
    <n v="2.2637999999999998"/>
    <n v="130.5047293049154"/>
    <n v="191.11109332634919"/>
    <n v="191.11109332634919"/>
  </r>
  <r>
    <n v="2019"/>
    <d v="2019-03-14T00:00:00"/>
    <x v="1"/>
    <s v="MWW"/>
    <x v="3"/>
    <d v="1899-12-30T10:40:00"/>
    <n v="30"/>
    <s v="snp"/>
    <s v="Sharp-nose puffer "/>
    <s v="Canthigaster rostrata"/>
    <x v="11"/>
    <x v="2"/>
    <n v="3"/>
    <n v="1"/>
    <m/>
    <n v="2.239E-2"/>
    <n v="2.96"/>
    <s v="NA"/>
    <s v="NA"/>
    <n v="0.57853948885208784"/>
    <s v="NA"/>
    <n v="0.57853948885208784"/>
  </r>
  <r>
    <n v="2019"/>
    <d v="2019-03-14T00:00:00"/>
    <x v="1"/>
    <s v="MWW"/>
    <x v="3"/>
    <d v="1899-12-30T10:40:00"/>
    <n v="30"/>
    <s v="hcc"/>
    <s v="Honeycomb Cowfish"/>
    <s v="Acanthostracion polygonia"/>
    <x v="10"/>
    <x v="2"/>
    <n v="27"/>
    <n v="1"/>
    <m/>
    <n v="2.818E-2"/>
    <n v="2.83"/>
    <s v="NA"/>
    <s v="NA"/>
    <n v="316.73819782328167"/>
    <s v="NA"/>
    <n v="316.73819782328167"/>
  </r>
  <r>
    <n v="2019"/>
    <d v="2019-03-14T00:00:00"/>
    <x v="1"/>
    <s v="MWW"/>
    <x v="3"/>
    <d v="1899-12-30T10:40:00"/>
    <n v="30"/>
    <s v="blc"/>
    <s v="Blue Chromis"/>
    <s v="Chromis cyanea"/>
    <x v="12"/>
    <x v="3"/>
    <n v="12"/>
    <n v="1"/>
    <m/>
    <n v="1.4789999999999999E-2"/>
    <n v="2.98"/>
    <s v="NA"/>
    <s v="NA"/>
    <n v="24.318024250762754"/>
    <s v="NA"/>
    <n v="24.318024250762754"/>
  </r>
  <r>
    <n v="2019"/>
    <d v="2019-03-14T00:00:00"/>
    <x v="1"/>
    <s v="MWW"/>
    <x v="3"/>
    <d v="1899-12-30T10:40:00"/>
    <n v="30"/>
    <s v="brc"/>
    <s v="Brown Chromis"/>
    <s v="Chromis multilineata"/>
    <x v="12"/>
    <x v="3"/>
    <n v="3"/>
    <n v="100"/>
    <m/>
    <n v="1.4789999999999999E-2"/>
    <n v="2.98"/>
    <s v="NA"/>
    <s v="NA"/>
    <n v="0.39065151514322999"/>
    <s v="NA"/>
    <n v="39.065151514322999"/>
  </r>
  <r>
    <n v="2019"/>
    <d v="2019-03-14T00:00:00"/>
    <x v="1"/>
    <s v="MWW"/>
    <x v="3"/>
    <d v="1899-12-30T10:40:00"/>
    <n v="30"/>
    <s v="brc"/>
    <s v="Brown Chromis"/>
    <s v="Chromis multilineata"/>
    <x v="12"/>
    <x v="3"/>
    <n v="8"/>
    <n v="40"/>
    <m/>
    <n v="1.4789999999999999E-2"/>
    <n v="2.98"/>
    <s v="NA"/>
    <s v="NA"/>
    <n v="7.2640083583081712"/>
    <s v="NA"/>
    <n v="290.56033433232687"/>
  </r>
  <r>
    <n v="2019"/>
    <d v="2019-03-14T00:00:00"/>
    <x v="1"/>
    <s v="MWW"/>
    <x v="3"/>
    <d v="1899-12-30T10:40:00"/>
    <n v="30"/>
    <s v="brc"/>
    <s v="Brown Chromis"/>
    <s v="Chromis multilineata"/>
    <x v="12"/>
    <x v="3"/>
    <n v="8"/>
    <n v="20"/>
    <m/>
    <n v="1.4789999999999999E-2"/>
    <n v="2.98"/>
    <s v="NA"/>
    <s v="NA"/>
    <n v="7.2640083583081712"/>
    <s v="NA"/>
    <n v="145.28016716616344"/>
  </r>
  <r>
    <n v="2019"/>
    <d v="2019-03-14T00:00:00"/>
    <x v="1"/>
    <s v="MWW"/>
    <x v="3"/>
    <d v="1899-12-30T10:40:00"/>
    <n v="30"/>
    <s v="blc"/>
    <s v="Blue Chromis"/>
    <s v="Chromis cyanea"/>
    <x v="12"/>
    <x v="3"/>
    <n v="10"/>
    <n v="3"/>
    <m/>
    <n v="1.4789999999999999E-2"/>
    <n v="2.98"/>
    <s v="NA"/>
    <s v="NA"/>
    <n v="14.124340347257048"/>
    <s v="NA"/>
    <n v="42.373021041771146"/>
  </r>
  <r>
    <n v="2019"/>
    <d v="2019-03-14T00:00:00"/>
    <x v="1"/>
    <s v="MWW"/>
    <x v="4"/>
    <d v="1899-12-30T10:50:00"/>
    <n v="30"/>
    <s v="csg"/>
    <s v="Caesar Grunt"/>
    <s v="Haemulon carbonarium"/>
    <x v="3"/>
    <x v="0"/>
    <n v="28"/>
    <n v="1"/>
    <m/>
    <n v="1.738E-2"/>
    <n v="2.98"/>
    <s v="NA"/>
    <s v="NA"/>
    <n v="356.92807153199328"/>
    <s v="NA"/>
    <n v="356.92807153199328"/>
  </r>
  <r>
    <n v="2019"/>
    <d v="2019-03-14T00:00:00"/>
    <x v="1"/>
    <s v="MWW"/>
    <x v="4"/>
    <d v="1899-12-30T10:50:00"/>
    <n v="30"/>
    <s v="bhw"/>
    <s v="Bluehead Wrasse"/>
    <s v="Thalassoma bifasciatum"/>
    <x v="1"/>
    <x v="0"/>
    <n v="6"/>
    <n v="2"/>
    <m/>
    <n v="8.9099999999999995E-3"/>
    <n v="3.01"/>
    <s v="NA"/>
    <s v="NA"/>
    <n v="1.9593542699963782"/>
    <s v="NA"/>
    <n v="3.9187085399927564"/>
  </r>
  <r>
    <n v="2019"/>
    <d v="2019-03-14T00:00:00"/>
    <x v="1"/>
    <s v="MWW"/>
    <x v="4"/>
    <d v="1899-12-30T10:50:00"/>
    <n v="30"/>
    <s v="bhw"/>
    <s v="Bluehead Wrasse"/>
    <s v="Thalassoma bifasciatum"/>
    <x v="1"/>
    <x v="0"/>
    <n v="3"/>
    <n v="5"/>
    <m/>
    <n v="8.9099999999999995E-3"/>
    <n v="3.01"/>
    <s v="NA"/>
    <s v="NA"/>
    <n v="0.24322750267948948"/>
    <s v="NA"/>
    <n v="1.2161375133974475"/>
  </r>
  <r>
    <n v="2019"/>
    <d v="2019-03-14T00:00:00"/>
    <x v="1"/>
    <s v="MWW"/>
    <x v="4"/>
    <d v="1899-12-30T10:50:00"/>
    <n v="30"/>
    <s v="frg"/>
    <s v="French Grunt"/>
    <s v="Haemulon flavolineatum"/>
    <x v="3"/>
    <x v="0"/>
    <n v="14"/>
    <n v="1"/>
    <m/>
    <n v="1.349E-2"/>
    <n v="3"/>
    <s v="NA"/>
    <s v="NA"/>
    <n v="37.016559999999998"/>
    <s v="NA"/>
    <n v="37.016559999999998"/>
  </r>
  <r>
    <n v="2019"/>
    <d v="2019-03-14T00:00:00"/>
    <x v="1"/>
    <s v="MWW"/>
    <x v="4"/>
    <d v="1899-12-30T10:50:00"/>
    <n v="30"/>
    <s v="ygf"/>
    <s v="Goatfish"/>
    <s v="Mulloidichthys martinicus"/>
    <x v="4"/>
    <x v="0"/>
    <n v="20"/>
    <n v="2"/>
    <m/>
    <n v="9.7699999999999992E-3"/>
    <n v="3.12"/>
    <s v="NA"/>
    <s v="NA"/>
    <n v="111.97166862172135"/>
    <s v="NA"/>
    <n v="223.9433372434427"/>
  </r>
  <r>
    <n v="2019"/>
    <d v="2019-03-14T00:00:00"/>
    <x v="1"/>
    <s v="MWW"/>
    <x v="4"/>
    <d v="1899-12-30T10:50:00"/>
    <n v="30"/>
    <s v="4eb"/>
    <s v="Foureye Butterflyfish"/>
    <s v="Chaetodon capistratus"/>
    <x v="16"/>
    <x v="0"/>
    <n v="8"/>
    <n v="2"/>
    <m/>
    <n v="2.512E-2"/>
    <n v="3.1"/>
    <s v="NA"/>
    <s v="NA"/>
    <n v="15.834290003570837"/>
    <s v="NA"/>
    <n v="31.668580007141674"/>
  </r>
  <r>
    <n v="2019"/>
    <d v="2019-03-14T00:00:00"/>
    <x v="1"/>
    <s v="MWW"/>
    <x v="4"/>
    <d v="1899-12-30T10:50:00"/>
    <n v="30"/>
    <s v="reh"/>
    <s v="Red Hind"/>
    <s v="Epinephelus guttatus"/>
    <x v="2"/>
    <x v="0"/>
    <n v="12"/>
    <n v="1"/>
    <m/>
    <n v="1.1480000000000001E-2"/>
    <n v="3.04"/>
    <s v="NA"/>
    <s v="NA"/>
    <n v="21.910529651236061"/>
    <s v="NA"/>
    <n v="21.910529651236061"/>
  </r>
  <r>
    <n v="2019"/>
    <d v="2019-03-14T00:00:00"/>
    <x v="1"/>
    <s v="MWW"/>
    <x v="4"/>
    <d v="1899-12-30T10:50:00"/>
    <n v="30"/>
    <s v="frg"/>
    <s v="French Grunt"/>
    <s v="Haemulon flavolineatum"/>
    <x v="3"/>
    <x v="0"/>
    <n v="15"/>
    <n v="1"/>
    <m/>
    <n v="1.349E-2"/>
    <n v="3"/>
    <s v="NA"/>
    <s v="NA"/>
    <n v="45.528750000000002"/>
    <s v="NA"/>
    <n v="45.528750000000002"/>
  </r>
  <r>
    <n v="2019"/>
    <d v="2019-03-14T00:00:00"/>
    <x v="1"/>
    <s v="MWW"/>
    <x v="4"/>
    <d v="1899-12-30T10:50:00"/>
    <n v="30"/>
    <s v="stop"/>
    <s v="Stoplight Parrotfish"/>
    <s v="Sparisoma viride"/>
    <x v="7"/>
    <x v="1"/>
    <n v="28"/>
    <n v="1"/>
    <s v="t"/>
    <n v="1.38E-2"/>
    <n v="3.04"/>
    <n v="-4.4317000000000002"/>
    <n v="2.9051"/>
    <n v="346.13020666687913"/>
    <n v="475.92530495067058"/>
    <n v="475.92530495067058"/>
  </r>
  <r>
    <n v="2019"/>
    <d v="2019-03-14T00:00:00"/>
    <x v="1"/>
    <s v="MWW"/>
    <x v="4"/>
    <d v="1899-12-30T10:50:00"/>
    <n v="30"/>
    <s v="stop"/>
    <s v="Stoplight Parrotfish"/>
    <s v="Sparisoma viride"/>
    <x v="7"/>
    <x v="1"/>
    <n v="21"/>
    <n v="1"/>
    <s v="t"/>
    <n v="1.38E-2"/>
    <n v="3.04"/>
    <n v="-4.4317000000000002"/>
    <n v="2.9051"/>
    <n v="144.35297620307892"/>
    <n v="206.33802681991546"/>
    <n v="206.33802681991546"/>
  </r>
  <r>
    <n v="2019"/>
    <d v="2019-03-14T00:00:00"/>
    <x v="1"/>
    <s v="MWW"/>
    <x v="4"/>
    <d v="1899-12-30T10:50:00"/>
    <n v="30"/>
    <s v="qup"/>
    <s v="Queen Parrotfish"/>
    <s v="Scarus vetula"/>
    <x v="7"/>
    <x v="1"/>
    <n v="24"/>
    <n v="1"/>
    <s v="i"/>
    <n v="1.38E-2"/>
    <n v="3.03"/>
    <n v="-5.0162000000000004"/>
    <n v="3.1109"/>
    <n v="209.85491670789031"/>
    <n v="244.56772957919503"/>
    <n v="244.56772957919503"/>
  </r>
  <r>
    <n v="2019"/>
    <d v="2019-03-14T00:00:00"/>
    <x v="1"/>
    <s v="MWW"/>
    <x v="4"/>
    <d v="1899-12-30T10:50:00"/>
    <n v="30"/>
    <s v="qup"/>
    <s v="Queen Parrotfish"/>
    <s v="Scarus vetula"/>
    <x v="7"/>
    <x v="1"/>
    <n v="22"/>
    <n v="1"/>
    <s v="i"/>
    <n v="1.38E-2"/>
    <n v="3.03"/>
    <n v="-5.0162000000000004"/>
    <n v="3.1109"/>
    <n v="161.22033130764439"/>
    <n v="186.5703893135852"/>
    <n v="186.5703893135852"/>
  </r>
  <r>
    <n v="2019"/>
    <d v="2019-03-14T00:00:00"/>
    <x v="1"/>
    <s v="MWW"/>
    <x v="4"/>
    <d v="1899-12-30T10:50:00"/>
    <n v="30"/>
    <s v="qup"/>
    <s v="Queen Parrotfish"/>
    <s v="Scarus vetula"/>
    <x v="7"/>
    <x v="1"/>
    <n v="18"/>
    <n v="1"/>
    <s v="i"/>
    <n v="1.38E-2"/>
    <n v="3.03"/>
    <n v="-5.0162000000000004"/>
    <n v="3.1109"/>
    <n v="87.771753925642656"/>
    <n v="99.937213515920433"/>
    <n v="99.937213515920433"/>
  </r>
  <r>
    <n v="2019"/>
    <d v="2019-03-14T00:00:00"/>
    <x v="1"/>
    <s v="MWW"/>
    <x v="4"/>
    <d v="1899-12-30T10:50:00"/>
    <n v="30"/>
    <s v="stop"/>
    <s v="Stoplight Parrotfish"/>
    <s v="Sparisoma viride"/>
    <x v="7"/>
    <x v="1"/>
    <n v="24"/>
    <n v="1"/>
    <s v="i"/>
    <n v="1.38E-2"/>
    <n v="3.04"/>
    <n v="-4.4317000000000002"/>
    <n v="2.9051"/>
    <n v="216.63132757933843"/>
    <n v="304.12468932899543"/>
    <n v="304.12468932899543"/>
  </r>
  <r>
    <n v="2019"/>
    <d v="2019-03-14T00:00:00"/>
    <x v="1"/>
    <s v="MWW"/>
    <x v="4"/>
    <d v="1899-12-30T10:50:00"/>
    <n v="30"/>
    <s v="strp"/>
    <s v="Striped Parrotfish"/>
    <s v="Scarus iserti"/>
    <x v="7"/>
    <x v="1"/>
    <n v="25"/>
    <n v="1"/>
    <s v="t"/>
    <n v="1.0959999999999999E-2"/>
    <n v="3.01"/>
    <n v="-4.8887"/>
    <n v="3.0548000000000002"/>
    <n v="176.85200190726556"/>
    <n v="273.22921758907904"/>
    <n v="273.22921758907904"/>
  </r>
  <r>
    <n v="2019"/>
    <d v="2019-03-14T00:00:00"/>
    <x v="1"/>
    <s v="MWW"/>
    <x v="4"/>
    <d v="1899-12-30T10:50:00"/>
    <n v="30"/>
    <s v="strp"/>
    <s v="Striped Parrotfish"/>
    <s v="Scarus iserti"/>
    <x v="7"/>
    <x v="1"/>
    <n v="6"/>
    <n v="1"/>
    <s v="j"/>
    <n v="1.0959999999999999E-2"/>
    <n v="3.01"/>
    <n v="-4.8887"/>
    <n v="3.0548000000000002"/>
    <n v="2.4101596856521104"/>
    <n v="3.4929827401913811"/>
    <n v="3.4929827401913811"/>
  </r>
  <r>
    <n v="2019"/>
    <d v="2019-03-14T00:00:00"/>
    <x v="1"/>
    <s v="MWW"/>
    <x v="4"/>
    <d v="1899-12-30T10:50:00"/>
    <n v="30"/>
    <s v="stop"/>
    <s v="Stoplight Parrotfish"/>
    <s v="Sparisoma viride"/>
    <x v="7"/>
    <x v="1"/>
    <n v="8"/>
    <n v="1"/>
    <s v="i"/>
    <n v="1.38E-2"/>
    <n v="3.04"/>
    <n v="-4.4317000000000002"/>
    <n v="2.9051"/>
    <n v="7.6784338446641121"/>
    <n v="12.501632299830902"/>
    <n v="12.501632299830902"/>
  </r>
  <r>
    <n v="2019"/>
    <d v="2019-03-14T00:00:00"/>
    <x v="1"/>
    <s v="MWW"/>
    <x v="4"/>
    <d v="1899-12-30T10:50:00"/>
    <n v="30"/>
    <s v="blt"/>
    <s v="Blue Tang"/>
    <s v="Acanthurus coeruleus"/>
    <x v="8"/>
    <x v="1"/>
    <n v="12"/>
    <n v="3"/>
    <m/>
    <n v="2.512E-2"/>
    <n v="2.96"/>
    <n v="-2.8241999999999998"/>
    <n v="2.2637999999999998"/>
    <n v="39.300323326954469"/>
    <n v="76.322133977954692"/>
    <n v="228.96640193386406"/>
  </r>
  <r>
    <n v="2019"/>
    <d v="2019-03-14T00:00:00"/>
    <x v="1"/>
    <s v="MWW"/>
    <x v="4"/>
    <d v="1899-12-30T10:50:00"/>
    <n v="30"/>
    <s v="ocs"/>
    <s v="Ocean Surgeonfish"/>
    <s v="Acanthurus bahianus"/>
    <x v="8"/>
    <x v="1"/>
    <n v="15"/>
    <n v="1"/>
    <m/>
    <n v="1.8620000000000001E-2"/>
    <n v="2.91"/>
    <n v="-4.6005000000000003"/>
    <n v="2.9752000000000001"/>
    <n v="49.249887240092868"/>
    <n v="74.783659607909669"/>
    <n v="74.783659607909669"/>
  </r>
  <r>
    <n v="2019"/>
    <d v="2019-03-14T00:00:00"/>
    <x v="1"/>
    <s v="MWW"/>
    <x v="4"/>
    <d v="1899-12-30T10:50:00"/>
    <n v="30"/>
    <s v="smt"/>
    <s v="Smooth Trunkfish"/>
    <s v="Lactophyrs triqueter"/>
    <x v="10"/>
    <x v="2"/>
    <n v="12"/>
    <n v="1"/>
    <m/>
    <n v="4.8980000000000003E-2"/>
    <n v="2.78"/>
    <s v="NA"/>
    <s v="NA"/>
    <n v="48.993971452134353"/>
    <s v="NA"/>
    <n v="48.993971452134353"/>
  </r>
  <r>
    <n v="2019"/>
    <d v="2019-03-14T00:00:00"/>
    <x v="1"/>
    <s v="MWW"/>
    <x v="4"/>
    <d v="1899-12-30T10:50:00"/>
    <n v="30"/>
    <s v="brc"/>
    <s v="Brown Chromis"/>
    <s v="Chromis multilineata"/>
    <x v="12"/>
    <x v="3"/>
    <n v="10"/>
    <n v="40"/>
    <m/>
    <n v="1.4789999999999999E-2"/>
    <n v="2.98"/>
    <s v="NA"/>
    <s v="NA"/>
    <n v="14.124340347257048"/>
    <s v="NA"/>
    <n v="564.97361389028197"/>
  </r>
  <r>
    <n v="2019"/>
    <d v="2019-03-14T00:00:00"/>
    <x v="1"/>
    <s v="MWW"/>
    <x v="4"/>
    <d v="1899-12-30T10:50:00"/>
    <n v="30"/>
    <s v="blc"/>
    <s v="Blue Chromis"/>
    <s v="Chromis cyanea"/>
    <x v="12"/>
    <x v="3"/>
    <n v="10"/>
    <n v="2"/>
    <m/>
    <n v="1.4789999999999999E-2"/>
    <n v="2.98"/>
    <s v="NA"/>
    <s v="NA"/>
    <n v="14.124340347257048"/>
    <s v="NA"/>
    <n v="28.248680694514096"/>
  </r>
  <r>
    <n v="2019"/>
    <d v="2019-03-14T00:00:00"/>
    <x v="1"/>
    <s v="MWW"/>
    <x v="4"/>
    <d v="1899-12-30T10:50:00"/>
    <n v="30"/>
    <s v="brc"/>
    <s v="Brown Chromis"/>
    <s v="Chromis multilineata"/>
    <x v="12"/>
    <x v="3"/>
    <n v="4"/>
    <n v="20"/>
    <m/>
    <n v="1.4789999999999999E-2"/>
    <n v="2.98"/>
    <s v="NA"/>
    <s v="NA"/>
    <n v="0.92067626702257244"/>
    <s v="NA"/>
    <n v="18.41352534045145"/>
  </r>
  <r>
    <n v="2019"/>
    <d v="2019-03-14T00:00:00"/>
    <x v="1"/>
    <s v="MWW"/>
    <x v="4"/>
    <d v="1899-12-30T10:50:00"/>
    <n v="30"/>
    <s v="brc"/>
    <s v="Brown Chromis"/>
    <s v="Chromis multilineata"/>
    <x v="12"/>
    <x v="3"/>
    <n v="8"/>
    <n v="20"/>
    <m/>
    <n v="1.4789999999999999E-2"/>
    <n v="2.98"/>
    <s v="NA"/>
    <s v="NA"/>
    <n v="7.2640083583081712"/>
    <s v="NA"/>
    <n v="145.28016716616344"/>
  </r>
  <r>
    <n v="2019"/>
    <d v="2019-03-14T00:00:00"/>
    <x v="1"/>
    <s v="MWW"/>
    <x v="5"/>
    <d v="1899-12-30T10:58:00"/>
    <n v="30"/>
    <s v="baj"/>
    <s v="Bar Jack"/>
    <s v="Caranx ruber"/>
    <x v="13"/>
    <x v="0"/>
    <n v="15"/>
    <n v="1"/>
    <m/>
    <n v="1.6979999999999999E-2"/>
    <n v="2.95"/>
    <s v="NA"/>
    <s v="NA"/>
    <n v="50.050324795091178"/>
    <s v="NA"/>
    <n v="50.050324795091178"/>
  </r>
  <r>
    <n v="2019"/>
    <d v="2019-03-14T00:00:00"/>
    <x v="1"/>
    <s v="MWW"/>
    <x v="5"/>
    <d v="1899-12-30T10:58:00"/>
    <n v="30"/>
    <s v="sph"/>
    <s v="Spanish Hogfish"/>
    <s v="Bodianus rufus"/>
    <x v="1"/>
    <x v="0"/>
    <n v="27"/>
    <n v="1"/>
    <m/>
    <n v="1.44E-2"/>
    <n v="3.0531999999999999"/>
    <s v="NA"/>
    <s v="NA"/>
    <n v="337.75542770094773"/>
    <s v="NA"/>
    <n v="337.75542770094773"/>
  </r>
  <r>
    <n v="2019"/>
    <d v="2019-03-14T00:00:00"/>
    <x v="1"/>
    <s v="MWW"/>
    <x v="5"/>
    <d v="1899-12-30T10:58:00"/>
    <n v="30"/>
    <s v="frg"/>
    <s v="French Grunt"/>
    <s v="Haemulon flavolineatum"/>
    <x v="3"/>
    <x v="0"/>
    <n v="13"/>
    <n v="1"/>
    <m/>
    <n v="1.349E-2"/>
    <n v="3"/>
    <s v="NA"/>
    <s v="NA"/>
    <n v="29.637530000000002"/>
    <s v="NA"/>
    <n v="29.637530000000002"/>
  </r>
  <r>
    <n v="2019"/>
    <d v="2019-03-14T00:00:00"/>
    <x v="1"/>
    <s v="MWW"/>
    <x v="5"/>
    <d v="1899-12-30T10:58:00"/>
    <n v="30"/>
    <s v="frg"/>
    <s v="French Grunt"/>
    <s v="Haemulon flavolineatum"/>
    <x v="3"/>
    <x v="0"/>
    <n v="15"/>
    <n v="1"/>
    <m/>
    <n v="1.349E-2"/>
    <n v="3"/>
    <s v="NA"/>
    <s v="NA"/>
    <n v="45.528750000000002"/>
    <s v="NA"/>
    <n v="45.528750000000002"/>
  </r>
  <r>
    <n v="2019"/>
    <d v="2019-03-14T00:00:00"/>
    <x v="1"/>
    <s v="MWW"/>
    <x v="5"/>
    <d v="1899-12-30T10:58:00"/>
    <n v="30"/>
    <s v="frg"/>
    <s v="French Grunt"/>
    <s v="Haemulon flavolineatum"/>
    <x v="3"/>
    <x v="0"/>
    <n v="12"/>
    <n v="1"/>
    <m/>
    <n v="1.349E-2"/>
    <n v="3"/>
    <s v="NA"/>
    <s v="NA"/>
    <n v="23.31072"/>
    <s v="NA"/>
    <n v="23.31072"/>
  </r>
  <r>
    <n v="2019"/>
    <d v="2019-03-14T00:00:00"/>
    <x v="1"/>
    <s v="MWW"/>
    <x v="5"/>
    <d v="1899-12-30T10:58:00"/>
    <n v="30"/>
    <s v="smg"/>
    <s v="Smallmouth Grunt"/>
    <s v="Haemulon chrysargyreum"/>
    <x v="3"/>
    <x v="0"/>
    <n v="14"/>
    <n v="1"/>
    <m/>
    <n v="1.259E-2"/>
    <n v="2.99"/>
    <s v="NA"/>
    <s v="NA"/>
    <n v="33.647171114051574"/>
    <s v="NA"/>
    <n v="33.647171114051574"/>
  </r>
  <r>
    <n v="2019"/>
    <d v="2019-03-14T00:00:00"/>
    <x v="1"/>
    <s v="MWW"/>
    <x v="5"/>
    <d v="1899-12-30T10:58:00"/>
    <n v="30"/>
    <s v="bhw"/>
    <s v="Bluehead Wrasse"/>
    <s v="Thalassoma bifasciatum"/>
    <x v="1"/>
    <x v="0"/>
    <n v="4"/>
    <n v="20"/>
    <m/>
    <n v="8.9099999999999995E-3"/>
    <n v="3.01"/>
    <s v="NA"/>
    <s v="NA"/>
    <n v="0.5782002537554658"/>
    <s v="NA"/>
    <n v="11.564005075109316"/>
  </r>
  <r>
    <n v="2019"/>
    <d v="2019-03-14T00:00:00"/>
    <x v="1"/>
    <s v="MWW"/>
    <x v="5"/>
    <d v="1899-12-30T10:58:00"/>
    <n v="30"/>
    <s v="yhw"/>
    <s v="Yellowhead Wrasse"/>
    <s v="Halichoeres garnoti"/>
    <x v="1"/>
    <x v="0"/>
    <n v="12"/>
    <n v="10"/>
    <m/>
    <n v="0.01"/>
    <n v="3.13"/>
    <s v="NA"/>
    <s v="NA"/>
    <n v="23.869169040031956"/>
    <s v="NA"/>
    <n v="238.69169040031954"/>
  </r>
  <r>
    <n v="2019"/>
    <d v="2019-03-14T00:00:00"/>
    <x v="1"/>
    <s v="MWW"/>
    <x v="5"/>
    <d v="1899-12-30T10:58:00"/>
    <n v="30"/>
    <s v="grb"/>
    <s v="Graysby"/>
    <s v="Cephalopholis cruentata"/>
    <x v="2"/>
    <x v="0"/>
    <n v="12"/>
    <n v="1"/>
    <m/>
    <n v="1.1220000000000001E-2"/>
    <n v="3.07"/>
    <s v="NA"/>
    <s v="NA"/>
    <n v="23.071683335720802"/>
    <s v="NA"/>
    <n v="23.071683335720802"/>
  </r>
  <r>
    <n v="2019"/>
    <d v="2019-03-14T00:00:00"/>
    <x v="1"/>
    <s v="MWW"/>
    <x v="5"/>
    <d v="1899-12-30T10:58:00"/>
    <n v="30"/>
    <s v="yts"/>
    <s v="Yellowtail Snapper"/>
    <s v="Ocyurus chrysurus"/>
    <x v="0"/>
    <x v="0"/>
    <n v="17"/>
    <n v="1"/>
    <m/>
    <n v="1.4789999999999999E-2"/>
    <n v="2.95"/>
    <s v="NA"/>
    <s v="NA"/>
    <n v="63.065594211777146"/>
    <s v="NA"/>
    <n v="63.065594211777146"/>
  </r>
  <r>
    <n v="2019"/>
    <d v="2019-03-14T00:00:00"/>
    <x v="1"/>
    <s v="MWW"/>
    <x v="5"/>
    <d v="1899-12-30T10:58:00"/>
    <n v="30"/>
    <s v="bbs"/>
    <s v="Blackbar soldierfish"/>
    <s v="Myripristis jacobus "/>
    <x v="6"/>
    <x v="0"/>
    <n v="15"/>
    <n v="2"/>
    <m/>
    <n v="1.2019999999999999E-2"/>
    <n v="3.06"/>
    <s v="NA"/>
    <s v="NA"/>
    <n v="47.724756406775086"/>
    <s v="NA"/>
    <n v="95.449512813550172"/>
  </r>
  <r>
    <n v="2019"/>
    <d v="2019-03-14T00:00:00"/>
    <x v="1"/>
    <s v="MWW"/>
    <x v="5"/>
    <d v="1899-12-30T10:58:00"/>
    <n v="30"/>
    <s v="frg"/>
    <s v="French Grunt"/>
    <s v="Haemulon flavolineatum"/>
    <x v="3"/>
    <x v="0"/>
    <n v="15"/>
    <n v="1"/>
    <m/>
    <n v="1.349E-2"/>
    <n v="3"/>
    <s v="NA"/>
    <s v="NA"/>
    <n v="45.528750000000002"/>
    <s v="NA"/>
    <n v="45.528750000000002"/>
  </r>
  <r>
    <n v="2019"/>
    <d v="2019-03-14T00:00:00"/>
    <x v="1"/>
    <s v="MWW"/>
    <x v="5"/>
    <d v="1899-12-30T10:58:00"/>
    <n v="30"/>
    <s v="grb"/>
    <s v="Graysby"/>
    <s v="Cephalopholis cruentata"/>
    <x v="2"/>
    <x v="0"/>
    <n v="12"/>
    <n v="1"/>
    <m/>
    <n v="1.1220000000000001E-2"/>
    <n v="3.07"/>
    <s v="NA"/>
    <s v="NA"/>
    <n v="23.071683335720802"/>
    <s v="NA"/>
    <n v="23.071683335720802"/>
  </r>
  <r>
    <n v="2019"/>
    <d v="2019-03-14T00:00:00"/>
    <x v="1"/>
    <s v="MWW"/>
    <x v="5"/>
    <d v="1899-12-30T10:58:00"/>
    <n v="30"/>
    <s v="strp"/>
    <s v="Striped Parrotfish"/>
    <s v="Scarus iserti"/>
    <x v="7"/>
    <x v="1"/>
    <n v="25"/>
    <n v="1"/>
    <s v="t"/>
    <n v="1.0959999999999999E-2"/>
    <n v="3.01"/>
    <n v="-4.8887"/>
    <n v="3.0548000000000002"/>
    <n v="176.85200190726556"/>
    <n v="273.22921758907904"/>
    <n v="273.22921758907904"/>
  </r>
  <r>
    <n v="2019"/>
    <d v="2019-03-14T00:00:00"/>
    <x v="1"/>
    <s v="MWW"/>
    <x v="5"/>
    <d v="1899-12-30T10:58:00"/>
    <n v="30"/>
    <s v="stop"/>
    <s v="Stoplight Parrotfish"/>
    <s v="Sparisoma viride"/>
    <x v="7"/>
    <x v="1"/>
    <n v="25"/>
    <n v="3"/>
    <s v="t"/>
    <n v="1.38E-2"/>
    <n v="3.04"/>
    <n v="-4.4317000000000002"/>
    <n v="2.9051"/>
    <n v="245.25434644114358"/>
    <n v="342.41715863912742"/>
    <n v="1027.2514759173823"/>
  </r>
  <r>
    <n v="2019"/>
    <d v="2019-03-14T00:00:00"/>
    <x v="1"/>
    <s v="MWW"/>
    <x v="5"/>
    <d v="1899-12-30T10:58:00"/>
    <n v="30"/>
    <s v="qup"/>
    <s v="Queen Parrotfish"/>
    <s v="Scarus vetula"/>
    <x v="7"/>
    <x v="1"/>
    <n v="29"/>
    <n v="1"/>
    <s v="t"/>
    <n v="1.38E-2"/>
    <n v="3.03"/>
    <n v="-5.0162000000000004"/>
    <n v="3.1109"/>
    <n v="372.34456592033081"/>
    <n v="440.62986728379997"/>
    <n v="440.62986728379997"/>
  </r>
  <r>
    <n v="2019"/>
    <d v="2019-03-14T00:00:00"/>
    <x v="1"/>
    <s v="MWW"/>
    <x v="5"/>
    <d v="1899-12-30T10:58:00"/>
    <n v="30"/>
    <s v="strp"/>
    <s v="Striped Parrotfish"/>
    <s v="Scarus iserti"/>
    <x v="7"/>
    <x v="1"/>
    <n v="22"/>
    <n v="1"/>
    <s v="t"/>
    <n v="1.0959999999999999E-2"/>
    <n v="3.01"/>
    <n v="-4.8887"/>
    <n v="3.0548000000000002"/>
    <n v="120.36572149485421"/>
    <n v="184.89825197921766"/>
    <n v="184.89825197921766"/>
  </r>
  <r>
    <n v="2019"/>
    <d v="2019-03-14T00:00:00"/>
    <x v="1"/>
    <s v="MWW"/>
    <x v="5"/>
    <d v="1899-12-30T10:58:00"/>
    <n v="30"/>
    <s v="qup"/>
    <s v="Queen Parrotfish"/>
    <s v="Scarus vetula"/>
    <x v="7"/>
    <x v="1"/>
    <n v="24"/>
    <n v="1"/>
    <s v="i"/>
    <n v="1.38E-2"/>
    <n v="3.03"/>
    <n v="-5.0162000000000004"/>
    <n v="3.1109"/>
    <n v="209.85491670789031"/>
    <n v="244.56772957919503"/>
    <n v="244.56772957919503"/>
  </r>
  <r>
    <n v="2019"/>
    <d v="2019-03-14T00:00:00"/>
    <x v="1"/>
    <s v="MWW"/>
    <x v="5"/>
    <d v="1899-12-30T10:58:00"/>
    <n v="30"/>
    <s v="strp"/>
    <s v="Striped Parrotfish"/>
    <s v="Scarus iserti"/>
    <x v="7"/>
    <x v="1"/>
    <n v="12"/>
    <n v="1"/>
    <s v="i"/>
    <n v="1.0959999999999999E-2"/>
    <n v="3.01"/>
    <n v="-4.8887"/>
    <n v="3.0548000000000002"/>
    <n v="19.415389375922789"/>
    <n v="29.025711241570576"/>
    <n v="29.025711241570576"/>
  </r>
  <r>
    <n v="2019"/>
    <d v="2019-03-14T00:00:00"/>
    <x v="1"/>
    <s v="MWW"/>
    <x v="5"/>
    <d v="1899-12-30T10:58:00"/>
    <n v="30"/>
    <s v="dcf"/>
    <s v="Doctorfish"/>
    <s v="Acanthurus chirurgus"/>
    <x v="8"/>
    <x v="1"/>
    <n v="12"/>
    <n v="1"/>
    <m/>
    <n v="2.0889999999999999E-2"/>
    <n v="2.96"/>
    <n v="-2.4262000000000001"/>
    <n v="2.0768"/>
    <n v="32.682474295385305"/>
    <n v="77.954934647161181"/>
    <n v="77.954934647161181"/>
  </r>
  <r>
    <n v="2019"/>
    <d v="2019-03-14T00:00:00"/>
    <x v="1"/>
    <s v="MWW"/>
    <x v="5"/>
    <d v="1899-12-30T10:58:00"/>
    <n v="30"/>
    <s v="stop"/>
    <s v="Stoplight Parrotfish"/>
    <s v="Sparisoma viride"/>
    <x v="7"/>
    <x v="1"/>
    <n v="22"/>
    <n v="1"/>
    <s v="i"/>
    <n v="1.38E-2"/>
    <n v="3.04"/>
    <n v="-4.4317000000000002"/>
    <n v="2.9051"/>
    <n v="166.28153926206005"/>
    <n v="236.19577785013334"/>
    <n v="236.19577785013334"/>
  </r>
  <r>
    <n v="2019"/>
    <d v="2019-03-14T00:00:00"/>
    <x v="1"/>
    <s v="MWW"/>
    <x v="5"/>
    <d v="1899-12-30T10:58:00"/>
    <n v="30"/>
    <s v="blt"/>
    <s v="Blue Tang"/>
    <s v="Acanthurus coeruleus"/>
    <x v="8"/>
    <x v="1"/>
    <n v="12"/>
    <n v="1"/>
    <m/>
    <n v="2.512E-2"/>
    <n v="2.96"/>
    <n v="-2.8241999999999998"/>
    <n v="2.2637999999999998"/>
    <n v="39.300323326954469"/>
    <n v="76.322133977954692"/>
    <n v="76.322133977954692"/>
  </r>
  <r>
    <n v="2019"/>
    <d v="2019-03-14T00:00:00"/>
    <x v="1"/>
    <s v="MWW"/>
    <x v="5"/>
    <d v="1899-12-30T10:58:00"/>
    <n v="30"/>
    <s v="strp"/>
    <s v="Striped Parrotfish"/>
    <s v="Scarus iserti"/>
    <x v="7"/>
    <x v="1"/>
    <n v="14"/>
    <n v="1"/>
    <s v="i"/>
    <n v="1.0959999999999999E-2"/>
    <n v="3.01"/>
    <n v="-4.8887"/>
    <n v="3.0548000000000002"/>
    <n v="30.878481961786903"/>
    <n v="46.48276173415772"/>
    <n v="46.48276173415772"/>
  </r>
  <r>
    <n v="2019"/>
    <d v="2019-03-14T00:00:00"/>
    <x v="1"/>
    <s v="MWW"/>
    <x v="5"/>
    <d v="1899-12-30T10:58:00"/>
    <n v="30"/>
    <s v="strp"/>
    <s v="Striped Parrotfish"/>
    <s v="Scarus iserti"/>
    <x v="7"/>
    <x v="1"/>
    <n v="12"/>
    <n v="1"/>
    <s v="i"/>
    <n v="1.0959999999999999E-2"/>
    <n v="3.01"/>
    <n v="-4.8887"/>
    <n v="3.0548000000000002"/>
    <n v="19.415389375922789"/>
    <n v="29.025711241570576"/>
    <n v="29.025711241570576"/>
  </r>
  <r>
    <n v="2019"/>
    <d v="2019-03-14T00:00:00"/>
    <x v="1"/>
    <s v="MWW"/>
    <x v="5"/>
    <d v="1899-12-30T10:58:00"/>
    <n v="30"/>
    <s v="stop"/>
    <s v="Stoplight Parrotfish"/>
    <s v="Sparisoma viride"/>
    <x v="7"/>
    <x v="1"/>
    <n v="14"/>
    <n v="1"/>
    <s v="i"/>
    <n v="1.38E-2"/>
    <n v="3.04"/>
    <n v="-4.4317000000000002"/>
    <n v="2.9051"/>
    <n v="42.083157245422122"/>
    <n v="63.535515280093612"/>
    <n v="63.535515280093612"/>
  </r>
  <r>
    <n v="2019"/>
    <d v="2019-03-14T00:00:00"/>
    <x v="1"/>
    <s v="MWW"/>
    <x v="5"/>
    <d v="1899-12-30T10:58:00"/>
    <n v="30"/>
    <s v="brc"/>
    <s v="Brown Chromis"/>
    <s v="Chromis multilineata"/>
    <x v="12"/>
    <x v="3"/>
    <n v="8"/>
    <n v="35"/>
    <m/>
    <n v="1.4789999999999999E-2"/>
    <n v="2.98"/>
    <s v="NA"/>
    <s v="NA"/>
    <n v="7.2640083583081712"/>
    <s v="NA"/>
    <n v="254.24029254078599"/>
  </r>
  <r>
    <n v="2019"/>
    <d v="2019-03-14T00:00:00"/>
    <x v="1"/>
    <s v="MWW"/>
    <x v="5"/>
    <d v="1899-12-30T10:58:00"/>
    <n v="30"/>
    <s v="brc"/>
    <s v="Brown Chromis"/>
    <s v="Chromis multilineata"/>
    <x v="12"/>
    <x v="3"/>
    <n v="10"/>
    <n v="10"/>
    <m/>
    <n v="1.4789999999999999E-2"/>
    <n v="2.98"/>
    <s v="NA"/>
    <s v="NA"/>
    <n v="14.124340347257048"/>
    <s v="NA"/>
    <n v="141.24340347257049"/>
  </r>
  <r>
    <n v="2019"/>
    <d v="2019-03-14T00:00:00"/>
    <x v="1"/>
    <s v="MWW"/>
    <x v="5"/>
    <d v="1899-12-30T10:58:00"/>
    <n v="30"/>
    <s v="brc"/>
    <s v="Brown Chromis"/>
    <s v="Chromis multilineata"/>
    <x v="12"/>
    <x v="3"/>
    <n v="12"/>
    <n v="20"/>
    <m/>
    <n v="1.4789999999999999E-2"/>
    <n v="2.98"/>
    <s v="NA"/>
    <s v="NA"/>
    <n v="24.318024250762754"/>
    <s v="NA"/>
    <n v="486.36048501525511"/>
  </r>
  <r>
    <n v="2019"/>
    <d v="2019-03-20T00:00:00"/>
    <x v="1"/>
    <s v="BDR"/>
    <x v="6"/>
    <d v="1899-12-30T11:00:00"/>
    <n v="32"/>
    <s v="smg"/>
    <s v="Smallmouth Grunt"/>
    <s v="Haemulon chrysargyreum"/>
    <x v="3"/>
    <x v="0"/>
    <n v="15"/>
    <n v="1"/>
    <m/>
    <n v="1.259E-2"/>
    <n v="2.99"/>
    <s v="NA"/>
    <s v="NA"/>
    <n v="41.356006478222746"/>
    <s v="NA"/>
    <n v="41.356006478222746"/>
  </r>
  <r>
    <n v="2019"/>
    <d v="2019-03-20T00:00:00"/>
    <x v="1"/>
    <s v="BDR"/>
    <x v="6"/>
    <d v="1899-12-30T11:00:00"/>
    <n v="32"/>
    <s v="frg"/>
    <s v="French Grunt"/>
    <s v="Haemulon flavolineatum"/>
    <x v="3"/>
    <x v="0"/>
    <n v="15"/>
    <n v="1"/>
    <m/>
    <n v="1.349E-2"/>
    <n v="3"/>
    <s v="NA"/>
    <s v="NA"/>
    <n v="45.528750000000002"/>
    <s v="NA"/>
    <n v="45.528750000000002"/>
  </r>
  <r>
    <n v="2019"/>
    <d v="2019-03-20T00:00:00"/>
    <x v="1"/>
    <s v="BDR"/>
    <x v="6"/>
    <d v="1899-12-30T11:00:00"/>
    <n v="32"/>
    <s v="ygf"/>
    <s v="Goatfish"/>
    <s v="Mulloidichthys martinicus"/>
    <x v="4"/>
    <x v="0"/>
    <n v="17"/>
    <n v="6"/>
    <m/>
    <n v="9.7699999999999992E-3"/>
    <n v="3.12"/>
    <s v="NA"/>
    <s v="NA"/>
    <n v="67.436527390317082"/>
    <s v="NA"/>
    <n v="404.61916434190249"/>
  </r>
  <r>
    <n v="2019"/>
    <d v="2019-03-20T00:00:00"/>
    <x v="1"/>
    <s v="BDR"/>
    <x v="6"/>
    <d v="1899-12-30T11:00:00"/>
    <n v="32"/>
    <s v="blm"/>
    <s v="Black Margate"/>
    <s v="Anisotremus surinamensis"/>
    <x v="3"/>
    <x v="0"/>
    <n v="34"/>
    <n v="1"/>
    <m/>
    <n v="1.66E-2"/>
    <n v="3.05"/>
    <s v="NA"/>
    <s v="NA"/>
    <n v="778.2493829553423"/>
    <s v="NA"/>
    <n v="778.2493829553423"/>
  </r>
  <r>
    <n v="2019"/>
    <d v="2019-03-20T00:00:00"/>
    <x v="1"/>
    <s v="BDR"/>
    <x v="6"/>
    <d v="1899-12-30T11:00:00"/>
    <n v="32"/>
    <s v="ham"/>
    <s v="Hamlet spp."/>
    <s v="Hypoplectrus puella"/>
    <x v="2"/>
    <x v="0"/>
    <n v="10"/>
    <n v="1"/>
    <m/>
    <n v="1.7780000000000001E-2"/>
    <n v="3.03"/>
    <s v="NA"/>
    <s v="NA"/>
    <n v="19.051613247124653"/>
    <s v="NA"/>
    <n v="19.051613247124653"/>
  </r>
  <r>
    <n v="2019"/>
    <d v="2019-03-20T00:00:00"/>
    <x v="1"/>
    <s v="BDR"/>
    <x v="6"/>
    <d v="1899-12-30T11:00:00"/>
    <n v="32"/>
    <s v="ygf"/>
    <s v="Goatfish"/>
    <s v="Mulloidichthys martinicus"/>
    <x v="4"/>
    <x v="0"/>
    <n v="12"/>
    <n v="1"/>
    <m/>
    <n v="9.7699999999999992E-3"/>
    <n v="3.12"/>
    <s v="NA"/>
    <s v="NA"/>
    <n v="22.747834053184654"/>
    <s v="NA"/>
    <n v="22.747834053184654"/>
  </r>
  <r>
    <n v="2019"/>
    <d v="2019-03-20T00:00:00"/>
    <x v="1"/>
    <s v="BDR"/>
    <x v="6"/>
    <d v="1899-12-30T11:00:00"/>
    <n v="32"/>
    <s v="yhw"/>
    <s v="Yellowhead Wrasse"/>
    <s v="Halichoeres garnoti"/>
    <x v="1"/>
    <x v="0"/>
    <n v="11"/>
    <n v="1"/>
    <m/>
    <n v="0.01"/>
    <n v="3.13"/>
    <s v="NA"/>
    <s v="NA"/>
    <n v="18.17854436970601"/>
    <s v="NA"/>
    <n v="18.17854436970601"/>
  </r>
  <r>
    <n v="2019"/>
    <d v="2019-03-20T00:00:00"/>
    <x v="1"/>
    <s v="BDR"/>
    <x v="6"/>
    <d v="1899-12-30T11:00:00"/>
    <n v="32"/>
    <s v="yhw"/>
    <s v="Yellowhead Wrasse"/>
    <s v="Halichoeres garnoti"/>
    <x v="1"/>
    <x v="0"/>
    <n v="7"/>
    <n v="3"/>
    <m/>
    <n v="0.01"/>
    <n v="3.13"/>
    <s v="NA"/>
    <s v="NA"/>
    <n v="4.4172996945205609"/>
    <s v="NA"/>
    <n v="13.251899083561682"/>
  </r>
  <r>
    <n v="2019"/>
    <d v="2019-03-20T00:00:00"/>
    <x v="1"/>
    <s v="BDR"/>
    <x v="6"/>
    <d v="1899-12-30T11:00:00"/>
    <n v="32"/>
    <s v="smg"/>
    <s v="Smallmouth Grunt"/>
    <s v="Haemulon chrysargyreum"/>
    <x v="3"/>
    <x v="0"/>
    <n v="13"/>
    <n v="1"/>
    <m/>
    <n v="1.259E-2"/>
    <n v="2.99"/>
    <s v="NA"/>
    <s v="NA"/>
    <n v="26.959780596099382"/>
    <s v="NA"/>
    <n v="26.959780596099382"/>
  </r>
  <r>
    <n v="2019"/>
    <d v="2019-03-20T00:00:00"/>
    <x v="1"/>
    <s v="BDR"/>
    <x v="6"/>
    <d v="1899-12-30T11:00:00"/>
    <n v="32"/>
    <s v="fra"/>
    <s v="French Angelfish"/>
    <s v="Pomacanthus paru"/>
    <x v="15"/>
    <x v="0"/>
    <n v="26"/>
    <n v="1"/>
    <m/>
    <n v="3.09E-2"/>
    <n v="2.95"/>
    <s v="NA"/>
    <s v="NA"/>
    <n v="461.45553114513183"/>
    <s v="NA"/>
    <n v="461.45553114513183"/>
  </r>
  <r>
    <n v="2019"/>
    <d v="2019-03-20T00:00:00"/>
    <x v="1"/>
    <s v="BDR"/>
    <x v="6"/>
    <d v="1899-12-30T11:00:00"/>
    <n v="32"/>
    <s v="fra"/>
    <s v="French Angelfish"/>
    <s v="Pomacanthus paru"/>
    <x v="15"/>
    <x v="0"/>
    <n v="22"/>
    <n v="1"/>
    <m/>
    <n v="3.09E-2"/>
    <n v="2.95"/>
    <s v="NA"/>
    <s v="NA"/>
    <n v="281.90669357185067"/>
    <s v="NA"/>
    <n v="281.90669357185067"/>
  </r>
  <r>
    <n v="2019"/>
    <d v="2019-03-20T00:00:00"/>
    <x v="1"/>
    <s v="BDR"/>
    <x v="6"/>
    <d v="1899-12-30T11:00:00"/>
    <n v="32"/>
    <s v="prp"/>
    <s v="Princess Parrotfish"/>
    <s v="Scarus taeniopterus"/>
    <x v="7"/>
    <x v="1"/>
    <n v="23"/>
    <n v="2"/>
    <s v="i"/>
    <n v="3.3500000000000002E-2"/>
    <n v="2.7086000000000001"/>
    <n v="-3.2256999999999998"/>
    <n v="2.3852000000000002"/>
    <n v="163.46351132632066"/>
    <n v="255.56020890468707"/>
    <n v="511.12041780937415"/>
  </r>
  <r>
    <n v="2019"/>
    <d v="2019-03-20T00:00:00"/>
    <x v="1"/>
    <s v="BDR"/>
    <x v="6"/>
    <d v="1899-12-30T11:00:00"/>
    <n v="32"/>
    <s v="stop"/>
    <s v="Stoplight Parrotfish"/>
    <s v="Sparisoma viride"/>
    <x v="7"/>
    <x v="1"/>
    <n v="15"/>
    <n v="1"/>
    <s v="j"/>
    <n v="1.38E-2"/>
    <n v="3.04"/>
    <n v="-4.4317000000000002"/>
    <n v="2.9051"/>
    <n v="51.903484390238546"/>
    <n v="77.635922295629129"/>
    <n v="77.635922295629129"/>
  </r>
  <r>
    <n v="2019"/>
    <d v="2019-03-20T00:00:00"/>
    <x v="1"/>
    <s v="BDR"/>
    <x v="6"/>
    <d v="1899-12-30T11:00:00"/>
    <n v="32"/>
    <s v="prp"/>
    <s v="Princess Parrotfish"/>
    <s v="Scarus taeniopterus"/>
    <x v="7"/>
    <x v="1"/>
    <n v="14"/>
    <n v="2"/>
    <s v="i"/>
    <n v="3.3500000000000002E-2"/>
    <n v="2.7086000000000001"/>
    <n v="-3.2256999999999998"/>
    <n v="2.3852000000000002"/>
    <n v="42.603688875365265"/>
    <n v="78.206813423753971"/>
    <n v="156.41362684750794"/>
  </r>
  <r>
    <n v="2019"/>
    <d v="2019-03-20T00:00:00"/>
    <x v="1"/>
    <s v="BDR"/>
    <x v="6"/>
    <d v="1899-12-30T11:00:00"/>
    <n v="32"/>
    <s v="prp"/>
    <s v="Princess Parrotfish"/>
    <s v="Scarus taeniopterus"/>
    <x v="7"/>
    <x v="1"/>
    <n v="17"/>
    <n v="1"/>
    <s v="i"/>
    <n v="3.3500000000000002E-2"/>
    <n v="2.7086000000000001"/>
    <n v="-3.2256999999999998"/>
    <n v="2.3852000000000002"/>
    <n v="72.083979665360687"/>
    <n v="124.27013418228138"/>
    <n v="124.27013418228138"/>
  </r>
  <r>
    <n v="2019"/>
    <d v="2019-03-20T00:00:00"/>
    <x v="1"/>
    <s v="BDR"/>
    <x v="6"/>
    <d v="1899-12-30T11:00:00"/>
    <n v="32"/>
    <s v="prp"/>
    <s v="Princess Parrotfish"/>
    <s v="Scarus taeniopterus"/>
    <x v="7"/>
    <x v="1"/>
    <n v="32"/>
    <n v="1"/>
    <s v="t"/>
    <n v="3.3500000000000002E-2"/>
    <n v="2.7086000000000001"/>
    <n v="-3.2256999999999998"/>
    <n v="2.3852000000000002"/>
    <n v="399.84718082525876"/>
    <n v="561.80257868267722"/>
    <n v="561.80257868267722"/>
  </r>
  <r>
    <n v="2019"/>
    <d v="2019-03-20T00:00:00"/>
    <x v="1"/>
    <s v="BDR"/>
    <x v="6"/>
    <d v="1899-12-30T11:00:00"/>
    <n v="32"/>
    <s v="qup"/>
    <s v="Queen Parrotfish"/>
    <s v="Scarus vetula"/>
    <x v="7"/>
    <x v="1"/>
    <n v="33"/>
    <n v="1"/>
    <s v="i"/>
    <n v="1.38E-2"/>
    <n v="3.03"/>
    <n v="-5.0162000000000004"/>
    <n v="3.1109"/>
    <n v="550.77766968219782"/>
    <n v="658.63531859738646"/>
    <n v="658.63531859738646"/>
  </r>
  <r>
    <n v="2019"/>
    <d v="2019-03-20T00:00:00"/>
    <x v="1"/>
    <s v="BDR"/>
    <x v="6"/>
    <d v="1899-12-30T11:00:00"/>
    <n v="32"/>
    <s v="ocs"/>
    <s v="Ocean Surgeonfish"/>
    <s v="Acanthurus bahianus"/>
    <x v="8"/>
    <x v="1"/>
    <n v="15"/>
    <n v="1"/>
    <m/>
    <n v="1.8620000000000001E-2"/>
    <n v="2.91"/>
    <n v="-4.6005000000000003"/>
    <n v="2.9752000000000001"/>
    <n v="49.249887240092868"/>
    <n v="74.783659607909669"/>
    <n v="74.783659607909669"/>
  </r>
  <r>
    <n v="2019"/>
    <d v="2019-03-20T00:00:00"/>
    <x v="1"/>
    <s v="BDR"/>
    <x v="6"/>
    <d v="1899-12-30T11:00:00"/>
    <n v="32"/>
    <s v="prp"/>
    <s v="Princess Parrotfish"/>
    <s v="Scarus taeniopterus"/>
    <x v="7"/>
    <x v="1"/>
    <n v="26"/>
    <n v="2"/>
    <s v="i"/>
    <n v="3.3500000000000002E-2"/>
    <n v="2.7086000000000001"/>
    <n v="-3.2256999999999998"/>
    <n v="2.3852000000000002"/>
    <n v="227.84610949992882"/>
    <n v="342.3689962482149"/>
    <n v="684.7379924964298"/>
  </r>
  <r>
    <n v="2019"/>
    <d v="2019-03-20T00:00:00"/>
    <x v="1"/>
    <s v="BDR"/>
    <x v="6"/>
    <d v="1899-12-30T11:00:00"/>
    <n v="32"/>
    <s v="stop"/>
    <s v="Stoplight Parrotfish"/>
    <s v="Sparisoma viride"/>
    <x v="7"/>
    <x v="1"/>
    <n v="27"/>
    <n v="1"/>
    <s v="i"/>
    <n v="1.38E-2"/>
    <n v="3.04"/>
    <n v="-4.4317000000000002"/>
    <n v="2.9051"/>
    <n v="309.9023927596819"/>
    <n v="428.20809318874581"/>
    <n v="428.20809318874581"/>
  </r>
  <r>
    <n v="2019"/>
    <d v="2019-03-20T00:00:00"/>
    <x v="1"/>
    <s v="BDR"/>
    <x v="6"/>
    <d v="1899-12-30T11:00:00"/>
    <n v="32"/>
    <s v="ocs"/>
    <s v="Ocean Surgeonfish"/>
    <s v="Acanthurus bahianus"/>
    <x v="8"/>
    <x v="1"/>
    <n v="15"/>
    <n v="2"/>
    <m/>
    <n v="1.8620000000000001E-2"/>
    <n v="2.91"/>
    <n v="-4.6005000000000003"/>
    <n v="2.9752000000000001"/>
    <n v="49.249887240092868"/>
    <n v="74.783659607909669"/>
    <n v="149.56731921581934"/>
  </r>
  <r>
    <n v="2019"/>
    <d v="2019-03-20T00:00:00"/>
    <x v="1"/>
    <s v="BDR"/>
    <x v="6"/>
    <d v="1899-12-30T11:00:00"/>
    <n v="32"/>
    <s v="prp"/>
    <s v="Princess Parrotfish"/>
    <s v="Scarus taeniopterus"/>
    <x v="7"/>
    <x v="1"/>
    <n v="7"/>
    <n v="3"/>
    <s v="j"/>
    <n v="3.3500000000000002E-2"/>
    <n v="2.7086000000000001"/>
    <n v="-3.2256999999999998"/>
    <n v="2.3852000000000002"/>
    <n v="6.5174447497871997"/>
    <n v="14.970208360402568"/>
    <n v="44.910625081207705"/>
  </r>
  <r>
    <n v="2019"/>
    <d v="2019-03-20T00:00:00"/>
    <x v="1"/>
    <s v="BDR"/>
    <x v="6"/>
    <d v="1899-12-30T11:00:00"/>
    <n v="32"/>
    <s v="prp"/>
    <s v="Princess Parrotfish"/>
    <s v="Scarus taeniopterus"/>
    <x v="7"/>
    <x v="1"/>
    <n v="10"/>
    <n v="6"/>
    <s v="j"/>
    <n v="3.3500000000000002E-2"/>
    <n v="2.7086000000000001"/>
    <n v="-3.2256999999999998"/>
    <n v="2.3852000000000002"/>
    <n v="17.125560999944316"/>
    <n v="35.050966680669347"/>
    <n v="210.30580008401608"/>
  </r>
  <r>
    <n v="2019"/>
    <d v="2019-03-20T00:00:00"/>
    <x v="1"/>
    <s v="BDR"/>
    <x v="6"/>
    <d v="1899-12-30T11:00:00"/>
    <n v="32"/>
    <s v="prp"/>
    <s v="Princess Parrotfish"/>
    <s v="Scarus taeniopterus"/>
    <x v="7"/>
    <x v="1"/>
    <n v="26"/>
    <n v="2"/>
    <s v="i"/>
    <n v="3.3500000000000002E-2"/>
    <n v="2.7086000000000001"/>
    <n v="-3.2256999999999998"/>
    <n v="2.3852000000000002"/>
    <n v="227.84610949992882"/>
    <n v="342.3689962482149"/>
    <n v="684.7379924964298"/>
  </r>
  <r>
    <n v="2019"/>
    <d v="2019-03-20T00:00:00"/>
    <x v="1"/>
    <s v="BDR"/>
    <x v="6"/>
    <d v="1899-12-30T11:00:00"/>
    <n v="32"/>
    <s v="prp"/>
    <s v="Princess Parrotfish"/>
    <s v="Scarus taeniopterus"/>
    <x v="7"/>
    <x v="1"/>
    <n v="42"/>
    <n v="1"/>
    <s v="t"/>
    <n v="3.3500000000000002E-2"/>
    <n v="2.7086000000000001"/>
    <n v="-3.2256999999999998"/>
    <n v="2.3852000000000002"/>
    <n v="835.17567164886839"/>
    <n v="1074.6677283406943"/>
    <n v="1074.6677283406943"/>
  </r>
  <r>
    <n v="2019"/>
    <d v="2019-03-20T00:00:00"/>
    <x v="1"/>
    <s v="BDR"/>
    <x v="6"/>
    <d v="1899-12-30T11:00:00"/>
    <n v="32"/>
    <s v="smt"/>
    <s v="Smooth Trunkfish"/>
    <s v="Lactophyrs triqueter"/>
    <x v="10"/>
    <x v="2"/>
    <n v="13"/>
    <n v="1"/>
    <m/>
    <n v="4.8980000000000003E-2"/>
    <n v="2.78"/>
    <s v="NA"/>
    <s v="NA"/>
    <n v="61.204210506953558"/>
    <s v="NA"/>
    <n v="61.204210506953558"/>
  </r>
  <r>
    <n v="2019"/>
    <d v="2019-03-20T00:00:00"/>
    <x v="1"/>
    <s v="BDR"/>
    <x v="6"/>
    <d v="1899-12-30T11:00:00"/>
    <n v="32"/>
    <s v="snp"/>
    <s v="Sharp-nose puffer "/>
    <s v="Canthigaster rostrata"/>
    <x v="11"/>
    <x v="2"/>
    <n v="5"/>
    <n v="7"/>
    <m/>
    <n v="2.239E-2"/>
    <n v="2.96"/>
    <s v="NA"/>
    <s v="NA"/>
    <n v="2.6242506075131411"/>
    <s v="NA"/>
    <n v="18.369754252591989"/>
  </r>
  <r>
    <n v="2019"/>
    <d v="2019-03-20T00:00:00"/>
    <x v="1"/>
    <s v="BDR"/>
    <x v="7"/>
    <d v="1899-12-30T11:00:00"/>
    <n v="32"/>
    <s v="grb"/>
    <s v="Graysby"/>
    <s v="Cephalopholis cruentata"/>
    <x v="2"/>
    <x v="0"/>
    <n v="15"/>
    <n v="1"/>
    <m/>
    <n v="1.1220000000000001E-2"/>
    <n v="3.07"/>
    <s v="NA"/>
    <s v="NA"/>
    <n v="45.771276260722111"/>
    <s v="NA"/>
    <n v="45.771276260722111"/>
  </r>
  <r>
    <n v="2019"/>
    <d v="2019-03-20T00:00:00"/>
    <x v="1"/>
    <s v="BDR"/>
    <x v="7"/>
    <d v="1899-12-30T11:00:00"/>
    <n v="32"/>
    <s v="ham"/>
    <s v="Hamlet spp."/>
    <s v="Hypoplectrus puella"/>
    <x v="2"/>
    <x v="0"/>
    <n v="12"/>
    <n v="1"/>
    <m/>
    <n v="1.7780000000000001E-2"/>
    <n v="3.03"/>
    <s v="NA"/>
    <s v="NA"/>
    <n v="33.101748308010208"/>
    <s v="NA"/>
    <n v="33.101748308010208"/>
  </r>
  <r>
    <n v="2019"/>
    <d v="2019-03-20T00:00:00"/>
    <x v="1"/>
    <s v="BDR"/>
    <x v="7"/>
    <d v="1899-12-30T11:00:00"/>
    <n v="32"/>
    <s v="frg"/>
    <s v="French Grunt"/>
    <s v="Haemulon flavolineatum"/>
    <x v="3"/>
    <x v="0"/>
    <n v="15"/>
    <n v="1"/>
    <m/>
    <n v="1.349E-2"/>
    <n v="3"/>
    <s v="NA"/>
    <s v="NA"/>
    <n v="45.528750000000002"/>
    <s v="NA"/>
    <n v="45.528750000000002"/>
  </r>
  <r>
    <n v="2019"/>
    <d v="2019-03-20T00:00:00"/>
    <x v="1"/>
    <s v="BDR"/>
    <x v="7"/>
    <d v="1899-12-30T11:00:00"/>
    <n v="32"/>
    <s v="grb"/>
    <s v="Graysby"/>
    <s v="Cephalopholis cruentata"/>
    <x v="2"/>
    <x v="0"/>
    <n v="20"/>
    <n v="1"/>
    <m/>
    <n v="1.1220000000000001E-2"/>
    <n v="3.07"/>
    <s v="NA"/>
    <s v="NA"/>
    <n v="110.70186655152514"/>
    <s v="NA"/>
    <n v="110.70186655152514"/>
  </r>
  <r>
    <n v="2019"/>
    <d v="2019-03-20T00:00:00"/>
    <x v="1"/>
    <s v="BDR"/>
    <x v="7"/>
    <d v="1899-12-30T11:00:00"/>
    <n v="32"/>
    <s v="mgs"/>
    <s v="Mahogany Snapper"/>
    <s v="Lutjanus mahogoni"/>
    <x v="0"/>
    <x v="0"/>
    <n v="17"/>
    <n v="1"/>
    <m/>
    <n v="1.6979999999999999E-2"/>
    <n v="2.96"/>
    <s v="NA"/>
    <s v="NA"/>
    <n v="74.48460057346395"/>
    <s v="NA"/>
    <n v="74.48460057346395"/>
  </r>
  <r>
    <n v="2019"/>
    <d v="2019-03-20T00:00:00"/>
    <x v="1"/>
    <s v="BDR"/>
    <x v="7"/>
    <d v="1899-12-30T11:00:00"/>
    <n v="32"/>
    <s v="grb"/>
    <s v="Graysby"/>
    <s v="Cephalopholis cruentata"/>
    <x v="2"/>
    <x v="0"/>
    <n v="15"/>
    <n v="1"/>
    <m/>
    <n v="1.1220000000000001E-2"/>
    <n v="3.07"/>
    <s v="NA"/>
    <s v="NA"/>
    <n v="45.771276260722111"/>
    <s v="NA"/>
    <n v="45.771276260722111"/>
  </r>
  <r>
    <n v="2019"/>
    <d v="2019-03-20T00:00:00"/>
    <x v="1"/>
    <s v="BDR"/>
    <x v="7"/>
    <d v="1899-12-30T11:00:00"/>
    <n v="32"/>
    <s v="ygf"/>
    <s v="Goatfish"/>
    <s v="Mulloidichthys martinicus"/>
    <x v="4"/>
    <x v="0"/>
    <n v="14"/>
    <n v="1"/>
    <m/>
    <n v="9.7699999999999992E-3"/>
    <n v="3.12"/>
    <s v="NA"/>
    <s v="NA"/>
    <n v="36.797137450279614"/>
    <s v="NA"/>
    <n v="36.797137450279614"/>
  </r>
  <r>
    <n v="2019"/>
    <d v="2019-03-20T00:00:00"/>
    <x v="1"/>
    <s v="BDR"/>
    <x v="7"/>
    <d v="1899-12-30T11:00:00"/>
    <n v="32"/>
    <s v="yhw"/>
    <s v="Yellowhead Wrasse"/>
    <s v="Halichoeres garnoti"/>
    <x v="1"/>
    <x v="0"/>
    <n v="3"/>
    <n v="2"/>
    <m/>
    <n v="0.01"/>
    <n v="3.13"/>
    <s v="NA"/>
    <s v="NA"/>
    <n v="0.3114508548769428"/>
    <s v="NA"/>
    <n v="0.62290170975388559"/>
  </r>
  <r>
    <n v="2019"/>
    <d v="2019-03-20T00:00:00"/>
    <x v="1"/>
    <s v="BDR"/>
    <x v="7"/>
    <d v="1899-12-30T11:00:00"/>
    <n v="32"/>
    <s v="4eb"/>
    <s v="Foureye Butterflyfish"/>
    <s v="Chaetodon capistratus"/>
    <x v="16"/>
    <x v="0"/>
    <n v="10"/>
    <n v="2"/>
    <m/>
    <n v="2.512E-2"/>
    <n v="3.1"/>
    <s v="NA"/>
    <s v="NA"/>
    <n v="31.624206344269499"/>
    <s v="NA"/>
    <n v="63.248412688538998"/>
  </r>
  <r>
    <n v="2019"/>
    <d v="2019-03-20T00:00:00"/>
    <x v="1"/>
    <s v="BDR"/>
    <x v="7"/>
    <d v="1899-12-30T11:00:00"/>
    <n v="32"/>
    <s v="rbp"/>
    <s v="Redband Parrotfish"/>
    <s v="Sparisoma aurofrenatum"/>
    <x v="7"/>
    <x v="1"/>
    <n v="17"/>
    <n v="2"/>
    <s v="i"/>
    <n v="1.072E-2"/>
    <n v="3.12"/>
    <n v="-4.0781000000000001"/>
    <n v="2.7437999999999998"/>
    <n v="73.993815109948756"/>
    <n v="110.10467275536061"/>
    <n v="220.20934551072122"/>
  </r>
  <r>
    <n v="2019"/>
    <d v="2019-03-20T00:00:00"/>
    <x v="1"/>
    <s v="BDR"/>
    <x v="7"/>
    <d v="1899-12-30T11:00:00"/>
    <n v="32"/>
    <s v="blt"/>
    <s v="Blue Tang"/>
    <s v="Acanthurus coeruleus"/>
    <x v="8"/>
    <x v="1"/>
    <n v="20"/>
    <n v="1"/>
    <m/>
    <n v="2.512E-2"/>
    <n v="2.96"/>
    <n v="-2.8241999999999998"/>
    <n v="2.2637999999999998"/>
    <n v="178.26595997942468"/>
    <n v="242.58933511332035"/>
    <n v="242.58933511332035"/>
  </r>
  <r>
    <n v="2019"/>
    <d v="2019-03-20T00:00:00"/>
    <x v="1"/>
    <s v="BDR"/>
    <x v="7"/>
    <d v="1899-12-30T11:00:00"/>
    <n v="32"/>
    <s v="prp"/>
    <s v="Princess Parrotfish"/>
    <s v="Scarus taeniopterus"/>
    <x v="7"/>
    <x v="1"/>
    <n v="15"/>
    <n v="2"/>
    <s v="i"/>
    <n v="3.3500000000000002E-2"/>
    <n v="2.7086000000000001"/>
    <n v="-3.2256999999999998"/>
    <n v="2.3852000000000002"/>
    <n v="51.357702984233178"/>
    <n v="92.19616810425471"/>
    <n v="184.39233620850942"/>
  </r>
  <r>
    <n v="2019"/>
    <d v="2019-03-20T00:00:00"/>
    <x v="1"/>
    <s v="BDR"/>
    <x v="7"/>
    <d v="1899-12-30T11:00:00"/>
    <n v="32"/>
    <s v="dcf"/>
    <s v="Doctorfish"/>
    <s v="Acanthurus chirurgus"/>
    <x v="8"/>
    <x v="1"/>
    <n v="20"/>
    <n v="1"/>
    <m/>
    <n v="2.0889999999999999E-2"/>
    <n v="2.96"/>
    <n v="-2.4262000000000001"/>
    <n v="2.0768"/>
    <n v="148.24744840645624"/>
    <n v="225.20555304089149"/>
    <n v="225.20555304089149"/>
  </r>
  <r>
    <n v="2019"/>
    <d v="2019-03-20T00:00:00"/>
    <x v="1"/>
    <s v="BDR"/>
    <x v="7"/>
    <d v="1899-12-30T11:00:00"/>
    <n v="32"/>
    <s v="stop"/>
    <s v="Stoplight Parrotfish"/>
    <s v="Sparisoma viride"/>
    <x v="7"/>
    <x v="1"/>
    <n v="34"/>
    <n v="2"/>
    <s v="t"/>
    <n v="1.38E-2"/>
    <n v="3.04"/>
    <n v="-4.4317000000000002"/>
    <n v="2.9051"/>
    <n v="624.56119053872885"/>
    <n v="836.56444365737127"/>
    <n v="1673.1288873147425"/>
  </r>
  <r>
    <n v="2019"/>
    <d v="2019-03-20T00:00:00"/>
    <x v="1"/>
    <s v="BDR"/>
    <x v="7"/>
    <d v="1899-12-30T11:00:00"/>
    <n v="32"/>
    <s v="prp"/>
    <s v="Princess Parrotfish"/>
    <s v="Scarus taeniopterus"/>
    <x v="7"/>
    <x v="1"/>
    <n v="26"/>
    <n v="1"/>
    <s v="i"/>
    <n v="3.3500000000000002E-2"/>
    <n v="2.7086000000000001"/>
    <n v="-3.2256999999999998"/>
    <n v="2.3852000000000002"/>
    <n v="227.84610949992882"/>
    <n v="342.3689962482149"/>
    <n v="342.3689962482149"/>
  </r>
  <r>
    <n v="2019"/>
    <d v="2019-03-20T00:00:00"/>
    <x v="1"/>
    <s v="BDR"/>
    <x v="7"/>
    <d v="1899-12-30T11:00:00"/>
    <n v="32"/>
    <s v="rbp"/>
    <s v="Redband Parrotfish"/>
    <s v="Sparisoma aurofrenatum"/>
    <x v="7"/>
    <x v="1"/>
    <n v="10"/>
    <n v="1"/>
    <s v="j"/>
    <n v="1.072E-2"/>
    <n v="3.12"/>
    <n v="-4.0781000000000001"/>
    <n v="2.7437999999999998"/>
    <n v="14.131712237324704"/>
    <n v="25.674382081061271"/>
    <n v="25.674382081061271"/>
  </r>
  <r>
    <n v="2019"/>
    <d v="2019-03-20T00:00:00"/>
    <x v="1"/>
    <s v="BDR"/>
    <x v="7"/>
    <d v="1899-12-30T11:00:00"/>
    <n v="32"/>
    <s v="blt"/>
    <s v="Blue Tang"/>
    <s v="Acanthurus coeruleus"/>
    <x v="8"/>
    <x v="1"/>
    <n v="20"/>
    <n v="1"/>
    <m/>
    <n v="2.512E-2"/>
    <n v="2.96"/>
    <n v="-2.8241999999999998"/>
    <n v="2.2637999999999998"/>
    <n v="178.26595997942468"/>
    <n v="242.58933511332035"/>
    <n v="242.58933511332035"/>
  </r>
  <r>
    <n v="2019"/>
    <d v="2019-03-20T00:00:00"/>
    <x v="1"/>
    <s v="BDR"/>
    <x v="7"/>
    <d v="1899-12-30T11:00:00"/>
    <n v="32"/>
    <s v="qup"/>
    <s v="Queen Parrotfish"/>
    <s v="Scarus vetula"/>
    <x v="7"/>
    <x v="1"/>
    <n v="23"/>
    <n v="1"/>
    <s v="i"/>
    <n v="1.38E-2"/>
    <n v="3.03"/>
    <n v="-5.0162000000000004"/>
    <n v="3.1109"/>
    <n v="184.46519255545186"/>
    <n v="214.23929230422809"/>
    <n v="214.23929230422809"/>
  </r>
  <r>
    <n v="2019"/>
    <d v="2019-03-20T00:00:00"/>
    <x v="1"/>
    <s v="BDR"/>
    <x v="7"/>
    <d v="1899-12-30T11:00:00"/>
    <n v="32"/>
    <s v="hcc"/>
    <s v="Honeycomb Cowfish"/>
    <s v="Acanthostracion polygonia"/>
    <x v="10"/>
    <x v="2"/>
    <n v="31"/>
    <n v="1"/>
    <m/>
    <n v="2.818E-2"/>
    <n v="2.83"/>
    <s v="NA"/>
    <s v="NA"/>
    <n v="468.26810985206288"/>
    <s v="NA"/>
    <n v="468.26810985206288"/>
  </r>
  <r>
    <n v="2019"/>
    <d v="2019-03-20T00:00:00"/>
    <x v="1"/>
    <s v="BDR"/>
    <x v="7"/>
    <d v="1899-12-30T11:00:00"/>
    <n v="32"/>
    <s v="snp"/>
    <s v="Sharp-nose puffer "/>
    <s v="Canthigaster rostrata"/>
    <x v="11"/>
    <x v="2"/>
    <n v="4"/>
    <n v="5"/>
    <m/>
    <n v="2.239E-2"/>
    <n v="2.96"/>
    <s v="NA"/>
    <s v="NA"/>
    <n v="1.3556627654519102"/>
    <s v="NA"/>
    <n v="6.7783138272595513"/>
  </r>
  <r>
    <n v="2019"/>
    <d v="2019-03-20T00:00:00"/>
    <x v="1"/>
    <s v="BDR"/>
    <x v="7"/>
    <d v="1899-12-30T11:00:00"/>
    <n v="32"/>
    <s v="snp"/>
    <s v="Sharp-nose puffer "/>
    <s v="Canthigaster rostrata"/>
    <x v="11"/>
    <x v="2"/>
    <n v="4"/>
    <n v="4"/>
    <m/>
    <n v="2.239E-2"/>
    <n v="2.96"/>
    <s v="NA"/>
    <s v="NA"/>
    <n v="1.3556627654519102"/>
    <s v="NA"/>
    <n v="5.4226510618076409"/>
  </r>
  <r>
    <n v="2019"/>
    <d v="2019-03-20T00:00:00"/>
    <x v="1"/>
    <s v="BDR"/>
    <x v="8"/>
    <d v="1899-12-30T11:00:00"/>
    <n v="32"/>
    <s v="sms"/>
    <s v="Schoolmaster snapper"/>
    <s v="Lutjanus apodus"/>
    <x v="0"/>
    <x v="0"/>
    <n v="27"/>
    <n v="1"/>
    <m/>
    <n v="1.413E-2"/>
    <n v="2.98"/>
    <s v="NA"/>
    <s v="NA"/>
    <n v="260.37913448216148"/>
    <s v="NA"/>
    <n v="260.37913448216148"/>
  </r>
  <r>
    <n v="2019"/>
    <d v="2019-03-20T00:00:00"/>
    <x v="1"/>
    <s v="BDR"/>
    <x v="8"/>
    <d v="1899-12-30T11:00:00"/>
    <n v="32"/>
    <s v="frg"/>
    <s v="French Grunt"/>
    <s v="Haemulon flavolineatum"/>
    <x v="3"/>
    <x v="0"/>
    <n v="20"/>
    <n v="2"/>
    <m/>
    <n v="1.349E-2"/>
    <n v="3"/>
    <s v="NA"/>
    <s v="NA"/>
    <n v="107.92"/>
    <s v="NA"/>
    <n v="215.84"/>
  </r>
  <r>
    <n v="2019"/>
    <d v="2019-03-20T00:00:00"/>
    <x v="1"/>
    <s v="BDR"/>
    <x v="8"/>
    <d v="1899-12-30T11:00:00"/>
    <n v="32"/>
    <s v="fra"/>
    <s v="French Angelfish"/>
    <s v="Pomacanthus paru"/>
    <x v="15"/>
    <x v="0"/>
    <n v="26"/>
    <n v="1"/>
    <m/>
    <n v="3.09E-2"/>
    <n v="2.95"/>
    <s v="NA"/>
    <s v="NA"/>
    <n v="461.45553114513183"/>
    <s v="NA"/>
    <n v="461.45553114513183"/>
  </r>
  <r>
    <n v="2019"/>
    <d v="2019-03-20T00:00:00"/>
    <x v="1"/>
    <s v="BDR"/>
    <x v="8"/>
    <d v="1899-12-30T11:00:00"/>
    <n v="32"/>
    <s v="4eb"/>
    <s v="Foureye Butterflyfish"/>
    <s v="Chaetodon capistratus"/>
    <x v="16"/>
    <x v="0"/>
    <n v="12"/>
    <n v="1"/>
    <m/>
    <n v="2.512E-2"/>
    <n v="3.1"/>
    <s v="NA"/>
    <s v="NA"/>
    <n v="55.652092436993136"/>
    <s v="NA"/>
    <n v="55.652092436993136"/>
  </r>
  <r>
    <n v="2019"/>
    <d v="2019-03-20T00:00:00"/>
    <x v="1"/>
    <s v="BDR"/>
    <x v="8"/>
    <d v="1899-12-30T11:00:00"/>
    <n v="32"/>
    <s v="bbs"/>
    <s v="Blackbar soldierfish"/>
    <s v="Myripristis jacobus "/>
    <x v="6"/>
    <x v="0"/>
    <n v="15"/>
    <n v="2"/>
    <m/>
    <n v="1.2019999999999999E-2"/>
    <n v="3.06"/>
    <s v="NA"/>
    <s v="NA"/>
    <n v="47.724756406775086"/>
    <s v="NA"/>
    <n v="95.449512813550172"/>
  </r>
  <r>
    <n v="2019"/>
    <d v="2019-03-20T00:00:00"/>
    <x v="1"/>
    <s v="BDR"/>
    <x v="8"/>
    <d v="1899-12-30T11:00:00"/>
    <n v="32"/>
    <s v="yts"/>
    <s v="Yellowtail Snapper"/>
    <s v="Ocyurus chrysurus"/>
    <x v="0"/>
    <x v="0"/>
    <n v="23"/>
    <n v="1"/>
    <m/>
    <n v="1.4789999999999999E-2"/>
    <n v="2.95"/>
    <s v="NA"/>
    <s v="NA"/>
    <n v="153.8385898245711"/>
    <s v="NA"/>
    <n v="153.8385898245711"/>
  </r>
  <r>
    <n v="2019"/>
    <d v="2019-03-20T00:00:00"/>
    <x v="1"/>
    <s v="BDR"/>
    <x v="8"/>
    <d v="1899-12-30T11:00:00"/>
    <n v="32"/>
    <s v="smg"/>
    <s v="Smallmouth Grunt"/>
    <s v="Haemulon chrysargyreum"/>
    <x v="3"/>
    <x v="0"/>
    <n v="15"/>
    <n v="4"/>
    <m/>
    <n v="1.259E-2"/>
    <n v="2.99"/>
    <s v="NA"/>
    <s v="NA"/>
    <n v="41.356006478222746"/>
    <s v="NA"/>
    <n v="165.42402591289098"/>
  </r>
  <r>
    <n v="2019"/>
    <d v="2019-03-20T00:00:00"/>
    <x v="1"/>
    <s v="BDR"/>
    <x v="8"/>
    <d v="1899-12-30T11:00:00"/>
    <n v="32"/>
    <s v="smg"/>
    <s v="Smallmouth Grunt"/>
    <s v="Haemulon chrysargyreum"/>
    <x v="3"/>
    <x v="0"/>
    <n v="15"/>
    <n v="1"/>
    <m/>
    <n v="1.259E-2"/>
    <n v="2.99"/>
    <s v="NA"/>
    <s v="NA"/>
    <n v="41.356006478222746"/>
    <s v="NA"/>
    <n v="41.356006478222746"/>
  </r>
  <r>
    <n v="2019"/>
    <d v="2019-03-20T00:00:00"/>
    <x v="1"/>
    <s v="BDR"/>
    <x v="8"/>
    <d v="1899-12-30T11:00:00"/>
    <n v="32"/>
    <s v="sms"/>
    <s v="Schoolmaster snapper"/>
    <s v="Lutjanus apodus"/>
    <x v="0"/>
    <x v="0"/>
    <n v="23"/>
    <n v="1"/>
    <m/>
    <n v="1.413E-2"/>
    <n v="2.98"/>
    <s v="NA"/>
    <s v="NA"/>
    <n v="161.46972780857686"/>
    <s v="NA"/>
    <n v="161.46972780857686"/>
  </r>
  <r>
    <n v="2019"/>
    <d v="2019-03-20T00:00:00"/>
    <x v="1"/>
    <s v="BDR"/>
    <x v="8"/>
    <d v="1899-12-30T11:00:00"/>
    <n v="32"/>
    <s v="frg"/>
    <s v="French Grunt"/>
    <s v="Haemulon flavolineatum"/>
    <x v="3"/>
    <x v="0"/>
    <n v="17"/>
    <n v="1"/>
    <m/>
    <n v="1.349E-2"/>
    <n v="3"/>
    <s v="NA"/>
    <s v="NA"/>
    <n v="66.27637"/>
    <s v="NA"/>
    <n v="66.27637"/>
  </r>
  <r>
    <n v="2019"/>
    <d v="2019-03-20T00:00:00"/>
    <x v="1"/>
    <s v="BDR"/>
    <x v="8"/>
    <d v="1899-12-30T11:00:00"/>
    <n v="32"/>
    <s v="smg"/>
    <s v="Smallmouth Grunt"/>
    <s v="Haemulon chrysargyreum"/>
    <x v="3"/>
    <x v="0"/>
    <n v="15"/>
    <n v="3"/>
    <m/>
    <n v="1.259E-2"/>
    <n v="2.99"/>
    <s v="NA"/>
    <s v="NA"/>
    <n v="41.356006478222746"/>
    <s v="NA"/>
    <n v="124.06801943466823"/>
  </r>
  <r>
    <n v="2019"/>
    <d v="2019-03-20T00:00:00"/>
    <x v="1"/>
    <s v="BDR"/>
    <x v="8"/>
    <d v="1899-12-30T11:00:00"/>
    <n v="32"/>
    <s v="frg"/>
    <s v="French Grunt"/>
    <s v="Haemulon flavolineatum"/>
    <x v="3"/>
    <x v="0"/>
    <n v="15"/>
    <n v="1"/>
    <m/>
    <n v="1.349E-2"/>
    <n v="3"/>
    <s v="NA"/>
    <s v="NA"/>
    <n v="45.528750000000002"/>
    <s v="NA"/>
    <n v="45.528750000000002"/>
  </r>
  <r>
    <n v="2019"/>
    <d v="2019-03-20T00:00:00"/>
    <x v="1"/>
    <s v="BDR"/>
    <x v="8"/>
    <d v="1899-12-30T11:00:00"/>
    <n v="32"/>
    <s v="grb"/>
    <s v="Graysby"/>
    <s v="Cephalopholis cruentata"/>
    <x v="2"/>
    <x v="0"/>
    <n v="17"/>
    <n v="1"/>
    <m/>
    <n v="1.1220000000000001E-2"/>
    <n v="3.07"/>
    <s v="NA"/>
    <s v="NA"/>
    <n v="67.215749482265423"/>
    <s v="NA"/>
    <n v="67.215749482265423"/>
  </r>
  <r>
    <n v="2019"/>
    <d v="2019-03-20T00:00:00"/>
    <x v="1"/>
    <s v="BDR"/>
    <x v="8"/>
    <d v="1899-12-30T11:00:00"/>
    <n v="32"/>
    <s v="fra"/>
    <s v="French Angelfish"/>
    <s v="Pomacanthus paru"/>
    <x v="15"/>
    <x v="0"/>
    <n v="30"/>
    <n v="1"/>
    <m/>
    <n v="3.09E-2"/>
    <n v="2.95"/>
    <s v="NA"/>
    <s v="NA"/>
    <n v="703.82741772280679"/>
    <s v="NA"/>
    <n v="703.82741772280679"/>
  </r>
  <r>
    <n v="2019"/>
    <d v="2019-03-20T00:00:00"/>
    <x v="1"/>
    <s v="BDR"/>
    <x v="8"/>
    <d v="1899-12-30T11:00:00"/>
    <n v="32"/>
    <s v="grb"/>
    <s v="Graysby"/>
    <s v="Cephalopholis cruentata"/>
    <x v="2"/>
    <x v="0"/>
    <n v="20"/>
    <n v="1"/>
    <m/>
    <n v="1.1220000000000001E-2"/>
    <n v="3.07"/>
    <s v="NA"/>
    <s v="NA"/>
    <n v="110.70186655152514"/>
    <s v="NA"/>
    <n v="110.70186655152514"/>
  </r>
  <r>
    <n v="2019"/>
    <d v="2019-03-20T00:00:00"/>
    <x v="1"/>
    <s v="BDR"/>
    <x v="8"/>
    <d v="1899-12-30T11:00:00"/>
    <n v="32"/>
    <s v="yhw"/>
    <s v="Yellowhead Wrasse"/>
    <s v="Halichoeres garnoti"/>
    <x v="1"/>
    <x v="0"/>
    <n v="4"/>
    <n v="3"/>
    <m/>
    <n v="0.01"/>
    <n v="3.13"/>
    <s v="NA"/>
    <s v="NA"/>
    <n v="0.76638637095611406"/>
    <s v="NA"/>
    <n v="2.2991591128683422"/>
  </r>
  <r>
    <n v="2019"/>
    <d v="2019-03-20T00:00:00"/>
    <x v="1"/>
    <s v="BDR"/>
    <x v="8"/>
    <d v="1899-12-30T11:00:00"/>
    <n v="32"/>
    <s v="bhw"/>
    <s v="Bluehead Wrasse"/>
    <s v="Thalassoma bifasciatum"/>
    <x v="1"/>
    <x v="0"/>
    <n v="5"/>
    <n v="20"/>
    <m/>
    <n v="8.9099999999999995E-3"/>
    <n v="3.01"/>
    <s v="NA"/>
    <s v="NA"/>
    <n v="1.1318201385239828"/>
    <s v="NA"/>
    <n v="22.636402770479656"/>
  </r>
  <r>
    <n v="2019"/>
    <d v="2019-03-20T00:00:00"/>
    <x v="1"/>
    <s v="BDR"/>
    <x v="8"/>
    <d v="1899-12-30T11:00:00"/>
    <n v="32"/>
    <s v="smg"/>
    <s v="Smallmouth Grunt"/>
    <s v="Haemulon chrysargyreum"/>
    <x v="3"/>
    <x v="0"/>
    <n v="16"/>
    <n v="10"/>
    <m/>
    <n v="1.259E-2"/>
    <n v="2.99"/>
    <s v="NA"/>
    <s v="NA"/>
    <n v="50.158492827323087"/>
    <s v="NA"/>
    <n v="501.58492827323084"/>
  </r>
  <r>
    <n v="2019"/>
    <d v="2019-03-20T00:00:00"/>
    <x v="1"/>
    <s v="BDR"/>
    <x v="8"/>
    <d v="1899-12-30T11:00:00"/>
    <n v="32"/>
    <s v="bhw"/>
    <s v="Bluehead Wrasse"/>
    <s v="Thalassoma bifasciatum"/>
    <x v="1"/>
    <x v="0"/>
    <n v="6"/>
    <n v="2"/>
    <m/>
    <n v="8.9099999999999995E-3"/>
    <n v="3.01"/>
    <s v="NA"/>
    <s v="NA"/>
    <n v="1.9593542699963782"/>
    <s v="NA"/>
    <n v="3.9187085399927564"/>
  </r>
  <r>
    <n v="2019"/>
    <d v="2019-03-20T00:00:00"/>
    <x v="1"/>
    <s v="BDR"/>
    <x v="8"/>
    <d v="1899-12-30T11:00:00"/>
    <n v="32"/>
    <s v="stop"/>
    <s v="Stoplight Parrotfish"/>
    <s v="Sparisoma viride"/>
    <x v="7"/>
    <x v="1"/>
    <n v="20"/>
    <n v="1"/>
    <s v="i"/>
    <n v="1.38E-2"/>
    <n v="3.04"/>
    <n v="-4.4317000000000002"/>
    <n v="2.9051"/>
    <n v="124.45440510662077"/>
    <n v="179.06975540636282"/>
    <n v="179.06975540636282"/>
  </r>
  <r>
    <n v="2019"/>
    <d v="2019-03-20T00:00:00"/>
    <x v="1"/>
    <s v="BDR"/>
    <x v="8"/>
    <d v="1899-12-30T11:00:00"/>
    <n v="32"/>
    <s v="prp"/>
    <s v="Princess Parrotfish"/>
    <s v="Scarus taeniopterus"/>
    <x v="7"/>
    <x v="1"/>
    <n v="25"/>
    <n v="1"/>
    <s v="i"/>
    <n v="3.3500000000000002E-2"/>
    <n v="2.7086000000000001"/>
    <n v="-3.2256999999999998"/>
    <n v="2.3852000000000002"/>
    <n v="204.88261780856331"/>
    <n v="311.79310623759653"/>
    <n v="311.79310623759653"/>
  </r>
  <r>
    <n v="2019"/>
    <d v="2019-03-20T00:00:00"/>
    <x v="1"/>
    <s v="BDR"/>
    <x v="8"/>
    <d v="1899-12-30T11:00:00"/>
    <n v="32"/>
    <s v="prp"/>
    <s v="Princess Parrotfish"/>
    <s v="Scarus taeniopterus"/>
    <x v="7"/>
    <x v="1"/>
    <n v="37"/>
    <n v="1"/>
    <s v="t"/>
    <n v="3.3500000000000002E-2"/>
    <n v="2.7086000000000001"/>
    <n v="-3.2256999999999998"/>
    <n v="2.3852000000000002"/>
    <n v="592.48314066880585"/>
    <n v="794.28205771104183"/>
    <n v="794.28205771104183"/>
  </r>
  <r>
    <n v="2019"/>
    <d v="2019-03-20T00:00:00"/>
    <x v="1"/>
    <s v="BDR"/>
    <x v="8"/>
    <d v="1899-12-30T11:00:00"/>
    <n v="32"/>
    <s v="prp"/>
    <s v="Princess Parrotfish"/>
    <s v="Scarus taeniopterus"/>
    <x v="7"/>
    <x v="1"/>
    <n v="24"/>
    <n v="1"/>
    <s v="i"/>
    <n v="3.3500000000000002E-2"/>
    <n v="2.7086000000000001"/>
    <n v="-3.2256999999999998"/>
    <n v="2.3852000000000002"/>
    <n v="183.4361709463644"/>
    <n v="282.86541679033706"/>
    <n v="282.86541679033706"/>
  </r>
  <r>
    <n v="2019"/>
    <d v="2019-03-20T00:00:00"/>
    <x v="1"/>
    <s v="BDR"/>
    <x v="8"/>
    <d v="1899-12-30T11:00:00"/>
    <n v="32"/>
    <s v="blt"/>
    <s v="Blue Tang"/>
    <s v="Acanthurus coeruleus"/>
    <x v="8"/>
    <x v="1"/>
    <n v="20"/>
    <n v="1"/>
    <m/>
    <n v="2.512E-2"/>
    <n v="2.96"/>
    <n v="-2.8241999999999998"/>
    <n v="2.2637999999999998"/>
    <n v="178.26595997942468"/>
    <n v="242.58933511332035"/>
    <n v="242.58933511332035"/>
  </r>
  <r>
    <n v="2019"/>
    <d v="2019-03-20T00:00:00"/>
    <x v="1"/>
    <s v="BDR"/>
    <x v="8"/>
    <d v="1899-12-30T11:00:00"/>
    <n v="32"/>
    <s v="qup"/>
    <s v="Queen Parrotfish"/>
    <s v="Scarus vetula"/>
    <x v="7"/>
    <x v="1"/>
    <n v="26"/>
    <n v="1"/>
    <s v="i"/>
    <n v="1.38E-2"/>
    <n v="3.03"/>
    <n v="-5.0162000000000004"/>
    <n v="3.1109"/>
    <n v="267.45352779811407"/>
    <n v="313.71883111439962"/>
    <n v="313.71883111439962"/>
  </r>
  <r>
    <n v="2019"/>
    <d v="2019-03-20T00:00:00"/>
    <x v="1"/>
    <s v="BDR"/>
    <x v="8"/>
    <d v="1899-12-30T11:00:00"/>
    <n v="32"/>
    <s v="stop"/>
    <s v="Stoplight Parrotfish"/>
    <s v="Sparisoma viride"/>
    <x v="7"/>
    <x v="1"/>
    <n v="26"/>
    <n v="1"/>
    <s v="i"/>
    <n v="1.38E-2"/>
    <n v="3.04"/>
    <n v="-4.4317000000000002"/>
    <n v="2.9051"/>
    <n v="276.31092977022331"/>
    <n v="383.741768934785"/>
    <n v="383.741768934785"/>
  </r>
  <r>
    <n v="2019"/>
    <d v="2019-03-20T00:00:00"/>
    <x v="1"/>
    <s v="BDR"/>
    <x v="8"/>
    <d v="1899-12-30T11:00:00"/>
    <n v="32"/>
    <s v="qup"/>
    <s v="Queen Parrotfish"/>
    <s v="Scarus vetula"/>
    <x v="7"/>
    <x v="1"/>
    <n v="27"/>
    <n v="1"/>
    <s v="i"/>
    <n v="1.38E-2"/>
    <n v="3.03"/>
    <n v="-5.0162000000000004"/>
    <n v="3.1109"/>
    <n v="299.85499780940251"/>
    <n v="352.80077779738235"/>
    <n v="352.80077779738235"/>
  </r>
  <r>
    <n v="2019"/>
    <d v="2019-03-20T00:00:00"/>
    <x v="1"/>
    <s v="BDR"/>
    <x v="8"/>
    <d v="1899-12-30T11:00:00"/>
    <n v="32"/>
    <s v="snp"/>
    <s v="Sharp-nose puffer "/>
    <s v="Canthigaster rostrata"/>
    <x v="11"/>
    <x v="2"/>
    <n v="4"/>
    <n v="4"/>
    <m/>
    <n v="2.239E-2"/>
    <n v="2.96"/>
    <s v="NA"/>
    <s v="NA"/>
    <n v="1.3556627654519102"/>
    <s v="NA"/>
    <n v="5.4226510618076409"/>
  </r>
  <r>
    <n v="2019"/>
    <d v="2019-03-20T00:00:00"/>
    <x v="1"/>
    <s v="BDR"/>
    <x v="9"/>
    <d v="1899-12-30T11:00:00"/>
    <n v="32"/>
    <s v="sms"/>
    <s v="Schoolmaster snapper"/>
    <s v="Lutjanus apodus"/>
    <x v="0"/>
    <x v="0"/>
    <n v="17"/>
    <n v="1"/>
    <m/>
    <n v="1.413E-2"/>
    <n v="2.98"/>
    <s v="NA"/>
    <s v="NA"/>
    <n v="65.596391249861696"/>
    <s v="NA"/>
    <n v="65.596391249861696"/>
  </r>
  <r>
    <n v="2019"/>
    <d v="2019-03-20T00:00:00"/>
    <x v="1"/>
    <s v="BDR"/>
    <x v="9"/>
    <d v="1899-12-30T11:00:00"/>
    <n v="32"/>
    <s v="smg"/>
    <s v="Smallmouth Grunt"/>
    <s v="Haemulon chrysargyreum"/>
    <x v="3"/>
    <x v="0"/>
    <n v="15"/>
    <n v="1"/>
    <m/>
    <n v="1.259E-2"/>
    <n v="2.99"/>
    <s v="NA"/>
    <s v="NA"/>
    <n v="41.356006478222746"/>
    <s v="NA"/>
    <n v="41.356006478222746"/>
  </r>
  <r>
    <n v="2019"/>
    <d v="2019-03-20T00:00:00"/>
    <x v="1"/>
    <s v="BDR"/>
    <x v="9"/>
    <d v="1899-12-30T11:00:00"/>
    <n v="32"/>
    <s v="blg"/>
    <s v="Blue Striped Grunt"/>
    <s v="Haemulon sciurus"/>
    <x v="3"/>
    <x v="0"/>
    <n v="21"/>
    <n v="1"/>
    <m/>
    <n v="1.549E-2"/>
    <n v="2.98"/>
    <s v="NA"/>
    <s v="NA"/>
    <n v="134.97859898872929"/>
    <s v="NA"/>
    <n v="134.97859898872929"/>
  </r>
  <r>
    <n v="2019"/>
    <d v="2019-03-20T00:00:00"/>
    <x v="1"/>
    <s v="BDR"/>
    <x v="9"/>
    <d v="1899-12-30T11:00:00"/>
    <n v="32"/>
    <s v="4eb"/>
    <s v="Foureye Butterflyfish"/>
    <s v="Chaetodon capistratus"/>
    <x v="16"/>
    <x v="0"/>
    <n v="10"/>
    <n v="2"/>
    <m/>
    <n v="2.512E-2"/>
    <n v="3.1"/>
    <s v="NA"/>
    <s v="NA"/>
    <n v="31.624206344269499"/>
    <s v="NA"/>
    <n v="63.248412688538998"/>
  </r>
  <r>
    <n v="2019"/>
    <d v="2019-03-20T00:00:00"/>
    <x v="1"/>
    <s v="BDR"/>
    <x v="9"/>
    <d v="1899-12-30T11:00:00"/>
    <n v="32"/>
    <s v="frg"/>
    <s v="French Grunt"/>
    <s v="Haemulon flavolineatum"/>
    <x v="3"/>
    <x v="0"/>
    <n v="15"/>
    <n v="2"/>
    <m/>
    <n v="1.349E-2"/>
    <n v="3"/>
    <s v="NA"/>
    <s v="NA"/>
    <n v="45.528750000000002"/>
    <s v="NA"/>
    <n v="91.057500000000005"/>
  </r>
  <r>
    <n v="2019"/>
    <d v="2019-03-20T00:00:00"/>
    <x v="1"/>
    <s v="BDR"/>
    <x v="9"/>
    <d v="1899-12-30T11:00:00"/>
    <n v="32"/>
    <s v="smg"/>
    <s v="Smallmouth Grunt"/>
    <s v="Haemulon chrysargyreum"/>
    <x v="3"/>
    <x v="0"/>
    <n v="13"/>
    <n v="1"/>
    <m/>
    <n v="1.259E-2"/>
    <n v="2.99"/>
    <s v="NA"/>
    <s v="NA"/>
    <n v="26.959780596099382"/>
    <s v="NA"/>
    <n v="26.959780596099382"/>
  </r>
  <r>
    <n v="2019"/>
    <d v="2019-03-20T00:00:00"/>
    <x v="1"/>
    <s v="BDR"/>
    <x v="9"/>
    <d v="1899-12-30T11:00:00"/>
    <n v="32"/>
    <s v="ygf"/>
    <s v="Goatfish"/>
    <s v="Mulloidichthys martinicus"/>
    <x v="4"/>
    <x v="0"/>
    <n v="17"/>
    <n v="4"/>
    <m/>
    <n v="9.7699999999999992E-3"/>
    <n v="3.12"/>
    <s v="NA"/>
    <s v="NA"/>
    <n v="67.436527390317082"/>
    <s v="NA"/>
    <n v="269.74610956126833"/>
  </r>
  <r>
    <n v="2019"/>
    <d v="2019-03-20T00:00:00"/>
    <x v="1"/>
    <s v="BDR"/>
    <x v="9"/>
    <d v="1899-12-30T11:00:00"/>
    <n v="32"/>
    <s v="smg"/>
    <s v="Smallmouth Grunt"/>
    <s v="Haemulon chrysargyreum"/>
    <x v="3"/>
    <x v="0"/>
    <n v="13"/>
    <n v="3"/>
    <m/>
    <n v="1.259E-2"/>
    <n v="2.99"/>
    <s v="NA"/>
    <s v="NA"/>
    <n v="26.959780596099382"/>
    <s v="NA"/>
    <n v="80.879341788298149"/>
  </r>
  <r>
    <n v="2019"/>
    <d v="2019-03-20T00:00:00"/>
    <x v="1"/>
    <s v="BDR"/>
    <x v="9"/>
    <d v="1899-12-30T11:00:00"/>
    <n v="32"/>
    <s v="bhw"/>
    <s v="Bluehead Wrasse"/>
    <s v="Thalassoma bifasciatum"/>
    <x v="1"/>
    <x v="0"/>
    <n v="4"/>
    <n v="3"/>
    <m/>
    <n v="8.9099999999999995E-3"/>
    <n v="3.01"/>
    <s v="NA"/>
    <s v="NA"/>
    <n v="0.5782002537554658"/>
    <s v="NA"/>
    <n v="1.7346007612663974"/>
  </r>
  <r>
    <n v="2019"/>
    <d v="2019-03-20T00:00:00"/>
    <x v="1"/>
    <s v="BDR"/>
    <x v="9"/>
    <d v="1899-12-30T11:00:00"/>
    <n v="32"/>
    <s v="yhw"/>
    <s v="Yellowhead Wrasse"/>
    <s v="Halichoeres garnoti"/>
    <x v="1"/>
    <x v="0"/>
    <n v="7"/>
    <n v="2"/>
    <m/>
    <n v="0.01"/>
    <n v="3.13"/>
    <s v="NA"/>
    <s v="NA"/>
    <n v="4.4172996945205609"/>
    <s v="NA"/>
    <n v="8.8345993890411219"/>
  </r>
  <r>
    <n v="2019"/>
    <d v="2019-03-20T00:00:00"/>
    <x v="1"/>
    <s v="BDR"/>
    <x v="9"/>
    <d v="1899-12-30T11:00:00"/>
    <n v="32"/>
    <s v="sph"/>
    <s v="Spanish Hogfish"/>
    <s v="Bodianus rufus"/>
    <x v="1"/>
    <x v="0"/>
    <n v="20"/>
    <n v="1"/>
    <m/>
    <n v="1.44E-2"/>
    <n v="3.0531999999999999"/>
    <s v="NA"/>
    <s v="NA"/>
    <n v="135.10370993053809"/>
    <s v="NA"/>
    <n v="135.10370993053809"/>
  </r>
  <r>
    <n v="2019"/>
    <d v="2019-03-20T00:00:00"/>
    <x v="1"/>
    <s v="BDR"/>
    <x v="9"/>
    <d v="1899-12-30T11:00:00"/>
    <n v="32"/>
    <s v="bhw"/>
    <s v="Bluehead Wrasse"/>
    <s v="Thalassoma bifasciatum"/>
    <x v="1"/>
    <x v="0"/>
    <n v="6"/>
    <n v="2"/>
    <m/>
    <n v="8.9099999999999995E-3"/>
    <n v="3.01"/>
    <s v="NA"/>
    <s v="NA"/>
    <n v="1.9593542699963782"/>
    <s v="NA"/>
    <n v="3.9187085399927564"/>
  </r>
  <r>
    <n v="2019"/>
    <d v="2019-03-20T00:00:00"/>
    <x v="1"/>
    <s v="BDR"/>
    <x v="9"/>
    <d v="1899-12-30T11:00:00"/>
    <n v="32"/>
    <s v="sph"/>
    <s v="Spanish Hogfish"/>
    <s v="Bodianus rufus"/>
    <x v="1"/>
    <x v="0"/>
    <n v="5"/>
    <n v="1"/>
    <m/>
    <n v="1.44E-2"/>
    <n v="3.0531999999999999"/>
    <s v="NA"/>
    <s v="NA"/>
    <n v="1.9609102169436501"/>
    <s v="NA"/>
    <n v="1.9609102169436501"/>
  </r>
  <r>
    <n v="2019"/>
    <d v="2019-03-20T00:00:00"/>
    <x v="1"/>
    <s v="BDR"/>
    <x v="9"/>
    <d v="1899-12-30T11:00:00"/>
    <n v="32"/>
    <s v="fra"/>
    <s v="French Angelfish"/>
    <s v="Pomacanthus paru"/>
    <x v="15"/>
    <x v="0"/>
    <n v="33"/>
    <n v="1"/>
    <m/>
    <n v="3.09E-2"/>
    <n v="2.95"/>
    <s v="NA"/>
    <s v="NA"/>
    <n v="932.34061182127118"/>
    <s v="NA"/>
    <n v="932.34061182127118"/>
  </r>
  <r>
    <n v="2019"/>
    <d v="2019-03-20T00:00:00"/>
    <x v="1"/>
    <s v="BDR"/>
    <x v="9"/>
    <d v="1899-12-30T11:00:00"/>
    <n v="32"/>
    <s v="yhw"/>
    <s v="Yellowhead Wrasse"/>
    <s v="Halichoeres garnoti"/>
    <x v="1"/>
    <x v="0"/>
    <n v="6"/>
    <n v="3"/>
    <m/>
    <n v="0.01"/>
    <n v="3.13"/>
    <s v="NA"/>
    <s v="NA"/>
    <n v="2.7265496699528886"/>
    <s v="NA"/>
    <n v="8.1796490098586663"/>
  </r>
  <r>
    <n v="2019"/>
    <d v="2019-03-20T00:00:00"/>
    <x v="1"/>
    <s v="BDR"/>
    <x v="9"/>
    <d v="1899-12-30T11:00:00"/>
    <n v="32"/>
    <s v="bhw"/>
    <s v="Bluehead Wrasse"/>
    <s v="Thalassoma bifasciatum"/>
    <x v="1"/>
    <x v="0"/>
    <n v="4"/>
    <n v="3"/>
    <m/>
    <n v="8.9099999999999995E-3"/>
    <n v="3.01"/>
    <s v="NA"/>
    <s v="NA"/>
    <n v="0.5782002537554658"/>
    <s v="NA"/>
    <n v="1.7346007612663974"/>
  </r>
  <r>
    <n v="2019"/>
    <d v="2019-03-20T00:00:00"/>
    <x v="1"/>
    <s v="BDR"/>
    <x v="9"/>
    <d v="1899-12-30T11:00:00"/>
    <n v="32"/>
    <s v="blt"/>
    <s v="Blue Tang"/>
    <s v="Acanthurus coeruleus"/>
    <x v="8"/>
    <x v="1"/>
    <n v="21"/>
    <n v="1"/>
    <m/>
    <n v="2.512E-2"/>
    <n v="2.96"/>
    <n v="-2.8241999999999998"/>
    <n v="2.2637999999999998"/>
    <n v="205.9627811175107"/>
    <n v="270.91935901967503"/>
    <n v="270.91935901967503"/>
  </r>
  <r>
    <n v="2019"/>
    <d v="2019-03-20T00:00:00"/>
    <x v="1"/>
    <s v="BDR"/>
    <x v="9"/>
    <d v="1899-12-30T11:00:00"/>
    <n v="32"/>
    <s v="prp"/>
    <s v="Princess Parrotfish"/>
    <s v="Scarus taeniopterus"/>
    <x v="7"/>
    <x v="1"/>
    <n v="26"/>
    <n v="1"/>
    <s v="t"/>
    <n v="3.3500000000000002E-2"/>
    <n v="2.7086000000000001"/>
    <n v="-3.2256999999999998"/>
    <n v="2.3852000000000002"/>
    <n v="227.84610949992882"/>
    <n v="342.3689962482149"/>
    <n v="342.3689962482149"/>
  </r>
  <r>
    <n v="2019"/>
    <d v="2019-03-20T00:00:00"/>
    <x v="1"/>
    <s v="BDR"/>
    <x v="9"/>
    <d v="1899-12-30T11:00:00"/>
    <n v="32"/>
    <s v="qup"/>
    <s v="Queen Parrotfish"/>
    <s v="Scarus vetula"/>
    <x v="7"/>
    <x v="1"/>
    <n v="23"/>
    <n v="1"/>
    <s v="i"/>
    <n v="1.38E-2"/>
    <n v="3.03"/>
    <n v="-5.0162000000000004"/>
    <n v="3.1109"/>
    <n v="184.46519255545186"/>
    <n v="214.23929230422809"/>
    <n v="214.23929230422809"/>
  </r>
  <r>
    <n v="2019"/>
    <d v="2019-03-20T00:00:00"/>
    <x v="1"/>
    <s v="BDR"/>
    <x v="9"/>
    <d v="1899-12-30T11:00:00"/>
    <n v="32"/>
    <s v="prp"/>
    <s v="Princess Parrotfish"/>
    <s v="Scarus taeniopterus"/>
    <x v="7"/>
    <x v="1"/>
    <n v="24"/>
    <n v="2"/>
    <s v="i"/>
    <n v="3.3500000000000002E-2"/>
    <n v="2.7086000000000001"/>
    <n v="-3.2256999999999998"/>
    <n v="2.3852000000000002"/>
    <n v="183.4361709463644"/>
    <n v="282.86541679033706"/>
    <n v="565.73083358067413"/>
  </r>
  <r>
    <n v="2019"/>
    <d v="2019-03-20T00:00:00"/>
    <x v="1"/>
    <s v="BDR"/>
    <x v="9"/>
    <d v="1899-12-30T11:00:00"/>
    <n v="32"/>
    <s v="stop"/>
    <s v="Stoplight Parrotfish"/>
    <s v="Sparisoma viride"/>
    <x v="7"/>
    <x v="1"/>
    <n v="15"/>
    <n v="1"/>
    <s v="j"/>
    <n v="1.38E-2"/>
    <n v="3.04"/>
    <n v="-4.4317000000000002"/>
    <n v="2.9051"/>
    <n v="51.903484390238546"/>
    <n v="77.635922295629129"/>
    <n v="77.635922295629129"/>
  </r>
  <r>
    <n v="2019"/>
    <d v="2019-03-20T00:00:00"/>
    <x v="1"/>
    <s v="BDR"/>
    <x v="9"/>
    <d v="1899-12-30T11:00:00"/>
    <n v="32"/>
    <s v="stop"/>
    <s v="Stoplight Parrotfish"/>
    <s v="Sparisoma viride"/>
    <x v="7"/>
    <x v="1"/>
    <n v="40"/>
    <n v="1"/>
    <s v="t"/>
    <n v="1.38E-2"/>
    <n v="3.04"/>
    <n v="-4.4317000000000002"/>
    <n v="2.9051"/>
    <n v="1023.6263574269788"/>
    <n v="1341.3573113165069"/>
    <n v="1341.3573113165069"/>
  </r>
  <r>
    <n v="2019"/>
    <d v="2019-03-20T00:00:00"/>
    <x v="1"/>
    <s v="BDR"/>
    <x v="9"/>
    <d v="1899-12-30T11:00:00"/>
    <n v="32"/>
    <s v="prp"/>
    <s v="Princess Parrotfish"/>
    <s v="Scarus taeniopterus"/>
    <x v="7"/>
    <x v="1"/>
    <n v="26"/>
    <n v="1"/>
    <s v="i"/>
    <n v="3.3500000000000002E-2"/>
    <n v="2.7086000000000001"/>
    <n v="-3.2256999999999998"/>
    <n v="2.3852000000000002"/>
    <n v="227.84610949992882"/>
    <n v="342.3689962482149"/>
    <n v="342.3689962482149"/>
  </r>
  <r>
    <n v="2019"/>
    <d v="2019-03-20T00:00:00"/>
    <x v="1"/>
    <s v="BDR"/>
    <x v="9"/>
    <d v="1899-12-30T11:00:00"/>
    <n v="32"/>
    <s v="stop"/>
    <s v="Stoplight Parrotfish"/>
    <s v="Sparisoma viride"/>
    <x v="7"/>
    <x v="1"/>
    <n v="36"/>
    <n v="1"/>
    <s v="t"/>
    <n v="1.38E-2"/>
    <n v="3.04"/>
    <n v="-4.4317000000000002"/>
    <n v="2.9051"/>
    <n v="743.08533203751938"/>
    <n v="987.67575940359143"/>
    <n v="987.67575940359143"/>
  </r>
  <r>
    <n v="2019"/>
    <d v="2019-03-20T00:00:00"/>
    <x v="1"/>
    <s v="BDR"/>
    <x v="9"/>
    <d v="1899-12-30T11:00:00"/>
    <n v="32"/>
    <s v="blt"/>
    <s v="Blue Tang"/>
    <s v="Acanthurus coeruleus"/>
    <x v="8"/>
    <x v="1"/>
    <n v="15"/>
    <n v="1"/>
    <m/>
    <n v="2.512E-2"/>
    <n v="2.96"/>
    <n v="-2.8241999999999998"/>
    <n v="2.2637999999999998"/>
    <n v="76.076366478829684"/>
    <n v="126.48394196747614"/>
    <n v="126.48394196747614"/>
  </r>
  <r>
    <n v="2019"/>
    <d v="2019-03-20T00:00:00"/>
    <x v="1"/>
    <s v="BDR"/>
    <x v="9"/>
    <d v="1899-12-30T11:00:00"/>
    <n v="32"/>
    <s v="stop"/>
    <s v="Stoplight Parrotfish"/>
    <s v="Sparisoma viride"/>
    <x v="7"/>
    <x v="1"/>
    <n v="23"/>
    <n v="1"/>
    <s v="i"/>
    <n v="1.38E-2"/>
    <n v="3.04"/>
    <n v="-4.4317000000000002"/>
    <n v="2.9051"/>
    <n v="190.34072005024225"/>
    <n v="268.75437106326598"/>
    <n v="268.75437106326598"/>
  </r>
  <r>
    <n v="2019"/>
    <d v="2019-03-20T00:00:00"/>
    <x v="1"/>
    <s v="BDR"/>
    <x v="9"/>
    <d v="1899-12-30T11:00:00"/>
    <n v="32"/>
    <s v="stop"/>
    <s v="Stoplight Parrotfish"/>
    <s v="Sparisoma viride"/>
    <x v="7"/>
    <x v="1"/>
    <n v="27"/>
    <n v="1"/>
    <s v="t"/>
    <n v="1.38E-2"/>
    <n v="3.04"/>
    <n v="-4.4317000000000002"/>
    <n v="2.9051"/>
    <n v="309.9023927596819"/>
    <n v="428.20809318874581"/>
    <n v="428.20809318874581"/>
  </r>
  <r>
    <n v="2019"/>
    <d v="2019-03-20T00:00:00"/>
    <x v="1"/>
    <s v="BDR"/>
    <x v="9"/>
    <d v="1899-12-30T11:00:00"/>
    <n v="32"/>
    <s v="stop"/>
    <s v="Stoplight Parrotfish"/>
    <s v="Sparisoma viride"/>
    <x v="7"/>
    <x v="1"/>
    <n v="5"/>
    <n v="1"/>
    <s v="j"/>
    <n v="1.38E-2"/>
    <n v="3.04"/>
    <n v="-4.4317000000000002"/>
    <n v="2.9051"/>
    <n v="1.8397037753094332"/>
    <n v="3.1913744192871154"/>
    <n v="3.1913744192871154"/>
  </r>
  <r>
    <n v="2019"/>
    <d v="2019-03-20T00:00:00"/>
    <x v="1"/>
    <s v="BDR"/>
    <x v="9"/>
    <d v="1899-12-30T11:00:00"/>
    <n v="32"/>
    <s v="rbp"/>
    <s v="Redband Parrotfish"/>
    <s v="Sparisoma aurofrenatum"/>
    <x v="7"/>
    <x v="1"/>
    <n v="17"/>
    <n v="1"/>
    <s v="i"/>
    <n v="1.072E-2"/>
    <n v="3.12"/>
    <n v="-4.0781000000000001"/>
    <n v="2.7437999999999998"/>
    <n v="73.993815109948756"/>
    <n v="110.10467275536061"/>
    <n v="110.10467275536061"/>
  </r>
  <r>
    <n v="2019"/>
    <d v="2019-03-20T00:00:00"/>
    <x v="1"/>
    <s v="BDR"/>
    <x v="9"/>
    <d v="1899-12-30T11:00:00"/>
    <n v="32"/>
    <s v="dcf"/>
    <s v="Doctorfish"/>
    <s v="Acanthurus chirurgus"/>
    <x v="8"/>
    <x v="1"/>
    <n v="23"/>
    <n v="1"/>
    <m/>
    <n v="2.0889999999999999E-2"/>
    <n v="2.96"/>
    <n v="-2.4262000000000001"/>
    <n v="2.0768"/>
    <n v="224.20889309146898"/>
    <n v="301.04843220765832"/>
    <n v="301.04843220765832"/>
  </r>
  <r>
    <n v="2019"/>
    <d v="2019-03-20T00:00:00"/>
    <x v="1"/>
    <s v="BDR"/>
    <x v="9"/>
    <d v="1899-12-30T11:00:00"/>
    <n v="32"/>
    <s v="rbp"/>
    <s v="Redband Parrotfish"/>
    <s v="Sparisoma aurofrenatum"/>
    <x v="7"/>
    <x v="1"/>
    <n v="12"/>
    <n v="2"/>
    <s v="j"/>
    <n v="1.072E-2"/>
    <n v="3.12"/>
    <n v="-4.0781000000000001"/>
    <n v="2.7437999999999998"/>
    <n v="24.959752410454403"/>
    <n v="42.340648247283212"/>
    <n v="84.681296494566425"/>
  </r>
  <r>
    <n v="2019"/>
    <d v="2019-03-20T00:00:00"/>
    <x v="1"/>
    <s v="BDR"/>
    <x v="9"/>
    <d v="1899-12-30T11:00:00"/>
    <n v="32"/>
    <s v="snp"/>
    <s v="Sharp-nose puffer "/>
    <s v="Canthigaster rostrata"/>
    <x v="11"/>
    <x v="2"/>
    <n v="4"/>
    <n v="5"/>
    <m/>
    <n v="2.239E-2"/>
    <n v="2.96"/>
    <s v="NA"/>
    <s v="NA"/>
    <n v="1.3556627654519102"/>
    <s v="NA"/>
    <n v="6.7783138272595513"/>
  </r>
  <r>
    <n v="2019"/>
    <d v="2019-03-21T00:00:00"/>
    <x v="2"/>
    <s v="BDR"/>
    <x v="0"/>
    <d v="1899-12-30T12:17:00"/>
    <n v="29"/>
    <s v="grb"/>
    <s v="Graysby"/>
    <s v="Cephalopholis cruentata"/>
    <x v="2"/>
    <x v="0"/>
    <n v="15"/>
    <n v="1"/>
    <m/>
    <n v="1.1220000000000001E-2"/>
    <n v="3.07"/>
    <s v="NA"/>
    <s v="NA"/>
    <n v="45.771276260722111"/>
    <s v="NA"/>
    <n v="45.771276260722111"/>
  </r>
  <r>
    <n v="2019"/>
    <d v="2019-03-21T00:00:00"/>
    <x v="2"/>
    <s v="BDR"/>
    <x v="0"/>
    <d v="1899-12-30T12:17:00"/>
    <n v="29"/>
    <s v="sms"/>
    <s v="Schoolmaster snapper"/>
    <s v="Lutjanus apodus"/>
    <x v="0"/>
    <x v="0"/>
    <n v="36"/>
    <n v="1"/>
    <m/>
    <n v="1.413E-2"/>
    <n v="2.98"/>
    <s v="NA"/>
    <s v="NA"/>
    <n v="613.65406315578014"/>
    <s v="NA"/>
    <n v="613.65406315578014"/>
  </r>
  <r>
    <n v="2019"/>
    <d v="2019-03-21T00:00:00"/>
    <x v="2"/>
    <s v="BDR"/>
    <x v="0"/>
    <d v="1899-12-30T12:17:00"/>
    <n v="29"/>
    <s v="smg"/>
    <s v="Smallmouth Grunt"/>
    <s v="Haemulon chrysargyreum"/>
    <x v="3"/>
    <x v="0"/>
    <n v="17"/>
    <n v="12"/>
    <m/>
    <n v="1.259E-2"/>
    <n v="2.99"/>
    <s v="NA"/>
    <s v="NA"/>
    <n v="60.12678810658732"/>
    <s v="NA"/>
    <n v="721.52145727904781"/>
  </r>
  <r>
    <n v="2019"/>
    <d v="2019-03-21T00:00:00"/>
    <x v="2"/>
    <s v="BDR"/>
    <x v="0"/>
    <d v="1899-12-30T12:17:00"/>
    <n v="29"/>
    <s v="ygf"/>
    <s v="Goatfish"/>
    <s v="Mulloidichthys martinicus"/>
    <x v="4"/>
    <x v="0"/>
    <n v="17"/>
    <n v="8"/>
    <m/>
    <n v="9.7699999999999992E-3"/>
    <n v="3.12"/>
    <s v="NA"/>
    <s v="NA"/>
    <n v="67.436527390317082"/>
    <s v="NA"/>
    <n v="539.49221912253665"/>
  </r>
  <r>
    <n v="2019"/>
    <d v="2019-03-21T00:00:00"/>
    <x v="2"/>
    <s v="BDR"/>
    <x v="0"/>
    <d v="1899-12-30T12:17:00"/>
    <n v="29"/>
    <s v="grb"/>
    <s v="Graysby"/>
    <s v="Cephalopholis cruentata"/>
    <x v="2"/>
    <x v="0"/>
    <n v="20"/>
    <n v="1"/>
    <m/>
    <n v="1.1220000000000001E-2"/>
    <n v="3.07"/>
    <s v="NA"/>
    <s v="NA"/>
    <n v="110.70186655152514"/>
    <s v="NA"/>
    <n v="110.70186655152514"/>
  </r>
  <r>
    <n v="2019"/>
    <d v="2019-03-21T00:00:00"/>
    <x v="2"/>
    <s v="BDR"/>
    <x v="0"/>
    <d v="1899-12-30T12:17:00"/>
    <n v="29"/>
    <s v="bdb"/>
    <s v="Banded Butterflyfish"/>
    <s v="Chaetodan striatus"/>
    <x v="16"/>
    <x v="0"/>
    <n v="15"/>
    <n v="1"/>
    <m/>
    <n v="2.239E-2"/>
    <n v="3.03"/>
    <s v="NA"/>
    <s v="NA"/>
    <n v="81.961634101783005"/>
    <s v="NA"/>
    <n v="81.961634101783005"/>
  </r>
  <r>
    <n v="2019"/>
    <d v="2019-03-21T00:00:00"/>
    <x v="2"/>
    <s v="BDR"/>
    <x v="0"/>
    <d v="1899-12-30T12:17:00"/>
    <n v="29"/>
    <s v="crf"/>
    <s v="Creole Fish"/>
    <s v="Paranthias furcifer"/>
    <x v="2"/>
    <x v="0"/>
    <n v="15"/>
    <n v="2"/>
    <m/>
    <n v="1.35E-2"/>
    <n v="3.0430000000000001"/>
    <s v="NA"/>
    <s v="NA"/>
    <n v="51.189332893542563"/>
    <s v="NA"/>
    <n v="102.37866578708513"/>
  </r>
  <r>
    <n v="2019"/>
    <d v="2019-03-21T00:00:00"/>
    <x v="2"/>
    <s v="BDR"/>
    <x v="0"/>
    <d v="1899-12-30T12:17:00"/>
    <n v="29"/>
    <s v="mgs"/>
    <s v="Mahogany Snapper"/>
    <s v="Lutjanus mahogoni"/>
    <x v="0"/>
    <x v="0"/>
    <n v="25"/>
    <n v="1"/>
    <m/>
    <n v="1.6979999999999999E-2"/>
    <n v="2.96"/>
    <s v="NA"/>
    <s v="NA"/>
    <n v="233.25991421819234"/>
    <s v="NA"/>
    <n v="233.25991421819234"/>
  </r>
  <r>
    <n v="2019"/>
    <d v="2019-03-21T00:00:00"/>
    <x v="2"/>
    <s v="BDR"/>
    <x v="0"/>
    <d v="1899-12-30T12:17:00"/>
    <n v="29"/>
    <s v="yhw"/>
    <s v="Yellowhead Wrasse"/>
    <s v="Halichoeres garnoti"/>
    <x v="1"/>
    <x v="0"/>
    <n v="17"/>
    <n v="2"/>
    <m/>
    <n v="0.01"/>
    <n v="3.13"/>
    <s v="NA"/>
    <s v="NA"/>
    <n v="71.007647386344217"/>
    <s v="NA"/>
    <n v="142.01529477268843"/>
  </r>
  <r>
    <n v="2019"/>
    <d v="2019-03-21T00:00:00"/>
    <x v="2"/>
    <s v="BDR"/>
    <x v="0"/>
    <d v="1899-12-30T12:17:00"/>
    <n v="29"/>
    <s v="grb"/>
    <s v="Graysby"/>
    <s v="Cephalopholis cruentata"/>
    <x v="2"/>
    <x v="0"/>
    <n v="20"/>
    <n v="1"/>
    <m/>
    <n v="1.1220000000000001E-2"/>
    <n v="3.07"/>
    <s v="NA"/>
    <s v="NA"/>
    <n v="110.70186655152514"/>
    <s v="NA"/>
    <n v="110.70186655152514"/>
  </r>
  <r>
    <n v="2019"/>
    <d v="2019-03-21T00:00:00"/>
    <x v="2"/>
    <s v="BDR"/>
    <x v="0"/>
    <d v="1899-12-30T12:17:00"/>
    <n v="29"/>
    <s v="sms"/>
    <s v="Schoolmaster snapper"/>
    <s v="Lutjanus apodus"/>
    <x v="0"/>
    <x v="0"/>
    <n v="25"/>
    <n v="2"/>
    <m/>
    <n v="1.413E-2"/>
    <n v="2.98"/>
    <s v="NA"/>
    <s v="NA"/>
    <n v="207.01574968825722"/>
    <s v="NA"/>
    <n v="414.03149937651443"/>
  </r>
  <r>
    <n v="2019"/>
    <d v="2019-03-21T00:00:00"/>
    <x v="2"/>
    <s v="BDR"/>
    <x v="0"/>
    <d v="1899-12-30T12:17:00"/>
    <n v="29"/>
    <s v="ham"/>
    <s v="Hamlet spp."/>
    <s v="Hypoplectrus puella"/>
    <x v="2"/>
    <x v="0"/>
    <n v="12"/>
    <n v="1"/>
    <m/>
    <n v="1.7780000000000001E-2"/>
    <n v="3.03"/>
    <s v="NA"/>
    <s v="NA"/>
    <n v="33.101748308010208"/>
    <s v="NA"/>
    <n v="33.101748308010208"/>
  </r>
  <r>
    <n v="2019"/>
    <d v="2019-03-21T00:00:00"/>
    <x v="2"/>
    <s v="BDR"/>
    <x v="0"/>
    <d v="1899-12-30T12:17:00"/>
    <n v="29"/>
    <s v="grb"/>
    <s v="Graysby"/>
    <s v="Cephalopholis cruentata"/>
    <x v="2"/>
    <x v="0"/>
    <n v="23"/>
    <n v="1"/>
    <m/>
    <n v="1.1220000000000001E-2"/>
    <n v="3.07"/>
    <s v="NA"/>
    <s v="NA"/>
    <n v="170.01894363938533"/>
    <s v="NA"/>
    <n v="170.01894363938533"/>
  </r>
  <r>
    <n v="2019"/>
    <d v="2019-03-21T00:00:00"/>
    <x v="2"/>
    <s v="BDR"/>
    <x v="0"/>
    <d v="1899-12-30T12:17:00"/>
    <n v="29"/>
    <s v="grb"/>
    <s v="Graysby"/>
    <s v="Cephalopholis cruentata"/>
    <x v="2"/>
    <x v="0"/>
    <n v="15"/>
    <n v="1"/>
    <m/>
    <n v="1.1220000000000001E-2"/>
    <n v="3.07"/>
    <s v="NA"/>
    <s v="NA"/>
    <n v="45.771276260722111"/>
    <s v="NA"/>
    <n v="45.771276260722111"/>
  </r>
  <r>
    <n v="2019"/>
    <d v="2019-03-21T00:00:00"/>
    <x v="2"/>
    <s v="BDR"/>
    <x v="0"/>
    <d v="1899-12-30T12:17:00"/>
    <n v="29"/>
    <s v="sph"/>
    <s v="Spanish Hogfish"/>
    <s v="Bodianus rufus"/>
    <x v="1"/>
    <x v="0"/>
    <n v="23"/>
    <n v="1"/>
    <m/>
    <n v="1.44E-2"/>
    <n v="3.0531999999999999"/>
    <s v="NA"/>
    <s v="NA"/>
    <n v="207.00933061301546"/>
    <s v="NA"/>
    <n v="207.00933061301546"/>
  </r>
  <r>
    <n v="2019"/>
    <d v="2019-03-21T00:00:00"/>
    <x v="2"/>
    <s v="BDR"/>
    <x v="0"/>
    <d v="1899-12-30T12:17:00"/>
    <n v="29"/>
    <s v="grb"/>
    <s v="Graysby"/>
    <s v="Cephalopholis cruentata"/>
    <x v="2"/>
    <x v="0"/>
    <n v="15"/>
    <n v="2"/>
    <m/>
    <n v="1.1220000000000001E-2"/>
    <n v="3.07"/>
    <s v="NA"/>
    <s v="NA"/>
    <n v="45.771276260722111"/>
    <s v="NA"/>
    <n v="91.542552521444222"/>
  </r>
  <r>
    <n v="2019"/>
    <d v="2019-03-21T00:00:00"/>
    <x v="2"/>
    <s v="BDR"/>
    <x v="0"/>
    <d v="1899-12-30T12:17:00"/>
    <n v="29"/>
    <s v="bhw"/>
    <s v="Bluehead Wrasse"/>
    <s v="Thalassoma bifasciatum"/>
    <x v="1"/>
    <x v="0"/>
    <n v="4"/>
    <n v="7"/>
    <m/>
    <n v="8.9099999999999995E-3"/>
    <n v="3.01"/>
    <s v="NA"/>
    <s v="NA"/>
    <n v="0.5782002537554658"/>
    <s v="NA"/>
    <n v="4.047401776288261"/>
  </r>
  <r>
    <n v="2019"/>
    <d v="2019-03-21T00:00:00"/>
    <x v="2"/>
    <s v="BDR"/>
    <x v="0"/>
    <d v="1899-12-30T12:17:00"/>
    <n v="29"/>
    <s v="yhw"/>
    <s v="Yellowhead Wrasse"/>
    <s v="Halichoeres garnoti"/>
    <x v="1"/>
    <x v="0"/>
    <n v="5"/>
    <n v="6"/>
    <m/>
    <n v="0.01"/>
    <n v="3.13"/>
    <s v="NA"/>
    <s v="NA"/>
    <n v="1.540905884130453"/>
    <s v="NA"/>
    <n v="9.2454353047827187"/>
  </r>
  <r>
    <n v="2019"/>
    <d v="2019-03-21T00:00:00"/>
    <x v="2"/>
    <s v="BDR"/>
    <x v="0"/>
    <d v="1899-12-30T12:17:00"/>
    <n v="29"/>
    <s v="blg"/>
    <s v="Blue Striped Grunt"/>
    <s v="Haemulon sciurus"/>
    <x v="3"/>
    <x v="0"/>
    <n v="30"/>
    <n v="2"/>
    <m/>
    <n v="1.549E-2"/>
    <n v="2.98"/>
    <s v="NA"/>
    <s v="NA"/>
    <n v="390.7264007796141"/>
    <s v="NA"/>
    <n v="781.45280155922819"/>
  </r>
  <r>
    <n v="2019"/>
    <d v="2019-03-21T00:00:00"/>
    <x v="2"/>
    <s v="BDR"/>
    <x v="0"/>
    <d v="1899-12-30T12:17:00"/>
    <n v="29"/>
    <s v="prp"/>
    <s v="Princess Parrotfish"/>
    <s v="Scarus taeniopterus"/>
    <x v="7"/>
    <x v="1"/>
    <n v="23"/>
    <n v="1"/>
    <s v="i"/>
    <n v="3.3500000000000002E-2"/>
    <n v="2.7086000000000001"/>
    <n v="-3.2256999999999998"/>
    <n v="2.3852000000000002"/>
    <n v="163.46351132632066"/>
    <n v="255.56020890468707"/>
    <n v="255.56020890468707"/>
  </r>
  <r>
    <n v="2019"/>
    <d v="2019-03-21T00:00:00"/>
    <x v="2"/>
    <s v="BDR"/>
    <x v="0"/>
    <d v="1899-12-30T12:17:00"/>
    <n v="29"/>
    <s v="qup"/>
    <s v="Queen Parrotfish"/>
    <s v="Scarus vetula"/>
    <x v="7"/>
    <x v="1"/>
    <n v="26"/>
    <n v="2"/>
    <s v="i"/>
    <n v="1.38E-2"/>
    <n v="3.03"/>
    <n v="-5.0162000000000004"/>
    <n v="3.1109"/>
    <n v="267.45352779811407"/>
    <n v="313.71883111439962"/>
    <n v="627.43766222879924"/>
  </r>
  <r>
    <n v="2019"/>
    <d v="2019-03-21T00:00:00"/>
    <x v="2"/>
    <s v="BDR"/>
    <x v="0"/>
    <d v="1899-12-30T12:17:00"/>
    <n v="29"/>
    <s v="prp"/>
    <s v="Princess Parrotfish"/>
    <s v="Scarus taeniopterus"/>
    <x v="7"/>
    <x v="1"/>
    <n v="33"/>
    <n v="2"/>
    <s v="t"/>
    <n v="3.3500000000000002E-2"/>
    <n v="2.7086000000000001"/>
    <n v="-3.2256999999999998"/>
    <n v="2.3852000000000002"/>
    <n v="434.60194397652009"/>
    <n v="604.58789760290301"/>
    <n v="1209.175795205806"/>
  </r>
  <r>
    <n v="2019"/>
    <d v="2019-03-21T00:00:00"/>
    <x v="2"/>
    <s v="BDR"/>
    <x v="0"/>
    <d v="1899-12-30T12:17:00"/>
    <n v="29"/>
    <s v="stop"/>
    <s v="Stoplight Parrotfish"/>
    <s v="Sparisoma viride"/>
    <x v="7"/>
    <x v="1"/>
    <n v="26"/>
    <n v="1"/>
    <s v="i"/>
    <n v="1.38E-2"/>
    <n v="3.04"/>
    <n v="-4.4317000000000002"/>
    <n v="2.9051"/>
    <n v="276.31092977022331"/>
    <n v="383.741768934785"/>
    <n v="383.741768934785"/>
  </r>
  <r>
    <n v="2019"/>
    <d v="2019-03-21T00:00:00"/>
    <x v="2"/>
    <s v="BDR"/>
    <x v="0"/>
    <d v="1899-12-30T12:17:00"/>
    <n v="29"/>
    <s v="blt"/>
    <s v="Blue Tang"/>
    <s v="Acanthurus coeruleus"/>
    <x v="8"/>
    <x v="1"/>
    <n v="13"/>
    <n v="2"/>
    <m/>
    <n v="2.512E-2"/>
    <n v="2.96"/>
    <n v="-2.8241999999999998"/>
    <n v="2.2637999999999998"/>
    <n v="49.807180515954464"/>
    <n v="91.483961183754317"/>
    <n v="182.96792236750863"/>
  </r>
  <r>
    <n v="2019"/>
    <d v="2019-03-21T00:00:00"/>
    <x v="2"/>
    <s v="BDR"/>
    <x v="0"/>
    <d v="1899-12-30T12:17:00"/>
    <n v="29"/>
    <s v="prp"/>
    <s v="Princess Parrotfish"/>
    <s v="Scarus taeniopterus"/>
    <x v="7"/>
    <x v="1"/>
    <n v="30"/>
    <n v="1"/>
    <s v="t"/>
    <n v="3.3500000000000002E-2"/>
    <n v="2.7086000000000001"/>
    <n v="-3.2256999999999998"/>
    <n v="2.3852000000000002"/>
    <n v="335.71862643946946"/>
    <n v="481.64783974460363"/>
    <n v="481.64783974460363"/>
  </r>
  <r>
    <n v="2019"/>
    <d v="2019-03-21T00:00:00"/>
    <x v="2"/>
    <s v="BDR"/>
    <x v="0"/>
    <d v="1899-12-30T12:17:00"/>
    <n v="29"/>
    <s v="stop"/>
    <s v="Stoplight Parrotfish"/>
    <s v="Sparisoma viride"/>
    <x v="7"/>
    <x v="1"/>
    <n v="23"/>
    <n v="2"/>
    <s v="i"/>
    <n v="1.38E-2"/>
    <n v="3.04"/>
    <n v="-4.4317000000000002"/>
    <n v="2.9051"/>
    <n v="190.34072005024225"/>
    <n v="268.75437106326598"/>
    <n v="537.50874212653196"/>
  </r>
  <r>
    <n v="2019"/>
    <d v="2019-03-21T00:00:00"/>
    <x v="2"/>
    <s v="BDR"/>
    <x v="0"/>
    <d v="1899-12-30T12:17:00"/>
    <n v="29"/>
    <s v="stop"/>
    <s v="Stoplight Parrotfish"/>
    <s v="Sparisoma viride"/>
    <x v="7"/>
    <x v="1"/>
    <n v="10"/>
    <n v="1"/>
    <s v="j"/>
    <n v="1.38E-2"/>
    <n v="3.04"/>
    <n v="-4.4317000000000002"/>
    <n v="2.9051"/>
    <n v="15.131399106775971"/>
    <n v="23.905619353446316"/>
    <n v="23.905619353446316"/>
  </r>
  <r>
    <n v="2019"/>
    <d v="2019-03-21T00:00:00"/>
    <x v="2"/>
    <s v="BDR"/>
    <x v="0"/>
    <d v="1899-12-30T12:17:00"/>
    <n v="29"/>
    <s v="bld"/>
    <s v="Black Durgon"/>
    <s v="Melichthys niger"/>
    <x v="18"/>
    <x v="2"/>
    <n v="30"/>
    <n v="1"/>
    <m/>
    <n v="2.3439999999999999E-2"/>
    <n v="2.95"/>
    <s v="NA"/>
    <s v="NA"/>
    <n v="533.90662367063396"/>
    <s v="NA"/>
    <n v="533.90662367063396"/>
  </r>
  <r>
    <n v="2019"/>
    <d v="2019-03-21T00:00:00"/>
    <x v="2"/>
    <s v="BDR"/>
    <x v="0"/>
    <d v="1899-12-30T12:17:00"/>
    <n v="29"/>
    <s v="snp"/>
    <s v="Sharp-nose puffer "/>
    <s v="Canthigaster rostrata"/>
    <x v="11"/>
    <x v="2"/>
    <n v="5"/>
    <n v="7"/>
    <m/>
    <n v="2.239E-2"/>
    <n v="2.96"/>
    <s v="NA"/>
    <s v="NA"/>
    <n v="2.6242506075131411"/>
    <s v="NA"/>
    <n v="18.369754252591989"/>
  </r>
  <r>
    <n v="2019"/>
    <d v="2019-03-21T00:00:00"/>
    <x v="2"/>
    <s v="BDR"/>
    <x v="0"/>
    <d v="1899-12-30T12:17:00"/>
    <n v="29"/>
    <s v="crw"/>
    <s v="Creole Wrasse"/>
    <s v="Clepticus parrae"/>
    <x v="1"/>
    <x v="3"/>
    <n v="17"/>
    <n v="2"/>
    <m/>
    <n v="9.5499999999999995E-3"/>
    <n v="3.05"/>
    <s v="NA"/>
    <s v="NA"/>
    <n v="54.059569361574873"/>
    <s v="NA"/>
    <n v="108.11913872314975"/>
  </r>
  <r>
    <n v="2019"/>
    <d v="2019-03-21T00:00:00"/>
    <x v="2"/>
    <s v="BDR"/>
    <x v="1"/>
    <d v="1899-12-30T12:17:00"/>
    <n v="29"/>
    <s v="grb"/>
    <s v="Graysby"/>
    <s v="Cephalopholis cruentata"/>
    <x v="2"/>
    <x v="0"/>
    <n v="15"/>
    <n v="2"/>
    <m/>
    <n v="1.1220000000000001E-2"/>
    <n v="3.07"/>
    <s v="NA"/>
    <s v="NA"/>
    <n v="45.771276260722111"/>
    <s v="NA"/>
    <n v="91.542552521444222"/>
  </r>
  <r>
    <n v="2019"/>
    <d v="2019-03-21T00:00:00"/>
    <x v="2"/>
    <s v="BDR"/>
    <x v="1"/>
    <d v="1899-12-30T12:17:00"/>
    <n v="29"/>
    <s v="sph"/>
    <s v="Spanish Hogfish"/>
    <s v="Bodianus rufus"/>
    <x v="1"/>
    <x v="0"/>
    <n v="6"/>
    <n v="1"/>
    <m/>
    <n v="1.44E-2"/>
    <n v="3.0531999999999999"/>
    <s v="NA"/>
    <s v="NA"/>
    <n v="3.4214790866122002"/>
    <s v="NA"/>
    <n v="3.4214790866122002"/>
  </r>
  <r>
    <n v="2019"/>
    <d v="2019-03-21T00:00:00"/>
    <x v="2"/>
    <s v="BDR"/>
    <x v="1"/>
    <d v="1899-12-30T12:17:00"/>
    <n v="29"/>
    <s v="sqf"/>
    <s v="Squirrel Fish"/>
    <s v="Holocentrus adsensionis"/>
    <x v="6"/>
    <x v="0"/>
    <n v="30"/>
    <n v="1"/>
    <m/>
    <n v="1.585E-2"/>
    <n v="2.97"/>
    <s v="NA"/>
    <s v="NA"/>
    <n v="386.43761498796084"/>
    <s v="NA"/>
    <n v="386.43761498796084"/>
  </r>
  <r>
    <n v="2019"/>
    <d v="2019-03-21T00:00:00"/>
    <x v="2"/>
    <s v="BDR"/>
    <x v="1"/>
    <d v="1899-12-30T12:17:00"/>
    <n v="29"/>
    <s v="grb"/>
    <s v="Graysby"/>
    <s v="Cephalopholis cruentata"/>
    <x v="2"/>
    <x v="0"/>
    <n v="12"/>
    <n v="1"/>
    <m/>
    <n v="1.1220000000000001E-2"/>
    <n v="3.07"/>
    <s v="NA"/>
    <s v="NA"/>
    <n v="23.071683335720802"/>
    <s v="NA"/>
    <n v="23.071683335720802"/>
  </r>
  <r>
    <n v="2019"/>
    <d v="2019-03-21T00:00:00"/>
    <x v="2"/>
    <s v="BDR"/>
    <x v="1"/>
    <d v="1899-12-30T12:17:00"/>
    <n v="29"/>
    <s v="bhw"/>
    <s v="Bluehead Wrasse"/>
    <s v="Thalassoma bifasciatum"/>
    <x v="1"/>
    <x v="0"/>
    <n v="6"/>
    <n v="7"/>
    <m/>
    <n v="8.9099999999999995E-3"/>
    <n v="3.01"/>
    <s v="NA"/>
    <s v="NA"/>
    <n v="1.9593542699963782"/>
    <s v="NA"/>
    <n v="13.715479889974647"/>
  </r>
  <r>
    <n v="2019"/>
    <d v="2019-03-21T00:00:00"/>
    <x v="2"/>
    <s v="BDR"/>
    <x v="1"/>
    <d v="1899-12-30T12:17:00"/>
    <n v="29"/>
    <s v="bhw"/>
    <s v="Bluehead Wrasse"/>
    <s v="Thalassoma bifasciatum"/>
    <x v="1"/>
    <x v="0"/>
    <n v="4"/>
    <n v="5"/>
    <m/>
    <n v="8.9099999999999995E-3"/>
    <n v="3.01"/>
    <s v="NA"/>
    <s v="NA"/>
    <n v="0.5782002537554658"/>
    <s v="NA"/>
    <n v="2.891001268777329"/>
  </r>
  <r>
    <n v="2019"/>
    <d v="2019-03-21T00:00:00"/>
    <x v="2"/>
    <s v="BDR"/>
    <x v="1"/>
    <d v="1899-12-30T12:17:00"/>
    <n v="29"/>
    <s v="yhw"/>
    <s v="Yellowhead Wrasse"/>
    <s v="Halichoeres garnoti"/>
    <x v="1"/>
    <x v="0"/>
    <n v="4"/>
    <n v="6"/>
    <m/>
    <n v="0.01"/>
    <n v="3.13"/>
    <s v="NA"/>
    <s v="NA"/>
    <n v="0.76638637095611406"/>
    <s v="NA"/>
    <n v="4.5983182257366844"/>
  </r>
  <r>
    <n v="2019"/>
    <d v="2019-03-21T00:00:00"/>
    <x v="2"/>
    <s v="BDR"/>
    <x v="1"/>
    <d v="1899-12-30T12:17:00"/>
    <n v="29"/>
    <s v="frg"/>
    <s v="French Grunt"/>
    <s v="Haemulon flavolineatum"/>
    <x v="3"/>
    <x v="0"/>
    <n v="15"/>
    <n v="1"/>
    <m/>
    <n v="1.349E-2"/>
    <n v="3"/>
    <s v="NA"/>
    <s v="NA"/>
    <n v="45.528750000000002"/>
    <s v="NA"/>
    <n v="45.528750000000002"/>
  </r>
  <r>
    <n v="2019"/>
    <d v="2019-03-21T00:00:00"/>
    <x v="2"/>
    <s v="BDR"/>
    <x v="1"/>
    <d v="1899-12-30T12:17:00"/>
    <n v="29"/>
    <s v="bhw"/>
    <s v="Bluehead Wrasse"/>
    <s v="Thalassoma bifasciatum"/>
    <x v="1"/>
    <x v="0"/>
    <n v="4"/>
    <n v="5"/>
    <m/>
    <n v="8.9099999999999995E-3"/>
    <n v="3.01"/>
    <s v="NA"/>
    <s v="NA"/>
    <n v="0.5782002537554658"/>
    <s v="NA"/>
    <n v="2.891001268777329"/>
  </r>
  <r>
    <n v="2019"/>
    <d v="2019-03-21T00:00:00"/>
    <x v="2"/>
    <s v="BDR"/>
    <x v="1"/>
    <d v="1899-12-30T12:17:00"/>
    <n v="29"/>
    <s v="stop"/>
    <s v="Stoplight Parrotfish"/>
    <s v="Sparisoma viride"/>
    <x v="7"/>
    <x v="1"/>
    <n v="26"/>
    <n v="1"/>
    <s v="i"/>
    <n v="1.38E-2"/>
    <n v="3.04"/>
    <n v="-4.4317000000000002"/>
    <n v="2.9051"/>
    <n v="276.31092977022331"/>
    <n v="383.741768934785"/>
    <n v="383.741768934785"/>
  </r>
  <r>
    <n v="2019"/>
    <d v="2019-03-21T00:00:00"/>
    <x v="2"/>
    <s v="BDR"/>
    <x v="1"/>
    <d v="1899-12-30T12:17:00"/>
    <n v="29"/>
    <s v="qup"/>
    <s v="Queen Parrotfish"/>
    <s v="Scarus vetula"/>
    <x v="7"/>
    <x v="1"/>
    <n v="30"/>
    <n v="1"/>
    <s v="i"/>
    <n v="1.38E-2"/>
    <n v="3.03"/>
    <n v="-5.0162000000000004"/>
    <n v="3.1109"/>
    <n v="412.62590342031763"/>
    <n v="489.6395738782121"/>
    <n v="489.6395738782121"/>
  </r>
  <r>
    <n v="2019"/>
    <d v="2019-03-21T00:00:00"/>
    <x v="2"/>
    <s v="BDR"/>
    <x v="1"/>
    <d v="1899-12-30T12:17:00"/>
    <n v="29"/>
    <s v="stop"/>
    <s v="Stoplight Parrotfish"/>
    <s v="Sparisoma viride"/>
    <x v="7"/>
    <x v="1"/>
    <n v="7"/>
    <n v="1"/>
    <s v="j"/>
    <n v="1.38E-2"/>
    <n v="3.04"/>
    <n v="-4.4317000000000002"/>
    <n v="2.9051"/>
    <n v="5.1165488871861227"/>
    <n v="8.4819228141807379"/>
    <n v="8.4819228141807379"/>
  </r>
  <r>
    <n v="2019"/>
    <d v="2019-03-21T00:00:00"/>
    <x v="2"/>
    <s v="BDR"/>
    <x v="1"/>
    <d v="1899-12-30T12:17:00"/>
    <n v="29"/>
    <s v="prp"/>
    <s v="Princess Parrotfish"/>
    <s v="Scarus taeniopterus"/>
    <x v="7"/>
    <x v="1"/>
    <n v="43"/>
    <n v="1"/>
    <s v="t"/>
    <n v="3.3500000000000002E-2"/>
    <n v="2.7086000000000001"/>
    <n v="-3.2256999999999998"/>
    <n v="2.3852000000000002"/>
    <n v="890.1382548736716"/>
    <n v="1136.7081144734543"/>
    <n v="1136.7081144734543"/>
  </r>
  <r>
    <n v="2019"/>
    <d v="2019-03-21T00:00:00"/>
    <x v="2"/>
    <s v="BDR"/>
    <x v="1"/>
    <d v="1899-12-30T12:17:00"/>
    <n v="29"/>
    <s v="stop"/>
    <s v="Stoplight Parrotfish"/>
    <s v="Sparisoma viride"/>
    <x v="7"/>
    <x v="1"/>
    <n v="27"/>
    <n v="1"/>
    <s v="t"/>
    <n v="1.38E-2"/>
    <n v="3.04"/>
    <n v="-4.4317000000000002"/>
    <n v="2.9051"/>
    <n v="309.9023927596819"/>
    <n v="428.20809318874581"/>
    <n v="428.20809318874581"/>
  </r>
  <r>
    <n v="2019"/>
    <d v="2019-03-21T00:00:00"/>
    <x v="2"/>
    <s v="BDR"/>
    <x v="1"/>
    <d v="1899-12-30T12:17:00"/>
    <n v="29"/>
    <s v="blt"/>
    <s v="Blue Tang"/>
    <s v="Acanthurus coeruleus"/>
    <x v="8"/>
    <x v="1"/>
    <n v="15"/>
    <n v="24"/>
    <m/>
    <n v="2.512E-2"/>
    <n v="2.96"/>
    <n v="-2.8241999999999998"/>
    <n v="2.2637999999999998"/>
    <n v="76.076366478829684"/>
    <n v="126.48394196747614"/>
    <n v="3035.6146072194274"/>
  </r>
  <r>
    <n v="2019"/>
    <d v="2019-03-21T00:00:00"/>
    <x v="2"/>
    <s v="BDR"/>
    <x v="1"/>
    <d v="1899-12-30T12:17:00"/>
    <n v="29"/>
    <s v="stop"/>
    <s v="Stoplight Parrotfish"/>
    <s v="Sparisoma viride"/>
    <x v="7"/>
    <x v="1"/>
    <n v="34"/>
    <n v="2"/>
    <s v="t"/>
    <n v="1.38E-2"/>
    <n v="3.04"/>
    <n v="-4.4317000000000002"/>
    <n v="2.9051"/>
    <n v="624.56119053872885"/>
    <n v="836.56444365737127"/>
    <n v="1673.1288873147425"/>
  </r>
  <r>
    <n v="2019"/>
    <d v="2019-03-21T00:00:00"/>
    <x v="2"/>
    <s v="BDR"/>
    <x v="1"/>
    <d v="1899-12-30T12:17:00"/>
    <n v="29"/>
    <s v="rbp"/>
    <s v="Redband Parrotfish"/>
    <s v="Sparisoma aurofrenatum"/>
    <x v="7"/>
    <x v="1"/>
    <n v="25"/>
    <n v="1"/>
    <s v="i"/>
    <n v="1.072E-2"/>
    <n v="3.12"/>
    <n v="-4.0781000000000001"/>
    <n v="2.7437999999999998"/>
    <n v="246.47201318184392"/>
    <n v="317.22528468051854"/>
    <n v="317.22528468051854"/>
  </r>
  <r>
    <n v="2019"/>
    <d v="2019-03-21T00:00:00"/>
    <x v="2"/>
    <s v="BDR"/>
    <x v="1"/>
    <d v="1899-12-30T12:17:00"/>
    <n v="29"/>
    <s v="prp"/>
    <s v="Princess Parrotfish"/>
    <s v="Scarus taeniopterus"/>
    <x v="7"/>
    <x v="1"/>
    <n v="19"/>
    <n v="1"/>
    <s v="i"/>
    <n v="3.3500000000000002E-2"/>
    <n v="2.7086000000000001"/>
    <n v="-3.2256999999999998"/>
    <n v="2.3852000000000002"/>
    <n v="97.426434846443598"/>
    <n v="162.02539503890316"/>
    <n v="162.02539503890316"/>
  </r>
  <r>
    <n v="2019"/>
    <d v="2019-03-21T00:00:00"/>
    <x v="2"/>
    <s v="BDR"/>
    <x v="1"/>
    <d v="1899-12-30T12:17:00"/>
    <n v="29"/>
    <s v="rbp"/>
    <s v="Redband Parrotfish"/>
    <s v="Sparisoma aurofrenatum"/>
    <x v="7"/>
    <x v="1"/>
    <n v="15"/>
    <n v="1"/>
    <s v="j"/>
    <n v="1.072E-2"/>
    <n v="3.12"/>
    <n v="-4.0781000000000001"/>
    <n v="2.7437999999999998"/>
    <n v="50.072527485111436"/>
    <n v="78.101467931149301"/>
    <n v="78.101467931149301"/>
  </r>
  <r>
    <n v="2019"/>
    <d v="2019-03-21T00:00:00"/>
    <x v="2"/>
    <s v="BDR"/>
    <x v="1"/>
    <d v="1899-12-30T12:17:00"/>
    <n v="29"/>
    <s v="snp"/>
    <s v="Sharp-nose puffer "/>
    <s v="Canthigaster rostrata"/>
    <x v="11"/>
    <x v="2"/>
    <n v="3"/>
    <n v="10"/>
    <m/>
    <n v="2.239E-2"/>
    <n v="2.96"/>
    <s v="NA"/>
    <s v="NA"/>
    <n v="0.57853948885208784"/>
    <s v="NA"/>
    <n v="5.7853948885208784"/>
  </r>
  <r>
    <n v="2019"/>
    <d v="2019-03-21T00:00:00"/>
    <x v="2"/>
    <s v="BDR"/>
    <x v="1"/>
    <d v="1899-12-30T12:17:00"/>
    <n v="29"/>
    <s v="scf"/>
    <s v="Scrawled Filefish"/>
    <s v="Aluterus scriptus"/>
    <x v="9"/>
    <x v="2"/>
    <n v="45"/>
    <n v="1"/>
    <m/>
    <n v="0.82299999999999995"/>
    <n v="1.8136000000000001"/>
    <s v="NA"/>
    <s v="NA"/>
    <n v="819.72097924680759"/>
    <s v="NA"/>
    <n v="819.72097924680759"/>
  </r>
  <r>
    <n v="2019"/>
    <d v="2019-03-21T00:00:00"/>
    <x v="2"/>
    <s v="BDR"/>
    <x v="1"/>
    <d v="1899-12-30T12:17:00"/>
    <n v="29"/>
    <s v="osf"/>
    <s v="Orangespotted Filefish"/>
    <s v="Cantherhines pullus"/>
    <x v="9"/>
    <x v="2"/>
    <n v="17"/>
    <n v="1"/>
    <m/>
    <n v="2.291E-2"/>
    <n v="2.87"/>
    <s v="NA"/>
    <s v="NA"/>
    <n v="77.877767556674257"/>
    <s v="NA"/>
    <n v="77.877767556674257"/>
  </r>
  <r>
    <n v="2019"/>
    <d v="2019-03-21T00:00:00"/>
    <x v="2"/>
    <s v="BDR"/>
    <x v="1"/>
    <d v="1899-12-30T12:17:00"/>
    <n v="29"/>
    <s v="crw"/>
    <s v="Creole Wrasse"/>
    <s v="Clepticus parrae"/>
    <x v="1"/>
    <x v="3"/>
    <n v="15"/>
    <n v="1"/>
    <m/>
    <n v="9.5499999999999995E-3"/>
    <n v="3.05"/>
    <s v="NA"/>
    <s v="NA"/>
    <n v="36.904702755418647"/>
    <s v="NA"/>
    <n v="36.904702755418647"/>
  </r>
  <r>
    <n v="2019"/>
    <d v="2019-03-21T00:00:00"/>
    <x v="2"/>
    <s v="BDR"/>
    <x v="2"/>
    <d v="1899-12-30T12:17:00"/>
    <n v="29"/>
    <s v="baj"/>
    <s v="Bar Jack"/>
    <s v="Caranx ruber"/>
    <x v="13"/>
    <x v="0"/>
    <n v="26"/>
    <n v="1"/>
    <m/>
    <n v="1.6979999999999999E-2"/>
    <n v="2.95"/>
    <s v="NA"/>
    <s v="NA"/>
    <n v="253.57653459043166"/>
    <s v="NA"/>
    <n v="253.57653459043166"/>
  </r>
  <r>
    <n v="2019"/>
    <d v="2019-03-21T00:00:00"/>
    <x v="2"/>
    <s v="BDR"/>
    <x v="2"/>
    <d v="1899-12-30T12:17:00"/>
    <n v="29"/>
    <s v="bdb"/>
    <s v="Banded Butterflyfish"/>
    <s v="Chaetodan striatus"/>
    <x v="16"/>
    <x v="0"/>
    <n v="15"/>
    <n v="2"/>
    <m/>
    <n v="2.239E-2"/>
    <n v="3.03"/>
    <s v="NA"/>
    <s v="NA"/>
    <n v="81.961634101783005"/>
    <s v="NA"/>
    <n v="163.92326820356601"/>
  </r>
  <r>
    <n v="2019"/>
    <d v="2019-03-21T00:00:00"/>
    <x v="2"/>
    <s v="BDR"/>
    <x v="2"/>
    <d v="1899-12-30T12:17:00"/>
    <n v="29"/>
    <s v="sph"/>
    <s v="Spanish Hogfish"/>
    <s v="Bodianus rufus"/>
    <x v="1"/>
    <x v="0"/>
    <n v="10"/>
    <n v="1"/>
    <m/>
    <n v="1.44E-2"/>
    <n v="3.0531999999999999"/>
    <s v="NA"/>
    <s v="NA"/>
    <n v="16.276555076237244"/>
    <s v="NA"/>
    <n v="16.276555076237244"/>
  </r>
  <r>
    <n v="2019"/>
    <d v="2019-03-21T00:00:00"/>
    <x v="2"/>
    <s v="BDR"/>
    <x v="2"/>
    <d v="1899-12-30T12:17:00"/>
    <n v="29"/>
    <s v="crf"/>
    <s v="Creole Fish"/>
    <s v="Paranthias furcifer"/>
    <x v="2"/>
    <x v="0"/>
    <n v="15"/>
    <n v="1"/>
    <m/>
    <n v="1.35E-2"/>
    <n v="3.0430000000000001"/>
    <s v="NA"/>
    <s v="NA"/>
    <n v="51.189332893542563"/>
    <s v="NA"/>
    <n v="51.189332893542563"/>
  </r>
  <r>
    <n v="2019"/>
    <d v="2019-03-21T00:00:00"/>
    <x v="2"/>
    <s v="BDR"/>
    <x v="2"/>
    <d v="1899-12-30T12:17:00"/>
    <n v="29"/>
    <s v="ygf"/>
    <s v="Goatfish"/>
    <s v="Mulloidichthys martinicus"/>
    <x v="4"/>
    <x v="0"/>
    <n v="20"/>
    <n v="4"/>
    <m/>
    <n v="9.7699999999999992E-3"/>
    <n v="3.12"/>
    <s v="NA"/>
    <s v="NA"/>
    <n v="111.97166862172135"/>
    <s v="NA"/>
    <n v="447.8866744868854"/>
  </r>
  <r>
    <n v="2019"/>
    <d v="2019-03-21T00:00:00"/>
    <x v="2"/>
    <s v="BDR"/>
    <x v="2"/>
    <d v="1899-12-30T12:17:00"/>
    <n v="29"/>
    <s v="yhw"/>
    <s v="Yellowhead Wrasse"/>
    <s v="Halichoeres garnoti"/>
    <x v="1"/>
    <x v="0"/>
    <n v="10"/>
    <n v="1"/>
    <m/>
    <n v="0.01"/>
    <n v="3.13"/>
    <s v="NA"/>
    <s v="NA"/>
    <n v="13.48962882591654"/>
    <s v="NA"/>
    <n v="13.48962882591654"/>
  </r>
  <r>
    <n v="2019"/>
    <d v="2019-03-21T00:00:00"/>
    <x v="2"/>
    <s v="BDR"/>
    <x v="2"/>
    <d v="1899-12-30T12:17:00"/>
    <n v="29"/>
    <s v="grb"/>
    <s v="Graysby"/>
    <s v="Cephalopholis cruentata"/>
    <x v="2"/>
    <x v="0"/>
    <n v="23"/>
    <n v="1"/>
    <m/>
    <n v="1.1220000000000001E-2"/>
    <n v="3.07"/>
    <s v="NA"/>
    <s v="NA"/>
    <n v="170.01894363938533"/>
    <s v="NA"/>
    <n v="170.01894363938533"/>
  </r>
  <r>
    <n v="2019"/>
    <d v="2019-03-21T00:00:00"/>
    <x v="2"/>
    <s v="BDR"/>
    <x v="2"/>
    <d v="1899-12-30T12:17:00"/>
    <n v="29"/>
    <s v="bhw"/>
    <s v="Bluehead Wrasse"/>
    <s v="Thalassoma bifasciatum"/>
    <x v="1"/>
    <x v="0"/>
    <n v="4"/>
    <n v="10"/>
    <m/>
    <n v="8.9099999999999995E-3"/>
    <n v="3.01"/>
    <s v="NA"/>
    <s v="NA"/>
    <n v="0.5782002537554658"/>
    <s v="NA"/>
    <n v="5.782002537554658"/>
  </r>
  <r>
    <n v="2019"/>
    <d v="2019-03-21T00:00:00"/>
    <x v="2"/>
    <s v="BDR"/>
    <x v="2"/>
    <d v="1899-12-30T12:17:00"/>
    <n v="29"/>
    <s v="sqf"/>
    <s v="Squirrel Fish"/>
    <s v="Holocentrus adsensionis"/>
    <x v="6"/>
    <x v="0"/>
    <n v="24"/>
    <n v="1"/>
    <m/>
    <n v="1.585E-2"/>
    <n v="2.97"/>
    <s v="NA"/>
    <s v="NA"/>
    <n v="199.18501122689378"/>
    <s v="NA"/>
    <n v="199.18501122689378"/>
  </r>
  <r>
    <n v="2019"/>
    <d v="2019-03-21T00:00:00"/>
    <x v="2"/>
    <s v="BDR"/>
    <x v="2"/>
    <d v="1899-12-30T12:17:00"/>
    <n v="29"/>
    <s v="qup"/>
    <s v="Queen Parrotfish"/>
    <s v="Scarus vetula"/>
    <x v="7"/>
    <x v="1"/>
    <n v="20"/>
    <n v="1"/>
    <s v="i"/>
    <n v="1.38E-2"/>
    <n v="3.03"/>
    <n v="-5.0162000000000004"/>
    <n v="3.1109"/>
    <n v="120.7813760748945"/>
    <n v="138.69928220116935"/>
    <n v="138.69928220116935"/>
  </r>
  <r>
    <n v="2019"/>
    <d v="2019-03-21T00:00:00"/>
    <x v="2"/>
    <s v="BDR"/>
    <x v="2"/>
    <d v="1899-12-30T12:17:00"/>
    <n v="29"/>
    <s v="stop"/>
    <s v="Stoplight Parrotfish"/>
    <s v="Sparisoma viride"/>
    <x v="7"/>
    <x v="1"/>
    <n v="29"/>
    <n v="1"/>
    <s v="t"/>
    <n v="1.38E-2"/>
    <n v="3.04"/>
    <n v="-4.4317000000000002"/>
    <n v="2.9051"/>
    <n v="385.09599325522657"/>
    <n v="527.00219453145235"/>
    <n v="527.00219453145235"/>
  </r>
  <r>
    <n v="2019"/>
    <d v="2019-03-21T00:00:00"/>
    <x v="2"/>
    <s v="BDR"/>
    <x v="2"/>
    <d v="1899-12-30T12:17:00"/>
    <n v="29"/>
    <s v="qup"/>
    <s v="Queen Parrotfish"/>
    <s v="Scarus vetula"/>
    <x v="7"/>
    <x v="1"/>
    <n v="10"/>
    <n v="1"/>
    <s v="j"/>
    <n v="1.38E-2"/>
    <n v="3.03"/>
    <n v="-5.0162000000000004"/>
    <n v="3.1109"/>
    <n v="14.786966412278975"/>
    <n v="16.054618868009708"/>
    <n v="16.054618868009708"/>
  </r>
  <r>
    <n v="2019"/>
    <d v="2019-03-21T00:00:00"/>
    <x v="2"/>
    <s v="BDR"/>
    <x v="2"/>
    <d v="1899-12-30T12:17:00"/>
    <n v="29"/>
    <s v="prp"/>
    <s v="Princess Parrotfish"/>
    <s v="Scarus taeniopterus"/>
    <x v="7"/>
    <x v="1"/>
    <n v="33"/>
    <n v="1"/>
    <s v="t"/>
    <n v="3.3500000000000002E-2"/>
    <n v="2.7086000000000001"/>
    <n v="-3.2256999999999998"/>
    <n v="2.3852000000000002"/>
    <n v="434.60194397652009"/>
    <n v="604.58789760290301"/>
    <n v="604.58789760290301"/>
  </r>
  <r>
    <n v="2019"/>
    <d v="2019-03-21T00:00:00"/>
    <x v="2"/>
    <s v="BDR"/>
    <x v="2"/>
    <d v="1899-12-30T12:17:00"/>
    <n v="29"/>
    <s v="stop"/>
    <s v="Stoplight Parrotfish"/>
    <s v="Sparisoma viride"/>
    <x v="7"/>
    <x v="1"/>
    <n v="35"/>
    <n v="1"/>
    <s v="t"/>
    <n v="1.38E-2"/>
    <n v="3.04"/>
    <n v="-4.4317000000000002"/>
    <n v="2.9051"/>
    <n v="682.09668871823169"/>
    <n v="910.06429464234679"/>
    <n v="910.06429464234679"/>
  </r>
  <r>
    <n v="2019"/>
    <d v="2019-03-21T00:00:00"/>
    <x v="2"/>
    <s v="BDR"/>
    <x v="2"/>
    <d v="1899-12-30T12:17:00"/>
    <n v="29"/>
    <s v="blt"/>
    <s v="Blue Tang"/>
    <s v="Acanthurus coeruleus"/>
    <x v="8"/>
    <x v="1"/>
    <n v="15"/>
    <n v="55"/>
    <m/>
    <n v="2.512E-2"/>
    <n v="2.96"/>
    <n v="-2.8241999999999998"/>
    <n v="2.2637999999999998"/>
    <n v="76.076366478829684"/>
    <n v="126.48394196747614"/>
    <n v="6956.6168082111881"/>
  </r>
  <r>
    <n v="2019"/>
    <d v="2019-03-21T00:00:00"/>
    <x v="2"/>
    <s v="BDR"/>
    <x v="2"/>
    <d v="1899-12-30T12:17:00"/>
    <n v="29"/>
    <s v="ocs"/>
    <s v="Ocean Surgeonfish"/>
    <s v="Acanthurus bahianus"/>
    <x v="8"/>
    <x v="1"/>
    <n v="20"/>
    <n v="20"/>
    <m/>
    <n v="1.8620000000000001E-2"/>
    <n v="2.91"/>
    <n v="-4.6005000000000003"/>
    <n v="2.9752000000000001"/>
    <n v="113.75669450709155"/>
    <n v="176.00477205767049"/>
    <n v="3520.0954411534099"/>
  </r>
  <r>
    <n v="2019"/>
    <d v="2019-03-21T00:00:00"/>
    <x v="2"/>
    <s v="BDR"/>
    <x v="2"/>
    <d v="1899-12-30T12:17:00"/>
    <n v="29"/>
    <s v="dcf"/>
    <s v="Doctorfish"/>
    <s v="Acanthurus chirurgus"/>
    <x v="8"/>
    <x v="1"/>
    <n v="20"/>
    <n v="15"/>
    <m/>
    <n v="2.0889999999999999E-2"/>
    <n v="2.96"/>
    <n v="-2.4262000000000001"/>
    <n v="2.0768"/>
    <n v="148.24744840645624"/>
    <n v="225.20555304089149"/>
    <n v="3378.0832956133722"/>
  </r>
  <r>
    <n v="2019"/>
    <d v="2019-03-21T00:00:00"/>
    <x v="2"/>
    <s v="BDR"/>
    <x v="2"/>
    <d v="1899-12-30T12:17:00"/>
    <n v="29"/>
    <s v="rbp"/>
    <s v="Redband Parrotfish"/>
    <s v="Sparisoma aurofrenatum"/>
    <x v="7"/>
    <x v="1"/>
    <n v="30"/>
    <n v="1"/>
    <s v="i"/>
    <n v="1.072E-2"/>
    <n v="3.12"/>
    <n v="-4.0781000000000001"/>
    <n v="2.7437999999999998"/>
    <n v="435.32449018291874"/>
    <n v="523.14887857456608"/>
    <n v="523.14887857456608"/>
  </r>
  <r>
    <n v="2019"/>
    <d v="2019-03-21T00:00:00"/>
    <x v="2"/>
    <s v="BDR"/>
    <x v="2"/>
    <d v="1899-12-30T12:17:00"/>
    <n v="29"/>
    <s v="prp"/>
    <s v="Princess Parrotfish"/>
    <s v="Scarus taeniopterus"/>
    <x v="7"/>
    <x v="1"/>
    <n v="22"/>
    <n v="2"/>
    <s v="i"/>
    <n v="3.3500000000000002E-2"/>
    <n v="2.7086000000000001"/>
    <n v="-3.2256999999999998"/>
    <n v="2.3852000000000002"/>
    <n v="144.92085256517834"/>
    <n v="229.85109565998633"/>
    <n v="459.70219131997266"/>
  </r>
  <r>
    <n v="2019"/>
    <d v="2019-03-21T00:00:00"/>
    <x v="2"/>
    <s v="BDR"/>
    <x v="2"/>
    <d v="1899-12-30T12:17:00"/>
    <n v="29"/>
    <s v="rbp"/>
    <s v="Redband Parrotfish"/>
    <s v="Sparisoma aurofrenatum"/>
    <x v="7"/>
    <x v="1"/>
    <n v="15"/>
    <n v="2"/>
    <s v="j"/>
    <n v="1.072E-2"/>
    <n v="3.12"/>
    <n v="-4.0781000000000001"/>
    <n v="2.7437999999999998"/>
    <n v="50.072527485111436"/>
    <n v="78.101467931149301"/>
    <n v="156.2029358622986"/>
  </r>
  <r>
    <n v="2019"/>
    <d v="2019-03-21T00:00:00"/>
    <x v="2"/>
    <s v="BDR"/>
    <x v="2"/>
    <d v="1899-12-30T12:17:00"/>
    <n v="29"/>
    <s v="stop"/>
    <s v="Stoplight Parrotfish"/>
    <s v="Sparisoma viride"/>
    <x v="7"/>
    <x v="1"/>
    <n v="10"/>
    <n v="2"/>
    <s v="j"/>
    <n v="1.38E-2"/>
    <n v="3.04"/>
    <n v="-4.4317000000000002"/>
    <n v="2.9051"/>
    <n v="15.131399106775971"/>
    <n v="23.905619353446316"/>
    <n v="47.811238706892631"/>
  </r>
  <r>
    <n v="2019"/>
    <d v="2019-03-21T00:00:00"/>
    <x v="2"/>
    <s v="BDR"/>
    <x v="2"/>
    <d v="1899-12-30T12:17:00"/>
    <n v="29"/>
    <s v="stop"/>
    <s v="Stoplight Parrotfish"/>
    <s v="Sparisoma viride"/>
    <x v="7"/>
    <x v="1"/>
    <n v="41"/>
    <n v="1"/>
    <s v="t"/>
    <n v="1.38E-2"/>
    <n v="3.04"/>
    <n v="-4.4317000000000002"/>
    <n v="2.9051"/>
    <n v="1103.4229455781656"/>
    <n v="1441.1141490395173"/>
    <n v="1441.1141490395173"/>
  </r>
  <r>
    <n v="2019"/>
    <d v="2019-03-21T00:00:00"/>
    <x v="2"/>
    <s v="BDR"/>
    <x v="2"/>
    <d v="1899-12-30T12:17:00"/>
    <n v="29"/>
    <s v="qup"/>
    <s v="Queen Parrotfish"/>
    <s v="Scarus vetula"/>
    <x v="7"/>
    <x v="1"/>
    <n v="33"/>
    <n v="1"/>
    <s v="i"/>
    <n v="1.38E-2"/>
    <n v="3.03"/>
    <n v="-5.0162000000000004"/>
    <n v="3.1109"/>
    <n v="550.77766968219782"/>
    <n v="658.63531859738646"/>
    <n v="658.63531859738646"/>
  </r>
  <r>
    <n v="2019"/>
    <d v="2019-03-21T00:00:00"/>
    <x v="2"/>
    <s v="BDR"/>
    <x v="2"/>
    <d v="1899-12-30T12:17:00"/>
    <n v="29"/>
    <s v="rkb"/>
    <s v="Rock Beauty"/>
    <s v="Holacanthus tricolour"/>
    <x v="15"/>
    <x v="2"/>
    <n v="25"/>
    <n v="1"/>
    <s v="i"/>
    <n v="3.388E-2"/>
    <n v="2.91"/>
    <s v="NA"/>
    <s v="NA"/>
    <n v="396.23134339498114"/>
    <s v="NA"/>
    <n v="396.23134339498114"/>
  </r>
  <r>
    <n v="2019"/>
    <d v="2019-03-21T00:00:00"/>
    <x v="2"/>
    <s v="BDR"/>
    <x v="2"/>
    <d v="1899-12-30T12:17:00"/>
    <n v="29"/>
    <s v="snp"/>
    <s v="Sharp-nose puffer "/>
    <s v="Canthigaster rostrata"/>
    <x v="11"/>
    <x v="2"/>
    <n v="4"/>
    <n v="10"/>
    <m/>
    <n v="2.239E-2"/>
    <n v="2.96"/>
    <s v="NA"/>
    <s v="NA"/>
    <n v="1.3556627654519102"/>
    <s v="NA"/>
    <n v="13.556627654519103"/>
  </r>
  <r>
    <n v="2019"/>
    <d v="2019-03-21T00:00:00"/>
    <x v="2"/>
    <s v="BDR"/>
    <x v="3"/>
    <d v="1899-12-30T12:17:00"/>
    <n v="29"/>
    <s v="inl"/>
    <s v="Inshore Lizardfish"/>
    <s v="Synodus foetens"/>
    <x v="19"/>
    <x v="0"/>
    <n v="26"/>
    <n v="1"/>
    <m/>
    <n v="3.8E-3"/>
    <n v="3.21"/>
    <s v="NA"/>
    <s v="NA"/>
    <n v="132.38782390354228"/>
    <s v="NA"/>
    <n v="132.38782390354228"/>
  </r>
  <r>
    <n v="2019"/>
    <d v="2019-03-21T00:00:00"/>
    <x v="2"/>
    <s v="BDR"/>
    <x v="3"/>
    <d v="1899-12-30T12:17:00"/>
    <n v="29"/>
    <s v="grb"/>
    <s v="Graysby"/>
    <s v="Cephalopholis cruentata"/>
    <x v="2"/>
    <x v="0"/>
    <n v="20"/>
    <n v="1"/>
    <m/>
    <n v="1.1220000000000001E-2"/>
    <n v="3.07"/>
    <s v="NA"/>
    <s v="NA"/>
    <n v="110.70186655152514"/>
    <s v="NA"/>
    <n v="110.70186655152514"/>
  </r>
  <r>
    <n v="2019"/>
    <d v="2019-03-21T00:00:00"/>
    <x v="2"/>
    <s v="BDR"/>
    <x v="3"/>
    <d v="1899-12-30T12:17:00"/>
    <n v="29"/>
    <s v="frg"/>
    <s v="French Grunt"/>
    <s v="Haemulon flavolineatum"/>
    <x v="3"/>
    <x v="0"/>
    <n v="17"/>
    <n v="1"/>
    <m/>
    <n v="1.349E-2"/>
    <n v="3"/>
    <s v="NA"/>
    <s v="NA"/>
    <n v="66.27637"/>
    <s v="NA"/>
    <n v="66.27637"/>
  </r>
  <r>
    <n v="2019"/>
    <d v="2019-03-21T00:00:00"/>
    <x v="2"/>
    <s v="BDR"/>
    <x v="3"/>
    <d v="1899-12-30T12:17:00"/>
    <n v="29"/>
    <s v="ygf"/>
    <s v="Goatfish"/>
    <s v="Mulloidichthys martinicus"/>
    <x v="4"/>
    <x v="0"/>
    <n v="17"/>
    <n v="6"/>
    <m/>
    <n v="9.7699999999999992E-3"/>
    <n v="3.12"/>
    <s v="NA"/>
    <s v="NA"/>
    <n v="67.436527390317082"/>
    <s v="NA"/>
    <n v="404.61916434190249"/>
  </r>
  <r>
    <n v="2019"/>
    <d v="2019-03-21T00:00:00"/>
    <x v="2"/>
    <s v="BDR"/>
    <x v="3"/>
    <d v="1899-12-30T12:17:00"/>
    <n v="29"/>
    <s v="trum"/>
    <s v="Atlantic trumpetfish"/>
    <s v="Aulostomus maculatus"/>
    <x v="14"/>
    <x v="0"/>
    <n v="33"/>
    <n v="1"/>
    <m/>
    <n v="1E-4"/>
    <n v="3.5539999999999998"/>
    <s v="NA"/>
    <s v="NA"/>
    <n v="24.934378190632227"/>
    <s v="NA"/>
    <n v="24.934378190632227"/>
  </r>
  <r>
    <n v="2019"/>
    <d v="2019-03-21T00:00:00"/>
    <x v="2"/>
    <s v="BDR"/>
    <x v="3"/>
    <d v="1899-12-30T12:17:00"/>
    <n v="29"/>
    <s v="yts"/>
    <s v="Yellowtail Snapper"/>
    <s v="Ocyurus chrysurus"/>
    <x v="0"/>
    <x v="0"/>
    <n v="30"/>
    <n v="1"/>
    <m/>
    <n v="1.4789999999999999E-2"/>
    <n v="2.95"/>
    <s v="NA"/>
    <s v="NA"/>
    <n v="336.88050188091626"/>
    <s v="NA"/>
    <n v="336.88050188091626"/>
  </r>
  <r>
    <n v="2019"/>
    <d v="2019-03-21T00:00:00"/>
    <x v="2"/>
    <s v="BDR"/>
    <x v="3"/>
    <d v="1899-12-30T12:17:00"/>
    <n v="29"/>
    <s v="4eb"/>
    <s v="Foureye Butterflyfish"/>
    <s v="Chaetodon capistratus"/>
    <x v="16"/>
    <x v="0"/>
    <n v="13"/>
    <n v="2"/>
    <m/>
    <n v="2.512E-2"/>
    <n v="3.1"/>
    <s v="NA"/>
    <s v="NA"/>
    <n v="71.325369011473867"/>
    <s v="NA"/>
    <n v="142.65073802294773"/>
  </r>
  <r>
    <n v="2019"/>
    <d v="2019-03-21T00:00:00"/>
    <x v="2"/>
    <s v="BDR"/>
    <x v="3"/>
    <d v="1899-12-30T12:17:00"/>
    <n v="29"/>
    <s v="grb"/>
    <s v="Graysby"/>
    <s v="Cephalopholis cruentata"/>
    <x v="2"/>
    <x v="0"/>
    <n v="20"/>
    <n v="1"/>
    <m/>
    <n v="1.1220000000000001E-2"/>
    <n v="3.07"/>
    <s v="NA"/>
    <s v="NA"/>
    <n v="110.70186655152514"/>
    <s v="NA"/>
    <n v="110.70186655152514"/>
  </r>
  <r>
    <n v="2019"/>
    <d v="2019-03-21T00:00:00"/>
    <x v="2"/>
    <s v="BDR"/>
    <x v="3"/>
    <d v="1899-12-30T12:17:00"/>
    <n v="29"/>
    <s v="porq"/>
    <s v="Porcupinefish"/>
    <s v="Diodon hystrix"/>
    <x v="20"/>
    <x v="0"/>
    <n v="33"/>
    <n v="1"/>
    <m/>
    <n v="6.6070000000000004E-2"/>
    <n v="2.84"/>
    <s v="NA"/>
    <s v="NA"/>
    <n v="1357.0126497274341"/>
    <s v="NA"/>
    <n v="1357.0126497274341"/>
  </r>
  <r>
    <n v="2019"/>
    <d v="2019-03-21T00:00:00"/>
    <x v="2"/>
    <s v="BDR"/>
    <x v="3"/>
    <d v="1899-12-30T12:17:00"/>
    <n v="29"/>
    <s v="ygf"/>
    <s v="Goatfish"/>
    <s v="Mulloidichthys martinicus"/>
    <x v="4"/>
    <x v="0"/>
    <n v="15"/>
    <n v="3"/>
    <m/>
    <n v="9.7699999999999992E-3"/>
    <n v="3.12"/>
    <s v="NA"/>
    <s v="NA"/>
    <n v="45.635129993427114"/>
    <s v="NA"/>
    <n v="136.90538998028134"/>
  </r>
  <r>
    <n v="2019"/>
    <d v="2019-03-21T00:00:00"/>
    <x v="2"/>
    <s v="BDR"/>
    <x v="3"/>
    <d v="1899-12-30T12:17:00"/>
    <n v="29"/>
    <s v="bhw"/>
    <s v="Bluehead Wrasse"/>
    <s v="Thalassoma bifasciatum"/>
    <x v="1"/>
    <x v="0"/>
    <n v="4"/>
    <n v="6"/>
    <m/>
    <n v="8.9099999999999995E-3"/>
    <n v="3.01"/>
    <s v="NA"/>
    <s v="NA"/>
    <n v="0.5782002537554658"/>
    <s v="NA"/>
    <n v="3.4692015225327948"/>
  </r>
  <r>
    <n v="2019"/>
    <d v="2019-03-21T00:00:00"/>
    <x v="2"/>
    <s v="BDR"/>
    <x v="3"/>
    <d v="1899-12-30T12:17:00"/>
    <n v="29"/>
    <s v="ham"/>
    <s v="Hamlet spp."/>
    <s v="Hypoplectrus puella"/>
    <x v="2"/>
    <x v="0"/>
    <n v="10"/>
    <n v="1"/>
    <m/>
    <n v="1.7780000000000001E-2"/>
    <n v="3.03"/>
    <s v="NA"/>
    <s v="NA"/>
    <n v="19.051613247124653"/>
    <s v="NA"/>
    <n v="19.051613247124653"/>
  </r>
  <r>
    <n v="2019"/>
    <d v="2019-03-21T00:00:00"/>
    <x v="2"/>
    <s v="BDR"/>
    <x v="3"/>
    <d v="1899-12-30T12:17:00"/>
    <n v="29"/>
    <s v="yhw"/>
    <s v="Yellowhead Wrasse"/>
    <s v="Halichoeres garnoti"/>
    <x v="1"/>
    <x v="0"/>
    <n v="7"/>
    <n v="4"/>
    <m/>
    <n v="0.01"/>
    <n v="3.13"/>
    <s v="NA"/>
    <s v="NA"/>
    <n v="4.4172996945205609"/>
    <s v="NA"/>
    <n v="17.669198778082244"/>
  </r>
  <r>
    <n v="2019"/>
    <d v="2019-03-21T00:00:00"/>
    <x v="2"/>
    <s v="BDR"/>
    <x v="3"/>
    <d v="1899-12-30T12:17:00"/>
    <n v="29"/>
    <s v="bhw"/>
    <s v="Bluehead Wrasse"/>
    <s v="Thalassoma bifasciatum"/>
    <x v="1"/>
    <x v="0"/>
    <n v="4"/>
    <n v="5"/>
    <m/>
    <n v="8.9099999999999995E-3"/>
    <n v="3.01"/>
    <s v="NA"/>
    <s v="NA"/>
    <n v="0.5782002537554658"/>
    <s v="NA"/>
    <n v="2.891001268777329"/>
  </r>
  <r>
    <n v="2019"/>
    <d v="2019-03-21T00:00:00"/>
    <x v="2"/>
    <s v="BDR"/>
    <x v="3"/>
    <d v="1899-12-30T12:17:00"/>
    <n v="29"/>
    <s v="stop"/>
    <s v="Stoplight Parrotfish"/>
    <s v="Sparisoma viride"/>
    <x v="7"/>
    <x v="1"/>
    <n v="30"/>
    <n v="1"/>
    <s v="i"/>
    <n v="1.38E-2"/>
    <n v="3.04"/>
    <n v="-4.4317000000000002"/>
    <n v="2.9051"/>
    <n v="426.90151962585236"/>
    <n v="581.54718397712224"/>
    <n v="581.54718397712224"/>
  </r>
  <r>
    <n v="2019"/>
    <d v="2019-03-21T00:00:00"/>
    <x v="2"/>
    <s v="BDR"/>
    <x v="3"/>
    <d v="1899-12-30T12:17:00"/>
    <n v="29"/>
    <s v="prp"/>
    <s v="Princess Parrotfish"/>
    <s v="Scarus taeniopterus"/>
    <x v="7"/>
    <x v="1"/>
    <n v="17"/>
    <n v="2"/>
    <s v="i"/>
    <n v="3.3500000000000002E-2"/>
    <n v="2.7086000000000001"/>
    <n v="-3.2256999999999998"/>
    <n v="2.3852000000000002"/>
    <n v="72.083979665360687"/>
    <n v="124.27013418228138"/>
    <n v="248.54026836456276"/>
  </r>
  <r>
    <n v="2019"/>
    <d v="2019-03-21T00:00:00"/>
    <x v="2"/>
    <s v="BDR"/>
    <x v="3"/>
    <d v="1899-12-30T12:17:00"/>
    <n v="29"/>
    <s v="prp"/>
    <s v="Princess Parrotfish"/>
    <s v="Scarus taeniopterus"/>
    <x v="7"/>
    <x v="1"/>
    <n v="33"/>
    <n v="1"/>
    <s v="t"/>
    <n v="3.3500000000000002E-2"/>
    <n v="2.7086000000000001"/>
    <n v="-3.2256999999999998"/>
    <n v="2.3852000000000002"/>
    <n v="434.60194397652009"/>
    <n v="604.58789760290301"/>
    <n v="604.58789760290301"/>
  </r>
  <r>
    <n v="2019"/>
    <d v="2019-03-21T00:00:00"/>
    <x v="2"/>
    <s v="BDR"/>
    <x v="3"/>
    <d v="1899-12-30T12:17:00"/>
    <n v="29"/>
    <s v="rbp"/>
    <s v="Redband Parrotfish"/>
    <s v="Sparisoma aurofrenatum"/>
    <x v="7"/>
    <x v="1"/>
    <n v="31"/>
    <n v="1"/>
    <s v="i"/>
    <n v="1.072E-2"/>
    <n v="3.12"/>
    <n v="-4.0781000000000001"/>
    <n v="2.7437999999999998"/>
    <n v="482.21783638087805"/>
    <n v="572.39814222277278"/>
    <n v="572.39814222277278"/>
  </r>
  <r>
    <n v="2019"/>
    <d v="2019-03-21T00:00:00"/>
    <x v="2"/>
    <s v="BDR"/>
    <x v="3"/>
    <d v="1899-12-30T12:17:00"/>
    <n v="29"/>
    <s v="blt"/>
    <s v="Blue Tang"/>
    <s v="Acanthurus coeruleus"/>
    <x v="8"/>
    <x v="1"/>
    <n v="20"/>
    <n v="1"/>
    <m/>
    <n v="2.512E-2"/>
    <n v="2.96"/>
    <n v="-2.8241999999999998"/>
    <n v="2.2637999999999998"/>
    <n v="178.26595997942468"/>
    <n v="242.58933511332035"/>
    <n v="242.58933511332035"/>
  </r>
  <r>
    <n v="2019"/>
    <d v="2019-03-21T00:00:00"/>
    <x v="2"/>
    <s v="BDR"/>
    <x v="3"/>
    <d v="1899-12-30T12:17:00"/>
    <n v="29"/>
    <s v="prp"/>
    <s v="Princess Parrotfish"/>
    <s v="Scarus taeniopterus"/>
    <x v="7"/>
    <x v="1"/>
    <n v="25"/>
    <n v="3"/>
    <s v="i"/>
    <n v="3.3500000000000002E-2"/>
    <n v="2.7086000000000001"/>
    <n v="-3.2256999999999998"/>
    <n v="2.3852000000000002"/>
    <n v="204.88261780856331"/>
    <n v="311.79310623759653"/>
    <n v="935.37931871278965"/>
  </r>
  <r>
    <n v="2019"/>
    <d v="2019-03-21T00:00:00"/>
    <x v="2"/>
    <s v="BDR"/>
    <x v="3"/>
    <d v="1899-12-30T12:17:00"/>
    <n v="29"/>
    <s v="stop"/>
    <s v="Stoplight Parrotfish"/>
    <s v="Sparisoma viride"/>
    <x v="7"/>
    <x v="1"/>
    <n v="30"/>
    <n v="1"/>
    <s v="i"/>
    <n v="1.38E-2"/>
    <n v="3.04"/>
    <n v="-4.4317000000000002"/>
    <n v="2.9051"/>
    <n v="426.90151962585236"/>
    <n v="581.54718397712224"/>
    <n v="581.54718397712224"/>
  </r>
  <r>
    <n v="2019"/>
    <d v="2019-03-21T00:00:00"/>
    <x v="2"/>
    <s v="BDR"/>
    <x v="3"/>
    <d v="1899-12-30T12:17:00"/>
    <n v="29"/>
    <s v="blt"/>
    <s v="Blue Tang"/>
    <s v="Acanthurus coeruleus"/>
    <x v="8"/>
    <x v="1"/>
    <n v="15"/>
    <n v="1"/>
    <m/>
    <n v="2.512E-2"/>
    <n v="2.96"/>
    <n v="-2.8241999999999998"/>
    <n v="2.2637999999999998"/>
    <n v="76.076366478829684"/>
    <n v="126.48394196747614"/>
    <n v="126.48394196747614"/>
  </r>
  <r>
    <n v="2019"/>
    <d v="2019-03-21T00:00:00"/>
    <x v="2"/>
    <s v="BDR"/>
    <x v="3"/>
    <d v="1899-12-30T12:17:00"/>
    <n v="29"/>
    <s v="rbp"/>
    <s v="Redband Parrotfish"/>
    <s v="Sparisoma aurofrenatum"/>
    <x v="7"/>
    <x v="1"/>
    <n v="13"/>
    <n v="1"/>
    <s v="j"/>
    <n v="1.072E-2"/>
    <n v="3.12"/>
    <n v="-4.0781000000000001"/>
    <n v="2.7437999999999998"/>
    <n v="32.040408504285118"/>
    <n v="52.739713965167816"/>
    <n v="52.739713965167816"/>
  </r>
  <r>
    <n v="2019"/>
    <d v="2019-03-21T00:00:00"/>
    <x v="2"/>
    <s v="BDR"/>
    <x v="3"/>
    <d v="1899-12-30T12:17:00"/>
    <n v="29"/>
    <s v="prp"/>
    <s v="Princess Parrotfish"/>
    <s v="Scarus taeniopterus"/>
    <x v="7"/>
    <x v="1"/>
    <n v="35"/>
    <n v="1"/>
    <s v="t"/>
    <n v="3.3500000000000002E-2"/>
    <n v="2.7086000000000001"/>
    <n v="-3.2256999999999998"/>
    <n v="2.3852000000000002"/>
    <n v="509.69164193306045"/>
    <n v="695.68253305220139"/>
    <n v="695.68253305220139"/>
  </r>
  <r>
    <n v="2019"/>
    <d v="2019-03-21T00:00:00"/>
    <x v="2"/>
    <s v="BDR"/>
    <x v="3"/>
    <d v="1899-12-30T12:17:00"/>
    <n v="29"/>
    <s v="stop"/>
    <s v="Stoplight Parrotfish"/>
    <s v="Sparisoma viride"/>
    <x v="7"/>
    <x v="1"/>
    <n v="34"/>
    <n v="1"/>
    <s v="t"/>
    <n v="1.38E-2"/>
    <n v="3.04"/>
    <n v="-4.4317000000000002"/>
    <n v="2.9051"/>
    <n v="624.56119053872885"/>
    <n v="836.56444365737127"/>
    <n v="836.56444365737127"/>
  </r>
  <r>
    <n v="2019"/>
    <d v="2019-03-21T00:00:00"/>
    <x v="2"/>
    <s v="BDR"/>
    <x v="3"/>
    <d v="1899-12-30T12:17:00"/>
    <n v="29"/>
    <s v="snp"/>
    <s v="Sharp-nose puffer "/>
    <s v="Canthigaster rostrata"/>
    <x v="11"/>
    <x v="2"/>
    <n v="4"/>
    <n v="10"/>
    <m/>
    <n v="2.239E-2"/>
    <n v="2.96"/>
    <s v="NA"/>
    <s v="NA"/>
    <n v="1.3556627654519102"/>
    <s v="NA"/>
    <n v="13.556627654519103"/>
  </r>
  <r>
    <n v="2019"/>
    <d v="2019-03-21T00:00:00"/>
    <x v="2"/>
    <s v="BDR"/>
    <x v="3"/>
    <d v="1899-12-30T12:17:00"/>
    <n v="29"/>
    <s v="smt"/>
    <s v="Smooth Trunkfish"/>
    <s v="Lactophyrs triqueter"/>
    <x v="10"/>
    <x v="2"/>
    <n v="20"/>
    <n v="1"/>
    <m/>
    <n v="4.8980000000000003E-2"/>
    <n v="2.78"/>
    <s v="NA"/>
    <s v="NA"/>
    <n v="202.71326503365216"/>
    <s v="NA"/>
    <n v="202.71326503365216"/>
  </r>
  <r>
    <n v="2019"/>
    <d v="2019-03-21T00:00:00"/>
    <x v="2"/>
    <s v="BDR"/>
    <x v="3"/>
    <d v="1899-12-30T12:17:00"/>
    <n v="29"/>
    <s v="crw"/>
    <s v="Creole Wrasse"/>
    <s v="Clepticus parrae"/>
    <x v="1"/>
    <x v="3"/>
    <n v="15"/>
    <n v="1"/>
    <m/>
    <n v="9.5499999999999995E-3"/>
    <n v="3.05"/>
    <s v="NA"/>
    <s v="NA"/>
    <n v="36.904702755418647"/>
    <s v="NA"/>
    <n v="36.904702755418647"/>
  </r>
  <r>
    <n v="2019"/>
    <d v="2019-03-21T00:00:00"/>
    <x v="2"/>
    <s v="BDR"/>
    <x v="3"/>
    <d v="1899-12-30T12:17:00"/>
    <n v="29"/>
    <s v="crw"/>
    <s v="Creole Wrasse"/>
    <s v="Clepticus parrae"/>
    <x v="1"/>
    <x v="3"/>
    <n v="17"/>
    <n v="3"/>
    <m/>
    <n v="9.5499999999999995E-3"/>
    <n v="3.05"/>
    <s v="NA"/>
    <s v="NA"/>
    <n v="54.059569361574873"/>
    <s v="NA"/>
    <n v="162.17870808472463"/>
  </r>
  <r>
    <n v="2019"/>
    <d v="2019-03-18T00:00:00"/>
    <x v="3"/>
    <s v="MWW"/>
    <x v="0"/>
    <d v="1899-12-30T08:41:00"/>
    <n v="32"/>
    <s v="baj"/>
    <s v="Bar Jack"/>
    <s v="Caranx ruber"/>
    <x v="13"/>
    <x v="0"/>
    <n v="36"/>
    <n v="1"/>
    <m/>
    <n v="1.6979999999999999E-2"/>
    <n v="2.95"/>
    <s v="NA"/>
    <s v="NA"/>
    <n v="662.26234590832496"/>
    <s v="NA"/>
    <n v="662.26234590832496"/>
  </r>
  <r>
    <n v="2019"/>
    <d v="2019-03-18T00:00:00"/>
    <x v="3"/>
    <s v="MWW"/>
    <x v="0"/>
    <d v="1899-12-30T08:41:00"/>
    <n v="32"/>
    <s v="baj"/>
    <s v="Bar Jack"/>
    <s v="Caranx ruber"/>
    <x v="13"/>
    <x v="0"/>
    <n v="20"/>
    <n v="1"/>
    <m/>
    <n v="1.6979999999999999E-2"/>
    <n v="2.95"/>
    <s v="NA"/>
    <s v="NA"/>
    <n v="116.94352300362286"/>
    <s v="NA"/>
    <n v="116.94352300362286"/>
  </r>
  <r>
    <n v="2019"/>
    <d v="2019-03-18T00:00:00"/>
    <x v="3"/>
    <s v="MWW"/>
    <x v="0"/>
    <d v="1899-12-30T08:41:00"/>
    <n v="32"/>
    <s v="baj"/>
    <s v="Bar Jack"/>
    <s v="Caranx ruber"/>
    <x v="13"/>
    <x v="0"/>
    <n v="38"/>
    <n v="1"/>
    <m/>
    <n v="1.6979999999999999E-2"/>
    <n v="2.95"/>
    <s v="NA"/>
    <s v="NA"/>
    <n v="776.78225507420211"/>
    <s v="NA"/>
    <n v="776.78225507420211"/>
  </r>
  <r>
    <n v="2019"/>
    <d v="2019-03-18T00:00:00"/>
    <x v="3"/>
    <s v="MWW"/>
    <x v="0"/>
    <d v="1899-12-30T08:41:00"/>
    <n v="32"/>
    <s v="blg"/>
    <s v="Blue Striped Grunt"/>
    <s v="Haemulon sciurus"/>
    <x v="3"/>
    <x v="0"/>
    <n v="35"/>
    <n v="2"/>
    <m/>
    <n v="1.549E-2"/>
    <n v="2.98"/>
    <s v="NA"/>
    <s v="NA"/>
    <n v="618.5491150883131"/>
    <s v="NA"/>
    <n v="1237.0982301766262"/>
  </r>
  <r>
    <n v="2019"/>
    <d v="2019-03-18T00:00:00"/>
    <x v="3"/>
    <s v="MWW"/>
    <x v="0"/>
    <d v="1899-12-30T08:41:00"/>
    <n v="32"/>
    <s v="sms"/>
    <s v="Schoolmaster snapper"/>
    <s v="Lutjanus apodus"/>
    <x v="0"/>
    <x v="0"/>
    <n v="30"/>
    <n v="2"/>
    <m/>
    <n v="1.413E-2"/>
    <n v="2.98"/>
    <s v="NA"/>
    <s v="NA"/>
    <n v="356.42117772859569"/>
    <s v="NA"/>
    <n v="712.84235545719139"/>
  </r>
  <r>
    <n v="2019"/>
    <d v="2019-03-18T00:00:00"/>
    <x v="3"/>
    <s v="MWW"/>
    <x v="0"/>
    <d v="1899-12-30T08:41:00"/>
    <n v="32"/>
    <s v="sms"/>
    <s v="Schoolmaster snapper"/>
    <s v="Lutjanus apodus"/>
    <x v="0"/>
    <x v="0"/>
    <n v="28"/>
    <n v="1"/>
    <m/>
    <n v="1.413E-2"/>
    <n v="2.98"/>
    <s v="NA"/>
    <s v="NA"/>
    <n v="290.18375435828915"/>
    <s v="NA"/>
    <n v="290.18375435828915"/>
  </r>
  <r>
    <n v="2019"/>
    <d v="2019-03-18T00:00:00"/>
    <x v="3"/>
    <s v="MWW"/>
    <x v="0"/>
    <d v="1899-12-30T08:41:00"/>
    <n v="32"/>
    <s v="yts"/>
    <s v="Yellowtail Snapper"/>
    <s v="Ocyurus chrysurus"/>
    <x v="0"/>
    <x v="0"/>
    <n v="22"/>
    <n v="5"/>
    <m/>
    <n v="1.4789999999999999E-2"/>
    <n v="2.95"/>
    <s v="NA"/>
    <s v="NA"/>
    <n v="134.93203876788579"/>
    <s v="NA"/>
    <n v="674.66019383942898"/>
  </r>
  <r>
    <n v="2019"/>
    <d v="2019-03-18T00:00:00"/>
    <x v="3"/>
    <s v="MWW"/>
    <x v="0"/>
    <d v="1899-12-30T08:41:00"/>
    <n v="32"/>
    <s v="sph"/>
    <s v="Spanish Hogfish"/>
    <s v="Bodianus rufus"/>
    <x v="1"/>
    <x v="0"/>
    <n v="26"/>
    <n v="1"/>
    <m/>
    <n v="1.44E-2"/>
    <n v="3.0531999999999999"/>
    <s v="NA"/>
    <s v="NA"/>
    <n v="300.99488687760629"/>
    <s v="NA"/>
    <n v="300.99488687760629"/>
  </r>
  <r>
    <n v="2019"/>
    <d v="2019-03-18T00:00:00"/>
    <x v="3"/>
    <s v="MWW"/>
    <x v="0"/>
    <d v="1899-12-30T08:41:00"/>
    <n v="32"/>
    <s v="grb"/>
    <s v="Graysby"/>
    <s v="Cephalopholis cruentata"/>
    <x v="2"/>
    <x v="0"/>
    <n v="20"/>
    <n v="1"/>
    <m/>
    <n v="1.1220000000000001E-2"/>
    <n v="3.07"/>
    <s v="NA"/>
    <s v="NA"/>
    <n v="110.70186655152514"/>
    <s v="NA"/>
    <n v="110.70186655152514"/>
  </r>
  <r>
    <n v="2019"/>
    <d v="2019-03-18T00:00:00"/>
    <x v="3"/>
    <s v="MWW"/>
    <x v="0"/>
    <d v="1899-12-30T08:41:00"/>
    <n v="32"/>
    <s v="ygf"/>
    <s v="Goatfish"/>
    <s v="Mulloidichthys martinicus"/>
    <x v="4"/>
    <x v="0"/>
    <n v="19"/>
    <n v="1"/>
    <m/>
    <n v="9.7699999999999992E-3"/>
    <n v="3.12"/>
    <s v="NA"/>
    <s v="NA"/>
    <n v="95.4126149670996"/>
    <s v="NA"/>
    <n v="95.4126149670996"/>
  </r>
  <r>
    <n v="2019"/>
    <d v="2019-03-18T00:00:00"/>
    <x v="3"/>
    <s v="MWW"/>
    <x v="0"/>
    <d v="1899-12-30T08:41:00"/>
    <n v="32"/>
    <s v="bhw"/>
    <s v="Bluehead Wrasse"/>
    <s v="Thalassoma bifasciatum"/>
    <x v="1"/>
    <x v="0"/>
    <n v="5"/>
    <n v="3"/>
    <m/>
    <n v="8.9099999999999995E-3"/>
    <n v="3.01"/>
    <s v="NA"/>
    <s v="NA"/>
    <n v="1.1318201385239828"/>
    <s v="NA"/>
    <n v="3.3954604155719483"/>
  </r>
  <r>
    <n v="2019"/>
    <d v="2019-03-18T00:00:00"/>
    <x v="3"/>
    <s v="MWW"/>
    <x v="0"/>
    <d v="1899-12-30T08:41:00"/>
    <n v="32"/>
    <s v="4eb"/>
    <s v="Foureye Butterflyfish"/>
    <s v="Chaetodon capistratus"/>
    <x v="16"/>
    <x v="0"/>
    <n v="12"/>
    <n v="1"/>
    <m/>
    <n v="2.512E-2"/>
    <n v="3.1"/>
    <s v="NA"/>
    <s v="NA"/>
    <n v="55.652092436993136"/>
    <s v="NA"/>
    <n v="55.652092436993136"/>
  </r>
  <r>
    <n v="2019"/>
    <d v="2019-03-18T00:00:00"/>
    <x v="3"/>
    <s v="MWW"/>
    <x v="0"/>
    <d v="1899-12-30T08:41:00"/>
    <n v="32"/>
    <s v="frg"/>
    <s v="French Grunt"/>
    <s v="Haemulon flavolineatum"/>
    <x v="3"/>
    <x v="0"/>
    <n v="15"/>
    <n v="1"/>
    <m/>
    <n v="1.349E-2"/>
    <n v="3"/>
    <s v="NA"/>
    <s v="NA"/>
    <n v="45.528750000000002"/>
    <s v="NA"/>
    <n v="45.528750000000002"/>
  </r>
  <r>
    <n v="2019"/>
    <d v="2019-03-18T00:00:00"/>
    <x v="3"/>
    <s v="MWW"/>
    <x v="0"/>
    <d v="1899-12-30T08:41:00"/>
    <n v="32"/>
    <s v="con"/>
    <s v="Coney"/>
    <s v="Cephalopholis fulva"/>
    <x v="2"/>
    <x v="0"/>
    <n v="30"/>
    <n v="1"/>
    <m/>
    <n v="0.01"/>
    <n v="3.02"/>
    <s v="NA"/>
    <s v="NA"/>
    <n v="289.00555420541627"/>
    <s v="NA"/>
    <n v="289.00555420541627"/>
  </r>
  <r>
    <n v="2019"/>
    <d v="2019-03-18T00:00:00"/>
    <x v="3"/>
    <s v="MWW"/>
    <x v="0"/>
    <d v="1899-12-30T08:41:00"/>
    <n v="32"/>
    <s v="mgs"/>
    <s v="Mahogany Snapper"/>
    <s v="Lutjanus mahogoni"/>
    <x v="0"/>
    <x v="0"/>
    <n v="29"/>
    <n v="1"/>
    <m/>
    <n v="1.6979999999999999E-2"/>
    <n v="2.96"/>
    <s v="NA"/>
    <s v="NA"/>
    <n v="361.93931464155139"/>
    <s v="NA"/>
    <n v="361.93931464155139"/>
  </r>
  <r>
    <n v="2019"/>
    <d v="2019-03-18T00:00:00"/>
    <x v="3"/>
    <s v="MWW"/>
    <x v="0"/>
    <d v="1899-12-30T08:41:00"/>
    <n v="32"/>
    <s v="she"/>
    <s v="Sharptail Eel"/>
    <s v="Myrichthys breviceps"/>
    <x v="21"/>
    <x v="0"/>
    <n v="50"/>
    <n v="1"/>
    <m/>
    <n v="1.5100000000000001E-3"/>
    <n v="2.91"/>
    <s v="NA"/>
    <s v="NA"/>
    <n v="132.73322909504915"/>
    <s v="NA"/>
    <n v="132.73322909504915"/>
  </r>
  <r>
    <n v="2019"/>
    <d v="2019-03-18T00:00:00"/>
    <x v="3"/>
    <s v="MWW"/>
    <x v="0"/>
    <d v="1899-12-30T08:41:00"/>
    <n v="32"/>
    <s v="grb"/>
    <s v="Graysby"/>
    <s v="Cephalopholis cruentata"/>
    <x v="2"/>
    <x v="0"/>
    <n v="24"/>
    <n v="1"/>
    <m/>
    <n v="1.1220000000000001E-2"/>
    <n v="3.07"/>
    <s v="NA"/>
    <s v="NA"/>
    <n v="193.74984733419532"/>
    <s v="NA"/>
    <n v="193.74984733419532"/>
  </r>
  <r>
    <n v="2019"/>
    <d v="2019-03-18T00:00:00"/>
    <x v="3"/>
    <s v="MWW"/>
    <x v="0"/>
    <d v="1899-12-30T08:41:00"/>
    <n v="32"/>
    <s v="grb"/>
    <s v="Graysby"/>
    <s v="Cephalopholis cruentata"/>
    <x v="2"/>
    <x v="0"/>
    <n v="23"/>
    <n v="1"/>
    <m/>
    <n v="1.1220000000000001E-2"/>
    <n v="3.07"/>
    <s v="NA"/>
    <s v="NA"/>
    <n v="170.01894363938533"/>
    <s v="NA"/>
    <n v="170.01894363938533"/>
  </r>
  <r>
    <n v="2019"/>
    <d v="2019-03-18T00:00:00"/>
    <x v="3"/>
    <s v="MWW"/>
    <x v="0"/>
    <d v="1899-12-30T08:41:00"/>
    <n v="32"/>
    <s v="ygf"/>
    <s v="Goatfish"/>
    <s v="Mulloidichthys martinicus"/>
    <x v="4"/>
    <x v="0"/>
    <n v="20"/>
    <n v="18"/>
    <m/>
    <n v="9.7699999999999992E-3"/>
    <n v="3.12"/>
    <s v="NA"/>
    <s v="NA"/>
    <n v="111.97166862172135"/>
    <s v="NA"/>
    <n v="2015.4900351909844"/>
  </r>
  <r>
    <n v="2019"/>
    <d v="2019-03-18T00:00:00"/>
    <x v="3"/>
    <s v="MWW"/>
    <x v="0"/>
    <d v="1899-12-30T08:41:00"/>
    <n v="32"/>
    <s v="grb"/>
    <s v="Graysby"/>
    <s v="Cephalopholis cruentata"/>
    <x v="2"/>
    <x v="0"/>
    <n v="13"/>
    <n v="1"/>
    <m/>
    <n v="1.1220000000000001E-2"/>
    <n v="3.07"/>
    <s v="NA"/>
    <s v="NA"/>
    <n v="29.498433154231666"/>
    <s v="NA"/>
    <n v="29.498433154231666"/>
  </r>
  <r>
    <n v="2019"/>
    <d v="2019-03-18T00:00:00"/>
    <x v="3"/>
    <s v="MWW"/>
    <x v="0"/>
    <d v="1899-12-30T08:41:00"/>
    <n v="32"/>
    <s v="yhw"/>
    <s v="Yellowhead Wrasse"/>
    <s v="Halichoeres garnoti"/>
    <x v="1"/>
    <x v="0"/>
    <n v="13"/>
    <n v="1"/>
    <m/>
    <n v="0.01"/>
    <n v="3.13"/>
    <s v="NA"/>
    <s v="NA"/>
    <n v="30.664980490582739"/>
    <s v="NA"/>
    <n v="30.664980490582739"/>
  </r>
  <r>
    <n v="2019"/>
    <d v="2019-03-18T00:00:00"/>
    <x v="3"/>
    <s v="MWW"/>
    <x v="0"/>
    <d v="1899-12-30T08:41:00"/>
    <n v="32"/>
    <s v="rbp"/>
    <s v="Redband Parrotfish"/>
    <s v="Sparisoma aurofrenatum"/>
    <x v="7"/>
    <x v="1"/>
    <n v="20"/>
    <n v="1"/>
    <s v="t"/>
    <n v="1.072E-2"/>
    <n v="3.12"/>
    <n v="-4.0781000000000001"/>
    <n v="2.7437999999999998"/>
    <n v="122.85939484389488"/>
    <n v="171.97531044669645"/>
    <n v="171.97531044669645"/>
  </r>
  <r>
    <n v="2019"/>
    <d v="2019-03-18T00:00:00"/>
    <x v="3"/>
    <s v="MWW"/>
    <x v="0"/>
    <d v="1899-12-30T08:41:00"/>
    <n v="32"/>
    <s v="stop"/>
    <s v="Stoplight Parrotfish"/>
    <s v="Sparisoma viride"/>
    <x v="7"/>
    <x v="1"/>
    <n v="25"/>
    <n v="1"/>
    <s v="t"/>
    <n v="1.38E-2"/>
    <n v="3.04"/>
    <n v="-4.4317000000000002"/>
    <n v="2.9051"/>
    <n v="245.25434644114358"/>
    <n v="342.41715863912742"/>
    <n v="342.41715863912742"/>
  </r>
  <r>
    <n v="2019"/>
    <d v="2019-03-18T00:00:00"/>
    <x v="3"/>
    <s v="MWW"/>
    <x v="0"/>
    <d v="1899-12-30T08:41:00"/>
    <n v="32"/>
    <s v="stop"/>
    <s v="Stoplight Parrotfish"/>
    <s v="Sparisoma viride"/>
    <x v="7"/>
    <x v="1"/>
    <n v="28"/>
    <n v="1"/>
    <s v="t"/>
    <n v="1.38E-2"/>
    <n v="3.04"/>
    <n v="-4.4317000000000002"/>
    <n v="2.9051"/>
    <n v="346.13020666687913"/>
    <n v="475.92530495067058"/>
    <n v="475.92530495067058"/>
  </r>
  <r>
    <n v="2019"/>
    <d v="2019-03-18T00:00:00"/>
    <x v="3"/>
    <s v="MWW"/>
    <x v="0"/>
    <d v="1899-12-30T08:41:00"/>
    <n v="32"/>
    <s v="stop"/>
    <s v="Stoplight Parrotfish"/>
    <s v="Sparisoma viride"/>
    <x v="7"/>
    <x v="1"/>
    <n v="34"/>
    <n v="1"/>
    <s v="t"/>
    <n v="1.38E-2"/>
    <n v="3.04"/>
    <n v="-4.4317000000000002"/>
    <n v="2.9051"/>
    <n v="624.56119053872885"/>
    <n v="836.56444365737127"/>
    <n v="836.56444365737127"/>
  </r>
  <r>
    <n v="2019"/>
    <d v="2019-03-18T00:00:00"/>
    <x v="3"/>
    <s v="MWW"/>
    <x v="0"/>
    <d v="1899-12-30T08:41:00"/>
    <n v="32"/>
    <s v="stop"/>
    <s v="Stoplight Parrotfish"/>
    <s v="Sparisoma viride"/>
    <x v="7"/>
    <x v="1"/>
    <n v="19"/>
    <n v="1"/>
    <s v="i"/>
    <n v="1.38E-2"/>
    <n v="3.04"/>
    <n v="-4.4317000000000002"/>
    <n v="2.9051"/>
    <n v="106.48539183224881"/>
    <n v="154.2790962414671"/>
    <n v="154.2790962414671"/>
  </r>
  <r>
    <n v="2019"/>
    <d v="2019-03-18T00:00:00"/>
    <x v="3"/>
    <s v="MWW"/>
    <x v="0"/>
    <d v="1899-12-30T08:41:00"/>
    <n v="32"/>
    <s v="stop"/>
    <s v="Stoplight Parrotfish"/>
    <s v="Sparisoma viride"/>
    <x v="7"/>
    <x v="1"/>
    <n v="25"/>
    <n v="1"/>
    <s v="i"/>
    <n v="1.38E-2"/>
    <n v="3.04"/>
    <n v="-4.4317000000000002"/>
    <n v="2.9051"/>
    <n v="245.25434644114358"/>
    <n v="342.41715863912742"/>
    <n v="342.41715863912742"/>
  </r>
  <r>
    <n v="2019"/>
    <d v="2019-03-18T00:00:00"/>
    <x v="3"/>
    <s v="MWW"/>
    <x v="0"/>
    <d v="1899-12-30T08:41:00"/>
    <n v="32"/>
    <s v="rbp"/>
    <s v="Redband Parrotfish"/>
    <s v="Sparisoma aurofrenatum"/>
    <x v="7"/>
    <x v="1"/>
    <n v="18"/>
    <n v="1"/>
    <s v="i"/>
    <n v="1.072E-2"/>
    <n v="3.12"/>
    <n v="-4.0781000000000001"/>
    <n v="2.7437999999999998"/>
    <n v="88.43923988864465"/>
    <n v="128.80024807719036"/>
    <n v="128.80024807719036"/>
  </r>
  <r>
    <n v="2019"/>
    <d v="2019-03-18T00:00:00"/>
    <x v="3"/>
    <s v="MWW"/>
    <x v="0"/>
    <d v="1899-12-30T08:41:00"/>
    <n v="32"/>
    <s v="brc"/>
    <s v="Brown Chromis"/>
    <s v="Chromis multilineata"/>
    <x v="12"/>
    <x v="3"/>
    <n v="4"/>
    <n v="10"/>
    <m/>
    <n v="1.4789999999999999E-2"/>
    <n v="2.98"/>
    <s v="NA"/>
    <s v="NA"/>
    <n v="0.92067626702257244"/>
    <s v="NA"/>
    <n v="9.206762670225725"/>
  </r>
  <r>
    <n v="2019"/>
    <d v="2019-03-18T00:00:00"/>
    <x v="3"/>
    <s v="MWW"/>
    <x v="0"/>
    <d v="1899-12-30T08:41:00"/>
    <n v="32"/>
    <s v="brc"/>
    <s v="Brown Chromis"/>
    <s v="Chromis multilineata"/>
    <x v="12"/>
    <x v="3"/>
    <n v="13"/>
    <n v="70"/>
    <m/>
    <n v="1.4789999999999999E-2"/>
    <n v="2.98"/>
    <s v="NA"/>
    <s v="NA"/>
    <n v="30.868772770933074"/>
    <s v="NA"/>
    <n v="2160.8140939653154"/>
  </r>
  <r>
    <n v="2019"/>
    <d v="2019-03-18T00:00:00"/>
    <x v="3"/>
    <s v="MWW"/>
    <x v="1"/>
    <d v="1899-12-30T08:50:00"/>
    <n v="30"/>
    <s v="bbs"/>
    <s v="Blackbar soldierfish"/>
    <s v="Myripristis jacobus "/>
    <x v="6"/>
    <x v="0"/>
    <n v="16"/>
    <n v="1"/>
    <m/>
    <n v="1.2019999999999999E-2"/>
    <n v="3.06"/>
    <s v="NA"/>
    <s v="NA"/>
    <n v="58.144898213408602"/>
    <s v="NA"/>
    <n v="58.144898213408602"/>
  </r>
  <r>
    <n v="2019"/>
    <d v="2019-03-18T00:00:00"/>
    <x v="3"/>
    <s v="MWW"/>
    <x v="1"/>
    <d v="1899-12-30T08:50:00"/>
    <n v="30"/>
    <s v="bbs"/>
    <s v="Blackbar soldierfish"/>
    <s v="Myripristis jacobus "/>
    <x v="6"/>
    <x v="0"/>
    <n v="19"/>
    <n v="1"/>
    <m/>
    <n v="1.2019999999999999E-2"/>
    <n v="3.06"/>
    <s v="NA"/>
    <s v="NA"/>
    <n v="98.376300490352918"/>
    <s v="NA"/>
    <n v="98.376300490352918"/>
  </r>
  <r>
    <n v="2019"/>
    <d v="2019-03-18T00:00:00"/>
    <x v="3"/>
    <s v="MWW"/>
    <x v="1"/>
    <d v="1899-12-30T08:50:00"/>
    <n v="30"/>
    <s v="ygf"/>
    <s v="Goatfish"/>
    <s v="Mulloidichthys martinicus"/>
    <x v="4"/>
    <x v="0"/>
    <n v="21"/>
    <n v="1"/>
    <m/>
    <n v="9.7699999999999992E-3"/>
    <n v="3.12"/>
    <s v="NA"/>
    <s v="NA"/>
    <n v="130.38233763960125"/>
    <s v="NA"/>
    <n v="130.38233763960125"/>
  </r>
  <r>
    <n v="2019"/>
    <d v="2019-03-18T00:00:00"/>
    <x v="3"/>
    <s v="MWW"/>
    <x v="1"/>
    <d v="1899-12-30T08:50:00"/>
    <n v="30"/>
    <s v="ygf"/>
    <s v="Goatfish"/>
    <s v="Mulloidichthys martinicus"/>
    <x v="4"/>
    <x v="0"/>
    <n v="18"/>
    <n v="2"/>
    <m/>
    <n v="9.7699999999999992E-3"/>
    <n v="3.12"/>
    <s v="NA"/>
    <s v="NA"/>
    <n v="80.601807249259167"/>
    <s v="NA"/>
    <n v="161.20361449851833"/>
  </r>
  <r>
    <n v="2019"/>
    <d v="2019-03-18T00:00:00"/>
    <x v="3"/>
    <s v="MWW"/>
    <x v="1"/>
    <d v="1899-12-30T08:50:00"/>
    <n v="30"/>
    <s v="frg"/>
    <s v="French Grunt"/>
    <s v="Haemulon flavolineatum"/>
    <x v="3"/>
    <x v="0"/>
    <n v="19"/>
    <n v="2"/>
    <m/>
    <n v="1.349E-2"/>
    <n v="3"/>
    <s v="NA"/>
    <s v="NA"/>
    <n v="92.527910000000006"/>
    <s v="NA"/>
    <n v="185.05582000000001"/>
  </r>
  <r>
    <n v="2019"/>
    <d v="2019-03-18T00:00:00"/>
    <x v="3"/>
    <s v="MWW"/>
    <x v="1"/>
    <d v="1899-12-30T08:50:00"/>
    <n v="30"/>
    <s v="yhw"/>
    <s v="Yellowhead Wrasse"/>
    <s v="Halichoeres garnoti"/>
    <x v="1"/>
    <x v="0"/>
    <n v="6"/>
    <n v="1"/>
    <m/>
    <n v="0.01"/>
    <n v="3.13"/>
    <s v="NA"/>
    <s v="NA"/>
    <n v="2.7265496699528886"/>
    <s v="NA"/>
    <n v="2.7265496699528886"/>
  </r>
  <r>
    <n v="2019"/>
    <d v="2019-03-18T00:00:00"/>
    <x v="3"/>
    <s v="MWW"/>
    <x v="1"/>
    <d v="1899-12-30T08:50:00"/>
    <n v="30"/>
    <s v="bbs"/>
    <s v="Blackbar soldierfish"/>
    <s v="Myripristis jacobus "/>
    <x v="6"/>
    <x v="0"/>
    <n v="17"/>
    <n v="5"/>
    <m/>
    <n v="1.2019999999999999E-2"/>
    <n v="3.06"/>
    <s v="NA"/>
    <s v="NA"/>
    <n v="69.99679693541637"/>
    <s v="NA"/>
    <n v="349.98398467708182"/>
  </r>
  <r>
    <n v="2019"/>
    <d v="2019-03-18T00:00:00"/>
    <x v="3"/>
    <s v="MWW"/>
    <x v="1"/>
    <d v="1899-12-30T08:50:00"/>
    <n v="30"/>
    <s v="bbs"/>
    <s v="Blackbar soldierfish"/>
    <s v="Myripristis jacobus "/>
    <x v="6"/>
    <x v="0"/>
    <n v="19"/>
    <n v="1"/>
    <m/>
    <n v="1.2019999999999999E-2"/>
    <n v="3.06"/>
    <s v="NA"/>
    <s v="NA"/>
    <n v="98.376300490352918"/>
    <s v="NA"/>
    <n v="98.376300490352918"/>
  </r>
  <r>
    <n v="2019"/>
    <d v="2019-03-18T00:00:00"/>
    <x v="3"/>
    <s v="MWW"/>
    <x v="1"/>
    <d v="1899-12-30T08:50:00"/>
    <n v="30"/>
    <s v="bbs"/>
    <s v="Blackbar soldierfish"/>
    <s v="Myripristis jacobus "/>
    <x v="6"/>
    <x v="0"/>
    <n v="16"/>
    <n v="1"/>
    <m/>
    <n v="1.2019999999999999E-2"/>
    <n v="3.06"/>
    <s v="NA"/>
    <s v="NA"/>
    <n v="58.144898213408602"/>
    <s v="NA"/>
    <n v="58.144898213408602"/>
  </r>
  <r>
    <n v="2019"/>
    <d v="2019-03-18T00:00:00"/>
    <x v="3"/>
    <s v="MWW"/>
    <x v="1"/>
    <d v="1899-12-30T08:50:00"/>
    <n v="30"/>
    <s v="4eb"/>
    <s v="Foureye Butterflyfish"/>
    <s v="Chaetodon capistratus"/>
    <x v="16"/>
    <x v="0"/>
    <n v="12"/>
    <n v="2"/>
    <m/>
    <n v="2.512E-2"/>
    <n v="3.1"/>
    <s v="NA"/>
    <s v="NA"/>
    <n v="55.652092436993136"/>
    <s v="NA"/>
    <n v="111.30418487398627"/>
  </r>
  <r>
    <n v="2019"/>
    <d v="2019-03-18T00:00:00"/>
    <x v="3"/>
    <s v="MWW"/>
    <x v="1"/>
    <d v="1899-12-30T08:50:00"/>
    <n v="30"/>
    <s v="ham"/>
    <s v="Hamlet spp."/>
    <s v="Hypoplectrus puella"/>
    <x v="2"/>
    <x v="0"/>
    <n v="12"/>
    <n v="1"/>
    <m/>
    <n v="1.7780000000000001E-2"/>
    <n v="3.03"/>
    <s v="NA"/>
    <s v="NA"/>
    <n v="33.101748308010208"/>
    <s v="NA"/>
    <n v="33.101748308010208"/>
  </r>
  <r>
    <n v="2019"/>
    <d v="2019-03-18T00:00:00"/>
    <x v="3"/>
    <s v="MWW"/>
    <x v="1"/>
    <d v="1899-12-30T08:50:00"/>
    <n v="30"/>
    <s v="ljs"/>
    <s v="Longjaw squirrelfish"/>
    <s v="Neoniphon marianus"/>
    <x v="6"/>
    <x v="0"/>
    <n v="15"/>
    <n v="1"/>
    <m/>
    <n v="1.549E-2"/>
    <n v="2.98"/>
    <s v="NA"/>
    <s v="NA"/>
    <n v="49.52259225934101"/>
    <s v="NA"/>
    <n v="49.52259225934101"/>
  </r>
  <r>
    <n v="2019"/>
    <d v="2019-03-18T00:00:00"/>
    <x v="3"/>
    <s v="MWW"/>
    <x v="1"/>
    <d v="1899-12-30T08:50:00"/>
    <n v="30"/>
    <s v="grb"/>
    <s v="Graysby"/>
    <s v="Cephalopholis cruentata"/>
    <x v="2"/>
    <x v="0"/>
    <n v="12"/>
    <n v="1"/>
    <m/>
    <n v="1.1220000000000001E-2"/>
    <n v="3.07"/>
    <s v="NA"/>
    <s v="NA"/>
    <n v="23.071683335720802"/>
    <s v="NA"/>
    <n v="23.071683335720802"/>
  </r>
  <r>
    <n v="2019"/>
    <d v="2019-03-18T00:00:00"/>
    <x v="3"/>
    <s v="MWW"/>
    <x v="1"/>
    <d v="1899-12-30T08:50:00"/>
    <n v="30"/>
    <s v="fra"/>
    <s v="French Angelfish"/>
    <s v="Pomacanthus paru"/>
    <x v="15"/>
    <x v="0"/>
    <n v="23"/>
    <n v="1"/>
    <m/>
    <n v="3.09E-2"/>
    <n v="2.95"/>
    <s v="NA"/>
    <s v="NA"/>
    <n v="321.40719577952996"/>
    <s v="NA"/>
    <n v="321.40719577952996"/>
  </r>
  <r>
    <n v="2019"/>
    <d v="2019-03-18T00:00:00"/>
    <x v="3"/>
    <s v="MWW"/>
    <x v="1"/>
    <d v="1899-12-30T08:50:00"/>
    <n v="30"/>
    <s v="qup"/>
    <s v="Queen Parrotfish"/>
    <s v="Scarus vetula"/>
    <x v="7"/>
    <x v="1"/>
    <n v="35"/>
    <n v="1"/>
    <s v="t"/>
    <n v="1.38E-2"/>
    <n v="3.03"/>
    <n v="-5.0162000000000004"/>
    <n v="3.1109"/>
    <n v="658.27181550210435"/>
    <n v="790.93588337793562"/>
    <n v="790.93588337793562"/>
  </r>
  <r>
    <n v="2019"/>
    <d v="2019-03-18T00:00:00"/>
    <x v="3"/>
    <s v="MWW"/>
    <x v="1"/>
    <d v="1899-12-30T08:50:00"/>
    <n v="30"/>
    <s v="prp"/>
    <s v="Princess Parrotfish"/>
    <s v="Scarus taeniopterus"/>
    <x v="7"/>
    <x v="1"/>
    <n v="23"/>
    <n v="1"/>
    <s v="t"/>
    <n v="3.3500000000000002E-2"/>
    <n v="2.7086000000000001"/>
    <n v="-3.2256999999999998"/>
    <n v="2.3852000000000002"/>
    <n v="163.46351132632066"/>
    <n v="255.56020890468707"/>
    <n v="255.56020890468707"/>
  </r>
  <r>
    <n v="2019"/>
    <d v="2019-03-18T00:00:00"/>
    <x v="3"/>
    <s v="MWW"/>
    <x v="1"/>
    <d v="1899-12-30T08:50:00"/>
    <n v="30"/>
    <s v="prp"/>
    <s v="Princess Parrotfish"/>
    <s v="Scarus taeniopterus"/>
    <x v="7"/>
    <x v="1"/>
    <n v="22"/>
    <n v="1"/>
    <s v="t"/>
    <n v="3.3500000000000002E-2"/>
    <n v="2.7086000000000001"/>
    <n v="-3.2256999999999998"/>
    <n v="2.3852000000000002"/>
    <n v="144.92085256517834"/>
    <n v="229.85109565998633"/>
    <n v="229.85109565998633"/>
  </r>
  <r>
    <n v="2019"/>
    <d v="2019-03-18T00:00:00"/>
    <x v="3"/>
    <s v="MWW"/>
    <x v="1"/>
    <d v="1899-12-30T08:50:00"/>
    <n v="30"/>
    <s v="stop"/>
    <s v="Stoplight Parrotfish"/>
    <s v="Sparisoma viride"/>
    <x v="7"/>
    <x v="1"/>
    <n v="27"/>
    <n v="1"/>
    <s v="t"/>
    <n v="1.38E-2"/>
    <n v="3.04"/>
    <n v="-4.4317000000000002"/>
    <n v="2.9051"/>
    <n v="309.9023927596819"/>
    <n v="428.20809318874581"/>
    <n v="428.20809318874581"/>
  </r>
  <r>
    <n v="2019"/>
    <d v="2019-03-18T00:00:00"/>
    <x v="3"/>
    <s v="MWW"/>
    <x v="1"/>
    <d v="1899-12-30T08:50:00"/>
    <n v="30"/>
    <s v="prp"/>
    <s v="Princess Parrotfish"/>
    <s v="Scarus taeniopterus"/>
    <x v="7"/>
    <x v="1"/>
    <n v="13"/>
    <n v="1"/>
    <s v="i"/>
    <n v="3.3500000000000002E-2"/>
    <n v="2.7086000000000001"/>
    <n v="-3.2256999999999998"/>
    <n v="2.3852000000000002"/>
    <n v="34.855536441080481"/>
    <n v="65.535660968650873"/>
    <n v="65.535660968650873"/>
  </r>
  <r>
    <n v="2019"/>
    <d v="2019-03-18T00:00:00"/>
    <x v="3"/>
    <s v="MWW"/>
    <x v="1"/>
    <d v="1899-12-30T08:50:00"/>
    <n v="30"/>
    <s v="prp"/>
    <s v="Princess Parrotfish"/>
    <s v="Scarus taeniopterus"/>
    <x v="7"/>
    <x v="1"/>
    <n v="12"/>
    <n v="1"/>
    <s v="i"/>
    <n v="3.3500000000000002E-2"/>
    <n v="2.7086000000000001"/>
    <n v="-3.2256999999999998"/>
    <n v="2.3852000000000002"/>
    <n v="28.061774480442775"/>
    <n v="54.145592205106873"/>
    <n v="54.145592205106873"/>
  </r>
  <r>
    <n v="2019"/>
    <d v="2019-03-18T00:00:00"/>
    <x v="3"/>
    <s v="MWW"/>
    <x v="1"/>
    <d v="1899-12-30T08:50:00"/>
    <n v="30"/>
    <s v="prp"/>
    <s v="Princess Parrotfish"/>
    <s v="Scarus taeniopterus"/>
    <x v="7"/>
    <x v="1"/>
    <n v="18"/>
    <n v="1"/>
    <s v="i"/>
    <n v="3.3500000000000002E-2"/>
    <n v="2.7086000000000001"/>
    <n v="-3.2256999999999998"/>
    <n v="2.3852000000000002"/>
    <n v="84.154222975924739"/>
    <n v="142.42163893869329"/>
    <n v="142.42163893869329"/>
  </r>
  <r>
    <n v="2019"/>
    <d v="2019-03-18T00:00:00"/>
    <x v="3"/>
    <s v="MWW"/>
    <x v="1"/>
    <d v="1899-12-30T08:50:00"/>
    <n v="30"/>
    <s v="stop"/>
    <s v="Stoplight Parrotfish"/>
    <s v="Sparisoma viride"/>
    <x v="7"/>
    <x v="1"/>
    <n v="21"/>
    <n v="1"/>
    <s v="i"/>
    <n v="1.38E-2"/>
    <n v="3.04"/>
    <n v="-4.4317000000000002"/>
    <n v="2.9051"/>
    <n v="144.35297620307892"/>
    <n v="206.33802681991546"/>
    <n v="206.33802681991546"/>
  </r>
  <r>
    <n v="2019"/>
    <d v="2019-03-18T00:00:00"/>
    <x v="3"/>
    <s v="MWW"/>
    <x v="1"/>
    <d v="1899-12-30T08:50:00"/>
    <n v="30"/>
    <s v="ocs"/>
    <s v="Ocean Surgeonfish"/>
    <s v="Acanthurus bahianus"/>
    <x v="8"/>
    <x v="1"/>
    <n v="18"/>
    <n v="1"/>
    <m/>
    <n v="1.8620000000000001E-2"/>
    <n v="2.91"/>
    <n v="-4.6005000000000003"/>
    <n v="2.9752000000000001"/>
    <n v="83.718736738929394"/>
    <n v="128.64317706372901"/>
    <n v="128.64317706372901"/>
  </r>
  <r>
    <n v="2019"/>
    <d v="2019-03-18T00:00:00"/>
    <x v="3"/>
    <s v="MWW"/>
    <x v="1"/>
    <d v="1899-12-30T08:50:00"/>
    <n v="30"/>
    <s v="strp"/>
    <s v="Striped Parrotfish"/>
    <s v="Scarus iserti"/>
    <x v="7"/>
    <x v="1"/>
    <n v="27"/>
    <n v="1"/>
    <s v="t"/>
    <n v="1.0959999999999999E-2"/>
    <n v="3.01"/>
    <n v="-4.8887"/>
    <n v="3.0548000000000002"/>
    <n v="222.95411082060349"/>
    <n v="345.6447993328743"/>
    <n v="345.6447993328743"/>
  </r>
  <r>
    <n v="2019"/>
    <d v="2019-03-18T00:00:00"/>
    <x v="3"/>
    <s v="MWW"/>
    <x v="1"/>
    <d v="1899-12-30T08:50:00"/>
    <n v="30"/>
    <s v="ocs"/>
    <s v="Ocean Surgeonfish"/>
    <s v="Acanthurus bahianus"/>
    <x v="8"/>
    <x v="1"/>
    <n v="15"/>
    <n v="2"/>
    <m/>
    <n v="1.8620000000000001E-2"/>
    <n v="2.91"/>
    <n v="-4.6005000000000003"/>
    <n v="2.9752000000000001"/>
    <n v="49.249887240092868"/>
    <n v="74.783659607909669"/>
    <n v="149.56731921581934"/>
  </r>
  <r>
    <n v="2019"/>
    <d v="2019-03-18T00:00:00"/>
    <x v="3"/>
    <s v="MWW"/>
    <x v="1"/>
    <d v="1899-12-30T08:50:00"/>
    <n v="30"/>
    <s v="bch"/>
    <s v="Bermuda Chub"/>
    <s v="Kyphosus sectatrix"/>
    <x v="22"/>
    <x v="2"/>
    <n v="42"/>
    <n v="1"/>
    <m/>
    <n v="1.2019999999999999E-2"/>
    <n v="3.02"/>
    <s v="NA"/>
    <s v="NA"/>
    <n v="959.65984863985261"/>
    <s v="NA"/>
    <n v="959.65984863985261"/>
  </r>
  <r>
    <n v="2019"/>
    <d v="2019-03-18T00:00:00"/>
    <x v="3"/>
    <s v="MWW"/>
    <x v="1"/>
    <d v="1899-12-30T08:50:00"/>
    <n v="30"/>
    <s v="osf"/>
    <s v="Orangespotted Filefish"/>
    <s v="Cantherhines pullus"/>
    <x v="9"/>
    <x v="2"/>
    <n v="15"/>
    <n v="1"/>
    <m/>
    <n v="2.291E-2"/>
    <n v="2.87"/>
    <s v="NA"/>
    <s v="NA"/>
    <n v="54.375968168422517"/>
    <s v="NA"/>
    <n v="54.375968168422517"/>
  </r>
  <r>
    <n v="2019"/>
    <d v="2019-03-18T00:00:00"/>
    <x v="3"/>
    <s v="MWW"/>
    <x v="1"/>
    <d v="1899-12-30T08:50:00"/>
    <n v="30"/>
    <s v="osf"/>
    <s v="Orangespotted Filefish"/>
    <s v="Cantherhines pullus"/>
    <x v="9"/>
    <x v="2"/>
    <n v="18"/>
    <n v="1"/>
    <m/>
    <n v="2.291E-2"/>
    <n v="2.87"/>
    <s v="NA"/>
    <s v="NA"/>
    <n v="91.760797381728054"/>
    <s v="NA"/>
    <n v="91.760797381728054"/>
  </r>
  <r>
    <n v="2019"/>
    <d v="2019-03-18T00:00:00"/>
    <x v="3"/>
    <s v="MWW"/>
    <x v="1"/>
    <d v="1899-12-30T08:50:00"/>
    <n v="30"/>
    <s v="brc"/>
    <s v="Brown Chromis"/>
    <s v="Chromis multilineata"/>
    <x v="12"/>
    <x v="3"/>
    <n v="11"/>
    <n v="100"/>
    <m/>
    <n v="1.4789999999999999E-2"/>
    <n v="2.98"/>
    <s v="NA"/>
    <s v="NA"/>
    <n v="18.763695466757458"/>
    <s v="NA"/>
    <n v="1876.3695466757458"/>
  </r>
  <r>
    <n v="2019"/>
    <d v="2019-03-18T00:00:00"/>
    <x v="3"/>
    <s v="MWW"/>
    <x v="1"/>
    <d v="1899-12-30T08:50:00"/>
    <n v="30"/>
    <s v="crw"/>
    <s v="Creole Wrasse"/>
    <s v="Clepticus parrae"/>
    <x v="1"/>
    <x v="3"/>
    <n v="19"/>
    <n v="1"/>
    <m/>
    <n v="9.5499999999999995E-3"/>
    <n v="3.05"/>
    <s v="NA"/>
    <s v="NA"/>
    <n v="75.893023407959475"/>
    <s v="NA"/>
    <n v="75.893023407959475"/>
  </r>
  <r>
    <n v="2019"/>
    <d v="2019-03-18T00:00:00"/>
    <x v="3"/>
    <s v="MWW"/>
    <x v="2"/>
    <d v="1899-12-30T08:58:00"/>
    <n v="32"/>
    <s v="csg"/>
    <s v="Caesar Grunt"/>
    <s v="Haemulon carbonarium"/>
    <x v="3"/>
    <x v="0"/>
    <n v="34"/>
    <n v="1"/>
    <m/>
    <n v="1.738E-2"/>
    <n v="2.98"/>
    <s v="NA"/>
    <s v="NA"/>
    <n v="636.58579720709986"/>
    <s v="NA"/>
    <n v="636.58579720709986"/>
  </r>
  <r>
    <n v="2019"/>
    <d v="2019-03-18T00:00:00"/>
    <x v="3"/>
    <s v="MWW"/>
    <x v="2"/>
    <d v="1899-12-30T08:58:00"/>
    <n v="32"/>
    <s v="sad"/>
    <s v="Sand diver (prev. lizardfish)"/>
    <s v="Synodus intermedius"/>
    <x v="19"/>
    <x v="0"/>
    <n v="33"/>
    <n v="1"/>
    <m/>
    <n v="3.8E-3"/>
    <n v="3.21"/>
    <s v="NA"/>
    <s v="NA"/>
    <n v="284.58587690520369"/>
    <s v="NA"/>
    <n v="284.58587690520369"/>
  </r>
  <r>
    <n v="2019"/>
    <d v="2019-03-18T00:00:00"/>
    <x v="3"/>
    <s v="MWW"/>
    <x v="2"/>
    <d v="1899-12-30T08:58:00"/>
    <n v="32"/>
    <s v="lsq"/>
    <s v="Longspine Squirrelfish"/>
    <s v="Holocentrus rufus"/>
    <x v="6"/>
    <x v="0"/>
    <n v="22"/>
    <n v="1"/>
    <m/>
    <n v="1.1480000000000001E-2"/>
    <n v="2.89"/>
    <s v="NA"/>
    <s v="NA"/>
    <n v="87.004844595920929"/>
    <s v="NA"/>
    <n v="87.004844595920929"/>
  </r>
  <r>
    <n v="2019"/>
    <d v="2019-03-18T00:00:00"/>
    <x v="3"/>
    <s v="MWW"/>
    <x v="2"/>
    <d v="1899-12-30T08:58:00"/>
    <n v="32"/>
    <s v="bbs"/>
    <s v="Blackbar soldierfish"/>
    <s v="Myripristis jacobus "/>
    <x v="6"/>
    <x v="0"/>
    <n v="16"/>
    <n v="2"/>
    <m/>
    <n v="1.2019999999999999E-2"/>
    <n v="3.06"/>
    <s v="NA"/>
    <s v="NA"/>
    <n v="58.144898213408602"/>
    <s v="NA"/>
    <n v="116.2897964268172"/>
  </r>
  <r>
    <n v="2019"/>
    <d v="2019-03-18T00:00:00"/>
    <x v="3"/>
    <s v="MWW"/>
    <x v="2"/>
    <d v="1899-12-30T08:58:00"/>
    <n v="32"/>
    <s v="bbs"/>
    <s v="Blackbar soldierfish"/>
    <s v="Myripristis jacobus "/>
    <x v="6"/>
    <x v="0"/>
    <n v="18"/>
    <n v="3"/>
    <m/>
    <n v="1.2019999999999999E-2"/>
    <n v="3.06"/>
    <s v="NA"/>
    <s v="NA"/>
    <n v="83.375477327526866"/>
    <s v="NA"/>
    <n v="250.12643198258058"/>
  </r>
  <r>
    <n v="2019"/>
    <d v="2019-03-18T00:00:00"/>
    <x v="3"/>
    <s v="MWW"/>
    <x v="2"/>
    <d v="1899-12-30T08:58:00"/>
    <n v="32"/>
    <s v="frg"/>
    <s v="French Grunt"/>
    <s v="Haemulon flavolineatum"/>
    <x v="3"/>
    <x v="0"/>
    <n v="15"/>
    <n v="1"/>
    <m/>
    <n v="1.349E-2"/>
    <n v="3"/>
    <s v="NA"/>
    <s v="NA"/>
    <n v="45.528750000000002"/>
    <s v="NA"/>
    <n v="45.528750000000002"/>
  </r>
  <r>
    <n v="2019"/>
    <d v="2019-03-18T00:00:00"/>
    <x v="3"/>
    <s v="MWW"/>
    <x v="2"/>
    <d v="1899-12-30T08:58:00"/>
    <n v="32"/>
    <s v="frg"/>
    <s v="French Grunt"/>
    <s v="Haemulon flavolineatum"/>
    <x v="3"/>
    <x v="0"/>
    <n v="19"/>
    <n v="1"/>
    <m/>
    <n v="1.349E-2"/>
    <n v="3"/>
    <s v="NA"/>
    <s v="NA"/>
    <n v="92.527910000000006"/>
    <s v="NA"/>
    <n v="92.527910000000006"/>
  </r>
  <r>
    <n v="2019"/>
    <d v="2019-03-18T00:00:00"/>
    <x v="3"/>
    <s v="MWW"/>
    <x v="2"/>
    <d v="1899-12-30T08:58:00"/>
    <n v="32"/>
    <s v="mgs"/>
    <s v="Mahogany Snapper"/>
    <s v="Lutjanus mahogoni"/>
    <x v="0"/>
    <x v="0"/>
    <n v="19"/>
    <n v="1"/>
    <m/>
    <n v="1.6979999999999999E-2"/>
    <n v="2.96"/>
    <s v="NA"/>
    <s v="NA"/>
    <n v="103.5257402894338"/>
    <s v="NA"/>
    <n v="103.5257402894338"/>
  </r>
  <r>
    <n v="2019"/>
    <d v="2019-03-18T00:00:00"/>
    <x v="3"/>
    <s v="MWW"/>
    <x v="2"/>
    <d v="1899-12-30T08:58:00"/>
    <n v="32"/>
    <s v="trum"/>
    <s v="Atlantic trumpetfish"/>
    <s v="Aulostomus maculatus"/>
    <x v="14"/>
    <x v="0"/>
    <n v="30"/>
    <n v="1"/>
    <m/>
    <n v="1E-4"/>
    <n v="3.5539999999999998"/>
    <s v="NA"/>
    <s v="NA"/>
    <n v="17.770061844764207"/>
    <s v="NA"/>
    <n v="17.770061844764207"/>
  </r>
  <r>
    <n v="2019"/>
    <d v="2019-03-18T00:00:00"/>
    <x v="3"/>
    <s v="MWW"/>
    <x v="2"/>
    <d v="1899-12-30T08:58:00"/>
    <n v="32"/>
    <s v="smg"/>
    <s v="Smallmouth Grunt"/>
    <s v="Haemulon chrysargyreum"/>
    <x v="3"/>
    <x v="0"/>
    <n v="21"/>
    <n v="1"/>
    <m/>
    <n v="1.259E-2"/>
    <n v="2.99"/>
    <s v="NA"/>
    <s v="NA"/>
    <n v="113.09969177408854"/>
    <s v="NA"/>
    <n v="113.09969177408854"/>
  </r>
  <r>
    <n v="2019"/>
    <d v="2019-03-18T00:00:00"/>
    <x v="3"/>
    <s v="MWW"/>
    <x v="2"/>
    <d v="1899-12-30T08:58:00"/>
    <n v="32"/>
    <s v="grb"/>
    <s v="Graysby"/>
    <s v="Cephalopholis cruentata"/>
    <x v="2"/>
    <x v="0"/>
    <n v="20"/>
    <n v="1"/>
    <m/>
    <n v="1.1220000000000001E-2"/>
    <n v="3.07"/>
    <s v="NA"/>
    <s v="NA"/>
    <n v="110.70186655152514"/>
    <s v="NA"/>
    <n v="110.70186655152514"/>
  </r>
  <r>
    <n v="2019"/>
    <d v="2019-03-18T00:00:00"/>
    <x v="3"/>
    <s v="MWW"/>
    <x v="2"/>
    <d v="1899-12-30T08:58:00"/>
    <n v="32"/>
    <s v="ham"/>
    <s v="Hamlet spp."/>
    <s v="Hypoplectrus puella"/>
    <x v="2"/>
    <x v="0"/>
    <n v="14"/>
    <n v="1"/>
    <m/>
    <n v="1.7780000000000001E-2"/>
    <n v="3.03"/>
    <s v="NA"/>
    <s v="NA"/>
    <n v="52.807998175556747"/>
    <s v="NA"/>
    <n v="52.807998175556747"/>
  </r>
  <r>
    <n v="2019"/>
    <d v="2019-03-18T00:00:00"/>
    <x v="3"/>
    <s v="MWW"/>
    <x v="2"/>
    <d v="1899-12-30T08:58:00"/>
    <n v="32"/>
    <s v="frg"/>
    <s v="French Grunt"/>
    <s v="Haemulon flavolineatum"/>
    <x v="3"/>
    <x v="0"/>
    <n v="18"/>
    <n v="1"/>
    <m/>
    <n v="1.349E-2"/>
    <n v="3"/>
    <s v="NA"/>
    <s v="NA"/>
    <n v="78.673680000000004"/>
    <s v="NA"/>
    <n v="78.673680000000004"/>
  </r>
  <r>
    <n v="2019"/>
    <d v="2019-03-18T00:00:00"/>
    <x v="3"/>
    <s v="MWW"/>
    <x v="2"/>
    <d v="1899-12-30T08:58:00"/>
    <n v="32"/>
    <s v="frg"/>
    <s v="French Grunt"/>
    <s v="Haemulon flavolineatum"/>
    <x v="3"/>
    <x v="0"/>
    <n v="16"/>
    <n v="1"/>
    <m/>
    <n v="1.349E-2"/>
    <n v="3"/>
    <s v="NA"/>
    <s v="NA"/>
    <n v="55.255040000000001"/>
    <s v="NA"/>
    <n v="55.255040000000001"/>
  </r>
  <r>
    <n v="2019"/>
    <d v="2019-03-18T00:00:00"/>
    <x v="3"/>
    <s v="MWW"/>
    <x v="2"/>
    <d v="1899-12-30T08:58:00"/>
    <n v="32"/>
    <s v="yhw"/>
    <s v="Yellowhead Wrasse"/>
    <s v="Halichoeres garnoti"/>
    <x v="1"/>
    <x v="0"/>
    <n v="10"/>
    <n v="1"/>
    <m/>
    <n v="0.01"/>
    <n v="3.13"/>
    <s v="NA"/>
    <s v="NA"/>
    <n v="13.48962882591654"/>
    <s v="NA"/>
    <n v="13.48962882591654"/>
  </r>
  <r>
    <n v="2019"/>
    <d v="2019-03-18T00:00:00"/>
    <x v="3"/>
    <s v="MWW"/>
    <x v="2"/>
    <d v="1899-12-30T08:58:00"/>
    <n v="32"/>
    <s v="fra"/>
    <s v="French Angelfish"/>
    <s v="Pomacanthus paru"/>
    <x v="15"/>
    <x v="0"/>
    <n v="26"/>
    <n v="1"/>
    <m/>
    <n v="3.09E-2"/>
    <n v="2.95"/>
    <s v="NA"/>
    <s v="NA"/>
    <n v="461.45553114513183"/>
    <s v="NA"/>
    <n v="461.45553114513183"/>
  </r>
  <r>
    <n v="2019"/>
    <d v="2019-03-18T00:00:00"/>
    <x v="3"/>
    <s v="MWW"/>
    <x v="2"/>
    <d v="1899-12-30T08:58:00"/>
    <n v="32"/>
    <s v="smg"/>
    <s v="Smallmouth Grunt"/>
    <s v="Haemulon chrysargyreum"/>
    <x v="3"/>
    <x v="0"/>
    <n v="19"/>
    <n v="1"/>
    <m/>
    <n v="1.259E-2"/>
    <n v="2.99"/>
    <s v="NA"/>
    <s v="NA"/>
    <n v="83.84921420446004"/>
    <s v="NA"/>
    <n v="83.84921420446004"/>
  </r>
  <r>
    <n v="2019"/>
    <d v="2019-03-18T00:00:00"/>
    <x v="3"/>
    <s v="MWW"/>
    <x v="2"/>
    <d v="1899-12-30T08:58:00"/>
    <n v="32"/>
    <s v="bbs"/>
    <s v="Blackbar soldierfish"/>
    <s v="Myripristis jacobus "/>
    <x v="6"/>
    <x v="0"/>
    <n v="16"/>
    <n v="4"/>
    <m/>
    <n v="1.2019999999999999E-2"/>
    <n v="3.06"/>
    <s v="NA"/>
    <s v="NA"/>
    <n v="58.144898213408602"/>
    <s v="NA"/>
    <n v="232.57959285363441"/>
  </r>
  <r>
    <n v="2019"/>
    <d v="2019-03-18T00:00:00"/>
    <x v="3"/>
    <s v="MWW"/>
    <x v="2"/>
    <d v="1899-12-30T08:58:00"/>
    <n v="32"/>
    <s v="grb"/>
    <s v="Graysby"/>
    <s v="Cephalopholis cruentata"/>
    <x v="2"/>
    <x v="0"/>
    <n v="14"/>
    <n v="1"/>
    <m/>
    <n v="1.1220000000000001E-2"/>
    <n v="3.07"/>
    <s v="NA"/>
    <s v="NA"/>
    <n v="37.034452314396681"/>
    <s v="NA"/>
    <n v="37.034452314396681"/>
  </r>
  <r>
    <n v="2019"/>
    <d v="2019-03-18T00:00:00"/>
    <x v="3"/>
    <s v="MWW"/>
    <x v="2"/>
    <d v="1899-12-30T08:58:00"/>
    <n v="32"/>
    <s v="grb"/>
    <s v="Graysby"/>
    <s v="Cephalopholis cruentata"/>
    <x v="2"/>
    <x v="0"/>
    <n v="21"/>
    <n v="1"/>
    <m/>
    <n v="1.1220000000000001E-2"/>
    <n v="3.07"/>
    <s v="NA"/>
    <s v="NA"/>
    <n v="128.58967294987866"/>
    <s v="NA"/>
    <n v="128.58967294987866"/>
  </r>
  <r>
    <n v="2019"/>
    <d v="2019-03-18T00:00:00"/>
    <x v="3"/>
    <s v="MWW"/>
    <x v="2"/>
    <d v="1899-12-30T08:58:00"/>
    <n v="32"/>
    <s v="con"/>
    <s v="Coney"/>
    <s v="Cephalopholis fulva"/>
    <x v="2"/>
    <x v="0"/>
    <n v="12"/>
    <n v="1"/>
    <m/>
    <n v="0.01"/>
    <n v="3.02"/>
    <s v="NA"/>
    <s v="NA"/>
    <n v="18.160481667672823"/>
    <s v="NA"/>
    <n v="18.160481667672823"/>
  </r>
  <r>
    <n v="2019"/>
    <d v="2019-03-18T00:00:00"/>
    <x v="3"/>
    <s v="MWW"/>
    <x v="2"/>
    <d v="1899-12-30T08:58:00"/>
    <n v="32"/>
    <s v="sgf"/>
    <s v="Spotted Goatfish"/>
    <s v="Pseudupeneus maculatus"/>
    <x v="4"/>
    <x v="0"/>
    <n v="25"/>
    <n v="1"/>
    <m/>
    <n v="0.01"/>
    <n v="3.12"/>
    <s v="NA"/>
    <s v="NA"/>
    <n v="229.91792274425737"/>
    <s v="NA"/>
    <n v="229.91792274425737"/>
  </r>
  <r>
    <n v="2019"/>
    <d v="2019-03-18T00:00:00"/>
    <x v="3"/>
    <s v="MWW"/>
    <x v="2"/>
    <d v="1899-12-30T08:58:00"/>
    <n v="32"/>
    <s v="baj"/>
    <s v="Bar Jack"/>
    <s v="Caranx ruber"/>
    <x v="13"/>
    <x v="0"/>
    <n v="29"/>
    <n v="1"/>
    <m/>
    <n v="1.6979999999999999E-2"/>
    <n v="2.95"/>
    <s v="NA"/>
    <s v="NA"/>
    <n v="349.95465899431673"/>
    <s v="NA"/>
    <n v="349.95465899431673"/>
  </r>
  <r>
    <n v="2019"/>
    <d v="2019-03-18T00:00:00"/>
    <x v="3"/>
    <s v="MWW"/>
    <x v="2"/>
    <d v="1899-12-30T08:58:00"/>
    <n v="32"/>
    <s v="trum"/>
    <s v="Atlantic trumpetfish"/>
    <s v="Aulostomus maculatus"/>
    <x v="14"/>
    <x v="0"/>
    <n v="40"/>
    <n v="1"/>
    <m/>
    <n v="1E-4"/>
    <n v="3.5539999999999998"/>
    <s v="NA"/>
    <s v="NA"/>
    <n v="49.399347121607263"/>
    <s v="NA"/>
    <n v="49.399347121607263"/>
  </r>
  <r>
    <n v="2019"/>
    <d v="2019-03-18T00:00:00"/>
    <x v="3"/>
    <s v="MWW"/>
    <x v="2"/>
    <d v="1899-12-30T08:58:00"/>
    <n v="32"/>
    <s v="bhw"/>
    <s v="Bluehead Wrasse"/>
    <s v="Thalassoma bifasciatum"/>
    <x v="1"/>
    <x v="0"/>
    <n v="5"/>
    <n v="1"/>
    <m/>
    <n v="8.9099999999999995E-3"/>
    <n v="3.01"/>
    <s v="NA"/>
    <s v="NA"/>
    <n v="1.1318201385239828"/>
    <s v="NA"/>
    <n v="1.1318201385239828"/>
  </r>
  <r>
    <n v="2019"/>
    <d v="2019-03-18T00:00:00"/>
    <x v="3"/>
    <s v="MWW"/>
    <x v="2"/>
    <d v="1899-12-30T08:58:00"/>
    <n v="32"/>
    <s v="ygf"/>
    <s v="Goatfish"/>
    <s v="Mulloidichthys martinicus"/>
    <x v="4"/>
    <x v="0"/>
    <n v="18"/>
    <n v="1"/>
    <m/>
    <n v="9.7699999999999992E-3"/>
    <n v="3.12"/>
    <s v="NA"/>
    <s v="NA"/>
    <n v="80.601807249259167"/>
    <s v="NA"/>
    <n v="80.601807249259167"/>
  </r>
  <r>
    <n v="2019"/>
    <d v="2019-03-18T00:00:00"/>
    <x v="3"/>
    <s v="MWW"/>
    <x v="2"/>
    <d v="1899-12-30T08:58:00"/>
    <n v="32"/>
    <s v="bhw"/>
    <s v="Bluehead Wrasse"/>
    <s v="Thalassoma bifasciatum"/>
    <x v="1"/>
    <x v="0"/>
    <n v="3"/>
    <n v="5"/>
    <m/>
    <n v="8.9099999999999995E-3"/>
    <n v="3.01"/>
    <s v="NA"/>
    <s v="NA"/>
    <n v="0.24322750267948948"/>
    <s v="NA"/>
    <n v="1.2161375133974475"/>
  </r>
  <r>
    <n v="2019"/>
    <d v="2019-03-18T00:00:00"/>
    <x v="3"/>
    <s v="MWW"/>
    <x v="2"/>
    <d v="1899-12-30T08:58:00"/>
    <n v="32"/>
    <s v="ham"/>
    <s v="Hamlet spp."/>
    <s v="Hypoplectrus puella"/>
    <x v="2"/>
    <x v="0"/>
    <n v="13"/>
    <n v="1"/>
    <m/>
    <n v="1.7780000000000001E-2"/>
    <n v="3.03"/>
    <s v="NA"/>
    <s v="NA"/>
    <n v="42.18714290876423"/>
    <s v="NA"/>
    <n v="42.18714290876423"/>
  </r>
  <r>
    <n v="2019"/>
    <d v="2019-03-18T00:00:00"/>
    <x v="3"/>
    <s v="MWW"/>
    <x v="2"/>
    <d v="1899-12-30T08:58:00"/>
    <n v="32"/>
    <s v="qup"/>
    <s v="Queen Parrotfish"/>
    <s v="Scarus vetula"/>
    <x v="7"/>
    <x v="1"/>
    <n v="39"/>
    <n v="1"/>
    <s v="t"/>
    <n v="1.38E-2"/>
    <n v="3.03"/>
    <n v="-5.0162000000000004"/>
    <n v="3.1109"/>
    <n v="913.70256836796239"/>
    <n v="1107.4978352204505"/>
    <n v="1107.4978352204505"/>
  </r>
  <r>
    <n v="2019"/>
    <d v="2019-03-18T00:00:00"/>
    <x v="3"/>
    <s v="MWW"/>
    <x v="2"/>
    <d v="1899-12-30T08:58:00"/>
    <n v="32"/>
    <s v="stop"/>
    <s v="Stoplight Parrotfish"/>
    <s v="Sparisoma viride"/>
    <x v="7"/>
    <x v="1"/>
    <n v="37"/>
    <n v="1"/>
    <s v="t"/>
    <n v="1.38E-2"/>
    <n v="3.04"/>
    <n v="-4.4317000000000002"/>
    <n v="2.9051"/>
    <n v="807.62978579086393"/>
    <n v="1069.5050229565832"/>
    <n v="1069.5050229565832"/>
  </r>
  <r>
    <n v="2019"/>
    <d v="2019-03-18T00:00:00"/>
    <x v="3"/>
    <s v="MWW"/>
    <x v="2"/>
    <d v="1899-12-30T08:58:00"/>
    <n v="32"/>
    <s v="rbp"/>
    <s v="Redband Parrotfish"/>
    <s v="Sparisoma aurofrenatum"/>
    <x v="7"/>
    <x v="1"/>
    <n v="19"/>
    <n v="1"/>
    <s v="t"/>
    <n v="1.072E-2"/>
    <n v="3.12"/>
    <n v="-4.0781000000000001"/>
    <n v="2.7437999999999998"/>
    <n v="104.69019779399261"/>
    <n v="149.3977752647418"/>
    <n v="149.3977752647418"/>
  </r>
  <r>
    <n v="2019"/>
    <d v="2019-03-18T00:00:00"/>
    <x v="3"/>
    <s v="MWW"/>
    <x v="2"/>
    <d v="1899-12-30T08:58:00"/>
    <n v="32"/>
    <s v="ocs"/>
    <s v="Ocean Surgeonfish"/>
    <s v="Acanthurus bahianus"/>
    <x v="8"/>
    <x v="1"/>
    <n v="15"/>
    <n v="1"/>
    <m/>
    <n v="1.8620000000000001E-2"/>
    <n v="2.91"/>
    <n v="-4.6005000000000003"/>
    <n v="2.9752000000000001"/>
    <n v="49.249887240092868"/>
    <n v="74.783659607909669"/>
    <n v="74.783659607909669"/>
  </r>
  <r>
    <n v="2019"/>
    <d v="2019-03-18T00:00:00"/>
    <x v="3"/>
    <s v="MWW"/>
    <x v="2"/>
    <d v="1899-12-30T08:58:00"/>
    <n v="32"/>
    <s v="ocs"/>
    <s v="Ocean Surgeonfish"/>
    <s v="Acanthurus bahianus"/>
    <x v="8"/>
    <x v="1"/>
    <n v="16"/>
    <n v="1"/>
    <m/>
    <n v="1.8620000000000001E-2"/>
    <n v="2.91"/>
    <n v="-4.6005000000000003"/>
    <n v="2.9752000000000001"/>
    <n v="59.424950162548789"/>
    <n v="90.614515438104903"/>
    <n v="90.614515438104903"/>
  </r>
  <r>
    <n v="2019"/>
    <d v="2019-03-18T00:00:00"/>
    <x v="3"/>
    <s v="MWW"/>
    <x v="2"/>
    <d v="1899-12-30T08:58:00"/>
    <n v="32"/>
    <s v="blt"/>
    <s v="Blue Tang"/>
    <s v="Acanthurus coeruleus"/>
    <x v="8"/>
    <x v="1"/>
    <n v="15"/>
    <n v="1"/>
    <m/>
    <n v="2.512E-2"/>
    <n v="2.96"/>
    <n v="-2.8241999999999998"/>
    <n v="2.2637999999999998"/>
    <n v="76.076366478829684"/>
    <n v="126.48394196747614"/>
    <n v="126.48394196747614"/>
  </r>
  <r>
    <n v="2019"/>
    <d v="2019-03-18T00:00:00"/>
    <x v="3"/>
    <s v="MWW"/>
    <x v="2"/>
    <d v="1899-12-30T08:58:00"/>
    <n v="32"/>
    <s v="prp"/>
    <s v="Princess Parrotfish"/>
    <s v="Scarus taeniopterus"/>
    <x v="7"/>
    <x v="1"/>
    <n v="22"/>
    <n v="1"/>
    <s v="t"/>
    <n v="3.3500000000000002E-2"/>
    <n v="2.7086000000000001"/>
    <n v="-3.2256999999999998"/>
    <n v="2.3852000000000002"/>
    <n v="144.92085256517834"/>
    <n v="229.85109565998633"/>
    <n v="229.85109565998633"/>
  </r>
  <r>
    <n v="2019"/>
    <d v="2019-03-18T00:00:00"/>
    <x v="3"/>
    <s v="MWW"/>
    <x v="2"/>
    <d v="1899-12-30T08:58:00"/>
    <n v="32"/>
    <s v="prp"/>
    <s v="Princess Parrotfish"/>
    <s v="Scarus taeniopterus"/>
    <x v="7"/>
    <x v="1"/>
    <n v="14"/>
    <n v="1"/>
    <s v="i"/>
    <n v="3.3500000000000002E-2"/>
    <n v="2.7086000000000001"/>
    <n v="-3.2256999999999998"/>
    <n v="2.3852000000000002"/>
    <n v="42.603688875365265"/>
    <n v="78.206813423753971"/>
    <n v="78.206813423753971"/>
  </r>
  <r>
    <n v="2019"/>
    <d v="2019-03-18T00:00:00"/>
    <x v="3"/>
    <s v="MWW"/>
    <x v="2"/>
    <d v="1899-12-30T08:58:00"/>
    <n v="32"/>
    <s v="prp"/>
    <s v="Princess Parrotfish"/>
    <s v="Scarus taeniopterus"/>
    <x v="7"/>
    <x v="1"/>
    <n v="15"/>
    <n v="1"/>
    <s v="i"/>
    <n v="3.3500000000000002E-2"/>
    <n v="2.7086000000000001"/>
    <n v="-3.2256999999999998"/>
    <n v="2.3852000000000002"/>
    <n v="51.357702984233178"/>
    <n v="92.19616810425471"/>
    <n v="92.19616810425471"/>
  </r>
  <r>
    <n v="2019"/>
    <d v="2019-03-18T00:00:00"/>
    <x v="3"/>
    <s v="MWW"/>
    <x v="2"/>
    <d v="1899-12-30T08:58:00"/>
    <n v="32"/>
    <s v="stop"/>
    <s v="Stoplight Parrotfish"/>
    <s v="Sparisoma viride"/>
    <x v="7"/>
    <x v="1"/>
    <n v="29"/>
    <n v="1"/>
    <s v="i"/>
    <n v="1.38E-2"/>
    <n v="3.04"/>
    <n v="-4.4317000000000002"/>
    <n v="2.9051"/>
    <n v="385.09599325522657"/>
    <n v="527.00219453145235"/>
    <n v="527.00219453145235"/>
  </r>
  <r>
    <n v="2019"/>
    <d v="2019-03-18T00:00:00"/>
    <x v="3"/>
    <s v="MWW"/>
    <x v="2"/>
    <d v="1899-12-30T08:58:00"/>
    <n v="32"/>
    <s v="qup"/>
    <s v="Queen Parrotfish"/>
    <s v="Scarus vetula"/>
    <x v="7"/>
    <x v="1"/>
    <n v="21"/>
    <n v="1"/>
    <s v="i"/>
    <n v="1.38E-2"/>
    <n v="3.03"/>
    <n v="-5.0162000000000004"/>
    <n v="3.1109"/>
    <n v="140.02434487876087"/>
    <n v="161.43288343397762"/>
    <n v="161.43288343397762"/>
  </r>
  <r>
    <n v="2019"/>
    <d v="2019-03-18T00:00:00"/>
    <x v="3"/>
    <s v="MWW"/>
    <x v="2"/>
    <d v="1899-12-30T08:58:00"/>
    <n v="32"/>
    <s v="scf"/>
    <s v="Scrawled Filefish"/>
    <s v="Aluterus scriptus"/>
    <x v="9"/>
    <x v="2"/>
    <n v="40"/>
    <n v="1"/>
    <m/>
    <n v="0.82299999999999995"/>
    <n v="1.8136000000000001"/>
    <s v="NA"/>
    <s v="NA"/>
    <n v="662.05769166888876"/>
    <s v="NA"/>
    <n v="662.05769166888876"/>
  </r>
  <r>
    <n v="2019"/>
    <d v="2019-03-18T00:00:00"/>
    <x v="3"/>
    <s v="MWW"/>
    <x v="2"/>
    <d v="1899-12-30T08:58:00"/>
    <n v="32"/>
    <s v="snp"/>
    <s v="Sharp-nose puffer "/>
    <s v="Canthigaster rostrata"/>
    <x v="11"/>
    <x v="2"/>
    <n v="5"/>
    <n v="1"/>
    <m/>
    <n v="2.239E-2"/>
    <n v="2.96"/>
    <s v="NA"/>
    <s v="NA"/>
    <n v="2.6242506075131411"/>
    <s v="NA"/>
    <n v="2.6242506075131411"/>
  </r>
  <r>
    <n v="2019"/>
    <d v="2019-03-18T00:00:00"/>
    <x v="3"/>
    <s v="MWW"/>
    <x v="2"/>
    <d v="1899-12-30T08:58:00"/>
    <n v="32"/>
    <s v="qua"/>
    <s v="Queen Angelfish"/>
    <s v="Holacanthus ciliaris"/>
    <x v="15"/>
    <x v="2"/>
    <n v="21"/>
    <n v="1"/>
    <m/>
    <n v="3.09E-2"/>
    <n v="2.89"/>
    <s v="NA"/>
    <s v="NA"/>
    <n v="204.72564177007067"/>
    <s v="NA"/>
    <n v="204.72564177007067"/>
  </r>
  <r>
    <n v="2019"/>
    <d v="2019-03-18T00:00:00"/>
    <x v="3"/>
    <s v="MWW"/>
    <x v="2"/>
    <d v="1899-12-30T08:58:00"/>
    <n v="32"/>
    <s v="rkb"/>
    <s v="Rock Beauty"/>
    <s v="Holacanthus tricolour"/>
    <x v="15"/>
    <x v="2"/>
    <n v="19"/>
    <n v="1"/>
    <m/>
    <n v="3.388E-2"/>
    <n v="2.91"/>
    <s v="NA"/>
    <s v="NA"/>
    <n v="178.2856465909976"/>
    <s v="NA"/>
    <n v="178.2856465909976"/>
  </r>
  <r>
    <n v="2019"/>
    <d v="2019-03-18T00:00:00"/>
    <x v="3"/>
    <s v="MWW"/>
    <x v="2"/>
    <d v="1899-12-30T08:58:00"/>
    <n v="32"/>
    <s v="brc"/>
    <s v="Brown Chromis"/>
    <s v="Chromis multilineata"/>
    <x v="12"/>
    <x v="3"/>
    <n v="13"/>
    <n v="40"/>
    <m/>
    <n v="1.4789999999999999E-2"/>
    <n v="2.98"/>
    <s v="NA"/>
    <s v="NA"/>
    <n v="30.868772770933074"/>
    <s v="NA"/>
    <n v="1234.7509108373229"/>
  </r>
  <r>
    <n v="2019"/>
    <d v="2019-03-18T00:00:00"/>
    <x v="3"/>
    <s v="MWW"/>
    <x v="3"/>
    <d v="1899-12-30T09:10:00"/>
    <n v="30"/>
    <s v="blg"/>
    <s v="Blue Striped Grunt"/>
    <s v="Haemulon sciurus"/>
    <x v="3"/>
    <x v="0"/>
    <n v="35"/>
    <n v="1"/>
    <m/>
    <n v="1.549E-2"/>
    <n v="2.98"/>
    <s v="NA"/>
    <s v="NA"/>
    <n v="618.5491150883131"/>
    <s v="NA"/>
    <n v="618.5491150883131"/>
  </r>
  <r>
    <n v="2019"/>
    <d v="2019-03-18T00:00:00"/>
    <x v="3"/>
    <s v="MWW"/>
    <x v="3"/>
    <d v="1899-12-30T09:10:00"/>
    <n v="30"/>
    <s v="sad"/>
    <s v="Sand diver (prev. lizardfish)"/>
    <s v="Synodus intermedius"/>
    <x v="19"/>
    <x v="0"/>
    <n v="40"/>
    <n v="1"/>
    <m/>
    <n v="3.8E-3"/>
    <n v="3.21"/>
    <s v="NA"/>
    <s v="NA"/>
    <n v="527.71102643008362"/>
    <s v="NA"/>
    <n v="527.71102643008362"/>
  </r>
  <r>
    <n v="2019"/>
    <d v="2019-03-18T00:00:00"/>
    <x v="3"/>
    <s v="MWW"/>
    <x v="3"/>
    <d v="1899-12-30T09:10:00"/>
    <n v="30"/>
    <s v="sms"/>
    <s v="Schoolmaster snapper"/>
    <s v="Lutjanus apodus"/>
    <x v="0"/>
    <x v="0"/>
    <n v="44"/>
    <n v="1"/>
    <m/>
    <n v="1.413E-2"/>
    <n v="2.98"/>
    <s v="NA"/>
    <s v="NA"/>
    <n v="1115.9150576087825"/>
    <s v="NA"/>
    <n v="1115.9150576087825"/>
  </r>
  <r>
    <n v="2019"/>
    <d v="2019-03-18T00:00:00"/>
    <x v="3"/>
    <s v="MWW"/>
    <x v="3"/>
    <d v="1899-12-30T09:10:00"/>
    <n v="30"/>
    <s v="lsq"/>
    <s v="Longspine Squirrelfish"/>
    <s v="Holocentrus rufus"/>
    <x v="6"/>
    <x v="0"/>
    <n v="20"/>
    <n v="1"/>
    <m/>
    <n v="1.1480000000000001E-2"/>
    <n v="2.89"/>
    <s v="NA"/>
    <s v="NA"/>
    <n v="66.056958833921925"/>
    <s v="NA"/>
    <n v="66.056958833921925"/>
  </r>
  <r>
    <n v="2019"/>
    <d v="2019-03-18T00:00:00"/>
    <x v="3"/>
    <s v="MWW"/>
    <x v="3"/>
    <d v="1899-12-30T09:10:00"/>
    <n v="30"/>
    <s v="baj"/>
    <s v="Bar Jack"/>
    <s v="Caranx ruber"/>
    <x v="13"/>
    <x v="0"/>
    <n v="32"/>
    <n v="1"/>
    <m/>
    <n v="1.6979999999999999E-2"/>
    <n v="2.95"/>
    <s v="NA"/>
    <s v="NA"/>
    <n v="467.8753036208729"/>
    <s v="NA"/>
    <n v="467.8753036208729"/>
  </r>
  <r>
    <n v="2019"/>
    <d v="2019-03-18T00:00:00"/>
    <x v="3"/>
    <s v="MWW"/>
    <x v="3"/>
    <d v="1899-12-30T09:10:00"/>
    <n v="30"/>
    <s v="sph"/>
    <s v="Spanish Hogfish"/>
    <s v="Bodianus rufus"/>
    <x v="1"/>
    <x v="0"/>
    <n v="26"/>
    <n v="1"/>
    <m/>
    <n v="1.44E-2"/>
    <n v="3.0531999999999999"/>
    <s v="NA"/>
    <s v="NA"/>
    <n v="300.99488687760629"/>
    <s v="NA"/>
    <n v="300.99488687760629"/>
  </r>
  <r>
    <n v="2019"/>
    <d v="2019-03-18T00:00:00"/>
    <x v="3"/>
    <s v="MWW"/>
    <x v="3"/>
    <d v="1899-12-30T09:10:00"/>
    <n v="30"/>
    <s v="sph"/>
    <s v="Spanish Hogfish"/>
    <s v="Bodianus rufus"/>
    <x v="1"/>
    <x v="0"/>
    <n v="20"/>
    <n v="1"/>
    <m/>
    <n v="1.44E-2"/>
    <n v="3.0531999999999999"/>
    <s v="NA"/>
    <s v="NA"/>
    <n v="135.10370993053809"/>
    <s v="NA"/>
    <n v="135.10370993053809"/>
  </r>
  <r>
    <n v="2019"/>
    <d v="2019-03-18T00:00:00"/>
    <x v="3"/>
    <s v="MWW"/>
    <x v="3"/>
    <d v="1899-12-30T09:10:00"/>
    <n v="30"/>
    <s v="sms"/>
    <s v="Schoolmaster snapper"/>
    <s v="Lutjanus apodus"/>
    <x v="0"/>
    <x v="0"/>
    <n v="15"/>
    <n v="1"/>
    <m/>
    <n v="1.413E-2"/>
    <n v="2.98"/>
    <s v="NA"/>
    <s v="NA"/>
    <n v="45.17457899447956"/>
    <s v="NA"/>
    <n v="45.17457899447956"/>
  </r>
  <r>
    <n v="2019"/>
    <d v="2019-03-18T00:00:00"/>
    <x v="3"/>
    <s v="MWW"/>
    <x v="3"/>
    <d v="1899-12-30T09:10:00"/>
    <n v="30"/>
    <s v="she"/>
    <s v="Sharptail Eel"/>
    <s v="Myrichthys breviceps"/>
    <x v="21"/>
    <x v="0"/>
    <n v="60"/>
    <n v="1"/>
    <m/>
    <n v="1.5100000000000001E-3"/>
    <n v="2.91"/>
    <s v="NA"/>
    <s v="NA"/>
    <n v="225.6301259928623"/>
    <s v="NA"/>
    <n v="225.6301259928623"/>
  </r>
  <r>
    <n v="2019"/>
    <d v="2019-03-18T00:00:00"/>
    <x v="3"/>
    <s v="MWW"/>
    <x v="3"/>
    <d v="1899-12-30T09:10:00"/>
    <n v="30"/>
    <s v="grb"/>
    <s v="Graysby"/>
    <s v="Cephalopholis cruentata"/>
    <x v="2"/>
    <x v="0"/>
    <n v="19"/>
    <n v="1"/>
    <m/>
    <n v="1.1220000000000001E-2"/>
    <n v="3.07"/>
    <s v="NA"/>
    <s v="NA"/>
    <n v="94.572835830450003"/>
    <s v="NA"/>
    <n v="94.572835830450003"/>
  </r>
  <r>
    <n v="2019"/>
    <d v="2019-03-18T00:00:00"/>
    <x v="3"/>
    <s v="MWW"/>
    <x v="3"/>
    <d v="1899-12-30T09:10:00"/>
    <n v="30"/>
    <s v="grb"/>
    <s v="Graysby"/>
    <s v="Cephalopholis cruentata"/>
    <x v="2"/>
    <x v="0"/>
    <n v="20"/>
    <n v="1"/>
    <m/>
    <n v="1.1220000000000001E-2"/>
    <n v="3.07"/>
    <s v="NA"/>
    <s v="NA"/>
    <n v="110.70186655152514"/>
    <s v="NA"/>
    <n v="110.70186655152514"/>
  </r>
  <r>
    <n v="2019"/>
    <d v="2019-03-18T00:00:00"/>
    <x v="3"/>
    <s v="MWW"/>
    <x v="3"/>
    <d v="1899-12-30T09:10:00"/>
    <n v="30"/>
    <s v="bhw"/>
    <s v="Bluehead Wrasse"/>
    <s v="Thalassoma bifasciatum"/>
    <x v="1"/>
    <x v="0"/>
    <n v="6"/>
    <n v="20"/>
    <m/>
    <n v="8.9099999999999995E-3"/>
    <n v="3.01"/>
    <s v="NA"/>
    <s v="NA"/>
    <n v="1.9593542699963782"/>
    <s v="NA"/>
    <n v="39.187085399927561"/>
  </r>
  <r>
    <n v="2019"/>
    <d v="2019-03-18T00:00:00"/>
    <x v="3"/>
    <s v="MWW"/>
    <x v="3"/>
    <d v="1899-12-30T09:10:00"/>
    <n v="30"/>
    <s v="yhw"/>
    <s v="Yellowhead Wrasse"/>
    <s v="Halichoeres garnoti"/>
    <x v="1"/>
    <x v="0"/>
    <n v="6"/>
    <n v="1"/>
    <m/>
    <n v="0.01"/>
    <n v="3.13"/>
    <s v="NA"/>
    <s v="NA"/>
    <n v="2.7265496699528886"/>
    <s v="NA"/>
    <n v="2.7265496699528886"/>
  </r>
  <r>
    <n v="2019"/>
    <d v="2019-03-18T00:00:00"/>
    <x v="3"/>
    <s v="MWW"/>
    <x v="3"/>
    <d v="1899-12-30T09:10:00"/>
    <n v="30"/>
    <s v="yhw"/>
    <s v="Yellowhead Wrasse"/>
    <s v="Halichoeres garnoti"/>
    <x v="1"/>
    <x v="0"/>
    <n v="8"/>
    <n v="1"/>
    <m/>
    <n v="0.01"/>
    <n v="3.13"/>
    <s v="NA"/>
    <s v="NA"/>
    <n v="6.7092142277548126"/>
    <s v="NA"/>
    <n v="6.7092142277548126"/>
  </r>
  <r>
    <n v="2019"/>
    <d v="2019-03-18T00:00:00"/>
    <x v="3"/>
    <s v="MWW"/>
    <x v="3"/>
    <d v="1899-12-30T09:10:00"/>
    <n v="30"/>
    <s v="bbs"/>
    <s v="Blackbar soldierfish"/>
    <s v="Myripristis jacobus "/>
    <x v="6"/>
    <x v="0"/>
    <n v="19"/>
    <n v="2"/>
    <m/>
    <n v="1.2019999999999999E-2"/>
    <n v="3.06"/>
    <s v="NA"/>
    <s v="NA"/>
    <n v="98.376300490352918"/>
    <s v="NA"/>
    <n v="196.75260098070584"/>
  </r>
  <r>
    <n v="2019"/>
    <d v="2019-03-18T00:00:00"/>
    <x v="3"/>
    <s v="MWW"/>
    <x v="3"/>
    <d v="1899-12-30T09:10:00"/>
    <n v="30"/>
    <s v="bbs"/>
    <s v="Blackbar soldierfish"/>
    <s v="Myripristis jacobus "/>
    <x v="6"/>
    <x v="0"/>
    <n v="15"/>
    <n v="1"/>
    <m/>
    <n v="1.2019999999999999E-2"/>
    <n v="3.06"/>
    <s v="NA"/>
    <s v="NA"/>
    <n v="47.724756406775086"/>
    <s v="NA"/>
    <n v="47.724756406775086"/>
  </r>
  <r>
    <n v="2019"/>
    <d v="2019-03-18T00:00:00"/>
    <x v="3"/>
    <s v="MWW"/>
    <x v="3"/>
    <d v="1899-12-30T09:10:00"/>
    <n v="30"/>
    <s v="stop"/>
    <s v="Stoplight Parrotfish"/>
    <s v="Sparisoma viride"/>
    <x v="7"/>
    <x v="1"/>
    <n v="34"/>
    <n v="1"/>
    <s v="t"/>
    <n v="1.38E-2"/>
    <n v="3.04"/>
    <n v="-4.4317000000000002"/>
    <n v="2.9051"/>
    <n v="624.56119053872885"/>
    <n v="836.56444365737127"/>
    <n v="836.56444365737127"/>
  </r>
  <r>
    <n v="2019"/>
    <d v="2019-03-18T00:00:00"/>
    <x v="3"/>
    <s v="MWW"/>
    <x v="3"/>
    <d v="1899-12-30T09:10:00"/>
    <n v="30"/>
    <s v="strp"/>
    <s v="Striped Parrotfish"/>
    <s v="Scarus iserti"/>
    <x v="7"/>
    <x v="1"/>
    <n v="21"/>
    <n v="1"/>
    <s v="t"/>
    <n v="1.0959999999999999E-2"/>
    <n v="3.01"/>
    <n v="-4.8887"/>
    <n v="3.0548000000000002"/>
    <n v="104.6382893986431"/>
    <n v="160.40411355619071"/>
    <n v="160.40411355619071"/>
  </r>
  <r>
    <n v="2019"/>
    <d v="2019-03-18T00:00:00"/>
    <x v="3"/>
    <s v="MWW"/>
    <x v="3"/>
    <d v="1899-12-30T09:10:00"/>
    <n v="30"/>
    <s v="qup"/>
    <s v="Queen Parrotfish"/>
    <s v="Scarus vetula"/>
    <x v="7"/>
    <x v="1"/>
    <n v="35"/>
    <n v="1"/>
    <s v="t"/>
    <n v="1.38E-2"/>
    <n v="3.03"/>
    <n v="-5.0162000000000004"/>
    <n v="3.1109"/>
    <n v="658.27181550210435"/>
    <n v="790.93588337793562"/>
    <n v="790.93588337793562"/>
  </r>
  <r>
    <n v="2019"/>
    <d v="2019-03-18T00:00:00"/>
    <x v="3"/>
    <s v="MWW"/>
    <x v="3"/>
    <d v="1899-12-30T09:10:00"/>
    <n v="30"/>
    <s v="stop"/>
    <s v="Stoplight Parrotfish"/>
    <s v="Sparisoma viride"/>
    <x v="7"/>
    <x v="1"/>
    <n v="21"/>
    <n v="1"/>
    <s v="i"/>
    <n v="1.38E-2"/>
    <n v="3.04"/>
    <n v="-4.4317000000000002"/>
    <n v="2.9051"/>
    <n v="144.35297620307892"/>
    <n v="206.33802681991546"/>
    <n v="206.33802681991546"/>
  </r>
  <r>
    <n v="2019"/>
    <d v="2019-03-18T00:00:00"/>
    <x v="3"/>
    <s v="MWW"/>
    <x v="3"/>
    <d v="1899-12-30T09:10:00"/>
    <n v="30"/>
    <s v="qup"/>
    <s v="Queen Parrotfish"/>
    <s v="Scarus vetula"/>
    <x v="7"/>
    <x v="1"/>
    <n v="20"/>
    <n v="1"/>
    <s v="i"/>
    <n v="1.38E-2"/>
    <n v="3.03"/>
    <n v="-5.0162000000000004"/>
    <n v="3.1109"/>
    <n v="120.7813760748945"/>
    <n v="138.69928220116935"/>
    <n v="138.69928220116935"/>
  </r>
  <r>
    <n v="2019"/>
    <d v="2019-03-18T00:00:00"/>
    <x v="3"/>
    <s v="MWW"/>
    <x v="3"/>
    <d v="1899-12-30T09:10:00"/>
    <n v="30"/>
    <s v="ocs"/>
    <s v="Ocean Surgeonfish"/>
    <s v="Acanthurus bahianus"/>
    <x v="8"/>
    <x v="1"/>
    <n v="16"/>
    <n v="1"/>
    <m/>
    <n v="1.8620000000000001E-2"/>
    <n v="2.91"/>
    <n v="-4.6005000000000003"/>
    <n v="2.9752000000000001"/>
    <n v="59.424950162548789"/>
    <n v="90.614515438104903"/>
    <n v="90.614515438104903"/>
  </r>
  <r>
    <n v="2019"/>
    <d v="2019-03-18T00:00:00"/>
    <x v="3"/>
    <s v="MWW"/>
    <x v="3"/>
    <d v="1899-12-30T09:10:00"/>
    <n v="30"/>
    <s v="strp"/>
    <s v="Striped Parrotfish"/>
    <s v="Scarus iserti"/>
    <x v="7"/>
    <x v="1"/>
    <n v="15"/>
    <n v="4"/>
    <s v="i"/>
    <n v="1.0959999999999999E-2"/>
    <n v="3.01"/>
    <n v="-4.8887"/>
    <n v="3.0548000000000002"/>
    <n v="38.005394411756235"/>
    <n v="57.388328837000365"/>
    <n v="229.55331534800146"/>
  </r>
  <r>
    <n v="2019"/>
    <d v="2019-03-18T00:00:00"/>
    <x v="3"/>
    <s v="MWW"/>
    <x v="3"/>
    <d v="1899-12-30T09:10:00"/>
    <n v="30"/>
    <s v="strp"/>
    <s v="Striped Parrotfish"/>
    <s v="Scarus iserti"/>
    <x v="7"/>
    <x v="1"/>
    <n v="19"/>
    <n v="1"/>
    <s v="i"/>
    <n v="1.0959999999999999E-2"/>
    <n v="3.01"/>
    <n v="-4.8887"/>
    <n v="3.0548000000000002"/>
    <n v="77.421020764594019"/>
    <n v="118.15075473078059"/>
    <n v="118.15075473078059"/>
  </r>
  <r>
    <n v="2019"/>
    <d v="2019-03-18T00:00:00"/>
    <x v="3"/>
    <s v="MWW"/>
    <x v="3"/>
    <d v="1899-12-30T09:10:00"/>
    <n v="30"/>
    <s v="strp"/>
    <s v="Striped Parrotfish"/>
    <s v="Scarus iserti"/>
    <x v="7"/>
    <x v="1"/>
    <n v="12"/>
    <n v="1"/>
    <s v="i"/>
    <n v="1.0959999999999999E-2"/>
    <n v="3.01"/>
    <n v="-4.8887"/>
    <n v="3.0548000000000002"/>
    <n v="19.415389375922789"/>
    <n v="29.025711241570576"/>
    <n v="29.025711241570576"/>
  </r>
  <r>
    <n v="2019"/>
    <d v="2019-03-18T00:00:00"/>
    <x v="3"/>
    <s v="MWW"/>
    <x v="3"/>
    <d v="1899-12-30T09:10:00"/>
    <n v="30"/>
    <s v="rbp"/>
    <s v="Redband Parrotfish"/>
    <s v="Sparisoma aurofrenatum"/>
    <x v="7"/>
    <x v="1"/>
    <n v="20"/>
    <n v="1"/>
    <s v="i"/>
    <n v="1.072E-2"/>
    <n v="3.12"/>
    <n v="-4.0781000000000001"/>
    <n v="2.7437999999999998"/>
    <n v="122.85939484389488"/>
    <n v="171.97531044669645"/>
    <n v="171.97531044669645"/>
  </r>
  <r>
    <n v="2019"/>
    <d v="2019-03-18T00:00:00"/>
    <x v="3"/>
    <s v="MWW"/>
    <x v="3"/>
    <d v="1899-12-30T09:10:00"/>
    <n v="30"/>
    <s v="rbp"/>
    <s v="Redband Parrotfish"/>
    <s v="Sparisoma aurofrenatum"/>
    <x v="7"/>
    <x v="1"/>
    <n v="15"/>
    <n v="2"/>
    <s v="i"/>
    <n v="1.072E-2"/>
    <n v="3.12"/>
    <n v="-4.0781000000000001"/>
    <n v="2.7437999999999998"/>
    <n v="50.072527485111436"/>
    <n v="78.101467931149301"/>
    <n v="156.2029358622986"/>
  </r>
  <r>
    <n v="2019"/>
    <d v="2019-03-18T00:00:00"/>
    <x v="3"/>
    <s v="MWW"/>
    <x v="3"/>
    <d v="1899-12-30T09:10:00"/>
    <n v="30"/>
    <s v="prp"/>
    <s v="Princess Parrotfish"/>
    <s v="Scarus taeniopterus"/>
    <x v="7"/>
    <x v="1"/>
    <n v="22"/>
    <n v="1"/>
    <s v="t"/>
    <n v="3.3500000000000002E-2"/>
    <n v="2.7086000000000001"/>
    <n v="-3.2256999999999998"/>
    <n v="2.3852000000000002"/>
    <n v="144.92085256517834"/>
    <n v="229.85109565998633"/>
    <n v="229.85109565998633"/>
  </r>
  <r>
    <n v="2019"/>
    <d v="2019-03-18T00:00:00"/>
    <x v="3"/>
    <s v="MWW"/>
    <x v="3"/>
    <d v="1899-12-30T09:10:00"/>
    <n v="30"/>
    <s v="ocs"/>
    <s v="Ocean Surgeonfish"/>
    <s v="Acanthurus bahianus"/>
    <x v="8"/>
    <x v="1"/>
    <n v="16"/>
    <n v="4"/>
    <m/>
    <n v="1.8620000000000001E-2"/>
    <n v="2.91"/>
    <n v="-4.6005000000000003"/>
    <n v="2.9752000000000001"/>
    <n v="59.424950162548789"/>
    <n v="90.614515438104903"/>
    <n v="362.45806175241961"/>
  </r>
  <r>
    <n v="2019"/>
    <d v="2019-03-18T00:00:00"/>
    <x v="3"/>
    <s v="MWW"/>
    <x v="3"/>
    <d v="1899-12-30T09:10:00"/>
    <n v="30"/>
    <s v="stop"/>
    <s v="Stoplight Parrotfish"/>
    <s v="Sparisoma viride"/>
    <x v="7"/>
    <x v="1"/>
    <n v="23"/>
    <n v="2"/>
    <s v="i"/>
    <n v="1.38E-2"/>
    <n v="3.04"/>
    <n v="-4.4317000000000002"/>
    <n v="2.9051"/>
    <n v="190.34072005024225"/>
    <n v="268.75437106326598"/>
    <n v="537.50874212653196"/>
  </r>
  <r>
    <n v="2019"/>
    <d v="2019-03-18T00:00:00"/>
    <x v="3"/>
    <s v="MWW"/>
    <x v="3"/>
    <d v="1899-12-30T09:10:00"/>
    <n v="30"/>
    <s v="prp"/>
    <s v="Princess Parrotfish"/>
    <s v="Scarus taeniopterus"/>
    <x v="7"/>
    <x v="1"/>
    <n v="20"/>
    <n v="2"/>
    <s v="i"/>
    <n v="3.3500000000000002E-2"/>
    <n v="2.7086000000000001"/>
    <n v="-3.2256999999999998"/>
    <n v="2.3852000000000002"/>
    <n v="111.94756544450011"/>
    <n v="183.11197449783583"/>
    <n v="366.22394899567166"/>
  </r>
  <r>
    <n v="2019"/>
    <d v="2019-03-18T00:00:00"/>
    <x v="3"/>
    <s v="MWW"/>
    <x v="3"/>
    <d v="1899-12-30T09:10:00"/>
    <n v="30"/>
    <s v="prp"/>
    <s v="Princess Parrotfish"/>
    <s v="Scarus taeniopterus"/>
    <x v="7"/>
    <x v="1"/>
    <n v="8"/>
    <n v="1"/>
    <s v="j"/>
    <n v="3.3500000000000002E-2"/>
    <n v="2.7086000000000001"/>
    <n v="-3.2256999999999998"/>
    <n v="2.3852000000000002"/>
    <n v="9.3573817111532165"/>
    <n v="20.584969932158472"/>
    <n v="20.584969932158472"/>
  </r>
  <r>
    <n v="2019"/>
    <d v="2019-03-18T00:00:00"/>
    <x v="3"/>
    <s v="MWW"/>
    <x v="3"/>
    <d v="1899-12-30T09:10:00"/>
    <n v="30"/>
    <s v="dcf"/>
    <s v="Doctorfish"/>
    <s v="Acanthurus chirurgus"/>
    <x v="8"/>
    <x v="1"/>
    <n v="20"/>
    <n v="1"/>
    <m/>
    <n v="2.0889999999999999E-2"/>
    <n v="2.96"/>
    <n v="-2.4262000000000001"/>
    <n v="2.0768"/>
    <n v="148.24744840645624"/>
    <n v="225.20555304089149"/>
    <n v="225.20555304089149"/>
  </r>
  <r>
    <n v="2019"/>
    <d v="2019-03-18T00:00:00"/>
    <x v="3"/>
    <s v="MWW"/>
    <x v="3"/>
    <d v="1899-12-30T09:10:00"/>
    <n v="30"/>
    <s v="rbp"/>
    <s v="Redband Parrotfish"/>
    <s v="Sparisoma aurofrenatum"/>
    <x v="7"/>
    <x v="1"/>
    <n v="20"/>
    <n v="2"/>
    <s v="t"/>
    <n v="1.072E-2"/>
    <n v="3.12"/>
    <n v="-4.0781000000000001"/>
    <n v="2.7437999999999998"/>
    <n v="122.85939484389488"/>
    <n v="171.97531044669645"/>
    <n v="343.95062089339291"/>
  </r>
  <r>
    <n v="2019"/>
    <d v="2019-03-18T00:00:00"/>
    <x v="3"/>
    <s v="MWW"/>
    <x v="3"/>
    <d v="1899-12-30T09:10:00"/>
    <n v="30"/>
    <s v="prp"/>
    <s v="Princess Parrotfish"/>
    <s v="Scarus taeniopterus"/>
    <x v="7"/>
    <x v="1"/>
    <n v="15"/>
    <n v="1"/>
    <s v="i"/>
    <n v="3.3500000000000002E-2"/>
    <n v="2.7086000000000001"/>
    <n v="-3.2256999999999998"/>
    <n v="2.3852000000000002"/>
    <n v="51.357702984233178"/>
    <n v="92.19616810425471"/>
    <n v="92.19616810425471"/>
  </r>
  <r>
    <n v="2019"/>
    <d v="2019-03-18T00:00:00"/>
    <x v="3"/>
    <s v="MWW"/>
    <x v="3"/>
    <d v="1899-12-30T09:10:00"/>
    <n v="30"/>
    <s v="hcc"/>
    <s v="Honeycomb Cowfish"/>
    <s v="Acanthostracion polygonia"/>
    <x v="10"/>
    <x v="2"/>
    <n v="40"/>
    <n v="1"/>
    <m/>
    <n v="2.818E-2"/>
    <n v="2.83"/>
    <s v="NA"/>
    <s v="NA"/>
    <n v="963.32041530535923"/>
    <s v="NA"/>
    <n v="963.32041530535923"/>
  </r>
  <r>
    <n v="2019"/>
    <d v="2019-03-18T00:00:00"/>
    <x v="3"/>
    <s v="MWW"/>
    <x v="3"/>
    <d v="1899-12-30T09:10:00"/>
    <n v="30"/>
    <s v="snp"/>
    <s v="Sharp-nose puffer "/>
    <s v="Canthigaster rostrata"/>
    <x v="11"/>
    <x v="2"/>
    <n v="3"/>
    <n v="1"/>
    <m/>
    <n v="2.239E-2"/>
    <n v="2.96"/>
    <s v="NA"/>
    <s v="NA"/>
    <n v="0.57853948885208784"/>
    <s v="NA"/>
    <n v="0.57853948885208784"/>
  </r>
  <r>
    <n v="2019"/>
    <d v="2019-03-18T00:00:00"/>
    <x v="3"/>
    <s v="MWW"/>
    <x v="3"/>
    <d v="1899-12-30T09:10:00"/>
    <n v="30"/>
    <s v="snp"/>
    <s v="Sharp-nose puffer "/>
    <s v="Canthigaster rostrata"/>
    <x v="11"/>
    <x v="2"/>
    <n v="6"/>
    <n v="1"/>
    <m/>
    <n v="2.239E-2"/>
    <n v="2.96"/>
    <s v="NA"/>
    <s v="NA"/>
    <n v="4.501754368842863"/>
    <s v="NA"/>
    <n v="4.501754368842863"/>
  </r>
  <r>
    <n v="2019"/>
    <d v="2019-03-18T00:00:00"/>
    <x v="3"/>
    <s v="MWW"/>
    <x v="3"/>
    <d v="1899-12-30T09:10:00"/>
    <n v="30"/>
    <s v="brc"/>
    <s v="Brown Chromis"/>
    <s v="Chromis multilineata"/>
    <x v="12"/>
    <x v="3"/>
    <n v="3"/>
    <n v="25"/>
    <m/>
    <n v="1.4789999999999999E-2"/>
    <n v="2.98"/>
    <s v="NA"/>
    <s v="NA"/>
    <n v="0.39065151514322999"/>
    <s v="NA"/>
    <n v="9.7662878785807496"/>
  </r>
  <r>
    <n v="2019"/>
    <d v="2019-03-18T00:00:00"/>
    <x v="3"/>
    <s v="MWW"/>
    <x v="4"/>
    <d v="1899-12-30T09:23:00"/>
    <n v="30"/>
    <s v="sms"/>
    <s v="Schoolmaster snapper"/>
    <s v="Lutjanus apodus"/>
    <x v="0"/>
    <x v="0"/>
    <n v="30"/>
    <n v="2"/>
    <m/>
    <n v="1.413E-2"/>
    <n v="2.98"/>
    <s v="NA"/>
    <s v="NA"/>
    <n v="356.42117772859569"/>
    <s v="NA"/>
    <n v="712.84235545719139"/>
  </r>
  <r>
    <n v="2019"/>
    <d v="2019-03-18T00:00:00"/>
    <x v="3"/>
    <s v="MWW"/>
    <x v="4"/>
    <d v="1899-12-30T09:23:00"/>
    <n v="30"/>
    <s v="sms"/>
    <s v="Schoolmaster snapper"/>
    <s v="Lutjanus apodus"/>
    <x v="0"/>
    <x v="0"/>
    <n v="32"/>
    <n v="1"/>
    <m/>
    <n v="1.413E-2"/>
    <n v="2.98"/>
    <s v="NA"/>
    <s v="NA"/>
    <n v="432.00532219216183"/>
    <s v="NA"/>
    <n v="432.00532219216183"/>
  </r>
  <r>
    <n v="2019"/>
    <d v="2019-03-18T00:00:00"/>
    <x v="3"/>
    <s v="MWW"/>
    <x v="4"/>
    <d v="1899-12-30T09:23:00"/>
    <n v="30"/>
    <s v="sph"/>
    <s v="Spanish Hogfish"/>
    <s v="Bodianus rufus"/>
    <x v="1"/>
    <x v="0"/>
    <n v="28"/>
    <n v="1"/>
    <m/>
    <n v="1.44E-2"/>
    <n v="3.0531999999999999"/>
    <s v="NA"/>
    <s v="NA"/>
    <n v="377.42041982933392"/>
    <s v="NA"/>
    <n v="377.42041982933392"/>
  </r>
  <r>
    <n v="2019"/>
    <d v="2019-03-18T00:00:00"/>
    <x v="3"/>
    <s v="MWW"/>
    <x v="4"/>
    <d v="1899-12-30T09:23:00"/>
    <n v="30"/>
    <s v="ham"/>
    <s v="Hamlet spp."/>
    <s v="Hypoplectrus puella"/>
    <x v="2"/>
    <x v="0"/>
    <n v="13"/>
    <n v="1"/>
    <m/>
    <n v="1.7780000000000001E-2"/>
    <n v="3.03"/>
    <s v="NA"/>
    <s v="NA"/>
    <n v="42.18714290876423"/>
    <s v="NA"/>
    <n v="42.18714290876423"/>
  </r>
  <r>
    <n v="2019"/>
    <d v="2019-03-18T00:00:00"/>
    <x v="3"/>
    <s v="MWW"/>
    <x v="4"/>
    <d v="1899-12-30T09:23:00"/>
    <n v="30"/>
    <s v="yts"/>
    <s v="Yellowtail Snapper"/>
    <s v="Ocyurus chrysurus"/>
    <x v="0"/>
    <x v="0"/>
    <n v="38"/>
    <n v="1"/>
    <m/>
    <n v="1.4789999999999999E-2"/>
    <n v="2.95"/>
    <s v="NA"/>
    <s v="NA"/>
    <n v="676.59655786498524"/>
    <s v="NA"/>
    <n v="676.59655786498524"/>
  </r>
  <r>
    <n v="2019"/>
    <d v="2019-03-18T00:00:00"/>
    <x v="3"/>
    <s v="MWW"/>
    <x v="4"/>
    <d v="1899-12-30T09:23:00"/>
    <n v="30"/>
    <s v="grb"/>
    <s v="Graysby"/>
    <s v="Cephalopholis cruentata"/>
    <x v="2"/>
    <x v="0"/>
    <n v="12"/>
    <n v="1"/>
    <m/>
    <n v="1.1220000000000001E-2"/>
    <n v="3.07"/>
    <s v="NA"/>
    <s v="NA"/>
    <n v="23.071683335720802"/>
    <s v="NA"/>
    <n v="23.071683335720802"/>
  </r>
  <r>
    <n v="2019"/>
    <d v="2019-03-18T00:00:00"/>
    <x v="3"/>
    <s v="MWW"/>
    <x v="4"/>
    <d v="1899-12-30T09:23:00"/>
    <n v="30"/>
    <s v="bbs"/>
    <s v="Blackbar soldierfish"/>
    <s v="Myripristis jacobus "/>
    <x v="6"/>
    <x v="0"/>
    <n v="15"/>
    <n v="1"/>
    <m/>
    <n v="1.2019999999999999E-2"/>
    <n v="3.06"/>
    <s v="NA"/>
    <s v="NA"/>
    <n v="47.724756406775086"/>
    <s v="NA"/>
    <n v="47.724756406775086"/>
  </r>
  <r>
    <n v="2019"/>
    <d v="2019-03-18T00:00:00"/>
    <x v="3"/>
    <s v="MWW"/>
    <x v="4"/>
    <d v="1899-12-30T09:23:00"/>
    <n v="30"/>
    <s v="yhw"/>
    <s v="Yellowhead Wrasse"/>
    <s v="Halichoeres garnoti"/>
    <x v="1"/>
    <x v="0"/>
    <n v="6"/>
    <n v="1"/>
    <m/>
    <n v="0.01"/>
    <n v="3.13"/>
    <s v="NA"/>
    <s v="NA"/>
    <n v="2.7265496699528886"/>
    <s v="NA"/>
    <n v="2.7265496699528886"/>
  </r>
  <r>
    <n v="2019"/>
    <d v="2019-03-18T00:00:00"/>
    <x v="3"/>
    <s v="MWW"/>
    <x v="4"/>
    <d v="1899-12-30T09:23:00"/>
    <n v="30"/>
    <s v="bhw"/>
    <s v="Bluehead Wrasse"/>
    <s v="Thalassoma bifasciatum"/>
    <x v="1"/>
    <x v="0"/>
    <n v="8"/>
    <n v="10"/>
    <m/>
    <n v="8.9099999999999995E-3"/>
    <n v="3.01"/>
    <s v="NA"/>
    <s v="NA"/>
    <n v="4.6577756365061544"/>
    <s v="NA"/>
    <n v="46.577756365061546"/>
  </r>
  <r>
    <n v="2019"/>
    <d v="2019-03-18T00:00:00"/>
    <x v="3"/>
    <s v="MWW"/>
    <x v="4"/>
    <d v="1899-12-30T09:23:00"/>
    <n v="30"/>
    <s v="bhw"/>
    <s v="Bluehead Wrasse"/>
    <s v="Thalassoma bifasciatum"/>
    <x v="1"/>
    <x v="0"/>
    <n v="5"/>
    <n v="10"/>
    <m/>
    <n v="8.9099999999999995E-3"/>
    <n v="3.01"/>
    <s v="NA"/>
    <s v="NA"/>
    <n v="1.1318201385239828"/>
    <s v="NA"/>
    <n v="11.318201385239828"/>
  </r>
  <r>
    <n v="2019"/>
    <d v="2019-03-18T00:00:00"/>
    <x v="3"/>
    <s v="MWW"/>
    <x v="4"/>
    <d v="1899-12-30T09:23:00"/>
    <n v="30"/>
    <s v="frg"/>
    <s v="French Grunt"/>
    <s v="Haemulon flavolineatum"/>
    <x v="3"/>
    <x v="0"/>
    <n v="15"/>
    <n v="1"/>
    <m/>
    <n v="1.349E-2"/>
    <n v="3"/>
    <s v="NA"/>
    <s v="NA"/>
    <n v="45.528750000000002"/>
    <s v="NA"/>
    <n v="45.528750000000002"/>
  </r>
  <r>
    <n v="2019"/>
    <d v="2019-03-18T00:00:00"/>
    <x v="3"/>
    <s v="MWW"/>
    <x v="4"/>
    <d v="1899-12-30T09:23:00"/>
    <n v="30"/>
    <s v="frg"/>
    <s v="French Grunt"/>
    <s v="Haemulon flavolineatum"/>
    <x v="3"/>
    <x v="0"/>
    <n v="10"/>
    <n v="1"/>
    <m/>
    <n v="1.349E-2"/>
    <n v="3"/>
    <s v="NA"/>
    <s v="NA"/>
    <n v="13.49"/>
    <s v="NA"/>
    <n v="13.49"/>
  </r>
  <r>
    <n v="2019"/>
    <d v="2019-03-18T00:00:00"/>
    <x v="3"/>
    <s v="MWW"/>
    <x v="4"/>
    <d v="1899-12-30T09:23:00"/>
    <n v="30"/>
    <s v="4eb"/>
    <s v="Foureye Butterflyfish"/>
    <s v="Chaetodon capistratus"/>
    <x v="16"/>
    <x v="0"/>
    <n v="11"/>
    <n v="1"/>
    <m/>
    <n v="2.512E-2"/>
    <n v="3.1"/>
    <s v="NA"/>
    <s v="NA"/>
    <n v="42.494914429698831"/>
    <s v="NA"/>
    <n v="42.494914429698831"/>
  </r>
  <r>
    <n v="2019"/>
    <d v="2019-03-18T00:00:00"/>
    <x v="3"/>
    <s v="MWW"/>
    <x v="4"/>
    <d v="1899-12-30T09:23:00"/>
    <n v="30"/>
    <s v="yhw"/>
    <s v="Yellowhead Wrasse"/>
    <s v="Halichoeres garnoti"/>
    <x v="1"/>
    <x v="0"/>
    <n v="13"/>
    <n v="2"/>
    <m/>
    <n v="0.01"/>
    <n v="3.13"/>
    <s v="NA"/>
    <s v="NA"/>
    <n v="30.664980490582739"/>
    <s v="NA"/>
    <n v="61.329960981165478"/>
  </r>
  <r>
    <n v="2019"/>
    <d v="2019-03-18T00:00:00"/>
    <x v="3"/>
    <s v="MWW"/>
    <x v="4"/>
    <d v="1899-12-30T09:23:00"/>
    <n v="30"/>
    <s v="yhw"/>
    <s v="Yellowhead Wrasse"/>
    <s v="Halichoeres garnoti"/>
    <x v="1"/>
    <x v="0"/>
    <n v="16"/>
    <n v="1"/>
    <m/>
    <n v="0.01"/>
    <n v="3.13"/>
    <s v="NA"/>
    <s v="NA"/>
    <n v="58.734806958728235"/>
    <s v="NA"/>
    <n v="58.734806958728235"/>
  </r>
  <r>
    <n v="2019"/>
    <d v="2019-03-18T00:00:00"/>
    <x v="3"/>
    <s v="MWW"/>
    <x v="4"/>
    <d v="1899-12-30T09:23:00"/>
    <n v="30"/>
    <s v="yhw"/>
    <s v="Yellowhead Wrasse"/>
    <s v="Halichoeres garnoti"/>
    <x v="1"/>
    <x v="0"/>
    <n v="3"/>
    <n v="1"/>
    <m/>
    <n v="0.01"/>
    <n v="3.13"/>
    <s v="NA"/>
    <s v="NA"/>
    <n v="0.3114508548769428"/>
    <s v="NA"/>
    <n v="0.3114508548769428"/>
  </r>
  <r>
    <n v="2019"/>
    <d v="2019-03-18T00:00:00"/>
    <x v="3"/>
    <s v="MWW"/>
    <x v="4"/>
    <d v="1899-12-30T09:23:00"/>
    <n v="30"/>
    <s v="clw"/>
    <s v="Blackear wrasse"/>
    <s v="Halichoeres poeyi"/>
    <x v="1"/>
    <x v="0"/>
    <n v="13"/>
    <n v="1"/>
    <m/>
    <n v="9.5499999999999995E-3"/>
    <n v="3.08"/>
    <s v="NA"/>
    <s v="NA"/>
    <n v="25.760180198421789"/>
    <s v="NA"/>
    <n v="25.760180198421789"/>
  </r>
  <r>
    <n v="2019"/>
    <d v="2019-03-18T00:00:00"/>
    <x v="3"/>
    <s v="MWW"/>
    <x v="4"/>
    <d v="1899-12-30T09:23:00"/>
    <n v="30"/>
    <s v="frg"/>
    <s v="French Grunt"/>
    <s v="Haemulon flavolineatum"/>
    <x v="3"/>
    <x v="0"/>
    <n v="17"/>
    <n v="1"/>
    <m/>
    <n v="1.349E-2"/>
    <n v="3"/>
    <s v="NA"/>
    <s v="NA"/>
    <n v="66.27637"/>
    <s v="NA"/>
    <n v="66.27637"/>
  </r>
  <r>
    <n v="2019"/>
    <d v="2019-03-18T00:00:00"/>
    <x v="3"/>
    <s v="MWW"/>
    <x v="4"/>
    <d v="1899-12-30T09:23:00"/>
    <n v="30"/>
    <s v="qup"/>
    <s v="Queen Parrotfish"/>
    <s v="Scarus vetula"/>
    <x v="7"/>
    <x v="1"/>
    <n v="36"/>
    <n v="1"/>
    <s v="t"/>
    <n v="1.38E-2"/>
    <n v="3.03"/>
    <n v="-5.0162000000000004"/>
    <n v="3.1109"/>
    <n v="716.92820042135281"/>
    <n v="863.378937475925"/>
    <n v="863.378937475925"/>
  </r>
  <r>
    <n v="2019"/>
    <d v="2019-03-18T00:00:00"/>
    <x v="3"/>
    <s v="MWW"/>
    <x v="4"/>
    <d v="1899-12-30T09:23:00"/>
    <n v="30"/>
    <s v="qup"/>
    <s v="Queen Parrotfish"/>
    <s v="Scarus vetula"/>
    <x v="7"/>
    <x v="1"/>
    <n v="38"/>
    <n v="1"/>
    <m/>
    <n v="1.38E-2"/>
    <n v="3.03"/>
    <n v="-5.0162000000000004"/>
    <n v="3.1109"/>
    <n v="844.5461455042298"/>
    <n v="1021.5245084831901"/>
    <n v="1021.5245084831901"/>
  </r>
  <r>
    <n v="2019"/>
    <d v="2019-03-18T00:00:00"/>
    <x v="3"/>
    <s v="MWW"/>
    <x v="4"/>
    <d v="1899-12-30T09:23:00"/>
    <n v="30"/>
    <s v="prp"/>
    <s v="Princess Parrotfish"/>
    <s v="Scarus taeniopterus"/>
    <x v="7"/>
    <x v="1"/>
    <n v="19"/>
    <n v="1"/>
    <s v="t"/>
    <n v="3.3500000000000002E-2"/>
    <n v="2.7086000000000001"/>
    <n v="-3.2256999999999998"/>
    <n v="2.3852000000000002"/>
    <n v="97.426434846443598"/>
    <n v="162.02539503890316"/>
    <n v="162.02539503890316"/>
  </r>
  <r>
    <n v="2019"/>
    <d v="2019-03-18T00:00:00"/>
    <x v="3"/>
    <s v="MWW"/>
    <x v="4"/>
    <d v="1899-12-30T09:23:00"/>
    <n v="30"/>
    <s v="prp"/>
    <s v="Princess Parrotfish"/>
    <s v="Scarus taeniopterus"/>
    <x v="7"/>
    <x v="1"/>
    <n v="20"/>
    <n v="1"/>
    <s v="i"/>
    <n v="3.3500000000000002E-2"/>
    <n v="2.7086000000000001"/>
    <n v="-3.2256999999999998"/>
    <n v="2.3852000000000002"/>
    <n v="111.94756544450011"/>
    <n v="183.11197449783583"/>
    <n v="183.11197449783583"/>
  </r>
  <r>
    <n v="2019"/>
    <d v="2019-03-18T00:00:00"/>
    <x v="3"/>
    <s v="MWW"/>
    <x v="4"/>
    <d v="1899-12-30T09:23:00"/>
    <n v="30"/>
    <s v="blt"/>
    <s v="Blue Tang"/>
    <s v="Acanthurus coeruleus"/>
    <x v="8"/>
    <x v="1"/>
    <n v="15"/>
    <n v="1"/>
    <m/>
    <n v="2.512E-2"/>
    <n v="2.96"/>
    <n v="-2.8241999999999998"/>
    <n v="2.2637999999999998"/>
    <n v="76.076366478829684"/>
    <n v="126.48394196747614"/>
    <n v="126.48394196747614"/>
  </r>
  <r>
    <n v="2019"/>
    <d v="2019-03-18T00:00:00"/>
    <x v="3"/>
    <s v="MWW"/>
    <x v="4"/>
    <d v="1899-12-30T09:23:00"/>
    <n v="30"/>
    <s v="stop"/>
    <s v="Stoplight Parrotfish"/>
    <s v="Sparisoma viride"/>
    <x v="7"/>
    <x v="1"/>
    <n v="6"/>
    <n v="1"/>
    <s v="j"/>
    <n v="1.38E-2"/>
    <n v="3.04"/>
    <n v="-4.4317000000000002"/>
    <n v="2.9051"/>
    <n v="3.2022769371367255"/>
    <n v="5.4200987296580179"/>
    <n v="5.4200987296580179"/>
  </r>
  <r>
    <n v="2019"/>
    <d v="2019-03-18T00:00:00"/>
    <x v="3"/>
    <s v="MWW"/>
    <x v="4"/>
    <d v="1899-12-30T09:23:00"/>
    <n v="30"/>
    <s v="qup"/>
    <s v="Queen Parrotfish"/>
    <s v="Scarus vetula"/>
    <x v="7"/>
    <x v="1"/>
    <n v="11"/>
    <n v="1"/>
    <s v="i"/>
    <n v="1.38E-2"/>
    <n v="3.03"/>
    <n v="-5.0162000000000004"/>
    <n v="3.1109"/>
    <n v="19.737808108299475"/>
    <n v="21.595760590465034"/>
    <n v="21.595760590465034"/>
  </r>
  <r>
    <n v="2019"/>
    <d v="2019-03-18T00:00:00"/>
    <x v="3"/>
    <s v="MWW"/>
    <x v="4"/>
    <d v="1899-12-30T09:23:00"/>
    <n v="30"/>
    <s v="qup"/>
    <s v="Queen Parrotfish"/>
    <s v="Scarus vetula"/>
    <x v="7"/>
    <x v="1"/>
    <n v="24"/>
    <n v="1"/>
    <s v="i"/>
    <n v="1.38E-2"/>
    <n v="3.03"/>
    <n v="-5.0162000000000004"/>
    <n v="3.1109"/>
    <n v="209.85491670789031"/>
    <n v="244.56772957919503"/>
    <n v="244.56772957919503"/>
  </r>
  <r>
    <n v="2019"/>
    <d v="2019-03-18T00:00:00"/>
    <x v="3"/>
    <s v="MWW"/>
    <x v="4"/>
    <d v="1899-12-30T09:23:00"/>
    <n v="30"/>
    <s v="strp"/>
    <s v="Striped Parrotfish"/>
    <s v="Scarus iserti"/>
    <x v="7"/>
    <x v="1"/>
    <n v="8"/>
    <n v="3"/>
    <s v="j"/>
    <n v="1.0959999999999999E-2"/>
    <n v="3.01"/>
    <n v="-4.8887"/>
    <n v="3.0548000000000002"/>
    <n v="5.7294299636484229"/>
    <n v="8.4112258089550505"/>
    <n v="25.23367742686515"/>
  </r>
  <r>
    <n v="2019"/>
    <d v="2019-03-18T00:00:00"/>
    <x v="3"/>
    <s v="MWW"/>
    <x v="4"/>
    <d v="1899-12-30T09:23:00"/>
    <n v="30"/>
    <s v="strp"/>
    <s v="Striped Parrotfish"/>
    <s v="Scarus iserti"/>
    <x v="7"/>
    <x v="1"/>
    <n v="8"/>
    <n v="2"/>
    <s v="j"/>
    <n v="1.0959999999999999E-2"/>
    <n v="3.01"/>
    <n v="-4.8887"/>
    <n v="3.0548000000000002"/>
    <n v="5.7294299636484229"/>
    <n v="8.4112258089550505"/>
    <n v="16.822451617910101"/>
  </r>
  <r>
    <n v="2019"/>
    <d v="2019-03-18T00:00:00"/>
    <x v="3"/>
    <s v="MWW"/>
    <x v="4"/>
    <d v="1899-12-30T09:23:00"/>
    <n v="30"/>
    <s v="stop"/>
    <s v="Stoplight Parrotfish"/>
    <s v="Sparisoma viride"/>
    <x v="7"/>
    <x v="1"/>
    <n v="34"/>
    <n v="1"/>
    <s v="t"/>
    <n v="1.38E-2"/>
    <n v="3.04"/>
    <n v="-4.4317000000000002"/>
    <n v="2.9051"/>
    <n v="624.56119053872885"/>
    <n v="836.56444365737127"/>
    <n v="836.56444365737127"/>
  </r>
  <r>
    <n v="2019"/>
    <d v="2019-03-18T00:00:00"/>
    <x v="3"/>
    <s v="MWW"/>
    <x v="4"/>
    <d v="1899-12-30T09:23:00"/>
    <n v="30"/>
    <s v="stop"/>
    <s v="Stoplight Parrotfish"/>
    <s v="Sparisoma viride"/>
    <x v="7"/>
    <x v="1"/>
    <n v="10"/>
    <n v="1"/>
    <s v="j"/>
    <n v="1.38E-2"/>
    <n v="3.04"/>
    <n v="-4.4317000000000002"/>
    <n v="2.9051"/>
    <n v="15.131399106775971"/>
    <n v="23.905619353446316"/>
    <n v="23.905619353446316"/>
  </r>
  <r>
    <n v="2019"/>
    <d v="2019-03-18T00:00:00"/>
    <x v="3"/>
    <s v="MWW"/>
    <x v="4"/>
    <d v="1899-12-30T09:23:00"/>
    <n v="30"/>
    <s v="stop"/>
    <s v="Stoplight Parrotfish"/>
    <s v="Sparisoma viride"/>
    <x v="7"/>
    <x v="1"/>
    <n v="7"/>
    <n v="1"/>
    <s v="j"/>
    <n v="1.38E-2"/>
    <n v="3.04"/>
    <n v="-4.4317000000000002"/>
    <n v="2.9051"/>
    <n v="5.1165488871861227"/>
    <n v="8.4819228141807379"/>
    <n v="8.4819228141807379"/>
  </r>
  <r>
    <n v="2019"/>
    <d v="2019-03-18T00:00:00"/>
    <x v="3"/>
    <s v="MWW"/>
    <x v="4"/>
    <d v="1899-12-30T09:23:00"/>
    <n v="30"/>
    <s v="rbp"/>
    <s v="Redband Parrotfish"/>
    <s v="Sparisoma aurofrenatum"/>
    <x v="7"/>
    <x v="1"/>
    <n v="15"/>
    <n v="1"/>
    <s v="i"/>
    <n v="1.072E-2"/>
    <n v="3.12"/>
    <n v="-4.0781000000000001"/>
    <n v="2.7437999999999998"/>
    <n v="50.072527485111436"/>
    <n v="78.101467931149301"/>
    <n v="78.101467931149301"/>
  </r>
  <r>
    <n v="2019"/>
    <d v="2019-03-18T00:00:00"/>
    <x v="3"/>
    <s v="MWW"/>
    <x v="4"/>
    <d v="1899-12-30T09:23:00"/>
    <n v="30"/>
    <s v="blt"/>
    <s v="Blue Tang"/>
    <s v="Acanthurus coeruleus"/>
    <x v="8"/>
    <x v="1"/>
    <n v="16"/>
    <n v="1"/>
    <m/>
    <n v="2.512E-2"/>
    <n v="2.96"/>
    <n v="-2.8241999999999998"/>
    <n v="2.2637999999999998"/>
    <n v="92.090489985886919"/>
    <n v="146.38171018501848"/>
    <n v="146.38171018501848"/>
  </r>
  <r>
    <n v="2019"/>
    <d v="2019-03-18T00:00:00"/>
    <x v="3"/>
    <s v="MWW"/>
    <x v="4"/>
    <d v="1899-12-30T09:23:00"/>
    <n v="30"/>
    <s v="rbp"/>
    <s v="Redband Parrotfish"/>
    <s v="Sparisoma aurofrenatum"/>
    <x v="7"/>
    <x v="1"/>
    <n v="14"/>
    <n v="2"/>
    <s v="i"/>
    <n v="1.072E-2"/>
    <n v="3.12"/>
    <n v="-4.0781000000000001"/>
    <n v="2.7437999999999998"/>
    <n v="40.375160027328299"/>
    <n v="64.631778134170816"/>
    <n v="129.26355626834163"/>
  </r>
  <r>
    <n v="2019"/>
    <d v="2019-03-18T00:00:00"/>
    <x v="3"/>
    <s v="MWW"/>
    <x v="4"/>
    <d v="1899-12-30T09:23:00"/>
    <n v="30"/>
    <s v="brc"/>
    <s v="Brown Chromis"/>
    <s v="Chromis multilineata"/>
    <x v="12"/>
    <x v="3"/>
    <n v="12"/>
    <n v="20"/>
    <m/>
    <n v="1.4789999999999999E-2"/>
    <n v="2.98"/>
    <s v="NA"/>
    <s v="NA"/>
    <n v="24.318024250762754"/>
    <s v="NA"/>
    <n v="486.36048501525511"/>
  </r>
  <r>
    <n v="2019"/>
    <d v="2019-03-18T00:00:00"/>
    <x v="3"/>
    <s v="MWW"/>
    <x v="4"/>
    <d v="1899-12-30T09:23:00"/>
    <n v="30"/>
    <s v="brc"/>
    <s v="Brown Chromis"/>
    <s v="Chromis multilineata"/>
    <x v="12"/>
    <x v="3"/>
    <n v="3"/>
    <n v="15"/>
    <m/>
    <n v="1.4789999999999999E-2"/>
    <n v="2.98"/>
    <s v="NA"/>
    <s v="NA"/>
    <n v="0.39065151514322999"/>
    <s v="NA"/>
    <n v="5.8597727271484494"/>
  </r>
  <r>
    <n v="2019"/>
    <d v="2019-03-18T00:00:00"/>
    <x v="3"/>
    <s v="MWW"/>
    <x v="4"/>
    <d v="1899-12-30T09:23:00"/>
    <n v="30"/>
    <s v="brc"/>
    <s v="Brown Chromis"/>
    <s v="Chromis multilineata"/>
    <x v="12"/>
    <x v="3"/>
    <n v="10"/>
    <n v="20"/>
    <m/>
    <n v="1.4789999999999999E-2"/>
    <n v="2.98"/>
    <s v="NA"/>
    <s v="NA"/>
    <n v="14.124340347257048"/>
    <s v="NA"/>
    <n v="282.48680694514098"/>
  </r>
  <r>
    <n v="2019"/>
    <d v="2019-03-18T00:00:00"/>
    <x v="3"/>
    <s v="MWW"/>
    <x v="5"/>
    <d v="1899-12-30T09:35:00"/>
    <n v="30"/>
    <s v="ges"/>
    <s v="Glass Eye Snapper"/>
    <s v="Heteropriacanthus cruentatus"/>
    <x v="23"/>
    <x v="0"/>
    <n v="24"/>
    <n v="1"/>
    <m/>
    <n v="1.738E-2"/>
    <n v="2.9"/>
    <s v="NA"/>
    <s v="NA"/>
    <n v="174.84868606921785"/>
    <s v="NA"/>
    <n v="174.84868606921785"/>
  </r>
  <r>
    <n v="2019"/>
    <d v="2019-03-18T00:00:00"/>
    <x v="3"/>
    <s v="MWW"/>
    <x v="5"/>
    <d v="1899-12-30T09:35:00"/>
    <n v="30"/>
    <s v="bhw"/>
    <s v="Bluehead Wrasse"/>
    <s v="Thalassoma bifasciatum"/>
    <x v="1"/>
    <x v="0"/>
    <n v="6"/>
    <n v="4"/>
    <m/>
    <n v="8.9099999999999995E-3"/>
    <n v="3.01"/>
    <s v="NA"/>
    <s v="NA"/>
    <n v="1.9593542699963782"/>
    <s v="NA"/>
    <n v="7.8374170799855127"/>
  </r>
  <r>
    <n v="2019"/>
    <d v="2019-03-18T00:00:00"/>
    <x v="3"/>
    <s v="MWW"/>
    <x v="5"/>
    <d v="1899-12-30T09:35:00"/>
    <n v="30"/>
    <s v="frg"/>
    <s v="French Grunt"/>
    <s v="Haemulon flavolineatum"/>
    <x v="3"/>
    <x v="0"/>
    <n v="15"/>
    <n v="1"/>
    <m/>
    <n v="1.349E-2"/>
    <n v="3"/>
    <s v="NA"/>
    <s v="NA"/>
    <n v="45.528750000000002"/>
    <s v="NA"/>
    <n v="45.528750000000002"/>
  </r>
  <r>
    <n v="2019"/>
    <d v="2019-03-18T00:00:00"/>
    <x v="3"/>
    <s v="MWW"/>
    <x v="5"/>
    <d v="1899-12-30T09:35:00"/>
    <n v="30"/>
    <s v="blg"/>
    <s v="Blue Striped Grunt"/>
    <s v="Haemulon sciurus"/>
    <x v="3"/>
    <x v="0"/>
    <n v="18"/>
    <n v="1"/>
    <m/>
    <n v="1.549E-2"/>
    <n v="2.98"/>
    <s v="NA"/>
    <s v="NA"/>
    <n v="85.26356416759414"/>
    <s v="NA"/>
    <n v="85.26356416759414"/>
  </r>
  <r>
    <n v="2019"/>
    <d v="2019-03-18T00:00:00"/>
    <x v="3"/>
    <s v="MWW"/>
    <x v="5"/>
    <d v="1899-12-30T09:35:00"/>
    <n v="30"/>
    <s v="grb"/>
    <s v="Graysby"/>
    <s v="Cephalopholis cruentata"/>
    <x v="2"/>
    <x v="0"/>
    <n v="18"/>
    <n v="1"/>
    <m/>
    <n v="1.1220000000000001E-2"/>
    <n v="3.07"/>
    <s v="NA"/>
    <s v="NA"/>
    <n v="80.10865637643586"/>
    <s v="NA"/>
    <n v="80.10865637643586"/>
  </r>
  <r>
    <n v="2019"/>
    <d v="2019-03-18T00:00:00"/>
    <x v="3"/>
    <s v="MWW"/>
    <x v="5"/>
    <d v="1899-12-30T09:35:00"/>
    <n v="30"/>
    <s v="grb"/>
    <s v="Graysby"/>
    <s v="Cephalopholis cruentata"/>
    <x v="2"/>
    <x v="0"/>
    <n v="14"/>
    <n v="1"/>
    <m/>
    <n v="1.1220000000000001E-2"/>
    <n v="3.07"/>
    <s v="NA"/>
    <s v="NA"/>
    <n v="37.034452314396681"/>
    <s v="NA"/>
    <n v="37.034452314396681"/>
  </r>
  <r>
    <n v="2019"/>
    <d v="2019-03-18T00:00:00"/>
    <x v="3"/>
    <s v="MWW"/>
    <x v="5"/>
    <d v="1899-12-30T09:35:00"/>
    <n v="30"/>
    <s v="bhw"/>
    <s v="Bluehead Wrasse"/>
    <s v="Thalassoma bifasciatum"/>
    <x v="1"/>
    <x v="0"/>
    <n v="5"/>
    <n v="5"/>
    <m/>
    <n v="8.9099999999999995E-3"/>
    <n v="3.01"/>
    <s v="NA"/>
    <s v="NA"/>
    <n v="1.1318201385239828"/>
    <s v="NA"/>
    <n v="5.6591006926199139"/>
  </r>
  <r>
    <n v="2019"/>
    <d v="2019-03-18T00:00:00"/>
    <x v="3"/>
    <s v="MWW"/>
    <x v="5"/>
    <d v="1899-12-30T09:35:00"/>
    <n v="30"/>
    <s v="bbs"/>
    <s v="Blackbar soldierfish"/>
    <s v="Myripristis jacobus "/>
    <x v="6"/>
    <x v="0"/>
    <n v="18"/>
    <n v="2"/>
    <m/>
    <n v="1.2019999999999999E-2"/>
    <n v="3.06"/>
    <s v="NA"/>
    <s v="NA"/>
    <n v="83.375477327526866"/>
    <s v="NA"/>
    <n v="166.75095465505373"/>
  </r>
  <r>
    <n v="2019"/>
    <d v="2019-03-18T00:00:00"/>
    <x v="3"/>
    <s v="MWW"/>
    <x v="5"/>
    <d v="1899-12-30T09:35:00"/>
    <n v="30"/>
    <s v="prp"/>
    <s v="Princess Parrotfish"/>
    <s v="Scarus taeniopterus"/>
    <x v="7"/>
    <x v="1"/>
    <n v="26"/>
    <n v="1"/>
    <s v="t"/>
    <n v="3.3500000000000002E-2"/>
    <n v="2.7086000000000001"/>
    <n v="-3.2256999999999998"/>
    <n v="2.3852000000000002"/>
    <n v="227.84610949992882"/>
    <n v="342.3689962482149"/>
    <n v="342.3689962482149"/>
  </r>
  <r>
    <n v="2019"/>
    <d v="2019-03-18T00:00:00"/>
    <x v="3"/>
    <s v="MWW"/>
    <x v="5"/>
    <d v="1899-12-30T09:35:00"/>
    <n v="30"/>
    <s v="prp"/>
    <s v="Princess Parrotfish"/>
    <s v="Scarus taeniopterus"/>
    <x v="7"/>
    <x v="1"/>
    <n v="23"/>
    <n v="1"/>
    <s v="t"/>
    <n v="3.3500000000000002E-2"/>
    <n v="2.7086000000000001"/>
    <n v="-3.2256999999999998"/>
    <n v="2.3852000000000002"/>
    <n v="163.46351132632066"/>
    <n v="255.56020890468707"/>
    <n v="255.56020890468707"/>
  </r>
  <r>
    <n v="2019"/>
    <d v="2019-03-18T00:00:00"/>
    <x v="3"/>
    <s v="MWW"/>
    <x v="5"/>
    <d v="1899-12-30T09:35:00"/>
    <n v="30"/>
    <s v="qup"/>
    <s v="Queen Parrotfish"/>
    <s v="Scarus vetula"/>
    <x v="7"/>
    <x v="1"/>
    <n v="33"/>
    <n v="1"/>
    <s v="t"/>
    <n v="1.38E-2"/>
    <n v="3.03"/>
    <n v="-5.0162000000000004"/>
    <n v="3.1109"/>
    <n v="550.77766968219782"/>
    <n v="658.63531859738646"/>
    <n v="658.63531859738646"/>
  </r>
  <r>
    <n v="2019"/>
    <d v="2019-03-18T00:00:00"/>
    <x v="3"/>
    <s v="MWW"/>
    <x v="5"/>
    <d v="1899-12-30T09:35:00"/>
    <n v="30"/>
    <s v="qup"/>
    <s v="Queen Parrotfish"/>
    <s v="Scarus vetula"/>
    <x v="7"/>
    <x v="1"/>
    <n v="23"/>
    <n v="1"/>
    <s v="i"/>
    <n v="1.38E-2"/>
    <n v="3.03"/>
    <n v="-5.0162000000000004"/>
    <n v="3.1109"/>
    <n v="184.46519255545186"/>
    <n v="214.23929230422809"/>
    <n v="214.23929230422809"/>
  </r>
  <r>
    <n v="2019"/>
    <d v="2019-03-18T00:00:00"/>
    <x v="3"/>
    <s v="MWW"/>
    <x v="5"/>
    <d v="1899-12-30T09:35:00"/>
    <n v="30"/>
    <s v="qup"/>
    <s v="Queen Parrotfish"/>
    <s v="Scarus vetula"/>
    <x v="7"/>
    <x v="1"/>
    <n v="20"/>
    <n v="2"/>
    <m/>
    <n v="1.38E-2"/>
    <n v="3.03"/>
    <n v="-5.0162000000000004"/>
    <n v="3.1109"/>
    <n v="120.7813760748945"/>
    <n v="138.69928220116935"/>
    <n v="277.39856440233871"/>
  </r>
  <r>
    <n v="2019"/>
    <d v="2019-03-18T00:00:00"/>
    <x v="3"/>
    <s v="MWW"/>
    <x v="5"/>
    <d v="1899-12-30T09:35:00"/>
    <n v="30"/>
    <s v="prp"/>
    <s v="Princess Parrotfish"/>
    <s v="Scarus taeniopterus"/>
    <x v="7"/>
    <x v="1"/>
    <n v="12"/>
    <n v="1"/>
    <s v="i"/>
    <n v="3.3500000000000002E-2"/>
    <n v="2.7086000000000001"/>
    <n v="-3.2256999999999998"/>
    <n v="2.3852000000000002"/>
    <n v="28.061774480442775"/>
    <n v="54.145592205106873"/>
    <n v="54.145592205106873"/>
  </r>
  <r>
    <n v="2019"/>
    <d v="2019-03-18T00:00:00"/>
    <x v="3"/>
    <s v="MWW"/>
    <x v="5"/>
    <d v="1899-12-30T09:35:00"/>
    <n v="30"/>
    <s v="stop"/>
    <s v="Stoplight Parrotfish"/>
    <s v="Sparisoma viride"/>
    <x v="7"/>
    <x v="1"/>
    <n v="18"/>
    <n v="1"/>
    <s v="i"/>
    <n v="1.38E-2"/>
    <n v="3.04"/>
    <n v="-4.4317000000000002"/>
    <n v="2.9051"/>
    <n v="90.345703069474155"/>
    <n v="131.85364940800787"/>
    <n v="131.85364940800787"/>
  </r>
  <r>
    <n v="2019"/>
    <d v="2019-03-18T00:00:00"/>
    <x v="3"/>
    <s v="MWW"/>
    <x v="5"/>
    <d v="1899-12-30T09:35:00"/>
    <n v="30"/>
    <s v="stop"/>
    <s v="Stoplight Parrotfish"/>
    <s v="Sparisoma viride"/>
    <x v="7"/>
    <x v="1"/>
    <n v="21"/>
    <n v="1"/>
    <s v="i"/>
    <n v="1.38E-2"/>
    <n v="3.04"/>
    <n v="-4.4317000000000002"/>
    <n v="2.9051"/>
    <n v="144.35297620307892"/>
    <n v="206.33802681991546"/>
    <n v="206.33802681991546"/>
  </r>
  <r>
    <n v="2019"/>
    <d v="2019-03-18T00:00:00"/>
    <x v="3"/>
    <s v="MWW"/>
    <x v="5"/>
    <d v="1899-12-30T09:35:00"/>
    <n v="30"/>
    <s v="stop"/>
    <s v="Stoplight Parrotfish"/>
    <s v="Sparisoma viride"/>
    <x v="7"/>
    <x v="1"/>
    <n v="12"/>
    <n v="1"/>
    <m/>
    <n v="1.38E-2"/>
    <n v="3.04"/>
    <n v="-4.4317000000000002"/>
    <n v="2.9051"/>
    <n v="26.338441566816869"/>
    <n v="40.600318253552281"/>
    <n v="40.600318253552281"/>
  </r>
  <r>
    <n v="2019"/>
    <d v="2019-03-18T00:00:00"/>
    <x v="3"/>
    <s v="MWW"/>
    <x v="5"/>
    <d v="1899-12-30T09:35:00"/>
    <n v="30"/>
    <s v="stop"/>
    <s v="Stoplight Parrotfish"/>
    <s v="Sparisoma viride"/>
    <x v="7"/>
    <x v="1"/>
    <n v="32"/>
    <n v="1"/>
    <s v="t"/>
    <n v="1.38E-2"/>
    <n v="3.04"/>
    <n v="-4.4317000000000002"/>
    <n v="2.9051"/>
    <n v="519.43955821229099"/>
    <n v="701.47339170910243"/>
    <n v="701.47339170910243"/>
  </r>
  <r>
    <n v="2019"/>
    <d v="2019-03-18T00:00:00"/>
    <x v="3"/>
    <s v="MWW"/>
    <x v="5"/>
    <d v="1899-12-30T09:35:00"/>
    <n v="30"/>
    <s v="prp"/>
    <s v="Princess Parrotfish"/>
    <s v="Scarus taeniopterus"/>
    <x v="7"/>
    <x v="1"/>
    <n v="18"/>
    <n v="1"/>
    <s v="i"/>
    <n v="3.3500000000000002E-2"/>
    <n v="2.7086000000000001"/>
    <n v="-3.2256999999999998"/>
    <n v="2.3852000000000002"/>
    <n v="84.154222975924739"/>
    <n v="142.42163893869329"/>
    <n v="142.42163893869329"/>
  </r>
  <r>
    <n v="2019"/>
    <d v="2019-03-18T00:00:00"/>
    <x v="3"/>
    <s v="MWW"/>
    <x v="5"/>
    <d v="1899-12-30T09:35:00"/>
    <n v="30"/>
    <s v="prp"/>
    <s v="Princess Parrotfish"/>
    <s v="Scarus taeniopterus"/>
    <x v="7"/>
    <x v="1"/>
    <n v="13"/>
    <n v="2"/>
    <s v="t"/>
    <n v="3.3500000000000002E-2"/>
    <n v="2.7086000000000001"/>
    <n v="-3.2256999999999998"/>
    <n v="2.3852000000000002"/>
    <n v="34.855536441080481"/>
    <n v="65.535660968650873"/>
    <n v="131.07132193730175"/>
  </r>
  <r>
    <n v="2019"/>
    <d v="2019-03-18T00:00:00"/>
    <x v="3"/>
    <s v="MWW"/>
    <x v="5"/>
    <d v="1899-12-30T09:35:00"/>
    <n v="30"/>
    <s v="blt"/>
    <s v="Blue Tang"/>
    <s v="Acanthurus coeruleus"/>
    <x v="8"/>
    <x v="1"/>
    <n v="15"/>
    <n v="1"/>
    <m/>
    <n v="2.512E-2"/>
    <n v="2.96"/>
    <n v="-2.8241999999999998"/>
    <n v="2.2637999999999998"/>
    <n v="76.076366478829684"/>
    <n v="126.48394196747614"/>
    <n v="126.48394196747614"/>
  </r>
  <r>
    <n v="2019"/>
    <d v="2019-03-18T00:00:00"/>
    <x v="3"/>
    <s v="MWW"/>
    <x v="5"/>
    <d v="1899-12-30T09:35:00"/>
    <n v="30"/>
    <s v="rbp"/>
    <s v="Redband Parrotfish"/>
    <s v="Sparisoma aurofrenatum"/>
    <x v="7"/>
    <x v="1"/>
    <n v="18"/>
    <n v="1"/>
    <s v="t"/>
    <n v="1.072E-2"/>
    <n v="3.12"/>
    <n v="-4.0781000000000001"/>
    <n v="2.7437999999999998"/>
    <n v="88.43923988864465"/>
    <n v="128.80024807719036"/>
    <n v="128.80024807719036"/>
  </r>
  <r>
    <n v="2019"/>
    <d v="2019-03-18T00:00:00"/>
    <x v="3"/>
    <s v="MWW"/>
    <x v="5"/>
    <d v="1899-12-30T09:35:00"/>
    <n v="30"/>
    <s v="rbp"/>
    <s v="Redband Parrotfish"/>
    <s v="Sparisoma aurofrenatum"/>
    <x v="7"/>
    <x v="1"/>
    <n v="18"/>
    <n v="1"/>
    <s v="t"/>
    <n v="1.072E-2"/>
    <n v="3.12"/>
    <n v="-4.0781000000000001"/>
    <n v="2.7437999999999998"/>
    <n v="88.43923988864465"/>
    <n v="128.80024807719036"/>
    <n v="128.80024807719036"/>
  </r>
  <r>
    <n v="2019"/>
    <d v="2019-03-18T00:00:00"/>
    <x v="3"/>
    <s v="MWW"/>
    <x v="5"/>
    <d v="1899-12-30T09:35:00"/>
    <n v="30"/>
    <s v="stop"/>
    <s v="Stoplight Parrotfish"/>
    <s v="Sparisoma viride"/>
    <x v="7"/>
    <x v="1"/>
    <n v="19"/>
    <n v="1"/>
    <s v="i"/>
    <n v="1.38E-2"/>
    <n v="3.04"/>
    <n v="-4.4317000000000002"/>
    <n v="2.9051"/>
    <n v="106.48539183224881"/>
    <n v="154.2790962414671"/>
    <n v="154.2790962414671"/>
  </r>
  <r>
    <n v="2019"/>
    <d v="2019-03-18T00:00:00"/>
    <x v="3"/>
    <s v="MWW"/>
    <x v="5"/>
    <d v="1899-12-30T09:35:00"/>
    <n v="30"/>
    <s v="osf"/>
    <s v="Orangespotted Filefish"/>
    <s v="Cantherhines pullus"/>
    <x v="9"/>
    <x v="2"/>
    <n v="14"/>
    <n v="1"/>
    <m/>
    <n v="2.291E-2"/>
    <n v="2.87"/>
    <s v="NA"/>
    <s v="NA"/>
    <n v="44.607979406320112"/>
    <s v="NA"/>
    <n v="44.607979406320112"/>
  </r>
  <r>
    <n v="2019"/>
    <d v="2019-03-18T00:00:00"/>
    <x v="3"/>
    <s v="MWW"/>
    <x v="5"/>
    <d v="1899-12-30T09:35:00"/>
    <n v="30"/>
    <s v="brc"/>
    <s v="Brown Chromis"/>
    <s v="Chromis multilineata"/>
    <x v="12"/>
    <x v="3"/>
    <n v="5"/>
    <n v="20"/>
    <m/>
    <n v="1.4789999999999999E-2"/>
    <n v="2.98"/>
    <s v="NA"/>
    <s v="NA"/>
    <n v="1.7901885988602571"/>
    <s v="NA"/>
    <n v="35.803771977205145"/>
  </r>
  <r>
    <n v="2019"/>
    <d v="2019-03-18T00:00:00"/>
    <x v="3"/>
    <s v="MWW"/>
    <x v="5"/>
    <d v="1899-12-30T09:35:00"/>
    <n v="30"/>
    <s v="brc"/>
    <s v="Brown Chromis"/>
    <s v="Chromis multilineata"/>
    <x v="12"/>
    <x v="3"/>
    <n v="8"/>
    <n v="40"/>
    <m/>
    <n v="1.4789999999999999E-2"/>
    <n v="2.98"/>
    <s v="NA"/>
    <s v="NA"/>
    <n v="7.2640083583081712"/>
    <s v="NA"/>
    <n v="290.56033433232687"/>
  </r>
  <r>
    <n v="2019"/>
    <d v="2019-03-18T00:00:00"/>
    <x v="3"/>
    <s v="MWW"/>
    <x v="5"/>
    <d v="1899-12-30T09:35:00"/>
    <n v="30"/>
    <s v="brc"/>
    <s v="Brown Chromis"/>
    <s v="Chromis multilineata"/>
    <x v="12"/>
    <x v="3"/>
    <n v="3"/>
    <n v="40"/>
    <m/>
    <n v="1.4789999999999999E-2"/>
    <n v="2.98"/>
    <s v="NA"/>
    <s v="NA"/>
    <n v="0.39065151514322999"/>
    <s v="NA"/>
    <n v="15.626060605729199"/>
  </r>
  <r>
    <n v="2019"/>
    <d v="2019-03-18T00:00:00"/>
    <x v="3"/>
    <s v="MWW"/>
    <x v="5"/>
    <d v="1899-12-30T09:35:00"/>
    <n v="30"/>
    <s v="blc"/>
    <s v="Blue Chromis"/>
    <s v="Chromis cyanea"/>
    <x v="12"/>
    <x v="3"/>
    <n v="8"/>
    <n v="2"/>
    <m/>
    <n v="1.4789999999999999E-2"/>
    <n v="2.98"/>
    <s v="NA"/>
    <s v="NA"/>
    <n v="7.2640083583081712"/>
    <s v="NA"/>
    <n v="14.528016716616342"/>
  </r>
  <r>
    <n v="2019"/>
    <d v="2019-03-18T00:00:00"/>
    <x v="3"/>
    <s v="MWW"/>
    <x v="5"/>
    <d v="1899-12-30T09:35:00"/>
    <n v="30"/>
    <s v="brc"/>
    <s v="Brown Chromis"/>
    <s v="Chromis multilineata"/>
    <x v="12"/>
    <x v="3"/>
    <n v="12"/>
    <n v="20"/>
    <m/>
    <n v="1.4789999999999999E-2"/>
    <n v="2.98"/>
    <s v="NA"/>
    <s v="NA"/>
    <n v="24.318024250762754"/>
    <s v="NA"/>
    <n v="486.36048501525511"/>
  </r>
  <r>
    <n v="2019"/>
    <d v="2019-03-21T00:00:00"/>
    <x v="4"/>
    <s v="BDR"/>
    <x v="0"/>
    <d v="1899-12-30T10:04:00"/>
    <n v="30"/>
    <s v="inl"/>
    <s v="Inshore Lizardfish"/>
    <s v="Synodus foetens"/>
    <x v="19"/>
    <x v="0"/>
    <n v="33"/>
    <n v="1"/>
    <m/>
    <n v="3.8E-3"/>
    <n v="3.21"/>
    <s v="NA"/>
    <s v="NA"/>
    <n v="284.58587690520369"/>
    <s v="NA"/>
    <n v="284.58587690520369"/>
  </r>
  <r>
    <n v="2019"/>
    <d v="2019-03-21T00:00:00"/>
    <x v="4"/>
    <s v="BDR"/>
    <x v="0"/>
    <d v="1899-12-30T10:04:00"/>
    <n v="30"/>
    <s v="grb"/>
    <s v="Graysby"/>
    <s v="Cephalopholis cruentata"/>
    <x v="2"/>
    <x v="0"/>
    <n v="21"/>
    <n v="2"/>
    <m/>
    <n v="1.1220000000000001E-2"/>
    <n v="3.07"/>
    <s v="NA"/>
    <s v="NA"/>
    <n v="128.58967294987866"/>
    <s v="NA"/>
    <n v="257.17934589975732"/>
  </r>
  <r>
    <n v="2019"/>
    <d v="2019-03-21T00:00:00"/>
    <x v="4"/>
    <s v="BDR"/>
    <x v="0"/>
    <d v="1899-12-30T10:04:00"/>
    <n v="30"/>
    <s v="grb"/>
    <s v="Graysby"/>
    <s v="Cephalopholis cruentata"/>
    <x v="2"/>
    <x v="0"/>
    <n v="27"/>
    <n v="1"/>
    <m/>
    <n v="1.1220000000000001E-2"/>
    <n v="3.07"/>
    <s v="NA"/>
    <s v="NA"/>
    <n v="278.1503513660889"/>
    <s v="NA"/>
    <n v="278.1503513660889"/>
  </r>
  <r>
    <n v="2019"/>
    <d v="2019-03-21T00:00:00"/>
    <x v="4"/>
    <s v="BDR"/>
    <x v="0"/>
    <d v="1899-12-30T10:04:00"/>
    <n v="30"/>
    <s v="ygf"/>
    <s v="Goatfish"/>
    <s v="Mulloidichthys martinicus"/>
    <x v="4"/>
    <x v="0"/>
    <n v="14"/>
    <n v="1"/>
    <m/>
    <n v="9.7699999999999992E-3"/>
    <n v="3.12"/>
    <s v="NA"/>
    <s v="NA"/>
    <n v="36.797137450279614"/>
    <s v="NA"/>
    <n v="36.797137450279614"/>
  </r>
  <r>
    <n v="2019"/>
    <d v="2019-03-21T00:00:00"/>
    <x v="4"/>
    <s v="BDR"/>
    <x v="0"/>
    <d v="1899-12-30T10:04:00"/>
    <n v="30"/>
    <s v="4eb"/>
    <s v="Foureye Butterflyfish"/>
    <s v="Chaetodon capistratus"/>
    <x v="16"/>
    <x v="0"/>
    <n v="14"/>
    <n v="5"/>
    <m/>
    <n v="2.512E-2"/>
    <n v="3.1"/>
    <s v="NA"/>
    <s v="NA"/>
    <n v="89.746298522175977"/>
    <s v="NA"/>
    <n v="448.73149261087985"/>
  </r>
  <r>
    <n v="2019"/>
    <d v="2019-03-21T00:00:00"/>
    <x v="4"/>
    <s v="BDR"/>
    <x v="0"/>
    <d v="1899-12-30T10:04:00"/>
    <n v="30"/>
    <s v="yhw"/>
    <s v="Yellowhead Wrasse"/>
    <s v="Halichoeres garnoti"/>
    <x v="1"/>
    <x v="0"/>
    <n v="10"/>
    <n v="2"/>
    <m/>
    <n v="0.01"/>
    <n v="3.13"/>
    <s v="NA"/>
    <s v="NA"/>
    <n v="13.48962882591654"/>
    <s v="NA"/>
    <n v="26.97925765183308"/>
  </r>
  <r>
    <n v="2019"/>
    <d v="2019-03-21T00:00:00"/>
    <x v="4"/>
    <s v="BDR"/>
    <x v="0"/>
    <d v="1899-12-30T10:04:00"/>
    <n v="30"/>
    <s v="4eb"/>
    <s v="Foureye Butterflyfish"/>
    <s v="Chaetodon capistratus"/>
    <x v="16"/>
    <x v="0"/>
    <n v="10"/>
    <n v="1"/>
    <m/>
    <n v="2.512E-2"/>
    <n v="3.1"/>
    <s v="NA"/>
    <s v="NA"/>
    <n v="31.624206344269499"/>
    <s v="NA"/>
    <n v="31.624206344269499"/>
  </r>
  <r>
    <n v="2019"/>
    <d v="2019-03-21T00:00:00"/>
    <x v="4"/>
    <s v="BDR"/>
    <x v="0"/>
    <d v="1899-12-30T10:04:00"/>
    <n v="30"/>
    <s v="trum"/>
    <s v="Atlantic trumpetfish"/>
    <s v="Aulostomus maculatus"/>
    <x v="14"/>
    <x v="0"/>
    <n v="30"/>
    <n v="1"/>
    <m/>
    <n v="1E-4"/>
    <n v="3.5539999999999998"/>
    <s v="NA"/>
    <s v="NA"/>
    <n v="17.770061844764207"/>
    <s v="NA"/>
    <n v="17.770061844764207"/>
  </r>
  <r>
    <n v="2019"/>
    <d v="2019-03-21T00:00:00"/>
    <x v="4"/>
    <s v="BDR"/>
    <x v="0"/>
    <d v="1899-12-30T10:04:00"/>
    <n v="30"/>
    <s v="ham"/>
    <s v="Hamlet spp."/>
    <s v="Hypoplectrus puella"/>
    <x v="2"/>
    <x v="0"/>
    <n v="13"/>
    <n v="3"/>
    <m/>
    <n v="1.7780000000000001E-2"/>
    <n v="3.03"/>
    <s v="NA"/>
    <s v="NA"/>
    <n v="42.18714290876423"/>
    <s v="NA"/>
    <n v="126.56142872629269"/>
  </r>
  <r>
    <n v="2019"/>
    <d v="2019-03-21T00:00:00"/>
    <x v="4"/>
    <s v="BDR"/>
    <x v="0"/>
    <d v="1899-12-30T10:04:00"/>
    <n v="30"/>
    <s v="stop"/>
    <s v="Stoplight Parrotfish"/>
    <s v="Sparisoma viride"/>
    <x v="7"/>
    <x v="1"/>
    <n v="22"/>
    <n v="2"/>
    <s v="i"/>
    <n v="1.38E-2"/>
    <n v="3.04"/>
    <n v="-4.4317000000000002"/>
    <n v="2.9051"/>
    <n v="166.28153926206005"/>
    <n v="236.19577785013334"/>
    <n v="472.39155570026668"/>
  </r>
  <r>
    <n v="2019"/>
    <d v="2019-03-21T00:00:00"/>
    <x v="4"/>
    <s v="BDR"/>
    <x v="0"/>
    <d v="1899-12-30T10:04:00"/>
    <n v="30"/>
    <s v="ocs"/>
    <s v="Ocean Surgeonfish"/>
    <s v="Acanthurus bahianus"/>
    <x v="8"/>
    <x v="1"/>
    <n v="17"/>
    <n v="1"/>
    <m/>
    <n v="1.8620000000000001E-2"/>
    <n v="2.91"/>
    <n v="-4.6005000000000003"/>
    <n v="2.9752000000000001"/>
    <n v="70.890173269794147"/>
    <n v="108.52545888885899"/>
    <n v="108.52545888885899"/>
  </r>
  <r>
    <n v="2019"/>
    <d v="2019-03-21T00:00:00"/>
    <x v="4"/>
    <s v="BDR"/>
    <x v="0"/>
    <d v="1899-12-30T10:04:00"/>
    <n v="30"/>
    <s v="prp"/>
    <s v="Princess Parrotfish"/>
    <s v="Scarus taeniopterus"/>
    <x v="7"/>
    <x v="1"/>
    <n v="15"/>
    <n v="1"/>
    <s v="i"/>
    <n v="3.3500000000000002E-2"/>
    <n v="2.7086000000000001"/>
    <n v="-3.2256999999999998"/>
    <n v="2.3852000000000002"/>
    <n v="51.357702984233178"/>
    <n v="92.19616810425471"/>
    <n v="92.19616810425471"/>
  </r>
  <r>
    <n v="2019"/>
    <d v="2019-03-21T00:00:00"/>
    <x v="4"/>
    <s v="BDR"/>
    <x v="0"/>
    <d v="1899-12-30T10:04:00"/>
    <n v="30"/>
    <s v="prp"/>
    <s v="Princess Parrotfish"/>
    <s v="Scarus taeniopterus"/>
    <x v="7"/>
    <x v="1"/>
    <n v="23"/>
    <n v="1"/>
    <s v="i"/>
    <n v="3.3500000000000002E-2"/>
    <n v="2.7086000000000001"/>
    <n v="-3.2256999999999998"/>
    <n v="2.3852000000000002"/>
    <n v="163.46351132632066"/>
    <n v="255.56020890468707"/>
    <n v="255.56020890468707"/>
  </r>
  <r>
    <n v="2019"/>
    <d v="2019-03-21T00:00:00"/>
    <x v="4"/>
    <s v="BDR"/>
    <x v="0"/>
    <d v="1899-12-30T10:04:00"/>
    <n v="30"/>
    <s v="prp"/>
    <s v="Princess Parrotfish"/>
    <s v="Scarus taeniopterus"/>
    <x v="7"/>
    <x v="1"/>
    <n v="20"/>
    <n v="2"/>
    <s v="i"/>
    <n v="3.3500000000000002E-2"/>
    <n v="2.7086000000000001"/>
    <n v="-3.2256999999999998"/>
    <n v="2.3852000000000002"/>
    <n v="111.94756544450011"/>
    <n v="183.11197449783583"/>
    <n v="366.22394899567166"/>
  </r>
  <r>
    <n v="2019"/>
    <d v="2019-03-21T00:00:00"/>
    <x v="4"/>
    <s v="BDR"/>
    <x v="0"/>
    <d v="1899-12-30T10:04:00"/>
    <n v="30"/>
    <s v="stop"/>
    <s v="Stoplight Parrotfish"/>
    <s v="Sparisoma viride"/>
    <x v="7"/>
    <x v="1"/>
    <n v="33"/>
    <n v="2"/>
    <s v="t"/>
    <n v="1.38E-2"/>
    <n v="3.04"/>
    <n v="-4.4317000000000002"/>
    <n v="2.9051"/>
    <n v="570.37628950044143"/>
    <n v="767.06973304521671"/>
    <n v="1534.1394660904334"/>
  </r>
  <r>
    <n v="2019"/>
    <d v="2019-03-21T00:00:00"/>
    <x v="4"/>
    <s v="BDR"/>
    <x v="0"/>
    <d v="1899-12-30T10:04:00"/>
    <n v="30"/>
    <s v="stop"/>
    <s v="Stoplight Parrotfish"/>
    <s v="Sparisoma viride"/>
    <x v="7"/>
    <x v="1"/>
    <n v="26"/>
    <n v="2"/>
    <s v="t"/>
    <n v="1.38E-2"/>
    <n v="3.04"/>
    <n v="-4.4317000000000002"/>
    <n v="2.9051"/>
    <n v="276.31092977022331"/>
    <n v="383.741768934785"/>
    <n v="767.48353786957"/>
  </r>
  <r>
    <n v="2019"/>
    <d v="2019-03-21T00:00:00"/>
    <x v="4"/>
    <s v="BDR"/>
    <x v="0"/>
    <d v="1899-12-30T10:04:00"/>
    <n v="30"/>
    <s v="bld"/>
    <s v="Black Durgon"/>
    <s v="Melichthys niger"/>
    <x v="18"/>
    <x v="2"/>
    <n v="26"/>
    <n v="8"/>
    <m/>
    <n v="2.3439999999999999E-2"/>
    <n v="2.95"/>
    <s v="NA"/>
    <s v="NA"/>
    <n v="350.04911488808705"/>
    <s v="NA"/>
    <n v="2800.3929191046964"/>
  </r>
  <r>
    <n v="2019"/>
    <d v="2019-03-21T00:00:00"/>
    <x v="4"/>
    <s v="BDR"/>
    <x v="0"/>
    <d v="1899-12-30T10:04:00"/>
    <n v="30"/>
    <s v="rkb"/>
    <s v="Rock Beauty"/>
    <s v="Holacanthus tricolour"/>
    <x v="15"/>
    <x v="2"/>
    <n v="25"/>
    <n v="1"/>
    <m/>
    <n v="3.388E-2"/>
    <n v="2.91"/>
    <s v="NA"/>
    <s v="NA"/>
    <n v="396.23134339498114"/>
    <s v="NA"/>
    <n v="396.23134339498114"/>
  </r>
  <r>
    <n v="2019"/>
    <d v="2019-03-21T00:00:00"/>
    <x v="4"/>
    <s v="BDR"/>
    <x v="0"/>
    <d v="1899-12-30T10:04:00"/>
    <n v="30"/>
    <s v="osf"/>
    <s v="Orangespotted Filefish"/>
    <s v="Cantherhines pullus"/>
    <x v="9"/>
    <x v="2"/>
    <n v="27"/>
    <n v="1"/>
    <m/>
    <n v="2.291E-2"/>
    <n v="2.87"/>
    <s v="NA"/>
    <s v="NA"/>
    <n v="293.79140917148601"/>
    <s v="NA"/>
    <n v="293.79140917148601"/>
  </r>
  <r>
    <n v="2019"/>
    <d v="2019-03-21T00:00:00"/>
    <x v="4"/>
    <s v="BDR"/>
    <x v="0"/>
    <d v="1899-12-30T10:04:00"/>
    <n v="30"/>
    <s v="snp"/>
    <s v="Sharp-nose puffer "/>
    <s v="Canthigaster rostrata"/>
    <x v="11"/>
    <x v="2"/>
    <n v="3"/>
    <n v="3"/>
    <m/>
    <n v="2.239E-2"/>
    <n v="2.96"/>
    <s v="NA"/>
    <s v="NA"/>
    <n v="0.57853948885208784"/>
    <s v="NA"/>
    <n v="1.7356184665562635"/>
  </r>
  <r>
    <n v="2019"/>
    <d v="2019-03-21T00:00:00"/>
    <x v="4"/>
    <s v="BDR"/>
    <x v="0"/>
    <d v="1899-12-30T10:04:00"/>
    <n v="30"/>
    <s v="crw"/>
    <s v="Creole Wrasse"/>
    <s v="Clepticus parrae"/>
    <x v="1"/>
    <x v="3"/>
    <n v="15"/>
    <n v="1"/>
    <m/>
    <n v="9.5499999999999995E-3"/>
    <n v="3.05"/>
    <s v="NA"/>
    <s v="NA"/>
    <n v="36.904702755418647"/>
    <s v="NA"/>
    <n v="36.904702755418647"/>
  </r>
  <r>
    <n v="2019"/>
    <d v="2019-03-21T00:00:00"/>
    <x v="4"/>
    <s v="BDR"/>
    <x v="1"/>
    <d v="1899-12-30T10:04:00"/>
    <n v="30"/>
    <s v="4eb"/>
    <s v="Foureye Butterflyfish"/>
    <s v="Chaetodon capistratus"/>
    <x v="16"/>
    <x v="0"/>
    <n v="12"/>
    <n v="2"/>
    <m/>
    <n v="2.512E-2"/>
    <n v="3.1"/>
    <s v="NA"/>
    <s v="NA"/>
    <n v="55.652092436993136"/>
    <s v="NA"/>
    <n v="111.30418487398627"/>
  </r>
  <r>
    <n v="2019"/>
    <d v="2019-03-21T00:00:00"/>
    <x v="4"/>
    <s v="BDR"/>
    <x v="1"/>
    <d v="1899-12-30T10:04:00"/>
    <n v="30"/>
    <s v="frg"/>
    <s v="French Grunt"/>
    <s v="Haemulon flavolineatum"/>
    <x v="3"/>
    <x v="0"/>
    <n v="15"/>
    <n v="1"/>
    <m/>
    <n v="1.349E-2"/>
    <n v="3"/>
    <s v="NA"/>
    <s v="NA"/>
    <n v="45.528750000000002"/>
    <s v="NA"/>
    <n v="45.528750000000002"/>
  </r>
  <r>
    <n v="2019"/>
    <d v="2019-03-21T00:00:00"/>
    <x v="4"/>
    <s v="BDR"/>
    <x v="1"/>
    <d v="1899-12-30T10:04:00"/>
    <n v="30"/>
    <s v="ham"/>
    <s v="Hamlet spp."/>
    <s v="Hypoplectrus puella"/>
    <x v="2"/>
    <x v="0"/>
    <n v="13"/>
    <n v="1"/>
    <m/>
    <n v="1.7780000000000001E-2"/>
    <n v="3.03"/>
    <s v="NA"/>
    <s v="NA"/>
    <n v="42.18714290876423"/>
    <s v="NA"/>
    <n v="42.18714290876423"/>
  </r>
  <r>
    <n v="2019"/>
    <d v="2019-03-21T00:00:00"/>
    <x v="4"/>
    <s v="BDR"/>
    <x v="1"/>
    <d v="1899-12-30T10:04:00"/>
    <n v="30"/>
    <s v="yhw"/>
    <s v="Yellowhead Wrasse"/>
    <s v="Halichoeres garnoti"/>
    <x v="1"/>
    <x v="0"/>
    <n v="13"/>
    <n v="2"/>
    <m/>
    <n v="0.01"/>
    <n v="3.13"/>
    <s v="NA"/>
    <s v="NA"/>
    <n v="30.664980490582739"/>
    <s v="NA"/>
    <n v="61.329960981165478"/>
  </r>
  <r>
    <n v="2019"/>
    <d v="2019-03-21T00:00:00"/>
    <x v="4"/>
    <s v="BDR"/>
    <x v="1"/>
    <d v="1899-12-30T10:04:00"/>
    <n v="30"/>
    <s v="grb"/>
    <s v="Graysby"/>
    <s v="Cephalopholis cruentata"/>
    <x v="2"/>
    <x v="0"/>
    <n v="15"/>
    <n v="1"/>
    <m/>
    <n v="1.1220000000000001E-2"/>
    <n v="3.07"/>
    <s v="NA"/>
    <s v="NA"/>
    <n v="45.771276260722111"/>
    <s v="NA"/>
    <n v="45.771276260722111"/>
  </r>
  <r>
    <n v="2019"/>
    <d v="2019-03-21T00:00:00"/>
    <x v="4"/>
    <s v="BDR"/>
    <x v="1"/>
    <d v="1899-12-30T10:04:00"/>
    <n v="30"/>
    <s v="ygf"/>
    <s v="Goatfish"/>
    <s v="Mulloidichthys martinicus"/>
    <x v="4"/>
    <x v="0"/>
    <n v="17"/>
    <n v="1"/>
    <m/>
    <n v="9.7699999999999992E-3"/>
    <n v="3.12"/>
    <s v="NA"/>
    <s v="NA"/>
    <n v="67.436527390317082"/>
    <s v="NA"/>
    <n v="67.436527390317082"/>
  </r>
  <r>
    <n v="2019"/>
    <d v="2019-03-21T00:00:00"/>
    <x v="4"/>
    <s v="BDR"/>
    <x v="1"/>
    <d v="1899-12-30T10:04:00"/>
    <n v="30"/>
    <s v="frg"/>
    <s v="French Grunt"/>
    <s v="Haemulon flavolineatum"/>
    <x v="3"/>
    <x v="0"/>
    <n v="20"/>
    <n v="1"/>
    <m/>
    <n v="1.349E-2"/>
    <n v="3"/>
    <s v="NA"/>
    <s v="NA"/>
    <n v="107.92"/>
    <s v="NA"/>
    <n v="107.92"/>
  </r>
  <r>
    <n v="2019"/>
    <d v="2019-03-21T00:00:00"/>
    <x v="4"/>
    <s v="BDR"/>
    <x v="1"/>
    <d v="1899-12-30T10:04:00"/>
    <n v="30"/>
    <s v="sqf"/>
    <s v="Squirrel Fish"/>
    <s v="Holocentrus adsensionis"/>
    <x v="6"/>
    <x v="0"/>
    <n v="26"/>
    <n v="2"/>
    <m/>
    <n v="1.585E-2"/>
    <n v="2.97"/>
    <s v="NA"/>
    <s v="NA"/>
    <n v="252.63883501841184"/>
    <s v="NA"/>
    <n v="505.27767003682368"/>
  </r>
  <r>
    <n v="2019"/>
    <d v="2019-03-21T00:00:00"/>
    <x v="4"/>
    <s v="BDR"/>
    <x v="1"/>
    <d v="1899-12-30T10:04:00"/>
    <n v="30"/>
    <s v="wsf"/>
    <s v="Whitespotted Filefish"/>
    <s v="Cantherhines macrocerus"/>
    <x v="9"/>
    <x v="0"/>
    <n v="16"/>
    <n v="1"/>
    <m/>
    <n v="2.291E-2"/>
    <n v="2.89"/>
    <s v="NA"/>
    <s v="NA"/>
    <n v="69.172239909148928"/>
    <s v="NA"/>
    <n v="69.172239909148928"/>
  </r>
  <r>
    <n v="2019"/>
    <d v="2019-03-21T00:00:00"/>
    <x v="4"/>
    <s v="BDR"/>
    <x v="1"/>
    <d v="1899-12-30T10:04:00"/>
    <n v="30"/>
    <s v="ham"/>
    <s v="Hamlet spp."/>
    <s v="Hypoplectrus puella"/>
    <x v="2"/>
    <x v="0"/>
    <n v="11"/>
    <n v="1"/>
    <m/>
    <n v="1.7780000000000001E-2"/>
    <n v="3.03"/>
    <s v="NA"/>
    <s v="NA"/>
    <n v="25.430306388809036"/>
    <s v="NA"/>
    <n v="25.430306388809036"/>
  </r>
  <r>
    <n v="2019"/>
    <d v="2019-03-21T00:00:00"/>
    <x v="4"/>
    <s v="BDR"/>
    <x v="1"/>
    <d v="1899-12-30T10:04:00"/>
    <n v="30"/>
    <s v="bhw"/>
    <s v="Bluehead Wrasse"/>
    <s v="Thalassoma bifasciatum"/>
    <x v="1"/>
    <x v="0"/>
    <n v="4"/>
    <n v="6"/>
    <m/>
    <n v="8.9099999999999995E-3"/>
    <n v="3.01"/>
    <s v="NA"/>
    <s v="NA"/>
    <n v="0.5782002537554658"/>
    <s v="NA"/>
    <n v="3.4692015225327948"/>
  </r>
  <r>
    <n v="2019"/>
    <d v="2019-03-21T00:00:00"/>
    <x v="4"/>
    <s v="BDR"/>
    <x v="1"/>
    <d v="1899-12-30T10:04:00"/>
    <n v="30"/>
    <s v="sph"/>
    <s v="Spanish Hogfish"/>
    <s v="Bodianus rufus"/>
    <x v="1"/>
    <x v="0"/>
    <n v="12"/>
    <n v="1"/>
    <m/>
    <n v="1.44E-2"/>
    <n v="3.0531999999999999"/>
    <s v="NA"/>
    <s v="NA"/>
    <n v="28.40002174206511"/>
    <s v="NA"/>
    <n v="28.40002174206511"/>
  </r>
  <r>
    <n v="2019"/>
    <d v="2019-03-21T00:00:00"/>
    <x v="4"/>
    <s v="BDR"/>
    <x v="1"/>
    <d v="1899-12-30T10:04:00"/>
    <n v="30"/>
    <s v="yhw"/>
    <s v="Yellowhead Wrasse"/>
    <s v="Halichoeres garnoti"/>
    <x v="1"/>
    <x v="0"/>
    <n v="7"/>
    <n v="3"/>
    <m/>
    <n v="0.01"/>
    <n v="3.13"/>
    <s v="NA"/>
    <s v="NA"/>
    <n v="4.4172996945205609"/>
    <s v="NA"/>
    <n v="13.251899083561682"/>
  </r>
  <r>
    <n v="2019"/>
    <d v="2019-03-21T00:00:00"/>
    <x v="4"/>
    <s v="BDR"/>
    <x v="1"/>
    <d v="1899-12-30T10:04:00"/>
    <n v="30"/>
    <s v="stop"/>
    <s v="Stoplight Parrotfish"/>
    <s v="Sparisoma viride"/>
    <x v="7"/>
    <x v="1"/>
    <n v="24"/>
    <n v="1"/>
    <s v="i"/>
    <n v="1.38E-2"/>
    <n v="3.04"/>
    <n v="-4.4317000000000002"/>
    <n v="2.9051"/>
    <n v="216.63132757933843"/>
    <n v="304.12468932899543"/>
    <n v="304.12468932899543"/>
  </r>
  <r>
    <n v="2019"/>
    <d v="2019-03-21T00:00:00"/>
    <x v="4"/>
    <s v="BDR"/>
    <x v="1"/>
    <d v="1899-12-30T10:04:00"/>
    <n v="30"/>
    <s v="blt"/>
    <s v="Blue Tang"/>
    <s v="Acanthurus coeruleus"/>
    <x v="8"/>
    <x v="1"/>
    <n v="20"/>
    <n v="1"/>
    <m/>
    <n v="2.512E-2"/>
    <n v="2.96"/>
    <n v="-2.8241999999999998"/>
    <n v="2.2637999999999998"/>
    <n v="178.26595997942468"/>
    <n v="242.58933511332035"/>
    <n v="242.58933511332035"/>
  </r>
  <r>
    <n v="2019"/>
    <d v="2019-03-21T00:00:00"/>
    <x v="4"/>
    <s v="BDR"/>
    <x v="1"/>
    <d v="1899-12-30T10:04:00"/>
    <n v="30"/>
    <s v="stop"/>
    <s v="Stoplight Parrotfish"/>
    <s v="Sparisoma viride"/>
    <x v="7"/>
    <x v="1"/>
    <n v="30"/>
    <n v="1"/>
    <s v="t"/>
    <n v="1.38E-2"/>
    <n v="3.04"/>
    <n v="-4.4317000000000002"/>
    <n v="2.9051"/>
    <n v="426.90151962585236"/>
    <n v="581.54718397712224"/>
    <n v="581.54718397712224"/>
  </r>
  <r>
    <n v="2019"/>
    <d v="2019-03-21T00:00:00"/>
    <x v="4"/>
    <s v="BDR"/>
    <x v="1"/>
    <d v="1899-12-30T10:04:00"/>
    <n v="30"/>
    <s v="stop"/>
    <s v="Stoplight Parrotfish"/>
    <s v="Sparisoma viride"/>
    <x v="7"/>
    <x v="1"/>
    <n v="17"/>
    <n v="1"/>
    <s v="i"/>
    <n v="1.38E-2"/>
    <n v="3.04"/>
    <n v="-4.4317000000000002"/>
    <n v="2.9051"/>
    <n v="75.935316492400261"/>
    <n v="111.68045161684626"/>
    <n v="111.68045161684626"/>
  </r>
  <r>
    <n v="2019"/>
    <d v="2019-03-21T00:00:00"/>
    <x v="4"/>
    <s v="BDR"/>
    <x v="1"/>
    <d v="1899-12-30T10:04:00"/>
    <n v="30"/>
    <s v="prp"/>
    <s v="Princess Parrotfish"/>
    <s v="Scarus taeniopterus"/>
    <x v="7"/>
    <x v="1"/>
    <n v="22"/>
    <n v="2"/>
    <s v="i"/>
    <n v="3.3500000000000002E-2"/>
    <n v="2.7086000000000001"/>
    <n v="-3.2256999999999998"/>
    <n v="2.3852000000000002"/>
    <n v="144.92085256517834"/>
    <n v="229.85109565998633"/>
    <n v="459.70219131997266"/>
  </r>
  <r>
    <n v="2019"/>
    <d v="2019-03-21T00:00:00"/>
    <x v="4"/>
    <s v="BDR"/>
    <x v="1"/>
    <d v="1899-12-30T10:04:00"/>
    <n v="30"/>
    <s v="stop"/>
    <s v="Stoplight Parrotfish"/>
    <s v="Sparisoma viride"/>
    <x v="7"/>
    <x v="1"/>
    <n v="17"/>
    <n v="1"/>
    <s v="i"/>
    <n v="1.38E-2"/>
    <n v="3.04"/>
    <n v="-4.4317000000000002"/>
    <n v="2.9051"/>
    <n v="75.935316492400261"/>
    <n v="111.68045161684626"/>
    <n v="111.68045161684626"/>
  </r>
  <r>
    <n v="2019"/>
    <d v="2019-03-21T00:00:00"/>
    <x v="4"/>
    <s v="BDR"/>
    <x v="1"/>
    <d v="1899-12-30T10:04:00"/>
    <n v="30"/>
    <s v="stop"/>
    <s v="Stoplight Parrotfish"/>
    <s v="Sparisoma viride"/>
    <x v="7"/>
    <x v="1"/>
    <n v="15"/>
    <n v="3"/>
    <s v="i"/>
    <n v="1.38E-2"/>
    <n v="3.04"/>
    <n v="-4.4317000000000002"/>
    <n v="2.9051"/>
    <n v="51.903484390238546"/>
    <n v="77.635922295629129"/>
    <n v="232.90776688688737"/>
  </r>
  <r>
    <n v="2019"/>
    <d v="2019-03-21T00:00:00"/>
    <x v="4"/>
    <s v="BDR"/>
    <x v="1"/>
    <d v="1899-12-30T10:04:00"/>
    <n v="30"/>
    <s v="qup"/>
    <s v="Queen Parrotfish"/>
    <s v="Scarus vetula"/>
    <x v="7"/>
    <x v="1"/>
    <n v="26"/>
    <n v="1"/>
    <s v="i"/>
    <n v="1.38E-2"/>
    <n v="3.03"/>
    <n v="-5.0162000000000004"/>
    <n v="3.1109"/>
    <n v="267.45352779811407"/>
    <n v="313.71883111439962"/>
    <n v="313.71883111439962"/>
  </r>
  <r>
    <n v="2019"/>
    <d v="2019-03-21T00:00:00"/>
    <x v="4"/>
    <s v="BDR"/>
    <x v="1"/>
    <d v="1899-12-30T10:04:00"/>
    <n v="30"/>
    <s v="hcc"/>
    <s v="Honeycomb Cowfish"/>
    <s v="Acanthostracion polygonia"/>
    <x v="10"/>
    <x v="2"/>
    <n v="23"/>
    <n v="1"/>
    <m/>
    <n v="2.818E-2"/>
    <n v="2.83"/>
    <s v="NA"/>
    <s v="NA"/>
    <n v="201.20129177701904"/>
    <s v="NA"/>
    <n v="201.20129177701904"/>
  </r>
  <r>
    <n v="2019"/>
    <d v="2019-03-21T00:00:00"/>
    <x v="4"/>
    <s v="BDR"/>
    <x v="1"/>
    <d v="1899-12-30T10:04:00"/>
    <n v="30"/>
    <s v="snp"/>
    <s v="Sharp-nose puffer "/>
    <s v="Canthigaster rostrata"/>
    <x v="11"/>
    <x v="2"/>
    <n v="4"/>
    <n v="7"/>
    <m/>
    <n v="2.239E-2"/>
    <n v="2.96"/>
    <s v="NA"/>
    <s v="NA"/>
    <n v="1.3556627654519102"/>
    <s v="NA"/>
    <n v="9.4896393581633713"/>
  </r>
  <r>
    <n v="2019"/>
    <d v="2019-03-21T00:00:00"/>
    <x v="4"/>
    <s v="BDR"/>
    <x v="1"/>
    <d v="1899-12-30T10:04:00"/>
    <n v="30"/>
    <s v="smt"/>
    <s v="Smooth Trunkfish"/>
    <s v="Lactophyrs triqueter"/>
    <x v="10"/>
    <x v="2"/>
    <n v="13"/>
    <n v="1"/>
    <m/>
    <n v="4.8980000000000003E-2"/>
    <n v="2.78"/>
    <s v="NA"/>
    <s v="NA"/>
    <n v="61.204210506953558"/>
    <s v="NA"/>
    <n v="61.204210506953558"/>
  </r>
  <r>
    <n v="2019"/>
    <d v="2019-03-21T00:00:00"/>
    <x v="4"/>
    <s v="BDR"/>
    <x v="1"/>
    <d v="1899-12-30T10:04:00"/>
    <n v="30"/>
    <s v="smt"/>
    <s v="Smooth Trunkfish"/>
    <s v="Lactophyrs triqueter"/>
    <x v="10"/>
    <x v="2"/>
    <n v="10"/>
    <n v="1"/>
    <m/>
    <n v="4.8980000000000003E-2"/>
    <n v="2.78"/>
    <s v="NA"/>
    <s v="NA"/>
    <n v="29.513368525922044"/>
    <s v="NA"/>
    <n v="29.513368525922044"/>
  </r>
  <r>
    <n v="2019"/>
    <d v="2019-03-21T00:00:00"/>
    <x v="4"/>
    <s v="BDR"/>
    <x v="1"/>
    <d v="1899-12-30T10:04:00"/>
    <n v="30"/>
    <s v="snp"/>
    <s v="Sharp-nose puffer "/>
    <s v="Canthigaster rostrata"/>
    <x v="11"/>
    <x v="2"/>
    <n v="5"/>
    <n v="4"/>
    <m/>
    <n v="2.239E-2"/>
    <n v="2.96"/>
    <s v="NA"/>
    <s v="NA"/>
    <n v="2.6242506075131411"/>
    <s v="NA"/>
    <n v="10.497002430052564"/>
  </r>
  <r>
    <n v="2019"/>
    <d v="2019-03-21T00:00:00"/>
    <x v="4"/>
    <s v="BDR"/>
    <x v="2"/>
    <d v="1899-12-30T10:04:00"/>
    <n v="30"/>
    <s v="con"/>
    <s v="Coney"/>
    <s v="Cephalopholis fulva"/>
    <x v="2"/>
    <x v="0"/>
    <n v="24"/>
    <n v="1"/>
    <m/>
    <n v="0.01"/>
    <n v="3.02"/>
    <s v="NA"/>
    <s v="NA"/>
    <n v="147.31194035591929"/>
    <s v="NA"/>
    <n v="147.31194035591929"/>
  </r>
  <r>
    <n v="2019"/>
    <d v="2019-03-21T00:00:00"/>
    <x v="4"/>
    <s v="BDR"/>
    <x v="2"/>
    <d v="1899-12-30T10:04:00"/>
    <n v="30"/>
    <s v="4eb"/>
    <s v="Foureye Butterflyfish"/>
    <s v="Chaetodon capistratus"/>
    <x v="16"/>
    <x v="0"/>
    <n v="7"/>
    <n v="1"/>
    <m/>
    <n v="2.512E-2"/>
    <n v="3.1"/>
    <s v="NA"/>
    <s v="NA"/>
    <n v="10.467032173687647"/>
    <s v="NA"/>
    <n v="10.467032173687647"/>
  </r>
  <r>
    <n v="2019"/>
    <d v="2019-03-21T00:00:00"/>
    <x v="4"/>
    <s v="BDR"/>
    <x v="2"/>
    <d v="1899-12-30T10:04:00"/>
    <n v="30"/>
    <s v="trum"/>
    <s v="Atlantic trumpetfish"/>
    <s v="Aulostomus maculatus"/>
    <x v="14"/>
    <x v="0"/>
    <n v="23"/>
    <n v="1"/>
    <m/>
    <n v="1E-4"/>
    <n v="3.5539999999999998"/>
    <s v="NA"/>
    <s v="NA"/>
    <n v="6.9116339497187225"/>
    <s v="NA"/>
    <n v="6.9116339497187225"/>
  </r>
  <r>
    <n v="2019"/>
    <d v="2019-03-21T00:00:00"/>
    <x v="4"/>
    <s v="BDR"/>
    <x v="2"/>
    <d v="1899-12-30T10:04:00"/>
    <n v="30"/>
    <s v="ygf"/>
    <s v="Goatfish"/>
    <s v="Mulloidichthys martinicus"/>
    <x v="4"/>
    <x v="0"/>
    <n v="17"/>
    <n v="1"/>
    <m/>
    <n v="9.7699999999999992E-3"/>
    <n v="3.12"/>
    <s v="NA"/>
    <s v="NA"/>
    <n v="67.436527390317082"/>
    <s v="NA"/>
    <n v="67.436527390317082"/>
  </r>
  <r>
    <n v="2019"/>
    <d v="2019-03-21T00:00:00"/>
    <x v="4"/>
    <s v="BDR"/>
    <x v="2"/>
    <d v="1899-12-30T10:04:00"/>
    <n v="30"/>
    <s v="grb"/>
    <s v="Graysby"/>
    <s v="Cephalopholis cruentata"/>
    <x v="2"/>
    <x v="0"/>
    <n v="17"/>
    <n v="1"/>
    <m/>
    <n v="1.1220000000000001E-2"/>
    <n v="3.07"/>
    <s v="NA"/>
    <s v="NA"/>
    <n v="67.215749482265423"/>
    <s v="NA"/>
    <n v="67.215749482265423"/>
  </r>
  <r>
    <n v="2019"/>
    <d v="2019-03-21T00:00:00"/>
    <x v="4"/>
    <s v="BDR"/>
    <x v="2"/>
    <d v="1899-12-30T10:04:00"/>
    <n v="30"/>
    <s v="pcf"/>
    <s v="Peacock Flounder"/>
    <s v="Bothus lunatus"/>
    <x v="17"/>
    <x v="0"/>
    <n v="25"/>
    <n v="1"/>
    <m/>
    <n v="1.047E-2"/>
    <n v="3.05"/>
    <s v="NA"/>
    <s v="NA"/>
    <n v="192.16031772080538"/>
    <s v="NA"/>
    <n v="192.16031772080538"/>
  </r>
  <r>
    <n v="2019"/>
    <d v="2019-03-21T00:00:00"/>
    <x v="4"/>
    <s v="BDR"/>
    <x v="2"/>
    <d v="1899-12-30T10:04:00"/>
    <n v="30"/>
    <s v="yhw"/>
    <s v="Yellowhead Wrasse"/>
    <s v="Halichoeres garnoti"/>
    <x v="1"/>
    <x v="0"/>
    <n v="15"/>
    <n v="1"/>
    <m/>
    <n v="0.01"/>
    <n v="3.13"/>
    <s v="NA"/>
    <s v="NA"/>
    <n v="47.991645489734076"/>
    <s v="NA"/>
    <n v="47.991645489734076"/>
  </r>
  <r>
    <n v="2019"/>
    <d v="2019-03-21T00:00:00"/>
    <x v="4"/>
    <s v="BDR"/>
    <x v="2"/>
    <d v="1899-12-30T10:04:00"/>
    <n v="30"/>
    <s v="ygf"/>
    <s v="Goatfish"/>
    <s v="Mulloidichthys martinicus"/>
    <x v="4"/>
    <x v="0"/>
    <n v="20"/>
    <n v="1"/>
    <m/>
    <n v="9.7699999999999992E-3"/>
    <n v="3.12"/>
    <s v="NA"/>
    <s v="NA"/>
    <n v="111.97166862172135"/>
    <s v="NA"/>
    <n v="111.97166862172135"/>
  </r>
  <r>
    <n v="2019"/>
    <d v="2019-03-21T00:00:00"/>
    <x v="4"/>
    <s v="BDR"/>
    <x v="2"/>
    <d v="1899-12-30T10:04:00"/>
    <n v="30"/>
    <s v="yhw"/>
    <s v="Yellowhead Wrasse"/>
    <s v="Halichoeres garnoti"/>
    <x v="1"/>
    <x v="0"/>
    <n v="5"/>
    <n v="4"/>
    <m/>
    <n v="0.01"/>
    <n v="3.13"/>
    <s v="NA"/>
    <s v="NA"/>
    <n v="1.540905884130453"/>
    <s v="NA"/>
    <n v="6.1636235365218122"/>
  </r>
  <r>
    <n v="2019"/>
    <d v="2019-03-21T00:00:00"/>
    <x v="4"/>
    <s v="BDR"/>
    <x v="2"/>
    <d v="1899-12-30T10:04:00"/>
    <n v="30"/>
    <s v="bhw"/>
    <s v="Bluehead Wrasse"/>
    <s v="Thalassoma bifasciatum"/>
    <x v="1"/>
    <x v="0"/>
    <n v="4"/>
    <n v="7"/>
    <m/>
    <n v="8.9099999999999995E-3"/>
    <n v="3.01"/>
    <s v="NA"/>
    <s v="NA"/>
    <n v="0.5782002537554658"/>
    <s v="NA"/>
    <n v="4.047401776288261"/>
  </r>
  <r>
    <n v="2019"/>
    <d v="2019-03-21T00:00:00"/>
    <x v="4"/>
    <s v="BDR"/>
    <x v="2"/>
    <d v="1899-12-30T10:04:00"/>
    <n v="30"/>
    <s v="trum"/>
    <s v="Atlantic trumpetfish"/>
    <s v="Aulostomus maculatus"/>
    <x v="14"/>
    <x v="0"/>
    <n v="20"/>
    <n v="1"/>
    <m/>
    <n v="1E-4"/>
    <n v="3.5539999999999998"/>
    <s v="NA"/>
    <s v="NA"/>
    <n v="4.2059160951502435"/>
    <s v="NA"/>
    <n v="4.2059160951502435"/>
  </r>
  <r>
    <n v="2019"/>
    <d v="2019-03-21T00:00:00"/>
    <x v="4"/>
    <s v="BDR"/>
    <x v="2"/>
    <d v="1899-12-30T10:04:00"/>
    <n v="30"/>
    <s v="ygf"/>
    <s v="Goatfish"/>
    <s v="Mulloidichthys martinicus"/>
    <x v="4"/>
    <x v="0"/>
    <n v="17"/>
    <n v="1"/>
    <m/>
    <n v="9.7699999999999992E-3"/>
    <n v="3.12"/>
    <s v="NA"/>
    <s v="NA"/>
    <n v="67.436527390317082"/>
    <s v="NA"/>
    <n v="67.436527390317082"/>
  </r>
  <r>
    <n v="2019"/>
    <d v="2019-03-21T00:00:00"/>
    <x v="4"/>
    <s v="BDR"/>
    <x v="2"/>
    <d v="1899-12-30T10:04:00"/>
    <n v="30"/>
    <s v="grb"/>
    <s v="Graysby"/>
    <s v="Cephalopholis cruentata"/>
    <x v="2"/>
    <x v="0"/>
    <n v="21"/>
    <n v="1"/>
    <m/>
    <n v="1.1220000000000001E-2"/>
    <n v="3.07"/>
    <s v="NA"/>
    <s v="NA"/>
    <n v="128.58967294987866"/>
    <s v="NA"/>
    <n v="128.58967294987866"/>
  </r>
  <r>
    <n v="2019"/>
    <d v="2019-03-21T00:00:00"/>
    <x v="4"/>
    <s v="BDR"/>
    <x v="2"/>
    <d v="1899-12-30T10:04:00"/>
    <n v="30"/>
    <s v="stop"/>
    <s v="Stoplight Parrotfish"/>
    <s v="Sparisoma viride"/>
    <x v="7"/>
    <x v="1"/>
    <n v="20"/>
    <n v="1"/>
    <s v="i"/>
    <n v="1.38E-2"/>
    <n v="3.04"/>
    <n v="-4.4317000000000002"/>
    <n v="2.9051"/>
    <n v="124.45440510662077"/>
    <n v="179.06975540636282"/>
    <n v="179.06975540636282"/>
  </r>
  <r>
    <n v="2019"/>
    <d v="2019-03-21T00:00:00"/>
    <x v="4"/>
    <s v="BDR"/>
    <x v="2"/>
    <d v="1899-12-30T10:04:00"/>
    <n v="30"/>
    <s v="stop"/>
    <s v="Stoplight Parrotfish"/>
    <s v="Sparisoma viride"/>
    <x v="7"/>
    <x v="1"/>
    <n v="15"/>
    <n v="1"/>
    <s v="i"/>
    <n v="1.38E-2"/>
    <n v="3.04"/>
    <n v="-4.4317000000000002"/>
    <n v="2.9051"/>
    <n v="51.903484390238546"/>
    <n v="77.635922295629129"/>
    <n v="77.635922295629129"/>
  </r>
  <r>
    <n v="2019"/>
    <d v="2019-03-21T00:00:00"/>
    <x v="4"/>
    <s v="BDR"/>
    <x v="2"/>
    <d v="1899-12-30T10:04:00"/>
    <n v="30"/>
    <s v="prp"/>
    <s v="Princess Parrotfish"/>
    <s v="Scarus taeniopterus"/>
    <x v="7"/>
    <x v="1"/>
    <n v="15"/>
    <n v="2"/>
    <s v="i"/>
    <n v="3.3500000000000002E-2"/>
    <n v="2.7086000000000001"/>
    <n v="-3.2256999999999998"/>
    <n v="2.3852000000000002"/>
    <n v="51.357702984233178"/>
    <n v="92.19616810425471"/>
    <n v="184.39233620850942"/>
  </r>
  <r>
    <n v="2019"/>
    <d v="2019-03-21T00:00:00"/>
    <x v="4"/>
    <s v="BDR"/>
    <x v="2"/>
    <d v="1899-12-30T10:04:00"/>
    <n v="30"/>
    <s v="ocs"/>
    <s v="Ocean Surgeonfish"/>
    <s v="Acanthurus bahianus"/>
    <x v="8"/>
    <x v="1"/>
    <n v="20"/>
    <n v="1"/>
    <m/>
    <n v="1.8620000000000001E-2"/>
    <n v="2.91"/>
    <n v="-4.6005000000000003"/>
    <n v="2.9752000000000001"/>
    <n v="113.75669450709155"/>
    <n v="176.00477205767049"/>
    <n v="176.00477205767049"/>
  </r>
  <r>
    <n v="2019"/>
    <d v="2019-03-21T00:00:00"/>
    <x v="4"/>
    <s v="BDR"/>
    <x v="2"/>
    <d v="1899-12-30T10:04:00"/>
    <n v="30"/>
    <s v="rbp"/>
    <s v="Redband Parrotfish"/>
    <s v="Sparisoma aurofrenatum"/>
    <x v="7"/>
    <x v="1"/>
    <n v="20"/>
    <n v="1"/>
    <s v="i"/>
    <n v="1.072E-2"/>
    <n v="3.12"/>
    <n v="-4.0781000000000001"/>
    <n v="2.7437999999999998"/>
    <n v="122.85939484389488"/>
    <n v="171.97531044669645"/>
    <n v="171.97531044669645"/>
  </r>
  <r>
    <n v="2019"/>
    <d v="2019-03-21T00:00:00"/>
    <x v="4"/>
    <s v="BDR"/>
    <x v="2"/>
    <d v="1899-12-30T10:04:00"/>
    <n v="30"/>
    <s v="rbp"/>
    <s v="Redband Parrotfish"/>
    <s v="Sparisoma aurofrenatum"/>
    <x v="7"/>
    <x v="1"/>
    <n v="23"/>
    <n v="1"/>
    <s v="i"/>
    <n v="1.072E-2"/>
    <n v="3.12"/>
    <n v="-4.0781000000000001"/>
    <n v="2.7437999999999998"/>
    <n v="190.0140145746447"/>
    <n v="252.35321175413256"/>
    <n v="252.35321175413256"/>
  </r>
  <r>
    <n v="2019"/>
    <d v="2019-03-21T00:00:00"/>
    <x v="4"/>
    <s v="BDR"/>
    <x v="2"/>
    <d v="1899-12-30T10:04:00"/>
    <n v="30"/>
    <s v="prp"/>
    <s v="Princess Parrotfish"/>
    <s v="Scarus taeniopterus"/>
    <x v="7"/>
    <x v="1"/>
    <n v="30"/>
    <n v="1"/>
    <s v="t"/>
    <n v="3.3500000000000002E-2"/>
    <n v="2.7086000000000001"/>
    <n v="-3.2256999999999998"/>
    <n v="2.3852000000000002"/>
    <n v="335.71862643946946"/>
    <n v="481.64783974460363"/>
    <n v="481.64783974460363"/>
  </r>
  <r>
    <n v="2019"/>
    <d v="2019-03-21T00:00:00"/>
    <x v="4"/>
    <s v="BDR"/>
    <x v="2"/>
    <d v="1899-12-30T10:04:00"/>
    <n v="30"/>
    <s v="qup"/>
    <s v="Queen Parrotfish"/>
    <s v="Scarus vetula"/>
    <x v="7"/>
    <x v="1"/>
    <n v="26"/>
    <n v="1"/>
    <s v="i"/>
    <n v="1.38E-2"/>
    <n v="3.03"/>
    <n v="-5.0162000000000004"/>
    <n v="3.1109"/>
    <n v="267.45352779811407"/>
    <n v="313.71883111439962"/>
    <n v="313.71883111439962"/>
  </r>
  <r>
    <n v="2019"/>
    <d v="2019-03-21T00:00:00"/>
    <x v="4"/>
    <s v="BDR"/>
    <x v="2"/>
    <d v="1899-12-30T10:04:00"/>
    <n v="30"/>
    <s v="qup"/>
    <s v="Queen Parrotfish"/>
    <s v="Scarus vetula"/>
    <x v="7"/>
    <x v="1"/>
    <n v="27"/>
    <n v="1"/>
    <s v="i"/>
    <n v="1.38E-2"/>
    <n v="3.03"/>
    <n v="-5.0162000000000004"/>
    <n v="3.1109"/>
    <n v="299.85499780940251"/>
    <n v="352.80077779738235"/>
    <n v="352.80077779738235"/>
  </r>
  <r>
    <n v="2019"/>
    <d v="2019-03-21T00:00:00"/>
    <x v="4"/>
    <s v="BDR"/>
    <x v="2"/>
    <d v="1899-12-30T10:04:00"/>
    <n v="30"/>
    <s v="blt"/>
    <s v="Blue Tang"/>
    <s v="Acanthurus coeruleus"/>
    <x v="8"/>
    <x v="1"/>
    <n v="17"/>
    <n v="1"/>
    <m/>
    <n v="2.512E-2"/>
    <n v="2.96"/>
    <n v="-2.8241999999999998"/>
    <n v="2.2637999999999998"/>
    <n v="110.19158812752735"/>
    <n v="167.91529942216221"/>
    <n v="167.91529942216221"/>
  </r>
  <r>
    <n v="2019"/>
    <d v="2019-03-21T00:00:00"/>
    <x v="4"/>
    <s v="BDR"/>
    <x v="2"/>
    <d v="1899-12-30T10:04:00"/>
    <n v="30"/>
    <s v="stop"/>
    <s v="Stoplight Parrotfish"/>
    <s v="Sparisoma viride"/>
    <x v="7"/>
    <x v="1"/>
    <n v="15"/>
    <n v="2"/>
    <s v="i"/>
    <n v="1.38E-2"/>
    <n v="3.04"/>
    <n v="-4.4317000000000002"/>
    <n v="2.9051"/>
    <n v="51.903484390238546"/>
    <n v="77.635922295629129"/>
    <n v="155.27184459125826"/>
  </r>
  <r>
    <n v="2019"/>
    <d v="2019-03-21T00:00:00"/>
    <x v="4"/>
    <s v="BDR"/>
    <x v="2"/>
    <d v="1899-12-30T10:04:00"/>
    <n v="30"/>
    <s v="blp"/>
    <s v="Blue Parrotfish"/>
    <s v="Scarus coeruleus"/>
    <x v="7"/>
    <x v="1"/>
    <n v="52"/>
    <n v="1"/>
    <m/>
    <n v="1.3180000000000001E-2"/>
    <n v="3.04"/>
    <n v="-5.0162000000000004"/>
    <n v="3.1109"/>
    <n v="2170.5289109055134"/>
    <n v="2710.2840027713114"/>
    <n v="2710.2840027713114"/>
  </r>
  <r>
    <n v="2019"/>
    <d v="2019-03-21T00:00:00"/>
    <x v="4"/>
    <s v="BDR"/>
    <x v="2"/>
    <d v="1899-12-30T10:04:00"/>
    <n v="30"/>
    <s v="prp"/>
    <s v="Princess Parrotfish"/>
    <s v="Scarus taeniopterus"/>
    <x v="7"/>
    <x v="1"/>
    <n v="30"/>
    <n v="1"/>
    <s v="t"/>
    <n v="3.3500000000000002E-2"/>
    <n v="2.7086000000000001"/>
    <n v="-3.2256999999999998"/>
    <n v="2.3852000000000002"/>
    <n v="335.71862643946946"/>
    <n v="481.64783974460363"/>
    <n v="481.64783974460363"/>
  </r>
  <r>
    <n v="2019"/>
    <d v="2019-03-21T00:00:00"/>
    <x v="4"/>
    <s v="BDR"/>
    <x v="2"/>
    <d v="1899-12-30T10:04:00"/>
    <n v="30"/>
    <s v="stop"/>
    <s v="Stoplight Parrotfish"/>
    <s v="Sparisoma viride"/>
    <x v="7"/>
    <x v="1"/>
    <n v="6"/>
    <n v="1"/>
    <s v="j"/>
    <n v="1.38E-2"/>
    <n v="3.04"/>
    <n v="-4.4317000000000002"/>
    <n v="2.9051"/>
    <n v="3.2022769371367255"/>
    <n v="5.4200987296580179"/>
    <n v="5.4200987296580179"/>
  </r>
  <r>
    <n v="2019"/>
    <d v="2019-03-21T00:00:00"/>
    <x v="4"/>
    <s v="BDR"/>
    <x v="2"/>
    <d v="1899-12-30T10:04:00"/>
    <n v="30"/>
    <s v="scf"/>
    <s v="Scrawled Filefish"/>
    <s v="Aluterus scriptus"/>
    <x v="9"/>
    <x v="2"/>
    <n v="33"/>
    <n v="1"/>
    <m/>
    <n v="0.82299999999999995"/>
    <n v="1.8136000000000001"/>
    <s v="NA"/>
    <s v="NA"/>
    <n v="467.06434652591764"/>
    <s v="NA"/>
    <n v="467.06434652591764"/>
  </r>
  <r>
    <n v="2019"/>
    <d v="2019-03-21T00:00:00"/>
    <x v="4"/>
    <s v="BDR"/>
    <x v="2"/>
    <d v="1899-12-30T10:04:00"/>
    <n v="30"/>
    <s v="snp"/>
    <s v="Sharp-nose puffer "/>
    <s v="Canthigaster rostrata"/>
    <x v="11"/>
    <x v="2"/>
    <n v="6"/>
    <n v="7"/>
    <m/>
    <n v="2.239E-2"/>
    <n v="2.96"/>
    <s v="NA"/>
    <s v="NA"/>
    <n v="4.501754368842863"/>
    <s v="NA"/>
    <n v="31.51228058190004"/>
  </r>
  <r>
    <n v="2019"/>
    <d v="2019-03-21T00:00:00"/>
    <x v="4"/>
    <s v="BDR"/>
    <x v="2"/>
    <d v="1899-12-30T10:04:00"/>
    <n v="30"/>
    <s v="crw"/>
    <s v="Creole Wrasse"/>
    <s v="Clepticus parrae"/>
    <x v="1"/>
    <x v="3"/>
    <n v="15"/>
    <n v="13"/>
    <m/>
    <n v="9.5499999999999995E-3"/>
    <n v="3.05"/>
    <s v="NA"/>
    <s v="NA"/>
    <n v="36.904702755418647"/>
    <s v="NA"/>
    <n v="479.76113582044241"/>
  </r>
  <r>
    <n v="2019"/>
    <d v="2019-03-21T00:00:00"/>
    <x v="4"/>
    <s v="BDR"/>
    <x v="3"/>
    <d v="1899-12-30T10:04:00"/>
    <n v="30"/>
    <s v="grb"/>
    <s v="Graysby"/>
    <s v="Cephalopholis cruentata"/>
    <x v="2"/>
    <x v="0"/>
    <n v="21"/>
    <n v="1"/>
    <m/>
    <n v="1.1220000000000001E-2"/>
    <n v="3.07"/>
    <s v="NA"/>
    <s v="NA"/>
    <n v="128.58967294987866"/>
    <s v="NA"/>
    <n v="128.58967294987866"/>
  </r>
  <r>
    <n v="2019"/>
    <d v="2019-03-21T00:00:00"/>
    <x v="4"/>
    <s v="BDR"/>
    <x v="3"/>
    <d v="1899-12-30T10:04:00"/>
    <n v="30"/>
    <s v="ham"/>
    <s v="Hamlet spp."/>
    <s v="Hypoplectrus puella"/>
    <x v="2"/>
    <x v="0"/>
    <n v="10"/>
    <n v="1"/>
    <m/>
    <n v="1.7780000000000001E-2"/>
    <n v="3.03"/>
    <s v="NA"/>
    <s v="NA"/>
    <n v="19.051613247124653"/>
    <s v="NA"/>
    <n v="19.051613247124653"/>
  </r>
  <r>
    <n v="2019"/>
    <d v="2019-03-21T00:00:00"/>
    <x v="4"/>
    <s v="BDR"/>
    <x v="3"/>
    <d v="1899-12-30T10:04:00"/>
    <n v="30"/>
    <s v="crf"/>
    <s v="Creole Fish"/>
    <s v="Paranthias furcifer"/>
    <x v="2"/>
    <x v="0"/>
    <n v="10"/>
    <n v="1"/>
    <m/>
    <n v="1.35E-2"/>
    <n v="3.0430000000000001"/>
    <s v="NA"/>
    <s v="NA"/>
    <n v="14.905061368677996"/>
    <s v="NA"/>
    <n v="14.905061368677996"/>
  </r>
  <r>
    <n v="2019"/>
    <d v="2019-03-21T00:00:00"/>
    <x v="4"/>
    <s v="BDR"/>
    <x v="3"/>
    <d v="1899-12-30T10:04:00"/>
    <n v="30"/>
    <s v="sph"/>
    <s v="Spanish Hogfish"/>
    <s v="Bodianus rufus"/>
    <x v="1"/>
    <x v="0"/>
    <n v="26"/>
    <n v="1"/>
    <m/>
    <n v="1.44E-2"/>
    <n v="3.0531999999999999"/>
    <s v="NA"/>
    <s v="NA"/>
    <n v="300.99488687760629"/>
    <s v="NA"/>
    <n v="300.99488687760629"/>
  </r>
  <r>
    <n v="2019"/>
    <d v="2019-03-21T00:00:00"/>
    <x v="4"/>
    <s v="BDR"/>
    <x v="3"/>
    <d v="1899-12-30T10:04:00"/>
    <n v="30"/>
    <s v="4eb"/>
    <s v="Foureye Butterflyfish"/>
    <s v="Chaetodon capistratus"/>
    <x v="16"/>
    <x v="0"/>
    <n v="10"/>
    <n v="2"/>
    <m/>
    <n v="2.512E-2"/>
    <n v="3.1"/>
    <s v="NA"/>
    <s v="NA"/>
    <n v="31.624206344269499"/>
    <s v="NA"/>
    <n v="63.248412688538998"/>
  </r>
  <r>
    <n v="2019"/>
    <d v="2019-03-21T00:00:00"/>
    <x v="4"/>
    <s v="BDR"/>
    <x v="3"/>
    <d v="1899-12-30T10:04:00"/>
    <n v="30"/>
    <s v="trum"/>
    <s v="Atlantic trumpetfish"/>
    <s v="Aulostomus maculatus"/>
    <x v="14"/>
    <x v="0"/>
    <n v="25"/>
    <n v="2"/>
    <m/>
    <n v="1E-4"/>
    <n v="3.5539999999999998"/>
    <s v="NA"/>
    <s v="NA"/>
    <n v="9.2956291852694353"/>
    <s v="NA"/>
    <n v="18.591258370538871"/>
  </r>
  <r>
    <n v="2019"/>
    <d v="2019-03-21T00:00:00"/>
    <x v="4"/>
    <s v="BDR"/>
    <x v="3"/>
    <d v="1899-12-30T10:04:00"/>
    <n v="30"/>
    <s v="grb"/>
    <s v="Graysby"/>
    <s v="Cephalopholis cruentata"/>
    <x v="2"/>
    <x v="0"/>
    <n v="20"/>
    <n v="1"/>
    <m/>
    <n v="1.1220000000000001E-2"/>
    <n v="3.07"/>
    <s v="NA"/>
    <s v="NA"/>
    <n v="110.70186655152514"/>
    <s v="NA"/>
    <n v="110.70186655152514"/>
  </r>
  <r>
    <n v="2019"/>
    <d v="2019-03-21T00:00:00"/>
    <x v="4"/>
    <s v="BDR"/>
    <x v="3"/>
    <d v="1899-12-30T10:04:00"/>
    <n v="30"/>
    <s v="bbs"/>
    <s v="Blackbar soldierfish"/>
    <s v="Myripristis jacobus "/>
    <x v="6"/>
    <x v="0"/>
    <n v="17"/>
    <n v="1"/>
    <m/>
    <n v="1.2019999999999999E-2"/>
    <n v="3.06"/>
    <s v="NA"/>
    <s v="NA"/>
    <n v="69.99679693541637"/>
    <s v="NA"/>
    <n v="69.99679693541637"/>
  </r>
  <r>
    <n v="2019"/>
    <d v="2019-03-21T00:00:00"/>
    <x v="4"/>
    <s v="BDR"/>
    <x v="3"/>
    <d v="1899-12-30T10:04:00"/>
    <n v="30"/>
    <s v="sph"/>
    <s v="Spanish Hogfish"/>
    <s v="Bodianus rufus"/>
    <x v="1"/>
    <x v="0"/>
    <n v="5"/>
    <n v="1"/>
    <m/>
    <n v="1.44E-2"/>
    <n v="3.0531999999999999"/>
    <s v="NA"/>
    <s v="NA"/>
    <n v="1.9609102169436501"/>
    <s v="NA"/>
    <n v="1.9609102169436501"/>
  </r>
  <r>
    <n v="2019"/>
    <d v="2019-03-21T00:00:00"/>
    <x v="4"/>
    <s v="BDR"/>
    <x v="3"/>
    <d v="1899-12-30T10:04:00"/>
    <n v="30"/>
    <s v="bhw"/>
    <s v="Bluehead Wrasse"/>
    <s v="Thalassoma bifasciatum"/>
    <x v="1"/>
    <x v="0"/>
    <n v="4"/>
    <n v="17"/>
    <m/>
    <n v="8.9099999999999995E-3"/>
    <n v="3.01"/>
    <s v="NA"/>
    <s v="NA"/>
    <n v="0.5782002537554658"/>
    <s v="NA"/>
    <n v="9.8294043138429181"/>
  </r>
  <r>
    <n v="2019"/>
    <d v="2019-03-21T00:00:00"/>
    <x v="4"/>
    <s v="BDR"/>
    <x v="3"/>
    <d v="1899-12-30T10:04:00"/>
    <n v="30"/>
    <s v="baj"/>
    <s v="Bar Jack"/>
    <s v="Caranx ruber"/>
    <x v="13"/>
    <x v="0"/>
    <n v="20"/>
    <n v="1"/>
    <m/>
    <n v="1.6979999999999999E-2"/>
    <n v="2.95"/>
    <s v="NA"/>
    <s v="NA"/>
    <n v="116.94352300362286"/>
    <s v="NA"/>
    <n v="116.94352300362286"/>
  </r>
  <r>
    <n v="2019"/>
    <d v="2019-03-21T00:00:00"/>
    <x v="4"/>
    <s v="BDR"/>
    <x v="3"/>
    <d v="1899-12-30T10:04:00"/>
    <n v="30"/>
    <s v="grb"/>
    <s v="Graysby"/>
    <s v="Cephalopholis cruentata"/>
    <x v="2"/>
    <x v="0"/>
    <n v="15"/>
    <n v="2"/>
    <m/>
    <n v="1.1220000000000001E-2"/>
    <n v="3.07"/>
    <s v="NA"/>
    <s v="NA"/>
    <n v="45.771276260722111"/>
    <s v="NA"/>
    <n v="91.542552521444222"/>
  </r>
  <r>
    <n v="2019"/>
    <d v="2019-03-21T00:00:00"/>
    <x v="4"/>
    <s v="BDR"/>
    <x v="3"/>
    <d v="1899-12-30T10:04:00"/>
    <n v="30"/>
    <s v="bhw"/>
    <s v="Bluehead Wrasse"/>
    <s v="Thalassoma bifasciatum"/>
    <x v="1"/>
    <x v="0"/>
    <n v="10"/>
    <n v="7"/>
    <m/>
    <n v="8.9099999999999995E-3"/>
    <n v="3.01"/>
    <s v="NA"/>
    <s v="NA"/>
    <n v="9.1175405612215243"/>
    <s v="NA"/>
    <n v="63.82278392855067"/>
  </r>
  <r>
    <n v="2019"/>
    <d v="2019-03-21T00:00:00"/>
    <x v="4"/>
    <s v="BDR"/>
    <x v="3"/>
    <d v="1899-12-30T10:04:00"/>
    <n v="30"/>
    <s v="stop"/>
    <s v="Stoplight Parrotfish"/>
    <s v="Sparisoma viride"/>
    <x v="7"/>
    <x v="1"/>
    <n v="26"/>
    <n v="1"/>
    <s v="i"/>
    <n v="1.38E-2"/>
    <n v="3.04"/>
    <n v="-4.4317000000000002"/>
    <n v="2.9051"/>
    <n v="276.31092977022331"/>
    <n v="383.741768934785"/>
    <n v="383.741768934785"/>
  </r>
  <r>
    <n v="2019"/>
    <d v="2019-03-21T00:00:00"/>
    <x v="4"/>
    <s v="BDR"/>
    <x v="3"/>
    <d v="1899-12-30T10:04:00"/>
    <n v="30"/>
    <s v="qup"/>
    <s v="Queen Parrotfish"/>
    <s v="Scarus vetula"/>
    <x v="7"/>
    <x v="1"/>
    <n v="30"/>
    <n v="1"/>
    <s v="i"/>
    <n v="1.38E-2"/>
    <n v="3.03"/>
    <n v="-5.0162000000000004"/>
    <n v="3.1109"/>
    <n v="412.62590342031763"/>
    <n v="489.6395738782121"/>
    <n v="489.6395738782121"/>
  </r>
  <r>
    <n v="2019"/>
    <d v="2019-03-21T00:00:00"/>
    <x v="4"/>
    <s v="BDR"/>
    <x v="3"/>
    <d v="1899-12-30T10:04:00"/>
    <n v="30"/>
    <s v="prp"/>
    <s v="Princess Parrotfish"/>
    <s v="Scarus taeniopterus"/>
    <x v="7"/>
    <x v="1"/>
    <n v="15"/>
    <n v="1"/>
    <s v="i"/>
    <n v="3.3500000000000002E-2"/>
    <n v="2.7086000000000001"/>
    <n v="-3.2256999999999998"/>
    <n v="2.3852000000000002"/>
    <n v="51.357702984233178"/>
    <n v="92.19616810425471"/>
    <n v="92.19616810425471"/>
  </r>
  <r>
    <n v="2019"/>
    <d v="2019-03-21T00:00:00"/>
    <x v="4"/>
    <s v="BDR"/>
    <x v="3"/>
    <d v="1899-12-30T10:04:00"/>
    <n v="30"/>
    <s v="stop"/>
    <s v="Stoplight Parrotfish"/>
    <s v="Sparisoma viride"/>
    <x v="7"/>
    <x v="1"/>
    <n v="23"/>
    <n v="1"/>
    <s v="i"/>
    <n v="1.38E-2"/>
    <n v="3.04"/>
    <n v="-4.4317000000000002"/>
    <n v="2.9051"/>
    <n v="190.34072005024225"/>
    <n v="268.75437106326598"/>
    <n v="268.75437106326598"/>
  </r>
  <r>
    <n v="2019"/>
    <d v="2019-03-21T00:00:00"/>
    <x v="4"/>
    <s v="BDR"/>
    <x v="3"/>
    <d v="1899-12-30T10:04:00"/>
    <n v="30"/>
    <s v="prp"/>
    <s v="Princess Parrotfish"/>
    <s v="Scarus taeniopterus"/>
    <x v="7"/>
    <x v="1"/>
    <n v="27"/>
    <n v="1"/>
    <s v="i"/>
    <n v="3.3500000000000002E-2"/>
    <n v="2.7086000000000001"/>
    <n v="-3.2256999999999998"/>
    <n v="2.3852000000000002"/>
    <n v="252.36940199976701"/>
    <n v="374.61818057408522"/>
    <n v="374.61818057408522"/>
  </r>
  <r>
    <n v="2019"/>
    <d v="2019-03-21T00:00:00"/>
    <x v="4"/>
    <s v="BDR"/>
    <x v="3"/>
    <d v="1899-12-30T10:04:00"/>
    <n v="30"/>
    <s v="prp"/>
    <s v="Princess Parrotfish"/>
    <s v="Scarus taeniopterus"/>
    <x v="7"/>
    <x v="1"/>
    <n v="15"/>
    <n v="3"/>
    <s v="i"/>
    <n v="3.3500000000000002E-2"/>
    <n v="2.7086000000000001"/>
    <n v="-3.2256999999999998"/>
    <n v="2.3852000000000002"/>
    <n v="51.357702984233178"/>
    <n v="92.19616810425471"/>
    <n v="276.58850431276414"/>
  </r>
  <r>
    <n v="2019"/>
    <d v="2019-03-21T00:00:00"/>
    <x v="4"/>
    <s v="BDR"/>
    <x v="3"/>
    <d v="1899-12-30T10:04:00"/>
    <n v="30"/>
    <s v="blt"/>
    <s v="Blue Tang"/>
    <s v="Acanthurus coeruleus"/>
    <x v="8"/>
    <x v="1"/>
    <n v="13"/>
    <n v="1"/>
    <m/>
    <n v="2.512E-2"/>
    <n v="2.96"/>
    <n v="-2.8241999999999998"/>
    <n v="2.2637999999999998"/>
    <n v="49.807180515954464"/>
    <n v="91.483961183754317"/>
    <n v="91.483961183754317"/>
  </r>
  <r>
    <n v="2019"/>
    <d v="2019-03-21T00:00:00"/>
    <x v="4"/>
    <s v="BDR"/>
    <x v="3"/>
    <d v="1899-12-30T10:04:00"/>
    <n v="30"/>
    <s v="snp"/>
    <s v="Sharp-nose puffer "/>
    <s v="Canthigaster rostrata"/>
    <x v="11"/>
    <x v="2"/>
    <n v="3"/>
    <n v="10"/>
    <m/>
    <n v="2.239E-2"/>
    <n v="2.96"/>
    <s v="NA"/>
    <s v="NA"/>
    <n v="0.57853948885208784"/>
    <s v="NA"/>
    <n v="5.7853948885208784"/>
  </r>
  <r>
    <n v="2019"/>
    <d v="2019-03-21T00:00:00"/>
    <x v="4"/>
    <s v="BDR"/>
    <x v="3"/>
    <d v="1899-12-30T10:04:00"/>
    <n v="30"/>
    <s v="crw"/>
    <s v="Creole Wrasse"/>
    <s v="Clepticus parrae"/>
    <x v="1"/>
    <x v="3"/>
    <n v="15"/>
    <n v="2"/>
    <m/>
    <n v="9.5499999999999995E-3"/>
    <n v="3.05"/>
    <s v="NA"/>
    <s v="NA"/>
    <n v="36.904702755418647"/>
    <s v="NA"/>
    <n v="73.809405510837294"/>
  </r>
  <r>
    <n v="2019"/>
    <d v="2019-03-21T00:00:00"/>
    <x v="4"/>
    <s v="BDR"/>
    <x v="3"/>
    <d v="1899-12-30T10:04:00"/>
    <n v="30"/>
    <s v="crw"/>
    <s v="Creole Wrasse"/>
    <s v="Clepticus parrae"/>
    <x v="1"/>
    <x v="3"/>
    <n v="17"/>
    <n v="3"/>
    <m/>
    <n v="9.5499999999999995E-3"/>
    <n v="3.05"/>
    <s v="NA"/>
    <s v="NA"/>
    <n v="54.059569361574873"/>
    <s v="NA"/>
    <n v="162.17870808472463"/>
  </r>
  <r>
    <n v="2019"/>
    <d v="2019-03-18T00:00:00"/>
    <x v="5"/>
    <s v="MWW"/>
    <x v="0"/>
    <d v="1899-12-30T11:28:00"/>
    <n v="32"/>
    <s v="mgs"/>
    <s v="Mahogany Snapper"/>
    <s v="Lutjanus mahogoni"/>
    <x v="0"/>
    <x v="0"/>
    <n v="22"/>
    <n v="2"/>
    <m/>
    <n v="1.6979999999999999E-2"/>
    <n v="2.96"/>
    <s v="NA"/>
    <s v="NA"/>
    <n v="159.77499813148464"/>
    <s v="NA"/>
    <n v="319.54999626296927"/>
  </r>
  <r>
    <n v="2019"/>
    <d v="2019-03-18T00:00:00"/>
    <x v="5"/>
    <s v="MWW"/>
    <x v="0"/>
    <d v="1899-12-30T11:28:00"/>
    <n v="32"/>
    <s v="mgs"/>
    <s v="Mahogany Snapper"/>
    <s v="Lutjanus mahogoni"/>
    <x v="0"/>
    <x v="0"/>
    <n v="19"/>
    <n v="2"/>
    <m/>
    <n v="1.6979999999999999E-2"/>
    <n v="2.96"/>
    <s v="NA"/>
    <s v="NA"/>
    <n v="103.5257402894338"/>
    <s v="NA"/>
    <n v="207.0514805788676"/>
  </r>
  <r>
    <n v="2019"/>
    <d v="2019-03-18T00:00:00"/>
    <x v="5"/>
    <s v="MWW"/>
    <x v="0"/>
    <d v="1899-12-30T11:28:00"/>
    <n v="32"/>
    <s v="mgs"/>
    <s v="Mahogany Snapper"/>
    <s v="Lutjanus mahogoni"/>
    <x v="0"/>
    <x v="0"/>
    <n v="25"/>
    <n v="5"/>
    <m/>
    <n v="1.6979999999999999E-2"/>
    <n v="2.96"/>
    <s v="NA"/>
    <s v="NA"/>
    <n v="233.25991421819234"/>
    <s v="NA"/>
    <n v="1166.2995710909618"/>
  </r>
  <r>
    <n v="2019"/>
    <d v="2019-03-18T00:00:00"/>
    <x v="5"/>
    <s v="MWW"/>
    <x v="0"/>
    <d v="1899-12-30T11:28:00"/>
    <n v="32"/>
    <s v="sms"/>
    <s v="Schoolmaster snapper"/>
    <s v="Lutjanus apodus"/>
    <x v="0"/>
    <x v="0"/>
    <n v="19"/>
    <n v="2"/>
    <m/>
    <n v="1.413E-2"/>
    <n v="2.98"/>
    <s v="NA"/>
    <s v="NA"/>
    <n v="91.375105772138042"/>
    <s v="NA"/>
    <n v="182.75021154427608"/>
  </r>
  <r>
    <n v="2019"/>
    <d v="2019-03-18T00:00:00"/>
    <x v="5"/>
    <s v="MWW"/>
    <x v="0"/>
    <d v="1899-12-30T11:28:00"/>
    <n v="32"/>
    <s v="csg"/>
    <s v="Caesar Grunt"/>
    <s v="Haemulon carbonarium"/>
    <x v="3"/>
    <x v="0"/>
    <n v="29"/>
    <n v="1"/>
    <m/>
    <n v="1.738E-2"/>
    <n v="2.98"/>
    <s v="NA"/>
    <s v="NA"/>
    <n v="396.27420726487878"/>
    <s v="NA"/>
    <n v="396.27420726487878"/>
  </r>
  <r>
    <n v="2019"/>
    <d v="2019-03-18T00:00:00"/>
    <x v="5"/>
    <s v="MWW"/>
    <x v="0"/>
    <d v="1899-12-30T11:28:00"/>
    <n v="32"/>
    <s v="grb"/>
    <s v="Graysby"/>
    <s v="Cephalopholis cruentata"/>
    <x v="2"/>
    <x v="0"/>
    <n v="19"/>
    <n v="1"/>
    <m/>
    <n v="1.1220000000000001E-2"/>
    <n v="3.07"/>
    <s v="NA"/>
    <s v="NA"/>
    <n v="94.572835830450003"/>
    <s v="NA"/>
    <n v="94.572835830450003"/>
  </r>
  <r>
    <n v="2019"/>
    <d v="2019-03-18T00:00:00"/>
    <x v="5"/>
    <s v="MWW"/>
    <x v="0"/>
    <d v="1899-12-30T11:28:00"/>
    <n v="32"/>
    <s v="bbs"/>
    <s v="Blackbar soldierfish"/>
    <s v="Myripristis jacobus "/>
    <x v="6"/>
    <x v="0"/>
    <n v="17"/>
    <n v="1"/>
    <m/>
    <n v="1.2019999999999999E-2"/>
    <n v="3.06"/>
    <s v="NA"/>
    <s v="NA"/>
    <n v="69.99679693541637"/>
    <s v="NA"/>
    <n v="69.99679693541637"/>
  </r>
  <r>
    <n v="2019"/>
    <d v="2019-03-18T00:00:00"/>
    <x v="5"/>
    <s v="MWW"/>
    <x v="0"/>
    <d v="1899-12-30T11:28:00"/>
    <n v="32"/>
    <s v="frg"/>
    <s v="French Grunt"/>
    <s v="Haemulon flavolineatum"/>
    <x v="3"/>
    <x v="0"/>
    <n v="20"/>
    <n v="2"/>
    <m/>
    <n v="1.349E-2"/>
    <n v="3"/>
    <s v="NA"/>
    <s v="NA"/>
    <n v="107.92"/>
    <s v="NA"/>
    <n v="215.84"/>
  </r>
  <r>
    <n v="2019"/>
    <d v="2019-03-18T00:00:00"/>
    <x v="5"/>
    <s v="MWW"/>
    <x v="0"/>
    <d v="1899-12-30T11:28:00"/>
    <n v="32"/>
    <s v="ygf"/>
    <s v="Goatfish"/>
    <s v="Mulloidichthys martinicus"/>
    <x v="4"/>
    <x v="0"/>
    <n v="23"/>
    <n v="13"/>
    <m/>
    <n v="9.7699999999999992E-3"/>
    <n v="3.12"/>
    <s v="NA"/>
    <s v="NA"/>
    <n v="173.17508604424239"/>
    <s v="NA"/>
    <n v="2251.276118575151"/>
  </r>
  <r>
    <n v="2019"/>
    <d v="2019-03-18T00:00:00"/>
    <x v="5"/>
    <s v="MWW"/>
    <x v="0"/>
    <d v="1899-12-30T11:28:00"/>
    <n v="32"/>
    <s v="ygf"/>
    <s v="Goatfish"/>
    <s v="Mulloidichthys martinicus"/>
    <x v="4"/>
    <x v="0"/>
    <n v="22"/>
    <n v="1"/>
    <m/>
    <n v="9.7699999999999992E-3"/>
    <n v="3.12"/>
    <s v="NA"/>
    <s v="NA"/>
    <n v="150.74861400230986"/>
    <s v="NA"/>
    <n v="150.74861400230986"/>
  </r>
  <r>
    <n v="2019"/>
    <d v="2019-03-18T00:00:00"/>
    <x v="5"/>
    <s v="MWW"/>
    <x v="0"/>
    <d v="1899-12-30T11:28:00"/>
    <n v="32"/>
    <s v="bbs"/>
    <s v="Blackbar soldierfish"/>
    <s v="Myripristis jacobus "/>
    <x v="6"/>
    <x v="0"/>
    <n v="20"/>
    <n v="3"/>
    <m/>
    <n v="1.2019999999999999E-2"/>
    <n v="3.06"/>
    <s v="NA"/>
    <s v="NA"/>
    <n v="115.09494623941403"/>
    <s v="NA"/>
    <n v="345.2848387182421"/>
  </r>
  <r>
    <n v="2019"/>
    <d v="2019-03-18T00:00:00"/>
    <x v="5"/>
    <s v="MWW"/>
    <x v="0"/>
    <d v="1899-12-30T11:28:00"/>
    <n v="32"/>
    <s v="bbs"/>
    <s v="Blackbar soldierfish"/>
    <s v="Myripristis jacobus "/>
    <x v="6"/>
    <x v="0"/>
    <n v="19"/>
    <n v="1"/>
    <m/>
    <n v="1.2019999999999999E-2"/>
    <n v="3.06"/>
    <s v="NA"/>
    <s v="NA"/>
    <n v="98.376300490352918"/>
    <s v="NA"/>
    <n v="98.376300490352918"/>
  </r>
  <r>
    <n v="2019"/>
    <d v="2019-03-18T00:00:00"/>
    <x v="5"/>
    <s v="MWW"/>
    <x v="0"/>
    <d v="1899-12-30T11:28:00"/>
    <n v="32"/>
    <s v="yhw"/>
    <s v="Yellowhead Wrasse"/>
    <s v="Halichoeres garnoti"/>
    <x v="1"/>
    <x v="0"/>
    <n v="3"/>
    <n v="1"/>
    <m/>
    <n v="0.01"/>
    <n v="3.13"/>
    <s v="NA"/>
    <s v="NA"/>
    <n v="0.3114508548769428"/>
    <s v="NA"/>
    <n v="0.3114508548769428"/>
  </r>
  <r>
    <n v="2019"/>
    <d v="2019-03-18T00:00:00"/>
    <x v="5"/>
    <s v="MWW"/>
    <x v="0"/>
    <d v="1899-12-30T11:28:00"/>
    <n v="32"/>
    <s v="yhw"/>
    <s v="Yellowhead Wrasse"/>
    <s v="Halichoeres garnoti"/>
    <x v="1"/>
    <x v="0"/>
    <n v="6"/>
    <n v="1"/>
    <m/>
    <n v="0.01"/>
    <n v="3.13"/>
    <s v="NA"/>
    <s v="NA"/>
    <n v="2.7265496699528886"/>
    <s v="NA"/>
    <n v="2.7265496699528886"/>
  </r>
  <r>
    <n v="2019"/>
    <d v="2019-03-18T00:00:00"/>
    <x v="5"/>
    <s v="MWW"/>
    <x v="0"/>
    <d v="1899-12-30T11:28:00"/>
    <n v="32"/>
    <s v="frg"/>
    <s v="French Grunt"/>
    <s v="Haemulon flavolineatum"/>
    <x v="3"/>
    <x v="0"/>
    <n v="17"/>
    <n v="1"/>
    <m/>
    <n v="1.349E-2"/>
    <n v="3"/>
    <s v="NA"/>
    <s v="NA"/>
    <n v="66.27637"/>
    <s v="NA"/>
    <n v="66.27637"/>
  </r>
  <r>
    <n v="2019"/>
    <d v="2019-03-18T00:00:00"/>
    <x v="5"/>
    <s v="MWW"/>
    <x v="0"/>
    <d v="1899-12-30T11:28:00"/>
    <n v="32"/>
    <s v="bhw"/>
    <s v="Bluehead Wrasse"/>
    <s v="Thalassoma bifasciatum"/>
    <x v="1"/>
    <x v="0"/>
    <n v="4"/>
    <n v="12"/>
    <m/>
    <n v="8.9099999999999995E-3"/>
    <n v="3.01"/>
    <s v="NA"/>
    <s v="NA"/>
    <n v="0.5782002537554658"/>
    <s v="NA"/>
    <n v="6.9384030450655896"/>
  </r>
  <r>
    <n v="2019"/>
    <d v="2019-03-18T00:00:00"/>
    <x v="5"/>
    <s v="MWW"/>
    <x v="0"/>
    <d v="1899-12-30T11:28:00"/>
    <n v="32"/>
    <s v="yhw"/>
    <s v="Yellowhead Wrasse"/>
    <s v="Halichoeres garnoti"/>
    <x v="1"/>
    <x v="0"/>
    <n v="3"/>
    <n v="1"/>
    <m/>
    <n v="0.01"/>
    <n v="3.13"/>
    <s v="NA"/>
    <s v="NA"/>
    <n v="0.3114508548769428"/>
    <s v="NA"/>
    <n v="0.3114508548769428"/>
  </r>
  <r>
    <n v="2019"/>
    <d v="2019-03-18T00:00:00"/>
    <x v="5"/>
    <s v="MWW"/>
    <x v="0"/>
    <d v="1899-12-30T11:28:00"/>
    <n v="32"/>
    <s v="bbs"/>
    <s v="Blackbar soldierfish"/>
    <s v="Myripristis jacobus "/>
    <x v="6"/>
    <x v="0"/>
    <n v="16"/>
    <n v="1"/>
    <m/>
    <n v="1.2019999999999999E-2"/>
    <n v="3.06"/>
    <s v="NA"/>
    <s v="NA"/>
    <n v="58.144898213408602"/>
    <s v="NA"/>
    <n v="58.144898213408602"/>
  </r>
  <r>
    <n v="2019"/>
    <d v="2019-03-18T00:00:00"/>
    <x v="5"/>
    <s v="MWW"/>
    <x v="0"/>
    <d v="1899-12-30T11:28:00"/>
    <n v="32"/>
    <s v="stop"/>
    <s v="Stoplight Parrotfish"/>
    <s v="Sparisoma viride"/>
    <x v="7"/>
    <x v="1"/>
    <n v="29"/>
    <n v="1"/>
    <s v="t"/>
    <n v="1.38E-2"/>
    <n v="3.04"/>
    <n v="-4.4317000000000002"/>
    <n v="2.9051"/>
    <n v="385.09599325522657"/>
    <n v="527.00219453145235"/>
    <n v="527.00219453145235"/>
  </r>
  <r>
    <n v="2019"/>
    <d v="2019-03-18T00:00:00"/>
    <x v="5"/>
    <s v="MWW"/>
    <x v="0"/>
    <d v="1899-12-30T11:28:00"/>
    <n v="32"/>
    <s v="stop"/>
    <s v="Stoplight Parrotfish"/>
    <s v="Sparisoma viride"/>
    <x v="7"/>
    <x v="1"/>
    <n v="30"/>
    <n v="1"/>
    <s v="t"/>
    <n v="1.38E-2"/>
    <n v="3.04"/>
    <n v="-4.4317000000000002"/>
    <n v="2.9051"/>
    <n v="426.90151962585236"/>
    <n v="581.54718397712224"/>
    <n v="581.54718397712224"/>
  </r>
  <r>
    <n v="2019"/>
    <d v="2019-03-18T00:00:00"/>
    <x v="5"/>
    <s v="MWW"/>
    <x v="0"/>
    <d v="1899-12-30T11:28:00"/>
    <n v="32"/>
    <s v="rbp"/>
    <s v="Redband Parrotfish"/>
    <s v="Sparisoma aurofrenatum"/>
    <x v="7"/>
    <x v="1"/>
    <n v="18"/>
    <n v="1"/>
    <s v="t"/>
    <n v="1.072E-2"/>
    <n v="3.12"/>
    <n v="-4.0781000000000001"/>
    <n v="2.7437999999999998"/>
    <n v="88.43923988864465"/>
    <n v="128.80024807719036"/>
    <n v="128.80024807719036"/>
  </r>
  <r>
    <n v="2019"/>
    <d v="2019-03-18T00:00:00"/>
    <x v="5"/>
    <s v="MWW"/>
    <x v="0"/>
    <d v="1899-12-30T11:28:00"/>
    <n v="32"/>
    <s v="prp"/>
    <s v="Princess Parrotfish"/>
    <s v="Scarus taeniopterus"/>
    <x v="7"/>
    <x v="1"/>
    <n v="17"/>
    <n v="2"/>
    <s v="i"/>
    <n v="3.3500000000000002E-2"/>
    <n v="2.7086000000000001"/>
    <n v="-3.2256999999999998"/>
    <n v="2.3852000000000002"/>
    <n v="72.083979665360687"/>
    <n v="124.27013418228138"/>
    <n v="248.54026836456276"/>
  </r>
  <r>
    <n v="2019"/>
    <d v="2019-03-18T00:00:00"/>
    <x v="5"/>
    <s v="MWW"/>
    <x v="0"/>
    <d v="1899-12-30T11:28:00"/>
    <n v="32"/>
    <s v="stop"/>
    <s v="Stoplight Parrotfish"/>
    <s v="Sparisoma viride"/>
    <x v="7"/>
    <x v="1"/>
    <n v="20"/>
    <n v="1"/>
    <s v="i"/>
    <n v="1.38E-2"/>
    <n v="3.04"/>
    <n v="-4.4317000000000002"/>
    <n v="2.9051"/>
    <n v="124.45440510662077"/>
    <n v="179.06975540636282"/>
    <n v="179.06975540636282"/>
  </r>
  <r>
    <n v="2019"/>
    <d v="2019-03-18T00:00:00"/>
    <x v="5"/>
    <s v="MWW"/>
    <x v="0"/>
    <d v="1899-12-30T11:28:00"/>
    <n v="32"/>
    <s v="stop"/>
    <s v="Stoplight Parrotfish"/>
    <s v="Sparisoma viride"/>
    <x v="7"/>
    <x v="1"/>
    <n v="23"/>
    <n v="1"/>
    <s v="i"/>
    <n v="1.38E-2"/>
    <n v="3.04"/>
    <n v="-4.4317000000000002"/>
    <n v="2.9051"/>
    <n v="190.34072005024225"/>
    <n v="268.75437106326598"/>
    <n v="268.75437106326598"/>
  </r>
  <r>
    <n v="2019"/>
    <d v="2019-03-18T00:00:00"/>
    <x v="5"/>
    <s v="MWW"/>
    <x v="0"/>
    <d v="1899-12-30T11:28:00"/>
    <n v="32"/>
    <s v="dcf"/>
    <s v="Doctorfish"/>
    <s v="Acanthurus chirurgus"/>
    <x v="8"/>
    <x v="1"/>
    <n v="19"/>
    <n v="1"/>
    <m/>
    <n v="2.0889999999999999E-2"/>
    <n v="2.96"/>
    <n v="-2.4262000000000001"/>
    <n v="2.0768"/>
    <n v="127.36470639848481"/>
    <n v="202.44892660536834"/>
    <n v="202.44892660536834"/>
  </r>
  <r>
    <n v="2019"/>
    <d v="2019-03-18T00:00:00"/>
    <x v="5"/>
    <s v="MWW"/>
    <x v="0"/>
    <d v="1899-12-30T11:28:00"/>
    <n v="32"/>
    <s v="stop"/>
    <s v="Stoplight Parrotfish"/>
    <s v="Sparisoma viride"/>
    <x v="7"/>
    <x v="1"/>
    <n v="19"/>
    <n v="1"/>
    <s v="i"/>
    <n v="1.38E-2"/>
    <n v="3.04"/>
    <n v="-4.4317000000000002"/>
    <n v="2.9051"/>
    <n v="106.48539183224881"/>
    <n v="154.2790962414671"/>
    <n v="154.2790962414671"/>
  </r>
  <r>
    <n v="2019"/>
    <d v="2019-03-18T00:00:00"/>
    <x v="5"/>
    <s v="MWW"/>
    <x v="0"/>
    <d v="1899-12-30T11:28:00"/>
    <n v="32"/>
    <s v="stop"/>
    <s v="Stoplight Parrotfish"/>
    <s v="Sparisoma viride"/>
    <x v="7"/>
    <x v="1"/>
    <n v="12"/>
    <n v="1"/>
    <s v="i"/>
    <n v="1.38E-2"/>
    <n v="3.04"/>
    <n v="-4.4317000000000002"/>
    <n v="2.9051"/>
    <n v="26.338441566816869"/>
    <n v="40.600318253552281"/>
    <n v="40.600318253552281"/>
  </r>
  <r>
    <n v="2019"/>
    <d v="2019-03-18T00:00:00"/>
    <x v="5"/>
    <s v="MWW"/>
    <x v="0"/>
    <d v="1899-12-30T11:28:00"/>
    <n v="32"/>
    <s v="prp"/>
    <s v="Princess Parrotfish"/>
    <s v="Scarus taeniopterus"/>
    <x v="7"/>
    <x v="1"/>
    <n v="24"/>
    <n v="1"/>
    <s v="t"/>
    <n v="3.3500000000000002E-2"/>
    <n v="2.7086000000000001"/>
    <n v="-3.2256999999999998"/>
    <n v="2.3852000000000002"/>
    <n v="183.4361709463644"/>
    <n v="282.86541679033706"/>
    <n v="282.86541679033706"/>
  </r>
  <r>
    <n v="2019"/>
    <d v="2019-03-18T00:00:00"/>
    <x v="5"/>
    <s v="MWW"/>
    <x v="0"/>
    <d v="1899-12-30T11:28:00"/>
    <n v="32"/>
    <s v="prp"/>
    <s v="Princess Parrotfish"/>
    <s v="Scarus taeniopterus"/>
    <x v="7"/>
    <x v="1"/>
    <n v="22"/>
    <n v="1"/>
    <s v="i"/>
    <n v="3.3500000000000002E-2"/>
    <n v="2.7086000000000001"/>
    <n v="-3.2256999999999998"/>
    <n v="2.3852000000000002"/>
    <n v="144.92085256517834"/>
    <n v="229.85109565998633"/>
    <n v="229.85109565998633"/>
  </r>
  <r>
    <n v="2019"/>
    <d v="2019-03-18T00:00:00"/>
    <x v="5"/>
    <s v="MWW"/>
    <x v="0"/>
    <d v="1899-12-30T11:28:00"/>
    <n v="32"/>
    <s v="prp"/>
    <s v="Princess Parrotfish"/>
    <s v="Scarus taeniopterus"/>
    <x v="7"/>
    <x v="1"/>
    <n v="20"/>
    <n v="1"/>
    <s v="i"/>
    <n v="3.3500000000000002E-2"/>
    <n v="2.7086000000000001"/>
    <n v="-3.2256999999999998"/>
    <n v="2.3852000000000002"/>
    <n v="111.94756544450011"/>
    <n v="183.11197449783583"/>
    <n v="183.11197449783583"/>
  </r>
  <r>
    <n v="2019"/>
    <d v="2019-03-18T00:00:00"/>
    <x v="5"/>
    <s v="MWW"/>
    <x v="0"/>
    <d v="1899-12-30T11:28:00"/>
    <n v="32"/>
    <s v="snp"/>
    <s v="Sharp-nose puffer "/>
    <s v="Canthigaster rostrata"/>
    <x v="11"/>
    <x v="2"/>
    <n v="5"/>
    <n v="1"/>
    <m/>
    <n v="2.239E-2"/>
    <n v="2.96"/>
    <s v="NA"/>
    <s v="NA"/>
    <n v="2.6242506075131411"/>
    <s v="NA"/>
    <n v="2.6242506075131411"/>
  </r>
  <r>
    <n v="2019"/>
    <d v="2019-03-18T00:00:00"/>
    <x v="5"/>
    <s v="MWW"/>
    <x v="0"/>
    <d v="1899-12-30T11:28:00"/>
    <n v="32"/>
    <s v="snp"/>
    <s v="Sharp-nose puffer "/>
    <s v="Canthigaster rostrata"/>
    <x v="11"/>
    <x v="2"/>
    <n v="3"/>
    <n v="1"/>
    <m/>
    <n v="2.239E-2"/>
    <n v="2.96"/>
    <s v="NA"/>
    <s v="NA"/>
    <n v="0.57853948885208784"/>
    <s v="NA"/>
    <n v="0.57853948885208784"/>
  </r>
  <r>
    <n v="2019"/>
    <d v="2019-03-18T00:00:00"/>
    <x v="5"/>
    <s v="MWW"/>
    <x v="0"/>
    <d v="1899-12-30T11:28:00"/>
    <n v="32"/>
    <s v="snp"/>
    <s v="Sharp-nose puffer "/>
    <s v="Canthigaster rostrata"/>
    <x v="11"/>
    <x v="2"/>
    <n v="3"/>
    <n v="2"/>
    <m/>
    <n v="2.239E-2"/>
    <n v="2.96"/>
    <s v="NA"/>
    <s v="NA"/>
    <n v="0.57853948885208784"/>
    <s v="NA"/>
    <n v="1.1570789777041757"/>
  </r>
  <r>
    <n v="2019"/>
    <d v="2019-03-18T00:00:00"/>
    <x v="5"/>
    <s v="MWW"/>
    <x v="0"/>
    <d v="1899-12-30T11:28:00"/>
    <n v="32"/>
    <s v="snp"/>
    <s v="Sharp-nose puffer "/>
    <s v="Canthigaster rostrata"/>
    <x v="11"/>
    <x v="2"/>
    <n v="5"/>
    <n v="1"/>
    <m/>
    <n v="2.239E-2"/>
    <n v="2.96"/>
    <s v="NA"/>
    <s v="NA"/>
    <n v="2.6242506075131411"/>
    <s v="NA"/>
    <n v="2.6242506075131411"/>
  </r>
  <r>
    <n v="2019"/>
    <d v="2019-03-18T00:00:00"/>
    <x v="5"/>
    <s v="MWW"/>
    <x v="0"/>
    <d v="1899-12-30T11:28:00"/>
    <n v="32"/>
    <s v="crw"/>
    <s v="Creole Wrasse"/>
    <s v="Clepticus parrae"/>
    <x v="1"/>
    <x v="3"/>
    <n v="16"/>
    <n v="1"/>
    <m/>
    <n v="9.5499999999999995E-3"/>
    <n v="3.05"/>
    <s v="NA"/>
    <s v="NA"/>
    <n v="44.933403812747983"/>
    <s v="NA"/>
    <n v="44.933403812747983"/>
  </r>
  <r>
    <n v="2019"/>
    <d v="2019-03-18T00:00:00"/>
    <x v="5"/>
    <s v="MWW"/>
    <x v="0"/>
    <d v="1899-12-30T11:28:00"/>
    <n v="32"/>
    <s v="brc"/>
    <s v="Brown Chromis"/>
    <s v="Chromis multilineata"/>
    <x v="12"/>
    <x v="3"/>
    <n v="13"/>
    <n v="25"/>
    <m/>
    <n v="1.4789999999999999E-2"/>
    <n v="2.98"/>
    <s v="NA"/>
    <s v="NA"/>
    <n v="30.868772770933074"/>
    <s v="NA"/>
    <n v="771.71931927332685"/>
  </r>
  <r>
    <n v="2019"/>
    <d v="2019-03-18T00:00:00"/>
    <x v="5"/>
    <s v="MWW"/>
    <x v="1"/>
    <d v="1899-12-30T11:37:00"/>
    <n v="30"/>
    <s v="sad"/>
    <s v="Sand diver (prev. lizardfish)"/>
    <s v="Synodus intermedius"/>
    <x v="19"/>
    <x v="0"/>
    <n v="37"/>
    <n v="1"/>
    <m/>
    <n v="3.8E-3"/>
    <n v="3.21"/>
    <s v="NA"/>
    <s v="NA"/>
    <n v="410.87633754566156"/>
    <s v="NA"/>
    <n v="410.87633754566156"/>
  </r>
  <r>
    <n v="2019"/>
    <d v="2019-03-18T00:00:00"/>
    <x v="5"/>
    <s v="MWW"/>
    <x v="1"/>
    <d v="1899-12-30T11:37:00"/>
    <n v="30"/>
    <s v="crf"/>
    <s v="Creole Fish"/>
    <s v="Paranthias furcifer"/>
    <x v="2"/>
    <x v="0"/>
    <n v="19"/>
    <n v="1"/>
    <m/>
    <n v="1.35E-2"/>
    <n v="3.0430000000000001"/>
    <s v="NA"/>
    <s v="NA"/>
    <n v="105.09473905509115"/>
    <s v="NA"/>
    <n v="105.09473905509115"/>
  </r>
  <r>
    <n v="2019"/>
    <d v="2019-03-18T00:00:00"/>
    <x v="5"/>
    <s v="MWW"/>
    <x v="1"/>
    <d v="1899-12-30T11:37:00"/>
    <n v="30"/>
    <s v="crf"/>
    <s v="Creole Fish"/>
    <s v="Paranthias furcifer"/>
    <x v="2"/>
    <x v="0"/>
    <n v="20"/>
    <n v="1"/>
    <m/>
    <n v="1.35E-2"/>
    <n v="3.0430000000000001"/>
    <s v="NA"/>
    <s v="NA"/>
    <n v="122.8479872322426"/>
    <s v="NA"/>
    <n v="122.8479872322426"/>
  </r>
  <r>
    <n v="2019"/>
    <d v="2019-03-18T00:00:00"/>
    <x v="5"/>
    <s v="MWW"/>
    <x v="1"/>
    <d v="1899-12-30T11:37:00"/>
    <n v="30"/>
    <s v="grb"/>
    <s v="Graysby"/>
    <s v="Cephalopholis cruentata"/>
    <x v="2"/>
    <x v="0"/>
    <n v="19"/>
    <n v="1"/>
    <m/>
    <n v="1.1220000000000001E-2"/>
    <n v="3.07"/>
    <s v="NA"/>
    <s v="NA"/>
    <n v="94.572835830450003"/>
    <s v="NA"/>
    <n v="94.572835830450003"/>
  </r>
  <r>
    <n v="2019"/>
    <d v="2019-03-18T00:00:00"/>
    <x v="5"/>
    <s v="MWW"/>
    <x v="1"/>
    <d v="1899-12-30T11:37:00"/>
    <n v="30"/>
    <s v="sgf"/>
    <s v="Spotted Goatfish"/>
    <s v="Pseudupeneus maculatus"/>
    <x v="4"/>
    <x v="0"/>
    <n v="10"/>
    <n v="1"/>
    <m/>
    <n v="0.01"/>
    <n v="3.12"/>
    <s v="NA"/>
    <s v="NA"/>
    <n v="13.18256738556409"/>
    <s v="NA"/>
    <n v="13.18256738556409"/>
  </r>
  <r>
    <n v="2019"/>
    <d v="2019-03-18T00:00:00"/>
    <x v="5"/>
    <s v="MWW"/>
    <x v="1"/>
    <d v="1899-12-30T11:37:00"/>
    <n v="30"/>
    <s v="trum"/>
    <s v="Atlantic trumpetfish"/>
    <s v="Aulostomus maculatus"/>
    <x v="14"/>
    <x v="0"/>
    <n v="26"/>
    <n v="1"/>
    <m/>
    <n v="1E-4"/>
    <n v="3.5539999999999998"/>
    <s v="NA"/>
    <s v="NA"/>
    <n v="10.68600267808916"/>
    <s v="NA"/>
    <n v="10.68600267808916"/>
  </r>
  <r>
    <n v="2019"/>
    <d v="2019-03-18T00:00:00"/>
    <x v="5"/>
    <s v="MWW"/>
    <x v="1"/>
    <d v="1899-12-30T11:37:00"/>
    <n v="30"/>
    <s v="bbs"/>
    <s v="Blackbar soldierfish"/>
    <s v="Myripristis jacobus "/>
    <x v="6"/>
    <x v="0"/>
    <n v="18"/>
    <n v="7"/>
    <m/>
    <n v="1.2019999999999999E-2"/>
    <n v="3.06"/>
    <s v="NA"/>
    <s v="NA"/>
    <n v="83.375477327526866"/>
    <s v="NA"/>
    <n v="583.62834129268811"/>
  </r>
  <r>
    <n v="2019"/>
    <d v="2019-03-18T00:00:00"/>
    <x v="5"/>
    <s v="MWW"/>
    <x v="1"/>
    <d v="1899-12-30T11:37:00"/>
    <n v="30"/>
    <s v="sph"/>
    <s v="Spanish Hogfish"/>
    <s v="Bodianus rufus"/>
    <x v="1"/>
    <x v="0"/>
    <n v="30"/>
    <n v="1"/>
    <m/>
    <n v="1.44E-2"/>
    <n v="3.0531999999999999"/>
    <s v="NA"/>
    <s v="NA"/>
    <n v="465.91759013867346"/>
    <s v="NA"/>
    <n v="465.91759013867346"/>
  </r>
  <r>
    <n v="2019"/>
    <d v="2019-03-18T00:00:00"/>
    <x v="5"/>
    <s v="MWW"/>
    <x v="1"/>
    <d v="1899-12-30T11:37:00"/>
    <n v="30"/>
    <s v="yhw"/>
    <s v="Yellowhead Wrasse"/>
    <s v="Halichoeres garnoti"/>
    <x v="1"/>
    <x v="0"/>
    <n v="10"/>
    <n v="1"/>
    <m/>
    <n v="0.01"/>
    <n v="3.13"/>
    <s v="NA"/>
    <s v="NA"/>
    <n v="13.48962882591654"/>
    <s v="NA"/>
    <n v="13.48962882591654"/>
  </r>
  <r>
    <n v="2019"/>
    <d v="2019-03-18T00:00:00"/>
    <x v="5"/>
    <s v="MWW"/>
    <x v="1"/>
    <d v="1899-12-30T11:37:00"/>
    <n v="30"/>
    <s v="yhw"/>
    <s v="Yellowhead Wrasse"/>
    <s v="Halichoeres garnoti"/>
    <x v="1"/>
    <x v="0"/>
    <n v="3"/>
    <n v="2"/>
    <m/>
    <n v="0.01"/>
    <n v="3.13"/>
    <s v="NA"/>
    <s v="NA"/>
    <n v="0.3114508548769428"/>
    <s v="NA"/>
    <n v="0.62290170975388559"/>
  </r>
  <r>
    <n v="2019"/>
    <d v="2019-03-18T00:00:00"/>
    <x v="5"/>
    <s v="MWW"/>
    <x v="1"/>
    <d v="1899-12-30T11:37:00"/>
    <n v="30"/>
    <s v="bhw"/>
    <s v="Bluehead Wrasse"/>
    <s v="Thalassoma bifasciatum"/>
    <x v="1"/>
    <x v="0"/>
    <n v="2"/>
    <n v="10"/>
    <m/>
    <n v="8.9099999999999995E-3"/>
    <n v="3.01"/>
    <s v="NA"/>
    <s v="NA"/>
    <n v="7.1775791608042885E-2"/>
    <s v="NA"/>
    <n v="0.71775791608042883"/>
  </r>
  <r>
    <n v="2019"/>
    <d v="2019-03-18T00:00:00"/>
    <x v="5"/>
    <s v="MWW"/>
    <x v="1"/>
    <d v="1899-12-30T11:37:00"/>
    <n v="30"/>
    <s v="bhw"/>
    <s v="Bluehead Wrasse"/>
    <s v="Thalassoma bifasciatum"/>
    <x v="1"/>
    <x v="0"/>
    <n v="6"/>
    <n v="20"/>
    <m/>
    <n v="8.9099999999999995E-3"/>
    <n v="3.01"/>
    <s v="NA"/>
    <s v="NA"/>
    <n v="1.9593542699963782"/>
    <s v="NA"/>
    <n v="39.187085399927561"/>
  </r>
  <r>
    <n v="2019"/>
    <d v="2019-03-18T00:00:00"/>
    <x v="5"/>
    <s v="MWW"/>
    <x v="1"/>
    <d v="1899-12-30T11:37:00"/>
    <n v="30"/>
    <s v="bbs"/>
    <s v="Blackbar soldierfish"/>
    <s v="Myripristis jacobus "/>
    <x v="6"/>
    <x v="0"/>
    <n v="18"/>
    <n v="1"/>
    <m/>
    <n v="1.2019999999999999E-2"/>
    <n v="3.06"/>
    <s v="NA"/>
    <s v="NA"/>
    <n v="83.375477327526866"/>
    <s v="NA"/>
    <n v="83.375477327526866"/>
  </r>
  <r>
    <n v="2019"/>
    <d v="2019-03-18T00:00:00"/>
    <x v="5"/>
    <s v="MWW"/>
    <x v="1"/>
    <d v="1899-12-30T11:37:00"/>
    <n v="30"/>
    <s v="bdb"/>
    <s v="Banded Butterflyfish"/>
    <s v="Chaetodan striatus"/>
    <x v="16"/>
    <x v="0"/>
    <n v="12"/>
    <n v="2"/>
    <m/>
    <n v="2.239E-2"/>
    <n v="3.03"/>
    <s v="NA"/>
    <s v="NA"/>
    <n v="41.684372588096089"/>
    <s v="NA"/>
    <n v="83.368745176192178"/>
  </r>
  <r>
    <n v="2019"/>
    <d v="2019-03-18T00:00:00"/>
    <x v="5"/>
    <s v="MWW"/>
    <x v="1"/>
    <d v="1899-12-30T11:37:00"/>
    <n v="30"/>
    <s v="frg"/>
    <s v="French Grunt"/>
    <s v="Haemulon flavolineatum"/>
    <x v="3"/>
    <x v="0"/>
    <n v="26"/>
    <n v="1"/>
    <m/>
    <n v="1.349E-2"/>
    <n v="3"/>
    <s v="NA"/>
    <s v="NA"/>
    <n v="237.10024000000001"/>
    <s v="NA"/>
    <n v="237.10024000000001"/>
  </r>
  <r>
    <n v="2019"/>
    <d v="2019-03-18T00:00:00"/>
    <x v="5"/>
    <s v="MWW"/>
    <x v="1"/>
    <d v="1899-12-30T11:37:00"/>
    <n v="30"/>
    <s v="frg"/>
    <s v="French Grunt"/>
    <s v="Haemulon flavolineatum"/>
    <x v="3"/>
    <x v="0"/>
    <n v="20"/>
    <n v="20"/>
    <m/>
    <n v="1.349E-2"/>
    <n v="3"/>
    <s v="NA"/>
    <s v="NA"/>
    <n v="107.92"/>
    <s v="NA"/>
    <n v="2158.4"/>
  </r>
  <r>
    <n v="2019"/>
    <d v="2019-03-18T00:00:00"/>
    <x v="5"/>
    <s v="MWW"/>
    <x v="1"/>
    <d v="1899-12-30T11:37:00"/>
    <n v="30"/>
    <s v="frg"/>
    <s v="French Grunt"/>
    <s v="Haemulon flavolineatum"/>
    <x v="3"/>
    <x v="0"/>
    <n v="17"/>
    <n v="30"/>
    <m/>
    <n v="1.349E-2"/>
    <n v="3"/>
    <s v="NA"/>
    <s v="NA"/>
    <n v="66.27637"/>
    <s v="NA"/>
    <n v="1988.2910999999999"/>
  </r>
  <r>
    <n v="2019"/>
    <d v="2019-03-18T00:00:00"/>
    <x v="5"/>
    <s v="MWW"/>
    <x v="1"/>
    <d v="1899-12-30T11:37:00"/>
    <n v="30"/>
    <s v="bbs"/>
    <s v="Blackbar soldierfish"/>
    <s v="Myripristis jacobus "/>
    <x v="6"/>
    <x v="0"/>
    <n v="20"/>
    <n v="9"/>
    <m/>
    <n v="1.2019999999999999E-2"/>
    <n v="3.06"/>
    <s v="NA"/>
    <s v="NA"/>
    <n v="115.09494623941403"/>
    <s v="NA"/>
    <n v="1035.8545161547263"/>
  </r>
  <r>
    <n v="2019"/>
    <d v="2019-03-18T00:00:00"/>
    <x v="5"/>
    <s v="MWW"/>
    <x v="1"/>
    <d v="1899-12-30T11:37:00"/>
    <n v="30"/>
    <s v="sph"/>
    <s v="Spanish Hogfish"/>
    <s v="Bodianus rufus"/>
    <x v="1"/>
    <x v="0"/>
    <n v="19"/>
    <n v="1"/>
    <m/>
    <n v="1.44E-2"/>
    <n v="3.0531999999999999"/>
    <s v="NA"/>
    <s v="NA"/>
    <n v="115.5188845034038"/>
    <s v="NA"/>
    <n v="115.5188845034038"/>
  </r>
  <r>
    <n v="2019"/>
    <d v="2019-03-18T00:00:00"/>
    <x v="5"/>
    <s v="MWW"/>
    <x v="1"/>
    <d v="1899-12-30T11:37:00"/>
    <n v="30"/>
    <s v="yfm"/>
    <s v="Yellowfin Mojarra"/>
    <s v="Gerres cinereus"/>
    <x v="24"/>
    <x v="0"/>
    <n v="20"/>
    <n v="1"/>
    <m/>
    <n v="1.1480000000000001E-2"/>
    <n v="3.07"/>
    <s v="NA"/>
    <s v="NA"/>
    <n v="113.26715044665853"/>
    <s v="NA"/>
    <n v="113.26715044665853"/>
  </r>
  <r>
    <n v="2019"/>
    <d v="2019-03-18T00:00:00"/>
    <x v="5"/>
    <s v="MWW"/>
    <x v="1"/>
    <d v="1899-12-30T11:37:00"/>
    <n v="30"/>
    <s v="sgf"/>
    <s v="Spotted Goatfish"/>
    <s v="Pseudupeneus maculatus"/>
    <x v="4"/>
    <x v="0"/>
    <n v="19"/>
    <n v="1"/>
    <m/>
    <n v="0.01"/>
    <n v="3.12"/>
    <s v="NA"/>
    <s v="NA"/>
    <n v="97.658766598873697"/>
    <s v="NA"/>
    <n v="97.658766598873697"/>
  </r>
  <r>
    <n v="2019"/>
    <d v="2019-03-18T00:00:00"/>
    <x v="5"/>
    <s v="MWW"/>
    <x v="1"/>
    <d v="1899-12-30T11:37:00"/>
    <n v="30"/>
    <s v="yhw"/>
    <s v="Yellowhead Wrasse"/>
    <s v="Halichoeres garnoti"/>
    <x v="1"/>
    <x v="0"/>
    <n v="8"/>
    <n v="2"/>
    <m/>
    <n v="0.01"/>
    <n v="3.13"/>
    <s v="NA"/>
    <s v="NA"/>
    <n v="6.7092142277548126"/>
    <s v="NA"/>
    <n v="13.418428455509625"/>
  </r>
  <r>
    <n v="2019"/>
    <d v="2019-03-18T00:00:00"/>
    <x v="5"/>
    <s v="MWW"/>
    <x v="1"/>
    <d v="1899-12-30T11:37:00"/>
    <n v="30"/>
    <s v="mgs"/>
    <s v="Mahogany Snapper"/>
    <s v="Lutjanus mahogoni"/>
    <x v="0"/>
    <x v="0"/>
    <n v="22"/>
    <n v="1"/>
    <m/>
    <n v="1.6979999999999999E-2"/>
    <n v="2.96"/>
    <s v="NA"/>
    <s v="NA"/>
    <n v="159.77499813148464"/>
    <s v="NA"/>
    <n v="159.77499813148464"/>
  </r>
  <r>
    <n v="2019"/>
    <d v="2019-03-18T00:00:00"/>
    <x v="5"/>
    <s v="MWW"/>
    <x v="1"/>
    <d v="1899-12-30T11:37:00"/>
    <n v="30"/>
    <s v="mgs"/>
    <s v="Mahogany Snapper"/>
    <s v="Lutjanus mahogoni"/>
    <x v="0"/>
    <x v="0"/>
    <n v="20"/>
    <n v="2"/>
    <m/>
    <n v="1.6979999999999999E-2"/>
    <n v="2.96"/>
    <s v="NA"/>
    <s v="NA"/>
    <n v="120.49984078227033"/>
    <s v="NA"/>
    <n v="240.99968156454065"/>
  </r>
  <r>
    <n v="2019"/>
    <d v="2019-03-18T00:00:00"/>
    <x v="5"/>
    <s v="MWW"/>
    <x v="1"/>
    <d v="1899-12-30T11:37:00"/>
    <n v="30"/>
    <s v="sms"/>
    <s v="Schoolmaster snapper"/>
    <s v="Lutjanus apodus"/>
    <x v="0"/>
    <x v="0"/>
    <n v="23"/>
    <n v="1"/>
    <m/>
    <n v="1.413E-2"/>
    <n v="2.98"/>
    <s v="NA"/>
    <s v="NA"/>
    <n v="161.46972780857686"/>
    <s v="NA"/>
    <n v="161.46972780857686"/>
  </r>
  <r>
    <n v="2019"/>
    <d v="2019-03-18T00:00:00"/>
    <x v="5"/>
    <s v="MWW"/>
    <x v="1"/>
    <d v="1899-12-30T11:37:00"/>
    <n v="30"/>
    <s v="bhw"/>
    <s v="Bluehead Wrasse"/>
    <s v="Thalassoma bifasciatum"/>
    <x v="1"/>
    <x v="0"/>
    <n v="12"/>
    <n v="1"/>
    <m/>
    <n v="8.9099999999999995E-3"/>
    <n v="3.01"/>
    <s v="NA"/>
    <s v="NA"/>
    <n v="15.783861253601465"/>
    <s v="NA"/>
    <n v="15.783861253601465"/>
  </r>
  <r>
    <n v="2019"/>
    <d v="2019-03-18T00:00:00"/>
    <x v="5"/>
    <s v="MWW"/>
    <x v="1"/>
    <d v="1899-12-30T11:37:00"/>
    <n v="30"/>
    <s v="bhw"/>
    <s v="Bluehead Wrasse"/>
    <s v="Thalassoma bifasciatum"/>
    <x v="1"/>
    <x v="0"/>
    <n v="5"/>
    <n v="10"/>
    <m/>
    <n v="8.9099999999999995E-3"/>
    <n v="3.01"/>
    <s v="NA"/>
    <s v="NA"/>
    <n v="1.1318201385239828"/>
    <s v="NA"/>
    <n v="11.318201385239828"/>
  </r>
  <r>
    <n v="2019"/>
    <d v="2019-03-18T00:00:00"/>
    <x v="5"/>
    <s v="MWW"/>
    <x v="1"/>
    <d v="1899-12-30T11:37:00"/>
    <n v="30"/>
    <s v="crf"/>
    <s v="Creole Fish"/>
    <s v="Paranthias furcifer"/>
    <x v="2"/>
    <x v="0"/>
    <n v="21"/>
    <n v="1"/>
    <m/>
    <n v="1.35E-2"/>
    <n v="3.0430000000000001"/>
    <s v="NA"/>
    <s v="NA"/>
    <n v="142.51057171841856"/>
    <s v="NA"/>
    <n v="142.51057171841856"/>
  </r>
  <r>
    <n v="2019"/>
    <d v="2019-03-18T00:00:00"/>
    <x v="5"/>
    <s v="MWW"/>
    <x v="1"/>
    <d v="1899-12-30T11:37:00"/>
    <n v="30"/>
    <s v="frg"/>
    <s v="French Grunt"/>
    <s v="Haemulon flavolineatum"/>
    <x v="3"/>
    <x v="0"/>
    <n v="20"/>
    <n v="1"/>
    <m/>
    <n v="1.349E-2"/>
    <n v="3"/>
    <s v="NA"/>
    <s v="NA"/>
    <n v="107.92"/>
    <s v="NA"/>
    <n v="107.92"/>
  </r>
  <r>
    <n v="2019"/>
    <d v="2019-03-18T00:00:00"/>
    <x v="5"/>
    <s v="MWW"/>
    <x v="1"/>
    <d v="1899-12-30T11:37:00"/>
    <n v="30"/>
    <s v="prp"/>
    <s v="Princess Parrotfish"/>
    <s v="Scarus taeniopterus"/>
    <x v="7"/>
    <x v="1"/>
    <n v="24"/>
    <n v="1"/>
    <s v="t"/>
    <n v="3.3500000000000002E-2"/>
    <n v="2.7086000000000001"/>
    <n v="-3.2256999999999998"/>
    <n v="2.3852000000000002"/>
    <n v="183.4361709463644"/>
    <n v="282.86541679033706"/>
    <n v="282.86541679033706"/>
  </r>
  <r>
    <n v="2019"/>
    <d v="2019-03-18T00:00:00"/>
    <x v="5"/>
    <s v="MWW"/>
    <x v="1"/>
    <d v="1899-12-30T11:37:00"/>
    <n v="30"/>
    <s v="rbp"/>
    <s v="Redband Parrotfish"/>
    <s v="Sparisoma aurofrenatum"/>
    <x v="7"/>
    <x v="1"/>
    <n v="22"/>
    <n v="1"/>
    <s v="t"/>
    <n v="1.072E-2"/>
    <n v="3.12"/>
    <n v="-4.0781000000000001"/>
    <n v="2.7437999999999998"/>
    <n v="165.40687227274944"/>
    <n v="223.37746170948702"/>
    <n v="223.37746170948702"/>
  </r>
  <r>
    <n v="2019"/>
    <d v="2019-03-18T00:00:00"/>
    <x v="5"/>
    <s v="MWW"/>
    <x v="1"/>
    <d v="1899-12-30T11:37:00"/>
    <n v="30"/>
    <s v="blt"/>
    <s v="Blue Tang"/>
    <s v="Acanthurus coeruleus"/>
    <x v="8"/>
    <x v="1"/>
    <n v="19"/>
    <n v="1"/>
    <m/>
    <n v="2.512E-2"/>
    <n v="2.96"/>
    <n v="-2.8241999999999998"/>
    <n v="2.2637999999999998"/>
    <n v="153.15468763666533"/>
    <n v="215.99435539737019"/>
    <n v="215.99435539737019"/>
  </r>
  <r>
    <n v="2019"/>
    <d v="2019-03-18T00:00:00"/>
    <x v="5"/>
    <s v="MWW"/>
    <x v="1"/>
    <d v="1899-12-30T11:37:00"/>
    <n v="30"/>
    <s v="stop"/>
    <s v="Stoplight Parrotfish"/>
    <s v="Sparisoma viride"/>
    <x v="7"/>
    <x v="1"/>
    <n v="22"/>
    <n v="1"/>
    <s v="t"/>
    <n v="1.38E-2"/>
    <n v="3.04"/>
    <n v="-4.4317000000000002"/>
    <n v="2.9051"/>
    <n v="166.28153926206005"/>
    <n v="236.19577785013334"/>
    <n v="236.19577785013334"/>
  </r>
  <r>
    <n v="2019"/>
    <d v="2019-03-18T00:00:00"/>
    <x v="5"/>
    <s v="MWW"/>
    <x v="1"/>
    <d v="1899-12-30T11:37:00"/>
    <n v="30"/>
    <s v="stop"/>
    <s v="Stoplight Parrotfish"/>
    <s v="Sparisoma viride"/>
    <x v="7"/>
    <x v="1"/>
    <n v="20"/>
    <n v="1"/>
    <m/>
    <n v="1.38E-2"/>
    <n v="3.04"/>
    <n v="-4.4317000000000002"/>
    <n v="2.9051"/>
    <n v="124.45440510662077"/>
    <n v="179.06975540636282"/>
    <n v="179.06975540636282"/>
  </r>
  <r>
    <n v="2019"/>
    <d v="2019-03-18T00:00:00"/>
    <x v="5"/>
    <s v="MWW"/>
    <x v="1"/>
    <d v="1899-12-30T11:37:00"/>
    <n v="30"/>
    <s v="rbp"/>
    <s v="Redband Parrotfish"/>
    <s v="Sparisoma aurofrenatum"/>
    <x v="7"/>
    <x v="1"/>
    <n v="19"/>
    <n v="1"/>
    <s v="i"/>
    <n v="1.072E-2"/>
    <n v="3.12"/>
    <n v="-4.0781000000000001"/>
    <n v="2.7437999999999998"/>
    <n v="104.69019779399261"/>
    <n v="149.3977752647418"/>
    <n v="149.3977752647418"/>
  </r>
  <r>
    <n v="2019"/>
    <d v="2019-03-18T00:00:00"/>
    <x v="5"/>
    <s v="MWW"/>
    <x v="1"/>
    <d v="1899-12-30T11:37:00"/>
    <n v="30"/>
    <s v="prp"/>
    <s v="Princess Parrotfish"/>
    <s v="Scarus taeniopterus"/>
    <x v="7"/>
    <x v="1"/>
    <n v="22"/>
    <n v="1"/>
    <s v="i"/>
    <n v="3.3500000000000002E-2"/>
    <n v="2.7086000000000001"/>
    <n v="-3.2256999999999998"/>
    <n v="2.3852000000000002"/>
    <n v="144.92085256517834"/>
    <n v="229.85109565998633"/>
    <n v="229.85109565998633"/>
  </r>
  <r>
    <n v="2019"/>
    <d v="2019-03-18T00:00:00"/>
    <x v="5"/>
    <s v="MWW"/>
    <x v="1"/>
    <d v="1899-12-30T11:37:00"/>
    <n v="30"/>
    <s v="blt"/>
    <s v="Blue Tang"/>
    <s v="Acanthurus coeruleus"/>
    <x v="8"/>
    <x v="1"/>
    <n v="14"/>
    <n v="1"/>
    <m/>
    <n v="2.512E-2"/>
    <n v="2.96"/>
    <n v="-2.8241999999999998"/>
    <n v="2.2637999999999998"/>
    <n v="62.023835721117067"/>
    <n v="108.19436620046002"/>
    <n v="108.19436620046002"/>
  </r>
  <r>
    <n v="2019"/>
    <d v="2019-03-18T00:00:00"/>
    <x v="5"/>
    <s v="MWW"/>
    <x v="1"/>
    <d v="1899-12-30T11:37:00"/>
    <n v="30"/>
    <s v="prp"/>
    <s v="Princess Parrotfish"/>
    <s v="Scarus taeniopterus"/>
    <x v="7"/>
    <x v="1"/>
    <n v="19"/>
    <n v="2"/>
    <s v="i"/>
    <n v="3.3500000000000002E-2"/>
    <n v="2.7086000000000001"/>
    <n v="-3.2256999999999998"/>
    <n v="2.3852000000000002"/>
    <n v="97.426434846443598"/>
    <n v="162.02539503890316"/>
    <n v="324.05079007780631"/>
  </r>
  <r>
    <n v="2019"/>
    <d v="2019-03-18T00:00:00"/>
    <x v="5"/>
    <s v="MWW"/>
    <x v="1"/>
    <d v="1899-12-30T11:37:00"/>
    <n v="30"/>
    <s v="rbp"/>
    <s v="Redband Parrotfish"/>
    <s v="Sparisoma aurofrenatum"/>
    <x v="7"/>
    <x v="1"/>
    <n v="20"/>
    <n v="1"/>
    <s v="i"/>
    <n v="1.072E-2"/>
    <n v="3.12"/>
    <n v="-4.0781000000000001"/>
    <n v="2.7437999999999998"/>
    <n v="122.85939484389488"/>
    <n v="171.97531044669645"/>
    <n v="171.97531044669645"/>
  </r>
  <r>
    <n v="2019"/>
    <d v="2019-03-18T00:00:00"/>
    <x v="5"/>
    <s v="MWW"/>
    <x v="1"/>
    <d v="1899-12-30T11:37:00"/>
    <n v="30"/>
    <s v="ocs"/>
    <s v="Ocean Surgeonfish"/>
    <s v="Acanthurus bahianus"/>
    <x v="8"/>
    <x v="1"/>
    <n v="16"/>
    <n v="1"/>
    <m/>
    <n v="1.8620000000000001E-2"/>
    <n v="2.91"/>
    <n v="-4.6005000000000003"/>
    <n v="2.9752000000000001"/>
    <n v="59.424950162548789"/>
    <n v="90.614515438104903"/>
    <n v="90.614515438104903"/>
  </r>
  <r>
    <n v="2019"/>
    <d v="2019-03-18T00:00:00"/>
    <x v="5"/>
    <s v="MWW"/>
    <x v="1"/>
    <d v="1899-12-30T11:37:00"/>
    <n v="30"/>
    <s v="ocs"/>
    <s v="Ocean Surgeonfish"/>
    <s v="Acanthurus bahianus"/>
    <x v="8"/>
    <x v="1"/>
    <n v="19"/>
    <n v="1"/>
    <m/>
    <n v="1.8620000000000001E-2"/>
    <n v="2.91"/>
    <n v="-4.6005000000000003"/>
    <n v="2.9752000000000001"/>
    <n v="97.98343387025902"/>
    <n v="151.09417216938573"/>
    <n v="151.09417216938573"/>
  </r>
  <r>
    <n v="2019"/>
    <d v="2019-03-18T00:00:00"/>
    <x v="5"/>
    <s v="MWW"/>
    <x v="1"/>
    <d v="1899-12-30T11:37:00"/>
    <n v="30"/>
    <s v="stop"/>
    <s v="Stoplight Parrotfish"/>
    <s v="Sparisoma viride"/>
    <x v="7"/>
    <x v="1"/>
    <n v="21"/>
    <n v="1"/>
    <s v="i"/>
    <n v="1.38E-2"/>
    <n v="3.04"/>
    <n v="-4.4317000000000002"/>
    <n v="2.9051"/>
    <n v="144.35297620307892"/>
    <n v="206.33802681991546"/>
    <n v="206.33802681991546"/>
  </r>
  <r>
    <n v="2019"/>
    <d v="2019-03-18T00:00:00"/>
    <x v="5"/>
    <s v="MWW"/>
    <x v="1"/>
    <d v="1899-12-30T11:37:00"/>
    <n v="30"/>
    <s v="prp"/>
    <s v="Princess Parrotfish"/>
    <s v="Scarus taeniopterus"/>
    <x v="7"/>
    <x v="1"/>
    <n v="18"/>
    <n v="1"/>
    <s v="i"/>
    <n v="3.3500000000000002E-2"/>
    <n v="2.7086000000000001"/>
    <n v="-3.2256999999999998"/>
    <n v="2.3852000000000002"/>
    <n v="84.154222975924739"/>
    <n v="142.42163893869329"/>
    <n v="142.42163893869329"/>
  </r>
  <r>
    <n v="2019"/>
    <d v="2019-03-18T00:00:00"/>
    <x v="5"/>
    <s v="MWW"/>
    <x v="1"/>
    <d v="1899-12-30T11:37:00"/>
    <n v="30"/>
    <s v="qua"/>
    <s v="Queen Angelfish"/>
    <s v="Holacanthus ciliaris"/>
    <x v="15"/>
    <x v="2"/>
    <n v="22"/>
    <n v="1"/>
    <m/>
    <n v="3.09E-2"/>
    <n v="2.89"/>
    <s v="NA"/>
    <s v="NA"/>
    <n v="234.18551376428195"/>
    <s v="NA"/>
    <n v="234.18551376428195"/>
  </r>
  <r>
    <n v="2019"/>
    <d v="2019-03-18T00:00:00"/>
    <x v="5"/>
    <s v="MWW"/>
    <x v="1"/>
    <d v="1899-12-30T11:37:00"/>
    <n v="30"/>
    <s v="smt"/>
    <s v="Smooth Trunkfish"/>
    <s v="Lactophyrs triqueter"/>
    <x v="10"/>
    <x v="2"/>
    <n v="14"/>
    <n v="1"/>
    <m/>
    <n v="4.8980000000000003E-2"/>
    <n v="2.78"/>
    <s v="NA"/>
    <s v="NA"/>
    <n v="75.206386098464677"/>
    <s v="NA"/>
    <n v="75.206386098464677"/>
  </r>
  <r>
    <n v="2019"/>
    <d v="2019-03-18T00:00:00"/>
    <x v="5"/>
    <s v="MWW"/>
    <x v="1"/>
    <d v="1899-12-30T11:37:00"/>
    <n v="30"/>
    <s v="snp"/>
    <s v="Sharp-nose puffer "/>
    <s v="Canthigaster rostrata"/>
    <x v="11"/>
    <x v="2"/>
    <n v="5"/>
    <n v="1"/>
    <m/>
    <n v="2.239E-2"/>
    <n v="2.96"/>
    <s v="NA"/>
    <s v="NA"/>
    <n v="2.6242506075131411"/>
    <s v="NA"/>
    <n v="2.6242506075131411"/>
  </r>
  <r>
    <n v="2019"/>
    <d v="2019-03-18T00:00:00"/>
    <x v="5"/>
    <s v="MWW"/>
    <x v="1"/>
    <d v="1899-12-30T11:37:00"/>
    <n v="30"/>
    <s v="brc"/>
    <s v="Brown Chromis"/>
    <s v="Chromis multilineata"/>
    <x v="12"/>
    <x v="3"/>
    <n v="12"/>
    <n v="20"/>
    <m/>
    <n v="1.4789999999999999E-2"/>
    <n v="2.98"/>
    <s v="NA"/>
    <s v="NA"/>
    <n v="24.318024250762754"/>
    <s v="NA"/>
    <n v="486.36048501525511"/>
  </r>
  <r>
    <n v="2019"/>
    <d v="2019-03-18T00:00:00"/>
    <x v="5"/>
    <s v="MWW"/>
    <x v="2"/>
    <d v="1899-12-30T11:47:00"/>
    <n v="30"/>
    <s v="mgs"/>
    <s v="Mahogany Snapper"/>
    <s v="Lutjanus mahogoni"/>
    <x v="0"/>
    <x v="0"/>
    <n v="25"/>
    <n v="1"/>
    <m/>
    <n v="1.6979999999999999E-2"/>
    <n v="2.96"/>
    <s v="NA"/>
    <s v="NA"/>
    <n v="233.25991421819234"/>
    <s v="NA"/>
    <n v="233.25991421819234"/>
  </r>
  <r>
    <n v="2019"/>
    <d v="2019-03-18T00:00:00"/>
    <x v="5"/>
    <s v="MWW"/>
    <x v="2"/>
    <d v="1899-12-30T11:47:00"/>
    <n v="30"/>
    <s v="bbs"/>
    <s v="Blackbar soldierfish"/>
    <s v="Myripristis jacobus "/>
    <x v="6"/>
    <x v="0"/>
    <n v="20"/>
    <n v="6"/>
    <m/>
    <n v="1.2019999999999999E-2"/>
    <n v="3.06"/>
    <s v="NA"/>
    <s v="NA"/>
    <n v="115.09494623941403"/>
    <s v="NA"/>
    <n v="690.5696774364842"/>
  </r>
  <r>
    <n v="2019"/>
    <d v="2019-03-18T00:00:00"/>
    <x v="5"/>
    <s v="MWW"/>
    <x v="2"/>
    <d v="1899-12-30T11:47:00"/>
    <n v="30"/>
    <s v="bbs"/>
    <s v="Blackbar soldierfish"/>
    <s v="Myripristis jacobus "/>
    <x v="6"/>
    <x v="0"/>
    <n v="18"/>
    <n v="10"/>
    <m/>
    <n v="1.2019999999999999E-2"/>
    <n v="3.06"/>
    <s v="NA"/>
    <s v="NA"/>
    <n v="83.375477327526866"/>
    <s v="NA"/>
    <n v="833.75477327526869"/>
  </r>
  <r>
    <n v="2019"/>
    <d v="2019-03-18T00:00:00"/>
    <x v="5"/>
    <s v="MWW"/>
    <x v="2"/>
    <d v="1899-12-30T11:47:00"/>
    <n v="30"/>
    <s v="crf"/>
    <s v="Creole Fish"/>
    <s v="Paranthias furcifer"/>
    <x v="2"/>
    <x v="0"/>
    <n v="20"/>
    <n v="1"/>
    <m/>
    <n v="1.35E-2"/>
    <n v="3.0430000000000001"/>
    <s v="NA"/>
    <s v="NA"/>
    <n v="122.8479872322426"/>
    <s v="NA"/>
    <n v="122.8479872322426"/>
  </r>
  <r>
    <n v="2019"/>
    <d v="2019-03-18T00:00:00"/>
    <x v="5"/>
    <s v="MWW"/>
    <x v="2"/>
    <d v="1899-12-30T11:47:00"/>
    <n v="30"/>
    <s v="grb"/>
    <s v="Graysby"/>
    <s v="Cephalopholis cruentata"/>
    <x v="2"/>
    <x v="0"/>
    <n v="22"/>
    <n v="1"/>
    <m/>
    <n v="1.1220000000000001E-2"/>
    <n v="3.07"/>
    <s v="NA"/>
    <s v="NA"/>
    <n v="148.3305090081615"/>
    <s v="NA"/>
    <n v="148.3305090081615"/>
  </r>
  <r>
    <n v="2019"/>
    <d v="2019-03-18T00:00:00"/>
    <x v="5"/>
    <s v="MWW"/>
    <x v="2"/>
    <d v="1899-12-30T11:47:00"/>
    <n v="30"/>
    <s v="sgf"/>
    <s v="Spotted Goatfish"/>
    <s v="Pseudupeneus maculatus"/>
    <x v="4"/>
    <x v="0"/>
    <n v="21"/>
    <n v="1"/>
    <m/>
    <n v="0.01"/>
    <n v="3.12"/>
    <s v="NA"/>
    <s v="NA"/>
    <n v="133.45172736909035"/>
    <s v="NA"/>
    <n v="133.45172736909035"/>
  </r>
  <r>
    <n v="2019"/>
    <d v="2019-03-18T00:00:00"/>
    <x v="5"/>
    <s v="MWW"/>
    <x v="2"/>
    <d v="1899-12-30T11:47:00"/>
    <n v="30"/>
    <s v="con"/>
    <s v="Coney"/>
    <s v="Cephalopholis fulva"/>
    <x v="2"/>
    <x v="0"/>
    <n v="15"/>
    <n v="1"/>
    <m/>
    <n v="0.01"/>
    <n v="3.02"/>
    <s v="NA"/>
    <s v="NA"/>
    <n v="35.628341167201263"/>
    <s v="NA"/>
    <n v="35.628341167201263"/>
  </r>
  <r>
    <n v="2019"/>
    <d v="2019-03-18T00:00:00"/>
    <x v="5"/>
    <s v="MWW"/>
    <x v="2"/>
    <d v="1899-12-30T11:47:00"/>
    <n v="30"/>
    <s v="trum"/>
    <s v="Atlantic trumpetfish"/>
    <s v="Aulostomus maculatus"/>
    <x v="14"/>
    <x v="0"/>
    <n v="25"/>
    <n v="1"/>
    <m/>
    <n v="1E-4"/>
    <n v="3.5539999999999998"/>
    <s v="NA"/>
    <s v="NA"/>
    <n v="9.2956291852694353"/>
    <s v="NA"/>
    <n v="9.2956291852694353"/>
  </r>
  <r>
    <n v="2019"/>
    <d v="2019-03-18T00:00:00"/>
    <x v="5"/>
    <s v="MWW"/>
    <x v="2"/>
    <d v="1899-12-30T11:47:00"/>
    <n v="30"/>
    <s v="trum"/>
    <s v="Atlantic trumpetfish"/>
    <s v="Aulostomus maculatus"/>
    <x v="14"/>
    <x v="0"/>
    <n v="39"/>
    <n v="1"/>
    <s v="t"/>
    <n v="1E-4"/>
    <n v="3.5539999999999998"/>
    <s v="NA"/>
    <s v="NA"/>
    <n v="45.148529872462113"/>
    <s v="NA"/>
    <n v="45.148529872462113"/>
  </r>
  <r>
    <n v="2019"/>
    <d v="2019-03-18T00:00:00"/>
    <x v="5"/>
    <s v="MWW"/>
    <x v="2"/>
    <d v="1899-12-30T11:47:00"/>
    <n v="30"/>
    <s v="frg"/>
    <s v="French Grunt"/>
    <s v="Haemulon flavolineatum"/>
    <x v="3"/>
    <x v="0"/>
    <n v="16"/>
    <n v="1"/>
    <m/>
    <n v="1.349E-2"/>
    <n v="3"/>
    <s v="NA"/>
    <s v="NA"/>
    <n v="55.255040000000001"/>
    <s v="NA"/>
    <n v="55.255040000000001"/>
  </r>
  <r>
    <n v="2019"/>
    <d v="2019-03-18T00:00:00"/>
    <x v="5"/>
    <s v="MWW"/>
    <x v="2"/>
    <d v="1899-12-30T11:47:00"/>
    <n v="30"/>
    <s v="crf"/>
    <s v="Creole Fish"/>
    <s v="Paranthias furcifer"/>
    <x v="2"/>
    <x v="0"/>
    <n v="10"/>
    <n v="1"/>
    <m/>
    <n v="1.35E-2"/>
    <n v="3.0430000000000001"/>
    <s v="NA"/>
    <s v="NA"/>
    <n v="14.905061368677996"/>
    <s v="NA"/>
    <n v="14.905061368677996"/>
  </r>
  <r>
    <n v="2019"/>
    <d v="2019-03-18T00:00:00"/>
    <x v="5"/>
    <s v="MWW"/>
    <x v="2"/>
    <d v="1899-12-30T11:47:00"/>
    <n v="30"/>
    <s v="blg"/>
    <s v="Blue Striped Grunt"/>
    <s v="Haemulon sciurus"/>
    <x v="3"/>
    <x v="0"/>
    <n v="28"/>
    <n v="1"/>
    <m/>
    <n v="1.549E-2"/>
    <n v="2.98"/>
    <s v="NA"/>
    <s v="NA"/>
    <n v="318.11368400636229"/>
    <s v="NA"/>
    <n v="318.11368400636229"/>
  </r>
  <r>
    <n v="2019"/>
    <d v="2019-03-18T00:00:00"/>
    <x v="5"/>
    <s v="MWW"/>
    <x v="2"/>
    <d v="1899-12-30T11:47:00"/>
    <n v="30"/>
    <s v="crf"/>
    <s v="Creole Fish"/>
    <s v="Paranthias furcifer"/>
    <x v="2"/>
    <x v="0"/>
    <n v="13"/>
    <n v="7"/>
    <m/>
    <n v="1.35E-2"/>
    <n v="3.0430000000000001"/>
    <s v="NA"/>
    <s v="NA"/>
    <n v="33.117945686438809"/>
    <s v="NA"/>
    <n v="231.82561980507165"/>
  </r>
  <r>
    <n v="2019"/>
    <d v="2019-03-18T00:00:00"/>
    <x v="5"/>
    <s v="MWW"/>
    <x v="2"/>
    <d v="1899-12-30T11:47:00"/>
    <n v="30"/>
    <s v="yhw"/>
    <s v="Yellowhead Wrasse"/>
    <s v="Halichoeres garnoti"/>
    <x v="1"/>
    <x v="0"/>
    <n v="6"/>
    <n v="1"/>
    <m/>
    <n v="0.01"/>
    <n v="3.13"/>
    <s v="NA"/>
    <s v="NA"/>
    <n v="2.7265496699528886"/>
    <s v="NA"/>
    <n v="2.7265496699528886"/>
  </r>
  <r>
    <n v="2019"/>
    <d v="2019-03-18T00:00:00"/>
    <x v="5"/>
    <s v="MWW"/>
    <x v="2"/>
    <d v="1899-12-30T11:47:00"/>
    <n v="30"/>
    <s v="yhw"/>
    <s v="Yellowhead Wrasse"/>
    <s v="Halichoeres garnoti"/>
    <x v="1"/>
    <x v="0"/>
    <n v="10"/>
    <n v="1"/>
    <m/>
    <n v="0.01"/>
    <n v="3.13"/>
    <s v="NA"/>
    <s v="NA"/>
    <n v="13.48962882591654"/>
    <s v="NA"/>
    <n v="13.48962882591654"/>
  </r>
  <r>
    <n v="2019"/>
    <d v="2019-03-18T00:00:00"/>
    <x v="5"/>
    <s v="MWW"/>
    <x v="2"/>
    <d v="1899-12-30T11:47:00"/>
    <n v="30"/>
    <s v="yhw"/>
    <s v="Yellowhead Wrasse"/>
    <s v="Halichoeres garnoti"/>
    <x v="1"/>
    <x v="0"/>
    <n v="13"/>
    <n v="1"/>
    <m/>
    <n v="0.01"/>
    <n v="3.13"/>
    <s v="NA"/>
    <s v="NA"/>
    <n v="30.664980490582739"/>
    <s v="NA"/>
    <n v="30.664980490582739"/>
  </r>
  <r>
    <n v="2019"/>
    <d v="2019-03-18T00:00:00"/>
    <x v="5"/>
    <s v="MWW"/>
    <x v="2"/>
    <d v="1899-12-30T11:47:00"/>
    <n v="30"/>
    <s v="sgf"/>
    <s v="Spotted Goatfish"/>
    <s v="Pseudupeneus maculatus"/>
    <x v="4"/>
    <x v="0"/>
    <n v="18"/>
    <n v="1"/>
    <m/>
    <n v="0.01"/>
    <n v="3.12"/>
    <s v="NA"/>
    <s v="NA"/>
    <n v="82.499290940899868"/>
    <s v="NA"/>
    <n v="82.499290940899868"/>
  </r>
  <r>
    <n v="2019"/>
    <d v="2019-03-18T00:00:00"/>
    <x v="5"/>
    <s v="MWW"/>
    <x v="2"/>
    <d v="1899-12-30T11:47:00"/>
    <n v="30"/>
    <s v="wsf"/>
    <s v="Whitespotted Filefish"/>
    <s v="Cantherhines macrocerus"/>
    <x v="9"/>
    <x v="0"/>
    <n v="21"/>
    <n v="2"/>
    <m/>
    <n v="2.291E-2"/>
    <n v="2.89"/>
    <s v="NA"/>
    <s v="NA"/>
    <n v="151.7884936230524"/>
    <s v="NA"/>
    <n v="303.57698724610481"/>
  </r>
  <r>
    <n v="2019"/>
    <d v="2019-03-18T00:00:00"/>
    <x v="5"/>
    <s v="MWW"/>
    <x v="2"/>
    <d v="1899-12-30T11:47:00"/>
    <n v="30"/>
    <s v="grb"/>
    <s v="Graysby"/>
    <s v="Cephalopholis cruentata"/>
    <x v="2"/>
    <x v="0"/>
    <n v="12"/>
    <n v="1"/>
    <m/>
    <n v="1.1220000000000001E-2"/>
    <n v="3.07"/>
    <s v="NA"/>
    <s v="NA"/>
    <n v="23.071683335720802"/>
    <s v="NA"/>
    <n v="23.071683335720802"/>
  </r>
  <r>
    <n v="2019"/>
    <d v="2019-03-18T00:00:00"/>
    <x v="5"/>
    <s v="MWW"/>
    <x v="2"/>
    <d v="1899-12-30T11:47:00"/>
    <n v="30"/>
    <s v="stop"/>
    <s v="Stoplight Parrotfish"/>
    <s v="Sparisoma viride"/>
    <x v="7"/>
    <x v="1"/>
    <n v="36"/>
    <n v="2"/>
    <s v="t"/>
    <n v="1.38E-2"/>
    <n v="3.04"/>
    <n v="-4.4317000000000002"/>
    <n v="2.9051"/>
    <n v="743.08533203751938"/>
    <n v="987.67575940359143"/>
    <n v="1975.3515188071829"/>
  </r>
  <r>
    <n v="2019"/>
    <d v="2019-03-18T00:00:00"/>
    <x v="5"/>
    <s v="MWW"/>
    <x v="2"/>
    <d v="1899-12-30T11:47:00"/>
    <n v="30"/>
    <s v="stop"/>
    <s v="Stoplight Parrotfish"/>
    <s v="Sparisoma viride"/>
    <x v="7"/>
    <x v="1"/>
    <n v="35"/>
    <n v="1"/>
    <s v="t"/>
    <n v="1.38E-2"/>
    <n v="3.04"/>
    <n v="-4.4317000000000002"/>
    <n v="2.9051"/>
    <n v="682.09668871823169"/>
    <n v="910.06429464234679"/>
    <n v="910.06429464234679"/>
  </r>
  <r>
    <n v="2019"/>
    <d v="2019-03-18T00:00:00"/>
    <x v="5"/>
    <s v="MWW"/>
    <x v="2"/>
    <d v="1899-12-30T11:47:00"/>
    <n v="30"/>
    <s v="stop"/>
    <s v="Stoplight Parrotfish"/>
    <s v="Sparisoma viride"/>
    <x v="7"/>
    <x v="1"/>
    <n v="17"/>
    <n v="1"/>
    <s v="i"/>
    <n v="1.38E-2"/>
    <n v="3.04"/>
    <n v="-4.4317000000000002"/>
    <n v="2.9051"/>
    <n v="75.935316492400261"/>
    <n v="111.68045161684626"/>
    <n v="111.68045161684626"/>
  </r>
  <r>
    <n v="2019"/>
    <d v="2019-03-18T00:00:00"/>
    <x v="5"/>
    <s v="MWW"/>
    <x v="2"/>
    <d v="1899-12-30T11:47:00"/>
    <n v="30"/>
    <s v="qup"/>
    <s v="Queen Parrotfish"/>
    <s v="Scarus vetula"/>
    <x v="7"/>
    <x v="1"/>
    <n v="36"/>
    <n v="1"/>
    <s v="t"/>
    <n v="1.38E-2"/>
    <n v="3.03"/>
    <n v="-5.0162000000000004"/>
    <n v="3.1109"/>
    <n v="716.92820042135281"/>
    <n v="863.378937475925"/>
    <n v="863.378937475925"/>
  </r>
  <r>
    <n v="2019"/>
    <d v="2019-03-18T00:00:00"/>
    <x v="5"/>
    <s v="MWW"/>
    <x v="2"/>
    <d v="1899-12-30T11:47:00"/>
    <n v="30"/>
    <s v="prp"/>
    <s v="Princess Parrotfish"/>
    <s v="Scarus taeniopterus"/>
    <x v="7"/>
    <x v="1"/>
    <n v="18"/>
    <n v="1"/>
    <s v="i"/>
    <n v="3.3500000000000002E-2"/>
    <n v="2.7086000000000001"/>
    <n v="-3.2256999999999998"/>
    <n v="2.3852000000000002"/>
    <n v="84.154222975924739"/>
    <n v="142.42163893869329"/>
    <n v="142.42163893869329"/>
  </r>
  <r>
    <n v="2019"/>
    <d v="2019-03-18T00:00:00"/>
    <x v="5"/>
    <s v="MWW"/>
    <x v="2"/>
    <d v="1899-12-30T11:47:00"/>
    <n v="30"/>
    <s v="prp"/>
    <s v="Princess Parrotfish"/>
    <s v="Scarus taeniopterus"/>
    <x v="7"/>
    <x v="1"/>
    <n v="24"/>
    <n v="1"/>
    <s v="t"/>
    <n v="3.3500000000000002E-2"/>
    <n v="2.7086000000000001"/>
    <n v="-3.2256999999999998"/>
    <n v="2.3852000000000002"/>
    <n v="183.4361709463644"/>
    <n v="282.86541679033706"/>
    <n v="282.86541679033706"/>
  </r>
  <r>
    <n v="2019"/>
    <d v="2019-03-18T00:00:00"/>
    <x v="5"/>
    <s v="MWW"/>
    <x v="2"/>
    <d v="1899-12-30T11:47:00"/>
    <n v="30"/>
    <s v="ocs"/>
    <s v="Ocean Surgeonfish"/>
    <s v="Acanthurus bahianus"/>
    <x v="8"/>
    <x v="1"/>
    <n v="18"/>
    <n v="1"/>
    <m/>
    <n v="1.8620000000000001E-2"/>
    <n v="2.91"/>
    <n v="-4.6005000000000003"/>
    <n v="2.9752000000000001"/>
    <n v="83.718736738929394"/>
    <n v="128.64317706372901"/>
    <n v="128.64317706372901"/>
  </r>
  <r>
    <n v="2019"/>
    <d v="2019-03-18T00:00:00"/>
    <x v="5"/>
    <s v="MWW"/>
    <x v="2"/>
    <d v="1899-12-30T11:47:00"/>
    <n v="30"/>
    <s v="rbp"/>
    <s v="Redband Parrotfish"/>
    <s v="Sparisoma aurofrenatum"/>
    <x v="7"/>
    <x v="1"/>
    <n v="21"/>
    <n v="1"/>
    <s v="t"/>
    <n v="1.072E-2"/>
    <n v="3.12"/>
    <n v="-4.0781000000000001"/>
    <n v="2.7437999999999998"/>
    <n v="143.06025173966486"/>
    <n v="196.60986314457895"/>
    <n v="196.60986314457895"/>
  </r>
  <r>
    <n v="2019"/>
    <d v="2019-03-18T00:00:00"/>
    <x v="5"/>
    <s v="MWW"/>
    <x v="2"/>
    <d v="1899-12-30T11:47:00"/>
    <n v="30"/>
    <s v="rbp"/>
    <s v="Redband Parrotfish"/>
    <s v="Sparisoma aurofrenatum"/>
    <x v="7"/>
    <x v="1"/>
    <n v="16"/>
    <n v="1"/>
    <s v="i"/>
    <n v="1.072E-2"/>
    <n v="3.12"/>
    <n v="-4.0781000000000001"/>
    <n v="2.7437999999999998"/>
    <n v="61.241967015019895"/>
    <n v="93.231872840853399"/>
    <n v="93.231872840853399"/>
  </r>
  <r>
    <n v="2019"/>
    <d v="2019-03-18T00:00:00"/>
    <x v="5"/>
    <s v="MWW"/>
    <x v="2"/>
    <d v="1899-12-30T11:47:00"/>
    <n v="30"/>
    <s v="ocs"/>
    <s v="Ocean Surgeonfish"/>
    <s v="Acanthurus bahianus"/>
    <x v="8"/>
    <x v="1"/>
    <n v="15"/>
    <n v="1"/>
    <m/>
    <n v="1.8620000000000001E-2"/>
    <n v="2.91"/>
    <n v="-4.6005000000000003"/>
    <n v="2.9752000000000001"/>
    <n v="49.249887240092868"/>
    <n v="74.783659607909669"/>
    <n v="74.783659607909669"/>
  </r>
  <r>
    <n v="2019"/>
    <d v="2019-03-18T00:00:00"/>
    <x v="5"/>
    <s v="MWW"/>
    <x v="2"/>
    <d v="1899-12-30T11:47:00"/>
    <n v="30"/>
    <s v="prp"/>
    <s v="Princess Parrotfish"/>
    <s v="Scarus taeniopterus"/>
    <x v="7"/>
    <x v="1"/>
    <n v="13"/>
    <n v="1"/>
    <s v="i"/>
    <n v="3.3500000000000002E-2"/>
    <n v="2.7086000000000001"/>
    <n v="-3.2256999999999998"/>
    <n v="2.3852000000000002"/>
    <n v="34.855536441080481"/>
    <n v="65.535660968650873"/>
    <n v="65.535660968650873"/>
  </r>
  <r>
    <n v="2019"/>
    <d v="2019-03-18T00:00:00"/>
    <x v="5"/>
    <s v="MWW"/>
    <x v="2"/>
    <d v="1899-12-30T11:47:00"/>
    <n v="30"/>
    <s v="hcc"/>
    <s v="Honeycomb Cowfish"/>
    <s v="Acanthostracion polygonia"/>
    <x v="10"/>
    <x v="2"/>
    <n v="27"/>
    <n v="1"/>
    <m/>
    <n v="2.818E-2"/>
    <n v="2.83"/>
    <s v="NA"/>
    <s v="NA"/>
    <n v="316.73819782328167"/>
    <s v="NA"/>
    <n v="316.73819782328167"/>
  </r>
  <r>
    <n v="2019"/>
    <d v="2019-03-18T00:00:00"/>
    <x v="5"/>
    <s v="MWW"/>
    <x v="2"/>
    <d v="1899-12-30T11:47:00"/>
    <n v="30"/>
    <s v="snp"/>
    <s v="Sharp-nose puffer "/>
    <s v="Canthigaster rostrata"/>
    <x v="11"/>
    <x v="2"/>
    <n v="4"/>
    <n v="1"/>
    <m/>
    <n v="2.239E-2"/>
    <n v="2.96"/>
    <s v="NA"/>
    <s v="NA"/>
    <n v="1.3556627654519102"/>
    <s v="NA"/>
    <n v="1.3556627654519102"/>
  </r>
  <r>
    <n v="2019"/>
    <d v="2019-03-18T00:00:00"/>
    <x v="5"/>
    <s v="MWW"/>
    <x v="2"/>
    <d v="1899-12-30T11:47:00"/>
    <n v="30"/>
    <s v="snp"/>
    <s v="Sharp-nose puffer "/>
    <s v="Canthigaster rostrata"/>
    <x v="11"/>
    <x v="2"/>
    <n v="2"/>
    <n v="1"/>
    <m/>
    <n v="2.239E-2"/>
    <n v="2.96"/>
    <s v="NA"/>
    <s v="NA"/>
    <n v="0.17422195418048861"/>
    <s v="NA"/>
    <n v="0.17422195418048861"/>
  </r>
  <r>
    <n v="2019"/>
    <d v="2019-03-18T00:00:00"/>
    <x v="5"/>
    <s v="MWW"/>
    <x v="2"/>
    <d v="1899-12-30T11:47:00"/>
    <n v="30"/>
    <s v="brc"/>
    <s v="Brown Chromis"/>
    <s v="Chromis multilineata"/>
    <x v="12"/>
    <x v="3"/>
    <n v="13"/>
    <n v="10"/>
    <m/>
    <n v="1.4789999999999999E-2"/>
    <n v="2.98"/>
    <s v="NA"/>
    <s v="NA"/>
    <n v="30.868772770933074"/>
    <s v="NA"/>
    <n v="308.68772770933072"/>
  </r>
  <r>
    <n v="2019"/>
    <d v="2019-03-18T00:00:00"/>
    <x v="5"/>
    <s v="MWW"/>
    <x v="2"/>
    <d v="1899-12-30T11:47:00"/>
    <n v="30"/>
    <s v="ytp"/>
    <s v="Yellowtail parrotfish"/>
    <s v="Sparsisoma rubiprinne"/>
    <x v="7"/>
    <x v="4"/>
    <n v="34"/>
    <n v="1"/>
    <s v="t"/>
    <n v="8.9099999999999995E-3"/>
    <n v="3.04"/>
    <n v="-4.8700999999999999"/>
    <n v="3.0640999999999998"/>
    <n v="403.24929041304881"/>
    <s v="NA"/>
    <n v="403.24929041304881"/>
  </r>
  <r>
    <n v="2019"/>
    <d v="2019-03-18T00:00:00"/>
    <x v="5"/>
    <s v="MWW"/>
    <x v="3"/>
    <d v="1899-12-30T11:58:00"/>
    <n v="33"/>
    <s v="wsf"/>
    <s v="Whitespotted Filefish"/>
    <s v="Cantherhines macrocerus"/>
    <x v="9"/>
    <x v="0"/>
    <n v="22"/>
    <n v="1"/>
    <m/>
    <n v="2.291E-2"/>
    <n v="2.89"/>
    <s v="NA"/>
    <s v="NA"/>
    <n v="173.63074823105822"/>
    <s v="NA"/>
    <n v="173.63074823105822"/>
  </r>
  <r>
    <n v="2019"/>
    <d v="2019-03-18T00:00:00"/>
    <x v="5"/>
    <s v="MWW"/>
    <x v="3"/>
    <d v="1899-12-30T11:58:00"/>
    <n v="33"/>
    <s v="fra"/>
    <s v="French Angelfish"/>
    <s v="Pomacanthus paru"/>
    <x v="15"/>
    <x v="0"/>
    <n v="26"/>
    <n v="1"/>
    <m/>
    <n v="3.09E-2"/>
    <n v="2.95"/>
    <s v="NA"/>
    <s v="NA"/>
    <n v="461.45553114513183"/>
    <s v="NA"/>
    <n v="461.45553114513183"/>
  </r>
  <r>
    <n v="2019"/>
    <d v="2019-03-18T00:00:00"/>
    <x v="5"/>
    <s v="MWW"/>
    <x v="3"/>
    <d v="1899-12-30T11:58:00"/>
    <n v="33"/>
    <s v="crf"/>
    <s v="Creole Fish"/>
    <s v="Paranthias furcifer"/>
    <x v="2"/>
    <x v="0"/>
    <n v="10"/>
    <n v="1"/>
    <m/>
    <n v="1.35E-2"/>
    <n v="3.0430000000000001"/>
    <s v="NA"/>
    <s v="NA"/>
    <n v="14.905061368677996"/>
    <s v="NA"/>
    <n v="14.905061368677996"/>
  </r>
  <r>
    <n v="2019"/>
    <d v="2019-03-18T00:00:00"/>
    <x v="5"/>
    <s v="MWW"/>
    <x v="3"/>
    <d v="1899-12-30T11:58:00"/>
    <n v="33"/>
    <s v="frg"/>
    <s v="French Grunt"/>
    <s v="Haemulon flavolineatum"/>
    <x v="3"/>
    <x v="0"/>
    <n v="18"/>
    <n v="1"/>
    <m/>
    <n v="1.349E-2"/>
    <n v="3"/>
    <s v="NA"/>
    <s v="NA"/>
    <n v="78.673680000000004"/>
    <s v="NA"/>
    <n v="78.673680000000004"/>
  </r>
  <r>
    <n v="2019"/>
    <d v="2019-03-18T00:00:00"/>
    <x v="5"/>
    <s v="MWW"/>
    <x v="3"/>
    <d v="1899-12-30T11:58:00"/>
    <n v="33"/>
    <s v="bbs"/>
    <s v="Blackbar soldierfish"/>
    <s v="Myripristis jacobus "/>
    <x v="6"/>
    <x v="0"/>
    <n v="19"/>
    <n v="2"/>
    <m/>
    <n v="1.2019999999999999E-2"/>
    <n v="3.06"/>
    <s v="NA"/>
    <s v="NA"/>
    <n v="98.376300490352918"/>
    <s v="NA"/>
    <n v="196.75260098070584"/>
  </r>
  <r>
    <n v="2019"/>
    <d v="2019-03-18T00:00:00"/>
    <x v="5"/>
    <s v="MWW"/>
    <x v="3"/>
    <d v="1899-12-30T11:58:00"/>
    <n v="33"/>
    <s v="yhw"/>
    <s v="Yellowhead Wrasse"/>
    <s v="Halichoeres garnoti"/>
    <x v="1"/>
    <x v="0"/>
    <n v="5"/>
    <n v="1"/>
    <m/>
    <n v="0.01"/>
    <n v="3.13"/>
    <s v="NA"/>
    <s v="NA"/>
    <n v="1.540905884130453"/>
    <s v="NA"/>
    <n v="1.540905884130453"/>
  </r>
  <r>
    <n v="2019"/>
    <d v="2019-03-18T00:00:00"/>
    <x v="5"/>
    <s v="MWW"/>
    <x v="3"/>
    <d v="1899-12-30T11:58:00"/>
    <n v="33"/>
    <s v="yhw"/>
    <s v="Yellowhead Wrasse"/>
    <s v="Halichoeres garnoti"/>
    <x v="1"/>
    <x v="0"/>
    <n v="8"/>
    <n v="1"/>
    <m/>
    <n v="0.01"/>
    <n v="3.13"/>
    <s v="NA"/>
    <s v="NA"/>
    <n v="6.7092142277548126"/>
    <s v="NA"/>
    <n v="6.7092142277548126"/>
  </r>
  <r>
    <n v="2019"/>
    <d v="2019-03-18T00:00:00"/>
    <x v="5"/>
    <s v="MWW"/>
    <x v="3"/>
    <d v="1899-12-30T11:58:00"/>
    <n v="33"/>
    <s v="bhw"/>
    <s v="Bluehead Wrasse"/>
    <s v="Thalassoma bifasciatum"/>
    <x v="1"/>
    <x v="0"/>
    <n v="8"/>
    <n v="2"/>
    <m/>
    <n v="8.9099999999999995E-3"/>
    <n v="3.01"/>
    <s v="NA"/>
    <s v="NA"/>
    <n v="4.6577756365061544"/>
    <s v="NA"/>
    <n v="9.3155512730123089"/>
  </r>
  <r>
    <n v="2019"/>
    <d v="2019-03-18T00:00:00"/>
    <x v="5"/>
    <s v="MWW"/>
    <x v="3"/>
    <d v="1899-12-30T11:58:00"/>
    <n v="33"/>
    <s v="bhw"/>
    <s v="Bluehead Wrasse"/>
    <s v="Thalassoma bifasciatum"/>
    <x v="1"/>
    <x v="0"/>
    <n v="3"/>
    <n v="2"/>
    <m/>
    <n v="8.9099999999999995E-3"/>
    <n v="3.01"/>
    <s v="NA"/>
    <s v="NA"/>
    <n v="0.24322750267948948"/>
    <s v="NA"/>
    <n v="0.48645500535897895"/>
  </r>
  <r>
    <n v="2019"/>
    <d v="2019-03-18T00:00:00"/>
    <x v="5"/>
    <s v="MWW"/>
    <x v="3"/>
    <d v="1899-12-30T11:58:00"/>
    <n v="33"/>
    <s v="con"/>
    <s v="Coney"/>
    <s v="Cephalopholis fulva"/>
    <x v="2"/>
    <x v="0"/>
    <n v="17"/>
    <n v="1"/>
    <m/>
    <n v="0.01"/>
    <n v="3.02"/>
    <s v="NA"/>
    <s v="NA"/>
    <n v="51.994300825309402"/>
    <s v="NA"/>
    <n v="51.994300825309402"/>
  </r>
  <r>
    <n v="2019"/>
    <d v="2019-03-18T00:00:00"/>
    <x v="5"/>
    <s v="MWW"/>
    <x v="3"/>
    <d v="1899-12-30T11:58:00"/>
    <n v="33"/>
    <s v="trum"/>
    <s v="Atlantic trumpetfish"/>
    <s v="Aulostomus maculatus"/>
    <x v="14"/>
    <x v="0"/>
    <n v="38"/>
    <n v="1"/>
    <m/>
    <n v="1E-4"/>
    <n v="3.5539999999999998"/>
    <s v="NA"/>
    <s v="NA"/>
    <n v="41.167159528949121"/>
    <s v="NA"/>
    <n v="41.167159528949121"/>
  </r>
  <r>
    <n v="2019"/>
    <d v="2019-03-18T00:00:00"/>
    <x v="5"/>
    <s v="MWW"/>
    <x v="3"/>
    <d v="1899-12-30T11:58:00"/>
    <n v="33"/>
    <s v="trum"/>
    <s v="Atlantic trumpetfish"/>
    <s v="Aulostomus maculatus"/>
    <x v="14"/>
    <x v="0"/>
    <n v="25"/>
    <n v="1"/>
    <m/>
    <n v="1E-4"/>
    <n v="3.5539999999999998"/>
    <s v="NA"/>
    <s v="NA"/>
    <n v="9.2956291852694353"/>
    <s v="NA"/>
    <n v="9.2956291852694353"/>
  </r>
  <r>
    <n v="2019"/>
    <d v="2019-03-18T00:00:00"/>
    <x v="5"/>
    <s v="MWW"/>
    <x v="3"/>
    <d v="1899-12-30T11:58:00"/>
    <n v="33"/>
    <s v="yhw"/>
    <s v="Yellowhead Wrasse"/>
    <s v="Halichoeres garnoti"/>
    <x v="1"/>
    <x v="0"/>
    <n v="20"/>
    <n v="1"/>
    <m/>
    <n v="0.01"/>
    <n v="3.13"/>
    <s v="NA"/>
    <s v="NA"/>
    <n v="118.09292685236611"/>
    <s v="NA"/>
    <n v="118.09292685236611"/>
  </r>
  <r>
    <n v="2019"/>
    <d v="2019-03-18T00:00:00"/>
    <x v="5"/>
    <s v="MWW"/>
    <x v="3"/>
    <d v="1899-12-30T11:58:00"/>
    <n v="33"/>
    <s v="bbs"/>
    <s v="Blackbar soldierfish"/>
    <s v="Myripristis jacobus "/>
    <x v="6"/>
    <x v="0"/>
    <n v="20"/>
    <n v="3"/>
    <m/>
    <n v="1.2019999999999999E-2"/>
    <n v="3.06"/>
    <s v="NA"/>
    <s v="NA"/>
    <n v="115.09494623941403"/>
    <s v="NA"/>
    <n v="345.2848387182421"/>
  </r>
  <r>
    <n v="2019"/>
    <d v="2019-03-18T00:00:00"/>
    <x v="5"/>
    <s v="MWW"/>
    <x v="3"/>
    <d v="1899-12-30T11:58:00"/>
    <n v="33"/>
    <s v="bbs"/>
    <s v="Blackbar soldierfish"/>
    <s v="Myripristis jacobus "/>
    <x v="6"/>
    <x v="0"/>
    <n v="19"/>
    <n v="3"/>
    <m/>
    <n v="1.2019999999999999E-2"/>
    <n v="3.06"/>
    <s v="NA"/>
    <s v="NA"/>
    <n v="98.376300490352918"/>
    <s v="NA"/>
    <n v="295.12890147105873"/>
  </r>
  <r>
    <n v="2019"/>
    <d v="2019-03-18T00:00:00"/>
    <x v="5"/>
    <s v="MWW"/>
    <x v="3"/>
    <d v="1899-12-30T11:58:00"/>
    <n v="33"/>
    <s v="bbs"/>
    <s v="Blackbar soldierfish"/>
    <s v="Myripristis jacobus "/>
    <x v="6"/>
    <x v="0"/>
    <n v="17"/>
    <n v="10"/>
    <m/>
    <n v="1.2019999999999999E-2"/>
    <n v="3.06"/>
    <s v="NA"/>
    <s v="NA"/>
    <n v="69.99679693541637"/>
    <s v="NA"/>
    <n v="699.96796935416364"/>
  </r>
  <r>
    <n v="2019"/>
    <d v="2019-03-18T00:00:00"/>
    <x v="5"/>
    <s v="MWW"/>
    <x v="3"/>
    <d v="1899-12-30T11:58:00"/>
    <n v="33"/>
    <s v="4eb"/>
    <s v="Foureye Butterflyfish"/>
    <s v="Chaetodon capistratus"/>
    <x v="16"/>
    <x v="0"/>
    <n v="10"/>
    <n v="1"/>
    <m/>
    <n v="2.512E-2"/>
    <n v="3.1"/>
    <s v="NA"/>
    <s v="NA"/>
    <n v="31.624206344269499"/>
    <s v="NA"/>
    <n v="31.624206344269499"/>
  </r>
  <r>
    <n v="2019"/>
    <d v="2019-03-18T00:00:00"/>
    <x v="5"/>
    <s v="MWW"/>
    <x v="3"/>
    <d v="1899-12-30T11:58:00"/>
    <n v="33"/>
    <s v="frg"/>
    <s v="French Grunt"/>
    <s v="Haemulon flavolineatum"/>
    <x v="3"/>
    <x v="0"/>
    <n v="22"/>
    <n v="1"/>
    <m/>
    <n v="1.349E-2"/>
    <n v="3"/>
    <s v="NA"/>
    <s v="NA"/>
    <n v="143.64152000000001"/>
    <s v="NA"/>
    <n v="143.64152000000001"/>
  </r>
  <r>
    <n v="2019"/>
    <d v="2019-03-18T00:00:00"/>
    <x v="5"/>
    <s v="MWW"/>
    <x v="3"/>
    <d v="1899-12-30T11:58:00"/>
    <n v="33"/>
    <s v="crf"/>
    <s v="Creole Fish"/>
    <s v="Paranthias furcifer"/>
    <x v="2"/>
    <x v="0"/>
    <n v="20"/>
    <n v="1"/>
    <m/>
    <n v="1.35E-2"/>
    <n v="3.0430000000000001"/>
    <s v="NA"/>
    <s v="NA"/>
    <n v="122.8479872322426"/>
    <s v="NA"/>
    <n v="122.8479872322426"/>
  </r>
  <r>
    <n v="2019"/>
    <d v="2019-03-18T00:00:00"/>
    <x v="5"/>
    <s v="MWW"/>
    <x v="3"/>
    <d v="1899-12-30T11:58:00"/>
    <n v="33"/>
    <s v="yhw"/>
    <s v="Yellowhead Wrasse"/>
    <s v="Halichoeres garnoti"/>
    <x v="1"/>
    <x v="0"/>
    <n v="12"/>
    <n v="1"/>
    <m/>
    <n v="0.01"/>
    <n v="3.13"/>
    <s v="NA"/>
    <s v="NA"/>
    <n v="23.869169040031956"/>
    <s v="NA"/>
    <n v="23.869169040031956"/>
  </r>
  <r>
    <n v="2019"/>
    <d v="2019-03-18T00:00:00"/>
    <x v="5"/>
    <s v="MWW"/>
    <x v="3"/>
    <d v="1899-12-30T11:58:00"/>
    <n v="33"/>
    <s v="prp"/>
    <s v="Princess Parrotfish"/>
    <s v="Scarus taeniopterus"/>
    <x v="7"/>
    <x v="1"/>
    <n v="23"/>
    <n v="1"/>
    <s v="t"/>
    <n v="3.3500000000000002E-2"/>
    <n v="2.7086000000000001"/>
    <n v="-3.2256999999999998"/>
    <n v="2.3852000000000002"/>
    <n v="163.46351132632066"/>
    <n v="255.56020890468707"/>
    <n v="255.56020890468707"/>
  </r>
  <r>
    <n v="2019"/>
    <d v="2019-03-18T00:00:00"/>
    <x v="5"/>
    <s v="MWW"/>
    <x v="3"/>
    <d v="1899-12-30T11:58:00"/>
    <n v="33"/>
    <s v="stop"/>
    <s v="Stoplight Parrotfish"/>
    <s v="Sparisoma viride"/>
    <x v="7"/>
    <x v="1"/>
    <n v="25"/>
    <n v="1"/>
    <s v="t"/>
    <n v="1.38E-2"/>
    <n v="3.04"/>
    <n v="-4.4317000000000002"/>
    <n v="2.9051"/>
    <n v="245.25434644114358"/>
    <n v="342.41715863912742"/>
    <n v="342.41715863912742"/>
  </r>
  <r>
    <n v="2019"/>
    <d v="2019-03-18T00:00:00"/>
    <x v="5"/>
    <s v="MWW"/>
    <x v="3"/>
    <d v="1899-12-30T11:58:00"/>
    <n v="33"/>
    <s v="stop"/>
    <s v="Stoplight Parrotfish"/>
    <s v="Sparisoma viride"/>
    <x v="7"/>
    <x v="1"/>
    <n v="26"/>
    <n v="1"/>
    <s v="t"/>
    <n v="1.38E-2"/>
    <n v="3.04"/>
    <n v="-4.4317000000000002"/>
    <n v="2.9051"/>
    <n v="276.31092977022331"/>
    <n v="383.741768934785"/>
    <n v="383.741768934785"/>
  </r>
  <r>
    <n v="2019"/>
    <d v="2019-03-18T00:00:00"/>
    <x v="5"/>
    <s v="MWW"/>
    <x v="3"/>
    <d v="1899-12-30T11:58:00"/>
    <n v="33"/>
    <s v="rbp"/>
    <s v="Redband Parrotfish"/>
    <s v="Sparisoma aurofrenatum"/>
    <x v="7"/>
    <x v="1"/>
    <n v="14"/>
    <n v="1"/>
    <s v="i"/>
    <n v="1.072E-2"/>
    <n v="3.12"/>
    <n v="-4.0781000000000001"/>
    <n v="2.7437999999999998"/>
    <n v="40.375160027328299"/>
    <n v="64.631778134170816"/>
    <n v="64.631778134170816"/>
  </r>
  <r>
    <n v="2019"/>
    <d v="2019-03-18T00:00:00"/>
    <x v="5"/>
    <s v="MWW"/>
    <x v="3"/>
    <d v="1899-12-30T11:58:00"/>
    <n v="33"/>
    <s v="prp"/>
    <s v="Princess Parrotfish"/>
    <s v="Scarus taeniopterus"/>
    <x v="7"/>
    <x v="1"/>
    <n v="16"/>
    <n v="1"/>
    <s v="i"/>
    <n v="3.3500000000000002E-2"/>
    <n v="2.7086000000000001"/>
    <n v="-3.2256999999999998"/>
    <n v="2.3852000000000002"/>
    <n v="61.167987518884857"/>
    <n v="107.53924488293569"/>
    <n v="107.53924488293569"/>
  </r>
  <r>
    <n v="2019"/>
    <d v="2019-03-18T00:00:00"/>
    <x v="5"/>
    <s v="MWW"/>
    <x v="3"/>
    <d v="1899-12-30T11:58:00"/>
    <n v="33"/>
    <s v="stop"/>
    <s v="Stoplight Parrotfish"/>
    <s v="Sparisoma viride"/>
    <x v="7"/>
    <x v="1"/>
    <n v="22"/>
    <n v="2"/>
    <s v="i"/>
    <n v="1.38E-2"/>
    <n v="3.04"/>
    <n v="-4.4317000000000002"/>
    <n v="2.9051"/>
    <n v="166.28153926206005"/>
    <n v="236.19577785013334"/>
    <n v="472.39155570026668"/>
  </r>
  <r>
    <n v="2019"/>
    <d v="2019-03-18T00:00:00"/>
    <x v="5"/>
    <s v="MWW"/>
    <x v="3"/>
    <d v="1899-12-30T11:58:00"/>
    <n v="33"/>
    <s v="stop"/>
    <s v="Stoplight Parrotfish"/>
    <s v="Sparisoma viride"/>
    <x v="7"/>
    <x v="1"/>
    <n v="18"/>
    <n v="2"/>
    <s v="i"/>
    <n v="1.38E-2"/>
    <n v="3.04"/>
    <n v="-4.4317000000000002"/>
    <n v="2.9051"/>
    <n v="90.345703069474155"/>
    <n v="131.85364940800787"/>
    <n v="263.70729881601574"/>
  </r>
  <r>
    <n v="2019"/>
    <d v="2019-03-18T00:00:00"/>
    <x v="5"/>
    <s v="MWW"/>
    <x v="3"/>
    <d v="1899-12-30T11:58:00"/>
    <n v="33"/>
    <s v="stop"/>
    <s v="Stoplight Parrotfish"/>
    <s v="Sparisoma viride"/>
    <x v="7"/>
    <x v="1"/>
    <n v="20"/>
    <n v="1"/>
    <s v="i"/>
    <n v="1.38E-2"/>
    <n v="3.04"/>
    <n v="-4.4317000000000002"/>
    <n v="2.9051"/>
    <n v="124.45440510662077"/>
    <n v="179.06975540636282"/>
    <n v="179.06975540636282"/>
  </r>
  <r>
    <n v="2019"/>
    <d v="2019-03-18T00:00:00"/>
    <x v="5"/>
    <s v="MWW"/>
    <x v="3"/>
    <d v="1899-12-30T11:58:00"/>
    <n v="33"/>
    <s v="prp"/>
    <s v="Princess Parrotfish"/>
    <s v="Scarus taeniopterus"/>
    <x v="7"/>
    <x v="1"/>
    <n v="16"/>
    <n v="1"/>
    <s v="i"/>
    <n v="3.3500000000000002E-2"/>
    <n v="2.7086000000000001"/>
    <n v="-3.2256999999999998"/>
    <n v="2.3852000000000002"/>
    <n v="61.167987518884857"/>
    <n v="107.53924488293569"/>
    <n v="107.53924488293569"/>
  </r>
  <r>
    <n v="2019"/>
    <d v="2019-03-18T00:00:00"/>
    <x v="5"/>
    <s v="MWW"/>
    <x v="3"/>
    <d v="1899-12-30T11:58:00"/>
    <n v="33"/>
    <s v="rkb"/>
    <s v="Rock Beauty"/>
    <s v="Holacanthus tricolour"/>
    <x v="15"/>
    <x v="2"/>
    <n v="19"/>
    <n v="1"/>
    <m/>
    <n v="3.388E-2"/>
    <n v="2.91"/>
    <s v="NA"/>
    <s v="NA"/>
    <n v="178.2856465909976"/>
    <s v="NA"/>
    <n v="178.2856465909976"/>
  </r>
  <r>
    <n v="2019"/>
    <d v="2019-03-18T00:00:00"/>
    <x v="5"/>
    <s v="MWW"/>
    <x v="3"/>
    <d v="1899-12-30T11:58:00"/>
    <n v="33"/>
    <s v="hcc"/>
    <s v="Honeycomb Cowfish"/>
    <s v="Acanthostracion polygonia"/>
    <x v="10"/>
    <x v="2"/>
    <n v="40"/>
    <n v="1"/>
    <m/>
    <n v="2.818E-2"/>
    <n v="2.83"/>
    <s v="NA"/>
    <s v="NA"/>
    <n v="963.32041530535923"/>
    <s v="NA"/>
    <n v="963.32041530535923"/>
  </r>
  <r>
    <n v="2019"/>
    <d v="2019-03-18T00:00:00"/>
    <x v="5"/>
    <s v="MWW"/>
    <x v="3"/>
    <d v="1899-12-30T11:58:00"/>
    <n v="33"/>
    <s v="brc"/>
    <s v="Brown Chromis"/>
    <s v="Chromis multilineata"/>
    <x v="12"/>
    <x v="3"/>
    <n v="10"/>
    <n v="20"/>
    <m/>
    <n v="1.4789999999999999E-2"/>
    <n v="2.98"/>
    <s v="NA"/>
    <s v="NA"/>
    <n v="14.124340347257048"/>
    <s v="NA"/>
    <n v="282.48680694514098"/>
  </r>
  <r>
    <n v="2019"/>
    <d v="2019-03-18T00:00:00"/>
    <x v="5"/>
    <s v="MWW"/>
    <x v="4"/>
    <d v="1899-12-30T12:09:00"/>
    <n v="30"/>
    <s v="rfb"/>
    <s v="Reef Butterflyfish"/>
    <s v="Chaetodon sedentarius"/>
    <x v="16"/>
    <x v="0"/>
    <n v="14"/>
    <n v="2"/>
    <m/>
    <n v="2.52E-2"/>
    <n v="3.0760000000000001"/>
    <s v="NA"/>
    <s v="NA"/>
    <n v="84.506551291248698"/>
    <s v="NA"/>
    <n v="169.0131025824974"/>
  </r>
  <r>
    <n v="2019"/>
    <d v="2019-03-18T00:00:00"/>
    <x v="5"/>
    <s v="MWW"/>
    <x v="4"/>
    <d v="1899-12-30T12:09:00"/>
    <n v="30"/>
    <s v="crf"/>
    <s v="Creole Fish"/>
    <s v="Paranthias furcifer"/>
    <x v="2"/>
    <x v="0"/>
    <n v="21"/>
    <n v="1"/>
    <m/>
    <n v="1.35E-2"/>
    <n v="3.0430000000000001"/>
    <s v="NA"/>
    <s v="NA"/>
    <n v="142.51057171841856"/>
    <s v="NA"/>
    <n v="142.51057171841856"/>
  </r>
  <r>
    <n v="2019"/>
    <d v="2019-03-18T00:00:00"/>
    <x v="5"/>
    <s v="MWW"/>
    <x v="4"/>
    <d v="1899-12-30T12:09:00"/>
    <n v="30"/>
    <s v="crf"/>
    <s v="Creole Fish"/>
    <s v="Paranthias furcifer"/>
    <x v="2"/>
    <x v="0"/>
    <n v="15"/>
    <n v="1"/>
    <m/>
    <n v="1.35E-2"/>
    <n v="3.0430000000000001"/>
    <s v="NA"/>
    <s v="NA"/>
    <n v="51.189332893542563"/>
    <s v="NA"/>
    <n v="51.189332893542563"/>
  </r>
  <r>
    <n v="2019"/>
    <d v="2019-03-18T00:00:00"/>
    <x v="5"/>
    <s v="MWW"/>
    <x v="4"/>
    <d v="1899-12-30T12:09:00"/>
    <n v="30"/>
    <s v="bbs"/>
    <s v="Blackbar soldierfish"/>
    <s v="Myripristis jacobus "/>
    <x v="6"/>
    <x v="0"/>
    <n v="16"/>
    <n v="2"/>
    <m/>
    <n v="1.2019999999999999E-2"/>
    <n v="3.06"/>
    <s v="NA"/>
    <s v="NA"/>
    <n v="58.144898213408602"/>
    <s v="NA"/>
    <n v="116.2897964268172"/>
  </r>
  <r>
    <n v="2019"/>
    <d v="2019-03-18T00:00:00"/>
    <x v="5"/>
    <s v="MWW"/>
    <x v="4"/>
    <d v="1899-12-30T12:09:00"/>
    <n v="30"/>
    <s v="bbs"/>
    <s v="Blackbar soldierfish"/>
    <s v="Myripristis jacobus "/>
    <x v="6"/>
    <x v="0"/>
    <n v="19"/>
    <n v="2"/>
    <m/>
    <n v="1.2019999999999999E-2"/>
    <n v="3.06"/>
    <s v="NA"/>
    <s v="NA"/>
    <n v="98.376300490352918"/>
    <s v="NA"/>
    <n v="196.75260098070584"/>
  </r>
  <r>
    <n v="2019"/>
    <d v="2019-03-18T00:00:00"/>
    <x v="5"/>
    <s v="MWW"/>
    <x v="4"/>
    <d v="1899-12-30T12:09:00"/>
    <n v="30"/>
    <s v="frg"/>
    <s v="French Grunt"/>
    <s v="Haemulon flavolineatum"/>
    <x v="3"/>
    <x v="0"/>
    <n v="16"/>
    <n v="1"/>
    <m/>
    <n v="1.349E-2"/>
    <n v="3"/>
    <s v="NA"/>
    <s v="NA"/>
    <n v="55.255040000000001"/>
    <s v="NA"/>
    <n v="55.255040000000001"/>
  </r>
  <r>
    <n v="2019"/>
    <d v="2019-03-18T00:00:00"/>
    <x v="5"/>
    <s v="MWW"/>
    <x v="4"/>
    <d v="1899-12-30T12:09:00"/>
    <n v="30"/>
    <s v="bhw"/>
    <s v="Bluehead Wrasse"/>
    <s v="Thalassoma bifasciatum"/>
    <x v="1"/>
    <x v="0"/>
    <n v="5"/>
    <n v="20"/>
    <m/>
    <n v="8.9099999999999995E-3"/>
    <n v="3.01"/>
    <s v="NA"/>
    <s v="NA"/>
    <n v="1.1318201385239828"/>
    <s v="NA"/>
    <n v="22.636402770479656"/>
  </r>
  <r>
    <n v="2019"/>
    <d v="2019-03-18T00:00:00"/>
    <x v="5"/>
    <s v="MWW"/>
    <x v="4"/>
    <d v="1899-12-30T12:09:00"/>
    <n v="30"/>
    <s v="trum"/>
    <s v="Atlantic trumpetfish"/>
    <s v="Aulostomus maculatus"/>
    <x v="14"/>
    <x v="0"/>
    <n v="25"/>
    <n v="1"/>
    <m/>
    <n v="1E-4"/>
    <n v="3.5539999999999998"/>
    <s v="NA"/>
    <s v="NA"/>
    <n v="9.2956291852694353"/>
    <s v="NA"/>
    <n v="9.2956291852694353"/>
  </r>
  <r>
    <n v="2019"/>
    <d v="2019-03-18T00:00:00"/>
    <x v="5"/>
    <s v="MWW"/>
    <x v="4"/>
    <d v="1899-12-30T12:09:00"/>
    <n v="30"/>
    <s v="crf"/>
    <s v="Creole Fish"/>
    <s v="Paranthias furcifer"/>
    <x v="2"/>
    <x v="0"/>
    <n v="19"/>
    <n v="1"/>
    <m/>
    <n v="1.35E-2"/>
    <n v="3.0430000000000001"/>
    <s v="NA"/>
    <s v="NA"/>
    <n v="105.09473905509115"/>
    <s v="NA"/>
    <n v="105.09473905509115"/>
  </r>
  <r>
    <n v="2019"/>
    <d v="2019-03-18T00:00:00"/>
    <x v="5"/>
    <s v="MWW"/>
    <x v="4"/>
    <d v="1899-12-30T12:09:00"/>
    <n v="30"/>
    <s v="bhw"/>
    <s v="Bluehead Wrasse"/>
    <s v="Thalassoma bifasciatum"/>
    <x v="1"/>
    <x v="0"/>
    <n v="6"/>
    <n v="10"/>
    <m/>
    <n v="8.9099999999999995E-3"/>
    <n v="3.01"/>
    <s v="NA"/>
    <s v="NA"/>
    <n v="1.9593542699963782"/>
    <s v="NA"/>
    <n v="19.593542699963781"/>
  </r>
  <r>
    <n v="2019"/>
    <d v="2019-03-18T00:00:00"/>
    <x v="5"/>
    <s v="MWW"/>
    <x v="4"/>
    <d v="1899-12-30T12:09:00"/>
    <n v="30"/>
    <s v="grb"/>
    <s v="Graysby"/>
    <s v="Cephalopholis cruentata"/>
    <x v="2"/>
    <x v="0"/>
    <n v="25"/>
    <n v="1"/>
    <m/>
    <n v="1.1220000000000001E-2"/>
    <n v="3.07"/>
    <s v="NA"/>
    <s v="NA"/>
    <n v="219.61837993253462"/>
    <s v="NA"/>
    <n v="219.61837993253462"/>
  </r>
  <r>
    <n v="2019"/>
    <d v="2019-03-18T00:00:00"/>
    <x v="5"/>
    <s v="MWW"/>
    <x v="4"/>
    <d v="1899-12-30T12:09:00"/>
    <n v="30"/>
    <s v="yhw"/>
    <s v="Yellowhead Wrasse"/>
    <s v="Halichoeres garnoti"/>
    <x v="1"/>
    <x v="0"/>
    <n v="3"/>
    <n v="1"/>
    <m/>
    <n v="0.01"/>
    <n v="3.13"/>
    <s v="NA"/>
    <s v="NA"/>
    <n v="0.3114508548769428"/>
    <s v="NA"/>
    <n v="0.3114508548769428"/>
  </r>
  <r>
    <n v="2019"/>
    <d v="2019-03-18T00:00:00"/>
    <x v="5"/>
    <s v="MWW"/>
    <x v="4"/>
    <d v="1899-12-30T12:09:00"/>
    <n v="30"/>
    <s v="yhw"/>
    <s v="Yellowhead Wrasse"/>
    <s v="Halichoeres garnoti"/>
    <x v="1"/>
    <x v="0"/>
    <n v="5"/>
    <n v="1"/>
    <m/>
    <n v="0.01"/>
    <n v="3.13"/>
    <s v="NA"/>
    <s v="NA"/>
    <n v="1.540905884130453"/>
    <s v="NA"/>
    <n v="1.540905884130453"/>
  </r>
  <r>
    <n v="2019"/>
    <d v="2019-03-18T00:00:00"/>
    <x v="5"/>
    <s v="MWW"/>
    <x v="4"/>
    <d v="1899-12-30T12:09:00"/>
    <n v="30"/>
    <s v="bbs"/>
    <s v="Blackbar soldierfish"/>
    <s v="Myripristis jacobus "/>
    <x v="6"/>
    <x v="0"/>
    <n v="8"/>
    <n v="2"/>
    <m/>
    <n v="1.2019999999999999E-2"/>
    <n v="3.06"/>
    <s v="NA"/>
    <s v="NA"/>
    <n v="6.9720393222428108"/>
    <s v="NA"/>
    <n v="13.944078644485622"/>
  </r>
  <r>
    <n v="2019"/>
    <d v="2019-03-18T00:00:00"/>
    <x v="5"/>
    <s v="MWW"/>
    <x v="4"/>
    <d v="1899-12-30T12:09:00"/>
    <n v="30"/>
    <s v="bbs"/>
    <s v="Blackbar soldierfish"/>
    <s v="Myripristis jacobus "/>
    <x v="6"/>
    <x v="0"/>
    <n v="16"/>
    <n v="1"/>
    <m/>
    <n v="1.2019999999999999E-2"/>
    <n v="3.06"/>
    <s v="NA"/>
    <s v="NA"/>
    <n v="58.144898213408602"/>
    <s v="NA"/>
    <n v="58.144898213408602"/>
  </r>
  <r>
    <n v="2019"/>
    <d v="2019-03-18T00:00:00"/>
    <x v="5"/>
    <s v="MWW"/>
    <x v="4"/>
    <d v="1899-12-30T12:09:00"/>
    <n v="30"/>
    <s v="grb"/>
    <s v="Graysby"/>
    <s v="Cephalopholis cruentata"/>
    <x v="2"/>
    <x v="0"/>
    <n v="19"/>
    <n v="1"/>
    <m/>
    <n v="1.1220000000000001E-2"/>
    <n v="3.07"/>
    <s v="NA"/>
    <s v="NA"/>
    <n v="94.572835830450003"/>
    <s v="NA"/>
    <n v="94.572835830450003"/>
  </r>
  <r>
    <n v="2019"/>
    <d v="2019-03-18T00:00:00"/>
    <x v="5"/>
    <s v="MWW"/>
    <x v="4"/>
    <d v="1899-12-30T12:09:00"/>
    <n v="30"/>
    <s v="grb"/>
    <s v="Graysby"/>
    <s v="Cephalopholis cruentata"/>
    <x v="2"/>
    <x v="0"/>
    <n v="15"/>
    <n v="1"/>
    <m/>
    <n v="1.1220000000000001E-2"/>
    <n v="3.07"/>
    <s v="NA"/>
    <s v="NA"/>
    <n v="45.771276260722111"/>
    <s v="NA"/>
    <n v="45.771276260722111"/>
  </r>
  <r>
    <n v="2019"/>
    <d v="2019-03-18T00:00:00"/>
    <x v="5"/>
    <s v="MWW"/>
    <x v="4"/>
    <d v="1899-12-30T12:09:00"/>
    <n v="30"/>
    <s v="lsq"/>
    <s v="Longspine Squirrelfish"/>
    <s v="Holocentrus rufus"/>
    <x v="6"/>
    <x v="0"/>
    <n v="18"/>
    <n v="1"/>
    <m/>
    <n v="1.1480000000000001E-2"/>
    <n v="2.89"/>
    <s v="NA"/>
    <s v="NA"/>
    <n v="48.716875629464418"/>
    <s v="NA"/>
    <n v="48.716875629464418"/>
  </r>
  <r>
    <n v="2019"/>
    <d v="2019-03-18T00:00:00"/>
    <x v="5"/>
    <s v="MWW"/>
    <x v="4"/>
    <d v="1899-12-30T12:09:00"/>
    <n v="30"/>
    <s v="blg"/>
    <s v="Blue Striped Grunt"/>
    <s v="Haemulon sciurus"/>
    <x v="3"/>
    <x v="0"/>
    <n v="24"/>
    <n v="1"/>
    <m/>
    <n v="1.549E-2"/>
    <n v="2.98"/>
    <s v="NA"/>
    <s v="NA"/>
    <n v="200.94671830999741"/>
    <s v="NA"/>
    <n v="200.94671830999741"/>
  </r>
  <r>
    <n v="2019"/>
    <d v="2019-03-18T00:00:00"/>
    <x v="5"/>
    <s v="MWW"/>
    <x v="4"/>
    <d v="1899-12-30T12:09:00"/>
    <n v="30"/>
    <s v="strp"/>
    <s v="Striped Parrotfish"/>
    <s v="Scarus iserti"/>
    <x v="7"/>
    <x v="1"/>
    <n v="22"/>
    <n v="1"/>
    <s v="t"/>
    <n v="1.0959999999999999E-2"/>
    <n v="3.01"/>
    <n v="-4.8887"/>
    <n v="3.0548000000000002"/>
    <n v="120.36572149485421"/>
    <n v="184.89825197921766"/>
    <n v="184.89825197921766"/>
  </r>
  <r>
    <n v="2019"/>
    <d v="2019-03-18T00:00:00"/>
    <x v="5"/>
    <s v="MWW"/>
    <x v="4"/>
    <d v="1899-12-30T12:09:00"/>
    <n v="30"/>
    <s v="stop"/>
    <s v="Stoplight Parrotfish"/>
    <s v="Sparisoma viride"/>
    <x v="7"/>
    <x v="1"/>
    <n v="24"/>
    <n v="1"/>
    <s v="t"/>
    <n v="1.38E-2"/>
    <n v="3.04"/>
    <n v="-4.4317000000000002"/>
    <n v="2.9051"/>
    <n v="216.63132757933843"/>
    <n v="304.12468932899543"/>
    <n v="304.12468932899543"/>
  </r>
  <r>
    <n v="2019"/>
    <d v="2019-03-18T00:00:00"/>
    <x v="5"/>
    <s v="MWW"/>
    <x v="4"/>
    <d v="1899-12-30T12:09:00"/>
    <n v="30"/>
    <s v="prp"/>
    <s v="Princess Parrotfish"/>
    <s v="Scarus taeniopterus"/>
    <x v="7"/>
    <x v="1"/>
    <n v="23"/>
    <n v="1"/>
    <s v="t"/>
    <n v="3.3500000000000002E-2"/>
    <n v="2.7086000000000001"/>
    <n v="-3.2256999999999998"/>
    <n v="2.3852000000000002"/>
    <n v="163.46351132632066"/>
    <n v="255.56020890468707"/>
    <n v="255.56020890468707"/>
  </r>
  <r>
    <n v="2019"/>
    <d v="2019-03-18T00:00:00"/>
    <x v="5"/>
    <s v="MWW"/>
    <x v="4"/>
    <d v="1899-12-30T12:09:00"/>
    <n v="30"/>
    <s v="prp"/>
    <s v="Princess Parrotfish"/>
    <s v="Scarus taeniopterus"/>
    <x v="7"/>
    <x v="1"/>
    <n v="19"/>
    <n v="1"/>
    <s v="t"/>
    <n v="3.3500000000000002E-2"/>
    <n v="2.7086000000000001"/>
    <n v="-3.2256999999999998"/>
    <n v="2.3852000000000002"/>
    <n v="97.426434846443598"/>
    <n v="162.02539503890316"/>
    <n v="162.02539503890316"/>
  </r>
  <r>
    <n v="2019"/>
    <d v="2019-03-18T00:00:00"/>
    <x v="5"/>
    <s v="MWW"/>
    <x v="4"/>
    <d v="1899-12-30T12:09:00"/>
    <n v="30"/>
    <s v="prp"/>
    <s v="Princess Parrotfish"/>
    <s v="Scarus taeniopterus"/>
    <x v="7"/>
    <x v="1"/>
    <n v="13"/>
    <n v="1"/>
    <s v="i"/>
    <n v="3.3500000000000002E-2"/>
    <n v="2.7086000000000001"/>
    <n v="-3.2256999999999998"/>
    <n v="2.3852000000000002"/>
    <n v="34.855536441080481"/>
    <n v="65.535660968650873"/>
    <n v="65.535660968650873"/>
  </r>
  <r>
    <n v="2019"/>
    <d v="2019-03-18T00:00:00"/>
    <x v="5"/>
    <s v="MWW"/>
    <x v="4"/>
    <d v="1899-12-30T12:09:00"/>
    <n v="30"/>
    <s v="qup"/>
    <s v="Queen Parrotfish"/>
    <s v="Scarus vetula"/>
    <x v="7"/>
    <x v="1"/>
    <n v="15"/>
    <n v="1"/>
    <s v="i"/>
    <n v="1.38E-2"/>
    <n v="3.03"/>
    <n v="-5.0162000000000004"/>
    <n v="3.1109"/>
    <n v="50.516773140000247"/>
    <n v="56.67640536097241"/>
    <n v="56.67640536097241"/>
  </r>
  <r>
    <n v="2019"/>
    <d v="2019-03-18T00:00:00"/>
    <x v="5"/>
    <s v="MWW"/>
    <x v="4"/>
    <d v="1899-12-30T12:09:00"/>
    <n v="30"/>
    <s v="qup"/>
    <s v="Queen Parrotfish"/>
    <s v="Scarus vetula"/>
    <x v="7"/>
    <x v="1"/>
    <n v="30"/>
    <n v="1"/>
    <s v="t"/>
    <n v="1.38E-2"/>
    <n v="3.03"/>
    <n v="-5.0162000000000004"/>
    <n v="3.1109"/>
    <n v="412.62590342031763"/>
    <n v="489.6395738782121"/>
    <n v="489.6395738782121"/>
  </r>
  <r>
    <n v="2019"/>
    <d v="2019-03-18T00:00:00"/>
    <x v="5"/>
    <s v="MWW"/>
    <x v="4"/>
    <d v="1899-12-30T12:09:00"/>
    <n v="30"/>
    <s v="stop"/>
    <s v="Stoplight Parrotfish"/>
    <s v="Sparisoma viride"/>
    <x v="7"/>
    <x v="1"/>
    <n v="24"/>
    <n v="1"/>
    <s v="i"/>
    <n v="1.38E-2"/>
    <n v="3.04"/>
    <n v="-4.4317000000000002"/>
    <n v="2.9051"/>
    <n v="216.63132757933843"/>
    <n v="304.12468932899543"/>
    <n v="304.12468932899543"/>
  </r>
  <r>
    <n v="2019"/>
    <d v="2019-03-18T00:00:00"/>
    <x v="5"/>
    <s v="MWW"/>
    <x v="4"/>
    <d v="1899-12-30T12:09:00"/>
    <n v="30"/>
    <s v="prp"/>
    <s v="Princess Parrotfish"/>
    <s v="Scarus taeniopterus"/>
    <x v="7"/>
    <x v="1"/>
    <n v="14"/>
    <n v="1"/>
    <s v="i"/>
    <n v="3.3500000000000002E-2"/>
    <n v="2.7086000000000001"/>
    <n v="-3.2256999999999998"/>
    <n v="2.3852000000000002"/>
    <n v="42.603688875365265"/>
    <n v="78.206813423753971"/>
    <n v="78.206813423753971"/>
  </r>
  <r>
    <n v="2019"/>
    <d v="2019-03-18T00:00:00"/>
    <x v="5"/>
    <s v="MWW"/>
    <x v="4"/>
    <d v="1899-12-30T12:09:00"/>
    <n v="30"/>
    <s v="rbp"/>
    <s v="Redband Parrotfish"/>
    <s v="Sparisoma aurofrenatum"/>
    <x v="7"/>
    <x v="1"/>
    <n v="19"/>
    <n v="1"/>
    <s v="t"/>
    <n v="1.072E-2"/>
    <n v="3.12"/>
    <n v="-4.0781000000000001"/>
    <n v="2.7437999999999998"/>
    <n v="104.69019779399261"/>
    <n v="149.3977752647418"/>
    <n v="149.3977752647418"/>
  </r>
  <r>
    <n v="2019"/>
    <d v="2019-03-18T00:00:00"/>
    <x v="5"/>
    <s v="MWW"/>
    <x v="4"/>
    <d v="1899-12-30T12:09:00"/>
    <n v="30"/>
    <s v="rtp"/>
    <s v="Redtail Parrotfish"/>
    <s v="Sparisoma chrysopterum"/>
    <x v="7"/>
    <x v="1"/>
    <n v="30"/>
    <n v="1"/>
    <s v="i"/>
    <n v="1.072E-2"/>
    <n v="3.09"/>
    <n v="-3.0508999999999999"/>
    <n v="2.3191999999999999"/>
    <n v="393.09675834124738"/>
    <n v="494.35577733610052"/>
    <n v="494.35577733610052"/>
  </r>
  <r>
    <n v="2019"/>
    <d v="2019-03-18T00:00:00"/>
    <x v="5"/>
    <s v="MWW"/>
    <x v="4"/>
    <d v="1899-12-30T12:09:00"/>
    <n v="30"/>
    <s v="stop"/>
    <s v="Stoplight Parrotfish"/>
    <s v="Sparisoma viride"/>
    <x v="7"/>
    <x v="1"/>
    <n v="20"/>
    <n v="1"/>
    <s v="i"/>
    <n v="1.38E-2"/>
    <n v="3.04"/>
    <n v="-4.4317000000000002"/>
    <n v="2.9051"/>
    <n v="124.45440510662077"/>
    <n v="179.06975540636282"/>
    <n v="179.06975540636282"/>
  </r>
  <r>
    <n v="2019"/>
    <d v="2019-03-18T00:00:00"/>
    <x v="5"/>
    <s v="MWW"/>
    <x v="4"/>
    <d v="1899-12-30T12:09:00"/>
    <n v="30"/>
    <s v="stop"/>
    <s v="Stoplight Parrotfish"/>
    <s v="Sparisoma viride"/>
    <x v="7"/>
    <x v="1"/>
    <n v="19"/>
    <n v="1"/>
    <s v="i"/>
    <n v="1.38E-2"/>
    <n v="3.04"/>
    <n v="-4.4317000000000002"/>
    <n v="2.9051"/>
    <n v="106.48539183224881"/>
    <n v="154.2790962414671"/>
    <n v="154.2790962414671"/>
  </r>
  <r>
    <n v="2019"/>
    <d v="2019-03-18T00:00:00"/>
    <x v="5"/>
    <s v="MWW"/>
    <x v="4"/>
    <d v="1899-12-30T12:09:00"/>
    <n v="30"/>
    <s v="stop"/>
    <s v="Stoplight Parrotfish"/>
    <s v="Sparisoma viride"/>
    <x v="7"/>
    <x v="1"/>
    <n v="24"/>
    <n v="1"/>
    <s v="i"/>
    <n v="1.38E-2"/>
    <n v="3.04"/>
    <n v="-4.4317000000000002"/>
    <n v="2.9051"/>
    <n v="216.63132757933843"/>
    <n v="304.12468932899543"/>
    <n v="304.12468932899543"/>
  </r>
  <r>
    <n v="2019"/>
    <d v="2019-03-18T00:00:00"/>
    <x v="5"/>
    <s v="MWW"/>
    <x v="4"/>
    <d v="1899-12-30T12:09:00"/>
    <n v="30"/>
    <s v="stop"/>
    <s v="Stoplight Parrotfish"/>
    <s v="Sparisoma viride"/>
    <x v="7"/>
    <x v="1"/>
    <n v="15"/>
    <n v="1"/>
    <m/>
    <n v="1.38E-2"/>
    <n v="3.04"/>
    <n v="-4.4317000000000002"/>
    <n v="2.9051"/>
    <n v="51.903484390238546"/>
    <n v="77.635922295629129"/>
    <n v="77.635922295629129"/>
  </r>
  <r>
    <n v="2019"/>
    <d v="2019-03-18T00:00:00"/>
    <x v="5"/>
    <s v="MWW"/>
    <x v="4"/>
    <d v="1899-12-30T12:09:00"/>
    <n v="30"/>
    <s v="rbp"/>
    <s v="Redband Parrotfish"/>
    <s v="Sparisoma aurofrenatum"/>
    <x v="7"/>
    <x v="1"/>
    <n v="15"/>
    <n v="1"/>
    <s v="i"/>
    <n v="1.072E-2"/>
    <n v="3.12"/>
    <n v="-4.0781000000000001"/>
    <n v="2.7437999999999998"/>
    <n v="50.072527485111436"/>
    <n v="78.101467931149301"/>
    <n v="78.101467931149301"/>
  </r>
  <r>
    <n v="2019"/>
    <d v="2019-03-18T00:00:00"/>
    <x v="5"/>
    <s v="MWW"/>
    <x v="4"/>
    <d v="1899-12-30T12:09:00"/>
    <n v="30"/>
    <s v="prp"/>
    <s v="Princess Parrotfish"/>
    <s v="Scarus taeniopterus"/>
    <x v="7"/>
    <x v="1"/>
    <n v="16"/>
    <n v="1"/>
    <s v="i"/>
    <n v="3.3500000000000002E-2"/>
    <n v="2.7086000000000001"/>
    <n v="-3.2256999999999998"/>
    <n v="2.3852000000000002"/>
    <n v="61.167987518884857"/>
    <n v="107.53924488293569"/>
    <n v="107.53924488293569"/>
  </r>
  <r>
    <n v="2019"/>
    <d v="2019-03-18T00:00:00"/>
    <x v="5"/>
    <s v="MWW"/>
    <x v="4"/>
    <d v="1899-12-30T12:09:00"/>
    <n v="30"/>
    <s v="rbp"/>
    <s v="Redband Parrotfish"/>
    <s v="Sparisoma aurofrenatum"/>
    <x v="7"/>
    <x v="1"/>
    <n v="11"/>
    <n v="1"/>
    <s v="i"/>
    <n v="1.072E-2"/>
    <n v="3.12"/>
    <n v="-4.0781000000000001"/>
    <n v="2.7437999999999998"/>
    <n v="19.025670149233743"/>
    <n v="33.348265430255303"/>
    <n v="33.348265430255303"/>
  </r>
  <r>
    <n v="2019"/>
    <d v="2019-03-18T00:00:00"/>
    <x v="5"/>
    <s v="MWW"/>
    <x v="4"/>
    <d v="1899-12-30T12:09:00"/>
    <n v="30"/>
    <s v="qup"/>
    <s v="Queen Parrotfish"/>
    <s v="Scarus vetula"/>
    <x v="7"/>
    <x v="1"/>
    <n v="26"/>
    <n v="1"/>
    <s v="i"/>
    <n v="1.38E-2"/>
    <n v="3.03"/>
    <n v="-5.0162000000000004"/>
    <n v="3.1109"/>
    <n v="267.45352779811407"/>
    <n v="313.71883111439962"/>
    <n v="313.71883111439962"/>
  </r>
  <r>
    <n v="2019"/>
    <d v="2019-03-18T00:00:00"/>
    <x v="5"/>
    <s v="MWW"/>
    <x v="4"/>
    <d v="1899-12-30T12:09:00"/>
    <n v="30"/>
    <s v="crw"/>
    <s v="Creole Wrasse"/>
    <s v="Clepticus parrae"/>
    <x v="1"/>
    <x v="3"/>
    <n v="19"/>
    <n v="1"/>
    <m/>
    <n v="9.5499999999999995E-3"/>
    <n v="3.05"/>
    <s v="NA"/>
    <s v="NA"/>
    <n v="75.893023407959475"/>
    <s v="NA"/>
    <n v="75.893023407959475"/>
  </r>
  <r>
    <n v="2019"/>
    <d v="2019-03-18T00:00:00"/>
    <x v="5"/>
    <s v="MWW"/>
    <x v="4"/>
    <d v="1899-12-30T12:09:00"/>
    <n v="30"/>
    <s v="brc"/>
    <s v="Brown Chromis"/>
    <s v="Chromis multilineata"/>
    <x v="12"/>
    <x v="3"/>
    <n v="14"/>
    <n v="15"/>
    <m/>
    <n v="1.4789999999999999E-2"/>
    <n v="2.98"/>
    <s v="NA"/>
    <s v="NA"/>
    <n v="38.49725114809862"/>
    <s v="NA"/>
    <n v="577.45876722147932"/>
  </r>
  <r>
    <n v="2019"/>
    <d v="2019-03-18T00:00:00"/>
    <x v="5"/>
    <s v="MWW"/>
    <x v="5"/>
    <d v="1899-12-30T12:20:00"/>
    <n v="30"/>
    <s v="blg"/>
    <s v="Blue Striped Grunt"/>
    <s v="Haemulon sciurus"/>
    <x v="3"/>
    <x v="0"/>
    <n v="26"/>
    <n v="1"/>
    <m/>
    <n v="1.549E-2"/>
    <n v="2.98"/>
    <s v="NA"/>
    <s v="NA"/>
    <n v="255.07740771257104"/>
    <s v="NA"/>
    <n v="255.07740771257104"/>
  </r>
  <r>
    <n v="2019"/>
    <d v="2019-03-18T00:00:00"/>
    <x v="5"/>
    <s v="MWW"/>
    <x v="5"/>
    <d v="1899-12-30T12:20:00"/>
    <n v="30"/>
    <s v="sms"/>
    <s v="Schoolmaster snapper"/>
    <s v="Lutjanus apodus"/>
    <x v="0"/>
    <x v="0"/>
    <n v="24"/>
    <n v="1"/>
    <m/>
    <n v="1.413E-2"/>
    <n v="2.98"/>
    <s v="NA"/>
    <s v="NA"/>
    <n v="183.30388184120486"/>
    <s v="NA"/>
    <n v="183.30388184120486"/>
  </r>
  <r>
    <n v="2019"/>
    <d v="2019-03-18T00:00:00"/>
    <x v="5"/>
    <s v="MWW"/>
    <x v="5"/>
    <d v="1899-12-30T12:20:00"/>
    <n v="30"/>
    <s v="sms"/>
    <s v="Schoolmaster snapper"/>
    <s v="Lutjanus apodus"/>
    <x v="0"/>
    <x v="0"/>
    <n v="32"/>
    <n v="1"/>
    <m/>
    <n v="1.413E-2"/>
    <n v="2.98"/>
    <s v="NA"/>
    <s v="NA"/>
    <n v="432.00532219216183"/>
    <s v="NA"/>
    <n v="432.00532219216183"/>
  </r>
  <r>
    <n v="2019"/>
    <d v="2019-03-18T00:00:00"/>
    <x v="5"/>
    <s v="MWW"/>
    <x v="5"/>
    <d v="1899-12-30T12:20:00"/>
    <n v="30"/>
    <s v="fra"/>
    <s v="French Angelfish"/>
    <s v="Pomacanthus paru"/>
    <x v="15"/>
    <x v="0"/>
    <n v="20"/>
    <n v="1"/>
    <m/>
    <n v="3.09E-2"/>
    <n v="2.95"/>
    <s v="NA"/>
    <s v="NA"/>
    <n v="212.81241818680488"/>
    <s v="NA"/>
    <n v="212.81241818680488"/>
  </r>
  <r>
    <n v="2019"/>
    <d v="2019-03-18T00:00:00"/>
    <x v="5"/>
    <s v="MWW"/>
    <x v="5"/>
    <d v="1899-12-30T12:20:00"/>
    <n v="30"/>
    <s v="crf"/>
    <s v="Creole Fish"/>
    <s v="Paranthias furcifer"/>
    <x v="2"/>
    <x v="0"/>
    <n v="19"/>
    <n v="10"/>
    <m/>
    <n v="1.35E-2"/>
    <n v="3.0430000000000001"/>
    <s v="NA"/>
    <s v="NA"/>
    <n v="105.09473905509115"/>
    <s v="NA"/>
    <n v="1050.9473905509115"/>
  </r>
  <r>
    <n v="2019"/>
    <d v="2019-03-18T00:00:00"/>
    <x v="5"/>
    <s v="MWW"/>
    <x v="5"/>
    <d v="1899-12-30T12:20:00"/>
    <n v="30"/>
    <s v="frg"/>
    <s v="French Grunt"/>
    <s v="Haemulon flavolineatum"/>
    <x v="3"/>
    <x v="0"/>
    <n v="18"/>
    <n v="1"/>
    <m/>
    <n v="1.349E-2"/>
    <n v="3"/>
    <s v="NA"/>
    <s v="NA"/>
    <n v="78.673680000000004"/>
    <s v="NA"/>
    <n v="78.673680000000004"/>
  </r>
  <r>
    <n v="2019"/>
    <d v="2019-03-18T00:00:00"/>
    <x v="5"/>
    <s v="MWW"/>
    <x v="5"/>
    <d v="1899-12-30T12:20:00"/>
    <n v="30"/>
    <s v="ygf"/>
    <s v="Goatfish"/>
    <s v="Mulloidichthys martinicus"/>
    <x v="4"/>
    <x v="0"/>
    <n v="17"/>
    <n v="1"/>
    <m/>
    <n v="9.7699999999999992E-3"/>
    <n v="3.12"/>
    <s v="NA"/>
    <s v="NA"/>
    <n v="67.436527390317082"/>
    <s v="NA"/>
    <n v="67.436527390317082"/>
  </r>
  <r>
    <n v="2019"/>
    <d v="2019-03-18T00:00:00"/>
    <x v="5"/>
    <s v="MWW"/>
    <x v="5"/>
    <d v="1899-12-30T12:20:00"/>
    <n v="30"/>
    <s v="yhw"/>
    <s v="Yellowhead Wrasse"/>
    <s v="Halichoeres garnoti"/>
    <x v="1"/>
    <x v="0"/>
    <n v="18"/>
    <n v="1"/>
    <m/>
    <n v="0.01"/>
    <n v="3.13"/>
    <s v="NA"/>
    <s v="NA"/>
    <n v="84.918622557127222"/>
    <s v="NA"/>
    <n v="84.918622557127222"/>
  </r>
  <r>
    <n v="2019"/>
    <d v="2019-03-18T00:00:00"/>
    <x v="5"/>
    <s v="MWW"/>
    <x v="5"/>
    <d v="1899-12-30T12:20:00"/>
    <n v="30"/>
    <s v="crf"/>
    <s v="Creole Fish"/>
    <s v="Paranthias furcifer"/>
    <x v="2"/>
    <x v="0"/>
    <n v="16"/>
    <n v="2"/>
    <m/>
    <n v="1.35E-2"/>
    <n v="3.0430000000000001"/>
    <s v="NA"/>
    <s v="NA"/>
    <n v="62.297536858985559"/>
    <s v="NA"/>
    <n v="124.59507371797112"/>
  </r>
  <r>
    <n v="2019"/>
    <d v="2019-03-18T00:00:00"/>
    <x v="5"/>
    <s v="MWW"/>
    <x v="5"/>
    <d v="1899-12-30T12:20:00"/>
    <n v="30"/>
    <s v="bbs"/>
    <s v="Blackbar soldierfish"/>
    <s v="Myripristis jacobus "/>
    <x v="6"/>
    <x v="0"/>
    <n v="16"/>
    <n v="3"/>
    <m/>
    <n v="1.2019999999999999E-2"/>
    <n v="3.06"/>
    <s v="NA"/>
    <s v="NA"/>
    <n v="58.144898213408602"/>
    <s v="NA"/>
    <n v="174.43469464022581"/>
  </r>
  <r>
    <n v="2019"/>
    <d v="2019-03-18T00:00:00"/>
    <x v="5"/>
    <s v="MWW"/>
    <x v="5"/>
    <d v="1899-12-30T12:20:00"/>
    <n v="30"/>
    <s v="crf"/>
    <s v="Creole Fish"/>
    <s v="Paranthias furcifer"/>
    <x v="2"/>
    <x v="0"/>
    <n v="18"/>
    <n v="1"/>
    <m/>
    <n v="1.35E-2"/>
    <n v="3.0430000000000001"/>
    <s v="NA"/>
    <s v="NA"/>
    <n v="89.151365916048732"/>
    <s v="NA"/>
    <n v="89.151365916048732"/>
  </r>
  <r>
    <n v="2019"/>
    <d v="2019-03-18T00:00:00"/>
    <x v="5"/>
    <s v="MWW"/>
    <x v="5"/>
    <d v="1899-12-30T12:20:00"/>
    <n v="30"/>
    <s v="ygf"/>
    <s v="Goatfish"/>
    <s v="Mulloidichthys martinicus"/>
    <x v="4"/>
    <x v="0"/>
    <n v="19"/>
    <n v="1"/>
    <m/>
    <n v="9.7699999999999992E-3"/>
    <n v="3.12"/>
    <s v="NA"/>
    <s v="NA"/>
    <n v="95.4126149670996"/>
    <s v="NA"/>
    <n v="95.4126149670996"/>
  </r>
  <r>
    <n v="2019"/>
    <d v="2019-03-18T00:00:00"/>
    <x v="5"/>
    <s v="MWW"/>
    <x v="5"/>
    <d v="1899-12-30T12:20:00"/>
    <n v="30"/>
    <s v="yhw"/>
    <s v="Yellowhead Wrasse"/>
    <s v="Halichoeres garnoti"/>
    <x v="1"/>
    <x v="0"/>
    <n v="3"/>
    <n v="1"/>
    <m/>
    <n v="0.01"/>
    <n v="3.13"/>
    <s v="NA"/>
    <s v="NA"/>
    <n v="0.3114508548769428"/>
    <s v="NA"/>
    <n v="0.3114508548769428"/>
  </r>
  <r>
    <n v="2019"/>
    <d v="2019-03-18T00:00:00"/>
    <x v="5"/>
    <s v="MWW"/>
    <x v="5"/>
    <d v="1899-12-30T12:20:00"/>
    <n v="30"/>
    <s v="yhw"/>
    <s v="Yellowhead Wrasse"/>
    <s v="Halichoeres garnoti"/>
    <x v="1"/>
    <x v="0"/>
    <n v="5"/>
    <n v="1"/>
    <m/>
    <n v="0.01"/>
    <n v="3.13"/>
    <s v="NA"/>
    <s v="NA"/>
    <n v="1.540905884130453"/>
    <s v="NA"/>
    <n v="1.540905884130453"/>
  </r>
  <r>
    <n v="2019"/>
    <d v="2019-03-18T00:00:00"/>
    <x v="5"/>
    <s v="MWW"/>
    <x v="5"/>
    <d v="1899-12-30T12:20:00"/>
    <n v="30"/>
    <s v="bhw"/>
    <s v="Bluehead Wrasse"/>
    <s v="Thalassoma bifasciatum"/>
    <x v="1"/>
    <x v="0"/>
    <n v="5"/>
    <n v="20"/>
    <m/>
    <n v="8.9099999999999995E-3"/>
    <n v="3.01"/>
    <s v="NA"/>
    <s v="NA"/>
    <n v="1.1318201385239828"/>
    <s v="NA"/>
    <n v="22.636402770479656"/>
  </r>
  <r>
    <n v="2019"/>
    <d v="2019-03-18T00:00:00"/>
    <x v="5"/>
    <s v="MWW"/>
    <x v="5"/>
    <d v="1899-12-30T12:20:00"/>
    <n v="30"/>
    <s v="strp"/>
    <s v="Striped Parrotfish"/>
    <s v="Scarus iserti"/>
    <x v="7"/>
    <x v="1"/>
    <n v="27"/>
    <n v="1"/>
    <s v="t"/>
    <n v="1.0959999999999999E-2"/>
    <n v="3.01"/>
    <n v="-4.8887"/>
    <n v="3.0548000000000002"/>
    <n v="222.95411082060349"/>
    <n v="345.6447993328743"/>
    <n v="345.6447993328743"/>
  </r>
  <r>
    <n v="2019"/>
    <d v="2019-03-18T00:00:00"/>
    <x v="5"/>
    <s v="MWW"/>
    <x v="5"/>
    <d v="1899-12-30T12:20:00"/>
    <n v="30"/>
    <s v="qup"/>
    <s v="Queen Parrotfish"/>
    <s v="Scarus vetula"/>
    <x v="7"/>
    <x v="1"/>
    <n v="35"/>
    <n v="1"/>
    <s v="t"/>
    <n v="1.38E-2"/>
    <n v="3.03"/>
    <n v="-5.0162000000000004"/>
    <n v="3.1109"/>
    <n v="658.27181550210435"/>
    <n v="790.93588337793562"/>
    <n v="790.93588337793562"/>
  </r>
  <r>
    <n v="2019"/>
    <d v="2019-03-18T00:00:00"/>
    <x v="5"/>
    <s v="MWW"/>
    <x v="5"/>
    <d v="1899-12-30T12:20:00"/>
    <n v="30"/>
    <s v="stop"/>
    <s v="Stoplight Parrotfish"/>
    <s v="Sparisoma viride"/>
    <x v="7"/>
    <x v="1"/>
    <n v="26"/>
    <n v="1"/>
    <s v="t"/>
    <n v="1.38E-2"/>
    <n v="3.04"/>
    <n v="-4.4317000000000002"/>
    <n v="2.9051"/>
    <n v="276.31092977022331"/>
    <n v="383.741768934785"/>
    <n v="383.741768934785"/>
  </r>
  <r>
    <n v="2019"/>
    <d v="2019-03-18T00:00:00"/>
    <x v="5"/>
    <s v="MWW"/>
    <x v="5"/>
    <d v="1899-12-30T12:20:00"/>
    <n v="30"/>
    <s v="stop"/>
    <s v="Stoplight Parrotfish"/>
    <s v="Sparisoma viride"/>
    <x v="7"/>
    <x v="1"/>
    <n v="24"/>
    <n v="1"/>
    <s v="i"/>
    <n v="1.38E-2"/>
    <n v="3.04"/>
    <n v="-4.4317000000000002"/>
    <n v="2.9051"/>
    <n v="216.63132757933843"/>
    <n v="304.12468932899543"/>
    <n v="304.12468932899543"/>
  </r>
  <r>
    <n v="2019"/>
    <d v="2019-03-18T00:00:00"/>
    <x v="5"/>
    <s v="MWW"/>
    <x v="5"/>
    <d v="1899-12-30T12:20:00"/>
    <n v="30"/>
    <s v="stop"/>
    <s v="Stoplight Parrotfish"/>
    <s v="Sparisoma viride"/>
    <x v="7"/>
    <x v="1"/>
    <n v="16"/>
    <n v="1"/>
    <s v="i"/>
    <n v="1.38E-2"/>
    <n v="3.04"/>
    <n v="-4.4317000000000002"/>
    <n v="2.9051"/>
    <n v="63.154432022104622"/>
    <n v="93.645941776792625"/>
    <n v="93.645941776792625"/>
  </r>
  <r>
    <n v="2019"/>
    <d v="2019-03-18T00:00:00"/>
    <x v="5"/>
    <s v="MWW"/>
    <x v="5"/>
    <d v="1899-12-30T12:20:00"/>
    <n v="30"/>
    <s v="stop"/>
    <s v="Stoplight Parrotfish"/>
    <s v="Sparisoma viride"/>
    <x v="7"/>
    <x v="1"/>
    <n v="20"/>
    <n v="1"/>
    <s v="i"/>
    <n v="1.38E-2"/>
    <n v="3.04"/>
    <n v="-4.4317000000000002"/>
    <n v="2.9051"/>
    <n v="124.45440510662077"/>
    <n v="179.06975540636282"/>
    <n v="179.06975540636282"/>
  </r>
  <r>
    <n v="2019"/>
    <d v="2019-03-18T00:00:00"/>
    <x v="5"/>
    <s v="MWW"/>
    <x v="5"/>
    <d v="1899-12-30T12:20:00"/>
    <n v="30"/>
    <s v="rbp"/>
    <s v="Redband Parrotfish"/>
    <s v="Sparisoma aurofrenatum"/>
    <x v="7"/>
    <x v="1"/>
    <n v="16"/>
    <n v="1"/>
    <s v="t"/>
    <n v="1.072E-2"/>
    <n v="3.12"/>
    <n v="-4.0781000000000001"/>
    <n v="2.7437999999999998"/>
    <n v="61.241967015019895"/>
    <n v="93.231872840853399"/>
    <n v="93.231872840853399"/>
  </r>
  <r>
    <n v="2019"/>
    <d v="2019-03-18T00:00:00"/>
    <x v="5"/>
    <s v="MWW"/>
    <x v="5"/>
    <d v="1899-12-30T12:20:00"/>
    <n v="30"/>
    <s v="prp"/>
    <s v="Princess Parrotfish"/>
    <s v="Scarus taeniopterus"/>
    <x v="7"/>
    <x v="1"/>
    <n v="12"/>
    <n v="3"/>
    <s v="i"/>
    <n v="3.3500000000000002E-2"/>
    <n v="2.7086000000000001"/>
    <n v="-3.2256999999999998"/>
    <n v="2.3852000000000002"/>
    <n v="28.061774480442775"/>
    <n v="54.145592205106873"/>
    <n v="162.43677661532061"/>
  </r>
  <r>
    <n v="2019"/>
    <d v="2019-03-18T00:00:00"/>
    <x v="5"/>
    <s v="MWW"/>
    <x v="5"/>
    <d v="1899-12-30T12:20:00"/>
    <n v="30"/>
    <s v="prp"/>
    <s v="Princess Parrotfish"/>
    <s v="Scarus taeniopterus"/>
    <x v="7"/>
    <x v="1"/>
    <n v="15"/>
    <n v="6"/>
    <s v="i"/>
    <n v="3.3500000000000002E-2"/>
    <n v="2.7086000000000001"/>
    <n v="-3.2256999999999998"/>
    <n v="2.3852000000000002"/>
    <n v="51.357702984233178"/>
    <n v="92.19616810425471"/>
    <n v="553.17700862552829"/>
  </r>
  <r>
    <n v="2019"/>
    <d v="2019-03-18T00:00:00"/>
    <x v="5"/>
    <s v="MWW"/>
    <x v="5"/>
    <d v="1899-12-30T12:20:00"/>
    <n v="30"/>
    <s v="prp"/>
    <s v="Princess Parrotfish"/>
    <s v="Scarus taeniopterus"/>
    <x v="7"/>
    <x v="1"/>
    <n v="3"/>
    <n v="2"/>
    <s v="j"/>
    <n v="3.3500000000000002E-2"/>
    <n v="2.7086000000000001"/>
    <n v="-3.2256999999999998"/>
    <n v="2.3852000000000002"/>
    <n v="0.65671273400963648"/>
    <n v="1.9839449475553055"/>
    <n v="3.967889895110611"/>
  </r>
  <r>
    <n v="2019"/>
    <d v="2019-03-18T00:00:00"/>
    <x v="5"/>
    <s v="MWW"/>
    <x v="5"/>
    <d v="1899-12-30T12:20:00"/>
    <n v="30"/>
    <s v="stop"/>
    <s v="Stoplight Parrotfish"/>
    <s v="Sparisoma viride"/>
    <x v="7"/>
    <x v="1"/>
    <n v="17"/>
    <n v="1"/>
    <s v="i"/>
    <n v="1.38E-2"/>
    <n v="3.04"/>
    <n v="-4.4317000000000002"/>
    <n v="2.9051"/>
    <n v="75.935316492400261"/>
    <n v="111.68045161684626"/>
    <n v="111.68045161684626"/>
  </r>
  <r>
    <n v="2019"/>
    <d v="2019-03-18T00:00:00"/>
    <x v="5"/>
    <s v="MWW"/>
    <x v="5"/>
    <d v="1899-12-30T12:20:00"/>
    <n v="30"/>
    <s v="crw"/>
    <s v="Creole Wrasse"/>
    <s v="Clepticus parrae"/>
    <x v="1"/>
    <x v="3"/>
    <n v="18"/>
    <n v="5"/>
    <m/>
    <n v="9.5499999999999995E-3"/>
    <n v="3.05"/>
    <s v="NA"/>
    <s v="NA"/>
    <n v="64.355328596983767"/>
    <s v="NA"/>
    <n v="321.77664298491885"/>
  </r>
  <r>
    <n v="2019"/>
    <d v="2019-03-18T00:00:00"/>
    <x v="5"/>
    <s v="MWW"/>
    <x v="5"/>
    <d v="1899-12-30T12:20:00"/>
    <n v="30"/>
    <s v="blc"/>
    <s v="Blue Chromis"/>
    <s v="Chromis cyanea"/>
    <x v="12"/>
    <x v="3"/>
    <n v="10"/>
    <n v="2"/>
    <m/>
    <n v="1.4789999999999999E-2"/>
    <n v="2.98"/>
    <s v="NA"/>
    <s v="NA"/>
    <n v="14.124340347257048"/>
    <s v="NA"/>
    <n v="28.248680694514096"/>
  </r>
  <r>
    <n v="2019"/>
    <d v="2019-03-18T00:00:00"/>
    <x v="5"/>
    <s v="BDR"/>
    <x v="6"/>
    <d v="1899-12-30T11:25:00"/>
    <n v="30"/>
    <s v="trum"/>
    <s v="Atlantic trumpetfish"/>
    <s v="Aulostomus maculatus"/>
    <x v="14"/>
    <x v="0"/>
    <n v="40"/>
    <n v="1"/>
    <m/>
    <n v="1E-4"/>
    <n v="3.5539999999999998"/>
    <s v="NA"/>
    <s v="NA"/>
    <n v="49.399347121607263"/>
    <s v="NA"/>
    <n v="49.399347121607263"/>
  </r>
  <r>
    <n v="2019"/>
    <d v="2019-03-18T00:00:00"/>
    <x v="5"/>
    <s v="BDR"/>
    <x v="6"/>
    <d v="1899-12-30T11:25:00"/>
    <n v="30"/>
    <s v="trum"/>
    <s v="Atlantic trumpetfish"/>
    <s v="Aulostomus maculatus"/>
    <x v="14"/>
    <x v="0"/>
    <n v="21"/>
    <n v="1"/>
    <m/>
    <n v="1E-4"/>
    <n v="3.5539999999999998"/>
    <s v="NA"/>
    <s v="NA"/>
    <n v="5.0022728127050824"/>
    <s v="NA"/>
    <n v="5.0022728127050824"/>
  </r>
  <r>
    <n v="2019"/>
    <d v="2019-03-18T00:00:00"/>
    <x v="5"/>
    <s v="BDR"/>
    <x v="6"/>
    <d v="1899-12-30T11:25:00"/>
    <n v="30"/>
    <s v="ygf"/>
    <s v="Goatfish"/>
    <s v="Mulloidichthys martinicus"/>
    <x v="4"/>
    <x v="0"/>
    <n v="20"/>
    <n v="8"/>
    <m/>
    <n v="9.7699999999999992E-3"/>
    <n v="3.12"/>
    <s v="NA"/>
    <s v="NA"/>
    <n v="111.97166862172135"/>
    <s v="NA"/>
    <n v="895.77334897377079"/>
  </r>
  <r>
    <n v="2019"/>
    <d v="2019-03-18T00:00:00"/>
    <x v="5"/>
    <s v="BDR"/>
    <x v="6"/>
    <d v="1899-12-30T11:25:00"/>
    <n v="30"/>
    <s v="bbs"/>
    <s v="Blackbar soldierfish"/>
    <s v="Myripristis jacobus "/>
    <x v="6"/>
    <x v="0"/>
    <n v="15"/>
    <n v="1"/>
    <m/>
    <n v="1.2019999999999999E-2"/>
    <n v="3.06"/>
    <s v="NA"/>
    <s v="NA"/>
    <n v="47.724756406775086"/>
    <s v="NA"/>
    <n v="47.724756406775086"/>
  </r>
  <r>
    <n v="2019"/>
    <d v="2019-03-18T00:00:00"/>
    <x v="5"/>
    <s v="BDR"/>
    <x v="6"/>
    <d v="1899-12-30T11:25:00"/>
    <n v="30"/>
    <s v="bhw"/>
    <s v="Bluehead Wrasse"/>
    <s v="Thalassoma bifasciatum"/>
    <x v="1"/>
    <x v="0"/>
    <n v="7"/>
    <n v="1"/>
    <m/>
    <n v="8.9099999999999995E-3"/>
    <n v="3.01"/>
    <s v="NA"/>
    <s v="NA"/>
    <n v="3.1161819272016391"/>
    <s v="NA"/>
    <n v="3.1161819272016391"/>
  </r>
  <r>
    <n v="2019"/>
    <d v="2019-03-18T00:00:00"/>
    <x v="5"/>
    <s v="BDR"/>
    <x v="6"/>
    <d v="1899-12-30T11:25:00"/>
    <n v="30"/>
    <s v="blg"/>
    <s v="Blue Striped Grunt"/>
    <s v="Haemulon sciurus"/>
    <x v="3"/>
    <x v="0"/>
    <n v="25"/>
    <n v="1"/>
    <m/>
    <n v="1.549E-2"/>
    <n v="2.98"/>
    <s v="NA"/>
    <s v="NA"/>
    <n v="226.94083246080001"/>
    <s v="NA"/>
    <n v="226.94083246080001"/>
  </r>
  <r>
    <n v="2019"/>
    <d v="2019-03-18T00:00:00"/>
    <x v="5"/>
    <s v="BDR"/>
    <x v="6"/>
    <d v="1899-12-30T11:25:00"/>
    <n v="30"/>
    <s v="bhw"/>
    <s v="Bluehead Wrasse"/>
    <s v="Thalassoma bifasciatum"/>
    <x v="1"/>
    <x v="0"/>
    <n v="5"/>
    <n v="3"/>
    <m/>
    <n v="8.9099999999999995E-3"/>
    <n v="3.01"/>
    <s v="NA"/>
    <s v="NA"/>
    <n v="1.1318201385239828"/>
    <s v="NA"/>
    <n v="3.3954604155719483"/>
  </r>
  <r>
    <n v="2019"/>
    <d v="2019-03-18T00:00:00"/>
    <x v="5"/>
    <s v="BDR"/>
    <x v="6"/>
    <d v="1899-12-30T11:25:00"/>
    <n v="30"/>
    <s v="trum"/>
    <s v="Atlantic trumpetfish"/>
    <s v="Aulostomus maculatus"/>
    <x v="14"/>
    <x v="0"/>
    <n v="27"/>
    <n v="1"/>
    <m/>
    <n v="1E-4"/>
    <n v="3.5539999999999998"/>
    <s v="NA"/>
    <s v="NA"/>
    <n v="12.219876530473945"/>
    <s v="NA"/>
    <n v="12.219876530473945"/>
  </r>
  <r>
    <n v="2019"/>
    <d v="2019-03-18T00:00:00"/>
    <x v="5"/>
    <s v="BDR"/>
    <x v="6"/>
    <d v="1899-12-30T11:25:00"/>
    <n v="30"/>
    <s v="blg"/>
    <s v="Blue Striped Grunt"/>
    <s v="Haemulon sciurus"/>
    <x v="3"/>
    <x v="0"/>
    <n v="20"/>
    <n v="1"/>
    <m/>
    <n v="1.549E-2"/>
    <n v="2.98"/>
    <s v="NA"/>
    <s v="NA"/>
    <n v="116.71342259582475"/>
    <s v="NA"/>
    <n v="116.71342259582475"/>
  </r>
  <r>
    <n v="2019"/>
    <d v="2019-03-18T00:00:00"/>
    <x v="5"/>
    <s v="BDR"/>
    <x v="6"/>
    <d v="1899-12-30T11:25:00"/>
    <n v="30"/>
    <s v="sms"/>
    <s v="Schoolmaster snapper"/>
    <s v="Lutjanus apodus"/>
    <x v="0"/>
    <x v="0"/>
    <n v="28"/>
    <n v="2"/>
    <m/>
    <n v="1.413E-2"/>
    <n v="2.98"/>
    <s v="NA"/>
    <s v="NA"/>
    <n v="290.18375435828915"/>
    <s v="NA"/>
    <n v="580.3675087165783"/>
  </r>
  <r>
    <n v="2019"/>
    <d v="2019-03-18T00:00:00"/>
    <x v="5"/>
    <s v="BDR"/>
    <x v="6"/>
    <d v="1899-12-30T11:25:00"/>
    <n v="30"/>
    <s v="sms"/>
    <s v="Schoolmaster snapper"/>
    <s v="Lutjanus apodus"/>
    <x v="0"/>
    <x v="0"/>
    <n v="20"/>
    <n v="1"/>
    <m/>
    <n v="1.413E-2"/>
    <n v="2.98"/>
    <s v="NA"/>
    <s v="NA"/>
    <n v="106.46614985661742"/>
    <s v="NA"/>
    <n v="106.46614985661742"/>
  </r>
  <r>
    <n v="2019"/>
    <d v="2019-03-18T00:00:00"/>
    <x v="5"/>
    <s v="BDR"/>
    <x v="6"/>
    <d v="1899-12-30T11:25:00"/>
    <n v="30"/>
    <s v="wsf"/>
    <s v="Whitespotted Filefish"/>
    <s v="Cantherhines macrocerus"/>
    <x v="9"/>
    <x v="0"/>
    <n v="40"/>
    <n v="1"/>
    <m/>
    <n v="2.291E-2"/>
    <n v="2.89"/>
    <s v="NA"/>
    <s v="NA"/>
    <n v="977.18876274242177"/>
    <s v="NA"/>
    <n v="977.18876274242177"/>
  </r>
  <r>
    <n v="2019"/>
    <d v="2019-03-18T00:00:00"/>
    <x v="5"/>
    <s v="BDR"/>
    <x v="6"/>
    <d v="1899-12-30T11:25:00"/>
    <n v="30"/>
    <s v="wsf"/>
    <s v="Whitespotted Filefish"/>
    <s v="Cantherhines macrocerus"/>
    <x v="9"/>
    <x v="0"/>
    <n v="15"/>
    <n v="1"/>
    <m/>
    <n v="2.291E-2"/>
    <n v="2.89"/>
    <s v="NA"/>
    <s v="NA"/>
    <n v="57.402238376338723"/>
    <s v="NA"/>
    <n v="57.402238376338723"/>
  </r>
  <r>
    <n v="2019"/>
    <d v="2019-03-18T00:00:00"/>
    <x v="5"/>
    <s v="BDR"/>
    <x v="6"/>
    <d v="1899-12-30T11:25:00"/>
    <n v="30"/>
    <s v="stop"/>
    <s v="Stoplight Parrotfish"/>
    <s v="Sparisoma viride"/>
    <x v="7"/>
    <x v="1"/>
    <n v="13"/>
    <n v="2"/>
    <m/>
    <n v="1.38E-2"/>
    <n v="3.04"/>
    <n v="-4.4317000000000002"/>
    <n v="2.9051"/>
    <n v="33.594399108137019"/>
    <n v="51.229112573228946"/>
    <n v="102.45822514645789"/>
  </r>
  <r>
    <n v="2019"/>
    <d v="2019-03-18T00:00:00"/>
    <x v="5"/>
    <s v="BDR"/>
    <x v="6"/>
    <d v="1899-12-30T11:25:00"/>
    <n v="30"/>
    <s v="stop"/>
    <s v="Stoplight Parrotfish"/>
    <s v="Sparisoma viride"/>
    <x v="7"/>
    <x v="1"/>
    <n v="20"/>
    <n v="1"/>
    <s v="i"/>
    <n v="1.38E-2"/>
    <n v="3.04"/>
    <n v="-4.4317000000000002"/>
    <n v="2.9051"/>
    <n v="124.45440510662077"/>
    <n v="179.06975540636282"/>
    <n v="179.06975540636282"/>
  </r>
  <r>
    <n v="2019"/>
    <d v="2019-03-18T00:00:00"/>
    <x v="5"/>
    <s v="BDR"/>
    <x v="6"/>
    <d v="1899-12-30T11:25:00"/>
    <n v="30"/>
    <s v="stop"/>
    <s v="Stoplight Parrotfish"/>
    <s v="Sparisoma viride"/>
    <x v="7"/>
    <x v="1"/>
    <n v="13"/>
    <n v="1"/>
    <s v="j"/>
    <n v="1.38E-2"/>
    <n v="3.04"/>
    <n v="-4.4317000000000002"/>
    <n v="2.9051"/>
    <n v="33.594399108137019"/>
    <n v="51.229112573228946"/>
    <n v="51.229112573228946"/>
  </r>
  <r>
    <n v="2019"/>
    <d v="2019-03-18T00:00:00"/>
    <x v="5"/>
    <s v="BDR"/>
    <x v="6"/>
    <d v="1899-12-30T11:25:00"/>
    <n v="30"/>
    <s v="blt"/>
    <s v="Blue Tang"/>
    <s v="Acanthurus coeruleus"/>
    <x v="8"/>
    <x v="1"/>
    <n v="10"/>
    <n v="4"/>
    <m/>
    <n v="2.512E-2"/>
    <n v="2.96"/>
    <n v="-2.8241999999999998"/>
    <n v="2.2637999999999998"/>
    <n v="22.909712284620454"/>
    <n v="50.512632191459488"/>
    <n v="202.05052876583795"/>
  </r>
  <r>
    <n v="2019"/>
    <d v="2019-03-18T00:00:00"/>
    <x v="5"/>
    <s v="BDR"/>
    <x v="6"/>
    <d v="1899-12-30T11:25:00"/>
    <n v="30"/>
    <s v="blt"/>
    <s v="Blue Tang"/>
    <s v="Acanthurus coeruleus"/>
    <x v="8"/>
    <x v="1"/>
    <n v="15"/>
    <n v="4"/>
    <m/>
    <n v="2.512E-2"/>
    <n v="2.96"/>
    <n v="-2.8241999999999998"/>
    <n v="2.2637999999999998"/>
    <n v="76.076366478829684"/>
    <n v="126.48394196747614"/>
    <n v="505.93576786990457"/>
  </r>
  <r>
    <n v="2019"/>
    <d v="2019-03-18T00:00:00"/>
    <x v="5"/>
    <s v="BDR"/>
    <x v="6"/>
    <d v="1899-12-30T11:25:00"/>
    <n v="30"/>
    <s v="stop"/>
    <s v="Stoplight Parrotfish"/>
    <s v="Sparisoma viride"/>
    <x v="7"/>
    <x v="1"/>
    <n v="33"/>
    <n v="1"/>
    <s v="t"/>
    <n v="1.38E-2"/>
    <n v="3.04"/>
    <n v="-4.4317000000000002"/>
    <n v="2.9051"/>
    <n v="570.37628950044143"/>
    <n v="767.06973304521671"/>
    <n v="767.06973304521671"/>
  </r>
  <r>
    <n v="2019"/>
    <d v="2019-03-18T00:00:00"/>
    <x v="5"/>
    <s v="BDR"/>
    <x v="6"/>
    <d v="1899-12-30T11:25:00"/>
    <n v="30"/>
    <s v="ocs"/>
    <s v="Ocean Surgeonfish"/>
    <s v="Acanthurus bahianus"/>
    <x v="8"/>
    <x v="1"/>
    <n v="17"/>
    <n v="3"/>
    <m/>
    <n v="1.8620000000000001E-2"/>
    <n v="2.91"/>
    <n v="-4.6005000000000003"/>
    <n v="2.9752000000000001"/>
    <n v="70.890173269794147"/>
    <n v="108.52545888885899"/>
    <n v="325.57637666657695"/>
  </r>
  <r>
    <n v="2019"/>
    <d v="2019-03-18T00:00:00"/>
    <x v="5"/>
    <s v="BDR"/>
    <x v="6"/>
    <d v="1899-12-30T11:25:00"/>
    <n v="30"/>
    <s v="prp"/>
    <s v="Princess Parrotfish"/>
    <s v="Scarus taeniopterus"/>
    <x v="7"/>
    <x v="1"/>
    <n v="26"/>
    <n v="1"/>
    <s v="i"/>
    <n v="3.3500000000000002E-2"/>
    <n v="2.7086000000000001"/>
    <n v="-3.2256999999999998"/>
    <n v="2.3852000000000002"/>
    <n v="227.84610949992882"/>
    <n v="342.3689962482149"/>
    <n v="342.3689962482149"/>
  </r>
  <r>
    <n v="2019"/>
    <d v="2019-03-18T00:00:00"/>
    <x v="5"/>
    <s v="BDR"/>
    <x v="6"/>
    <d v="1899-12-30T11:25:00"/>
    <n v="30"/>
    <s v="smt"/>
    <s v="Smooth Trunkfish"/>
    <s v="Lactophyrs triqueter"/>
    <x v="10"/>
    <x v="2"/>
    <n v="15"/>
    <n v="1"/>
    <m/>
    <n v="4.8980000000000003E-2"/>
    <n v="2.78"/>
    <s v="NA"/>
    <s v="NA"/>
    <n v="91.107154121577921"/>
    <s v="NA"/>
    <n v="91.107154121577921"/>
  </r>
  <r>
    <n v="2019"/>
    <d v="2019-03-18T00:00:00"/>
    <x v="5"/>
    <s v="BDR"/>
    <x v="6"/>
    <d v="1899-12-30T11:25:00"/>
    <n v="30"/>
    <s v="crw"/>
    <s v="Creole Wrasse"/>
    <s v="Clepticus parrae"/>
    <x v="1"/>
    <x v="3"/>
    <n v="15"/>
    <n v="25"/>
    <m/>
    <n v="9.5499999999999995E-3"/>
    <n v="3.05"/>
    <s v="NA"/>
    <s v="NA"/>
    <n v="36.904702755418647"/>
    <s v="NA"/>
    <n v="922.6175688854662"/>
  </r>
  <r>
    <n v="2019"/>
    <d v="2019-03-18T00:00:00"/>
    <x v="5"/>
    <s v="BDR"/>
    <x v="7"/>
    <d v="1899-12-30T11:25:00"/>
    <n v="30"/>
    <s v="blg"/>
    <s v="Blue Striped Grunt"/>
    <s v="Haemulon sciurus"/>
    <x v="3"/>
    <x v="0"/>
    <n v="15"/>
    <n v="1"/>
    <m/>
    <n v="1.549E-2"/>
    <n v="2.98"/>
    <s v="NA"/>
    <s v="NA"/>
    <n v="49.52259225934101"/>
    <s v="NA"/>
    <n v="49.52259225934101"/>
  </r>
  <r>
    <n v="2019"/>
    <d v="2019-03-18T00:00:00"/>
    <x v="5"/>
    <s v="BDR"/>
    <x v="7"/>
    <d v="1899-12-30T11:25:00"/>
    <n v="30"/>
    <s v="trum"/>
    <s v="Atlantic trumpetfish"/>
    <s v="Aulostomus maculatus"/>
    <x v="14"/>
    <x v="0"/>
    <n v="23"/>
    <n v="1"/>
    <m/>
    <n v="1E-4"/>
    <n v="3.5539999999999998"/>
    <s v="NA"/>
    <s v="NA"/>
    <n v="6.9116339497187225"/>
    <s v="NA"/>
    <n v="6.9116339497187225"/>
  </r>
  <r>
    <n v="2019"/>
    <d v="2019-03-18T00:00:00"/>
    <x v="5"/>
    <s v="BDR"/>
    <x v="7"/>
    <d v="1899-12-30T11:25:00"/>
    <n v="30"/>
    <s v="fra"/>
    <s v="French Angelfish"/>
    <s v="Pomacanthus paru"/>
    <x v="15"/>
    <x v="0"/>
    <n v="27"/>
    <n v="1"/>
    <m/>
    <n v="3.09E-2"/>
    <n v="2.95"/>
    <s v="NA"/>
    <s v="NA"/>
    <n v="515.80029203938329"/>
    <s v="NA"/>
    <n v="515.80029203938329"/>
  </r>
  <r>
    <n v="2019"/>
    <d v="2019-03-18T00:00:00"/>
    <x v="5"/>
    <s v="BDR"/>
    <x v="7"/>
    <d v="1899-12-30T11:25:00"/>
    <n v="30"/>
    <s v="sqf"/>
    <s v="Squirrel Fish"/>
    <s v="Holocentrus adsensionis"/>
    <x v="6"/>
    <x v="0"/>
    <n v="20"/>
    <n v="2"/>
    <m/>
    <n v="1.585E-2"/>
    <n v="2.97"/>
    <s v="NA"/>
    <s v="NA"/>
    <n v="115.90131239537816"/>
    <s v="NA"/>
    <n v="231.80262479075631"/>
  </r>
  <r>
    <n v="2019"/>
    <d v="2019-03-18T00:00:00"/>
    <x v="5"/>
    <s v="BDR"/>
    <x v="7"/>
    <d v="1899-12-30T11:25:00"/>
    <n v="30"/>
    <s v="bdb"/>
    <s v="Banded Butterflyfish"/>
    <s v="Chaetodan striatus"/>
    <x v="16"/>
    <x v="0"/>
    <n v="16"/>
    <n v="2"/>
    <m/>
    <n v="2.239E-2"/>
    <n v="3.03"/>
    <s v="NA"/>
    <s v="NA"/>
    <n v="99.663845670741665"/>
    <s v="NA"/>
    <n v="199.32769134148333"/>
  </r>
  <r>
    <n v="2019"/>
    <d v="2019-03-18T00:00:00"/>
    <x v="5"/>
    <s v="BDR"/>
    <x v="7"/>
    <d v="1899-12-30T11:25:00"/>
    <n v="30"/>
    <s v="trum"/>
    <s v="Atlantic trumpetfish"/>
    <s v="Aulostomus maculatus"/>
    <x v="14"/>
    <x v="0"/>
    <n v="27"/>
    <n v="1"/>
    <m/>
    <n v="1E-4"/>
    <n v="3.5539999999999998"/>
    <s v="NA"/>
    <s v="NA"/>
    <n v="12.219876530473945"/>
    <s v="NA"/>
    <n v="12.219876530473945"/>
  </r>
  <r>
    <n v="2019"/>
    <d v="2019-03-18T00:00:00"/>
    <x v="5"/>
    <s v="BDR"/>
    <x v="7"/>
    <d v="1899-12-30T11:25:00"/>
    <n v="30"/>
    <s v="fra"/>
    <s v="French Angelfish"/>
    <s v="Pomacanthus paru"/>
    <x v="15"/>
    <x v="0"/>
    <n v="33"/>
    <n v="1"/>
    <m/>
    <n v="3.09E-2"/>
    <n v="2.95"/>
    <s v="NA"/>
    <s v="NA"/>
    <n v="932.34061182127118"/>
    <s v="NA"/>
    <n v="932.34061182127118"/>
  </r>
  <r>
    <n v="2019"/>
    <d v="2019-03-18T00:00:00"/>
    <x v="5"/>
    <s v="BDR"/>
    <x v="7"/>
    <d v="1899-12-30T11:25:00"/>
    <n v="30"/>
    <s v="sms"/>
    <s v="Schoolmaster snapper"/>
    <s v="Lutjanus apodus"/>
    <x v="0"/>
    <x v="0"/>
    <n v="25"/>
    <n v="1"/>
    <m/>
    <n v="1.413E-2"/>
    <n v="2.98"/>
    <s v="NA"/>
    <s v="NA"/>
    <n v="207.01574968825722"/>
    <s v="NA"/>
    <n v="207.01574968825722"/>
  </r>
  <r>
    <n v="2019"/>
    <d v="2019-03-18T00:00:00"/>
    <x v="5"/>
    <s v="BDR"/>
    <x v="7"/>
    <d v="1899-12-30T11:25:00"/>
    <n v="30"/>
    <s v="frg"/>
    <s v="French Grunt"/>
    <s v="Haemulon flavolineatum"/>
    <x v="3"/>
    <x v="0"/>
    <n v="15"/>
    <n v="3"/>
    <m/>
    <n v="1.349E-2"/>
    <n v="3"/>
    <s v="NA"/>
    <s v="NA"/>
    <n v="45.528750000000002"/>
    <s v="NA"/>
    <n v="136.58625000000001"/>
  </r>
  <r>
    <n v="2019"/>
    <d v="2019-03-18T00:00:00"/>
    <x v="5"/>
    <s v="BDR"/>
    <x v="7"/>
    <d v="1899-12-30T11:25:00"/>
    <n v="30"/>
    <s v="soap"/>
    <s v="Soapfish spp."/>
    <s v="Rypticus spp."/>
    <x v="2"/>
    <x v="0"/>
    <n v="26"/>
    <n v="1"/>
    <m/>
    <n v="1.1480000000000001E-2"/>
    <n v="3.06"/>
    <s v="NA"/>
    <s v="NA"/>
    <n v="245.33546484624949"/>
    <s v="NA"/>
    <n v="245.33546484624949"/>
  </r>
  <r>
    <n v="2019"/>
    <d v="2019-03-18T00:00:00"/>
    <x v="5"/>
    <s v="BDR"/>
    <x v="7"/>
    <d v="1899-12-30T11:25:00"/>
    <n v="30"/>
    <s v="fra"/>
    <s v="French Angelfish"/>
    <s v="Pomacanthus paru"/>
    <x v="15"/>
    <x v="0"/>
    <n v="16"/>
    <n v="1"/>
    <m/>
    <n v="3.09E-2"/>
    <n v="2.95"/>
    <s v="NA"/>
    <s v="NA"/>
    <n v="110.18245081436268"/>
    <s v="NA"/>
    <n v="110.18245081436268"/>
  </r>
  <r>
    <n v="2019"/>
    <d v="2019-03-18T00:00:00"/>
    <x v="5"/>
    <s v="BDR"/>
    <x v="7"/>
    <d v="1899-12-30T11:25:00"/>
    <n v="30"/>
    <s v="sms"/>
    <s v="Schoolmaster snapper"/>
    <s v="Lutjanus apodus"/>
    <x v="0"/>
    <x v="0"/>
    <n v="33"/>
    <n v="2"/>
    <m/>
    <n v="1.413E-2"/>
    <n v="2.98"/>
    <s v="NA"/>
    <s v="NA"/>
    <n v="473.49315241480809"/>
    <s v="NA"/>
    <n v="946.98630482961619"/>
  </r>
  <r>
    <n v="2019"/>
    <d v="2019-03-18T00:00:00"/>
    <x v="5"/>
    <s v="BDR"/>
    <x v="7"/>
    <d v="1899-12-30T11:25:00"/>
    <n v="30"/>
    <s v="4eb"/>
    <s v="Foureye Butterflyfish"/>
    <s v="Chaetodon capistratus"/>
    <x v="16"/>
    <x v="0"/>
    <n v="10"/>
    <n v="2"/>
    <m/>
    <n v="2.512E-2"/>
    <n v="3.1"/>
    <s v="NA"/>
    <s v="NA"/>
    <n v="31.624206344269499"/>
    <s v="NA"/>
    <n v="63.248412688538998"/>
  </r>
  <r>
    <n v="2019"/>
    <d v="2019-03-18T00:00:00"/>
    <x v="5"/>
    <s v="BDR"/>
    <x v="7"/>
    <d v="1899-12-30T11:25:00"/>
    <n v="30"/>
    <s v="prp"/>
    <s v="Princess Parrotfish"/>
    <s v="Scarus taeniopterus"/>
    <x v="7"/>
    <x v="1"/>
    <n v="25"/>
    <n v="1"/>
    <s v="i"/>
    <n v="3.3500000000000002E-2"/>
    <n v="2.7086000000000001"/>
    <n v="-3.2256999999999998"/>
    <n v="2.3852000000000002"/>
    <n v="204.88261780856331"/>
    <n v="311.79310623759653"/>
    <n v="311.79310623759653"/>
  </r>
  <r>
    <n v="2019"/>
    <d v="2019-03-18T00:00:00"/>
    <x v="5"/>
    <s v="BDR"/>
    <x v="7"/>
    <d v="1899-12-30T11:25:00"/>
    <n v="30"/>
    <s v="stop"/>
    <s v="Stoplight Parrotfish"/>
    <s v="Sparisoma viride"/>
    <x v="7"/>
    <x v="1"/>
    <n v="27"/>
    <n v="1"/>
    <s v="i"/>
    <n v="1.38E-2"/>
    <n v="3.04"/>
    <n v="-4.4317000000000002"/>
    <n v="2.9051"/>
    <n v="309.9023927596819"/>
    <n v="428.20809318874581"/>
    <n v="428.20809318874581"/>
  </r>
  <r>
    <n v="2019"/>
    <d v="2019-03-18T00:00:00"/>
    <x v="5"/>
    <s v="BDR"/>
    <x v="7"/>
    <d v="1899-12-30T11:25:00"/>
    <n v="30"/>
    <s v="blt"/>
    <s v="Blue Tang"/>
    <s v="Acanthurus coeruleus"/>
    <x v="8"/>
    <x v="1"/>
    <n v="10"/>
    <n v="3"/>
    <m/>
    <n v="2.512E-2"/>
    <n v="2.96"/>
    <n v="-2.8241999999999998"/>
    <n v="2.2637999999999998"/>
    <n v="22.909712284620454"/>
    <n v="50.512632191459488"/>
    <n v="151.53789657437846"/>
  </r>
  <r>
    <n v="2019"/>
    <d v="2019-03-18T00:00:00"/>
    <x v="5"/>
    <s v="BDR"/>
    <x v="7"/>
    <d v="1899-12-30T11:25:00"/>
    <n v="30"/>
    <s v="stop"/>
    <s v="Stoplight Parrotfish"/>
    <s v="Sparisoma viride"/>
    <x v="7"/>
    <x v="1"/>
    <n v="28"/>
    <n v="3"/>
    <s v="i"/>
    <n v="1.38E-2"/>
    <n v="3.04"/>
    <n v="-4.4317000000000002"/>
    <n v="2.9051"/>
    <n v="346.13020666687913"/>
    <n v="475.92530495067058"/>
    <n v="1427.7759148520117"/>
  </r>
  <r>
    <n v="2019"/>
    <d v="2019-03-18T00:00:00"/>
    <x v="5"/>
    <s v="BDR"/>
    <x v="7"/>
    <d v="1899-12-30T11:25:00"/>
    <n v="30"/>
    <s v="stop"/>
    <s v="Stoplight Parrotfish"/>
    <s v="Sparisoma viride"/>
    <x v="7"/>
    <x v="1"/>
    <n v="28"/>
    <n v="1"/>
    <s v="t"/>
    <n v="1.38E-2"/>
    <n v="3.04"/>
    <n v="-4.4317000000000002"/>
    <n v="2.9051"/>
    <n v="346.13020666687913"/>
    <n v="475.92530495067058"/>
    <n v="475.92530495067058"/>
  </r>
  <r>
    <n v="2019"/>
    <d v="2019-03-18T00:00:00"/>
    <x v="5"/>
    <s v="BDR"/>
    <x v="7"/>
    <d v="1899-12-30T11:25:00"/>
    <n v="30"/>
    <s v="stop"/>
    <s v="Stoplight Parrotfish"/>
    <s v="Sparisoma viride"/>
    <x v="7"/>
    <x v="1"/>
    <n v="23"/>
    <n v="1"/>
    <s v="i"/>
    <n v="1.38E-2"/>
    <n v="3.04"/>
    <n v="-4.4317000000000002"/>
    <n v="2.9051"/>
    <n v="190.34072005024225"/>
    <n v="268.75437106326598"/>
    <n v="268.75437106326598"/>
  </r>
  <r>
    <n v="2019"/>
    <d v="2019-03-18T00:00:00"/>
    <x v="5"/>
    <s v="BDR"/>
    <x v="7"/>
    <d v="1899-12-30T11:25:00"/>
    <n v="30"/>
    <s v="stop"/>
    <s v="Stoplight Parrotfish"/>
    <s v="Sparisoma viride"/>
    <x v="7"/>
    <x v="1"/>
    <n v="20"/>
    <n v="2"/>
    <s v="i"/>
    <n v="1.38E-2"/>
    <n v="3.04"/>
    <n v="-4.4317000000000002"/>
    <n v="2.9051"/>
    <n v="124.45440510662077"/>
    <n v="179.06975540636282"/>
    <n v="358.13951081272563"/>
  </r>
  <r>
    <n v="2019"/>
    <d v="2019-03-18T00:00:00"/>
    <x v="5"/>
    <s v="BDR"/>
    <x v="7"/>
    <d v="1899-12-30T11:25:00"/>
    <n v="30"/>
    <s v="prp"/>
    <s v="Princess Parrotfish"/>
    <s v="Scarus taeniopterus"/>
    <x v="7"/>
    <x v="1"/>
    <n v="23"/>
    <n v="2"/>
    <s v="i"/>
    <n v="3.3500000000000002E-2"/>
    <n v="2.7086000000000001"/>
    <n v="-3.2256999999999998"/>
    <n v="2.3852000000000002"/>
    <n v="163.46351132632066"/>
    <n v="255.56020890468707"/>
    <n v="511.12041780937415"/>
  </r>
  <r>
    <n v="2019"/>
    <d v="2019-03-18T00:00:00"/>
    <x v="5"/>
    <s v="BDR"/>
    <x v="7"/>
    <d v="1899-12-30T11:25:00"/>
    <n v="30"/>
    <s v="scf"/>
    <s v="Scrawled Filefish"/>
    <s v="Aluterus scriptus"/>
    <x v="9"/>
    <x v="2"/>
    <n v="40"/>
    <n v="1"/>
    <m/>
    <n v="0.82299999999999995"/>
    <n v="1.8136000000000001"/>
    <s v="NA"/>
    <s v="NA"/>
    <n v="662.05769166888876"/>
    <s v="NA"/>
    <n v="662.05769166888876"/>
  </r>
  <r>
    <n v="2019"/>
    <d v="2019-03-18T00:00:00"/>
    <x v="5"/>
    <s v="BDR"/>
    <x v="7"/>
    <d v="1899-12-30T11:25:00"/>
    <n v="30"/>
    <s v="hcc"/>
    <s v="Honeycomb Cowfish"/>
    <s v="Acanthostracion polygonia"/>
    <x v="10"/>
    <x v="2"/>
    <n v="30"/>
    <n v="1"/>
    <m/>
    <n v="2.818E-2"/>
    <n v="2.83"/>
    <s v="NA"/>
    <s v="NA"/>
    <n v="426.77025229344076"/>
    <s v="NA"/>
    <n v="426.77025229344076"/>
  </r>
  <r>
    <n v="2019"/>
    <d v="2019-03-18T00:00:00"/>
    <x v="5"/>
    <s v="BDR"/>
    <x v="7"/>
    <d v="1899-12-30T11:25:00"/>
    <n v="30"/>
    <s v="rkb"/>
    <s v="Rock Beauty"/>
    <s v="Holacanthus tricolour"/>
    <x v="15"/>
    <x v="2"/>
    <n v="23"/>
    <n v="1"/>
    <m/>
    <n v="3.388E-2"/>
    <n v="2.91"/>
    <s v="NA"/>
    <s v="NA"/>
    <n v="310.86469685055454"/>
    <s v="NA"/>
    <n v="310.86469685055454"/>
  </r>
  <r>
    <n v="2019"/>
    <d v="2019-03-18T00:00:00"/>
    <x v="5"/>
    <s v="BDR"/>
    <x v="7"/>
    <d v="1899-12-30T11:25:00"/>
    <n v="30"/>
    <s v="rkb"/>
    <s v="Rock Beauty"/>
    <s v="Holacanthus tricolour"/>
    <x v="15"/>
    <x v="2"/>
    <n v="25"/>
    <n v="1"/>
    <m/>
    <n v="3.388E-2"/>
    <n v="2.91"/>
    <s v="NA"/>
    <s v="NA"/>
    <n v="396.23134339498114"/>
    <s v="NA"/>
    <n v="396.23134339498114"/>
  </r>
  <r>
    <n v="2019"/>
    <d v="2019-03-18T00:00:00"/>
    <x v="5"/>
    <s v="BDR"/>
    <x v="7"/>
    <d v="1899-12-30T11:25:00"/>
    <n v="30"/>
    <s v="crw"/>
    <s v="Creole Wrasse"/>
    <s v="Clepticus parrae"/>
    <x v="1"/>
    <x v="3"/>
    <n v="17"/>
    <n v="17"/>
    <m/>
    <n v="9.5499999999999995E-3"/>
    <n v="3.05"/>
    <s v="NA"/>
    <s v="NA"/>
    <n v="54.059569361574873"/>
    <s v="NA"/>
    <n v="919.01267914677283"/>
  </r>
  <r>
    <n v="2019"/>
    <d v="2019-03-18T00:00:00"/>
    <x v="5"/>
    <s v="BDR"/>
    <x v="8"/>
    <d v="1899-12-30T11:25:00"/>
    <n v="30"/>
    <s v="inl"/>
    <s v="Inshore Lizardfish"/>
    <s v="Synodus foetens"/>
    <x v="19"/>
    <x v="0"/>
    <n v="30"/>
    <n v="1"/>
    <m/>
    <n v="3.8E-3"/>
    <n v="3.21"/>
    <s v="NA"/>
    <s v="NA"/>
    <n v="209.57661632445729"/>
    <s v="NA"/>
    <n v="209.57661632445729"/>
  </r>
  <r>
    <n v="2019"/>
    <d v="2019-03-18T00:00:00"/>
    <x v="5"/>
    <s v="BDR"/>
    <x v="8"/>
    <d v="1899-12-30T11:25:00"/>
    <n v="30"/>
    <s v="frg"/>
    <s v="French Grunt"/>
    <s v="Haemulon flavolineatum"/>
    <x v="3"/>
    <x v="0"/>
    <n v="15"/>
    <n v="2"/>
    <m/>
    <n v="1.349E-2"/>
    <n v="3"/>
    <s v="NA"/>
    <s v="NA"/>
    <n v="45.528750000000002"/>
    <s v="NA"/>
    <n v="91.057500000000005"/>
  </r>
  <r>
    <n v="2019"/>
    <d v="2019-03-18T00:00:00"/>
    <x v="5"/>
    <s v="BDR"/>
    <x v="8"/>
    <d v="1899-12-30T11:25:00"/>
    <n v="30"/>
    <s v="bbs"/>
    <s v="Blackbar soldierfish"/>
    <s v="Myripristis jacobus "/>
    <x v="6"/>
    <x v="0"/>
    <n v="15"/>
    <n v="7"/>
    <m/>
    <n v="1.2019999999999999E-2"/>
    <n v="3.06"/>
    <s v="NA"/>
    <s v="NA"/>
    <n v="47.724756406775086"/>
    <s v="NA"/>
    <n v="334.07329484742559"/>
  </r>
  <r>
    <n v="2019"/>
    <d v="2019-03-18T00:00:00"/>
    <x v="5"/>
    <s v="BDR"/>
    <x v="8"/>
    <d v="1899-12-30T11:25:00"/>
    <n v="30"/>
    <s v="grb"/>
    <s v="Graysby"/>
    <s v="Cephalopholis cruentata"/>
    <x v="2"/>
    <x v="0"/>
    <n v="15"/>
    <n v="1"/>
    <m/>
    <n v="1.1220000000000001E-2"/>
    <n v="3.07"/>
    <s v="NA"/>
    <s v="NA"/>
    <n v="45.771276260722111"/>
    <s v="NA"/>
    <n v="45.771276260722111"/>
  </r>
  <r>
    <n v="2019"/>
    <d v="2019-03-18T00:00:00"/>
    <x v="5"/>
    <s v="BDR"/>
    <x v="8"/>
    <d v="1899-12-30T11:25:00"/>
    <n v="30"/>
    <s v="trum"/>
    <s v="Atlantic trumpetfish"/>
    <s v="Aulostomus maculatus"/>
    <x v="14"/>
    <x v="0"/>
    <n v="43"/>
    <n v="1"/>
    <m/>
    <n v="1E-4"/>
    <n v="3.5539999999999998"/>
    <s v="NA"/>
    <s v="NA"/>
    <n v="63.877350047586852"/>
    <s v="NA"/>
    <n v="63.877350047586852"/>
  </r>
  <r>
    <n v="2019"/>
    <d v="2019-03-18T00:00:00"/>
    <x v="5"/>
    <s v="BDR"/>
    <x v="8"/>
    <d v="1899-12-30T11:25:00"/>
    <n v="30"/>
    <s v="bhw"/>
    <s v="Bluehead Wrasse"/>
    <s v="Thalassoma bifasciatum"/>
    <x v="1"/>
    <x v="0"/>
    <n v="9"/>
    <n v="7"/>
    <m/>
    <n v="8.9099999999999995E-3"/>
    <n v="3.01"/>
    <s v="NA"/>
    <s v="NA"/>
    <n v="6.639687773254888"/>
    <s v="NA"/>
    <n v="46.477814412784213"/>
  </r>
  <r>
    <n v="2019"/>
    <d v="2019-03-18T00:00:00"/>
    <x v="5"/>
    <s v="BDR"/>
    <x v="8"/>
    <d v="1899-12-30T11:25:00"/>
    <n v="30"/>
    <s v="trum"/>
    <s v="Atlantic trumpetfish"/>
    <s v="Aulostomus maculatus"/>
    <x v="14"/>
    <x v="0"/>
    <n v="33"/>
    <n v="2"/>
    <m/>
    <n v="1E-4"/>
    <n v="3.5539999999999998"/>
    <s v="NA"/>
    <s v="NA"/>
    <n v="24.934378190632227"/>
    <s v="NA"/>
    <n v="49.868756381264454"/>
  </r>
  <r>
    <n v="2019"/>
    <d v="2019-03-18T00:00:00"/>
    <x v="5"/>
    <s v="BDR"/>
    <x v="8"/>
    <d v="1899-12-30T11:25:00"/>
    <n v="30"/>
    <s v="trum"/>
    <s v="Atlantic trumpetfish"/>
    <s v="Aulostomus maculatus"/>
    <x v="14"/>
    <x v="0"/>
    <n v="40"/>
    <n v="1"/>
    <m/>
    <n v="1E-4"/>
    <n v="3.5539999999999998"/>
    <s v="NA"/>
    <s v="NA"/>
    <n v="49.399347121607263"/>
    <s v="NA"/>
    <n v="49.399347121607263"/>
  </r>
  <r>
    <n v="2019"/>
    <d v="2019-03-18T00:00:00"/>
    <x v="5"/>
    <s v="BDR"/>
    <x v="8"/>
    <d v="1899-12-30T11:25:00"/>
    <n v="30"/>
    <s v="grb"/>
    <s v="Graysby"/>
    <s v="Cephalopholis cruentata"/>
    <x v="2"/>
    <x v="0"/>
    <n v="16"/>
    <n v="2"/>
    <m/>
    <n v="1.1220000000000001E-2"/>
    <n v="3.07"/>
    <s v="NA"/>
    <s v="NA"/>
    <n v="55.800900005529286"/>
    <s v="NA"/>
    <n v="111.60180001105857"/>
  </r>
  <r>
    <n v="2019"/>
    <d v="2019-03-18T00:00:00"/>
    <x v="5"/>
    <s v="BDR"/>
    <x v="8"/>
    <d v="1899-12-30T11:25:00"/>
    <n v="30"/>
    <s v="sph"/>
    <s v="Spanish Hogfish"/>
    <s v="Bodianus rufus"/>
    <x v="1"/>
    <x v="0"/>
    <n v="31"/>
    <n v="1"/>
    <m/>
    <n v="1.44E-2"/>
    <n v="3.0531999999999999"/>
    <s v="NA"/>
    <s v="NA"/>
    <n v="514.97721673409046"/>
    <s v="NA"/>
    <n v="514.97721673409046"/>
  </r>
  <r>
    <n v="2019"/>
    <d v="2019-03-18T00:00:00"/>
    <x v="5"/>
    <s v="BDR"/>
    <x v="8"/>
    <d v="1899-12-30T11:25:00"/>
    <n v="30"/>
    <s v="4eb"/>
    <s v="Foureye Butterflyfish"/>
    <s v="Chaetodon capistratus"/>
    <x v="16"/>
    <x v="0"/>
    <n v="15"/>
    <n v="2"/>
    <m/>
    <n v="2.512E-2"/>
    <n v="3.1"/>
    <s v="NA"/>
    <s v="NA"/>
    <n v="111.14822668531008"/>
    <s v="NA"/>
    <n v="222.29645337062016"/>
  </r>
  <r>
    <n v="2019"/>
    <d v="2019-03-18T00:00:00"/>
    <x v="5"/>
    <s v="BDR"/>
    <x v="8"/>
    <d v="1899-12-30T11:25:00"/>
    <n v="30"/>
    <s v="frg"/>
    <s v="French Grunt"/>
    <s v="Haemulon flavolineatum"/>
    <x v="3"/>
    <x v="0"/>
    <n v="17"/>
    <n v="3"/>
    <m/>
    <n v="1.349E-2"/>
    <n v="3"/>
    <s v="NA"/>
    <s v="NA"/>
    <n v="66.27637"/>
    <s v="NA"/>
    <n v="198.82911000000001"/>
  </r>
  <r>
    <n v="2019"/>
    <d v="2019-03-18T00:00:00"/>
    <x v="5"/>
    <s v="BDR"/>
    <x v="8"/>
    <d v="1899-12-30T11:25:00"/>
    <n v="30"/>
    <s v="bhw"/>
    <s v="Bluehead Wrasse"/>
    <s v="Thalassoma bifasciatum"/>
    <x v="1"/>
    <x v="0"/>
    <n v="5"/>
    <n v="2"/>
    <m/>
    <n v="8.9099999999999995E-3"/>
    <n v="3.01"/>
    <s v="NA"/>
    <s v="NA"/>
    <n v="1.1318201385239828"/>
    <s v="NA"/>
    <n v="2.2636402770479656"/>
  </r>
  <r>
    <n v="2019"/>
    <d v="2019-03-18T00:00:00"/>
    <x v="5"/>
    <s v="BDR"/>
    <x v="8"/>
    <d v="1899-12-30T11:25:00"/>
    <n v="30"/>
    <s v="wsf"/>
    <s v="Whitespotted Filefish"/>
    <s v="Cantherhines macrocerus"/>
    <x v="9"/>
    <x v="0"/>
    <n v="25"/>
    <n v="1"/>
    <m/>
    <n v="2.291E-2"/>
    <n v="2.89"/>
    <s v="NA"/>
    <s v="NA"/>
    <n v="251.23012489589468"/>
    <s v="NA"/>
    <n v="251.23012489589468"/>
  </r>
  <r>
    <n v="2019"/>
    <d v="2019-03-18T00:00:00"/>
    <x v="5"/>
    <s v="BDR"/>
    <x v="8"/>
    <d v="1899-12-30T11:25:00"/>
    <n v="30"/>
    <s v="blg"/>
    <s v="Blue Striped Grunt"/>
    <s v="Haemulon sciurus"/>
    <x v="3"/>
    <x v="0"/>
    <n v="16"/>
    <n v="1"/>
    <m/>
    <n v="1.549E-2"/>
    <n v="2.98"/>
    <s v="NA"/>
    <s v="NA"/>
    <n v="60.024557354104687"/>
    <s v="NA"/>
    <n v="60.024557354104687"/>
  </r>
  <r>
    <n v="2019"/>
    <d v="2019-03-18T00:00:00"/>
    <x v="5"/>
    <s v="BDR"/>
    <x v="8"/>
    <d v="1899-12-30T11:25:00"/>
    <n v="30"/>
    <s v="grb"/>
    <s v="Graysby"/>
    <s v="Cephalopholis cruentata"/>
    <x v="2"/>
    <x v="0"/>
    <n v="25"/>
    <n v="1"/>
    <m/>
    <n v="1.1220000000000001E-2"/>
    <n v="3.07"/>
    <s v="NA"/>
    <s v="NA"/>
    <n v="219.61837993253462"/>
    <s v="NA"/>
    <n v="219.61837993253462"/>
  </r>
  <r>
    <n v="2019"/>
    <d v="2019-03-18T00:00:00"/>
    <x v="5"/>
    <s v="BDR"/>
    <x v="8"/>
    <d v="1899-12-30T11:25:00"/>
    <n v="30"/>
    <s v="prp"/>
    <s v="Princess Parrotfish"/>
    <s v="Scarus taeniopterus"/>
    <x v="7"/>
    <x v="1"/>
    <n v="25"/>
    <n v="1"/>
    <s v="i"/>
    <n v="3.3500000000000002E-2"/>
    <n v="2.7086000000000001"/>
    <n v="-3.2256999999999998"/>
    <n v="2.3852000000000002"/>
    <n v="204.88261780856331"/>
    <n v="311.79310623759653"/>
    <n v="311.79310623759653"/>
  </r>
  <r>
    <n v="2019"/>
    <d v="2019-03-18T00:00:00"/>
    <x v="5"/>
    <s v="BDR"/>
    <x v="8"/>
    <d v="1899-12-30T11:25:00"/>
    <n v="30"/>
    <s v="dcf"/>
    <s v="Doctorfish"/>
    <s v="Acanthurus chirurgus"/>
    <x v="8"/>
    <x v="1"/>
    <n v="21"/>
    <n v="2"/>
    <m/>
    <n v="2.0889999999999999E-2"/>
    <n v="2.96"/>
    <n v="-2.4262000000000001"/>
    <n v="2.0768"/>
    <n v="171.28035420162414"/>
    <n v="249.2212278245226"/>
    <n v="498.4424556490452"/>
  </r>
  <r>
    <n v="2019"/>
    <d v="2019-03-18T00:00:00"/>
    <x v="5"/>
    <s v="BDR"/>
    <x v="8"/>
    <d v="1899-12-30T11:25:00"/>
    <n v="30"/>
    <s v="prp"/>
    <s v="Princess Parrotfish"/>
    <s v="Scarus taeniopterus"/>
    <x v="7"/>
    <x v="1"/>
    <n v="23"/>
    <n v="1"/>
    <s v="i"/>
    <n v="3.3500000000000002E-2"/>
    <n v="2.7086000000000001"/>
    <n v="-3.2256999999999998"/>
    <n v="2.3852000000000002"/>
    <n v="163.46351132632066"/>
    <n v="255.56020890468707"/>
    <n v="255.56020890468707"/>
  </r>
  <r>
    <n v="2019"/>
    <d v="2019-03-18T00:00:00"/>
    <x v="5"/>
    <s v="BDR"/>
    <x v="8"/>
    <d v="1899-12-30T11:25:00"/>
    <n v="30"/>
    <s v="stop"/>
    <s v="Stoplight Parrotfish"/>
    <s v="Sparisoma viride"/>
    <x v="7"/>
    <x v="1"/>
    <n v="25"/>
    <n v="2"/>
    <s v="i"/>
    <n v="1.38E-2"/>
    <n v="3.04"/>
    <n v="-4.4317000000000002"/>
    <n v="2.9051"/>
    <n v="245.25434644114358"/>
    <n v="342.41715863912742"/>
    <n v="684.83431727825484"/>
  </r>
  <r>
    <n v="2019"/>
    <d v="2019-03-18T00:00:00"/>
    <x v="5"/>
    <s v="BDR"/>
    <x v="8"/>
    <d v="1899-12-30T11:25:00"/>
    <n v="30"/>
    <s v="crw"/>
    <s v="Creole Wrasse"/>
    <s v="Clepticus parrae"/>
    <x v="1"/>
    <x v="3"/>
    <n v="16"/>
    <n v="3"/>
    <m/>
    <n v="9.5499999999999995E-3"/>
    <n v="3.05"/>
    <s v="NA"/>
    <s v="NA"/>
    <n v="44.933403812747983"/>
    <s v="NA"/>
    <n v="134.80021143824393"/>
  </r>
  <r>
    <n v="2019"/>
    <d v="2019-03-18T00:00:00"/>
    <x v="5"/>
    <s v="BDR"/>
    <x v="9"/>
    <d v="1899-12-30T11:25:00"/>
    <n v="30"/>
    <s v="4eb"/>
    <s v="Foureye Butterflyfish"/>
    <s v="Chaetodon capistratus"/>
    <x v="16"/>
    <x v="0"/>
    <n v="12"/>
    <n v="1"/>
    <m/>
    <n v="2.512E-2"/>
    <n v="3.1"/>
    <s v="NA"/>
    <s v="NA"/>
    <n v="55.652092436993136"/>
    <s v="NA"/>
    <n v="55.652092436993136"/>
  </r>
  <r>
    <n v="2019"/>
    <d v="2019-03-18T00:00:00"/>
    <x v="5"/>
    <s v="BDR"/>
    <x v="9"/>
    <d v="1899-12-30T11:25:00"/>
    <n v="30"/>
    <s v="frg"/>
    <s v="French Grunt"/>
    <s v="Haemulon flavolineatum"/>
    <x v="3"/>
    <x v="0"/>
    <n v="15"/>
    <n v="1"/>
    <m/>
    <n v="1.349E-2"/>
    <n v="3"/>
    <s v="NA"/>
    <s v="NA"/>
    <n v="45.528750000000002"/>
    <s v="NA"/>
    <n v="45.528750000000002"/>
  </r>
  <r>
    <n v="2019"/>
    <d v="2019-03-18T00:00:00"/>
    <x v="5"/>
    <s v="BDR"/>
    <x v="9"/>
    <d v="1899-12-30T11:25:00"/>
    <n v="30"/>
    <s v="bbs"/>
    <s v="Blackbar soldierfish"/>
    <s v="Myripristis jacobus "/>
    <x v="6"/>
    <x v="0"/>
    <n v="16"/>
    <n v="9"/>
    <m/>
    <n v="1.2019999999999999E-2"/>
    <n v="3.06"/>
    <s v="NA"/>
    <s v="NA"/>
    <n v="58.144898213408602"/>
    <s v="NA"/>
    <n v="523.30408392067739"/>
  </r>
  <r>
    <n v="2019"/>
    <d v="2019-03-18T00:00:00"/>
    <x v="5"/>
    <s v="BDR"/>
    <x v="9"/>
    <d v="1899-12-30T11:25:00"/>
    <n v="30"/>
    <s v="grb"/>
    <s v="Graysby"/>
    <s v="Cephalopholis cruentata"/>
    <x v="2"/>
    <x v="0"/>
    <n v="17"/>
    <n v="2"/>
    <m/>
    <n v="1.1220000000000001E-2"/>
    <n v="3.07"/>
    <s v="NA"/>
    <s v="NA"/>
    <n v="67.215749482265423"/>
    <s v="NA"/>
    <n v="134.43149896453085"/>
  </r>
  <r>
    <n v="2019"/>
    <d v="2019-03-18T00:00:00"/>
    <x v="5"/>
    <s v="BDR"/>
    <x v="9"/>
    <d v="1899-12-30T11:25:00"/>
    <n v="30"/>
    <s v="fra"/>
    <s v="French Angelfish"/>
    <s v="Pomacanthus paru"/>
    <x v="15"/>
    <x v="0"/>
    <n v="34"/>
    <n v="2"/>
    <m/>
    <n v="3.09E-2"/>
    <n v="2.95"/>
    <s v="NA"/>
    <s v="NA"/>
    <n v="1018.1723166088397"/>
    <s v="NA"/>
    <n v="2036.3446332176793"/>
  </r>
  <r>
    <n v="2019"/>
    <d v="2019-03-18T00:00:00"/>
    <x v="5"/>
    <s v="BDR"/>
    <x v="9"/>
    <d v="1899-12-30T11:25:00"/>
    <n v="30"/>
    <s v="bbs"/>
    <s v="Blackbar soldierfish"/>
    <s v="Myripristis jacobus "/>
    <x v="6"/>
    <x v="0"/>
    <n v="15"/>
    <n v="4"/>
    <m/>
    <n v="1.2019999999999999E-2"/>
    <n v="3.06"/>
    <s v="NA"/>
    <s v="NA"/>
    <n v="47.724756406775086"/>
    <s v="NA"/>
    <n v="190.89902562710034"/>
  </r>
  <r>
    <n v="2019"/>
    <d v="2019-03-18T00:00:00"/>
    <x v="5"/>
    <s v="BDR"/>
    <x v="9"/>
    <d v="1899-12-30T11:25:00"/>
    <n v="30"/>
    <s v="4eb"/>
    <s v="Foureye Butterflyfish"/>
    <s v="Chaetodon capistratus"/>
    <x v="16"/>
    <x v="0"/>
    <n v="12"/>
    <n v="2"/>
    <m/>
    <n v="2.512E-2"/>
    <n v="3.1"/>
    <s v="NA"/>
    <s v="NA"/>
    <n v="55.652092436993136"/>
    <s v="NA"/>
    <n v="111.30418487398627"/>
  </r>
  <r>
    <n v="2019"/>
    <d v="2019-03-18T00:00:00"/>
    <x v="5"/>
    <s v="BDR"/>
    <x v="9"/>
    <d v="1899-12-30T11:25:00"/>
    <n v="30"/>
    <s v="grb"/>
    <s v="Graysby"/>
    <s v="Cephalopholis cruentata"/>
    <x v="2"/>
    <x v="0"/>
    <n v="16"/>
    <n v="1"/>
    <m/>
    <n v="1.1220000000000001E-2"/>
    <n v="3.07"/>
    <s v="NA"/>
    <s v="NA"/>
    <n v="55.800900005529286"/>
    <s v="NA"/>
    <n v="55.800900005529286"/>
  </r>
  <r>
    <n v="2019"/>
    <d v="2019-03-18T00:00:00"/>
    <x v="5"/>
    <s v="BDR"/>
    <x v="9"/>
    <d v="1899-12-30T11:25:00"/>
    <n v="30"/>
    <s v="bhw"/>
    <s v="Bluehead Wrasse"/>
    <s v="Thalassoma bifasciatum"/>
    <x v="1"/>
    <x v="0"/>
    <n v="7"/>
    <n v="5"/>
    <m/>
    <n v="8.9099999999999995E-3"/>
    <n v="3.01"/>
    <s v="NA"/>
    <s v="NA"/>
    <n v="3.1161819272016391"/>
    <s v="NA"/>
    <n v="15.580909636008196"/>
  </r>
  <r>
    <n v="2019"/>
    <d v="2019-03-18T00:00:00"/>
    <x v="5"/>
    <s v="BDR"/>
    <x v="9"/>
    <d v="1899-12-30T11:25:00"/>
    <n v="30"/>
    <s v="bbs"/>
    <s v="Blackbar soldierfish"/>
    <s v="Myripristis jacobus "/>
    <x v="6"/>
    <x v="0"/>
    <n v="13"/>
    <n v="6"/>
    <m/>
    <n v="1.2019999999999999E-2"/>
    <n v="3.06"/>
    <s v="NA"/>
    <s v="NA"/>
    <n v="30.801447448523515"/>
    <s v="NA"/>
    <n v="184.80868469114108"/>
  </r>
  <r>
    <n v="2019"/>
    <d v="2019-03-18T00:00:00"/>
    <x v="5"/>
    <s v="BDR"/>
    <x v="9"/>
    <d v="1899-12-30T11:25:00"/>
    <n v="30"/>
    <s v="spb"/>
    <s v="Spotfin Butterflyfish"/>
    <s v="Chaetodon ocellatus"/>
    <x v="16"/>
    <x v="0"/>
    <n v="12"/>
    <n v="2"/>
    <m/>
    <n v="2.5700000000000001E-2"/>
    <n v="3.02"/>
    <s v="NA"/>
    <s v="NA"/>
    <n v="46.672437885919159"/>
    <s v="NA"/>
    <n v="93.344875771838318"/>
  </r>
  <r>
    <n v="2019"/>
    <d v="2019-03-18T00:00:00"/>
    <x v="5"/>
    <s v="BDR"/>
    <x v="9"/>
    <d v="1899-12-30T11:25:00"/>
    <n v="30"/>
    <s v="stop"/>
    <s v="Stoplight Parrotfish"/>
    <s v="Sparisoma viride"/>
    <x v="7"/>
    <x v="1"/>
    <n v="28"/>
    <n v="1"/>
    <s v="t"/>
    <n v="1.38E-2"/>
    <n v="3.04"/>
    <n v="-4.4317000000000002"/>
    <n v="2.9051"/>
    <n v="346.13020666687913"/>
    <n v="475.92530495067058"/>
    <n v="475.92530495067058"/>
  </r>
  <r>
    <n v="2019"/>
    <d v="2019-03-18T00:00:00"/>
    <x v="5"/>
    <s v="BDR"/>
    <x v="9"/>
    <d v="1899-12-30T11:25:00"/>
    <n v="30"/>
    <s v="stop"/>
    <s v="Stoplight Parrotfish"/>
    <s v="Sparisoma viride"/>
    <x v="7"/>
    <x v="1"/>
    <n v="29"/>
    <n v="3"/>
    <s v="t"/>
    <n v="1.38E-2"/>
    <n v="3.04"/>
    <n v="-4.4317000000000002"/>
    <n v="2.9051"/>
    <n v="385.09599325522657"/>
    <n v="527.00219453145235"/>
    <n v="1581.0065835943569"/>
  </r>
  <r>
    <n v="2019"/>
    <d v="2019-03-18T00:00:00"/>
    <x v="5"/>
    <s v="BDR"/>
    <x v="9"/>
    <d v="1899-12-30T11:25:00"/>
    <n v="30"/>
    <s v="stop"/>
    <s v="Stoplight Parrotfish"/>
    <s v="Sparisoma viride"/>
    <x v="7"/>
    <x v="1"/>
    <n v="22"/>
    <n v="2"/>
    <s v="i"/>
    <n v="1.38E-2"/>
    <n v="3.04"/>
    <n v="-4.4317000000000002"/>
    <n v="2.9051"/>
    <n v="166.28153926206005"/>
    <n v="236.19577785013334"/>
    <n v="472.39155570026668"/>
  </r>
  <r>
    <n v="2019"/>
    <d v="2019-03-18T00:00:00"/>
    <x v="5"/>
    <s v="BDR"/>
    <x v="9"/>
    <d v="1899-12-30T11:25:00"/>
    <n v="30"/>
    <s v="bch"/>
    <s v="Bermuda Chub"/>
    <s v="Kyphosus sectatrix"/>
    <x v="22"/>
    <x v="2"/>
    <n v="30"/>
    <n v="1"/>
    <m/>
    <n v="1.2019999999999999E-2"/>
    <n v="3.02"/>
    <s v="NA"/>
    <s v="NA"/>
    <n v="347.38467615491032"/>
    <s v="NA"/>
    <n v="347.38467615491032"/>
  </r>
  <r>
    <n v="2019"/>
    <d v="2019-03-18T00:00:00"/>
    <x v="5"/>
    <s v="BDR"/>
    <x v="9"/>
    <d v="1899-12-30T11:25:00"/>
    <n v="30"/>
    <s v="hcc"/>
    <s v="Honeycomb Cowfish"/>
    <s v="Acanthostracion polygonia"/>
    <x v="10"/>
    <x v="2"/>
    <n v="35"/>
    <n v="2"/>
    <m/>
    <n v="2.818E-2"/>
    <n v="2.83"/>
    <s v="NA"/>
    <s v="NA"/>
    <n v="660.16660930450769"/>
    <s v="NA"/>
    <n v="1320.3332186090154"/>
  </r>
  <r>
    <n v="2019"/>
    <d v="2019-03-15T00:00:00"/>
    <x v="6"/>
    <s v="MWW"/>
    <x v="0"/>
    <d v="1899-12-30T10:34:00"/>
    <n v="28"/>
    <s v="yts"/>
    <s v="Yellowtail Snapper"/>
    <s v="Ocyurus chrysurus"/>
    <x v="0"/>
    <x v="0"/>
    <n v="28"/>
    <n v="1"/>
    <m/>
    <n v="1.4789999999999999E-2"/>
    <n v="2.95"/>
    <s v="NA"/>
    <s v="NA"/>
    <n v="274.84280134696218"/>
    <s v="NA"/>
    <n v="274.84280134696218"/>
  </r>
  <r>
    <n v="2019"/>
    <d v="2019-03-15T00:00:00"/>
    <x v="6"/>
    <s v="MWW"/>
    <x v="0"/>
    <d v="1899-12-30T10:34:00"/>
    <n v="28"/>
    <s v="sms"/>
    <s v="Schoolmaster snapper"/>
    <s v="Lutjanus apodus"/>
    <x v="0"/>
    <x v="0"/>
    <n v="31"/>
    <n v="1"/>
    <m/>
    <n v="1.413E-2"/>
    <n v="2.98"/>
    <s v="NA"/>
    <s v="NA"/>
    <n v="393.00674991579979"/>
    <s v="NA"/>
    <n v="393.00674991579979"/>
  </r>
  <r>
    <n v="2019"/>
    <d v="2019-03-15T00:00:00"/>
    <x v="6"/>
    <s v="MWW"/>
    <x v="0"/>
    <d v="1899-12-30T10:34:00"/>
    <n v="28"/>
    <s v="grb"/>
    <s v="Graysby"/>
    <s v="Cephalopholis cruentata"/>
    <x v="2"/>
    <x v="0"/>
    <n v="15"/>
    <n v="2"/>
    <m/>
    <n v="1.1220000000000001E-2"/>
    <n v="3.07"/>
    <s v="NA"/>
    <s v="NA"/>
    <n v="45.771276260722111"/>
    <s v="NA"/>
    <n v="91.542552521444222"/>
  </r>
  <r>
    <n v="2019"/>
    <d v="2019-03-15T00:00:00"/>
    <x v="6"/>
    <s v="MWW"/>
    <x v="0"/>
    <d v="1899-12-30T10:34:00"/>
    <n v="28"/>
    <s v="grb"/>
    <s v="Graysby"/>
    <s v="Cephalopholis cruentata"/>
    <x v="2"/>
    <x v="0"/>
    <n v="14"/>
    <n v="1"/>
    <m/>
    <n v="1.1220000000000001E-2"/>
    <n v="3.07"/>
    <s v="NA"/>
    <s v="NA"/>
    <n v="37.034452314396681"/>
    <s v="NA"/>
    <n v="37.034452314396681"/>
  </r>
  <r>
    <n v="2019"/>
    <d v="2019-03-15T00:00:00"/>
    <x v="6"/>
    <s v="MWW"/>
    <x v="0"/>
    <d v="1899-12-30T10:34:00"/>
    <n v="28"/>
    <s v="grb"/>
    <s v="Graysby"/>
    <s v="Cephalopholis cruentata"/>
    <x v="2"/>
    <x v="0"/>
    <n v="21"/>
    <n v="1"/>
    <m/>
    <n v="1.1220000000000001E-2"/>
    <n v="3.07"/>
    <s v="NA"/>
    <s v="NA"/>
    <n v="128.58967294987866"/>
    <s v="NA"/>
    <n v="128.58967294987866"/>
  </r>
  <r>
    <n v="2019"/>
    <d v="2019-03-15T00:00:00"/>
    <x v="6"/>
    <s v="MWW"/>
    <x v="0"/>
    <d v="1899-12-30T10:34:00"/>
    <n v="28"/>
    <s v="sph"/>
    <s v="Spanish Hogfish"/>
    <s v="Bodianus rufus"/>
    <x v="1"/>
    <x v="0"/>
    <n v="8"/>
    <n v="1"/>
    <m/>
    <n v="1.44E-2"/>
    <n v="3.0531999999999999"/>
    <s v="NA"/>
    <s v="NA"/>
    <n v="8.2352509986131501"/>
    <s v="NA"/>
    <n v="8.2352509986131501"/>
  </r>
  <r>
    <n v="2019"/>
    <d v="2019-03-15T00:00:00"/>
    <x v="6"/>
    <s v="MWW"/>
    <x v="0"/>
    <d v="1899-12-30T10:34:00"/>
    <n v="28"/>
    <s v="baj"/>
    <s v="Bar Jack"/>
    <s v="Caranx ruber"/>
    <x v="13"/>
    <x v="0"/>
    <n v="28"/>
    <n v="1"/>
    <m/>
    <n v="1.6979999999999999E-2"/>
    <n v="2.95"/>
    <s v="NA"/>
    <s v="NA"/>
    <n v="315.53960560320604"/>
    <s v="NA"/>
    <n v="315.53960560320604"/>
  </r>
  <r>
    <n v="2019"/>
    <d v="2019-03-15T00:00:00"/>
    <x v="6"/>
    <s v="MWW"/>
    <x v="0"/>
    <d v="1899-12-30T10:34:00"/>
    <n v="28"/>
    <s v="frg"/>
    <s v="French Grunt"/>
    <s v="Haemulon flavolineatum"/>
    <x v="3"/>
    <x v="0"/>
    <n v="14"/>
    <n v="1"/>
    <m/>
    <n v="1.349E-2"/>
    <n v="3"/>
    <s v="NA"/>
    <s v="NA"/>
    <n v="37.016559999999998"/>
    <s v="NA"/>
    <n v="37.016559999999998"/>
  </r>
  <r>
    <n v="2019"/>
    <d v="2019-03-15T00:00:00"/>
    <x v="6"/>
    <s v="MWW"/>
    <x v="0"/>
    <d v="1899-12-30T10:34:00"/>
    <n v="28"/>
    <s v="bhw"/>
    <s v="Bluehead Wrasse"/>
    <s v="Thalassoma bifasciatum"/>
    <x v="1"/>
    <x v="0"/>
    <n v="11"/>
    <n v="1"/>
    <m/>
    <n v="8.9099999999999995E-3"/>
    <n v="3.01"/>
    <s v="NA"/>
    <s v="NA"/>
    <n v="12.147018316542432"/>
    <s v="NA"/>
    <n v="12.147018316542432"/>
  </r>
  <r>
    <n v="2019"/>
    <d v="2019-03-15T00:00:00"/>
    <x v="6"/>
    <s v="MWW"/>
    <x v="0"/>
    <d v="1899-12-30T10:34:00"/>
    <n v="28"/>
    <s v="bhw"/>
    <s v="Bluehead Wrasse"/>
    <s v="Thalassoma bifasciatum"/>
    <x v="1"/>
    <x v="0"/>
    <n v="12"/>
    <n v="1"/>
    <m/>
    <n v="8.9099999999999995E-3"/>
    <n v="3.01"/>
    <s v="NA"/>
    <s v="NA"/>
    <n v="15.783861253601465"/>
    <s v="NA"/>
    <n v="15.783861253601465"/>
  </r>
  <r>
    <n v="2019"/>
    <d v="2019-03-15T00:00:00"/>
    <x v="6"/>
    <s v="MWW"/>
    <x v="0"/>
    <d v="1899-12-30T10:34:00"/>
    <n v="28"/>
    <s v="bhw"/>
    <s v="Bluehead Wrasse"/>
    <s v="Thalassoma bifasciatum"/>
    <x v="1"/>
    <x v="0"/>
    <n v="5"/>
    <n v="1"/>
    <m/>
    <n v="8.9099999999999995E-3"/>
    <n v="3.01"/>
    <s v="NA"/>
    <s v="NA"/>
    <n v="1.1318201385239828"/>
    <s v="NA"/>
    <n v="1.1318201385239828"/>
  </r>
  <r>
    <n v="2019"/>
    <d v="2019-03-15T00:00:00"/>
    <x v="6"/>
    <s v="MWW"/>
    <x v="0"/>
    <d v="1899-12-30T10:34:00"/>
    <n v="28"/>
    <s v="yhw"/>
    <s v="Yellowhead Wrasse"/>
    <s v="Halichoeres garnoti"/>
    <x v="1"/>
    <x v="0"/>
    <n v="3"/>
    <n v="1"/>
    <m/>
    <n v="0.01"/>
    <n v="3.13"/>
    <s v="NA"/>
    <s v="NA"/>
    <n v="0.3114508548769428"/>
    <s v="NA"/>
    <n v="0.3114508548769428"/>
  </r>
  <r>
    <n v="2019"/>
    <d v="2019-03-15T00:00:00"/>
    <x v="6"/>
    <s v="MWW"/>
    <x v="0"/>
    <d v="1899-12-30T10:34:00"/>
    <n v="28"/>
    <s v="yhw"/>
    <s v="Yellowhead Wrasse"/>
    <s v="Halichoeres garnoti"/>
    <x v="1"/>
    <x v="0"/>
    <n v="8"/>
    <n v="1"/>
    <m/>
    <n v="0.01"/>
    <n v="3.13"/>
    <s v="NA"/>
    <s v="NA"/>
    <n v="6.7092142277548126"/>
    <s v="NA"/>
    <n v="6.7092142277548126"/>
  </r>
  <r>
    <n v="2019"/>
    <d v="2019-03-15T00:00:00"/>
    <x v="6"/>
    <s v="MWW"/>
    <x v="0"/>
    <d v="1899-12-30T10:34:00"/>
    <n v="28"/>
    <s v="bhw"/>
    <s v="Bluehead Wrasse"/>
    <s v="Thalassoma bifasciatum"/>
    <x v="1"/>
    <x v="0"/>
    <n v="3"/>
    <n v="5"/>
    <m/>
    <n v="8.9099999999999995E-3"/>
    <n v="3.01"/>
    <s v="NA"/>
    <s v="NA"/>
    <n v="0.24322750267948948"/>
    <s v="NA"/>
    <n v="1.2161375133974475"/>
  </r>
  <r>
    <n v="2019"/>
    <d v="2019-03-15T00:00:00"/>
    <x v="6"/>
    <s v="MWW"/>
    <x v="0"/>
    <d v="1899-12-30T10:34:00"/>
    <n v="28"/>
    <s v="sld"/>
    <s v="Slippery Dick"/>
    <s v="Halichoeres bivittatus"/>
    <x v="1"/>
    <x v="0"/>
    <n v="11"/>
    <n v="1"/>
    <m/>
    <n v="9.3299999999999998E-3"/>
    <n v="3.06"/>
    <s v="NA"/>
    <s v="NA"/>
    <n v="14.339805485939763"/>
    <s v="NA"/>
    <n v="14.339805485939763"/>
  </r>
  <r>
    <n v="2019"/>
    <d v="2019-03-15T00:00:00"/>
    <x v="6"/>
    <s v="MWW"/>
    <x v="0"/>
    <d v="1899-12-30T10:34:00"/>
    <n v="28"/>
    <s v="ygf"/>
    <s v="Goatfish"/>
    <s v="Mulloidichthys martinicus"/>
    <x v="4"/>
    <x v="0"/>
    <n v="17"/>
    <n v="1"/>
    <m/>
    <n v="9.7699999999999992E-3"/>
    <n v="3.12"/>
    <s v="NA"/>
    <s v="NA"/>
    <n v="67.436527390317082"/>
    <s v="NA"/>
    <n v="67.436527390317082"/>
  </r>
  <r>
    <n v="2019"/>
    <d v="2019-03-15T00:00:00"/>
    <x v="6"/>
    <s v="MWW"/>
    <x v="0"/>
    <d v="1899-12-30T10:34:00"/>
    <n v="28"/>
    <s v="yhw"/>
    <s v="Yellowhead Wrasse"/>
    <s v="Halichoeres garnoti"/>
    <x v="1"/>
    <x v="0"/>
    <n v="3"/>
    <n v="1"/>
    <m/>
    <n v="0.01"/>
    <n v="3.13"/>
    <s v="NA"/>
    <s v="NA"/>
    <n v="0.3114508548769428"/>
    <s v="NA"/>
    <n v="0.3114508548769428"/>
  </r>
  <r>
    <n v="2019"/>
    <d v="2019-03-15T00:00:00"/>
    <x v="6"/>
    <s v="MWW"/>
    <x v="0"/>
    <d v="1899-12-30T10:34:00"/>
    <n v="28"/>
    <s v="yhw"/>
    <s v="Yellowhead Wrasse"/>
    <s v="Halichoeres garnoti"/>
    <x v="1"/>
    <x v="0"/>
    <n v="8"/>
    <n v="1"/>
    <m/>
    <n v="0.01"/>
    <n v="3.13"/>
    <s v="NA"/>
    <s v="NA"/>
    <n v="6.7092142277548126"/>
    <s v="NA"/>
    <n v="6.7092142277548126"/>
  </r>
  <r>
    <n v="2019"/>
    <d v="2019-03-15T00:00:00"/>
    <x v="6"/>
    <s v="MWW"/>
    <x v="0"/>
    <d v="1899-12-30T10:34:00"/>
    <n v="28"/>
    <s v="bhw"/>
    <s v="Bluehead Wrasse"/>
    <s v="Thalassoma bifasciatum"/>
    <x v="1"/>
    <x v="0"/>
    <n v="8"/>
    <n v="2"/>
    <m/>
    <n v="8.9099999999999995E-3"/>
    <n v="3.01"/>
    <s v="NA"/>
    <s v="NA"/>
    <n v="4.6577756365061544"/>
    <s v="NA"/>
    <n v="9.3155512730123089"/>
  </r>
  <r>
    <n v="2019"/>
    <d v="2019-03-15T00:00:00"/>
    <x v="6"/>
    <s v="MWW"/>
    <x v="0"/>
    <d v="1899-12-30T10:34:00"/>
    <n v="28"/>
    <s v="bhw"/>
    <s v="Bluehead Wrasse"/>
    <s v="Thalassoma bifasciatum"/>
    <x v="1"/>
    <x v="0"/>
    <n v="5"/>
    <n v="15"/>
    <m/>
    <n v="8.9099999999999995E-3"/>
    <n v="3.01"/>
    <s v="NA"/>
    <s v="NA"/>
    <n v="1.1318201385239828"/>
    <s v="NA"/>
    <n v="16.97730207785974"/>
  </r>
  <r>
    <n v="2019"/>
    <d v="2019-03-15T00:00:00"/>
    <x v="6"/>
    <s v="MWW"/>
    <x v="0"/>
    <d v="1899-12-30T10:34:00"/>
    <n v="28"/>
    <s v="qup"/>
    <s v="Queen Parrotfish"/>
    <s v="Scarus vetula"/>
    <x v="7"/>
    <x v="1"/>
    <n v="49"/>
    <n v="1"/>
    <s v="t"/>
    <n v="1.38E-2"/>
    <n v="3.03"/>
    <n v="-5.0162000000000004"/>
    <n v="3.1109"/>
    <n v="1824.6232684416916"/>
    <n v="2252.8433031679824"/>
    <n v="2252.8433031679824"/>
  </r>
  <r>
    <n v="2019"/>
    <d v="2019-03-15T00:00:00"/>
    <x v="6"/>
    <s v="MWW"/>
    <x v="0"/>
    <d v="1899-12-30T10:34:00"/>
    <n v="28"/>
    <s v="stop"/>
    <s v="Stoplight Parrotfish"/>
    <s v="Sparisoma viride"/>
    <x v="7"/>
    <x v="1"/>
    <n v="30"/>
    <n v="1"/>
    <s v="t"/>
    <n v="1.38E-2"/>
    <n v="3.04"/>
    <n v="-4.4317000000000002"/>
    <n v="2.9051"/>
    <n v="426.90151962585236"/>
    <n v="581.54718397712224"/>
    <n v="581.54718397712224"/>
  </r>
  <r>
    <n v="2019"/>
    <d v="2019-03-15T00:00:00"/>
    <x v="6"/>
    <s v="MWW"/>
    <x v="0"/>
    <d v="1899-12-30T10:34:00"/>
    <n v="28"/>
    <s v="stop"/>
    <s v="Stoplight Parrotfish"/>
    <s v="Sparisoma viride"/>
    <x v="7"/>
    <x v="1"/>
    <n v="32"/>
    <n v="1"/>
    <s v="t"/>
    <n v="1.38E-2"/>
    <n v="3.04"/>
    <n v="-4.4317000000000002"/>
    <n v="2.9051"/>
    <n v="519.43955821229099"/>
    <n v="701.47339170910243"/>
    <n v="701.47339170910243"/>
  </r>
  <r>
    <n v="2019"/>
    <d v="2019-03-15T00:00:00"/>
    <x v="6"/>
    <s v="MWW"/>
    <x v="0"/>
    <d v="1899-12-30T10:34:00"/>
    <n v="28"/>
    <s v="strp"/>
    <s v="Striped Parrotfish"/>
    <s v="Scarus iserti"/>
    <x v="7"/>
    <x v="1"/>
    <n v="25"/>
    <n v="1"/>
    <s v="t"/>
    <n v="1.0959999999999999E-2"/>
    <n v="3.01"/>
    <n v="-4.8887"/>
    <n v="3.0548000000000002"/>
    <n v="176.85200190726556"/>
    <n v="273.22921758907904"/>
    <n v="273.22921758907904"/>
  </r>
  <r>
    <n v="2019"/>
    <d v="2019-03-15T00:00:00"/>
    <x v="6"/>
    <s v="MWW"/>
    <x v="0"/>
    <d v="1899-12-30T10:34:00"/>
    <n v="28"/>
    <s v="qup"/>
    <s v="Queen Parrotfish"/>
    <s v="Scarus vetula"/>
    <x v="7"/>
    <x v="1"/>
    <n v="32"/>
    <n v="1"/>
    <s v="t"/>
    <n v="1.38E-2"/>
    <n v="3.03"/>
    <n v="-5.0162000000000004"/>
    <n v="3.1109"/>
    <n v="501.74553995792371"/>
    <n v="598.50952660385963"/>
    <n v="598.50952660385963"/>
  </r>
  <r>
    <n v="2019"/>
    <d v="2019-03-15T00:00:00"/>
    <x v="6"/>
    <s v="MWW"/>
    <x v="0"/>
    <d v="1899-12-30T10:34:00"/>
    <n v="28"/>
    <s v="blt"/>
    <s v="Blue Tang"/>
    <s v="Acanthurus coeruleus"/>
    <x v="8"/>
    <x v="1"/>
    <n v="12"/>
    <n v="1"/>
    <m/>
    <n v="2.512E-2"/>
    <n v="2.96"/>
    <n v="-2.8241999999999998"/>
    <n v="2.2637999999999998"/>
    <n v="39.300323326954469"/>
    <n v="76.322133977954692"/>
    <n v="76.322133977954692"/>
  </r>
  <r>
    <n v="2019"/>
    <d v="2019-03-15T00:00:00"/>
    <x v="6"/>
    <s v="MWW"/>
    <x v="0"/>
    <d v="1899-12-30T10:34:00"/>
    <n v="28"/>
    <s v="qup"/>
    <s v="Queen Parrotfish"/>
    <s v="Scarus vetula"/>
    <x v="7"/>
    <x v="1"/>
    <n v="29"/>
    <n v="1"/>
    <s v="i"/>
    <n v="1.38E-2"/>
    <n v="3.03"/>
    <n v="-5.0162000000000004"/>
    <n v="3.1109"/>
    <n v="372.34456592033081"/>
    <n v="440.62986728379997"/>
    <n v="440.62986728379997"/>
  </r>
  <r>
    <n v="2019"/>
    <d v="2019-03-15T00:00:00"/>
    <x v="6"/>
    <s v="MWW"/>
    <x v="0"/>
    <d v="1899-12-30T10:34:00"/>
    <n v="28"/>
    <s v="rbp"/>
    <s v="Redband Parrotfish"/>
    <s v="Sparisoma aurofrenatum"/>
    <x v="7"/>
    <x v="1"/>
    <n v="25"/>
    <n v="1"/>
    <s v="t"/>
    <n v="1.072E-2"/>
    <n v="3.12"/>
    <n v="-4.0781000000000001"/>
    <n v="2.7437999999999998"/>
    <n v="246.47201318184392"/>
    <n v="317.22528468051854"/>
    <n v="317.22528468051854"/>
  </r>
  <r>
    <n v="2019"/>
    <d v="2019-03-15T00:00:00"/>
    <x v="6"/>
    <s v="MWW"/>
    <x v="0"/>
    <d v="1899-12-30T10:34:00"/>
    <n v="28"/>
    <s v="prp"/>
    <s v="Princess Parrotfish"/>
    <s v="Scarus taeniopterus"/>
    <x v="7"/>
    <x v="1"/>
    <n v="12"/>
    <n v="2"/>
    <s v="i"/>
    <n v="3.3500000000000002E-2"/>
    <n v="2.7086000000000001"/>
    <n v="-3.2256999999999998"/>
    <n v="2.3852000000000002"/>
    <n v="28.061774480442775"/>
    <n v="54.145592205106873"/>
    <n v="108.29118441021375"/>
  </r>
  <r>
    <n v="2019"/>
    <d v="2019-03-15T00:00:00"/>
    <x v="6"/>
    <s v="MWW"/>
    <x v="0"/>
    <d v="1899-12-30T10:34:00"/>
    <n v="28"/>
    <s v="prp"/>
    <s v="Princess Parrotfish"/>
    <s v="Scarus taeniopterus"/>
    <x v="7"/>
    <x v="1"/>
    <n v="10"/>
    <n v="1"/>
    <s v="i"/>
    <n v="3.3500000000000002E-2"/>
    <n v="2.7086000000000001"/>
    <n v="-3.2256999999999998"/>
    <n v="2.3852000000000002"/>
    <n v="17.125560999944316"/>
    <n v="35.050966680669347"/>
    <n v="35.050966680669347"/>
  </r>
  <r>
    <n v="2019"/>
    <d v="2019-03-15T00:00:00"/>
    <x v="6"/>
    <s v="MWW"/>
    <x v="0"/>
    <d v="1899-12-30T10:34:00"/>
    <n v="28"/>
    <s v="prp"/>
    <s v="Princess Parrotfish"/>
    <s v="Scarus taeniopterus"/>
    <x v="7"/>
    <x v="1"/>
    <n v="3"/>
    <n v="3"/>
    <s v="j"/>
    <n v="3.3500000000000002E-2"/>
    <n v="2.7086000000000001"/>
    <n v="-3.2256999999999998"/>
    <n v="2.3852000000000002"/>
    <n v="0.65671273400963648"/>
    <n v="1.9839449475553055"/>
    <n v="5.9518348426659164"/>
  </r>
  <r>
    <n v="2019"/>
    <d v="2019-03-15T00:00:00"/>
    <x v="6"/>
    <s v="MWW"/>
    <x v="0"/>
    <d v="1899-12-30T10:34:00"/>
    <n v="28"/>
    <s v="prp"/>
    <s v="Princess Parrotfish"/>
    <s v="Scarus taeniopterus"/>
    <x v="7"/>
    <x v="1"/>
    <n v="5"/>
    <n v="1"/>
    <s v="j"/>
    <n v="3.3500000000000002E-2"/>
    <n v="2.7086000000000001"/>
    <n v="-3.2256999999999998"/>
    <n v="2.3852000000000002"/>
    <n v="2.6198411586557824"/>
    <n v="6.7093933568168316"/>
    <n v="6.7093933568168316"/>
  </r>
  <r>
    <n v="2019"/>
    <d v="2019-03-15T00:00:00"/>
    <x v="6"/>
    <s v="MWW"/>
    <x v="0"/>
    <d v="1899-12-30T10:34:00"/>
    <n v="28"/>
    <s v="strp"/>
    <s v="Striped Parrotfish"/>
    <s v="Scarus iserti"/>
    <x v="7"/>
    <x v="1"/>
    <n v="2"/>
    <n v="3"/>
    <s v="j"/>
    <n v="1.0959999999999999E-2"/>
    <n v="3.01"/>
    <n v="-4.8887"/>
    <n v="3.0548000000000002"/>
    <n v="8.8289862628973065E-2"/>
    <n v="0.1218109781873183"/>
    <n v="0.36543293456195491"/>
  </r>
  <r>
    <n v="2019"/>
    <d v="2019-03-15T00:00:00"/>
    <x v="6"/>
    <s v="MWW"/>
    <x v="0"/>
    <d v="1899-12-30T10:34:00"/>
    <n v="28"/>
    <s v="rbp"/>
    <s v="Redband Parrotfish"/>
    <s v="Sparisoma aurofrenatum"/>
    <x v="7"/>
    <x v="1"/>
    <n v="6"/>
    <n v="1"/>
    <s v="j"/>
    <n v="1.072E-2"/>
    <n v="3.12"/>
    <n v="-4.0781000000000001"/>
    <n v="2.7437999999999998"/>
    <n v="2.8709569913443227"/>
    <n v="6.3210816589716359"/>
    <n v="6.3210816589716359"/>
  </r>
  <r>
    <n v="2019"/>
    <d v="2019-03-15T00:00:00"/>
    <x v="6"/>
    <s v="MWW"/>
    <x v="0"/>
    <d v="1899-12-30T10:34:00"/>
    <n v="28"/>
    <s v="rbp"/>
    <s v="Redband Parrotfish"/>
    <s v="Sparisoma aurofrenatum"/>
    <x v="7"/>
    <x v="1"/>
    <n v="8"/>
    <n v="1"/>
    <s v="j"/>
    <n v="1.072E-2"/>
    <n v="3.12"/>
    <n v="-4.0781000000000001"/>
    <n v="2.7437999999999998"/>
    <n v="7.0442627183996569"/>
    <n v="13.918688207229055"/>
    <n v="13.918688207229055"/>
  </r>
  <r>
    <n v="2019"/>
    <d v="2019-03-15T00:00:00"/>
    <x v="6"/>
    <s v="MWW"/>
    <x v="0"/>
    <d v="1899-12-30T10:34:00"/>
    <n v="28"/>
    <s v="prp"/>
    <s v="Princess Parrotfish"/>
    <s v="Scarus taeniopterus"/>
    <x v="7"/>
    <x v="1"/>
    <n v="8"/>
    <n v="2"/>
    <s v="j"/>
    <n v="3.3500000000000002E-2"/>
    <n v="2.7086000000000001"/>
    <n v="-3.2256999999999998"/>
    <n v="2.3852000000000002"/>
    <n v="9.3573817111532165"/>
    <n v="20.584969932158472"/>
    <n v="41.169939864316945"/>
  </r>
  <r>
    <n v="2019"/>
    <d v="2019-03-15T00:00:00"/>
    <x v="6"/>
    <s v="MWW"/>
    <x v="0"/>
    <d v="1899-12-30T10:34:00"/>
    <n v="28"/>
    <s v="prp"/>
    <s v="Princess Parrotfish"/>
    <s v="Scarus taeniopterus"/>
    <x v="7"/>
    <x v="1"/>
    <n v="5"/>
    <n v="2"/>
    <s v="j"/>
    <n v="3.3500000000000002E-2"/>
    <n v="2.7086000000000001"/>
    <n v="-3.2256999999999998"/>
    <n v="2.3852000000000002"/>
    <n v="2.6198411586557824"/>
    <n v="6.7093933568168316"/>
    <n v="13.418786713633663"/>
  </r>
  <r>
    <n v="2019"/>
    <d v="2019-03-15T00:00:00"/>
    <x v="6"/>
    <s v="MWW"/>
    <x v="0"/>
    <d v="1899-12-30T10:34:00"/>
    <n v="28"/>
    <s v="strp"/>
    <s v="Striped Parrotfish"/>
    <s v="Scarus iserti"/>
    <x v="7"/>
    <x v="1"/>
    <n v="6"/>
    <n v="2"/>
    <s v="j"/>
    <n v="1.0959999999999999E-2"/>
    <n v="3.01"/>
    <n v="-4.8887"/>
    <n v="3.0548000000000002"/>
    <n v="2.4101596856521104"/>
    <n v="3.4929827401913811"/>
    <n v="6.9859654803827622"/>
  </r>
  <r>
    <n v="2019"/>
    <d v="2019-03-15T00:00:00"/>
    <x v="6"/>
    <s v="MWW"/>
    <x v="0"/>
    <d v="1899-12-30T10:34:00"/>
    <n v="28"/>
    <s v="strp"/>
    <s v="Striped Parrotfish"/>
    <s v="Scarus iserti"/>
    <x v="7"/>
    <x v="1"/>
    <n v="3"/>
    <n v="5"/>
    <s v="j"/>
    <n v="1.0959999999999999E-2"/>
    <n v="3.01"/>
    <n v="-4.8887"/>
    <n v="3.0548000000000002"/>
    <n v="0.29918893707824967"/>
    <n v="0.42034899064939069"/>
    <n v="2.1017449532469534"/>
  </r>
  <r>
    <n v="2019"/>
    <d v="2019-03-15T00:00:00"/>
    <x v="6"/>
    <s v="MWW"/>
    <x v="0"/>
    <d v="1899-12-30T10:34:00"/>
    <n v="28"/>
    <s v="strp"/>
    <s v="Striped Parrotfish"/>
    <s v="Scarus iserti"/>
    <x v="7"/>
    <x v="1"/>
    <n v="8"/>
    <n v="1"/>
    <s v="i"/>
    <n v="1.0959999999999999E-2"/>
    <n v="3.01"/>
    <n v="-4.8887"/>
    <n v="3.0548000000000002"/>
    <n v="5.7294299636484229"/>
    <n v="8.4112258089550505"/>
    <n v="8.4112258089550505"/>
  </r>
  <r>
    <n v="2019"/>
    <d v="2019-03-15T00:00:00"/>
    <x v="6"/>
    <s v="MWW"/>
    <x v="0"/>
    <d v="1899-12-30T10:34:00"/>
    <n v="28"/>
    <s v="stop"/>
    <s v="Stoplight Parrotfish"/>
    <s v="Sparisoma viride"/>
    <x v="7"/>
    <x v="1"/>
    <n v="2"/>
    <n v="1"/>
    <s v="j"/>
    <n v="1.38E-2"/>
    <n v="3.04"/>
    <n v="-4.4317000000000002"/>
    <n v="2.9051"/>
    <n v="0.11350376646282974"/>
    <n v="0.22280361879355268"/>
    <n v="0.22280361879355268"/>
  </r>
  <r>
    <n v="2019"/>
    <d v="2019-03-15T00:00:00"/>
    <x v="6"/>
    <s v="MWW"/>
    <x v="0"/>
    <d v="1899-12-30T10:34:00"/>
    <n v="28"/>
    <s v="snp"/>
    <s v="Sharp-nose puffer "/>
    <s v="Canthigaster rostrata"/>
    <x v="11"/>
    <x v="2"/>
    <n v="3"/>
    <n v="1"/>
    <m/>
    <n v="2.239E-2"/>
    <n v="2.96"/>
    <s v="NA"/>
    <s v="NA"/>
    <n v="0.57853948885208784"/>
    <s v="NA"/>
    <n v="0.57853948885208784"/>
  </r>
  <r>
    <n v="2019"/>
    <d v="2019-03-15T00:00:00"/>
    <x v="6"/>
    <s v="MWW"/>
    <x v="0"/>
    <d v="1899-12-30T10:34:00"/>
    <n v="28"/>
    <s v="snp"/>
    <s v="Sharp-nose puffer "/>
    <s v="Canthigaster rostrata"/>
    <x v="11"/>
    <x v="2"/>
    <n v="6"/>
    <n v="2"/>
    <m/>
    <n v="2.239E-2"/>
    <n v="2.96"/>
    <s v="NA"/>
    <s v="NA"/>
    <n v="4.501754368842863"/>
    <s v="NA"/>
    <n v="9.0035087376857259"/>
  </r>
  <r>
    <n v="2019"/>
    <d v="2019-03-15T00:00:00"/>
    <x v="6"/>
    <s v="MWW"/>
    <x v="0"/>
    <d v="1899-12-30T10:34:00"/>
    <n v="28"/>
    <s v="snp"/>
    <s v="Sharp-nose puffer "/>
    <s v="Canthigaster rostrata"/>
    <x v="11"/>
    <x v="2"/>
    <n v="2"/>
    <n v="2"/>
    <m/>
    <n v="2.239E-2"/>
    <n v="2.96"/>
    <s v="NA"/>
    <s v="NA"/>
    <n v="0.17422195418048861"/>
    <s v="NA"/>
    <n v="0.34844390836097722"/>
  </r>
  <r>
    <n v="2019"/>
    <d v="2019-03-15T00:00:00"/>
    <x v="6"/>
    <s v="MWW"/>
    <x v="0"/>
    <d v="1899-12-30T10:34:00"/>
    <n v="28"/>
    <s v="blc"/>
    <s v="Blue Chromis"/>
    <s v="Chromis cyanea"/>
    <x v="12"/>
    <x v="3"/>
    <n v="8"/>
    <n v="10"/>
    <m/>
    <n v="1.4789999999999999E-2"/>
    <n v="2.98"/>
    <s v="NA"/>
    <s v="NA"/>
    <n v="7.2640083583081712"/>
    <s v="NA"/>
    <n v="72.640083583081719"/>
  </r>
  <r>
    <n v="2019"/>
    <d v="2019-03-15T00:00:00"/>
    <x v="6"/>
    <s v="MWW"/>
    <x v="0"/>
    <d v="1899-12-30T10:34:00"/>
    <n v="28"/>
    <s v="brc"/>
    <s v="Brown Chromis"/>
    <s v="Chromis multilineata"/>
    <x v="12"/>
    <x v="3"/>
    <n v="10"/>
    <n v="12"/>
    <m/>
    <n v="1.4789999999999999E-2"/>
    <n v="2.98"/>
    <s v="NA"/>
    <s v="NA"/>
    <n v="14.124340347257048"/>
    <s v="NA"/>
    <n v="169.49208416708458"/>
  </r>
  <r>
    <n v="2019"/>
    <d v="2019-03-15T00:00:00"/>
    <x v="6"/>
    <s v="MWW"/>
    <x v="0"/>
    <d v="1899-12-30T10:34:00"/>
    <n v="28"/>
    <s v="blc"/>
    <s v="Blue Chromis"/>
    <s v="Chromis cyanea"/>
    <x v="12"/>
    <x v="3"/>
    <n v="8"/>
    <n v="8"/>
    <m/>
    <n v="1.4789999999999999E-2"/>
    <n v="2.98"/>
    <s v="NA"/>
    <s v="NA"/>
    <n v="7.2640083583081712"/>
    <s v="NA"/>
    <n v="58.112066866465369"/>
  </r>
  <r>
    <n v="2019"/>
    <d v="2019-03-15T00:00:00"/>
    <x v="6"/>
    <s v="MWW"/>
    <x v="0"/>
    <d v="1899-12-30T10:34:00"/>
    <n v="28"/>
    <s v="blc"/>
    <s v="Blue Chromis"/>
    <s v="Chromis cyanea"/>
    <x v="12"/>
    <x v="3"/>
    <n v="2"/>
    <n v="12"/>
    <m/>
    <n v="1.4789999999999999E-2"/>
    <n v="2.98"/>
    <s v="NA"/>
    <s v="NA"/>
    <n v="0.11669105359565421"/>
    <s v="NA"/>
    <n v="1.4002926431478504"/>
  </r>
  <r>
    <n v="2019"/>
    <d v="2019-03-15T00:00:00"/>
    <x v="6"/>
    <s v="MWW"/>
    <x v="1"/>
    <d v="1899-12-30T10:47:00"/>
    <n v="27"/>
    <s v="sms"/>
    <s v="Schoolmaster snapper"/>
    <s v="Lutjanus apodus"/>
    <x v="0"/>
    <x v="0"/>
    <n v="40"/>
    <n v="1"/>
    <m/>
    <n v="1.413E-2"/>
    <n v="2.98"/>
    <s v="NA"/>
    <s v="NA"/>
    <n v="840.00319128069634"/>
    <s v="NA"/>
    <n v="840.00319128069634"/>
  </r>
  <r>
    <n v="2019"/>
    <d v="2019-03-15T00:00:00"/>
    <x v="6"/>
    <s v="MWW"/>
    <x v="1"/>
    <d v="1899-12-30T10:47:00"/>
    <n v="27"/>
    <s v="csg"/>
    <s v="Caesar Grunt"/>
    <s v="Haemulon carbonarium"/>
    <x v="3"/>
    <x v="0"/>
    <n v="25"/>
    <n v="1"/>
    <m/>
    <n v="1.738E-2"/>
    <n v="2.98"/>
    <s v="NA"/>
    <s v="NA"/>
    <n v="254.630837196172"/>
    <s v="NA"/>
    <n v="254.630837196172"/>
  </r>
  <r>
    <n v="2019"/>
    <d v="2019-03-15T00:00:00"/>
    <x v="6"/>
    <s v="MWW"/>
    <x v="1"/>
    <d v="1899-12-30T10:47:00"/>
    <n v="27"/>
    <s v="grb"/>
    <s v="Graysby"/>
    <s v="Cephalopholis cruentata"/>
    <x v="2"/>
    <x v="0"/>
    <n v="14"/>
    <n v="1"/>
    <m/>
    <n v="1.1220000000000001E-2"/>
    <n v="3.07"/>
    <s v="NA"/>
    <s v="NA"/>
    <n v="37.034452314396681"/>
    <s v="NA"/>
    <n v="37.034452314396681"/>
  </r>
  <r>
    <n v="2019"/>
    <d v="2019-03-15T00:00:00"/>
    <x v="6"/>
    <s v="MWW"/>
    <x v="1"/>
    <d v="1899-12-30T10:47:00"/>
    <n v="27"/>
    <s v="bbs"/>
    <s v="Blackbar soldierfish"/>
    <s v="Myripristis jacobus "/>
    <x v="6"/>
    <x v="0"/>
    <n v="13"/>
    <n v="1"/>
    <m/>
    <n v="1.2019999999999999E-2"/>
    <n v="3.06"/>
    <s v="NA"/>
    <s v="NA"/>
    <n v="30.801447448523515"/>
    <s v="NA"/>
    <n v="30.801447448523515"/>
  </r>
  <r>
    <n v="2019"/>
    <d v="2019-03-15T00:00:00"/>
    <x v="6"/>
    <s v="MWW"/>
    <x v="1"/>
    <d v="1899-12-30T10:47:00"/>
    <n v="27"/>
    <s v="yhw"/>
    <s v="Yellowhead Wrasse"/>
    <s v="Halichoeres garnoti"/>
    <x v="1"/>
    <x v="0"/>
    <n v="5"/>
    <n v="1"/>
    <m/>
    <n v="0.01"/>
    <n v="3.13"/>
    <s v="NA"/>
    <s v="NA"/>
    <n v="1.540905884130453"/>
    <s v="NA"/>
    <n v="1.540905884130453"/>
  </r>
  <r>
    <n v="2019"/>
    <d v="2019-03-15T00:00:00"/>
    <x v="6"/>
    <s v="MWW"/>
    <x v="1"/>
    <d v="1899-12-30T10:47:00"/>
    <n v="27"/>
    <s v="yhw"/>
    <s v="Yellowhead Wrasse"/>
    <s v="Halichoeres garnoti"/>
    <x v="1"/>
    <x v="0"/>
    <n v="3"/>
    <n v="1"/>
    <m/>
    <n v="0.01"/>
    <n v="3.13"/>
    <s v="NA"/>
    <s v="NA"/>
    <n v="0.3114508548769428"/>
    <s v="NA"/>
    <n v="0.3114508548769428"/>
  </r>
  <r>
    <n v="2019"/>
    <d v="2019-03-15T00:00:00"/>
    <x v="6"/>
    <s v="MWW"/>
    <x v="1"/>
    <d v="1899-12-30T10:47:00"/>
    <n v="27"/>
    <s v="bhw"/>
    <s v="Bluehead Wrasse"/>
    <s v="Thalassoma bifasciatum"/>
    <x v="1"/>
    <x v="0"/>
    <n v="10"/>
    <n v="1"/>
    <m/>
    <n v="8.9099999999999995E-3"/>
    <n v="3.01"/>
    <s v="NA"/>
    <s v="NA"/>
    <n v="9.1175405612215243"/>
    <s v="NA"/>
    <n v="9.1175405612215243"/>
  </r>
  <r>
    <n v="2019"/>
    <d v="2019-03-15T00:00:00"/>
    <x v="6"/>
    <s v="MWW"/>
    <x v="1"/>
    <d v="1899-12-30T10:47:00"/>
    <n v="27"/>
    <s v="ljs"/>
    <s v="Longjaw squirrelfish"/>
    <s v="Neoniphon marianus"/>
    <x v="6"/>
    <x v="0"/>
    <n v="15"/>
    <n v="1"/>
    <m/>
    <n v="1.549E-2"/>
    <n v="2.98"/>
    <s v="NA"/>
    <s v="NA"/>
    <n v="49.52259225934101"/>
    <s v="NA"/>
    <n v="49.52259225934101"/>
  </r>
  <r>
    <n v="2019"/>
    <d v="2019-03-15T00:00:00"/>
    <x v="6"/>
    <s v="MWW"/>
    <x v="1"/>
    <d v="1899-12-30T10:47:00"/>
    <n v="27"/>
    <s v="ygf"/>
    <s v="Goatfish"/>
    <s v="Mulloidichthys martinicus"/>
    <x v="4"/>
    <x v="0"/>
    <n v="15"/>
    <n v="1"/>
    <m/>
    <n v="9.7699999999999992E-3"/>
    <n v="3.12"/>
    <s v="NA"/>
    <s v="NA"/>
    <n v="45.635129993427114"/>
    <s v="NA"/>
    <n v="45.635129993427114"/>
  </r>
  <r>
    <n v="2019"/>
    <d v="2019-03-15T00:00:00"/>
    <x v="6"/>
    <s v="MWW"/>
    <x v="1"/>
    <d v="1899-12-30T10:47:00"/>
    <n v="27"/>
    <s v="grb"/>
    <s v="Graysby"/>
    <s v="Cephalopholis cruentata"/>
    <x v="2"/>
    <x v="0"/>
    <n v="16"/>
    <n v="1"/>
    <m/>
    <n v="1.1220000000000001E-2"/>
    <n v="3.07"/>
    <s v="NA"/>
    <s v="NA"/>
    <n v="55.800900005529286"/>
    <s v="NA"/>
    <n v="55.800900005529286"/>
  </r>
  <r>
    <n v="2019"/>
    <d v="2019-03-15T00:00:00"/>
    <x v="6"/>
    <s v="MWW"/>
    <x v="1"/>
    <d v="1899-12-30T10:47:00"/>
    <n v="27"/>
    <s v="yhw"/>
    <s v="Yellowhead Wrasse"/>
    <s v="Halichoeres garnoti"/>
    <x v="1"/>
    <x v="0"/>
    <n v="3"/>
    <n v="1"/>
    <m/>
    <n v="0.01"/>
    <n v="3.13"/>
    <s v="NA"/>
    <s v="NA"/>
    <n v="0.3114508548769428"/>
    <s v="NA"/>
    <n v="0.3114508548769428"/>
  </r>
  <r>
    <n v="2019"/>
    <d v="2019-03-15T00:00:00"/>
    <x v="6"/>
    <s v="MWW"/>
    <x v="1"/>
    <d v="1899-12-30T10:47:00"/>
    <n v="27"/>
    <s v="yhw"/>
    <s v="Yellowhead Wrasse"/>
    <s v="Halichoeres garnoti"/>
    <x v="1"/>
    <x v="0"/>
    <n v="10"/>
    <n v="1"/>
    <m/>
    <n v="0.01"/>
    <n v="3.13"/>
    <s v="NA"/>
    <s v="NA"/>
    <n v="13.48962882591654"/>
    <s v="NA"/>
    <n v="13.48962882591654"/>
  </r>
  <r>
    <n v="2019"/>
    <d v="2019-03-15T00:00:00"/>
    <x v="6"/>
    <s v="MWW"/>
    <x v="1"/>
    <d v="1899-12-30T10:47:00"/>
    <n v="27"/>
    <s v="ygf"/>
    <s v="Goatfish"/>
    <s v="Mulloidichthys martinicus"/>
    <x v="4"/>
    <x v="0"/>
    <n v="19"/>
    <n v="3"/>
    <m/>
    <n v="9.7699999999999992E-3"/>
    <n v="3.12"/>
    <s v="NA"/>
    <s v="NA"/>
    <n v="95.4126149670996"/>
    <s v="NA"/>
    <n v="286.23784490129879"/>
  </r>
  <r>
    <n v="2019"/>
    <d v="2019-03-15T00:00:00"/>
    <x v="6"/>
    <s v="MWW"/>
    <x v="1"/>
    <d v="1899-12-30T10:47:00"/>
    <n v="27"/>
    <s v="smg"/>
    <s v="Smallmouth Grunt"/>
    <s v="Haemulon chrysargyreum"/>
    <x v="3"/>
    <x v="0"/>
    <n v="18"/>
    <n v="1"/>
    <m/>
    <n v="1.259E-2"/>
    <n v="2.99"/>
    <s v="NA"/>
    <s v="NA"/>
    <n v="71.333005117288693"/>
    <s v="NA"/>
    <n v="71.333005117288693"/>
  </r>
  <r>
    <n v="2019"/>
    <d v="2019-03-15T00:00:00"/>
    <x v="6"/>
    <s v="MWW"/>
    <x v="1"/>
    <d v="1899-12-30T10:47:00"/>
    <n v="27"/>
    <s v="frg"/>
    <s v="French Grunt"/>
    <s v="Haemulon flavolineatum"/>
    <x v="3"/>
    <x v="0"/>
    <n v="17"/>
    <n v="1"/>
    <m/>
    <n v="1.349E-2"/>
    <n v="3"/>
    <s v="NA"/>
    <s v="NA"/>
    <n v="66.27637"/>
    <s v="NA"/>
    <n v="66.27637"/>
  </r>
  <r>
    <n v="2019"/>
    <d v="2019-03-15T00:00:00"/>
    <x v="6"/>
    <s v="MWW"/>
    <x v="1"/>
    <d v="1899-12-30T10:47:00"/>
    <n v="27"/>
    <s v="bhw"/>
    <s v="Bluehead Wrasse"/>
    <s v="Thalassoma bifasciatum"/>
    <x v="1"/>
    <x v="0"/>
    <n v="3"/>
    <n v="5"/>
    <m/>
    <n v="8.9099999999999995E-3"/>
    <n v="3.01"/>
    <s v="NA"/>
    <s v="NA"/>
    <n v="0.24322750267948948"/>
    <s v="NA"/>
    <n v="1.2161375133974475"/>
  </r>
  <r>
    <n v="2019"/>
    <d v="2019-03-15T00:00:00"/>
    <x v="6"/>
    <s v="MWW"/>
    <x v="1"/>
    <d v="1899-12-30T10:47:00"/>
    <n v="27"/>
    <s v="bhw"/>
    <s v="Bluehead Wrasse"/>
    <s v="Thalassoma bifasciatum"/>
    <x v="1"/>
    <x v="0"/>
    <n v="10"/>
    <n v="1"/>
    <m/>
    <n v="8.9099999999999995E-3"/>
    <n v="3.01"/>
    <s v="NA"/>
    <s v="NA"/>
    <n v="9.1175405612215243"/>
    <s v="NA"/>
    <n v="9.1175405612215243"/>
  </r>
  <r>
    <n v="2019"/>
    <d v="2019-03-15T00:00:00"/>
    <x v="6"/>
    <s v="MWW"/>
    <x v="1"/>
    <d v="1899-12-30T10:47:00"/>
    <n v="27"/>
    <s v="stop"/>
    <s v="Stoplight Parrotfish"/>
    <s v="Sparisoma viride"/>
    <x v="7"/>
    <x v="1"/>
    <n v="20"/>
    <n v="1"/>
    <s v="i"/>
    <n v="1.38E-2"/>
    <n v="3.04"/>
    <n v="-4.4317000000000002"/>
    <n v="2.9051"/>
    <n v="124.45440510662077"/>
    <n v="179.06975540636282"/>
    <n v="179.06975540636282"/>
  </r>
  <r>
    <n v="2019"/>
    <d v="2019-03-15T00:00:00"/>
    <x v="6"/>
    <s v="MWW"/>
    <x v="1"/>
    <d v="1899-12-30T10:47:00"/>
    <n v="27"/>
    <s v="stop"/>
    <s v="Stoplight Parrotfish"/>
    <s v="Sparisoma viride"/>
    <x v="7"/>
    <x v="1"/>
    <n v="21"/>
    <n v="1"/>
    <s v="i"/>
    <n v="1.38E-2"/>
    <n v="3.04"/>
    <n v="-4.4317000000000002"/>
    <n v="2.9051"/>
    <n v="144.35297620307892"/>
    <n v="206.33802681991546"/>
    <n v="206.33802681991546"/>
  </r>
  <r>
    <n v="2019"/>
    <d v="2019-03-15T00:00:00"/>
    <x v="6"/>
    <s v="MWW"/>
    <x v="1"/>
    <d v="1899-12-30T10:47:00"/>
    <n v="27"/>
    <s v="stop"/>
    <s v="Stoplight Parrotfish"/>
    <s v="Sparisoma viride"/>
    <x v="7"/>
    <x v="1"/>
    <n v="33"/>
    <n v="1"/>
    <s v="t"/>
    <n v="1.38E-2"/>
    <n v="3.04"/>
    <n v="-4.4317000000000002"/>
    <n v="2.9051"/>
    <n v="570.37628950044143"/>
    <n v="767.06973304521671"/>
    <n v="767.06973304521671"/>
  </r>
  <r>
    <n v="2019"/>
    <d v="2019-03-15T00:00:00"/>
    <x v="6"/>
    <s v="MWW"/>
    <x v="1"/>
    <d v="1899-12-30T10:47:00"/>
    <n v="27"/>
    <s v="prp"/>
    <s v="Princess Parrotfish"/>
    <s v="Scarus taeniopterus"/>
    <x v="7"/>
    <x v="1"/>
    <n v="3"/>
    <n v="1"/>
    <s v="j"/>
    <n v="3.3500000000000002E-2"/>
    <n v="2.7086000000000001"/>
    <n v="-3.2256999999999998"/>
    <n v="2.3852000000000002"/>
    <n v="0.65671273400963648"/>
    <n v="1.9839449475553055"/>
    <n v="1.9839449475553055"/>
  </r>
  <r>
    <n v="2019"/>
    <d v="2019-03-15T00:00:00"/>
    <x v="6"/>
    <s v="MWW"/>
    <x v="1"/>
    <d v="1899-12-30T10:47:00"/>
    <n v="27"/>
    <s v="prp"/>
    <s v="Princess Parrotfish"/>
    <s v="Scarus taeniopterus"/>
    <x v="7"/>
    <x v="1"/>
    <n v="11"/>
    <n v="1"/>
    <s v="i"/>
    <n v="3.3500000000000002E-2"/>
    <n v="2.7086000000000001"/>
    <n v="-3.2256999999999998"/>
    <n v="2.3852000000000002"/>
    <n v="22.169762164227816"/>
    <n v="43.997685665219798"/>
    <n v="43.997685665219798"/>
  </r>
  <r>
    <n v="2019"/>
    <d v="2019-03-15T00:00:00"/>
    <x v="6"/>
    <s v="MWW"/>
    <x v="1"/>
    <d v="1899-12-30T10:47:00"/>
    <n v="27"/>
    <s v="prp"/>
    <s v="Princess Parrotfish"/>
    <s v="Scarus taeniopterus"/>
    <x v="7"/>
    <x v="1"/>
    <n v="8"/>
    <n v="1"/>
    <s v="i"/>
    <n v="3.3500000000000002E-2"/>
    <n v="2.7086000000000001"/>
    <n v="-3.2256999999999998"/>
    <n v="2.3852000000000002"/>
    <n v="9.3573817111532165"/>
    <n v="20.584969932158472"/>
    <n v="20.584969932158472"/>
  </r>
  <r>
    <n v="2019"/>
    <d v="2019-03-15T00:00:00"/>
    <x v="6"/>
    <s v="MWW"/>
    <x v="1"/>
    <d v="1899-12-30T10:47:00"/>
    <n v="27"/>
    <s v="prp"/>
    <s v="Princess Parrotfish"/>
    <s v="Scarus taeniopterus"/>
    <x v="7"/>
    <x v="1"/>
    <n v="13"/>
    <n v="1"/>
    <m/>
    <n v="3.3500000000000002E-2"/>
    <n v="2.7086000000000001"/>
    <n v="-3.2256999999999998"/>
    <n v="2.3852000000000002"/>
    <n v="34.855536441080481"/>
    <n v="65.535660968650873"/>
    <n v="65.535660968650873"/>
  </r>
  <r>
    <n v="2019"/>
    <d v="2019-03-15T00:00:00"/>
    <x v="6"/>
    <s v="MWW"/>
    <x v="1"/>
    <d v="1899-12-30T10:47:00"/>
    <n v="27"/>
    <s v="stop"/>
    <s v="Stoplight Parrotfish"/>
    <s v="Sparisoma viride"/>
    <x v="7"/>
    <x v="1"/>
    <n v="11"/>
    <n v="1"/>
    <s v="i"/>
    <n v="1.38E-2"/>
    <n v="3.04"/>
    <n v="-4.4317000000000002"/>
    <n v="2.9051"/>
    <n v="20.216820228321584"/>
    <n v="31.531881781840099"/>
    <n v="31.531881781840099"/>
  </r>
  <r>
    <n v="2019"/>
    <d v="2019-03-15T00:00:00"/>
    <x v="6"/>
    <s v="MWW"/>
    <x v="1"/>
    <d v="1899-12-30T10:47:00"/>
    <n v="27"/>
    <s v="rbp"/>
    <s v="Redband Parrotfish"/>
    <s v="Sparisoma aurofrenatum"/>
    <x v="7"/>
    <x v="1"/>
    <n v="12"/>
    <n v="1"/>
    <s v="i"/>
    <n v="1.072E-2"/>
    <n v="3.12"/>
    <n v="-4.0781000000000001"/>
    <n v="2.7437999999999998"/>
    <n v="24.959752410454403"/>
    <n v="42.340648247283212"/>
    <n v="42.340648247283212"/>
  </r>
  <r>
    <n v="2019"/>
    <d v="2019-03-15T00:00:00"/>
    <x v="6"/>
    <s v="MWW"/>
    <x v="1"/>
    <d v="1899-12-30T10:47:00"/>
    <n v="27"/>
    <s v="qup"/>
    <s v="Queen Parrotfish"/>
    <s v="Scarus vetula"/>
    <x v="7"/>
    <x v="1"/>
    <n v="24"/>
    <n v="1"/>
    <s v="i"/>
    <n v="1.38E-2"/>
    <n v="3.03"/>
    <n v="-5.0162000000000004"/>
    <n v="3.1109"/>
    <n v="209.85491670789031"/>
    <n v="244.56772957919503"/>
    <n v="244.56772957919503"/>
  </r>
  <r>
    <n v="2019"/>
    <d v="2019-03-15T00:00:00"/>
    <x v="6"/>
    <s v="MWW"/>
    <x v="1"/>
    <d v="1899-12-30T10:47:00"/>
    <n v="27"/>
    <s v="rbp"/>
    <s v="Redband Parrotfish"/>
    <s v="Sparisoma aurofrenatum"/>
    <x v="7"/>
    <x v="1"/>
    <n v="13"/>
    <n v="1"/>
    <s v="i"/>
    <n v="1.072E-2"/>
    <n v="3.12"/>
    <n v="-4.0781000000000001"/>
    <n v="2.7437999999999998"/>
    <n v="32.040408504285118"/>
    <n v="52.739713965167816"/>
    <n v="52.739713965167816"/>
  </r>
  <r>
    <n v="2019"/>
    <d v="2019-03-15T00:00:00"/>
    <x v="6"/>
    <s v="MWW"/>
    <x v="1"/>
    <d v="1899-12-30T10:47:00"/>
    <n v="27"/>
    <s v="rbp"/>
    <s v="Redband Parrotfish"/>
    <s v="Sparisoma aurofrenatum"/>
    <x v="7"/>
    <x v="1"/>
    <n v="8"/>
    <n v="1"/>
    <s v="j"/>
    <n v="1.072E-2"/>
    <n v="3.12"/>
    <n v="-4.0781000000000001"/>
    <n v="2.7437999999999998"/>
    <n v="7.0442627183996569"/>
    <n v="13.918688207229055"/>
    <n v="13.918688207229055"/>
  </r>
  <r>
    <n v="2019"/>
    <d v="2019-03-15T00:00:00"/>
    <x v="6"/>
    <s v="MWW"/>
    <x v="1"/>
    <d v="1899-12-30T10:47:00"/>
    <n v="27"/>
    <s v="prp"/>
    <s v="Princess Parrotfish"/>
    <s v="Scarus taeniopterus"/>
    <x v="7"/>
    <x v="1"/>
    <n v="10"/>
    <n v="1"/>
    <s v="i"/>
    <n v="3.3500000000000002E-2"/>
    <n v="2.7086000000000001"/>
    <n v="-3.2256999999999998"/>
    <n v="2.3852000000000002"/>
    <n v="17.125560999944316"/>
    <n v="35.050966680669347"/>
    <n v="35.050966680669347"/>
  </r>
  <r>
    <n v="2019"/>
    <d v="2019-03-15T00:00:00"/>
    <x v="6"/>
    <s v="MWW"/>
    <x v="1"/>
    <d v="1899-12-30T10:47:00"/>
    <n v="27"/>
    <s v="prp"/>
    <s v="Princess Parrotfish"/>
    <s v="Scarus taeniopterus"/>
    <x v="7"/>
    <x v="1"/>
    <n v="15"/>
    <n v="1"/>
    <s v="i"/>
    <n v="3.3500000000000002E-2"/>
    <n v="2.7086000000000001"/>
    <n v="-3.2256999999999998"/>
    <n v="2.3852000000000002"/>
    <n v="51.357702984233178"/>
    <n v="92.19616810425471"/>
    <n v="92.19616810425471"/>
  </r>
  <r>
    <n v="2019"/>
    <d v="2019-03-15T00:00:00"/>
    <x v="6"/>
    <s v="MWW"/>
    <x v="1"/>
    <d v="1899-12-30T10:47:00"/>
    <n v="27"/>
    <s v="stop"/>
    <s v="Stoplight Parrotfish"/>
    <s v="Sparisoma viride"/>
    <x v="7"/>
    <x v="1"/>
    <n v="12"/>
    <n v="2"/>
    <s v="i"/>
    <n v="1.38E-2"/>
    <n v="3.04"/>
    <n v="-4.4317000000000002"/>
    <n v="2.9051"/>
    <n v="26.338441566816869"/>
    <n v="40.600318253552281"/>
    <n v="81.200636507104562"/>
  </r>
  <r>
    <n v="2019"/>
    <d v="2019-03-15T00:00:00"/>
    <x v="6"/>
    <s v="MWW"/>
    <x v="1"/>
    <d v="1899-12-30T10:47:00"/>
    <n v="27"/>
    <s v="rbp"/>
    <s v="Redband Parrotfish"/>
    <s v="Sparisoma aurofrenatum"/>
    <x v="7"/>
    <x v="1"/>
    <n v="16"/>
    <n v="1"/>
    <s v="i"/>
    <n v="1.072E-2"/>
    <n v="3.12"/>
    <n v="-4.0781000000000001"/>
    <n v="2.7437999999999998"/>
    <n v="61.241967015019895"/>
    <n v="93.231872840853399"/>
    <n v="93.231872840853399"/>
  </r>
  <r>
    <n v="2019"/>
    <d v="2019-03-15T00:00:00"/>
    <x v="6"/>
    <s v="MWW"/>
    <x v="1"/>
    <d v="1899-12-30T10:47:00"/>
    <n v="27"/>
    <s v="rbp"/>
    <s v="Redband Parrotfish"/>
    <s v="Sparisoma aurofrenatum"/>
    <x v="7"/>
    <x v="1"/>
    <n v="14"/>
    <n v="1"/>
    <s v="i"/>
    <n v="1.072E-2"/>
    <n v="3.12"/>
    <n v="-4.0781000000000001"/>
    <n v="2.7437999999999998"/>
    <n v="40.375160027328299"/>
    <n v="64.631778134170816"/>
    <n v="64.631778134170816"/>
  </r>
  <r>
    <n v="2019"/>
    <d v="2019-03-15T00:00:00"/>
    <x v="6"/>
    <s v="MWW"/>
    <x v="1"/>
    <d v="1899-12-30T10:47:00"/>
    <n v="27"/>
    <s v="blt"/>
    <s v="Blue Tang"/>
    <s v="Acanthurus coeruleus"/>
    <x v="8"/>
    <x v="1"/>
    <n v="12"/>
    <n v="1"/>
    <m/>
    <n v="2.512E-2"/>
    <n v="2.96"/>
    <n v="-2.8241999999999998"/>
    <n v="2.2637999999999998"/>
    <n v="39.300323326954469"/>
    <n v="76.322133977954692"/>
    <n v="76.322133977954692"/>
  </r>
  <r>
    <n v="2019"/>
    <d v="2019-03-15T00:00:00"/>
    <x v="6"/>
    <s v="MWW"/>
    <x v="1"/>
    <d v="1899-12-30T10:47:00"/>
    <n v="27"/>
    <s v="stop"/>
    <s v="Stoplight Parrotfish"/>
    <s v="Sparisoma viride"/>
    <x v="7"/>
    <x v="1"/>
    <n v="8"/>
    <n v="1"/>
    <s v="j"/>
    <n v="1.38E-2"/>
    <n v="3.04"/>
    <n v="-4.4317000000000002"/>
    <n v="2.9051"/>
    <n v="7.6784338446641121"/>
    <n v="12.501632299830902"/>
    <n v="12.501632299830902"/>
  </r>
  <r>
    <n v="2019"/>
    <d v="2019-03-15T00:00:00"/>
    <x v="6"/>
    <s v="MWW"/>
    <x v="1"/>
    <d v="1899-12-30T10:47:00"/>
    <n v="27"/>
    <s v="strp"/>
    <s v="Striped Parrotfish"/>
    <s v="Scarus iserti"/>
    <x v="7"/>
    <x v="1"/>
    <n v="3"/>
    <n v="3"/>
    <s v="j"/>
    <n v="1.0959999999999999E-2"/>
    <n v="3.01"/>
    <n v="-4.8887"/>
    <n v="3.0548000000000002"/>
    <n v="0.29918893707824967"/>
    <n v="0.42034899064939069"/>
    <n v="1.2610469719481721"/>
  </r>
  <r>
    <n v="2019"/>
    <d v="2019-03-15T00:00:00"/>
    <x v="6"/>
    <s v="MWW"/>
    <x v="1"/>
    <d v="1899-12-30T10:47:00"/>
    <n v="27"/>
    <s v="snp"/>
    <s v="Sharp-nose puffer "/>
    <s v="Canthigaster rostrata"/>
    <x v="11"/>
    <x v="2"/>
    <n v="2"/>
    <n v="1"/>
    <m/>
    <n v="2.239E-2"/>
    <n v="2.96"/>
    <s v="NA"/>
    <s v="NA"/>
    <n v="0.17422195418048861"/>
    <s v="NA"/>
    <n v="0.17422195418048861"/>
  </r>
  <r>
    <n v="2019"/>
    <d v="2019-03-15T00:00:00"/>
    <x v="6"/>
    <s v="MWW"/>
    <x v="1"/>
    <d v="1899-12-30T10:47:00"/>
    <n v="27"/>
    <s v="scf"/>
    <s v="Scrawled Filefish"/>
    <s v="Aluterus scriptus"/>
    <x v="9"/>
    <x v="2"/>
    <n v="42"/>
    <n v="1"/>
    <m/>
    <n v="0.82299999999999995"/>
    <n v="1.8136000000000001"/>
    <s v="NA"/>
    <s v="NA"/>
    <n v="723.31046446069877"/>
    <s v="NA"/>
    <n v="723.31046446069877"/>
  </r>
  <r>
    <n v="2019"/>
    <d v="2019-03-15T00:00:00"/>
    <x v="6"/>
    <s v="MWW"/>
    <x v="1"/>
    <d v="1899-12-30T10:47:00"/>
    <n v="27"/>
    <s v="blc"/>
    <s v="Blue Chromis"/>
    <s v="Chromis cyanea"/>
    <x v="12"/>
    <x v="3"/>
    <n v="3"/>
    <n v="30"/>
    <m/>
    <n v="1.4789999999999999E-2"/>
    <n v="2.98"/>
    <s v="NA"/>
    <s v="NA"/>
    <n v="0.39065151514322999"/>
    <s v="NA"/>
    <n v="11.719545454296899"/>
  </r>
  <r>
    <n v="2019"/>
    <d v="2019-03-15T00:00:00"/>
    <x v="6"/>
    <s v="MWW"/>
    <x v="1"/>
    <d v="1899-12-30T10:47:00"/>
    <n v="27"/>
    <s v="blc"/>
    <s v="Blue Chromis"/>
    <s v="Chromis cyanea"/>
    <x v="12"/>
    <x v="3"/>
    <n v="8"/>
    <n v="1"/>
    <m/>
    <n v="1.4789999999999999E-2"/>
    <n v="2.98"/>
    <s v="NA"/>
    <s v="NA"/>
    <n v="7.2640083583081712"/>
    <s v="NA"/>
    <n v="7.2640083583081712"/>
  </r>
  <r>
    <n v="2019"/>
    <d v="2019-03-15T00:00:00"/>
    <x v="6"/>
    <s v="MWW"/>
    <x v="1"/>
    <d v="1899-12-30T10:47:00"/>
    <n v="27"/>
    <s v="brc"/>
    <s v="Brown Chromis"/>
    <s v="Chromis multilineata"/>
    <x v="12"/>
    <x v="3"/>
    <n v="10"/>
    <n v="10"/>
    <m/>
    <n v="1.4789999999999999E-2"/>
    <n v="2.98"/>
    <s v="NA"/>
    <s v="NA"/>
    <n v="14.124340347257048"/>
    <s v="NA"/>
    <n v="141.24340347257049"/>
  </r>
  <r>
    <n v="2019"/>
    <d v="2019-03-15T00:00:00"/>
    <x v="6"/>
    <s v="MWW"/>
    <x v="2"/>
    <d v="1899-12-30T10:57:00"/>
    <n v="29"/>
    <s v="mgs"/>
    <s v="Mahogany Snapper"/>
    <s v="Lutjanus mahogoni"/>
    <x v="0"/>
    <x v="0"/>
    <n v="26"/>
    <n v="1"/>
    <m/>
    <n v="1.6979999999999999E-2"/>
    <n v="2.96"/>
    <s v="NA"/>
    <s v="NA"/>
    <n v="261.97436473330811"/>
    <s v="NA"/>
    <n v="261.97436473330811"/>
  </r>
  <r>
    <n v="2019"/>
    <d v="2019-03-15T00:00:00"/>
    <x v="6"/>
    <s v="MWW"/>
    <x v="2"/>
    <d v="1899-12-30T10:57:00"/>
    <n v="29"/>
    <s v="yts"/>
    <s v="Yellowtail Snapper"/>
    <s v="Ocyurus chrysurus"/>
    <x v="0"/>
    <x v="0"/>
    <n v="38"/>
    <n v="1"/>
    <m/>
    <n v="1.4789999999999999E-2"/>
    <n v="2.95"/>
    <s v="NA"/>
    <s v="NA"/>
    <n v="676.59655786498524"/>
    <s v="NA"/>
    <n v="676.59655786498524"/>
  </r>
  <r>
    <n v="2019"/>
    <d v="2019-03-15T00:00:00"/>
    <x v="6"/>
    <s v="MWW"/>
    <x v="2"/>
    <d v="1899-12-30T10:57:00"/>
    <n v="29"/>
    <s v="blg"/>
    <s v="Blue Striped Grunt"/>
    <s v="Haemulon sciurus"/>
    <x v="3"/>
    <x v="0"/>
    <n v="28"/>
    <n v="1"/>
    <m/>
    <n v="1.549E-2"/>
    <n v="2.98"/>
    <s v="NA"/>
    <s v="NA"/>
    <n v="318.11368400636229"/>
    <s v="NA"/>
    <n v="318.11368400636229"/>
  </r>
  <r>
    <n v="2019"/>
    <d v="2019-03-15T00:00:00"/>
    <x v="6"/>
    <s v="MWW"/>
    <x v="2"/>
    <d v="1899-12-30T10:57:00"/>
    <n v="29"/>
    <s v="sms"/>
    <s v="Schoolmaster snapper"/>
    <s v="Lutjanus apodus"/>
    <x v="0"/>
    <x v="0"/>
    <n v="35"/>
    <n v="1"/>
    <m/>
    <n v="1.413E-2"/>
    <n v="2.98"/>
    <s v="NA"/>
    <s v="NA"/>
    <n v="564.24138129101766"/>
    <s v="NA"/>
    <n v="564.24138129101766"/>
  </r>
  <r>
    <n v="2019"/>
    <d v="2019-03-15T00:00:00"/>
    <x v="6"/>
    <s v="MWW"/>
    <x v="2"/>
    <d v="1899-12-30T10:57:00"/>
    <n v="29"/>
    <s v="sph"/>
    <s v="Spanish Hogfish"/>
    <s v="Bodianus rufus"/>
    <x v="1"/>
    <x v="0"/>
    <n v="20"/>
    <n v="1"/>
    <m/>
    <n v="1.44E-2"/>
    <n v="3.0531999999999999"/>
    <s v="NA"/>
    <s v="NA"/>
    <n v="135.10370993053809"/>
    <s v="NA"/>
    <n v="135.10370993053809"/>
  </r>
  <r>
    <n v="2019"/>
    <d v="2019-03-15T00:00:00"/>
    <x v="6"/>
    <s v="MWW"/>
    <x v="2"/>
    <d v="1899-12-30T10:57:00"/>
    <n v="29"/>
    <s v="bhw"/>
    <s v="Bluehead Wrasse"/>
    <s v="Thalassoma bifasciatum"/>
    <x v="1"/>
    <x v="0"/>
    <n v="3"/>
    <n v="10"/>
    <m/>
    <n v="8.9099999999999995E-3"/>
    <n v="3.01"/>
    <s v="NA"/>
    <s v="NA"/>
    <n v="0.24322750267948948"/>
    <s v="NA"/>
    <n v="2.4322750267948949"/>
  </r>
  <r>
    <n v="2019"/>
    <d v="2019-03-15T00:00:00"/>
    <x v="6"/>
    <s v="MWW"/>
    <x v="2"/>
    <d v="1899-12-30T10:57:00"/>
    <n v="29"/>
    <s v="bhw"/>
    <s v="Bluehead Wrasse"/>
    <s v="Thalassoma bifasciatum"/>
    <x v="1"/>
    <x v="0"/>
    <n v="8"/>
    <n v="1"/>
    <m/>
    <n v="8.9099999999999995E-3"/>
    <n v="3.01"/>
    <s v="NA"/>
    <s v="NA"/>
    <n v="4.6577756365061544"/>
    <s v="NA"/>
    <n v="4.6577756365061544"/>
  </r>
  <r>
    <n v="2019"/>
    <d v="2019-03-15T00:00:00"/>
    <x v="6"/>
    <s v="MWW"/>
    <x v="2"/>
    <d v="1899-12-30T10:57:00"/>
    <n v="29"/>
    <s v="frg"/>
    <s v="French Grunt"/>
    <s v="Haemulon flavolineatum"/>
    <x v="3"/>
    <x v="0"/>
    <n v="14"/>
    <n v="1"/>
    <m/>
    <n v="1.349E-2"/>
    <n v="3"/>
    <s v="NA"/>
    <s v="NA"/>
    <n v="37.016559999999998"/>
    <s v="NA"/>
    <n v="37.016559999999998"/>
  </r>
  <r>
    <n v="2019"/>
    <d v="2019-03-15T00:00:00"/>
    <x v="6"/>
    <s v="MWW"/>
    <x v="2"/>
    <d v="1899-12-30T10:57:00"/>
    <n v="29"/>
    <s v="bhw"/>
    <s v="Bluehead Wrasse"/>
    <s v="Thalassoma bifasciatum"/>
    <x v="1"/>
    <x v="0"/>
    <n v="5"/>
    <n v="10"/>
    <m/>
    <n v="8.9099999999999995E-3"/>
    <n v="3.01"/>
    <s v="NA"/>
    <s v="NA"/>
    <n v="1.1318201385239828"/>
    <s v="NA"/>
    <n v="11.318201385239828"/>
  </r>
  <r>
    <n v="2019"/>
    <d v="2019-03-15T00:00:00"/>
    <x v="6"/>
    <s v="MWW"/>
    <x v="2"/>
    <d v="1899-12-30T10:57:00"/>
    <n v="29"/>
    <s v="grb"/>
    <s v="Graysby"/>
    <s v="Cephalopholis cruentata"/>
    <x v="2"/>
    <x v="0"/>
    <n v="12"/>
    <n v="1"/>
    <m/>
    <n v="1.1220000000000001E-2"/>
    <n v="3.07"/>
    <s v="NA"/>
    <s v="NA"/>
    <n v="23.071683335720802"/>
    <s v="NA"/>
    <n v="23.071683335720802"/>
  </r>
  <r>
    <n v="2019"/>
    <d v="2019-03-15T00:00:00"/>
    <x v="6"/>
    <s v="MWW"/>
    <x v="2"/>
    <d v="1899-12-30T10:57:00"/>
    <n v="29"/>
    <s v="sms"/>
    <s v="Schoolmaster snapper"/>
    <s v="Lutjanus apodus"/>
    <x v="0"/>
    <x v="0"/>
    <n v="30"/>
    <n v="1"/>
    <m/>
    <n v="1.413E-2"/>
    <n v="2.98"/>
    <s v="NA"/>
    <s v="NA"/>
    <n v="356.42117772859569"/>
    <s v="NA"/>
    <n v="356.42117772859569"/>
  </r>
  <r>
    <n v="2019"/>
    <d v="2019-03-15T00:00:00"/>
    <x v="6"/>
    <s v="MWW"/>
    <x v="2"/>
    <d v="1899-12-30T10:57:00"/>
    <n v="29"/>
    <s v="grb"/>
    <s v="Graysby"/>
    <s v="Cephalopholis cruentata"/>
    <x v="2"/>
    <x v="0"/>
    <n v="18"/>
    <n v="1"/>
    <m/>
    <n v="1.1220000000000001E-2"/>
    <n v="3.07"/>
    <s v="NA"/>
    <s v="NA"/>
    <n v="80.10865637643586"/>
    <s v="NA"/>
    <n v="80.10865637643586"/>
  </r>
  <r>
    <n v="2019"/>
    <d v="2019-03-15T00:00:00"/>
    <x v="6"/>
    <s v="MWW"/>
    <x v="2"/>
    <d v="1899-12-30T10:57:00"/>
    <n v="29"/>
    <s v="yhw"/>
    <s v="Yellowhead Wrasse"/>
    <s v="Halichoeres garnoti"/>
    <x v="1"/>
    <x v="0"/>
    <n v="3"/>
    <n v="2"/>
    <m/>
    <n v="0.01"/>
    <n v="3.13"/>
    <s v="NA"/>
    <s v="NA"/>
    <n v="0.3114508548769428"/>
    <s v="NA"/>
    <n v="0.62290170975388559"/>
  </r>
  <r>
    <n v="2019"/>
    <d v="2019-03-15T00:00:00"/>
    <x v="6"/>
    <s v="MWW"/>
    <x v="2"/>
    <d v="1899-12-30T10:57:00"/>
    <n v="29"/>
    <s v="yhw"/>
    <s v="Yellowhead Wrasse"/>
    <s v="Halichoeres garnoti"/>
    <x v="1"/>
    <x v="0"/>
    <n v="6"/>
    <n v="1"/>
    <m/>
    <n v="0.01"/>
    <n v="3.13"/>
    <s v="NA"/>
    <s v="NA"/>
    <n v="2.7265496699528886"/>
    <s v="NA"/>
    <n v="2.7265496699528886"/>
  </r>
  <r>
    <n v="2019"/>
    <d v="2019-03-15T00:00:00"/>
    <x v="6"/>
    <s v="MWW"/>
    <x v="2"/>
    <d v="1899-12-30T10:57:00"/>
    <n v="29"/>
    <s v="sqf"/>
    <s v="Squirrel Fish"/>
    <s v="Holocentrus adsensionis"/>
    <x v="6"/>
    <x v="0"/>
    <n v="14"/>
    <n v="1"/>
    <m/>
    <n v="1.585E-2"/>
    <n v="2.97"/>
    <s v="NA"/>
    <s v="NA"/>
    <n v="40.181813400951292"/>
    <s v="NA"/>
    <n v="40.181813400951292"/>
  </r>
  <r>
    <n v="2019"/>
    <d v="2019-03-15T00:00:00"/>
    <x v="6"/>
    <s v="MWW"/>
    <x v="2"/>
    <d v="1899-12-30T10:57:00"/>
    <n v="29"/>
    <s v="rbp"/>
    <s v="Redband Parrotfish"/>
    <s v="Sparisoma aurofrenatum"/>
    <x v="7"/>
    <x v="1"/>
    <n v="21"/>
    <n v="1"/>
    <s v="t"/>
    <n v="1.072E-2"/>
    <n v="3.12"/>
    <n v="-4.0781000000000001"/>
    <n v="2.7437999999999998"/>
    <n v="143.06025173966486"/>
    <n v="196.60986314457895"/>
    <n v="196.60986314457895"/>
  </r>
  <r>
    <n v="2019"/>
    <d v="2019-03-15T00:00:00"/>
    <x v="6"/>
    <s v="MWW"/>
    <x v="2"/>
    <d v="1899-12-30T10:57:00"/>
    <n v="29"/>
    <s v="qup"/>
    <s v="Queen Parrotfish"/>
    <s v="Scarus vetula"/>
    <x v="7"/>
    <x v="1"/>
    <n v="30"/>
    <n v="1"/>
    <s v="t"/>
    <n v="1.38E-2"/>
    <n v="3.03"/>
    <n v="-5.0162000000000004"/>
    <n v="3.1109"/>
    <n v="412.62590342031763"/>
    <n v="489.6395738782121"/>
    <n v="489.6395738782121"/>
  </r>
  <r>
    <n v="2019"/>
    <d v="2019-03-15T00:00:00"/>
    <x v="6"/>
    <s v="MWW"/>
    <x v="2"/>
    <d v="1899-12-30T10:57:00"/>
    <n v="29"/>
    <s v="qup"/>
    <s v="Queen Parrotfish"/>
    <s v="Scarus vetula"/>
    <x v="7"/>
    <x v="1"/>
    <n v="28"/>
    <n v="1"/>
    <s v="i"/>
    <n v="1.38E-2"/>
    <n v="3.03"/>
    <n v="-5.0162000000000004"/>
    <n v="3.1109"/>
    <n v="334.7864878774447"/>
    <n v="395.06078258407069"/>
    <n v="395.06078258407069"/>
  </r>
  <r>
    <n v="2019"/>
    <d v="2019-03-15T00:00:00"/>
    <x v="6"/>
    <s v="MWW"/>
    <x v="2"/>
    <d v="1899-12-30T10:57:00"/>
    <n v="29"/>
    <s v="qup"/>
    <s v="Queen Parrotfish"/>
    <s v="Scarus vetula"/>
    <x v="7"/>
    <x v="1"/>
    <n v="22"/>
    <n v="1"/>
    <s v="i"/>
    <n v="1.38E-2"/>
    <n v="3.03"/>
    <n v="-5.0162000000000004"/>
    <n v="3.1109"/>
    <n v="161.22033130764439"/>
    <n v="186.5703893135852"/>
    <n v="186.5703893135852"/>
  </r>
  <r>
    <n v="2019"/>
    <d v="2019-03-15T00:00:00"/>
    <x v="6"/>
    <s v="MWW"/>
    <x v="2"/>
    <d v="1899-12-30T10:57:00"/>
    <n v="29"/>
    <s v="stop"/>
    <s v="Stoplight Parrotfish"/>
    <s v="Sparisoma viride"/>
    <x v="7"/>
    <x v="1"/>
    <n v="30"/>
    <n v="1"/>
    <s v="t"/>
    <n v="1.38E-2"/>
    <n v="3.04"/>
    <n v="-4.4317000000000002"/>
    <n v="2.9051"/>
    <n v="426.90151962585236"/>
    <n v="581.54718397712224"/>
    <n v="581.54718397712224"/>
  </r>
  <r>
    <n v="2019"/>
    <d v="2019-03-15T00:00:00"/>
    <x v="6"/>
    <s v="MWW"/>
    <x v="2"/>
    <d v="1899-12-30T10:57:00"/>
    <n v="29"/>
    <s v="stop"/>
    <s v="Stoplight Parrotfish"/>
    <s v="Sparisoma viride"/>
    <x v="7"/>
    <x v="1"/>
    <n v="26"/>
    <n v="2"/>
    <s v="i"/>
    <n v="1.38E-2"/>
    <n v="3.04"/>
    <n v="-4.4317000000000002"/>
    <n v="2.9051"/>
    <n v="276.31092977022331"/>
    <n v="383.741768934785"/>
    <n v="767.48353786957"/>
  </r>
  <r>
    <n v="2019"/>
    <d v="2019-03-15T00:00:00"/>
    <x v="6"/>
    <s v="MWW"/>
    <x v="2"/>
    <d v="1899-12-30T10:57:00"/>
    <n v="29"/>
    <s v="stop"/>
    <s v="Stoplight Parrotfish"/>
    <s v="Sparisoma viride"/>
    <x v="7"/>
    <x v="1"/>
    <n v="20"/>
    <n v="1"/>
    <s v="i"/>
    <n v="1.38E-2"/>
    <n v="3.04"/>
    <n v="-4.4317000000000002"/>
    <n v="2.9051"/>
    <n v="124.45440510662077"/>
    <n v="179.06975540636282"/>
    <n v="179.06975540636282"/>
  </r>
  <r>
    <n v="2019"/>
    <d v="2019-03-15T00:00:00"/>
    <x v="6"/>
    <s v="MWW"/>
    <x v="2"/>
    <d v="1899-12-30T10:57:00"/>
    <n v="29"/>
    <s v="strp"/>
    <s v="Striped Parrotfish"/>
    <s v="Scarus iserti"/>
    <x v="7"/>
    <x v="1"/>
    <n v="3"/>
    <n v="2"/>
    <s v="j"/>
    <n v="1.0959999999999999E-2"/>
    <n v="3.01"/>
    <n v="-4.8887"/>
    <n v="3.0548000000000002"/>
    <n v="0.29918893707824967"/>
    <n v="0.42034899064939069"/>
    <n v="0.84069798129878137"/>
  </r>
  <r>
    <n v="2019"/>
    <d v="2019-03-15T00:00:00"/>
    <x v="6"/>
    <s v="MWW"/>
    <x v="2"/>
    <d v="1899-12-30T10:57:00"/>
    <n v="29"/>
    <s v="prp"/>
    <s v="Princess Parrotfish"/>
    <s v="Scarus taeniopterus"/>
    <x v="7"/>
    <x v="1"/>
    <n v="14"/>
    <n v="2"/>
    <s v="i"/>
    <n v="3.3500000000000002E-2"/>
    <n v="2.7086000000000001"/>
    <n v="-3.2256999999999998"/>
    <n v="2.3852000000000002"/>
    <n v="42.603688875365265"/>
    <n v="78.206813423753971"/>
    <n v="156.41362684750794"/>
  </r>
  <r>
    <n v="2019"/>
    <d v="2019-03-15T00:00:00"/>
    <x v="6"/>
    <s v="MWW"/>
    <x v="2"/>
    <d v="1899-12-30T10:57:00"/>
    <n v="29"/>
    <s v="prp"/>
    <s v="Princess Parrotfish"/>
    <s v="Scarus taeniopterus"/>
    <x v="7"/>
    <x v="1"/>
    <n v="17"/>
    <n v="1"/>
    <s v="i"/>
    <n v="3.3500000000000002E-2"/>
    <n v="2.7086000000000001"/>
    <n v="-3.2256999999999998"/>
    <n v="2.3852000000000002"/>
    <n v="72.083979665360687"/>
    <n v="124.27013418228138"/>
    <n v="124.27013418228138"/>
  </r>
  <r>
    <n v="2019"/>
    <d v="2019-03-15T00:00:00"/>
    <x v="6"/>
    <s v="MWW"/>
    <x v="2"/>
    <d v="1899-12-30T10:57:00"/>
    <n v="29"/>
    <s v="ocs"/>
    <s v="Ocean Surgeonfish"/>
    <s v="Acanthurus bahianus"/>
    <x v="8"/>
    <x v="1"/>
    <n v="14"/>
    <n v="1"/>
    <m/>
    <n v="1.8620000000000001E-2"/>
    <n v="2.91"/>
    <n v="-4.6005000000000003"/>
    <n v="2.9752000000000001"/>
    <n v="40.291390949391584"/>
    <n v="60.906007515663681"/>
    <n v="60.906007515663681"/>
  </r>
  <r>
    <n v="2019"/>
    <d v="2019-03-15T00:00:00"/>
    <x v="6"/>
    <s v="MWW"/>
    <x v="2"/>
    <d v="1899-12-30T10:57:00"/>
    <n v="29"/>
    <s v="stop"/>
    <s v="Stoplight Parrotfish"/>
    <s v="Sparisoma viride"/>
    <x v="7"/>
    <x v="1"/>
    <n v="14"/>
    <n v="1"/>
    <s v="i"/>
    <n v="1.38E-2"/>
    <n v="3.04"/>
    <n v="-4.4317000000000002"/>
    <n v="2.9051"/>
    <n v="42.083157245422122"/>
    <n v="63.535515280093612"/>
    <n v="63.535515280093612"/>
  </r>
  <r>
    <n v="2019"/>
    <d v="2019-03-15T00:00:00"/>
    <x v="6"/>
    <s v="MWW"/>
    <x v="2"/>
    <d v="1899-12-30T10:57:00"/>
    <n v="29"/>
    <s v="blt"/>
    <s v="Blue Tang"/>
    <s v="Acanthurus coeruleus"/>
    <x v="8"/>
    <x v="1"/>
    <n v="14"/>
    <n v="1"/>
    <m/>
    <n v="2.512E-2"/>
    <n v="2.96"/>
    <n v="-2.8241999999999998"/>
    <n v="2.2637999999999998"/>
    <n v="62.023835721117067"/>
    <n v="108.19436620046002"/>
    <n v="108.19436620046002"/>
  </r>
  <r>
    <n v="2019"/>
    <d v="2019-03-15T00:00:00"/>
    <x v="6"/>
    <s v="MWW"/>
    <x v="2"/>
    <d v="1899-12-30T10:57:00"/>
    <n v="29"/>
    <s v="strp"/>
    <s v="Striped Parrotfish"/>
    <s v="Scarus iserti"/>
    <x v="7"/>
    <x v="1"/>
    <n v="3"/>
    <n v="5"/>
    <s v="j"/>
    <n v="1.0959999999999999E-2"/>
    <n v="3.01"/>
    <n v="-4.8887"/>
    <n v="3.0548000000000002"/>
    <n v="0.29918893707824967"/>
    <n v="0.42034899064939069"/>
    <n v="2.1017449532469534"/>
  </r>
  <r>
    <n v="2019"/>
    <d v="2019-03-15T00:00:00"/>
    <x v="6"/>
    <s v="MWW"/>
    <x v="2"/>
    <d v="1899-12-30T10:57:00"/>
    <n v="29"/>
    <s v="stop"/>
    <s v="Stoplight Parrotfish"/>
    <s v="Sparisoma viride"/>
    <x v="7"/>
    <x v="1"/>
    <n v="4"/>
    <n v="1"/>
    <s v="j"/>
    <n v="1.38E-2"/>
    <n v="3.04"/>
    <n v="-4.4317000000000002"/>
    <n v="2.9051"/>
    <n v="0.933558333423811"/>
    <n v="1.6689544383321804"/>
    <n v="1.6689544383321804"/>
  </r>
  <r>
    <n v="2019"/>
    <d v="2019-03-15T00:00:00"/>
    <x v="6"/>
    <s v="MWW"/>
    <x v="2"/>
    <d v="1899-12-30T10:57:00"/>
    <n v="29"/>
    <s v="rbp"/>
    <s v="Redband Parrotfish"/>
    <s v="Sparisoma aurofrenatum"/>
    <x v="7"/>
    <x v="1"/>
    <n v="19"/>
    <n v="1"/>
    <s v="i"/>
    <n v="1.072E-2"/>
    <n v="3.12"/>
    <n v="-4.0781000000000001"/>
    <n v="2.7437999999999998"/>
    <n v="104.69019779399261"/>
    <n v="149.3977752647418"/>
    <n v="149.3977752647418"/>
  </r>
  <r>
    <n v="2019"/>
    <d v="2019-03-15T00:00:00"/>
    <x v="6"/>
    <s v="MWW"/>
    <x v="2"/>
    <d v="1899-12-30T10:57:00"/>
    <n v="29"/>
    <s v="stop"/>
    <s v="Stoplight Parrotfish"/>
    <s v="Sparisoma viride"/>
    <x v="7"/>
    <x v="1"/>
    <n v="12"/>
    <n v="1"/>
    <s v="i"/>
    <n v="1.38E-2"/>
    <n v="3.04"/>
    <n v="-4.4317000000000002"/>
    <n v="2.9051"/>
    <n v="26.338441566816869"/>
    <n v="40.600318253552281"/>
    <n v="40.600318253552281"/>
  </r>
  <r>
    <n v="2019"/>
    <d v="2019-03-15T00:00:00"/>
    <x v="6"/>
    <s v="MWW"/>
    <x v="2"/>
    <d v="1899-12-30T10:57:00"/>
    <n v="29"/>
    <s v="strp"/>
    <s v="Striped Parrotfish"/>
    <s v="Scarus iserti"/>
    <x v="7"/>
    <x v="1"/>
    <n v="13"/>
    <n v="1"/>
    <s v="i"/>
    <n v="1.0959999999999999E-2"/>
    <n v="3.01"/>
    <n v="-4.8887"/>
    <n v="3.0548000000000002"/>
    <n v="24.704726176219836"/>
    <n v="37.065866108828203"/>
    <n v="37.065866108828203"/>
  </r>
  <r>
    <n v="2019"/>
    <d v="2019-03-15T00:00:00"/>
    <x v="6"/>
    <s v="MWW"/>
    <x v="2"/>
    <d v="1899-12-30T10:57:00"/>
    <n v="29"/>
    <s v="scf"/>
    <s v="Scrawled Filefish"/>
    <s v="Aluterus scriptus"/>
    <x v="9"/>
    <x v="2"/>
    <n v="40"/>
    <n v="1"/>
    <m/>
    <n v="0.82299999999999995"/>
    <n v="1.8136000000000001"/>
    <s v="NA"/>
    <s v="NA"/>
    <n v="662.05769166888876"/>
    <s v="NA"/>
    <n v="662.05769166888876"/>
  </r>
  <r>
    <n v="2019"/>
    <d v="2019-03-15T00:00:00"/>
    <x v="6"/>
    <s v="MWW"/>
    <x v="2"/>
    <d v="1899-12-30T10:57:00"/>
    <n v="29"/>
    <s v="snp"/>
    <s v="Sharp-nose puffer "/>
    <s v="Canthigaster rostrata"/>
    <x v="11"/>
    <x v="2"/>
    <n v="3"/>
    <n v="1"/>
    <m/>
    <n v="2.239E-2"/>
    <n v="2.96"/>
    <s v="NA"/>
    <s v="NA"/>
    <n v="0.57853948885208784"/>
    <s v="NA"/>
    <n v="0.57853948885208784"/>
  </r>
  <r>
    <n v="2019"/>
    <d v="2019-03-15T00:00:00"/>
    <x v="6"/>
    <s v="MWW"/>
    <x v="2"/>
    <d v="1899-12-30T10:57:00"/>
    <n v="29"/>
    <s v="spt"/>
    <s v="Spotted Trunkfish"/>
    <s v="Lactophrys bicaudalis"/>
    <x v="10"/>
    <x v="2"/>
    <n v="13"/>
    <n v="1"/>
    <m/>
    <n v="4.9000000000000002E-2"/>
    <n v="2.78"/>
    <s v="NA"/>
    <s v="NA"/>
    <n v="61.229202017981301"/>
    <s v="NA"/>
    <n v="61.229202017981301"/>
  </r>
  <r>
    <n v="2019"/>
    <d v="2019-03-15T00:00:00"/>
    <x v="6"/>
    <s v="MWW"/>
    <x v="2"/>
    <d v="1899-12-30T10:57:00"/>
    <n v="29"/>
    <s v="snp"/>
    <s v="Sharp-nose puffer "/>
    <s v="Canthigaster rostrata"/>
    <x v="11"/>
    <x v="2"/>
    <n v="3"/>
    <n v="1"/>
    <m/>
    <n v="2.239E-2"/>
    <n v="2.96"/>
    <s v="NA"/>
    <s v="NA"/>
    <n v="0.57853948885208784"/>
    <s v="NA"/>
    <n v="0.57853948885208784"/>
  </r>
  <r>
    <n v="2019"/>
    <d v="2019-03-15T00:00:00"/>
    <x v="6"/>
    <s v="MWW"/>
    <x v="2"/>
    <d v="1899-12-30T10:57:00"/>
    <n v="29"/>
    <s v="blc"/>
    <s v="Blue Chromis"/>
    <s v="Chromis cyanea"/>
    <x v="12"/>
    <x v="3"/>
    <n v="8"/>
    <n v="10"/>
    <m/>
    <n v="1.4789999999999999E-2"/>
    <n v="2.98"/>
    <s v="NA"/>
    <s v="NA"/>
    <n v="7.2640083583081712"/>
    <s v="NA"/>
    <n v="72.640083583081719"/>
  </r>
  <r>
    <n v="2019"/>
    <d v="2019-03-15T00:00:00"/>
    <x v="6"/>
    <s v="MWW"/>
    <x v="2"/>
    <d v="1899-12-30T10:57:00"/>
    <n v="29"/>
    <s v="blc"/>
    <s v="Blue Chromis"/>
    <s v="Chromis cyanea"/>
    <x v="12"/>
    <x v="3"/>
    <n v="3"/>
    <n v="10"/>
    <m/>
    <n v="1.4789999999999999E-2"/>
    <n v="2.98"/>
    <s v="NA"/>
    <s v="NA"/>
    <n v="0.39065151514322999"/>
    <s v="NA"/>
    <n v="3.9065151514322998"/>
  </r>
  <r>
    <n v="2019"/>
    <d v="2019-03-15T00:00:00"/>
    <x v="6"/>
    <s v="MWW"/>
    <x v="2"/>
    <d v="1899-12-30T10:57:00"/>
    <n v="29"/>
    <s v="brc"/>
    <s v="Brown Chromis"/>
    <s v="Chromis multilineata"/>
    <x v="12"/>
    <x v="3"/>
    <n v="10"/>
    <n v="20"/>
    <m/>
    <n v="1.4789999999999999E-2"/>
    <n v="2.98"/>
    <s v="NA"/>
    <s v="NA"/>
    <n v="14.124340347257048"/>
    <s v="NA"/>
    <n v="282.48680694514098"/>
  </r>
  <r>
    <n v="2019"/>
    <d v="2019-03-15T00:00:00"/>
    <x v="6"/>
    <s v="MWW"/>
    <x v="2"/>
    <d v="1899-12-30T10:57:00"/>
    <n v="29"/>
    <s v="blc"/>
    <s v="Blue Chromis"/>
    <s v="Chromis cyanea"/>
    <x v="12"/>
    <x v="3"/>
    <n v="8"/>
    <n v="20"/>
    <m/>
    <n v="1.4789999999999999E-2"/>
    <n v="2.98"/>
    <s v="NA"/>
    <s v="NA"/>
    <n v="7.2640083583081712"/>
    <s v="NA"/>
    <n v="145.28016716616344"/>
  </r>
  <r>
    <n v="2019"/>
    <d v="2019-03-15T00:00:00"/>
    <x v="6"/>
    <s v="MWW"/>
    <x v="2"/>
    <d v="1899-12-30T10:57:00"/>
    <n v="29"/>
    <s v="brc"/>
    <s v="Brown Chromis"/>
    <s v="Chromis multilineata"/>
    <x v="12"/>
    <x v="3"/>
    <n v="8"/>
    <n v="20"/>
    <m/>
    <n v="1.4789999999999999E-2"/>
    <n v="2.98"/>
    <s v="NA"/>
    <s v="NA"/>
    <n v="7.2640083583081712"/>
    <s v="NA"/>
    <n v="145.28016716616344"/>
  </r>
  <r>
    <n v="2019"/>
    <d v="2019-03-15T00:00:00"/>
    <x v="6"/>
    <s v="MWW"/>
    <x v="2"/>
    <d v="1899-12-30T10:57:00"/>
    <n v="29"/>
    <s v="brc"/>
    <s v="Brown Chromis"/>
    <s v="Chromis multilineata"/>
    <x v="12"/>
    <x v="3"/>
    <n v="12"/>
    <n v="5"/>
    <m/>
    <n v="1.4789999999999999E-2"/>
    <n v="2.98"/>
    <s v="NA"/>
    <s v="NA"/>
    <n v="24.318024250762754"/>
    <s v="NA"/>
    <n v="121.59012125381378"/>
  </r>
  <r>
    <n v="2019"/>
    <d v="2019-03-15T00:00:00"/>
    <x v="6"/>
    <s v="MWW"/>
    <x v="2"/>
    <d v="1899-12-30T10:57:00"/>
    <n v="29"/>
    <s v="brc"/>
    <s v="Brown Chromis"/>
    <s v="Chromis multilineata"/>
    <x v="12"/>
    <x v="3"/>
    <n v="3"/>
    <n v="20"/>
    <m/>
    <n v="1.4789999999999999E-2"/>
    <n v="2.98"/>
    <s v="NA"/>
    <s v="NA"/>
    <n v="0.39065151514322999"/>
    <s v="NA"/>
    <n v="7.8130303028645995"/>
  </r>
  <r>
    <n v="2019"/>
    <d v="2019-03-15T00:00:00"/>
    <x v="6"/>
    <s v="MWW"/>
    <x v="3"/>
    <d v="1899-12-30T11:10:00"/>
    <n v="30"/>
    <s v="baj"/>
    <s v="Bar Jack"/>
    <s v="Caranx ruber"/>
    <x v="13"/>
    <x v="0"/>
    <n v="23"/>
    <n v="1"/>
    <m/>
    <n v="1.6979999999999999E-2"/>
    <n v="2.95"/>
    <s v="NA"/>
    <s v="NA"/>
    <n v="176.61793476816885"/>
    <s v="NA"/>
    <n v="176.61793476816885"/>
  </r>
  <r>
    <n v="2019"/>
    <d v="2019-03-15T00:00:00"/>
    <x v="6"/>
    <s v="MWW"/>
    <x v="3"/>
    <d v="1899-12-30T11:10:00"/>
    <n v="30"/>
    <s v="wsf"/>
    <s v="Whitespotted Filefish"/>
    <s v="Cantherhines macrocerus"/>
    <x v="9"/>
    <x v="0"/>
    <n v="26"/>
    <n v="1"/>
    <m/>
    <n v="2.291E-2"/>
    <n v="2.89"/>
    <s v="NA"/>
    <s v="NA"/>
    <n v="281.38313555194446"/>
    <s v="NA"/>
    <n v="281.38313555194446"/>
  </r>
  <r>
    <n v="2019"/>
    <d v="2019-03-15T00:00:00"/>
    <x v="6"/>
    <s v="MWW"/>
    <x v="3"/>
    <d v="1899-12-30T11:10:00"/>
    <n v="30"/>
    <s v="sph"/>
    <s v="Spanish Hogfish"/>
    <s v="Bodianus rufus"/>
    <x v="1"/>
    <x v="0"/>
    <n v="22"/>
    <n v="1"/>
    <m/>
    <n v="1.44E-2"/>
    <n v="3.0531999999999999"/>
    <s v="NA"/>
    <s v="NA"/>
    <n v="180.73714644873016"/>
    <s v="NA"/>
    <n v="180.73714644873016"/>
  </r>
  <r>
    <n v="2019"/>
    <d v="2019-03-15T00:00:00"/>
    <x v="6"/>
    <s v="MWW"/>
    <x v="3"/>
    <d v="1899-12-30T11:10:00"/>
    <n v="30"/>
    <s v="baj"/>
    <s v="Bar Jack"/>
    <s v="Caranx ruber"/>
    <x v="13"/>
    <x v="0"/>
    <n v="25"/>
    <n v="1"/>
    <m/>
    <n v="1.6979999999999999E-2"/>
    <n v="2.95"/>
    <s v="NA"/>
    <s v="NA"/>
    <n v="225.87112319379585"/>
    <s v="NA"/>
    <n v="225.87112319379585"/>
  </r>
  <r>
    <n v="2019"/>
    <d v="2019-03-15T00:00:00"/>
    <x v="6"/>
    <s v="MWW"/>
    <x v="3"/>
    <d v="1899-12-30T11:10:00"/>
    <n v="30"/>
    <s v="yhw"/>
    <s v="Yellowhead Wrasse"/>
    <s v="Halichoeres garnoti"/>
    <x v="1"/>
    <x v="0"/>
    <n v="5"/>
    <n v="1"/>
    <m/>
    <n v="0.01"/>
    <n v="3.13"/>
    <s v="NA"/>
    <s v="NA"/>
    <n v="1.540905884130453"/>
    <s v="NA"/>
    <n v="1.540905884130453"/>
  </r>
  <r>
    <n v="2019"/>
    <d v="2019-03-15T00:00:00"/>
    <x v="6"/>
    <s v="MWW"/>
    <x v="3"/>
    <d v="1899-12-30T11:10:00"/>
    <n v="30"/>
    <s v="yhw"/>
    <s v="Yellowhead Wrasse"/>
    <s v="Halichoeres garnoti"/>
    <x v="1"/>
    <x v="0"/>
    <n v="3"/>
    <n v="1"/>
    <m/>
    <n v="0.01"/>
    <n v="3.13"/>
    <s v="NA"/>
    <s v="NA"/>
    <n v="0.3114508548769428"/>
    <s v="NA"/>
    <n v="0.3114508548769428"/>
  </r>
  <r>
    <n v="2019"/>
    <d v="2019-03-15T00:00:00"/>
    <x v="6"/>
    <s v="MWW"/>
    <x v="3"/>
    <d v="1899-12-30T11:10:00"/>
    <n v="30"/>
    <s v="bhw"/>
    <s v="Bluehead Wrasse"/>
    <s v="Thalassoma bifasciatum"/>
    <x v="1"/>
    <x v="0"/>
    <n v="5"/>
    <n v="20"/>
    <m/>
    <n v="8.9099999999999995E-3"/>
    <n v="3.01"/>
    <s v="NA"/>
    <s v="NA"/>
    <n v="1.1318201385239828"/>
    <s v="NA"/>
    <n v="22.636402770479656"/>
  </r>
  <r>
    <n v="2019"/>
    <d v="2019-03-15T00:00:00"/>
    <x v="6"/>
    <s v="MWW"/>
    <x v="3"/>
    <d v="1899-12-30T11:10:00"/>
    <n v="30"/>
    <s v="ygf"/>
    <s v="Goatfish"/>
    <s v="Mulloidichthys martinicus"/>
    <x v="4"/>
    <x v="0"/>
    <n v="15"/>
    <n v="4"/>
    <m/>
    <n v="9.7699999999999992E-3"/>
    <n v="3.12"/>
    <s v="NA"/>
    <s v="NA"/>
    <n v="45.635129993427114"/>
    <s v="NA"/>
    <n v="182.54051997370846"/>
  </r>
  <r>
    <n v="2019"/>
    <d v="2019-03-15T00:00:00"/>
    <x v="6"/>
    <s v="MWW"/>
    <x v="3"/>
    <d v="1899-12-30T11:10:00"/>
    <n v="30"/>
    <s v="clw"/>
    <s v="Blackear wrasse"/>
    <s v="Halichoeres poeyi"/>
    <x v="1"/>
    <x v="0"/>
    <n v="10"/>
    <n v="1"/>
    <m/>
    <n v="9.5499999999999995E-3"/>
    <n v="3.08"/>
    <s v="NA"/>
    <s v="NA"/>
    <n v="11.481625350596302"/>
    <s v="NA"/>
    <n v="11.481625350596302"/>
  </r>
  <r>
    <n v="2019"/>
    <d v="2019-03-15T00:00:00"/>
    <x v="6"/>
    <s v="MWW"/>
    <x v="3"/>
    <d v="1899-12-30T11:10:00"/>
    <n v="30"/>
    <s v="bhw"/>
    <s v="Bluehead Wrasse"/>
    <s v="Thalassoma bifasciatum"/>
    <x v="1"/>
    <x v="0"/>
    <n v="3"/>
    <n v="10"/>
    <m/>
    <n v="8.9099999999999995E-3"/>
    <n v="3.01"/>
    <s v="NA"/>
    <s v="NA"/>
    <n v="0.24322750267948948"/>
    <s v="NA"/>
    <n v="2.4322750267948949"/>
  </r>
  <r>
    <n v="2019"/>
    <d v="2019-03-15T00:00:00"/>
    <x v="6"/>
    <s v="MWW"/>
    <x v="3"/>
    <d v="1899-12-30T11:10:00"/>
    <n v="30"/>
    <s v="rbp"/>
    <s v="Redband Parrotfish"/>
    <s v="Sparisoma aurofrenatum"/>
    <x v="7"/>
    <x v="1"/>
    <n v="20"/>
    <n v="1"/>
    <s v="t"/>
    <n v="1.072E-2"/>
    <n v="3.12"/>
    <n v="-4.0781000000000001"/>
    <n v="2.7437999999999998"/>
    <n v="122.85939484389488"/>
    <n v="171.97531044669645"/>
    <n v="171.97531044669645"/>
  </r>
  <r>
    <n v="2019"/>
    <d v="2019-03-15T00:00:00"/>
    <x v="6"/>
    <s v="MWW"/>
    <x v="3"/>
    <d v="1899-12-30T11:10:00"/>
    <n v="30"/>
    <s v="stop"/>
    <s v="Stoplight Parrotfish"/>
    <s v="Sparisoma viride"/>
    <x v="7"/>
    <x v="1"/>
    <n v="35"/>
    <n v="1"/>
    <s v="t"/>
    <n v="1.38E-2"/>
    <n v="3.04"/>
    <n v="-4.4317000000000002"/>
    <n v="2.9051"/>
    <n v="682.09668871823169"/>
    <n v="910.06429464234679"/>
    <n v="910.06429464234679"/>
  </r>
  <r>
    <n v="2019"/>
    <d v="2019-03-15T00:00:00"/>
    <x v="6"/>
    <s v="MWW"/>
    <x v="3"/>
    <d v="1899-12-30T11:10:00"/>
    <n v="30"/>
    <s v="qup"/>
    <s v="Queen Parrotfish"/>
    <s v="Scarus vetula"/>
    <x v="7"/>
    <x v="1"/>
    <n v="27"/>
    <n v="1"/>
    <s v="i"/>
    <n v="1.38E-2"/>
    <n v="3.03"/>
    <n v="-5.0162000000000004"/>
    <n v="3.1109"/>
    <n v="299.85499780940251"/>
    <n v="352.80077779738235"/>
    <n v="352.80077779738235"/>
  </r>
  <r>
    <n v="2019"/>
    <d v="2019-03-15T00:00:00"/>
    <x v="6"/>
    <s v="MWW"/>
    <x v="3"/>
    <d v="1899-12-30T11:10:00"/>
    <n v="30"/>
    <s v="qup"/>
    <s v="Queen Parrotfish"/>
    <s v="Scarus vetula"/>
    <x v="7"/>
    <x v="1"/>
    <n v="30"/>
    <n v="1"/>
    <s v="t"/>
    <n v="1.38E-2"/>
    <n v="3.03"/>
    <n v="-5.0162000000000004"/>
    <n v="3.1109"/>
    <n v="412.62590342031763"/>
    <n v="489.6395738782121"/>
    <n v="489.6395738782121"/>
  </r>
  <r>
    <n v="2019"/>
    <d v="2019-03-15T00:00:00"/>
    <x v="6"/>
    <s v="MWW"/>
    <x v="3"/>
    <d v="1899-12-30T11:10:00"/>
    <n v="30"/>
    <s v="prp"/>
    <s v="Princess Parrotfish"/>
    <s v="Scarus taeniopterus"/>
    <x v="7"/>
    <x v="1"/>
    <n v="15"/>
    <n v="2"/>
    <s v="i"/>
    <n v="3.3500000000000002E-2"/>
    <n v="2.7086000000000001"/>
    <n v="-3.2256999999999998"/>
    <n v="2.3852000000000002"/>
    <n v="51.357702984233178"/>
    <n v="92.19616810425471"/>
    <n v="184.39233620850942"/>
  </r>
  <r>
    <n v="2019"/>
    <d v="2019-03-15T00:00:00"/>
    <x v="6"/>
    <s v="MWW"/>
    <x v="3"/>
    <d v="1899-12-30T11:10:00"/>
    <n v="30"/>
    <s v="prp"/>
    <s v="Princess Parrotfish"/>
    <s v="Scarus taeniopterus"/>
    <x v="7"/>
    <x v="1"/>
    <n v="18"/>
    <n v="1"/>
    <s v="i"/>
    <n v="3.3500000000000002E-2"/>
    <n v="2.7086000000000001"/>
    <n v="-3.2256999999999998"/>
    <n v="2.3852000000000002"/>
    <n v="84.154222975924739"/>
    <n v="142.42163893869329"/>
    <n v="142.42163893869329"/>
  </r>
  <r>
    <n v="2019"/>
    <d v="2019-03-15T00:00:00"/>
    <x v="6"/>
    <s v="MWW"/>
    <x v="3"/>
    <d v="1899-12-30T11:10:00"/>
    <n v="30"/>
    <s v="prp"/>
    <s v="Princess Parrotfish"/>
    <s v="Scarus taeniopterus"/>
    <x v="7"/>
    <x v="1"/>
    <n v="12"/>
    <n v="1"/>
    <s v="i"/>
    <n v="3.3500000000000002E-2"/>
    <n v="2.7086000000000001"/>
    <n v="-3.2256999999999998"/>
    <n v="2.3852000000000002"/>
    <n v="28.061774480442775"/>
    <n v="54.145592205106873"/>
    <n v="54.145592205106873"/>
  </r>
  <r>
    <n v="2019"/>
    <d v="2019-03-15T00:00:00"/>
    <x v="6"/>
    <s v="MWW"/>
    <x v="3"/>
    <d v="1899-12-30T11:10:00"/>
    <n v="30"/>
    <s v="prp"/>
    <s v="Princess Parrotfish"/>
    <s v="Scarus taeniopterus"/>
    <x v="7"/>
    <x v="1"/>
    <n v="20"/>
    <n v="1"/>
    <s v="t"/>
    <n v="3.3500000000000002E-2"/>
    <n v="2.7086000000000001"/>
    <n v="-3.2256999999999998"/>
    <n v="2.3852000000000002"/>
    <n v="111.94756544450011"/>
    <n v="183.11197449783583"/>
    <n v="183.11197449783583"/>
  </r>
  <r>
    <n v="2019"/>
    <d v="2019-03-15T00:00:00"/>
    <x v="6"/>
    <s v="MWW"/>
    <x v="3"/>
    <d v="1899-12-30T11:10:00"/>
    <n v="30"/>
    <s v="ocs"/>
    <s v="Ocean Surgeonfish"/>
    <s v="Acanthurus bahianus"/>
    <x v="8"/>
    <x v="1"/>
    <n v="17"/>
    <n v="1"/>
    <m/>
    <n v="1.8620000000000001E-2"/>
    <n v="2.91"/>
    <n v="-4.6005000000000003"/>
    <n v="2.9752000000000001"/>
    <n v="70.890173269794147"/>
    <n v="108.52545888885899"/>
    <n v="108.52545888885899"/>
  </r>
  <r>
    <n v="2019"/>
    <d v="2019-03-15T00:00:00"/>
    <x v="6"/>
    <s v="MWW"/>
    <x v="3"/>
    <d v="1899-12-30T11:10:00"/>
    <n v="30"/>
    <s v="strp"/>
    <s v="Striped Parrotfish"/>
    <s v="Scarus iserti"/>
    <x v="7"/>
    <x v="1"/>
    <n v="4"/>
    <n v="6"/>
    <s v="j"/>
    <n v="1.0959999999999999E-2"/>
    <n v="3.01"/>
    <n v="-4.8887"/>
    <n v="3.0548000000000002"/>
    <n v="0.71123173750391744"/>
    <n v="1.0122152160204034"/>
    <n v="6.0732912961224201"/>
  </r>
  <r>
    <n v="2019"/>
    <d v="2019-03-15T00:00:00"/>
    <x v="6"/>
    <s v="MWW"/>
    <x v="3"/>
    <d v="1899-12-30T11:10:00"/>
    <n v="30"/>
    <s v="rbp"/>
    <s v="Redband Parrotfish"/>
    <s v="Sparisoma aurofrenatum"/>
    <x v="7"/>
    <x v="1"/>
    <n v="5"/>
    <n v="1"/>
    <s v="j"/>
    <n v="1.072E-2"/>
    <n v="3.12"/>
    <n v="-4.0781000000000001"/>
    <n v="2.7437999999999998"/>
    <n v="1.6254783853713242"/>
    <n v="3.8329565652892388"/>
    <n v="3.8329565652892388"/>
  </r>
  <r>
    <n v="2019"/>
    <d v="2019-03-15T00:00:00"/>
    <x v="6"/>
    <s v="MWW"/>
    <x v="3"/>
    <d v="1899-12-30T11:10:00"/>
    <n v="30"/>
    <s v="strp"/>
    <s v="Striped Parrotfish"/>
    <s v="Scarus iserti"/>
    <x v="7"/>
    <x v="1"/>
    <n v="7"/>
    <n v="2"/>
    <s v="i"/>
    <n v="1.0959999999999999E-2"/>
    <n v="3.01"/>
    <n v="-4.8887"/>
    <n v="3.0548000000000002"/>
    <n v="3.8331485883423078"/>
    <n v="5.5937814271818533"/>
    <n v="11.187562854363707"/>
  </r>
  <r>
    <n v="2019"/>
    <d v="2019-03-15T00:00:00"/>
    <x v="6"/>
    <s v="MWW"/>
    <x v="3"/>
    <d v="1899-12-30T11:10:00"/>
    <n v="30"/>
    <s v="snp"/>
    <s v="Sharp-nose puffer "/>
    <s v="Canthigaster rostrata"/>
    <x v="11"/>
    <x v="2"/>
    <n v="3"/>
    <n v="4"/>
    <m/>
    <n v="2.239E-2"/>
    <n v="2.96"/>
    <s v="NA"/>
    <s v="NA"/>
    <n v="0.57853948885208784"/>
    <s v="NA"/>
    <n v="2.3141579554083513"/>
  </r>
  <r>
    <n v="2019"/>
    <d v="2019-03-15T00:00:00"/>
    <x v="6"/>
    <s v="MWW"/>
    <x v="3"/>
    <d v="1899-12-30T11:10:00"/>
    <n v="30"/>
    <s v="snp"/>
    <s v="Sharp-nose puffer "/>
    <s v="Canthigaster rostrata"/>
    <x v="11"/>
    <x v="2"/>
    <n v="5"/>
    <n v="1"/>
    <m/>
    <n v="2.239E-2"/>
    <n v="2.96"/>
    <s v="NA"/>
    <s v="NA"/>
    <n v="2.6242506075131411"/>
    <s v="NA"/>
    <n v="2.6242506075131411"/>
  </r>
  <r>
    <n v="2019"/>
    <d v="2019-03-15T00:00:00"/>
    <x v="6"/>
    <s v="MWW"/>
    <x v="3"/>
    <d v="1899-12-30T11:10:00"/>
    <n v="30"/>
    <s v="snp"/>
    <s v="Sharp-nose puffer "/>
    <s v="Canthigaster rostrata"/>
    <x v="11"/>
    <x v="2"/>
    <n v="7"/>
    <n v="1"/>
    <m/>
    <n v="2.239E-2"/>
    <n v="2.96"/>
    <s v="NA"/>
    <s v="NA"/>
    <n v="7.1046762416437419"/>
    <s v="NA"/>
    <n v="7.1046762416437419"/>
  </r>
  <r>
    <n v="2019"/>
    <d v="2019-03-15T00:00:00"/>
    <x v="6"/>
    <s v="MWW"/>
    <x v="3"/>
    <d v="1899-12-30T11:10:00"/>
    <n v="30"/>
    <s v="brc"/>
    <s v="Brown Chromis"/>
    <s v="Chromis multilineata"/>
    <x v="12"/>
    <x v="3"/>
    <n v="10"/>
    <n v="10"/>
    <m/>
    <n v="1.4789999999999999E-2"/>
    <n v="2.98"/>
    <s v="NA"/>
    <s v="NA"/>
    <n v="14.124340347257048"/>
    <s v="NA"/>
    <n v="141.24340347257049"/>
  </r>
  <r>
    <n v="2019"/>
    <d v="2019-03-15T00:00:00"/>
    <x v="6"/>
    <s v="MWW"/>
    <x v="3"/>
    <d v="1899-12-30T11:10:00"/>
    <n v="30"/>
    <s v="blc"/>
    <s v="Blue Chromis"/>
    <s v="Chromis cyanea"/>
    <x v="12"/>
    <x v="3"/>
    <n v="8"/>
    <n v="10"/>
    <m/>
    <n v="1.4789999999999999E-2"/>
    <n v="2.98"/>
    <s v="NA"/>
    <s v="NA"/>
    <n v="7.2640083583081712"/>
    <s v="NA"/>
    <n v="72.640083583081719"/>
  </r>
  <r>
    <n v="2019"/>
    <d v="2019-03-15T00:00:00"/>
    <x v="6"/>
    <s v="MWW"/>
    <x v="3"/>
    <d v="1899-12-30T11:10:00"/>
    <n v="30"/>
    <s v="blc"/>
    <s v="Blue Chromis"/>
    <s v="Chromis cyanea"/>
    <x v="12"/>
    <x v="3"/>
    <n v="3"/>
    <n v="15"/>
    <m/>
    <n v="1.4789999999999999E-2"/>
    <n v="2.98"/>
    <s v="NA"/>
    <s v="NA"/>
    <n v="0.39065151514322999"/>
    <s v="NA"/>
    <n v="5.8597727271484494"/>
  </r>
  <r>
    <n v="2019"/>
    <d v="2019-03-15T00:00:00"/>
    <x v="6"/>
    <s v="MWW"/>
    <x v="4"/>
    <d v="1899-12-30T11:20:00"/>
    <n v="28"/>
    <s v="sms"/>
    <s v="Schoolmaster snapper"/>
    <s v="Lutjanus apodus"/>
    <x v="0"/>
    <x v="0"/>
    <n v="40"/>
    <n v="1"/>
    <m/>
    <n v="1.413E-2"/>
    <n v="2.98"/>
    <s v="NA"/>
    <s v="NA"/>
    <n v="840.00319128069634"/>
    <s v="NA"/>
    <n v="840.00319128069634"/>
  </r>
  <r>
    <n v="2019"/>
    <d v="2019-03-15T00:00:00"/>
    <x v="6"/>
    <s v="MWW"/>
    <x v="4"/>
    <d v="1899-12-30T11:20:00"/>
    <n v="28"/>
    <s v="yhw"/>
    <s v="Yellowhead Wrasse"/>
    <s v="Halichoeres garnoti"/>
    <x v="1"/>
    <x v="0"/>
    <n v="3"/>
    <n v="3"/>
    <m/>
    <n v="0.01"/>
    <n v="3.13"/>
    <s v="NA"/>
    <s v="NA"/>
    <n v="0.3114508548769428"/>
    <s v="NA"/>
    <n v="0.93435256463082839"/>
  </r>
  <r>
    <n v="2019"/>
    <d v="2019-03-15T00:00:00"/>
    <x v="6"/>
    <s v="MWW"/>
    <x v="4"/>
    <d v="1899-12-30T11:20:00"/>
    <n v="28"/>
    <s v="sqf"/>
    <s v="Squirrel Fish"/>
    <s v="Holocentrus adsensionis"/>
    <x v="6"/>
    <x v="0"/>
    <n v="13"/>
    <n v="1"/>
    <m/>
    <n v="1.585E-2"/>
    <n v="2.97"/>
    <s v="NA"/>
    <s v="NA"/>
    <n v="32.243414247292186"/>
    <s v="NA"/>
    <n v="32.243414247292186"/>
  </r>
  <r>
    <n v="2019"/>
    <d v="2019-03-15T00:00:00"/>
    <x v="6"/>
    <s v="MWW"/>
    <x v="4"/>
    <d v="1899-12-30T11:20:00"/>
    <n v="28"/>
    <s v="sph"/>
    <s v="Spanish Hogfish"/>
    <s v="Bodianus rufus"/>
    <x v="1"/>
    <x v="0"/>
    <n v="22"/>
    <n v="1"/>
    <m/>
    <n v="1.44E-2"/>
    <n v="3.0531999999999999"/>
    <s v="NA"/>
    <s v="NA"/>
    <n v="180.73714644873016"/>
    <s v="NA"/>
    <n v="180.73714644873016"/>
  </r>
  <r>
    <n v="2019"/>
    <d v="2019-03-15T00:00:00"/>
    <x v="6"/>
    <s v="MWW"/>
    <x v="4"/>
    <d v="1899-12-30T11:20:00"/>
    <n v="28"/>
    <s v="qup"/>
    <s v="Queen Parrotfish"/>
    <s v="Scarus vetula"/>
    <x v="7"/>
    <x v="1"/>
    <n v="27"/>
    <n v="1"/>
    <s v="i"/>
    <n v="1.38E-2"/>
    <n v="3.03"/>
    <n v="-5.0162000000000004"/>
    <n v="3.1109"/>
    <n v="299.85499780940251"/>
    <n v="352.80077779738235"/>
    <n v="352.80077779738235"/>
  </r>
  <r>
    <n v="2019"/>
    <d v="2019-03-15T00:00:00"/>
    <x v="6"/>
    <s v="MWW"/>
    <x v="4"/>
    <d v="1899-12-30T11:20:00"/>
    <n v="28"/>
    <s v="qup"/>
    <s v="Queen Parrotfish"/>
    <s v="Scarus vetula"/>
    <x v="7"/>
    <x v="1"/>
    <n v="23"/>
    <n v="1"/>
    <s v="i"/>
    <n v="1.38E-2"/>
    <n v="3.03"/>
    <n v="-5.0162000000000004"/>
    <n v="3.1109"/>
    <n v="184.46519255545186"/>
    <n v="214.23929230422809"/>
    <n v="214.23929230422809"/>
  </r>
  <r>
    <n v="2019"/>
    <d v="2019-03-15T00:00:00"/>
    <x v="6"/>
    <s v="MWW"/>
    <x v="4"/>
    <d v="1899-12-30T11:20:00"/>
    <n v="28"/>
    <s v="qup"/>
    <s v="Queen Parrotfish"/>
    <s v="Scarus vetula"/>
    <x v="7"/>
    <x v="1"/>
    <n v="25"/>
    <n v="1"/>
    <s v="i"/>
    <n v="1.38E-2"/>
    <n v="3.03"/>
    <n v="-5.0162000000000004"/>
    <n v="3.1109"/>
    <n v="237.48561721155306"/>
    <n v="277.684458006971"/>
    <n v="277.684458006971"/>
  </r>
  <r>
    <n v="2019"/>
    <d v="2019-03-15T00:00:00"/>
    <x v="6"/>
    <s v="MWW"/>
    <x v="4"/>
    <d v="1899-12-30T11:20:00"/>
    <n v="28"/>
    <s v="qup"/>
    <s v="Queen Parrotfish"/>
    <s v="Scarus vetula"/>
    <x v="7"/>
    <x v="1"/>
    <n v="35"/>
    <n v="1"/>
    <s v="t"/>
    <n v="1.38E-2"/>
    <n v="3.03"/>
    <n v="-5.0162000000000004"/>
    <n v="3.1109"/>
    <n v="658.27181550210435"/>
    <n v="790.93588337793562"/>
    <n v="790.93588337793562"/>
  </r>
  <r>
    <n v="2019"/>
    <d v="2019-03-15T00:00:00"/>
    <x v="6"/>
    <s v="MWW"/>
    <x v="4"/>
    <d v="1899-12-30T11:20:00"/>
    <n v="28"/>
    <s v="qup"/>
    <s v="Queen Parrotfish"/>
    <s v="Scarus vetula"/>
    <x v="7"/>
    <x v="1"/>
    <n v="20"/>
    <n v="1"/>
    <s v="t"/>
    <n v="1.38E-2"/>
    <n v="3.03"/>
    <n v="-5.0162000000000004"/>
    <n v="3.1109"/>
    <n v="120.7813760748945"/>
    <n v="138.69928220116935"/>
    <n v="138.69928220116935"/>
  </r>
  <r>
    <n v="2019"/>
    <d v="2019-03-15T00:00:00"/>
    <x v="6"/>
    <s v="MWW"/>
    <x v="4"/>
    <d v="1899-12-30T11:20:00"/>
    <n v="28"/>
    <s v="rbp"/>
    <s v="Redband Parrotfish"/>
    <s v="Sparisoma aurofrenatum"/>
    <x v="7"/>
    <x v="1"/>
    <n v="18"/>
    <n v="1"/>
    <s v="t"/>
    <n v="1.072E-2"/>
    <n v="3.12"/>
    <n v="-4.0781000000000001"/>
    <n v="2.7437999999999998"/>
    <n v="88.43923988864465"/>
    <n v="128.80024807719036"/>
    <n v="128.80024807719036"/>
  </r>
  <r>
    <n v="2019"/>
    <d v="2019-03-15T00:00:00"/>
    <x v="6"/>
    <s v="MWW"/>
    <x v="4"/>
    <d v="1899-12-30T11:20:00"/>
    <n v="28"/>
    <s v="rbp"/>
    <s v="Redband Parrotfish"/>
    <s v="Sparisoma aurofrenatum"/>
    <x v="7"/>
    <x v="1"/>
    <n v="12"/>
    <n v="1"/>
    <s v="i"/>
    <n v="1.072E-2"/>
    <n v="3.12"/>
    <n v="-4.0781000000000001"/>
    <n v="2.7437999999999998"/>
    <n v="24.959752410454403"/>
    <n v="42.340648247283212"/>
    <n v="42.340648247283212"/>
  </r>
  <r>
    <n v="2019"/>
    <d v="2019-03-15T00:00:00"/>
    <x v="6"/>
    <s v="MWW"/>
    <x v="4"/>
    <d v="1899-12-30T11:20:00"/>
    <n v="28"/>
    <s v="prp"/>
    <s v="Princess Parrotfish"/>
    <s v="Scarus taeniopterus"/>
    <x v="7"/>
    <x v="1"/>
    <n v="20"/>
    <n v="2"/>
    <s v="t"/>
    <n v="3.3500000000000002E-2"/>
    <n v="2.7086000000000001"/>
    <n v="-3.2256999999999998"/>
    <n v="2.3852000000000002"/>
    <n v="111.94756544450011"/>
    <n v="183.11197449783583"/>
    <n v="366.22394899567166"/>
  </r>
  <r>
    <n v="2019"/>
    <d v="2019-03-15T00:00:00"/>
    <x v="6"/>
    <s v="MWW"/>
    <x v="4"/>
    <d v="1899-12-30T11:20:00"/>
    <n v="28"/>
    <s v="prp"/>
    <s v="Princess Parrotfish"/>
    <s v="Scarus taeniopterus"/>
    <x v="7"/>
    <x v="1"/>
    <n v="21"/>
    <n v="1"/>
    <s v="t"/>
    <n v="3.3500000000000002E-2"/>
    <n v="2.7086000000000001"/>
    <n v="-3.2256999999999998"/>
    <n v="2.3852000000000002"/>
    <n v="127.76384956386568"/>
    <n v="205.71097462173614"/>
    <n v="205.71097462173614"/>
  </r>
  <r>
    <n v="2019"/>
    <d v="2019-03-15T00:00:00"/>
    <x v="6"/>
    <s v="MWW"/>
    <x v="4"/>
    <d v="1899-12-30T11:20:00"/>
    <n v="28"/>
    <s v="rbp"/>
    <s v="Redband Parrotfish"/>
    <s v="Sparisoma aurofrenatum"/>
    <x v="7"/>
    <x v="1"/>
    <n v="3"/>
    <n v="1"/>
    <s v="j"/>
    <n v="1.072E-2"/>
    <n v="3.12"/>
    <n v="-4.0781000000000001"/>
    <n v="2.7437999999999998"/>
    <n v="0.33022739611377439"/>
    <n v="0.94368119037835774"/>
    <n v="0.94368119037835774"/>
  </r>
  <r>
    <n v="2019"/>
    <d v="2019-03-15T00:00:00"/>
    <x v="6"/>
    <s v="MWW"/>
    <x v="4"/>
    <d v="1899-12-30T11:20:00"/>
    <n v="28"/>
    <s v="prp"/>
    <s v="Princess Parrotfish"/>
    <s v="Scarus taeniopterus"/>
    <x v="7"/>
    <x v="1"/>
    <n v="14"/>
    <n v="1"/>
    <s v="i"/>
    <n v="3.3500000000000002E-2"/>
    <n v="2.7086000000000001"/>
    <n v="-3.2256999999999998"/>
    <n v="2.3852000000000002"/>
    <n v="42.603688875365265"/>
    <n v="78.206813423753971"/>
    <n v="78.206813423753971"/>
  </r>
  <r>
    <n v="2019"/>
    <d v="2019-03-15T00:00:00"/>
    <x v="6"/>
    <s v="MWW"/>
    <x v="4"/>
    <d v="1899-12-30T11:20:00"/>
    <n v="28"/>
    <s v="prp"/>
    <s v="Princess Parrotfish"/>
    <s v="Scarus taeniopterus"/>
    <x v="7"/>
    <x v="1"/>
    <n v="15"/>
    <n v="1"/>
    <s v="i"/>
    <n v="3.3500000000000002E-2"/>
    <n v="2.7086000000000001"/>
    <n v="-3.2256999999999998"/>
    <n v="2.3852000000000002"/>
    <n v="51.357702984233178"/>
    <n v="92.19616810425471"/>
    <n v="92.19616810425471"/>
  </r>
  <r>
    <n v="2019"/>
    <d v="2019-03-15T00:00:00"/>
    <x v="6"/>
    <s v="MWW"/>
    <x v="4"/>
    <d v="1899-12-30T11:20:00"/>
    <n v="28"/>
    <s v="stop"/>
    <s v="Stoplight Parrotfish"/>
    <s v="Sparisoma viride"/>
    <x v="7"/>
    <x v="1"/>
    <n v="32"/>
    <n v="1"/>
    <s v="t"/>
    <n v="1.38E-2"/>
    <n v="3.04"/>
    <n v="-4.4317000000000002"/>
    <n v="2.9051"/>
    <n v="519.43955821229099"/>
    <n v="701.47339170910243"/>
    <n v="701.47339170910243"/>
  </r>
  <r>
    <n v="2019"/>
    <d v="2019-03-15T00:00:00"/>
    <x v="6"/>
    <s v="MWW"/>
    <x v="4"/>
    <d v="1899-12-30T11:20:00"/>
    <n v="28"/>
    <s v="strp"/>
    <s v="Striped Parrotfish"/>
    <s v="Scarus iserti"/>
    <x v="7"/>
    <x v="1"/>
    <n v="8"/>
    <n v="2"/>
    <s v="j"/>
    <n v="1.0959999999999999E-2"/>
    <n v="3.01"/>
    <n v="-4.8887"/>
    <n v="3.0548000000000002"/>
    <n v="5.7294299636484229"/>
    <n v="8.4112258089550505"/>
    <n v="16.822451617910101"/>
  </r>
  <r>
    <n v="2019"/>
    <d v="2019-03-15T00:00:00"/>
    <x v="6"/>
    <s v="MWW"/>
    <x v="4"/>
    <d v="1899-12-30T11:20:00"/>
    <n v="28"/>
    <s v="strp"/>
    <s v="Striped Parrotfish"/>
    <s v="Scarus iserti"/>
    <x v="7"/>
    <x v="1"/>
    <n v="7"/>
    <n v="1"/>
    <s v="j"/>
    <n v="1.0959999999999999E-2"/>
    <n v="3.01"/>
    <n v="-4.8887"/>
    <n v="3.0548000000000002"/>
    <n v="3.8331485883423078"/>
    <n v="5.5937814271818533"/>
    <n v="5.5937814271818533"/>
  </r>
  <r>
    <n v="2019"/>
    <d v="2019-03-15T00:00:00"/>
    <x v="6"/>
    <s v="MWW"/>
    <x v="4"/>
    <d v="1899-12-30T11:20:00"/>
    <n v="28"/>
    <s v="snp"/>
    <s v="Sharp-nose puffer "/>
    <s v="Canthigaster rostrata"/>
    <x v="11"/>
    <x v="2"/>
    <n v="3"/>
    <n v="1"/>
    <m/>
    <n v="2.239E-2"/>
    <n v="2.96"/>
    <s v="NA"/>
    <s v="NA"/>
    <n v="0.57853948885208784"/>
    <s v="NA"/>
    <n v="0.57853948885208784"/>
  </r>
  <r>
    <n v="2019"/>
    <d v="2019-03-15T00:00:00"/>
    <x v="6"/>
    <s v="MWW"/>
    <x v="4"/>
    <d v="1899-12-30T11:20:00"/>
    <n v="28"/>
    <s v="blc"/>
    <s v="Blue Chromis"/>
    <s v="Chromis cyanea"/>
    <x v="12"/>
    <x v="3"/>
    <n v="8"/>
    <n v="10"/>
    <m/>
    <n v="1.4789999999999999E-2"/>
    <n v="2.98"/>
    <s v="NA"/>
    <s v="NA"/>
    <n v="7.2640083583081712"/>
    <s v="NA"/>
    <n v="72.640083583081719"/>
  </r>
  <r>
    <n v="2019"/>
    <d v="2019-03-15T00:00:00"/>
    <x v="6"/>
    <s v="MWW"/>
    <x v="4"/>
    <d v="1899-12-30T11:20:00"/>
    <n v="28"/>
    <s v="blc"/>
    <s v="Blue Chromis"/>
    <s v="Chromis cyanea"/>
    <x v="12"/>
    <x v="3"/>
    <n v="5"/>
    <n v="10"/>
    <m/>
    <n v="1.4789999999999999E-2"/>
    <n v="2.98"/>
    <s v="NA"/>
    <s v="NA"/>
    <n v="1.7901885988602571"/>
    <s v="NA"/>
    <n v="17.901885988602572"/>
  </r>
  <r>
    <n v="2019"/>
    <d v="2019-03-15T00:00:00"/>
    <x v="6"/>
    <s v="MWW"/>
    <x v="4"/>
    <d v="1899-12-30T11:20:00"/>
    <n v="28"/>
    <s v="blc"/>
    <s v="Blue Chromis"/>
    <s v="Chromis cyanea"/>
    <x v="12"/>
    <x v="3"/>
    <n v="3"/>
    <n v="10"/>
    <m/>
    <n v="1.4789999999999999E-2"/>
    <n v="2.98"/>
    <s v="NA"/>
    <s v="NA"/>
    <n v="0.39065151514322999"/>
    <s v="NA"/>
    <n v="3.9065151514322998"/>
  </r>
  <r>
    <n v="2019"/>
    <d v="2019-03-15T00:00:00"/>
    <x v="6"/>
    <s v="MWW"/>
    <x v="4"/>
    <d v="1899-12-30T11:20:00"/>
    <n v="28"/>
    <s v="blc"/>
    <s v="Blue Chromis"/>
    <s v="Chromis cyanea"/>
    <x v="12"/>
    <x v="3"/>
    <n v="8"/>
    <n v="20"/>
    <m/>
    <n v="1.4789999999999999E-2"/>
    <n v="2.98"/>
    <s v="NA"/>
    <s v="NA"/>
    <n v="7.2640083583081712"/>
    <s v="NA"/>
    <n v="145.28016716616344"/>
  </r>
  <r>
    <n v="2019"/>
    <d v="2019-03-15T00:00:00"/>
    <x v="6"/>
    <s v="MWW"/>
    <x v="4"/>
    <d v="1899-12-30T11:20:00"/>
    <n v="28"/>
    <s v="brc"/>
    <s v="Brown Chromis"/>
    <s v="Chromis multilineata"/>
    <x v="12"/>
    <x v="3"/>
    <n v="8"/>
    <n v="15"/>
    <m/>
    <n v="1.4789999999999999E-2"/>
    <n v="2.98"/>
    <s v="NA"/>
    <s v="NA"/>
    <n v="7.2640083583081712"/>
    <s v="NA"/>
    <n v="108.96012537462256"/>
  </r>
  <r>
    <n v="2019"/>
    <d v="2019-03-15T00:00:00"/>
    <x v="6"/>
    <s v="MWW"/>
    <x v="4"/>
    <d v="1899-12-30T11:20:00"/>
    <n v="28"/>
    <s v="blc"/>
    <s v="Blue Chromis"/>
    <s v="Chromis cyanea"/>
    <x v="12"/>
    <x v="3"/>
    <n v="3"/>
    <n v="10"/>
    <m/>
    <n v="1.4789999999999999E-2"/>
    <n v="2.98"/>
    <s v="NA"/>
    <s v="NA"/>
    <n v="0.39065151514322999"/>
    <s v="NA"/>
    <n v="3.9065151514322998"/>
  </r>
  <r>
    <n v="2019"/>
    <d v="2019-03-15T00:00:00"/>
    <x v="6"/>
    <s v="MWW"/>
    <x v="4"/>
    <d v="1899-12-30T11:20:00"/>
    <n v="28"/>
    <s v="blc"/>
    <s v="Blue Chromis"/>
    <s v="Chromis cyanea"/>
    <x v="12"/>
    <x v="3"/>
    <n v="8"/>
    <n v="2"/>
    <m/>
    <n v="1.4789999999999999E-2"/>
    <n v="2.98"/>
    <s v="NA"/>
    <s v="NA"/>
    <n v="7.2640083583081712"/>
    <s v="NA"/>
    <n v="14.528016716616342"/>
  </r>
  <r>
    <n v="2019"/>
    <d v="2019-03-19T00:00:00"/>
    <x v="6"/>
    <s v="MWW"/>
    <x v="5"/>
    <d v="1899-12-30T11:31:00"/>
    <n v="29"/>
    <s v="fra"/>
    <s v="French Angelfish"/>
    <s v="Pomacanthus paru"/>
    <x v="15"/>
    <x v="0"/>
    <n v="26"/>
    <n v="1"/>
    <m/>
    <n v="3.09E-2"/>
    <n v="2.95"/>
    <s v="NA"/>
    <s v="NA"/>
    <n v="461.45553114513183"/>
    <s v="NA"/>
    <n v="461.45553114513183"/>
  </r>
  <r>
    <n v="2019"/>
    <d v="2019-03-19T00:00:00"/>
    <x v="6"/>
    <s v="MWW"/>
    <x v="5"/>
    <d v="1899-12-30T11:31:00"/>
    <n v="29"/>
    <s v="yhw"/>
    <s v="Yellowhead Wrasse"/>
    <s v="Halichoeres garnoti"/>
    <x v="1"/>
    <x v="0"/>
    <n v="3"/>
    <n v="1"/>
    <m/>
    <n v="0.01"/>
    <n v="3.13"/>
    <s v="NA"/>
    <s v="NA"/>
    <n v="0.3114508548769428"/>
    <s v="NA"/>
    <n v="0.3114508548769428"/>
  </r>
  <r>
    <n v="2019"/>
    <d v="2019-03-19T00:00:00"/>
    <x v="6"/>
    <s v="MWW"/>
    <x v="5"/>
    <d v="1899-12-30T11:31:00"/>
    <n v="29"/>
    <s v="yhw"/>
    <s v="Yellowhead Wrasse"/>
    <s v="Halichoeres garnoti"/>
    <x v="1"/>
    <x v="0"/>
    <n v="2"/>
    <n v="1"/>
    <m/>
    <n v="0.01"/>
    <n v="3.13"/>
    <s v="NA"/>
    <s v="NA"/>
    <n v="8.7543496100859139E-2"/>
    <s v="NA"/>
    <n v="8.7543496100859139E-2"/>
  </r>
  <r>
    <n v="2019"/>
    <d v="2019-03-19T00:00:00"/>
    <x v="6"/>
    <s v="MWW"/>
    <x v="5"/>
    <d v="1899-12-30T11:31:00"/>
    <n v="29"/>
    <s v="yhw"/>
    <s v="Yellowhead Wrasse"/>
    <s v="Halichoeres garnoti"/>
    <x v="1"/>
    <x v="0"/>
    <n v="5"/>
    <n v="1"/>
    <m/>
    <n v="0.01"/>
    <n v="3.13"/>
    <s v="NA"/>
    <s v="NA"/>
    <n v="1.540905884130453"/>
    <s v="NA"/>
    <n v="1.540905884130453"/>
  </r>
  <r>
    <n v="2019"/>
    <d v="2019-03-19T00:00:00"/>
    <x v="6"/>
    <s v="MWW"/>
    <x v="5"/>
    <d v="1899-12-30T11:31:00"/>
    <n v="29"/>
    <s v="clw"/>
    <s v="Blackear wrasse"/>
    <s v="Halichoeres poeyi"/>
    <x v="1"/>
    <x v="0"/>
    <n v="8"/>
    <n v="1"/>
    <m/>
    <n v="9.5499999999999995E-3"/>
    <n v="3.08"/>
    <s v="NA"/>
    <s v="NA"/>
    <n v="5.7745817173258267"/>
    <s v="NA"/>
    <n v="5.7745817173258267"/>
  </r>
  <r>
    <n v="2019"/>
    <d v="2019-03-19T00:00:00"/>
    <x v="6"/>
    <s v="MWW"/>
    <x v="5"/>
    <d v="1899-12-30T11:31:00"/>
    <n v="29"/>
    <s v="yhw"/>
    <s v="Yellowhead Wrasse"/>
    <s v="Halichoeres garnoti"/>
    <x v="1"/>
    <x v="0"/>
    <n v="8"/>
    <n v="2"/>
    <m/>
    <n v="0.01"/>
    <n v="3.13"/>
    <s v="NA"/>
    <s v="NA"/>
    <n v="6.7092142277548126"/>
    <s v="NA"/>
    <n v="13.418428455509625"/>
  </r>
  <r>
    <n v="2019"/>
    <d v="2019-03-19T00:00:00"/>
    <x v="6"/>
    <s v="MWW"/>
    <x v="5"/>
    <d v="1899-12-30T11:31:00"/>
    <n v="29"/>
    <s v="yhw"/>
    <s v="Yellowhead Wrasse"/>
    <s v="Halichoeres garnoti"/>
    <x v="1"/>
    <x v="0"/>
    <n v="3"/>
    <n v="1"/>
    <m/>
    <n v="0.01"/>
    <n v="3.13"/>
    <s v="NA"/>
    <s v="NA"/>
    <n v="0.3114508548769428"/>
    <s v="NA"/>
    <n v="0.3114508548769428"/>
  </r>
  <r>
    <n v="2019"/>
    <d v="2019-03-19T00:00:00"/>
    <x v="6"/>
    <s v="MWW"/>
    <x v="5"/>
    <d v="1899-12-30T11:31:00"/>
    <n v="29"/>
    <s v="yhw"/>
    <s v="Yellowhead Wrasse"/>
    <s v="Halichoeres garnoti"/>
    <x v="1"/>
    <x v="0"/>
    <n v="12"/>
    <n v="1"/>
    <m/>
    <n v="0.01"/>
    <n v="3.13"/>
    <s v="NA"/>
    <s v="NA"/>
    <n v="23.869169040031956"/>
    <s v="NA"/>
    <n v="23.869169040031956"/>
  </r>
  <r>
    <n v="2019"/>
    <d v="2019-03-19T00:00:00"/>
    <x v="6"/>
    <s v="MWW"/>
    <x v="5"/>
    <d v="1899-12-30T11:31:00"/>
    <n v="29"/>
    <s v="yts"/>
    <s v="Yellowtail Snapper"/>
    <s v="Ocyurus chrysurus"/>
    <x v="0"/>
    <x v="0"/>
    <n v="20"/>
    <n v="1"/>
    <m/>
    <n v="1.4789999999999999E-2"/>
    <n v="2.95"/>
    <s v="NA"/>
    <s v="NA"/>
    <n v="101.86070113213087"/>
    <s v="NA"/>
    <n v="101.86070113213087"/>
  </r>
  <r>
    <n v="2019"/>
    <d v="2019-03-19T00:00:00"/>
    <x v="6"/>
    <s v="MWW"/>
    <x v="5"/>
    <d v="1899-12-30T11:31:00"/>
    <n v="29"/>
    <s v="4eb"/>
    <s v="Foureye Butterflyfish"/>
    <s v="Chaetodon capistratus"/>
    <x v="16"/>
    <x v="0"/>
    <n v="8"/>
    <n v="1"/>
    <m/>
    <n v="2.512E-2"/>
    <n v="3.1"/>
    <s v="NA"/>
    <s v="NA"/>
    <n v="15.834290003570837"/>
    <s v="NA"/>
    <n v="15.834290003570837"/>
  </r>
  <r>
    <n v="2019"/>
    <d v="2019-03-19T00:00:00"/>
    <x v="6"/>
    <s v="MWW"/>
    <x v="5"/>
    <d v="1899-12-30T11:31:00"/>
    <n v="29"/>
    <s v="yhw"/>
    <s v="Yellowhead Wrasse"/>
    <s v="Halichoeres garnoti"/>
    <x v="1"/>
    <x v="0"/>
    <n v="11"/>
    <n v="1"/>
    <m/>
    <n v="0.01"/>
    <n v="3.13"/>
    <s v="NA"/>
    <s v="NA"/>
    <n v="18.17854436970601"/>
    <s v="NA"/>
    <n v="18.17854436970601"/>
  </r>
  <r>
    <n v="2019"/>
    <d v="2019-03-19T00:00:00"/>
    <x v="6"/>
    <s v="MWW"/>
    <x v="5"/>
    <d v="1899-12-30T11:31:00"/>
    <n v="29"/>
    <s v="yhw"/>
    <s v="Yellowhead Wrasse"/>
    <s v="Halichoeres garnoti"/>
    <x v="1"/>
    <x v="0"/>
    <n v="9"/>
    <n v="1"/>
    <m/>
    <n v="0.01"/>
    <n v="3.13"/>
    <s v="NA"/>
    <s v="NA"/>
    <n v="9.7001635003578457"/>
    <s v="NA"/>
    <n v="9.7001635003578457"/>
  </r>
  <r>
    <n v="2019"/>
    <d v="2019-03-19T00:00:00"/>
    <x v="6"/>
    <s v="MWW"/>
    <x v="5"/>
    <d v="1899-12-30T11:31:00"/>
    <n v="29"/>
    <s v="qup"/>
    <s v="Queen Parrotfish"/>
    <s v="Scarus vetula"/>
    <x v="7"/>
    <x v="1"/>
    <n v="36"/>
    <n v="1"/>
    <s v="t"/>
    <n v="1.38E-2"/>
    <n v="3.03"/>
    <n v="-5.0162000000000004"/>
    <n v="3.1109"/>
    <n v="716.92820042135281"/>
    <n v="863.378937475925"/>
    <n v="863.378937475925"/>
  </r>
  <r>
    <n v="2019"/>
    <d v="2019-03-19T00:00:00"/>
    <x v="6"/>
    <s v="MWW"/>
    <x v="5"/>
    <d v="1899-12-30T11:31:00"/>
    <n v="29"/>
    <s v="rbp"/>
    <s v="Redband Parrotfish"/>
    <s v="Sparisoma aurofrenatum"/>
    <x v="7"/>
    <x v="1"/>
    <n v="18"/>
    <n v="1"/>
    <s v="t"/>
    <n v="1.072E-2"/>
    <n v="3.12"/>
    <n v="-4.0781000000000001"/>
    <n v="2.7437999999999998"/>
    <n v="88.43923988864465"/>
    <n v="128.80024807719036"/>
    <n v="128.80024807719036"/>
  </r>
  <r>
    <n v="2019"/>
    <d v="2019-03-19T00:00:00"/>
    <x v="6"/>
    <s v="MWW"/>
    <x v="5"/>
    <d v="1899-12-30T11:31:00"/>
    <n v="29"/>
    <s v="qup"/>
    <s v="Queen Parrotfish"/>
    <s v="Scarus vetula"/>
    <x v="7"/>
    <x v="1"/>
    <n v="20"/>
    <n v="1"/>
    <s v="i"/>
    <n v="1.38E-2"/>
    <n v="3.03"/>
    <n v="-5.0162000000000004"/>
    <n v="3.1109"/>
    <n v="120.7813760748945"/>
    <n v="138.69928220116935"/>
    <n v="138.69928220116935"/>
  </r>
  <r>
    <n v="2019"/>
    <d v="2019-03-19T00:00:00"/>
    <x v="6"/>
    <s v="MWW"/>
    <x v="5"/>
    <d v="1899-12-30T11:31:00"/>
    <n v="29"/>
    <s v="rbp"/>
    <s v="Redband Parrotfish"/>
    <s v="Sparisoma aurofrenatum"/>
    <x v="7"/>
    <x v="1"/>
    <n v="19"/>
    <n v="1"/>
    <s v="i"/>
    <n v="1.072E-2"/>
    <n v="3.12"/>
    <n v="-4.0781000000000001"/>
    <n v="2.7437999999999998"/>
    <n v="104.69019779399261"/>
    <n v="149.3977752647418"/>
    <n v="149.3977752647418"/>
  </r>
  <r>
    <n v="2019"/>
    <d v="2019-03-19T00:00:00"/>
    <x v="6"/>
    <s v="MWW"/>
    <x v="5"/>
    <d v="1899-12-30T11:31:00"/>
    <n v="29"/>
    <s v="stop"/>
    <s v="Stoplight Parrotfish"/>
    <s v="Sparisoma viride"/>
    <x v="7"/>
    <x v="1"/>
    <n v="19"/>
    <n v="1"/>
    <s v="t"/>
    <n v="1.38E-2"/>
    <n v="3.04"/>
    <n v="-4.4317000000000002"/>
    <n v="2.9051"/>
    <n v="106.48539183224881"/>
    <n v="154.2790962414671"/>
    <n v="154.2790962414671"/>
  </r>
  <r>
    <n v="2019"/>
    <d v="2019-03-19T00:00:00"/>
    <x v="6"/>
    <s v="MWW"/>
    <x v="5"/>
    <d v="1899-12-30T11:31:00"/>
    <n v="29"/>
    <s v="qup"/>
    <s v="Queen Parrotfish"/>
    <s v="Scarus vetula"/>
    <x v="7"/>
    <x v="1"/>
    <n v="28"/>
    <n v="1"/>
    <s v="t"/>
    <n v="1.38E-2"/>
    <n v="3.03"/>
    <n v="-5.0162000000000004"/>
    <n v="3.1109"/>
    <n v="334.7864878774447"/>
    <n v="395.06078258407069"/>
    <n v="395.06078258407069"/>
  </r>
  <r>
    <n v="2019"/>
    <d v="2019-03-19T00:00:00"/>
    <x v="6"/>
    <s v="MWW"/>
    <x v="5"/>
    <d v="1899-12-30T11:31:00"/>
    <n v="29"/>
    <s v="prp"/>
    <s v="Princess Parrotfish"/>
    <s v="Scarus taeniopterus"/>
    <x v="7"/>
    <x v="1"/>
    <n v="10"/>
    <n v="1"/>
    <s v="i"/>
    <n v="3.3500000000000002E-2"/>
    <n v="2.7086000000000001"/>
    <n v="-3.2256999999999998"/>
    <n v="2.3852000000000002"/>
    <n v="17.125560999944316"/>
    <n v="35.050966680669347"/>
    <n v="35.050966680669347"/>
  </r>
  <r>
    <n v="2019"/>
    <d v="2019-03-19T00:00:00"/>
    <x v="6"/>
    <s v="MWW"/>
    <x v="5"/>
    <d v="1899-12-30T11:31:00"/>
    <n v="29"/>
    <s v="prp"/>
    <s v="Princess Parrotfish"/>
    <s v="Scarus taeniopterus"/>
    <x v="7"/>
    <x v="1"/>
    <n v="18"/>
    <n v="2"/>
    <s v="t"/>
    <n v="3.3500000000000002E-2"/>
    <n v="2.7086000000000001"/>
    <n v="-3.2256999999999998"/>
    <n v="2.3852000000000002"/>
    <n v="84.154222975924739"/>
    <n v="142.42163893869329"/>
    <n v="284.84327787738658"/>
  </r>
  <r>
    <n v="2019"/>
    <d v="2019-03-19T00:00:00"/>
    <x v="6"/>
    <s v="MWW"/>
    <x v="5"/>
    <d v="1899-12-30T11:31:00"/>
    <n v="29"/>
    <s v="stop"/>
    <s v="Stoplight Parrotfish"/>
    <s v="Sparisoma viride"/>
    <x v="7"/>
    <x v="1"/>
    <n v="20"/>
    <n v="1"/>
    <s v="i"/>
    <n v="1.38E-2"/>
    <n v="3.04"/>
    <n v="-4.4317000000000002"/>
    <n v="2.9051"/>
    <n v="124.45440510662077"/>
    <n v="179.06975540636282"/>
    <n v="179.06975540636282"/>
  </r>
  <r>
    <n v="2019"/>
    <d v="2019-03-19T00:00:00"/>
    <x v="6"/>
    <s v="MWW"/>
    <x v="5"/>
    <d v="1899-12-30T11:31:00"/>
    <n v="29"/>
    <s v="prp"/>
    <s v="Princess Parrotfish"/>
    <s v="Scarus taeniopterus"/>
    <x v="7"/>
    <x v="1"/>
    <n v="8"/>
    <n v="1"/>
    <s v="j"/>
    <n v="3.3500000000000002E-2"/>
    <n v="2.7086000000000001"/>
    <n v="-3.2256999999999998"/>
    <n v="2.3852000000000002"/>
    <n v="9.3573817111532165"/>
    <n v="20.584969932158472"/>
    <n v="20.584969932158472"/>
  </r>
  <r>
    <n v="2019"/>
    <d v="2019-03-19T00:00:00"/>
    <x v="6"/>
    <s v="MWW"/>
    <x v="5"/>
    <d v="1899-12-30T11:31:00"/>
    <n v="29"/>
    <s v="prp"/>
    <s v="Princess Parrotfish"/>
    <s v="Scarus taeniopterus"/>
    <x v="7"/>
    <x v="1"/>
    <n v="2"/>
    <n v="5"/>
    <s v="j"/>
    <n v="3.3500000000000002E-2"/>
    <n v="2.7086000000000001"/>
    <n v="-3.2256999999999998"/>
    <n v="2.3852000000000002"/>
    <n v="0.21898514404304498"/>
    <n v="0.75425247798161132"/>
    <n v="3.7712623899080566"/>
  </r>
  <r>
    <n v="2019"/>
    <d v="2019-03-19T00:00:00"/>
    <x v="6"/>
    <s v="MWW"/>
    <x v="5"/>
    <d v="1899-12-30T11:31:00"/>
    <n v="29"/>
    <s v="prp"/>
    <s v="Princess Parrotfish"/>
    <s v="Scarus taeniopterus"/>
    <x v="7"/>
    <x v="1"/>
    <n v="3"/>
    <n v="3"/>
    <s v="j"/>
    <n v="3.3500000000000002E-2"/>
    <n v="2.7086000000000001"/>
    <n v="-3.2256999999999998"/>
    <n v="2.3852000000000002"/>
    <n v="0.65671273400963648"/>
    <n v="1.9839449475553055"/>
    <n v="5.9518348426659164"/>
  </r>
  <r>
    <n v="2019"/>
    <d v="2019-03-19T00:00:00"/>
    <x v="6"/>
    <s v="MWW"/>
    <x v="5"/>
    <d v="1899-12-30T11:31:00"/>
    <n v="29"/>
    <s v="prp"/>
    <s v="Princess Parrotfish"/>
    <s v="Scarus taeniopterus"/>
    <x v="7"/>
    <x v="1"/>
    <n v="13"/>
    <n v="1"/>
    <s v="i"/>
    <n v="3.3500000000000002E-2"/>
    <n v="2.7086000000000001"/>
    <n v="-3.2256999999999998"/>
    <n v="2.3852000000000002"/>
    <n v="34.855536441080481"/>
    <n v="65.535660968650873"/>
    <n v="65.535660968650873"/>
  </r>
  <r>
    <n v="2019"/>
    <d v="2019-03-19T00:00:00"/>
    <x v="6"/>
    <s v="MWW"/>
    <x v="5"/>
    <d v="1899-12-30T11:31:00"/>
    <n v="29"/>
    <s v="prp"/>
    <s v="Princess Parrotfish"/>
    <s v="Scarus taeniopterus"/>
    <x v="7"/>
    <x v="1"/>
    <n v="12"/>
    <n v="1"/>
    <s v="i"/>
    <n v="3.3500000000000002E-2"/>
    <n v="2.7086000000000001"/>
    <n v="-3.2256999999999998"/>
    <n v="2.3852000000000002"/>
    <n v="28.061774480442775"/>
    <n v="54.145592205106873"/>
    <n v="54.145592205106873"/>
  </r>
  <r>
    <n v="2019"/>
    <d v="2019-03-19T00:00:00"/>
    <x v="6"/>
    <s v="MWW"/>
    <x v="5"/>
    <d v="1899-12-30T11:31:00"/>
    <n v="29"/>
    <s v="prp"/>
    <s v="Princess Parrotfish"/>
    <s v="Scarus taeniopterus"/>
    <x v="7"/>
    <x v="1"/>
    <n v="8"/>
    <n v="1"/>
    <s v="i"/>
    <n v="3.3500000000000002E-2"/>
    <n v="2.7086000000000001"/>
    <n v="-3.2256999999999998"/>
    <n v="2.3852000000000002"/>
    <n v="9.3573817111532165"/>
    <n v="20.584969932158472"/>
    <n v="20.584969932158472"/>
  </r>
  <r>
    <n v="2019"/>
    <d v="2019-03-19T00:00:00"/>
    <x v="6"/>
    <s v="MWW"/>
    <x v="5"/>
    <d v="1899-12-30T11:31:00"/>
    <n v="29"/>
    <s v="prp"/>
    <s v="Princess Parrotfish"/>
    <s v="Scarus taeniopterus"/>
    <x v="7"/>
    <x v="1"/>
    <n v="4"/>
    <n v="1"/>
    <s v="j"/>
    <n v="3.3500000000000002E-2"/>
    <n v="2.7086000000000001"/>
    <n v="-3.2256999999999998"/>
    <n v="2.3852000000000002"/>
    <n v="1.4314774122851688"/>
    <n v="3.9403381302253098"/>
    <n v="3.9403381302253098"/>
  </r>
  <r>
    <n v="2019"/>
    <d v="2019-03-19T00:00:00"/>
    <x v="6"/>
    <s v="MWW"/>
    <x v="5"/>
    <d v="1899-12-30T11:31:00"/>
    <n v="29"/>
    <s v="prp"/>
    <s v="Princess Parrotfish"/>
    <s v="Scarus taeniopterus"/>
    <x v="7"/>
    <x v="1"/>
    <n v="5"/>
    <n v="1"/>
    <s v="j"/>
    <n v="3.3500000000000002E-2"/>
    <n v="2.7086000000000001"/>
    <n v="-3.2256999999999998"/>
    <n v="2.3852000000000002"/>
    <n v="2.6198411586557824"/>
    <n v="6.7093933568168316"/>
    <n v="6.7093933568168316"/>
  </r>
  <r>
    <n v="2019"/>
    <d v="2019-03-19T00:00:00"/>
    <x v="6"/>
    <s v="MWW"/>
    <x v="5"/>
    <d v="1899-12-30T11:31:00"/>
    <n v="29"/>
    <s v="prp"/>
    <s v="Princess Parrotfish"/>
    <s v="Scarus taeniopterus"/>
    <x v="7"/>
    <x v="1"/>
    <n v="6"/>
    <n v="1"/>
    <s v="j"/>
    <n v="3.3500000000000002E-2"/>
    <n v="2.7086000000000001"/>
    <n v="-3.2256999999999998"/>
    <n v="2.3852000000000002"/>
    <n v="4.2928457508060323"/>
    <n v="10.364452425850182"/>
    <n v="10.364452425850182"/>
  </r>
  <r>
    <n v="2019"/>
    <d v="2019-03-19T00:00:00"/>
    <x v="6"/>
    <s v="MWW"/>
    <x v="5"/>
    <d v="1899-12-30T11:31:00"/>
    <n v="29"/>
    <s v="rbp"/>
    <s v="Redband Parrotfish"/>
    <s v="Sparisoma aurofrenatum"/>
    <x v="7"/>
    <x v="1"/>
    <n v="10"/>
    <n v="1"/>
    <n v="9"/>
    <n v="1.072E-2"/>
    <n v="3.12"/>
    <n v="-4.0781000000000001"/>
    <n v="2.7437999999999998"/>
    <n v="14.131712237324704"/>
    <n v="25.674382081061271"/>
    <n v="25.674382081061271"/>
  </r>
  <r>
    <n v="2019"/>
    <d v="2019-03-19T00:00:00"/>
    <x v="6"/>
    <s v="MWW"/>
    <x v="5"/>
    <d v="1899-12-30T11:31:00"/>
    <n v="29"/>
    <s v="prp"/>
    <s v="Princess Parrotfish"/>
    <s v="Scarus taeniopterus"/>
    <x v="7"/>
    <x v="1"/>
    <n v="9"/>
    <n v="1"/>
    <s v="i"/>
    <n v="3.3500000000000002E-2"/>
    <n v="2.7086000000000001"/>
    <n v="-3.2256999999999998"/>
    <n v="2.3852000000000002"/>
    <n v="12.873779552549596"/>
    <n v="27.262095418590206"/>
    <n v="27.262095418590206"/>
  </r>
  <r>
    <n v="2019"/>
    <d v="2019-03-19T00:00:00"/>
    <x v="6"/>
    <s v="MWW"/>
    <x v="5"/>
    <d v="1899-12-30T11:31:00"/>
    <n v="29"/>
    <s v="prp"/>
    <s v="Princess Parrotfish"/>
    <s v="Scarus taeniopterus"/>
    <x v="7"/>
    <x v="1"/>
    <n v="10"/>
    <n v="1"/>
    <s v="i"/>
    <n v="3.3500000000000002E-2"/>
    <n v="2.7086000000000001"/>
    <n v="-3.2256999999999998"/>
    <n v="2.3852000000000002"/>
    <n v="17.125560999944316"/>
    <n v="35.050966680669347"/>
    <n v="35.050966680669347"/>
  </r>
  <r>
    <n v="2019"/>
    <d v="2019-03-19T00:00:00"/>
    <x v="6"/>
    <s v="MWW"/>
    <x v="5"/>
    <d v="1899-12-30T11:31:00"/>
    <n v="29"/>
    <s v="prp"/>
    <s v="Princess Parrotfish"/>
    <s v="Scarus taeniopterus"/>
    <x v="7"/>
    <x v="1"/>
    <n v="14"/>
    <n v="1"/>
    <s v="i"/>
    <n v="3.3500000000000002E-2"/>
    <n v="2.7086000000000001"/>
    <n v="-3.2256999999999998"/>
    <n v="2.3852000000000002"/>
    <n v="42.603688875365265"/>
    <n v="78.206813423753971"/>
    <n v="78.206813423753971"/>
  </r>
  <r>
    <n v="2019"/>
    <d v="2019-03-19T00:00:00"/>
    <x v="6"/>
    <s v="MWW"/>
    <x v="5"/>
    <d v="1899-12-30T11:31:00"/>
    <n v="29"/>
    <s v="stop"/>
    <s v="Stoplight Parrotfish"/>
    <s v="Sparisoma viride"/>
    <x v="7"/>
    <x v="1"/>
    <n v="28"/>
    <n v="1"/>
    <s v="t"/>
    <n v="1.38E-2"/>
    <n v="3.04"/>
    <n v="-4.4317000000000002"/>
    <n v="2.9051"/>
    <n v="346.13020666687913"/>
    <n v="475.92530495067058"/>
    <n v="475.92530495067058"/>
  </r>
  <r>
    <n v="2019"/>
    <d v="2019-03-19T00:00:00"/>
    <x v="6"/>
    <s v="MWW"/>
    <x v="5"/>
    <d v="1899-12-30T11:31:00"/>
    <n v="29"/>
    <s v="qup"/>
    <s v="Queen Parrotfish"/>
    <s v="Scarus vetula"/>
    <x v="7"/>
    <x v="1"/>
    <n v="22"/>
    <n v="1"/>
    <s v="i"/>
    <n v="1.38E-2"/>
    <n v="3.03"/>
    <n v="-5.0162000000000004"/>
    <n v="3.1109"/>
    <n v="161.22033130764439"/>
    <n v="186.5703893135852"/>
    <n v="186.5703893135852"/>
  </r>
  <r>
    <n v="2019"/>
    <d v="2019-03-19T00:00:00"/>
    <x v="6"/>
    <s v="MWW"/>
    <x v="5"/>
    <d v="1899-12-30T11:31:00"/>
    <n v="29"/>
    <s v="smt"/>
    <s v="Smooth Trunkfish"/>
    <s v="Lactophyrs triqueter"/>
    <x v="10"/>
    <x v="2"/>
    <n v="12"/>
    <n v="1"/>
    <m/>
    <n v="4.8980000000000003E-2"/>
    <n v="2.78"/>
    <s v="NA"/>
    <s v="NA"/>
    <n v="48.993971452134353"/>
    <s v="NA"/>
    <n v="48.993971452134353"/>
  </r>
  <r>
    <n v="2019"/>
    <d v="2019-03-19T00:00:00"/>
    <x v="6"/>
    <s v="MWW"/>
    <x v="5"/>
    <d v="1899-12-30T11:31:00"/>
    <n v="29"/>
    <s v="snp"/>
    <s v="Sharp-nose puffer "/>
    <s v="Canthigaster rostrata"/>
    <x v="11"/>
    <x v="2"/>
    <n v="3"/>
    <n v="1"/>
    <m/>
    <n v="2.239E-2"/>
    <n v="2.96"/>
    <s v="NA"/>
    <s v="NA"/>
    <n v="0.57853948885208784"/>
    <s v="NA"/>
    <n v="0.57853948885208784"/>
  </r>
  <r>
    <n v="2019"/>
    <d v="2019-03-19T00:00:00"/>
    <x v="6"/>
    <s v="MWW"/>
    <x v="5"/>
    <d v="1899-12-30T11:31:00"/>
    <n v="29"/>
    <s v="snp"/>
    <s v="Sharp-nose puffer "/>
    <s v="Canthigaster rostrata"/>
    <x v="11"/>
    <x v="2"/>
    <n v="5"/>
    <n v="2"/>
    <m/>
    <n v="2.239E-2"/>
    <n v="2.96"/>
    <s v="NA"/>
    <s v="NA"/>
    <n v="2.6242506075131411"/>
    <s v="NA"/>
    <n v="5.2485012150262822"/>
  </r>
  <r>
    <n v="2019"/>
    <d v="2019-03-19T00:00:00"/>
    <x v="6"/>
    <s v="MWW"/>
    <x v="5"/>
    <d v="1899-12-30T11:31:00"/>
    <n v="29"/>
    <s v="osf"/>
    <s v="Orangespotted Filefish"/>
    <s v="Cantherhines pullus"/>
    <x v="9"/>
    <x v="2"/>
    <n v="10"/>
    <n v="1"/>
    <m/>
    <n v="2.291E-2"/>
    <n v="2.87"/>
    <s v="NA"/>
    <s v="NA"/>
    <n v="16.983417628204037"/>
    <s v="NA"/>
    <n v="16.983417628204037"/>
  </r>
  <r>
    <n v="2019"/>
    <d v="2019-03-19T00:00:00"/>
    <x v="6"/>
    <s v="MWW"/>
    <x v="6"/>
    <d v="1899-12-30T14:41:00"/>
    <n v="30"/>
    <s v="sms"/>
    <s v="Schoolmaster snapper"/>
    <s v="Lutjanus apodus"/>
    <x v="0"/>
    <x v="0"/>
    <n v="34"/>
    <n v="1"/>
    <m/>
    <n v="1.413E-2"/>
    <n v="2.98"/>
    <s v="NA"/>
    <s v="NA"/>
    <n v="517.5464507788447"/>
    <s v="NA"/>
    <n v="517.5464507788447"/>
  </r>
  <r>
    <n v="2019"/>
    <d v="2019-03-19T00:00:00"/>
    <x v="6"/>
    <s v="MWW"/>
    <x v="6"/>
    <d v="1899-12-30T14:41:00"/>
    <n v="30"/>
    <s v="mgs"/>
    <s v="Mahogany Snapper"/>
    <s v="Lutjanus mahogoni"/>
    <x v="0"/>
    <x v="0"/>
    <n v="23"/>
    <n v="1"/>
    <m/>
    <n v="1.6979999999999999E-2"/>
    <n v="2.96"/>
    <s v="NA"/>
    <s v="NA"/>
    <n v="182.24351386755112"/>
    <s v="NA"/>
    <n v="182.24351386755112"/>
  </r>
  <r>
    <n v="2019"/>
    <d v="2019-03-19T00:00:00"/>
    <x v="6"/>
    <s v="MWW"/>
    <x v="6"/>
    <d v="1899-12-30T14:41:00"/>
    <n v="30"/>
    <s v="bhw"/>
    <s v="Bluehead Wrasse"/>
    <s v="Thalassoma bifasciatum"/>
    <x v="1"/>
    <x v="0"/>
    <n v="6"/>
    <n v="3"/>
    <m/>
    <n v="8.9099999999999995E-3"/>
    <n v="3.01"/>
    <s v="NA"/>
    <s v="NA"/>
    <n v="1.9593542699963782"/>
    <s v="NA"/>
    <n v="5.8780628099891343"/>
  </r>
  <r>
    <n v="2019"/>
    <d v="2019-03-19T00:00:00"/>
    <x v="6"/>
    <s v="MWW"/>
    <x v="6"/>
    <d v="1899-12-30T14:41:00"/>
    <n v="30"/>
    <s v="yhw"/>
    <s v="Yellowhead Wrasse"/>
    <s v="Halichoeres garnoti"/>
    <x v="1"/>
    <x v="0"/>
    <n v="5"/>
    <n v="1"/>
    <m/>
    <n v="0.01"/>
    <n v="3.13"/>
    <s v="NA"/>
    <s v="NA"/>
    <n v="1.540905884130453"/>
    <s v="NA"/>
    <n v="1.540905884130453"/>
  </r>
  <r>
    <n v="2019"/>
    <d v="2019-03-19T00:00:00"/>
    <x v="6"/>
    <s v="MWW"/>
    <x v="6"/>
    <d v="1899-12-30T14:41:00"/>
    <n v="30"/>
    <s v="yhw"/>
    <s v="Yellowhead Wrasse"/>
    <s v="Halichoeres garnoti"/>
    <x v="1"/>
    <x v="0"/>
    <n v="7"/>
    <n v="1"/>
    <m/>
    <n v="0.01"/>
    <n v="3.13"/>
    <s v="NA"/>
    <s v="NA"/>
    <n v="4.4172996945205609"/>
    <s v="NA"/>
    <n v="4.4172996945205609"/>
  </r>
  <r>
    <n v="2019"/>
    <d v="2019-03-19T00:00:00"/>
    <x v="6"/>
    <s v="MWW"/>
    <x v="6"/>
    <d v="1899-12-30T14:41:00"/>
    <n v="30"/>
    <s v="bhw"/>
    <s v="Bluehead Wrasse"/>
    <s v="Thalassoma bifasciatum"/>
    <x v="1"/>
    <x v="0"/>
    <n v="6"/>
    <n v="10"/>
    <m/>
    <n v="8.9099999999999995E-3"/>
    <n v="3.01"/>
    <s v="NA"/>
    <s v="NA"/>
    <n v="1.9593542699963782"/>
    <s v="NA"/>
    <n v="19.593542699963781"/>
  </r>
  <r>
    <n v="2019"/>
    <d v="2019-03-19T00:00:00"/>
    <x v="6"/>
    <s v="MWW"/>
    <x v="6"/>
    <d v="1899-12-30T14:41:00"/>
    <n v="30"/>
    <s v="grb"/>
    <s v="Graysby"/>
    <s v="Cephalopholis cruentata"/>
    <x v="2"/>
    <x v="0"/>
    <n v="8"/>
    <n v="1"/>
    <s v="j"/>
    <n v="1.1220000000000001E-2"/>
    <n v="3.07"/>
    <s v="NA"/>
    <s v="NA"/>
    <n v="6.6447572087896667"/>
    <s v="NA"/>
    <n v="6.6447572087896667"/>
  </r>
  <r>
    <n v="2019"/>
    <d v="2019-03-19T00:00:00"/>
    <x v="6"/>
    <s v="MWW"/>
    <x v="6"/>
    <d v="1899-12-30T14:41:00"/>
    <n v="30"/>
    <s v="sms"/>
    <s v="Schoolmaster snapper"/>
    <s v="Lutjanus apodus"/>
    <x v="0"/>
    <x v="0"/>
    <n v="25"/>
    <n v="1"/>
    <m/>
    <n v="1.413E-2"/>
    <n v="2.98"/>
    <s v="NA"/>
    <s v="NA"/>
    <n v="207.01574968825722"/>
    <s v="NA"/>
    <n v="207.01574968825722"/>
  </r>
  <r>
    <n v="2019"/>
    <d v="2019-03-19T00:00:00"/>
    <x v="6"/>
    <s v="MWW"/>
    <x v="6"/>
    <d v="1899-12-30T14:41:00"/>
    <n v="30"/>
    <s v="bbs"/>
    <s v="Blackbar soldierfish"/>
    <s v="Myripristis jacobus "/>
    <x v="6"/>
    <x v="0"/>
    <n v="17"/>
    <n v="1"/>
    <m/>
    <n v="1.2019999999999999E-2"/>
    <n v="3.06"/>
    <s v="NA"/>
    <s v="NA"/>
    <n v="69.99679693541637"/>
    <s v="NA"/>
    <n v="69.99679693541637"/>
  </r>
  <r>
    <n v="2019"/>
    <d v="2019-03-19T00:00:00"/>
    <x v="6"/>
    <s v="MWW"/>
    <x v="6"/>
    <d v="1899-12-30T14:41:00"/>
    <n v="30"/>
    <s v="yhw"/>
    <s v="Yellowhead Wrasse"/>
    <s v="Halichoeres garnoti"/>
    <x v="1"/>
    <x v="0"/>
    <n v="6"/>
    <n v="1"/>
    <m/>
    <n v="0.01"/>
    <n v="3.13"/>
    <s v="NA"/>
    <s v="NA"/>
    <n v="2.7265496699528886"/>
    <s v="NA"/>
    <n v="2.7265496699528886"/>
  </r>
  <r>
    <n v="2019"/>
    <d v="2019-03-19T00:00:00"/>
    <x v="6"/>
    <s v="MWW"/>
    <x v="6"/>
    <d v="1899-12-30T14:41:00"/>
    <n v="30"/>
    <s v="grb"/>
    <s v="Graysby"/>
    <s v="Cephalopholis cruentata"/>
    <x v="2"/>
    <x v="0"/>
    <n v="12"/>
    <n v="1"/>
    <m/>
    <n v="1.1220000000000001E-2"/>
    <n v="3.07"/>
    <s v="NA"/>
    <s v="NA"/>
    <n v="23.071683335720802"/>
    <s v="NA"/>
    <n v="23.071683335720802"/>
  </r>
  <r>
    <n v="2019"/>
    <d v="2019-03-19T00:00:00"/>
    <x v="6"/>
    <s v="MWW"/>
    <x v="6"/>
    <d v="1899-12-30T14:41:00"/>
    <n v="30"/>
    <s v="yhw"/>
    <s v="Yellowhead Wrasse"/>
    <s v="Halichoeres garnoti"/>
    <x v="1"/>
    <x v="0"/>
    <n v="11"/>
    <n v="1"/>
    <m/>
    <n v="0.01"/>
    <n v="3.13"/>
    <s v="NA"/>
    <s v="NA"/>
    <n v="18.17854436970601"/>
    <s v="NA"/>
    <n v="18.17854436970601"/>
  </r>
  <r>
    <n v="2019"/>
    <d v="2019-03-19T00:00:00"/>
    <x v="6"/>
    <s v="MWW"/>
    <x v="6"/>
    <d v="1899-12-30T14:41:00"/>
    <n v="30"/>
    <s v="ham"/>
    <s v="Hamlet spp."/>
    <s v="Hypoplectrus puella"/>
    <x v="2"/>
    <x v="0"/>
    <n v="12"/>
    <n v="1"/>
    <m/>
    <n v="1.7780000000000001E-2"/>
    <n v="3.03"/>
    <s v="NA"/>
    <s v="NA"/>
    <n v="33.101748308010208"/>
    <s v="NA"/>
    <n v="33.101748308010208"/>
  </r>
  <r>
    <n v="2019"/>
    <d v="2019-03-19T00:00:00"/>
    <x v="6"/>
    <s v="MWW"/>
    <x v="6"/>
    <d v="1899-12-30T14:41:00"/>
    <n v="30"/>
    <s v="prp"/>
    <s v="Princess Parrotfish"/>
    <s v="Scarus taeniopterus"/>
    <x v="7"/>
    <x v="1"/>
    <n v="21"/>
    <n v="1"/>
    <s v="t"/>
    <n v="3.3500000000000002E-2"/>
    <n v="2.7086000000000001"/>
    <n v="-3.2256999999999998"/>
    <n v="2.3852000000000002"/>
    <n v="127.76384956386568"/>
    <n v="205.71097462173614"/>
    <n v="205.71097462173614"/>
  </r>
  <r>
    <n v="2019"/>
    <d v="2019-03-19T00:00:00"/>
    <x v="6"/>
    <s v="MWW"/>
    <x v="6"/>
    <d v="1899-12-30T14:41:00"/>
    <n v="30"/>
    <s v="prp"/>
    <s v="Princess Parrotfish"/>
    <s v="Scarus taeniopterus"/>
    <x v="7"/>
    <x v="1"/>
    <n v="20"/>
    <n v="1"/>
    <s v="t"/>
    <n v="3.3500000000000002E-2"/>
    <n v="2.7086000000000001"/>
    <n v="-3.2256999999999998"/>
    <n v="2.3852000000000002"/>
    <n v="111.94756544450011"/>
    <n v="183.11197449783583"/>
    <n v="183.11197449783583"/>
  </r>
  <r>
    <n v="2019"/>
    <d v="2019-03-19T00:00:00"/>
    <x v="6"/>
    <s v="MWW"/>
    <x v="6"/>
    <d v="1899-12-30T14:41:00"/>
    <n v="30"/>
    <s v="stop"/>
    <s v="Stoplight Parrotfish"/>
    <s v="Sparisoma viride"/>
    <x v="7"/>
    <x v="1"/>
    <n v="32"/>
    <n v="1"/>
    <s v="t"/>
    <n v="1.38E-2"/>
    <n v="3.04"/>
    <n v="-4.4317000000000002"/>
    <n v="2.9051"/>
    <n v="519.43955821229099"/>
    <n v="701.47339170910243"/>
    <n v="701.47339170910243"/>
  </r>
  <r>
    <n v="2019"/>
    <d v="2019-03-19T00:00:00"/>
    <x v="6"/>
    <s v="MWW"/>
    <x v="6"/>
    <d v="1899-12-30T14:41:00"/>
    <n v="30"/>
    <s v="stop"/>
    <s v="Stoplight Parrotfish"/>
    <s v="Sparisoma viride"/>
    <x v="7"/>
    <x v="1"/>
    <n v="34"/>
    <n v="1"/>
    <s v="t"/>
    <n v="1.38E-2"/>
    <n v="3.04"/>
    <n v="-4.4317000000000002"/>
    <n v="2.9051"/>
    <n v="624.56119053872885"/>
    <n v="836.56444365737127"/>
    <n v="836.56444365737127"/>
  </r>
  <r>
    <n v="2019"/>
    <d v="2019-03-19T00:00:00"/>
    <x v="6"/>
    <s v="MWW"/>
    <x v="6"/>
    <d v="1899-12-30T14:41:00"/>
    <n v="30"/>
    <s v="prp"/>
    <s v="Princess Parrotfish"/>
    <s v="Scarus taeniopterus"/>
    <x v="7"/>
    <x v="1"/>
    <n v="17"/>
    <n v="1"/>
    <s v="i"/>
    <n v="3.3500000000000002E-2"/>
    <n v="2.7086000000000001"/>
    <n v="-3.2256999999999998"/>
    <n v="2.3852000000000002"/>
    <n v="72.083979665360687"/>
    <n v="124.27013418228138"/>
    <n v="124.27013418228138"/>
  </r>
  <r>
    <n v="2019"/>
    <d v="2019-03-19T00:00:00"/>
    <x v="6"/>
    <s v="MWW"/>
    <x v="6"/>
    <d v="1899-12-30T14:41:00"/>
    <n v="30"/>
    <s v="prp"/>
    <s v="Princess Parrotfish"/>
    <s v="Scarus taeniopterus"/>
    <x v="7"/>
    <x v="1"/>
    <n v="11"/>
    <n v="1"/>
    <n v="1"/>
    <n v="3.3500000000000002E-2"/>
    <n v="2.7086000000000001"/>
    <n v="-3.2256999999999998"/>
    <n v="2.3852000000000002"/>
    <n v="22.169762164227816"/>
    <n v="43.997685665219798"/>
    <n v="43.997685665219798"/>
  </r>
  <r>
    <n v="2019"/>
    <d v="2019-03-19T00:00:00"/>
    <x v="6"/>
    <s v="MWW"/>
    <x v="6"/>
    <d v="1899-12-30T14:41:00"/>
    <n v="30"/>
    <s v="stop"/>
    <s v="Stoplight Parrotfish"/>
    <s v="Sparisoma viride"/>
    <x v="7"/>
    <x v="1"/>
    <n v="8"/>
    <n v="1"/>
    <s v="j"/>
    <n v="1.38E-2"/>
    <n v="3.04"/>
    <n v="-4.4317000000000002"/>
    <n v="2.9051"/>
    <n v="7.6784338446641121"/>
    <n v="12.501632299830902"/>
    <n v="12.501632299830902"/>
  </r>
  <r>
    <n v="2019"/>
    <d v="2019-03-19T00:00:00"/>
    <x v="6"/>
    <s v="MWW"/>
    <x v="6"/>
    <d v="1899-12-30T14:41:00"/>
    <n v="30"/>
    <s v="prp"/>
    <s v="Princess Parrotfish"/>
    <s v="Scarus taeniopterus"/>
    <x v="7"/>
    <x v="1"/>
    <n v="16"/>
    <n v="1"/>
    <s v="j"/>
    <n v="3.3500000000000002E-2"/>
    <n v="2.7086000000000001"/>
    <n v="-3.2256999999999998"/>
    <n v="2.3852000000000002"/>
    <n v="61.167987518884857"/>
    <n v="107.53924488293569"/>
    <n v="107.53924488293569"/>
  </r>
  <r>
    <n v="2019"/>
    <d v="2019-03-19T00:00:00"/>
    <x v="6"/>
    <s v="MWW"/>
    <x v="6"/>
    <d v="1899-12-30T14:41:00"/>
    <n v="30"/>
    <s v="prp"/>
    <s v="Princess Parrotfish"/>
    <s v="Scarus taeniopterus"/>
    <x v="7"/>
    <x v="1"/>
    <n v="18"/>
    <n v="1"/>
    <s v="j"/>
    <n v="3.3500000000000002E-2"/>
    <n v="2.7086000000000001"/>
    <n v="-3.2256999999999998"/>
    <n v="2.3852000000000002"/>
    <n v="84.154222975924739"/>
    <n v="142.42163893869329"/>
    <n v="142.42163893869329"/>
  </r>
  <r>
    <n v="2019"/>
    <d v="2019-03-19T00:00:00"/>
    <x v="6"/>
    <s v="MWW"/>
    <x v="6"/>
    <d v="1899-12-30T14:41:00"/>
    <n v="30"/>
    <s v="blt"/>
    <s v="Blue Tang"/>
    <s v="Acanthurus coeruleus"/>
    <x v="8"/>
    <x v="1"/>
    <n v="15"/>
    <n v="1"/>
    <m/>
    <n v="2.512E-2"/>
    <n v="2.96"/>
    <n v="-2.8241999999999998"/>
    <n v="2.2637999999999998"/>
    <n v="76.076366478829684"/>
    <n v="126.48394196747614"/>
    <n v="126.48394196747614"/>
  </r>
  <r>
    <n v="2019"/>
    <d v="2019-03-19T00:00:00"/>
    <x v="6"/>
    <s v="MWW"/>
    <x v="6"/>
    <d v="1899-12-30T14:41:00"/>
    <n v="30"/>
    <s v="blt"/>
    <s v="Blue Tang"/>
    <s v="Acanthurus coeruleus"/>
    <x v="8"/>
    <x v="1"/>
    <n v="17"/>
    <n v="1"/>
    <m/>
    <n v="2.512E-2"/>
    <n v="2.96"/>
    <n v="-2.8241999999999998"/>
    <n v="2.2637999999999998"/>
    <n v="110.19158812752735"/>
    <n v="167.91529942216221"/>
    <n v="167.91529942216221"/>
  </r>
  <r>
    <n v="2019"/>
    <d v="2019-03-19T00:00:00"/>
    <x v="6"/>
    <s v="MWW"/>
    <x v="6"/>
    <d v="1899-12-30T14:41:00"/>
    <n v="30"/>
    <s v="prp"/>
    <s v="Princess Parrotfish"/>
    <s v="Scarus taeniopterus"/>
    <x v="7"/>
    <x v="1"/>
    <n v="3"/>
    <n v="1"/>
    <s v="j"/>
    <n v="3.3500000000000002E-2"/>
    <n v="2.7086000000000001"/>
    <n v="-3.2256999999999998"/>
    <n v="2.3852000000000002"/>
    <n v="0.65671273400963648"/>
    <n v="1.9839449475553055"/>
    <n v="1.9839449475553055"/>
  </r>
  <r>
    <n v="2019"/>
    <d v="2019-03-19T00:00:00"/>
    <x v="6"/>
    <s v="MWW"/>
    <x v="6"/>
    <d v="1899-12-30T14:41:00"/>
    <n v="30"/>
    <s v="prp"/>
    <s v="Princess Parrotfish"/>
    <s v="Scarus taeniopterus"/>
    <x v="7"/>
    <x v="1"/>
    <n v="4"/>
    <n v="1"/>
    <s v="j"/>
    <n v="3.3500000000000002E-2"/>
    <n v="2.7086000000000001"/>
    <n v="-3.2256999999999998"/>
    <n v="2.3852000000000002"/>
    <n v="1.4314774122851688"/>
    <n v="3.9403381302253098"/>
    <n v="3.9403381302253098"/>
  </r>
  <r>
    <n v="2019"/>
    <d v="2019-03-19T00:00:00"/>
    <x v="6"/>
    <s v="MWW"/>
    <x v="6"/>
    <d v="1899-12-30T14:41:00"/>
    <n v="30"/>
    <s v="qup"/>
    <s v="Queen Parrotfish"/>
    <s v="Scarus vetula"/>
    <x v="7"/>
    <x v="1"/>
    <n v="16"/>
    <n v="1"/>
    <s v="i"/>
    <n v="1.38E-2"/>
    <n v="3.03"/>
    <n v="-5.0162000000000004"/>
    <n v="3.1109"/>
    <n v="61.427470757312861"/>
    <n v="69.278241285785583"/>
    <n v="69.278241285785583"/>
  </r>
  <r>
    <n v="2019"/>
    <d v="2019-03-19T00:00:00"/>
    <x v="6"/>
    <s v="MWW"/>
    <x v="6"/>
    <d v="1899-12-30T14:41:00"/>
    <n v="30"/>
    <s v="qup"/>
    <s v="Queen Parrotfish"/>
    <s v="Scarus vetula"/>
    <x v="7"/>
    <x v="1"/>
    <n v="24"/>
    <n v="1"/>
    <s v="i"/>
    <n v="1.38E-2"/>
    <n v="3.03"/>
    <n v="-5.0162000000000004"/>
    <n v="3.1109"/>
    <n v="209.85491670789031"/>
    <n v="244.56772957919503"/>
    <n v="244.56772957919503"/>
  </r>
  <r>
    <n v="2019"/>
    <d v="2019-03-19T00:00:00"/>
    <x v="6"/>
    <s v="MWW"/>
    <x v="6"/>
    <d v="1899-12-30T14:41:00"/>
    <n v="30"/>
    <s v="prp"/>
    <s v="Princess Parrotfish"/>
    <s v="Scarus taeniopterus"/>
    <x v="7"/>
    <x v="1"/>
    <n v="13"/>
    <n v="1"/>
    <s v="i"/>
    <n v="3.3500000000000002E-2"/>
    <n v="2.7086000000000001"/>
    <n v="-3.2256999999999998"/>
    <n v="2.3852000000000002"/>
    <n v="34.855536441080481"/>
    <n v="65.535660968650873"/>
    <n v="65.535660968650873"/>
  </r>
  <r>
    <n v="2019"/>
    <d v="2019-03-19T00:00:00"/>
    <x v="6"/>
    <s v="MWW"/>
    <x v="6"/>
    <d v="1899-12-30T14:41:00"/>
    <n v="30"/>
    <s v="prp"/>
    <s v="Princess Parrotfish"/>
    <s v="Scarus taeniopterus"/>
    <x v="7"/>
    <x v="1"/>
    <n v="14"/>
    <n v="1"/>
    <s v="i"/>
    <n v="3.3500000000000002E-2"/>
    <n v="2.7086000000000001"/>
    <n v="-3.2256999999999998"/>
    <n v="2.3852000000000002"/>
    <n v="42.603688875365265"/>
    <n v="78.206813423753971"/>
    <n v="78.206813423753971"/>
  </r>
  <r>
    <n v="2019"/>
    <d v="2019-03-19T00:00:00"/>
    <x v="6"/>
    <s v="MWW"/>
    <x v="6"/>
    <d v="1899-12-30T14:41:00"/>
    <n v="30"/>
    <s v="prp"/>
    <s v="Princess Parrotfish"/>
    <s v="Scarus taeniopterus"/>
    <x v="7"/>
    <x v="1"/>
    <n v="16"/>
    <n v="1"/>
    <s v="i"/>
    <n v="3.3500000000000002E-2"/>
    <n v="2.7086000000000001"/>
    <n v="-3.2256999999999998"/>
    <n v="2.3852000000000002"/>
    <n v="61.167987518884857"/>
    <n v="107.53924488293569"/>
    <n v="107.53924488293569"/>
  </r>
  <r>
    <n v="2019"/>
    <d v="2019-03-19T00:00:00"/>
    <x v="6"/>
    <s v="MWW"/>
    <x v="6"/>
    <d v="1899-12-30T14:41:00"/>
    <n v="30"/>
    <s v="stop"/>
    <s v="Stoplight Parrotfish"/>
    <s v="Sparisoma viride"/>
    <x v="7"/>
    <x v="1"/>
    <n v="14"/>
    <n v="1"/>
    <s v="i"/>
    <n v="1.38E-2"/>
    <n v="3.04"/>
    <n v="-4.4317000000000002"/>
    <n v="2.9051"/>
    <n v="42.083157245422122"/>
    <n v="63.535515280093612"/>
    <n v="63.535515280093612"/>
  </r>
  <r>
    <n v="2019"/>
    <d v="2019-03-19T00:00:00"/>
    <x v="6"/>
    <s v="MWW"/>
    <x v="6"/>
    <d v="1899-12-30T14:41:00"/>
    <n v="30"/>
    <s v="stop"/>
    <s v="Stoplight Parrotfish"/>
    <s v="Sparisoma viride"/>
    <x v="7"/>
    <x v="1"/>
    <n v="20"/>
    <n v="1"/>
    <s v="i"/>
    <n v="1.38E-2"/>
    <n v="3.04"/>
    <n v="-4.4317000000000002"/>
    <n v="2.9051"/>
    <n v="124.45440510662077"/>
    <n v="179.06975540636282"/>
    <n v="179.06975540636282"/>
  </r>
  <r>
    <n v="2019"/>
    <d v="2019-03-19T00:00:00"/>
    <x v="6"/>
    <s v="MWW"/>
    <x v="6"/>
    <d v="1899-12-30T14:41:00"/>
    <n v="30"/>
    <s v="prp"/>
    <s v="Princess Parrotfish"/>
    <s v="Scarus taeniopterus"/>
    <x v="7"/>
    <x v="1"/>
    <n v="3"/>
    <n v="2"/>
    <s v="j"/>
    <n v="3.3500000000000002E-2"/>
    <n v="2.7086000000000001"/>
    <n v="-3.2256999999999998"/>
    <n v="2.3852000000000002"/>
    <n v="0.65671273400963648"/>
    <n v="1.9839449475553055"/>
    <n v="3.967889895110611"/>
  </r>
  <r>
    <n v="2019"/>
    <d v="2019-03-19T00:00:00"/>
    <x v="6"/>
    <s v="MWW"/>
    <x v="6"/>
    <d v="1899-12-30T14:41:00"/>
    <n v="30"/>
    <s v="rbp"/>
    <s v="Redband Parrotfish"/>
    <s v="Sparisoma aurofrenatum"/>
    <x v="7"/>
    <x v="1"/>
    <n v="14"/>
    <n v="1"/>
    <s v="i"/>
    <n v="1.072E-2"/>
    <n v="3.12"/>
    <n v="-4.0781000000000001"/>
    <n v="2.7437999999999998"/>
    <n v="40.375160027328299"/>
    <n v="64.631778134170816"/>
    <n v="64.631778134170816"/>
  </r>
  <r>
    <n v="2019"/>
    <d v="2019-03-19T00:00:00"/>
    <x v="6"/>
    <s v="MWW"/>
    <x v="6"/>
    <d v="1899-12-30T14:41:00"/>
    <n v="30"/>
    <s v="prp"/>
    <s v="Princess Parrotfish"/>
    <s v="Scarus taeniopterus"/>
    <x v="7"/>
    <x v="1"/>
    <n v="1"/>
    <n v="2"/>
    <s v="j"/>
    <n v="3.3500000000000002E-2"/>
    <n v="2.7086000000000001"/>
    <n v="-3.2256999999999998"/>
    <n v="2.3852000000000002"/>
    <n v="3.3500000000000002E-2"/>
    <n v="0.14437766042907371"/>
    <n v="0.28875532085814742"/>
  </r>
  <r>
    <n v="2019"/>
    <d v="2019-03-19T00:00:00"/>
    <x v="6"/>
    <s v="MWW"/>
    <x v="6"/>
    <d v="1899-12-30T14:41:00"/>
    <n v="30"/>
    <s v="snp"/>
    <s v="Sharp-nose puffer "/>
    <s v="Canthigaster rostrata"/>
    <x v="11"/>
    <x v="2"/>
    <n v="3"/>
    <n v="1"/>
    <m/>
    <n v="2.239E-2"/>
    <n v="2.96"/>
    <s v="NA"/>
    <s v="NA"/>
    <n v="0.57853948885208784"/>
    <s v="NA"/>
    <n v="0.57853948885208784"/>
  </r>
  <r>
    <n v="2019"/>
    <d v="2019-03-19T00:00:00"/>
    <x v="6"/>
    <s v="MWW"/>
    <x v="6"/>
    <d v="1899-12-30T14:41:00"/>
    <n v="30"/>
    <s v="crw"/>
    <s v="Creole Wrasse"/>
    <s v="Clepticus parrae"/>
    <x v="1"/>
    <x v="3"/>
    <n v="5"/>
    <n v="10"/>
    <m/>
    <n v="9.5499999999999995E-3"/>
    <n v="3.05"/>
    <s v="NA"/>
    <s v="NA"/>
    <n v="1.2937843241641511"/>
    <s v="NA"/>
    <n v="12.937843241641511"/>
  </r>
  <r>
    <n v="2019"/>
    <d v="2019-03-19T00:00:00"/>
    <x v="6"/>
    <s v="MWW"/>
    <x v="6"/>
    <d v="1899-12-30T14:41:00"/>
    <n v="30"/>
    <s v="crw"/>
    <s v="Creole Wrasse"/>
    <s v="Clepticus parrae"/>
    <x v="1"/>
    <x v="3"/>
    <n v="19"/>
    <n v="1"/>
    <m/>
    <n v="9.5499999999999995E-3"/>
    <n v="3.05"/>
    <s v="NA"/>
    <s v="NA"/>
    <n v="75.893023407959475"/>
    <s v="NA"/>
    <n v="75.893023407959475"/>
  </r>
  <r>
    <n v="2019"/>
    <d v="2019-03-19T00:00:00"/>
    <x v="6"/>
    <s v="MWW"/>
    <x v="7"/>
    <d v="1899-12-30T11:52:00"/>
    <n v="29"/>
    <s v="sms"/>
    <s v="Schoolmaster snapper"/>
    <s v="Lutjanus apodus"/>
    <x v="0"/>
    <x v="0"/>
    <n v="34"/>
    <n v="1"/>
    <m/>
    <n v="1.413E-2"/>
    <n v="2.98"/>
    <s v="NA"/>
    <s v="NA"/>
    <n v="517.5464507788447"/>
    <s v="NA"/>
    <n v="517.5464507788447"/>
  </r>
  <r>
    <n v="2019"/>
    <d v="2019-03-19T00:00:00"/>
    <x v="6"/>
    <s v="MWW"/>
    <x v="7"/>
    <d v="1899-12-30T11:52:00"/>
    <n v="29"/>
    <s v="sms"/>
    <s v="Schoolmaster snapper"/>
    <s v="Lutjanus apodus"/>
    <x v="0"/>
    <x v="0"/>
    <n v="40"/>
    <n v="1"/>
    <m/>
    <n v="1.413E-2"/>
    <n v="2.98"/>
    <s v="NA"/>
    <s v="NA"/>
    <n v="840.00319128069634"/>
    <s v="NA"/>
    <n v="840.00319128069634"/>
  </r>
  <r>
    <n v="2019"/>
    <d v="2019-03-19T00:00:00"/>
    <x v="6"/>
    <s v="MWW"/>
    <x v="7"/>
    <d v="1899-12-30T11:52:00"/>
    <n v="29"/>
    <s v="sms"/>
    <s v="Schoolmaster snapper"/>
    <s v="Lutjanus apodus"/>
    <x v="0"/>
    <x v="0"/>
    <n v="20"/>
    <n v="1"/>
    <m/>
    <n v="1.413E-2"/>
    <n v="2.98"/>
    <s v="NA"/>
    <s v="NA"/>
    <n v="106.46614985661742"/>
    <s v="NA"/>
    <n v="106.46614985661742"/>
  </r>
  <r>
    <n v="2019"/>
    <d v="2019-03-19T00:00:00"/>
    <x v="6"/>
    <s v="MWW"/>
    <x v="7"/>
    <d v="1899-12-30T11:52:00"/>
    <n v="29"/>
    <s v="yhw"/>
    <s v="Yellowhead Wrasse"/>
    <s v="Halichoeres garnoti"/>
    <x v="1"/>
    <x v="0"/>
    <n v="3"/>
    <n v="1"/>
    <m/>
    <n v="0.01"/>
    <n v="3.13"/>
    <s v="NA"/>
    <s v="NA"/>
    <n v="0.3114508548769428"/>
    <s v="NA"/>
    <n v="0.3114508548769428"/>
  </r>
  <r>
    <n v="2019"/>
    <d v="2019-03-19T00:00:00"/>
    <x v="6"/>
    <s v="MWW"/>
    <x v="7"/>
    <d v="1899-12-30T11:52:00"/>
    <n v="29"/>
    <s v="grb"/>
    <s v="Graysby"/>
    <s v="Cephalopholis cruentata"/>
    <x v="2"/>
    <x v="0"/>
    <n v="16"/>
    <n v="1"/>
    <m/>
    <n v="1.1220000000000001E-2"/>
    <n v="3.07"/>
    <s v="NA"/>
    <s v="NA"/>
    <n v="55.800900005529286"/>
    <s v="NA"/>
    <n v="55.800900005529286"/>
  </r>
  <r>
    <n v="2019"/>
    <d v="2019-03-19T00:00:00"/>
    <x v="6"/>
    <s v="MWW"/>
    <x v="7"/>
    <d v="1899-12-30T11:52:00"/>
    <n v="29"/>
    <s v="yhw"/>
    <s v="Yellowhead Wrasse"/>
    <s v="Halichoeres garnoti"/>
    <x v="1"/>
    <x v="0"/>
    <n v="6"/>
    <n v="1"/>
    <m/>
    <n v="0.01"/>
    <n v="3.13"/>
    <s v="NA"/>
    <s v="NA"/>
    <n v="2.7265496699528886"/>
    <s v="NA"/>
    <n v="2.7265496699528886"/>
  </r>
  <r>
    <n v="2019"/>
    <d v="2019-03-19T00:00:00"/>
    <x v="6"/>
    <s v="MWW"/>
    <x v="7"/>
    <d v="1899-12-30T11:52:00"/>
    <n v="29"/>
    <s v="qup"/>
    <s v="Queen Parrotfish"/>
    <s v="Scarus vetula"/>
    <x v="7"/>
    <x v="1"/>
    <n v="37"/>
    <n v="1"/>
    <s v="t"/>
    <n v="1.38E-2"/>
    <n v="3.03"/>
    <n v="-5.0162000000000004"/>
    <n v="3.1109"/>
    <n v="778.98717980824449"/>
    <n v="940.19674519620162"/>
    <n v="940.19674519620162"/>
  </r>
  <r>
    <n v="2019"/>
    <d v="2019-03-19T00:00:00"/>
    <x v="6"/>
    <s v="MWW"/>
    <x v="7"/>
    <d v="1899-12-30T11:52:00"/>
    <n v="29"/>
    <s v="rbp"/>
    <s v="Redband Parrotfish"/>
    <s v="Sparisoma aurofrenatum"/>
    <x v="7"/>
    <x v="1"/>
    <n v="18"/>
    <n v="1"/>
    <s v="t"/>
    <n v="1.072E-2"/>
    <n v="3.12"/>
    <n v="-4.0781000000000001"/>
    <n v="2.7437999999999998"/>
    <n v="88.43923988864465"/>
    <n v="128.80024807719036"/>
    <n v="128.80024807719036"/>
  </r>
  <r>
    <n v="2019"/>
    <d v="2019-03-19T00:00:00"/>
    <x v="6"/>
    <s v="MWW"/>
    <x v="7"/>
    <d v="1899-12-30T11:52:00"/>
    <n v="29"/>
    <s v="prp"/>
    <s v="Princess Parrotfish"/>
    <s v="Scarus taeniopterus"/>
    <x v="7"/>
    <x v="1"/>
    <n v="3"/>
    <n v="1"/>
    <s v="j"/>
    <n v="3.3500000000000002E-2"/>
    <n v="2.7086000000000001"/>
    <n v="-3.2256999999999998"/>
    <n v="2.3852000000000002"/>
    <n v="0.65671273400963648"/>
    <n v="1.9839449475553055"/>
    <n v="1.9839449475553055"/>
  </r>
  <r>
    <n v="2019"/>
    <d v="2019-03-19T00:00:00"/>
    <x v="6"/>
    <s v="MWW"/>
    <x v="7"/>
    <d v="1899-12-30T11:52:00"/>
    <n v="29"/>
    <s v="rbp"/>
    <s v="Redband Parrotfish"/>
    <s v="Sparisoma aurofrenatum"/>
    <x v="7"/>
    <x v="1"/>
    <n v="18"/>
    <n v="1"/>
    <s v="t"/>
    <n v="1.072E-2"/>
    <n v="3.12"/>
    <n v="-4.0781000000000001"/>
    <n v="2.7437999999999998"/>
    <n v="88.43923988864465"/>
    <n v="128.80024807719036"/>
    <n v="128.80024807719036"/>
  </r>
  <r>
    <n v="2019"/>
    <d v="2019-03-19T00:00:00"/>
    <x v="6"/>
    <s v="MWW"/>
    <x v="7"/>
    <d v="1899-12-30T11:52:00"/>
    <n v="29"/>
    <s v="prp"/>
    <s v="Princess Parrotfish"/>
    <s v="Scarus taeniopterus"/>
    <x v="7"/>
    <x v="1"/>
    <n v="3"/>
    <n v="5"/>
    <s v="j"/>
    <n v="3.3500000000000002E-2"/>
    <n v="2.7086000000000001"/>
    <n v="-3.2256999999999998"/>
    <n v="2.3852000000000002"/>
    <n v="0.65671273400963648"/>
    <n v="1.9839449475553055"/>
    <n v="9.9197247377765265"/>
  </r>
  <r>
    <n v="2019"/>
    <d v="2019-03-19T00:00:00"/>
    <x v="6"/>
    <s v="MWW"/>
    <x v="7"/>
    <d v="1899-12-30T11:52:00"/>
    <n v="29"/>
    <s v="prp"/>
    <s v="Princess Parrotfish"/>
    <s v="Scarus taeniopterus"/>
    <x v="7"/>
    <x v="1"/>
    <n v="5"/>
    <n v="2"/>
    <s v="j"/>
    <n v="3.3500000000000002E-2"/>
    <n v="2.7086000000000001"/>
    <n v="-3.2256999999999998"/>
    <n v="2.3852000000000002"/>
    <n v="2.6198411586557824"/>
    <n v="6.7093933568168316"/>
    <n v="13.418786713633663"/>
  </r>
  <r>
    <n v="2019"/>
    <d v="2019-03-19T00:00:00"/>
    <x v="6"/>
    <s v="MWW"/>
    <x v="7"/>
    <d v="1899-12-30T11:52:00"/>
    <n v="29"/>
    <s v="prp"/>
    <s v="Princess Parrotfish"/>
    <s v="Scarus taeniopterus"/>
    <x v="7"/>
    <x v="1"/>
    <n v="6"/>
    <n v="2"/>
    <s v="j"/>
    <n v="3.3500000000000002E-2"/>
    <n v="2.7086000000000001"/>
    <n v="-3.2256999999999998"/>
    <n v="2.3852000000000002"/>
    <n v="4.2928457508060323"/>
    <n v="10.364452425850182"/>
    <n v="20.728904851700364"/>
  </r>
  <r>
    <n v="2019"/>
    <d v="2019-03-19T00:00:00"/>
    <x v="6"/>
    <s v="MWW"/>
    <x v="7"/>
    <d v="1899-12-30T11:52:00"/>
    <n v="29"/>
    <s v="prp"/>
    <s v="Princess Parrotfish"/>
    <s v="Scarus taeniopterus"/>
    <x v="7"/>
    <x v="1"/>
    <n v="4"/>
    <n v="1"/>
    <s v="j"/>
    <n v="3.3500000000000002E-2"/>
    <n v="2.7086000000000001"/>
    <n v="-3.2256999999999998"/>
    <n v="2.3852000000000002"/>
    <n v="1.4314774122851688"/>
    <n v="3.9403381302253098"/>
    <n v="3.9403381302253098"/>
  </r>
  <r>
    <n v="2019"/>
    <d v="2019-03-19T00:00:00"/>
    <x v="6"/>
    <s v="MWW"/>
    <x v="7"/>
    <d v="1899-12-30T11:52:00"/>
    <n v="29"/>
    <s v="prp"/>
    <s v="Princess Parrotfish"/>
    <s v="Scarus taeniopterus"/>
    <x v="7"/>
    <x v="1"/>
    <n v="2"/>
    <n v="1"/>
    <s v="j"/>
    <n v="3.3500000000000002E-2"/>
    <n v="2.7086000000000001"/>
    <n v="-3.2256999999999998"/>
    <n v="2.3852000000000002"/>
    <n v="0.21898514404304498"/>
    <n v="0.75425247798161132"/>
    <n v="0.75425247798161132"/>
  </r>
  <r>
    <n v="2019"/>
    <d v="2019-03-19T00:00:00"/>
    <x v="6"/>
    <s v="MWW"/>
    <x v="7"/>
    <d v="1899-12-30T11:52:00"/>
    <n v="29"/>
    <s v="prp"/>
    <s v="Princess Parrotfish"/>
    <s v="Scarus taeniopterus"/>
    <x v="7"/>
    <x v="1"/>
    <n v="3"/>
    <n v="1"/>
    <s v="j"/>
    <n v="3.3500000000000002E-2"/>
    <n v="2.7086000000000001"/>
    <n v="-3.2256999999999998"/>
    <n v="2.3852000000000002"/>
    <n v="0.65671273400963648"/>
    <n v="1.9839449475553055"/>
    <n v="1.9839449475553055"/>
  </r>
  <r>
    <n v="2019"/>
    <d v="2019-03-19T00:00:00"/>
    <x v="6"/>
    <s v="MWW"/>
    <x v="7"/>
    <d v="1899-12-30T11:52:00"/>
    <n v="29"/>
    <s v="prp"/>
    <s v="Princess Parrotfish"/>
    <s v="Scarus taeniopterus"/>
    <x v="7"/>
    <x v="1"/>
    <n v="16"/>
    <n v="1"/>
    <s v="i"/>
    <n v="3.3500000000000002E-2"/>
    <n v="2.7086000000000001"/>
    <n v="-3.2256999999999998"/>
    <n v="2.3852000000000002"/>
    <n v="61.167987518884857"/>
    <n v="107.53924488293569"/>
    <n v="107.53924488293569"/>
  </r>
  <r>
    <n v="2019"/>
    <d v="2019-03-19T00:00:00"/>
    <x v="6"/>
    <s v="MWW"/>
    <x v="7"/>
    <d v="1899-12-30T11:52:00"/>
    <n v="29"/>
    <s v="prp"/>
    <s v="Princess Parrotfish"/>
    <s v="Scarus taeniopterus"/>
    <x v="7"/>
    <x v="1"/>
    <n v="14"/>
    <n v="1"/>
    <s v="i"/>
    <n v="3.3500000000000002E-2"/>
    <n v="2.7086000000000001"/>
    <n v="-3.2256999999999998"/>
    <n v="2.3852000000000002"/>
    <n v="42.603688875365265"/>
    <n v="78.206813423753971"/>
    <n v="78.206813423753971"/>
  </r>
  <r>
    <n v="2019"/>
    <d v="2019-03-19T00:00:00"/>
    <x v="6"/>
    <s v="MWW"/>
    <x v="7"/>
    <d v="1899-12-30T11:52:00"/>
    <n v="29"/>
    <s v="stop"/>
    <s v="Stoplight Parrotfish"/>
    <s v="Sparisoma viride"/>
    <x v="7"/>
    <x v="1"/>
    <n v="19"/>
    <n v="1"/>
    <s v="i"/>
    <n v="1.38E-2"/>
    <n v="3.04"/>
    <n v="-4.4317000000000002"/>
    <n v="2.9051"/>
    <n v="106.48539183224881"/>
    <n v="154.2790962414671"/>
    <n v="154.2790962414671"/>
  </r>
  <r>
    <n v="2019"/>
    <d v="2019-03-19T00:00:00"/>
    <x v="6"/>
    <s v="MWW"/>
    <x v="7"/>
    <d v="1899-12-30T11:52:00"/>
    <n v="29"/>
    <s v="stop"/>
    <s v="Stoplight Parrotfish"/>
    <s v="Sparisoma viride"/>
    <x v="7"/>
    <x v="1"/>
    <n v="21"/>
    <n v="1"/>
    <s v="i"/>
    <n v="1.38E-2"/>
    <n v="3.04"/>
    <n v="-4.4317000000000002"/>
    <n v="2.9051"/>
    <n v="144.35297620307892"/>
    <n v="206.33802681991546"/>
    <n v="206.33802681991546"/>
  </r>
  <r>
    <n v="2019"/>
    <d v="2019-03-19T00:00:00"/>
    <x v="6"/>
    <s v="MWW"/>
    <x v="7"/>
    <d v="1899-12-30T11:52:00"/>
    <n v="29"/>
    <s v="snp"/>
    <s v="Sharp-nose puffer "/>
    <s v="Canthigaster rostrata"/>
    <x v="11"/>
    <x v="2"/>
    <n v="5"/>
    <n v="1"/>
    <m/>
    <n v="2.239E-2"/>
    <n v="2.96"/>
    <s v="NA"/>
    <s v="NA"/>
    <n v="2.6242506075131411"/>
    <s v="NA"/>
    <n v="2.6242506075131411"/>
  </r>
  <r>
    <n v="2019"/>
    <d v="2019-03-19T00:00:00"/>
    <x v="6"/>
    <s v="MWW"/>
    <x v="7"/>
    <d v="1899-12-30T11:52:00"/>
    <n v="29"/>
    <s v="snp"/>
    <s v="Sharp-nose puffer "/>
    <s v="Canthigaster rostrata"/>
    <x v="11"/>
    <x v="2"/>
    <n v="2"/>
    <n v="1"/>
    <m/>
    <n v="2.239E-2"/>
    <n v="2.96"/>
    <s v="NA"/>
    <s v="NA"/>
    <n v="0.17422195418048861"/>
    <s v="NA"/>
    <n v="0.17422195418048861"/>
  </r>
  <r>
    <n v="2019"/>
    <d v="2019-03-19T00:00:00"/>
    <x v="6"/>
    <s v="MWW"/>
    <x v="7"/>
    <d v="1899-12-30T11:52:00"/>
    <n v="29"/>
    <s v="snp"/>
    <s v="Sharp-nose puffer "/>
    <s v="Canthigaster rostrata"/>
    <x v="11"/>
    <x v="2"/>
    <n v="4"/>
    <n v="1"/>
    <m/>
    <n v="2.239E-2"/>
    <n v="2.96"/>
    <s v="NA"/>
    <s v="NA"/>
    <n v="1.3556627654519102"/>
    <s v="NA"/>
    <n v="1.3556627654519102"/>
  </r>
  <r>
    <n v="2019"/>
    <d v="2019-09-19T00:00:00"/>
    <x v="6"/>
    <s v="BDR"/>
    <x v="8"/>
    <d v="1899-12-30T11:27:00"/>
    <n v="33"/>
    <s v="ygf"/>
    <s v="Goatfish"/>
    <s v="Mulloidichthys martinicus"/>
    <x v="4"/>
    <x v="0"/>
    <n v="19"/>
    <n v="4"/>
    <m/>
    <n v="9.7699999999999992E-3"/>
    <n v="3.12"/>
    <s v="NA"/>
    <s v="NA"/>
    <n v="95.4126149670996"/>
    <s v="NA"/>
    <n v="381.6504598683984"/>
  </r>
  <r>
    <n v="2019"/>
    <d v="2019-09-19T00:00:00"/>
    <x v="6"/>
    <s v="BDR"/>
    <x v="8"/>
    <d v="1899-12-30T11:27:00"/>
    <n v="33"/>
    <s v="grb"/>
    <s v="Graysby"/>
    <s v="Cephalopholis cruentata"/>
    <x v="2"/>
    <x v="0"/>
    <n v="20"/>
    <n v="1"/>
    <m/>
    <n v="1.1220000000000001E-2"/>
    <n v="3.07"/>
    <s v="NA"/>
    <s v="NA"/>
    <n v="110.70186655152514"/>
    <s v="NA"/>
    <n v="110.70186655152514"/>
  </r>
  <r>
    <n v="2019"/>
    <d v="2019-09-19T00:00:00"/>
    <x v="6"/>
    <s v="BDR"/>
    <x v="8"/>
    <d v="1899-12-30T11:27:00"/>
    <n v="33"/>
    <s v="mgs"/>
    <s v="Mahogany Snapper"/>
    <s v="Lutjanus mahogoni"/>
    <x v="0"/>
    <x v="0"/>
    <n v="28"/>
    <n v="1"/>
    <m/>
    <n v="1.6979999999999999E-2"/>
    <n v="2.96"/>
    <s v="NA"/>
    <s v="NA"/>
    <n v="326.23117375933163"/>
    <s v="NA"/>
    <n v="326.23117375933163"/>
  </r>
  <r>
    <n v="2019"/>
    <d v="2019-09-19T00:00:00"/>
    <x v="6"/>
    <s v="BDR"/>
    <x v="8"/>
    <d v="1899-12-30T11:27:00"/>
    <n v="33"/>
    <s v="ham"/>
    <s v="Hamlet spp."/>
    <s v="Hypoplectrus puella"/>
    <x v="2"/>
    <x v="0"/>
    <n v="13"/>
    <n v="1"/>
    <m/>
    <n v="1.7780000000000001E-2"/>
    <n v="3.03"/>
    <s v="NA"/>
    <s v="NA"/>
    <n v="42.18714290876423"/>
    <s v="NA"/>
    <n v="42.18714290876423"/>
  </r>
  <r>
    <n v="2019"/>
    <d v="2019-09-19T00:00:00"/>
    <x v="6"/>
    <s v="BDR"/>
    <x v="8"/>
    <d v="1899-12-30T11:27:00"/>
    <n v="33"/>
    <s v="bhw"/>
    <s v="Bluehead Wrasse"/>
    <s v="Thalassoma bifasciatum"/>
    <x v="1"/>
    <x v="0"/>
    <n v="7"/>
    <n v="4"/>
    <m/>
    <n v="8.9099999999999995E-3"/>
    <n v="3.01"/>
    <s v="NA"/>
    <s v="NA"/>
    <n v="3.1161819272016391"/>
    <s v="NA"/>
    <n v="12.464727708806556"/>
  </r>
  <r>
    <n v="2019"/>
    <d v="2019-09-19T00:00:00"/>
    <x v="6"/>
    <s v="BDR"/>
    <x v="8"/>
    <d v="1899-12-30T11:27:00"/>
    <n v="33"/>
    <s v="ham"/>
    <s v="Hamlet spp."/>
    <s v="Hypoplectrus puella"/>
    <x v="2"/>
    <x v="0"/>
    <n v="10"/>
    <n v="1"/>
    <m/>
    <n v="1.7780000000000001E-2"/>
    <n v="3.03"/>
    <s v="NA"/>
    <s v="NA"/>
    <n v="19.051613247124653"/>
    <s v="NA"/>
    <n v="19.051613247124653"/>
  </r>
  <r>
    <n v="2019"/>
    <d v="2019-09-19T00:00:00"/>
    <x v="6"/>
    <s v="BDR"/>
    <x v="8"/>
    <d v="1899-12-30T11:27:00"/>
    <n v="33"/>
    <s v="frg"/>
    <s v="French Grunt"/>
    <s v="Haemulon flavolineatum"/>
    <x v="3"/>
    <x v="0"/>
    <n v="17"/>
    <n v="1"/>
    <m/>
    <n v="1.349E-2"/>
    <n v="3"/>
    <s v="NA"/>
    <s v="NA"/>
    <n v="66.27637"/>
    <s v="NA"/>
    <n v="66.27637"/>
  </r>
  <r>
    <n v="2019"/>
    <d v="2019-09-19T00:00:00"/>
    <x v="6"/>
    <s v="BDR"/>
    <x v="8"/>
    <d v="1899-12-30T11:27:00"/>
    <n v="33"/>
    <s v="gom"/>
    <s v="Goldentail Moray"/>
    <s v="Gymnothorax miliaris"/>
    <x v="5"/>
    <x v="0"/>
    <n v="40"/>
    <n v="1"/>
    <m/>
    <n v="1.8600000000000001E-3"/>
    <n v="3.07"/>
    <s v="NA"/>
    <s v="NA"/>
    <n v="154.1122345688926"/>
    <s v="NA"/>
    <n v="154.1122345688926"/>
  </r>
  <r>
    <n v="2019"/>
    <d v="2019-09-19T00:00:00"/>
    <x v="6"/>
    <s v="BDR"/>
    <x v="8"/>
    <d v="1899-12-30T11:27:00"/>
    <n v="33"/>
    <s v="bhw"/>
    <s v="Bluehead Wrasse"/>
    <s v="Thalassoma bifasciatum"/>
    <x v="1"/>
    <x v="0"/>
    <n v="7"/>
    <n v="2"/>
    <m/>
    <n v="8.9099999999999995E-3"/>
    <n v="3.01"/>
    <s v="NA"/>
    <s v="NA"/>
    <n v="3.1161819272016391"/>
    <s v="NA"/>
    <n v="6.2323638544032782"/>
  </r>
  <r>
    <n v="2019"/>
    <d v="2019-09-19T00:00:00"/>
    <x v="6"/>
    <s v="BDR"/>
    <x v="8"/>
    <d v="1899-12-30T11:27:00"/>
    <n v="33"/>
    <s v="ygf"/>
    <s v="Goatfish"/>
    <s v="Mulloidichthys martinicus"/>
    <x v="4"/>
    <x v="0"/>
    <n v="23"/>
    <n v="5"/>
    <m/>
    <n v="9.7699999999999992E-3"/>
    <n v="3.12"/>
    <s v="NA"/>
    <s v="NA"/>
    <n v="173.17508604424239"/>
    <s v="NA"/>
    <n v="865.8754302212119"/>
  </r>
  <r>
    <n v="2019"/>
    <d v="2019-09-19T00:00:00"/>
    <x v="6"/>
    <s v="BDR"/>
    <x v="8"/>
    <d v="1899-12-30T11:27:00"/>
    <n v="33"/>
    <s v="lion"/>
    <s v="Lionfish"/>
    <s v="Pterois sp."/>
    <x v="25"/>
    <x v="0"/>
    <n v="33"/>
    <n v="1"/>
    <m/>
    <n v="1.1480000000000001E-2"/>
    <n v="3.09"/>
    <s v="NA"/>
    <s v="NA"/>
    <n v="565.13208175342913"/>
    <s v="NA"/>
    <n v="565.13208175342913"/>
  </r>
  <r>
    <n v="2019"/>
    <d v="2019-09-19T00:00:00"/>
    <x v="6"/>
    <s v="BDR"/>
    <x v="8"/>
    <d v="1899-12-30T11:27:00"/>
    <n v="33"/>
    <s v="4eb"/>
    <s v="Foureye Butterflyfish"/>
    <s v="Chaetodon capistratus"/>
    <x v="16"/>
    <x v="0"/>
    <n v="13"/>
    <n v="1"/>
    <m/>
    <n v="2.512E-2"/>
    <n v="3.1"/>
    <s v="NA"/>
    <s v="NA"/>
    <n v="71.325369011473867"/>
    <s v="NA"/>
    <n v="71.325369011473867"/>
  </r>
  <r>
    <n v="2019"/>
    <d v="2019-09-19T00:00:00"/>
    <x v="6"/>
    <s v="BDR"/>
    <x v="8"/>
    <d v="1899-12-30T11:27:00"/>
    <n v="33"/>
    <s v="yhw"/>
    <s v="Yellowhead Wrasse"/>
    <s v="Halichoeres garnoti"/>
    <x v="1"/>
    <x v="0"/>
    <n v="4"/>
    <n v="12"/>
    <m/>
    <n v="0.01"/>
    <n v="3.13"/>
    <s v="NA"/>
    <s v="NA"/>
    <n v="0.76638637095611406"/>
    <s v="NA"/>
    <n v="9.1966364514733687"/>
  </r>
  <r>
    <n v="2019"/>
    <d v="2019-09-19T00:00:00"/>
    <x v="6"/>
    <s v="BDR"/>
    <x v="8"/>
    <d v="1899-12-30T11:27:00"/>
    <n v="33"/>
    <s v="yhw"/>
    <s v="Yellowhead Wrasse"/>
    <s v="Halichoeres garnoti"/>
    <x v="1"/>
    <x v="0"/>
    <n v="5"/>
    <n v="3"/>
    <m/>
    <n v="0.01"/>
    <n v="3.13"/>
    <s v="NA"/>
    <s v="NA"/>
    <n v="1.540905884130453"/>
    <s v="NA"/>
    <n v="4.6227176523913593"/>
  </r>
  <r>
    <n v="2019"/>
    <d v="2019-09-19T00:00:00"/>
    <x v="6"/>
    <s v="BDR"/>
    <x v="8"/>
    <d v="1899-12-30T11:27:00"/>
    <n v="33"/>
    <s v="smg"/>
    <s v="Smallmouth Grunt"/>
    <s v="Haemulon chrysargyreum"/>
    <x v="3"/>
    <x v="0"/>
    <n v="14"/>
    <n v="1"/>
    <m/>
    <n v="1.259E-2"/>
    <n v="2.99"/>
    <s v="NA"/>
    <s v="NA"/>
    <n v="33.647171114051574"/>
    <s v="NA"/>
    <n v="33.647171114051574"/>
  </r>
  <r>
    <n v="2019"/>
    <d v="2019-09-19T00:00:00"/>
    <x v="6"/>
    <s v="BDR"/>
    <x v="8"/>
    <d v="1899-12-30T11:27:00"/>
    <n v="33"/>
    <s v="prp"/>
    <s v="Princess Parrotfish"/>
    <s v="Scarus taeniopterus"/>
    <x v="7"/>
    <x v="1"/>
    <n v="23"/>
    <n v="2"/>
    <s v="i"/>
    <n v="3.3500000000000002E-2"/>
    <n v="2.7086000000000001"/>
    <n v="-3.2256999999999998"/>
    <n v="2.3852000000000002"/>
    <n v="163.46351132632066"/>
    <n v="255.56020890468707"/>
    <n v="511.12041780937415"/>
  </r>
  <r>
    <n v="2019"/>
    <d v="2019-09-19T00:00:00"/>
    <x v="6"/>
    <s v="BDR"/>
    <x v="8"/>
    <d v="1899-12-30T11:27:00"/>
    <n v="33"/>
    <s v="qup"/>
    <s v="Queen Parrotfish"/>
    <s v="Scarus vetula"/>
    <x v="7"/>
    <x v="1"/>
    <n v="27"/>
    <n v="1"/>
    <s v="i"/>
    <n v="1.38E-2"/>
    <n v="3.03"/>
    <n v="-5.0162000000000004"/>
    <n v="3.1109"/>
    <n v="299.85499780940251"/>
    <n v="352.80077779738235"/>
    <n v="352.80077779738235"/>
  </r>
  <r>
    <n v="2019"/>
    <d v="2019-09-19T00:00:00"/>
    <x v="6"/>
    <s v="BDR"/>
    <x v="8"/>
    <d v="1899-12-30T11:27:00"/>
    <n v="33"/>
    <s v="prp"/>
    <s v="Princess Parrotfish"/>
    <s v="Scarus taeniopterus"/>
    <x v="7"/>
    <x v="1"/>
    <n v="30"/>
    <n v="1"/>
    <s v="t"/>
    <n v="3.3500000000000002E-2"/>
    <n v="2.7086000000000001"/>
    <n v="-3.2256999999999998"/>
    <n v="2.3852000000000002"/>
    <n v="335.71862643946946"/>
    <n v="481.64783974460363"/>
    <n v="481.64783974460363"/>
  </r>
  <r>
    <n v="2019"/>
    <d v="2019-09-19T00:00:00"/>
    <x v="6"/>
    <s v="BDR"/>
    <x v="8"/>
    <d v="1899-12-30T11:27:00"/>
    <n v="33"/>
    <s v="blt"/>
    <s v="Blue Tang"/>
    <s v="Acanthurus coeruleus"/>
    <x v="8"/>
    <x v="1"/>
    <n v="20"/>
    <n v="3"/>
    <m/>
    <n v="2.512E-2"/>
    <n v="2.96"/>
    <n v="-2.8241999999999998"/>
    <n v="2.2637999999999998"/>
    <n v="178.26595997942468"/>
    <n v="242.58933511332035"/>
    <n v="727.76800533996106"/>
  </r>
  <r>
    <n v="2019"/>
    <d v="2019-09-19T00:00:00"/>
    <x v="6"/>
    <s v="BDR"/>
    <x v="8"/>
    <d v="1899-12-30T11:27:00"/>
    <n v="33"/>
    <s v="stop"/>
    <s v="Stoplight Parrotfish"/>
    <s v="Sparisoma viride"/>
    <x v="7"/>
    <x v="1"/>
    <n v="26"/>
    <n v="1"/>
    <s v="i"/>
    <n v="1.38E-2"/>
    <n v="3.04"/>
    <n v="-4.4317000000000002"/>
    <n v="2.9051"/>
    <n v="276.31092977022331"/>
    <n v="383.741768934785"/>
    <n v="383.741768934785"/>
  </r>
  <r>
    <n v="2019"/>
    <d v="2019-09-19T00:00:00"/>
    <x v="6"/>
    <s v="BDR"/>
    <x v="8"/>
    <d v="1899-12-30T11:27:00"/>
    <n v="33"/>
    <s v="prp"/>
    <s v="Princess Parrotfish"/>
    <s v="Scarus taeniopterus"/>
    <x v="7"/>
    <x v="1"/>
    <n v="33"/>
    <n v="4"/>
    <s v="t"/>
    <n v="3.3500000000000002E-2"/>
    <n v="2.7086000000000001"/>
    <n v="-3.2256999999999998"/>
    <n v="2.3852000000000002"/>
    <n v="434.60194397652009"/>
    <n v="604.58789760290301"/>
    <n v="2418.3515904116121"/>
  </r>
  <r>
    <n v="2019"/>
    <d v="2019-09-19T00:00:00"/>
    <x v="6"/>
    <s v="BDR"/>
    <x v="8"/>
    <d v="1899-12-30T11:27:00"/>
    <n v="33"/>
    <s v="stop"/>
    <s v="Stoplight Parrotfish"/>
    <s v="Sparisoma viride"/>
    <x v="7"/>
    <x v="1"/>
    <n v="30"/>
    <n v="1"/>
    <s v="i"/>
    <n v="1.38E-2"/>
    <n v="3.04"/>
    <n v="-4.4317000000000002"/>
    <n v="2.9051"/>
    <n v="426.90151962585236"/>
    <n v="581.54718397712224"/>
    <n v="581.54718397712224"/>
  </r>
  <r>
    <n v="2019"/>
    <d v="2019-09-19T00:00:00"/>
    <x v="6"/>
    <s v="BDR"/>
    <x v="8"/>
    <d v="1899-12-30T11:27:00"/>
    <n v="33"/>
    <s v="blt"/>
    <s v="Blue Tang"/>
    <s v="Acanthurus coeruleus"/>
    <x v="8"/>
    <x v="1"/>
    <n v="23"/>
    <n v="1"/>
    <m/>
    <n v="2.512E-2"/>
    <n v="2.96"/>
    <n v="-2.8241999999999998"/>
    <n v="2.2637999999999998"/>
    <n v="269.60877905494021"/>
    <n v="332.87369372531742"/>
    <n v="332.87369372531742"/>
  </r>
  <r>
    <n v="2019"/>
    <d v="2019-09-19T00:00:00"/>
    <x v="6"/>
    <s v="BDR"/>
    <x v="8"/>
    <d v="1899-12-30T11:27:00"/>
    <n v="33"/>
    <s v="prp"/>
    <s v="Princess Parrotfish"/>
    <s v="Scarus taeniopterus"/>
    <x v="7"/>
    <x v="1"/>
    <n v="37"/>
    <n v="1"/>
    <s v="t"/>
    <n v="3.3500000000000002E-2"/>
    <n v="2.7086000000000001"/>
    <n v="-3.2256999999999998"/>
    <n v="2.3852000000000002"/>
    <n v="592.48314066880585"/>
    <n v="794.28205771104183"/>
    <n v="794.28205771104183"/>
  </r>
  <r>
    <n v="2019"/>
    <d v="2019-09-19T00:00:00"/>
    <x v="6"/>
    <s v="BDR"/>
    <x v="8"/>
    <d v="1899-12-30T11:27:00"/>
    <n v="33"/>
    <s v="stop"/>
    <s v="Stoplight Parrotfish"/>
    <s v="Sparisoma viride"/>
    <x v="7"/>
    <x v="1"/>
    <n v="14"/>
    <n v="1"/>
    <s v="j"/>
    <n v="1.38E-2"/>
    <n v="3.04"/>
    <n v="-4.4317000000000002"/>
    <n v="2.9051"/>
    <n v="42.083157245422122"/>
    <n v="63.535515280093612"/>
    <n v="63.535515280093612"/>
  </r>
  <r>
    <n v="2019"/>
    <d v="2019-09-19T00:00:00"/>
    <x v="6"/>
    <s v="BDR"/>
    <x v="8"/>
    <d v="1899-12-30T11:27:00"/>
    <n v="33"/>
    <s v="qup"/>
    <s v="Queen Parrotfish"/>
    <s v="Scarus vetula"/>
    <x v="7"/>
    <x v="1"/>
    <n v="28"/>
    <n v="2"/>
    <s v="i"/>
    <n v="1.38E-2"/>
    <n v="3.03"/>
    <n v="-5.0162000000000004"/>
    <n v="3.1109"/>
    <n v="334.7864878774447"/>
    <n v="395.06078258407069"/>
    <n v="790.12156516814139"/>
  </r>
  <r>
    <n v="2019"/>
    <d v="2019-09-19T00:00:00"/>
    <x v="6"/>
    <s v="BDR"/>
    <x v="8"/>
    <d v="1899-12-30T11:27:00"/>
    <n v="33"/>
    <s v="stop"/>
    <s v="Stoplight Parrotfish"/>
    <s v="Sparisoma viride"/>
    <x v="7"/>
    <x v="1"/>
    <n v="43"/>
    <n v="1"/>
    <s v="t"/>
    <n v="1.38E-2"/>
    <n v="3.04"/>
    <n v="-4.4317000000000002"/>
    <n v="2.9051"/>
    <n v="1275.3318074710705"/>
    <n v="1654.9665119525057"/>
    <n v="1654.9665119525057"/>
  </r>
  <r>
    <n v="2019"/>
    <d v="2019-09-19T00:00:00"/>
    <x v="6"/>
    <s v="BDR"/>
    <x v="8"/>
    <d v="1899-12-30T11:27:00"/>
    <n v="33"/>
    <s v="rtp"/>
    <s v="Redtail Parrotfish"/>
    <s v="Sparisoma chrysopterum"/>
    <x v="7"/>
    <x v="1"/>
    <n v="20"/>
    <n v="1"/>
    <s v="i"/>
    <n v="1.072E-2"/>
    <n v="3.09"/>
    <n v="-3.0508999999999999"/>
    <n v="2.3191999999999999"/>
    <n v="112.29940932578349"/>
    <n v="193.04064764370327"/>
    <n v="193.04064764370327"/>
  </r>
  <r>
    <n v="2019"/>
    <d v="2019-09-19T00:00:00"/>
    <x v="6"/>
    <s v="BDR"/>
    <x v="8"/>
    <d v="1899-12-30T11:27:00"/>
    <n v="33"/>
    <s v="snp"/>
    <s v="Sharp-nose puffer "/>
    <s v="Canthigaster rostrata"/>
    <x v="11"/>
    <x v="2"/>
    <n v="4"/>
    <n v="14"/>
    <m/>
    <n v="2.239E-2"/>
    <n v="2.96"/>
    <s v="NA"/>
    <s v="NA"/>
    <n v="1.3556627654519102"/>
    <s v="NA"/>
    <n v="18.979278716326743"/>
  </r>
  <r>
    <n v="2019"/>
    <d v="2019-09-19T00:00:00"/>
    <x v="6"/>
    <s v="BDR"/>
    <x v="8"/>
    <d v="1899-12-30T11:27:00"/>
    <n v="33"/>
    <s v="snp"/>
    <s v="Sharp-nose puffer "/>
    <s v="Canthigaster rostrata"/>
    <x v="11"/>
    <x v="2"/>
    <n v="4"/>
    <n v="6"/>
    <m/>
    <n v="2.239E-2"/>
    <n v="2.96"/>
    <s v="NA"/>
    <s v="NA"/>
    <n v="1.3556627654519102"/>
    <s v="NA"/>
    <n v="8.1339765927114609"/>
  </r>
  <r>
    <n v="2019"/>
    <d v="2019-09-19T00:00:00"/>
    <x v="6"/>
    <s v="BDR"/>
    <x v="8"/>
    <d v="1899-12-30T11:27:00"/>
    <n v="33"/>
    <s v="crw"/>
    <s v="Creole Wrasse"/>
    <s v="Clepticus parrae"/>
    <x v="1"/>
    <x v="3"/>
    <n v="15"/>
    <n v="2"/>
    <m/>
    <n v="9.5499999999999995E-3"/>
    <n v="3.05"/>
    <s v="NA"/>
    <s v="NA"/>
    <n v="36.904702755418647"/>
    <s v="NA"/>
    <n v="73.809405510837294"/>
  </r>
  <r>
    <n v="2019"/>
    <d v="2019-09-19T00:00:00"/>
    <x v="6"/>
    <s v="BDR"/>
    <x v="9"/>
    <d v="1899-12-30T11:27:00"/>
    <n v="33"/>
    <s v="bhw"/>
    <s v="Bluehead Wrasse"/>
    <s v="Thalassoma bifasciatum"/>
    <x v="1"/>
    <x v="0"/>
    <n v="7"/>
    <n v="12"/>
    <m/>
    <n v="8.9099999999999995E-3"/>
    <n v="3.01"/>
    <s v="NA"/>
    <s v="NA"/>
    <n v="3.1161819272016391"/>
    <s v="NA"/>
    <n v="37.394183126419669"/>
  </r>
  <r>
    <n v="2019"/>
    <d v="2019-09-19T00:00:00"/>
    <x v="6"/>
    <s v="BDR"/>
    <x v="9"/>
    <d v="1899-12-30T11:27:00"/>
    <n v="33"/>
    <s v="ham"/>
    <s v="Hamlet spp."/>
    <s v="Hypoplectrus puella"/>
    <x v="2"/>
    <x v="0"/>
    <n v="13"/>
    <n v="1"/>
    <m/>
    <n v="1.7780000000000001E-2"/>
    <n v="3.03"/>
    <s v="NA"/>
    <s v="NA"/>
    <n v="42.18714290876423"/>
    <s v="NA"/>
    <n v="42.18714290876423"/>
  </r>
  <r>
    <n v="2019"/>
    <d v="2019-09-19T00:00:00"/>
    <x v="6"/>
    <s v="BDR"/>
    <x v="9"/>
    <d v="1899-12-30T11:27:00"/>
    <n v="33"/>
    <s v="grb"/>
    <s v="Graysby"/>
    <s v="Cephalopholis cruentata"/>
    <x v="2"/>
    <x v="0"/>
    <n v="15"/>
    <n v="1"/>
    <m/>
    <n v="1.1220000000000001E-2"/>
    <n v="3.07"/>
    <s v="NA"/>
    <s v="NA"/>
    <n v="45.771276260722111"/>
    <s v="NA"/>
    <n v="45.771276260722111"/>
  </r>
  <r>
    <n v="2019"/>
    <d v="2019-09-19T00:00:00"/>
    <x v="6"/>
    <s v="BDR"/>
    <x v="9"/>
    <d v="1899-12-30T11:27:00"/>
    <n v="33"/>
    <s v="sph"/>
    <s v="Spanish Hogfish"/>
    <s v="Bodianus rufus"/>
    <x v="1"/>
    <x v="0"/>
    <n v="15"/>
    <n v="1"/>
    <m/>
    <n v="1.44E-2"/>
    <n v="3.0531999999999999"/>
    <s v="NA"/>
    <s v="NA"/>
    <n v="56.131199659719258"/>
    <s v="NA"/>
    <n v="56.131199659719258"/>
  </r>
  <r>
    <n v="2019"/>
    <d v="2019-09-19T00:00:00"/>
    <x v="6"/>
    <s v="BDR"/>
    <x v="9"/>
    <d v="1899-12-30T11:27:00"/>
    <n v="33"/>
    <s v="yhw"/>
    <s v="Yellowhead Wrasse"/>
    <s v="Halichoeres garnoti"/>
    <x v="1"/>
    <x v="0"/>
    <n v="10"/>
    <n v="1"/>
    <m/>
    <n v="0.01"/>
    <n v="3.13"/>
    <s v="NA"/>
    <s v="NA"/>
    <n v="13.48962882591654"/>
    <s v="NA"/>
    <n v="13.48962882591654"/>
  </r>
  <r>
    <n v="2019"/>
    <d v="2019-09-19T00:00:00"/>
    <x v="6"/>
    <s v="BDR"/>
    <x v="9"/>
    <d v="1899-12-30T11:27:00"/>
    <n v="33"/>
    <s v="yhw"/>
    <s v="Yellowhead Wrasse"/>
    <s v="Halichoeres garnoti"/>
    <x v="1"/>
    <x v="0"/>
    <n v="5"/>
    <n v="3"/>
    <m/>
    <n v="0.01"/>
    <n v="3.13"/>
    <s v="NA"/>
    <s v="NA"/>
    <n v="1.540905884130453"/>
    <s v="NA"/>
    <n v="4.6227176523913593"/>
  </r>
  <r>
    <n v="2019"/>
    <d v="2019-09-19T00:00:00"/>
    <x v="6"/>
    <s v="BDR"/>
    <x v="9"/>
    <d v="1899-12-30T11:27:00"/>
    <n v="33"/>
    <s v="yhw"/>
    <s v="Yellowhead Wrasse"/>
    <s v="Halichoeres garnoti"/>
    <x v="1"/>
    <x v="0"/>
    <n v="7"/>
    <n v="1"/>
    <m/>
    <n v="0.01"/>
    <n v="3.13"/>
    <s v="NA"/>
    <s v="NA"/>
    <n v="4.4172996945205609"/>
    <s v="NA"/>
    <n v="4.4172996945205609"/>
  </r>
  <r>
    <n v="2019"/>
    <d v="2019-09-19T00:00:00"/>
    <x v="6"/>
    <s v="BDR"/>
    <x v="9"/>
    <d v="1899-12-30T11:27:00"/>
    <n v="33"/>
    <s v="yhw"/>
    <s v="Yellowhead Wrasse"/>
    <s v="Halichoeres garnoti"/>
    <x v="1"/>
    <x v="0"/>
    <n v="13"/>
    <n v="1"/>
    <m/>
    <n v="0.01"/>
    <n v="3.13"/>
    <s v="NA"/>
    <s v="NA"/>
    <n v="30.664980490582739"/>
    <s v="NA"/>
    <n v="30.664980490582739"/>
  </r>
  <r>
    <n v="2019"/>
    <d v="2019-09-19T00:00:00"/>
    <x v="6"/>
    <s v="BDR"/>
    <x v="9"/>
    <d v="1899-12-30T11:27:00"/>
    <n v="33"/>
    <s v="frg"/>
    <s v="French Grunt"/>
    <s v="Haemulon flavolineatum"/>
    <x v="3"/>
    <x v="0"/>
    <n v="17"/>
    <n v="2"/>
    <m/>
    <n v="1.349E-2"/>
    <n v="3"/>
    <s v="NA"/>
    <s v="NA"/>
    <n v="66.27637"/>
    <s v="NA"/>
    <n v="132.55274"/>
  </r>
  <r>
    <n v="2019"/>
    <d v="2019-09-19T00:00:00"/>
    <x v="6"/>
    <s v="BDR"/>
    <x v="9"/>
    <d v="1899-12-30T11:27:00"/>
    <n v="33"/>
    <s v="sph"/>
    <s v="Spanish Hogfish"/>
    <s v="Bodianus rufus"/>
    <x v="1"/>
    <x v="0"/>
    <n v="7"/>
    <n v="1"/>
    <m/>
    <n v="1.44E-2"/>
    <n v="3.0531999999999999"/>
    <s v="NA"/>
    <s v="NA"/>
    <n v="5.4779217958338"/>
    <s v="NA"/>
    <n v="5.4779217958338"/>
  </r>
  <r>
    <n v="2019"/>
    <d v="2019-09-19T00:00:00"/>
    <x v="6"/>
    <s v="BDR"/>
    <x v="9"/>
    <d v="1899-12-30T11:27:00"/>
    <n v="33"/>
    <s v="sph"/>
    <s v="Spanish Hogfish"/>
    <s v="Bodianus rufus"/>
    <x v="1"/>
    <x v="0"/>
    <n v="15"/>
    <n v="1"/>
    <m/>
    <n v="1.44E-2"/>
    <n v="3.0531999999999999"/>
    <s v="NA"/>
    <s v="NA"/>
    <n v="56.131199659719258"/>
    <s v="NA"/>
    <n v="56.131199659719258"/>
  </r>
  <r>
    <n v="2019"/>
    <d v="2019-09-19T00:00:00"/>
    <x v="6"/>
    <s v="BDR"/>
    <x v="9"/>
    <d v="1899-12-30T11:27:00"/>
    <n v="33"/>
    <s v="stop"/>
    <s v="Stoplight Parrotfish"/>
    <s v="Sparisoma viride"/>
    <x v="7"/>
    <x v="1"/>
    <n v="26"/>
    <n v="1"/>
    <s v="i"/>
    <n v="1.38E-2"/>
    <n v="3.04"/>
    <n v="-4.4317000000000002"/>
    <n v="2.9051"/>
    <n v="276.31092977022331"/>
    <n v="383.741768934785"/>
    <n v="383.741768934785"/>
  </r>
  <r>
    <n v="2019"/>
    <d v="2019-09-19T00:00:00"/>
    <x v="6"/>
    <s v="BDR"/>
    <x v="9"/>
    <d v="1899-12-30T11:27:00"/>
    <n v="33"/>
    <s v="stop"/>
    <s v="Stoplight Parrotfish"/>
    <s v="Sparisoma viride"/>
    <x v="7"/>
    <x v="1"/>
    <n v="34"/>
    <n v="1"/>
    <s v="t"/>
    <n v="1.38E-2"/>
    <n v="3.04"/>
    <n v="-4.4317000000000002"/>
    <n v="2.9051"/>
    <n v="624.56119053872885"/>
    <n v="836.56444365737127"/>
    <n v="836.56444365737127"/>
  </r>
  <r>
    <n v="2019"/>
    <d v="2019-09-19T00:00:00"/>
    <x v="6"/>
    <s v="BDR"/>
    <x v="9"/>
    <d v="1899-12-30T11:27:00"/>
    <n v="33"/>
    <s v="prp"/>
    <s v="Princess Parrotfish"/>
    <s v="Scarus taeniopterus"/>
    <x v="7"/>
    <x v="1"/>
    <n v="20"/>
    <n v="1"/>
    <s v="i"/>
    <n v="3.3500000000000002E-2"/>
    <n v="2.7086000000000001"/>
    <n v="-3.2256999999999998"/>
    <n v="2.3852000000000002"/>
    <n v="111.94756544450011"/>
    <n v="183.11197449783583"/>
    <n v="183.11197449783583"/>
  </r>
  <r>
    <n v="2019"/>
    <d v="2019-09-19T00:00:00"/>
    <x v="6"/>
    <s v="BDR"/>
    <x v="9"/>
    <d v="1899-12-30T11:27:00"/>
    <n v="33"/>
    <s v="qup"/>
    <s v="Queen Parrotfish"/>
    <s v="Scarus vetula"/>
    <x v="7"/>
    <x v="1"/>
    <n v="24"/>
    <n v="1"/>
    <s v="i"/>
    <n v="1.38E-2"/>
    <n v="3.03"/>
    <n v="-5.0162000000000004"/>
    <n v="3.1109"/>
    <n v="209.85491670789031"/>
    <n v="244.56772957919503"/>
    <n v="244.56772957919503"/>
  </r>
  <r>
    <n v="2019"/>
    <d v="2019-09-19T00:00:00"/>
    <x v="6"/>
    <s v="BDR"/>
    <x v="9"/>
    <d v="1899-12-30T11:27:00"/>
    <n v="33"/>
    <s v="prp"/>
    <s v="Princess Parrotfish"/>
    <s v="Scarus taeniopterus"/>
    <x v="7"/>
    <x v="1"/>
    <n v="23"/>
    <n v="1"/>
    <s v="i"/>
    <n v="3.3500000000000002E-2"/>
    <n v="2.7086000000000001"/>
    <n v="-3.2256999999999998"/>
    <n v="2.3852000000000002"/>
    <n v="163.46351132632066"/>
    <n v="255.56020890468707"/>
    <n v="255.56020890468707"/>
  </r>
  <r>
    <n v="2019"/>
    <d v="2019-09-19T00:00:00"/>
    <x v="6"/>
    <s v="BDR"/>
    <x v="9"/>
    <d v="1899-12-30T11:27:00"/>
    <n v="33"/>
    <s v="qup"/>
    <s v="Queen Parrotfish"/>
    <s v="Scarus vetula"/>
    <x v="7"/>
    <x v="1"/>
    <n v="25"/>
    <n v="1"/>
    <s v="i"/>
    <n v="1.38E-2"/>
    <n v="3.03"/>
    <n v="-5.0162000000000004"/>
    <n v="3.1109"/>
    <n v="237.48561721155306"/>
    <n v="277.684458006971"/>
    <n v="277.684458006971"/>
  </r>
  <r>
    <n v="2019"/>
    <d v="2019-09-19T00:00:00"/>
    <x v="6"/>
    <s v="BDR"/>
    <x v="9"/>
    <d v="1899-12-30T11:27:00"/>
    <n v="33"/>
    <s v="qup"/>
    <s v="Queen Parrotfish"/>
    <s v="Scarus vetula"/>
    <x v="7"/>
    <x v="1"/>
    <n v="33"/>
    <n v="1"/>
    <s v="t"/>
    <n v="1.38E-2"/>
    <n v="3.03"/>
    <n v="-5.0162000000000004"/>
    <n v="3.1109"/>
    <n v="550.77766968219782"/>
    <n v="658.63531859738646"/>
    <n v="658.63531859738646"/>
  </r>
  <r>
    <n v="2019"/>
    <d v="2019-09-19T00:00:00"/>
    <x v="6"/>
    <s v="BDR"/>
    <x v="9"/>
    <d v="1899-12-30T11:27:00"/>
    <n v="33"/>
    <s v="snp"/>
    <s v="Sharp-nose puffer "/>
    <s v="Canthigaster rostrata"/>
    <x v="11"/>
    <x v="2"/>
    <n v="3"/>
    <n v="6"/>
    <m/>
    <n v="2.239E-2"/>
    <n v="2.96"/>
    <s v="NA"/>
    <s v="NA"/>
    <n v="0.57853948885208784"/>
    <s v="NA"/>
    <n v="3.471236933112527"/>
  </r>
  <r>
    <n v="2019"/>
    <d v="2019-09-19T00:00:00"/>
    <x v="6"/>
    <s v="BDR"/>
    <x v="9"/>
    <d v="1899-12-30T11:27:00"/>
    <n v="33"/>
    <s v="crw"/>
    <s v="Creole Wrasse"/>
    <s v="Clepticus parrae"/>
    <x v="1"/>
    <x v="3"/>
    <n v="15"/>
    <n v="1"/>
    <m/>
    <n v="9.5499999999999995E-3"/>
    <n v="3.05"/>
    <s v="NA"/>
    <s v="NA"/>
    <n v="36.904702755418647"/>
    <s v="NA"/>
    <n v="36.904702755418647"/>
  </r>
  <r>
    <n v="2019"/>
    <d v="2019-09-19T00:00:00"/>
    <x v="6"/>
    <s v="BDR"/>
    <x v="10"/>
    <d v="1899-12-30T11:27:00"/>
    <n v="33"/>
    <s v="grb"/>
    <s v="Graysby"/>
    <s v="Cephalopholis cruentata"/>
    <x v="2"/>
    <x v="0"/>
    <n v="15"/>
    <n v="1"/>
    <m/>
    <n v="1.1220000000000001E-2"/>
    <n v="3.07"/>
    <s v="NA"/>
    <s v="NA"/>
    <n v="45.771276260722111"/>
    <s v="NA"/>
    <n v="45.771276260722111"/>
  </r>
  <r>
    <n v="2019"/>
    <d v="2019-09-19T00:00:00"/>
    <x v="6"/>
    <s v="BDR"/>
    <x v="10"/>
    <d v="1899-12-30T11:27:00"/>
    <n v="33"/>
    <s v="ygf"/>
    <s v="Goatfish"/>
    <s v="Mulloidichthys martinicus"/>
    <x v="4"/>
    <x v="0"/>
    <n v="15"/>
    <n v="1"/>
    <m/>
    <n v="9.7699999999999992E-3"/>
    <n v="3.12"/>
    <s v="NA"/>
    <s v="NA"/>
    <n v="45.635129993427114"/>
    <s v="NA"/>
    <n v="45.635129993427114"/>
  </r>
  <r>
    <n v="2019"/>
    <d v="2019-09-19T00:00:00"/>
    <x v="6"/>
    <s v="BDR"/>
    <x v="10"/>
    <d v="1899-12-30T11:27:00"/>
    <n v="33"/>
    <s v="bar"/>
    <s v="Barracuda"/>
    <s v="Sphyraena barracuda"/>
    <x v="26"/>
    <x v="0"/>
    <n v="64"/>
    <n v="1"/>
    <m/>
    <n v="8.3199999999999993E-3"/>
    <n v="2.93"/>
    <s v="NA"/>
    <s v="NA"/>
    <n v="1630.1615675660928"/>
    <s v="NA"/>
    <n v="1630.1615675660928"/>
  </r>
  <r>
    <n v="2019"/>
    <d v="2019-09-19T00:00:00"/>
    <x v="6"/>
    <s v="BDR"/>
    <x v="10"/>
    <d v="1899-12-30T11:27:00"/>
    <n v="33"/>
    <s v="yhw"/>
    <s v="Yellowhead Wrasse"/>
    <s v="Halichoeres garnoti"/>
    <x v="1"/>
    <x v="0"/>
    <n v="4"/>
    <n v="31"/>
    <m/>
    <n v="0.01"/>
    <n v="3.13"/>
    <s v="NA"/>
    <s v="NA"/>
    <n v="0.76638637095611406"/>
    <s v="NA"/>
    <n v="23.757977499639537"/>
  </r>
  <r>
    <n v="2019"/>
    <d v="2019-09-19T00:00:00"/>
    <x v="6"/>
    <s v="BDR"/>
    <x v="10"/>
    <d v="1899-12-30T11:27:00"/>
    <n v="33"/>
    <s v="sph"/>
    <s v="Spanish Hogfish"/>
    <s v="Bodianus rufus"/>
    <x v="1"/>
    <x v="0"/>
    <n v="23"/>
    <n v="1"/>
    <m/>
    <n v="1.44E-2"/>
    <n v="3.0531999999999999"/>
    <s v="NA"/>
    <s v="NA"/>
    <n v="207.00933061301546"/>
    <s v="NA"/>
    <n v="207.00933061301546"/>
  </r>
  <r>
    <n v="2019"/>
    <d v="2019-09-19T00:00:00"/>
    <x v="6"/>
    <s v="BDR"/>
    <x v="10"/>
    <d v="1899-12-30T11:27:00"/>
    <n v="33"/>
    <s v="ygf"/>
    <s v="Goatfish"/>
    <s v="Mulloidichthys martinicus"/>
    <x v="4"/>
    <x v="0"/>
    <n v="20"/>
    <n v="2"/>
    <m/>
    <n v="9.7699999999999992E-3"/>
    <n v="3.12"/>
    <s v="NA"/>
    <s v="NA"/>
    <n v="111.97166862172135"/>
    <s v="NA"/>
    <n v="223.9433372434427"/>
  </r>
  <r>
    <n v="2019"/>
    <d v="2019-09-19T00:00:00"/>
    <x v="6"/>
    <s v="BDR"/>
    <x v="10"/>
    <d v="1899-12-30T11:27:00"/>
    <n v="33"/>
    <s v="fra"/>
    <s v="French Angelfish"/>
    <s v="Pomacanthus paru"/>
    <x v="15"/>
    <x v="0"/>
    <n v="25"/>
    <n v="1"/>
    <m/>
    <n v="3.09E-2"/>
    <n v="2.95"/>
    <s v="NA"/>
    <s v="NA"/>
    <n v="411.03755634206669"/>
    <s v="NA"/>
    <n v="411.03755634206669"/>
  </r>
  <r>
    <n v="2019"/>
    <d v="2019-09-19T00:00:00"/>
    <x v="6"/>
    <s v="BDR"/>
    <x v="10"/>
    <d v="1899-12-30T11:27:00"/>
    <n v="33"/>
    <s v="yhw"/>
    <s v="Yellowhead Wrasse"/>
    <s v="Halichoeres garnoti"/>
    <x v="1"/>
    <x v="0"/>
    <n v="4"/>
    <n v="7"/>
    <m/>
    <n v="0.01"/>
    <n v="3.13"/>
    <s v="NA"/>
    <s v="NA"/>
    <n v="0.76638637095611406"/>
    <s v="NA"/>
    <n v="5.364704596692798"/>
  </r>
  <r>
    <n v="2019"/>
    <d v="2019-09-19T00:00:00"/>
    <x v="6"/>
    <s v="BDR"/>
    <x v="10"/>
    <d v="1899-12-30T11:27:00"/>
    <n v="33"/>
    <s v="bhw"/>
    <s v="Bluehead Wrasse"/>
    <s v="Thalassoma bifasciatum"/>
    <x v="1"/>
    <x v="0"/>
    <n v="3"/>
    <n v="4"/>
    <m/>
    <n v="8.9099999999999995E-3"/>
    <n v="3.01"/>
    <s v="NA"/>
    <s v="NA"/>
    <n v="0.24322750267948948"/>
    <s v="NA"/>
    <n v="0.97291001071795791"/>
  </r>
  <r>
    <n v="2019"/>
    <d v="2019-09-19T00:00:00"/>
    <x v="6"/>
    <s v="BDR"/>
    <x v="10"/>
    <d v="1899-12-30T11:27:00"/>
    <n v="33"/>
    <s v="blt"/>
    <s v="Blue Tang"/>
    <s v="Acanthurus coeruleus"/>
    <x v="8"/>
    <x v="1"/>
    <n v="15"/>
    <n v="3"/>
    <m/>
    <n v="2.512E-2"/>
    <n v="2.96"/>
    <n v="-2.8241999999999998"/>
    <n v="2.2637999999999998"/>
    <n v="76.076366478829684"/>
    <n v="126.48394196747614"/>
    <n v="379.45182590242842"/>
  </r>
  <r>
    <n v="2019"/>
    <d v="2019-09-19T00:00:00"/>
    <x v="6"/>
    <s v="BDR"/>
    <x v="10"/>
    <d v="1899-12-30T11:27:00"/>
    <n v="33"/>
    <s v="qup"/>
    <s v="Queen Parrotfish"/>
    <s v="Scarus vetula"/>
    <x v="7"/>
    <x v="1"/>
    <n v="20"/>
    <n v="4"/>
    <s v="i"/>
    <n v="1.38E-2"/>
    <n v="3.03"/>
    <n v="-5.0162000000000004"/>
    <n v="3.1109"/>
    <n v="120.7813760748945"/>
    <n v="138.69928220116935"/>
    <n v="554.79712880467741"/>
  </r>
  <r>
    <n v="2019"/>
    <d v="2019-09-19T00:00:00"/>
    <x v="6"/>
    <s v="BDR"/>
    <x v="10"/>
    <d v="1899-12-30T11:27:00"/>
    <n v="33"/>
    <s v="prp"/>
    <s v="Princess Parrotfish"/>
    <s v="Scarus taeniopterus"/>
    <x v="7"/>
    <x v="1"/>
    <n v="26"/>
    <n v="1"/>
    <s v="i"/>
    <n v="3.3500000000000002E-2"/>
    <n v="2.7086000000000001"/>
    <n v="-3.2256999999999998"/>
    <n v="2.3852000000000002"/>
    <n v="227.84610949992882"/>
    <n v="342.3689962482149"/>
    <n v="342.3689962482149"/>
  </r>
  <r>
    <n v="2019"/>
    <d v="2019-09-19T00:00:00"/>
    <x v="6"/>
    <s v="BDR"/>
    <x v="10"/>
    <d v="1899-12-30T11:27:00"/>
    <n v="33"/>
    <s v="qup"/>
    <s v="Queen Parrotfish"/>
    <s v="Scarus vetula"/>
    <x v="7"/>
    <x v="1"/>
    <n v="28"/>
    <n v="1"/>
    <s v="i"/>
    <n v="1.38E-2"/>
    <n v="3.03"/>
    <n v="-5.0162000000000004"/>
    <n v="3.1109"/>
    <n v="334.7864878774447"/>
    <n v="395.06078258407069"/>
    <n v="395.06078258407069"/>
  </r>
  <r>
    <n v="2019"/>
    <d v="2019-09-19T00:00:00"/>
    <x v="6"/>
    <s v="BDR"/>
    <x v="10"/>
    <d v="1899-12-30T11:27:00"/>
    <n v="33"/>
    <s v="stop"/>
    <s v="Stoplight Parrotfish"/>
    <s v="Sparisoma viride"/>
    <x v="7"/>
    <x v="1"/>
    <n v="33"/>
    <n v="1"/>
    <s v="t"/>
    <n v="1.38E-2"/>
    <n v="3.04"/>
    <n v="-4.4317000000000002"/>
    <n v="2.9051"/>
    <n v="570.37628950044143"/>
    <n v="767.06973304521671"/>
    <n v="767.06973304521671"/>
  </r>
  <r>
    <n v="2019"/>
    <d v="2019-09-19T00:00:00"/>
    <x v="6"/>
    <s v="BDR"/>
    <x v="10"/>
    <d v="1899-12-30T11:27:00"/>
    <n v="33"/>
    <s v="ocs"/>
    <s v="Ocean Surgeonfish"/>
    <s v="Acanthurus bahianus"/>
    <x v="8"/>
    <x v="1"/>
    <n v="24"/>
    <n v="36"/>
    <m/>
    <n v="1.8620000000000001E-2"/>
    <n v="2.91"/>
    <n v="-4.6005000000000003"/>
    <n v="2.9752000000000001"/>
    <n v="193.37235663713702"/>
    <n v="302.76417568472999"/>
    <n v="10899.51032465028"/>
  </r>
  <r>
    <n v="2019"/>
    <d v="2019-09-19T00:00:00"/>
    <x v="6"/>
    <s v="BDR"/>
    <x v="10"/>
    <d v="1899-12-30T11:27:00"/>
    <n v="33"/>
    <s v="stop"/>
    <s v="Stoplight Parrotfish"/>
    <s v="Sparisoma viride"/>
    <x v="7"/>
    <x v="1"/>
    <n v="27"/>
    <n v="1"/>
    <s v="i"/>
    <n v="1.38E-2"/>
    <n v="3.04"/>
    <n v="-4.4317000000000002"/>
    <n v="2.9051"/>
    <n v="309.9023927596819"/>
    <n v="428.20809318874581"/>
    <n v="428.20809318874581"/>
  </r>
  <r>
    <n v="2019"/>
    <d v="2019-09-19T00:00:00"/>
    <x v="6"/>
    <s v="BDR"/>
    <x v="10"/>
    <d v="1899-12-30T11:27:00"/>
    <n v="33"/>
    <s v="prp"/>
    <s v="Princess Parrotfish"/>
    <s v="Scarus taeniopterus"/>
    <x v="7"/>
    <x v="1"/>
    <n v="30"/>
    <n v="1"/>
    <s v="t"/>
    <n v="3.3500000000000002E-2"/>
    <n v="2.7086000000000001"/>
    <n v="-3.2256999999999998"/>
    <n v="2.3852000000000002"/>
    <n v="335.71862643946946"/>
    <n v="481.64783974460363"/>
    <n v="481.64783974460363"/>
  </r>
  <r>
    <n v="2019"/>
    <d v="2019-09-19T00:00:00"/>
    <x v="6"/>
    <s v="BDR"/>
    <x v="10"/>
    <d v="1899-12-30T11:27:00"/>
    <n v="33"/>
    <s v="stop"/>
    <s v="Stoplight Parrotfish"/>
    <s v="Sparisoma viride"/>
    <x v="7"/>
    <x v="1"/>
    <n v="20"/>
    <n v="2"/>
    <s v="j"/>
    <n v="1.38E-2"/>
    <n v="3.04"/>
    <n v="-4.4317000000000002"/>
    <n v="2.9051"/>
    <n v="124.45440510662077"/>
    <n v="179.06975540636282"/>
    <n v="358.13951081272563"/>
  </r>
  <r>
    <n v="2019"/>
    <d v="2019-09-19T00:00:00"/>
    <x v="6"/>
    <s v="BDR"/>
    <x v="10"/>
    <d v="1899-12-30T11:27:00"/>
    <n v="33"/>
    <s v="rtp"/>
    <s v="Redtail Parrotfish"/>
    <s v="Sparisoma chrysopterum"/>
    <x v="7"/>
    <x v="1"/>
    <n v="30"/>
    <n v="1"/>
    <s v="j"/>
    <n v="1.072E-2"/>
    <n v="3.09"/>
    <n v="-3.0508999999999999"/>
    <n v="2.3191999999999999"/>
    <n v="393.09675834124738"/>
    <n v="494.35577733610052"/>
    <n v="494.35577733610052"/>
  </r>
  <r>
    <n v="2019"/>
    <d v="2019-09-19T00:00:00"/>
    <x v="6"/>
    <s v="BDR"/>
    <x v="10"/>
    <d v="1899-12-30T11:27:00"/>
    <n v="33"/>
    <s v="qup"/>
    <s v="Queen Parrotfish"/>
    <s v="Scarus vetula"/>
    <x v="7"/>
    <x v="1"/>
    <n v="33"/>
    <n v="2"/>
    <s v="t"/>
    <n v="1.38E-2"/>
    <n v="3.03"/>
    <n v="-5.0162000000000004"/>
    <n v="3.1109"/>
    <n v="550.77766968219782"/>
    <n v="658.63531859738646"/>
    <n v="1317.2706371947729"/>
  </r>
  <r>
    <n v="2019"/>
    <d v="2019-09-19T00:00:00"/>
    <x v="6"/>
    <s v="BDR"/>
    <x v="10"/>
    <d v="1899-12-30T11:27:00"/>
    <n v="33"/>
    <s v="blt"/>
    <s v="Blue Tang"/>
    <s v="Acanthurus coeruleus"/>
    <x v="8"/>
    <x v="1"/>
    <n v="15"/>
    <n v="2"/>
    <m/>
    <n v="2.512E-2"/>
    <n v="2.96"/>
    <n v="-2.8241999999999998"/>
    <n v="2.2637999999999998"/>
    <n v="76.076366478829684"/>
    <n v="126.48394196747614"/>
    <n v="252.96788393495228"/>
  </r>
  <r>
    <n v="2019"/>
    <d v="2019-09-19T00:00:00"/>
    <x v="6"/>
    <s v="BDR"/>
    <x v="10"/>
    <d v="1899-12-30T11:27:00"/>
    <n v="33"/>
    <s v="stop"/>
    <s v="Stoplight Parrotfish"/>
    <s v="Sparisoma viride"/>
    <x v="7"/>
    <x v="1"/>
    <n v="33"/>
    <n v="1"/>
    <s v="t"/>
    <n v="1.38E-2"/>
    <n v="3.04"/>
    <n v="-4.4317000000000002"/>
    <n v="2.9051"/>
    <n v="570.37628950044143"/>
    <n v="767.06973304521671"/>
    <n v="767.06973304521671"/>
  </r>
  <r>
    <n v="2019"/>
    <d v="2019-09-19T00:00:00"/>
    <x v="6"/>
    <s v="BDR"/>
    <x v="10"/>
    <d v="1899-12-30T11:27:00"/>
    <n v="33"/>
    <s v="crw"/>
    <s v="Creole Wrasse"/>
    <s v="Clepticus parrae"/>
    <x v="1"/>
    <x v="3"/>
    <n v="17"/>
    <n v="1"/>
    <m/>
    <n v="9.5499999999999995E-3"/>
    <n v="3.05"/>
    <s v="NA"/>
    <s v="NA"/>
    <n v="54.059569361574873"/>
    <s v="NA"/>
    <n v="54.059569361574873"/>
  </r>
  <r>
    <n v="2019"/>
    <d v="2019-09-19T00:00:00"/>
    <x v="6"/>
    <s v="BDR"/>
    <x v="11"/>
    <d v="1899-12-30T11:27:00"/>
    <n v="33"/>
    <s v="baj"/>
    <s v="Bar Jack"/>
    <s v="Caranx ruber"/>
    <x v="13"/>
    <x v="0"/>
    <n v="25"/>
    <n v="1"/>
    <m/>
    <n v="1.6979999999999999E-2"/>
    <n v="2.95"/>
    <s v="NA"/>
    <s v="NA"/>
    <n v="225.87112319379585"/>
    <s v="NA"/>
    <n v="225.87112319379585"/>
  </r>
  <r>
    <n v="2019"/>
    <d v="2019-09-19T00:00:00"/>
    <x v="6"/>
    <s v="BDR"/>
    <x v="11"/>
    <d v="1899-12-30T11:27:00"/>
    <n v="33"/>
    <s v="bhw"/>
    <s v="Bluehead Wrasse"/>
    <s v="Thalassoma bifasciatum"/>
    <x v="1"/>
    <x v="0"/>
    <n v="6"/>
    <n v="3"/>
    <m/>
    <n v="8.9099999999999995E-3"/>
    <n v="3.01"/>
    <s v="NA"/>
    <s v="NA"/>
    <n v="1.9593542699963782"/>
    <s v="NA"/>
    <n v="5.8780628099891343"/>
  </r>
  <r>
    <n v="2019"/>
    <d v="2019-09-19T00:00:00"/>
    <x v="6"/>
    <s v="BDR"/>
    <x v="11"/>
    <d v="1899-12-30T11:27:00"/>
    <n v="33"/>
    <s v="trum"/>
    <s v="Atlantic trumpetfish"/>
    <s v="Aulostomus maculatus"/>
    <x v="14"/>
    <x v="0"/>
    <n v="33"/>
    <n v="1"/>
    <m/>
    <n v="1E-4"/>
    <n v="3.5539999999999998"/>
    <s v="NA"/>
    <s v="NA"/>
    <n v="24.934378190632227"/>
    <s v="NA"/>
    <n v="24.934378190632227"/>
  </r>
  <r>
    <n v="2019"/>
    <d v="2019-09-19T00:00:00"/>
    <x v="6"/>
    <s v="BDR"/>
    <x v="11"/>
    <d v="1899-12-30T11:27:00"/>
    <n v="33"/>
    <s v="bbs"/>
    <s v="Blackbar soldierfish"/>
    <s v="Myripristis jacobus "/>
    <x v="6"/>
    <x v="0"/>
    <n v="15"/>
    <n v="1"/>
    <m/>
    <n v="1.2019999999999999E-2"/>
    <n v="3.06"/>
    <s v="NA"/>
    <s v="NA"/>
    <n v="47.724756406775086"/>
    <s v="NA"/>
    <n v="47.724756406775086"/>
  </r>
  <r>
    <n v="2019"/>
    <d v="2019-09-19T00:00:00"/>
    <x v="6"/>
    <s v="BDR"/>
    <x v="11"/>
    <d v="1899-12-30T11:27:00"/>
    <n v="33"/>
    <s v="sph"/>
    <s v="Spanish Hogfish"/>
    <s v="Bodianus rufus"/>
    <x v="1"/>
    <x v="0"/>
    <n v="29"/>
    <n v="1"/>
    <m/>
    <n v="1.44E-2"/>
    <n v="3.0531999999999999"/>
    <s v="NA"/>
    <s v="NA"/>
    <n v="420.10326735691751"/>
    <s v="NA"/>
    <n v="420.10326735691751"/>
  </r>
  <r>
    <n v="2019"/>
    <d v="2019-09-19T00:00:00"/>
    <x v="6"/>
    <s v="BDR"/>
    <x v="11"/>
    <d v="1899-12-30T11:27:00"/>
    <n v="33"/>
    <s v="sms"/>
    <s v="Schoolmaster snapper"/>
    <s v="Lutjanus apodus"/>
    <x v="0"/>
    <x v="0"/>
    <n v="33"/>
    <n v="2"/>
    <m/>
    <n v="1.413E-2"/>
    <n v="2.98"/>
    <s v="NA"/>
    <s v="NA"/>
    <n v="473.49315241480809"/>
    <s v="NA"/>
    <n v="946.98630482961619"/>
  </r>
  <r>
    <n v="2019"/>
    <d v="2019-09-19T00:00:00"/>
    <x v="6"/>
    <s v="BDR"/>
    <x v="11"/>
    <d v="1899-12-30T11:27:00"/>
    <n v="33"/>
    <s v="sms"/>
    <s v="Schoolmaster snapper"/>
    <s v="Lutjanus apodus"/>
    <x v="0"/>
    <x v="0"/>
    <n v="40"/>
    <n v="1"/>
    <m/>
    <n v="1.413E-2"/>
    <n v="2.98"/>
    <s v="NA"/>
    <s v="NA"/>
    <n v="840.00319128069634"/>
    <s v="NA"/>
    <n v="840.00319128069634"/>
  </r>
  <r>
    <n v="2019"/>
    <d v="2019-09-19T00:00:00"/>
    <x v="6"/>
    <s v="BDR"/>
    <x v="11"/>
    <d v="1899-12-30T11:27:00"/>
    <n v="33"/>
    <s v="baj"/>
    <s v="Bar Jack"/>
    <s v="Caranx ruber"/>
    <x v="13"/>
    <x v="0"/>
    <n v="30"/>
    <n v="2"/>
    <m/>
    <n v="1.6979999999999999E-2"/>
    <n v="2.95"/>
    <s v="NA"/>
    <s v="NA"/>
    <n v="386.76341595253263"/>
    <s v="NA"/>
    <n v="773.52683190506525"/>
  </r>
  <r>
    <n v="2019"/>
    <d v="2019-09-19T00:00:00"/>
    <x v="6"/>
    <s v="BDR"/>
    <x v="11"/>
    <d v="1899-12-30T11:27:00"/>
    <n v="33"/>
    <s v="4eb"/>
    <s v="Foureye Butterflyfish"/>
    <s v="Chaetodon capistratus"/>
    <x v="16"/>
    <x v="0"/>
    <n v="15"/>
    <n v="1"/>
    <m/>
    <n v="2.512E-2"/>
    <n v="3.1"/>
    <s v="NA"/>
    <s v="NA"/>
    <n v="111.14822668531008"/>
    <s v="NA"/>
    <n v="111.14822668531008"/>
  </r>
  <r>
    <n v="2019"/>
    <d v="2019-09-19T00:00:00"/>
    <x v="6"/>
    <s v="BDR"/>
    <x v="11"/>
    <d v="1899-12-30T11:27:00"/>
    <n v="33"/>
    <s v="blt"/>
    <s v="Blue Tang"/>
    <s v="Acanthurus coeruleus"/>
    <x v="8"/>
    <x v="1"/>
    <n v="20"/>
    <n v="1"/>
    <m/>
    <n v="2.512E-2"/>
    <n v="2.96"/>
    <n v="-2.8241999999999998"/>
    <n v="2.2637999999999998"/>
    <n v="178.26595997942468"/>
    <n v="242.58933511332035"/>
    <n v="242.58933511332035"/>
  </r>
  <r>
    <n v="2019"/>
    <d v="2019-09-19T00:00:00"/>
    <x v="6"/>
    <s v="BDR"/>
    <x v="11"/>
    <d v="1899-12-30T11:27:00"/>
    <n v="33"/>
    <s v="prp"/>
    <s v="Princess Parrotfish"/>
    <s v="Scarus taeniopterus"/>
    <x v="7"/>
    <x v="1"/>
    <n v="20"/>
    <n v="1"/>
    <s v="i"/>
    <n v="3.3500000000000002E-2"/>
    <n v="2.7086000000000001"/>
    <n v="-3.2256999999999998"/>
    <n v="2.3852000000000002"/>
    <n v="111.94756544450011"/>
    <n v="183.11197449783583"/>
    <n v="183.11197449783583"/>
  </r>
  <r>
    <n v="2019"/>
    <d v="2019-09-19T00:00:00"/>
    <x v="6"/>
    <s v="BDR"/>
    <x v="11"/>
    <d v="1899-12-30T11:27:00"/>
    <n v="33"/>
    <s v="qup"/>
    <s v="Queen Parrotfish"/>
    <s v="Scarus vetula"/>
    <x v="7"/>
    <x v="1"/>
    <n v="23"/>
    <n v="3"/>
    <s v="i"/>
    <n v="1.38E-2"/>
    <n v="3.03"/>
    <n v="-5.0162000000000004"/>
    <n v="3.1109"/>
    <n v="184.46519255545186"/>
    <n v="214.23929230422809"/>
    <n v="642.71787691268423"/>
  </r>
  <r>
    <n v="2019"/>
    <d v="2019-09-19T00:00:00"/>
    <x v="6"/>
    <s v="BDR"/>
    <x v="11"/>
    <d v="1899-12-30T11:27:00"/>
    <n v="33"/>
    <s v="stop"/>
    <s v="Stoplight Parrotfish"/>
    <s v="Sparisoma viride"/>
    <x v="7"/>
    <x v="1"/>
    <n v="21"/>
    <n v="2"/>
    <s v="j"/>
    <n v="1.38E-2"/>
    <n v="3.04"/>
    <n v="-4.4317000000000002"/>
    <n v="2.9051"/>
    <n v="144.35297620307892"/>
    <n v="206.33802681991546"/>
    <n v="412.67605363983091"/>
  </r>
  <r>
    <n v="2019"/>
    <d v="2019-09-19T00:00:00"/>
    <x v="6"/>
    <s v="BDR"/>
    <x v="11"/>
    <d v="1899-12-30T11:27:00"/>
    <n v="33"/>
    <s v="qup"/>
    <s v="Queen Parrotfish"/>
    <s v="Scarus vetula"/>
    <x v="7"/>
    <x v="1"/>
    <n v="20"/>
    <n v="2"/>
    <s v="i"/>
    <n v="1.38E-2"/>
    <n v="3.03"/>
    <n v="-5.0162000000000004"/>
    <n v="3.1109"/>
    <n v="120.7813760748945"/>
    <n v="138.69928220116935"/>
    <n v="277.39856440233871"/>
  </r>
  <r>
    <n v="2019"/>
    <d v="2019-09-19T00:00:00"/>
    <x v="6"/>
    <s v="BDR"/>
    <x v="11"/>
    <d v="1899-12-30T11:27:00"/>
    <n v="33"/>
    <s v="stop"/>
    <s v="Stoplight Parrotfish"/>
    <s v="Sparisoma viride"/>
    <x v="7"/>
    <x v="1"/>
    <n v="17"/>
    <n v="1"/>
    <s v="j"/>
    <n v="1.38E-2"/>
    <n v="3.04"/>
    <n v="-4.4317000000000002"/>
    <n v="2.9051"/>
    <n v="75.935316492400261"/>
    <n v="111.68045161684626"/>
    <n v="111.68045161684626"/>
  </r>
  <r>
    <n v="2019"/>
    <d v="2019-09-19T00:00:00"/>
    <x v="6"/>
    <s v="BDR"/>
    <x v="11"/>
    <d v="1899-12-30T11:27:00"/>
    <n v="33"/>
    <s v="qup"/>
    <s v="Queen Parrotfish"/>
    <s v="Scarus vetula"/>
    <x v="7"/>
    <x v="1"/>
    <n v="30"/>
    <n v="2"/>
    <s v="i"/>
    <n v="1.38E-2"/>
    <n v="3.03"/>
    <n v="-5.0162000000000004"/>
    <n v="3.1109"/>
    <n v="412.62590342031763"/>
    <n v="489.6395738782121"/>
    <n v="979.27914775642421"/>
  </r>
  <r>
    <n v="2019"/>
    <d v="2019-09-19T00:00:00"/>
    <x v="6"/>
    <s v="BDR"/>
    <x v="11"/>
    <d v="1899-12-30T11:27:00"/>
    <n v="33"/>
    <s v="stop"/>
    <s v="Stoplight Parrotfish"/>
    <s v="Sparisoma viride"/>
    <x v="7"/>
    <x v="1"/>
    <n v="37"/>
    <n v="1"/>
    <s v="d"/>
    <n v="1.38E-2"/>
    <n v="3.04"/>
    <n v="-4.4317000000000002"/>
    <n v="2.9051"/>
    <n v="807.62978579086393"/>
    <n v="1069.5050229565832"/>
    <n v="1069.5050229565832"/>
  </r>
  <r>
    <n v="2019"/>
    <d v="2019-09-19T00:00:00"/>
    <x v="6"/>
    <s v="BDR"/>
    <x v="11"/>
    <d v="1899-12-30T11:27:00"/>
    <n v="33"/>
    <s v="blt"/>
    <s v="Blue Tang"/>
    <s v="Acanthurus coeruleus"/>
    <x v="8"/>
    <x v="1"/>
    <n v="17"/>
    <n v="2"/>
    <m/>
    <n v="2.512E-2"/>
    <n v="2.96"/>
    <n v="-2.8241999999999998"/>
    <n v="2.2637999999999998"/>
    <n v="110.19158812752735"/>
    <n v="167.91529942216221"/>
    <n v="335.83059884432441"/>
  </r>
  <r>
    <n v="2019"/>
    <d v="2019-09-19T00:00:00"/>
    <x v="6"/>
    <s v="BDR"/>
    <x v="11"/>
    <d v="1899-12-30T11:27:00"/>
    <n v="33"/>
    <s v="prp"/>
    <s v="Princess Parrotfish"/>
    <s v="Scarus taeniopterus"/>
    <x v="7"/>
    <x v="1"/>
    <n v="31"/>
    <n v="1"/>
    <s v="t"/>
    <n v="3.3500000000000002E-2"/>
    <n v="2.7086000000000001"/>
    <n v="-3.2256999999999998"/>
    <n v="2.3852000000000002"/>
    <n v="366.89947553741325"/>
    <n v="520.82990445609448"/>
    <n v="520.82990445609448"/>
  </r>
  <r>
    <n v="2019"/>
    <d v="2019-09-19T00:00:00"/>
    <x v="6"/>
    <s v="BDR"/>
    <x v="11"/>
    <d v="1899-12-30T11:27:00"/>
    <n v="33"/>
    <s v="rkb"/>
    <s v="Rock Beauty"/>
    <s v="Holacanthus tricolour"/>
    <x v="15"/>
    <x v="2"/>
    <n v="25"/>
    <n v="1"/>
    <m/>
    <n v="3.388E-2"/>
    <n v="2.91"/>
    <s v="NA"/>
    <s v="NA"/>
    <n v="396.23134339498114"/>
    <s v="NA"/>
    <n v="396.23134339498114"/>
  </r>
  <r>
    <n v="2019"/>
    <d v="2019-09-19T00:00:00"/>
    <x v="6"/>
    <s v="BDR"/>
    <x v="11"/>
    <d v="1899-12-30T11:27:00"/>
    <n v="33"/>
    <s v="rkb"/>
    <s v="Rock Beauty"/>
    <s v="Holacanthus tricolour"/>
    <x v="15"/>
    <x v="2"/>
    <n v="33"/>
    <n v="1"/>
    <m/>
    <n v="3.388E-2"/>
    <n v="2.91"/>
    <s v="NA"/>
    <s v="NA"/>
    <n v="888.83053644288589"/>
    <s v="NA"/>
    <n v="888.83053644288589"/>
  </r>
  <r>
    <n v="2019"/>
    <d v="2019-09-19T00:00:00"/>
    <x v="6"/>
    <s v="BDR"/>
    <x v="11"/>
    <d v="1899-12-30T11:27:00"/>
    <n v="33"/>
    <s v="snp"/>
    <s v="Sharp-nose puffer "/>
    <s v="Canthigaster rostrata"/>
    <x v="11"/>
    <x v="2"/>
    <n v="4"/>
    <n v="4"/>
    <m/>
    <n v="2.239E-2"/>
    <n v="2.96"/>
    <s v="NA"/>
    <s v="NA"/>
    <n v="1.3556627654519102"/>
    <s v="NA"/>
    <n v="5.4226510618076409"/>
  </r>
  <r>
    <n v="2019"/>
    <d v="2019-09-19T00:00:00"/>
    <x v="6"/>
    <s v="BDR"/>
    <x v="11"/>
    <d v="1899-12-30T11:27:00"/>
    <n v="33"/>
    <s v="scf"/>
    <s v="Scrawled Filefish"/>
    <s v="Aluterus scriptus"/>
    <x v="9"/>
    <x v="2"/>
    <n v="37"/>
    <n v="1"/>
    <m/>
    <n v="0.82299999999999995"/>
    <n v="1.8136000000000001"/>
    <s v="NA"/>
    <s v="NA"/>
    <n v="574.7652221238119"/>
    <s v="NA"/>
    <n v="574.7652221238119"/>
  </r>
  <r>
    <n v="2019"/>
    <d v="2019-03-19T00:00:00"/>
    <x v="7"/>
    <s v="MWW"/>
    <x v="0"/>
    <d v="1899-12-30T08:57:00"/>
    <n v="31"/>
    <s v="sms"/>
    <s v="Schoolmaster snapper"/>
    <s v="Lutjanus apodus"/>
    <x v="0"/>
    <x v="0"/>
    <n v="32"/>
    <n v="1"/>
    <m/>
    <n v="1.413E-2"/>
    <n v="2.98"/>
    <s v="NA"/>
    <s v="NA"/>
    <n v="432.00532219216183"/>
    <s v="NA"/>
    <n v="432.00532219216183"/>
  </r>
  <r>
    <n v="2019"/>
    <d v="2019-03-19T00:00:00"/>
    <x v="7"/>
    <s v="MWW"/>
    <x v="0"/>
    <d v="1899-12-30T08:57:00"/>
    <n v="31"/>
    <s v="yhw"/>
    <s v="Yellowhead Wrasse"/>
    <s v="Halichoeres garnoti"/>
    <x v="1"/>
    <x v="0"/>
    <n v="12"/>
    <n v="1"/>
    <m/>
    <n v="0.01"/>
    <n v="3.13"/>
    <s v="NA"/>
    <s v="NA"/>
    <n v="23.869169040031956"/>
    <s v="NA"/>
    <n v="23.869169040031956"/>
  </r>
  <r>
    <n v="2019"/>
    <d v="2019-03-19T00:00:00"/>
    <x v="7"/>
    <s v="MWW"/>
    <x v="0"/>
    <d v="1899-12-30T08:57:00"/>
    <n v="31"/>
    <s v="sph"/>
    <s v="Spanish Hogfish"/>
    <s v="Bodianus rufus"/>
    <x v="1"/>
    <x v="0"/>
    <n v="9"/>
    <n v="1"/>
    <m/>
    <n v="1.44E-2"/>
    <n v="3.0531999999999999"/>
    <s v="NA"/>
    <s v="NA"/>
    <n v="11.799285834295931"/>
    <s v="NA"/>
    <n v="11.799285834295931"/>
  </r>
  <r>
    <n v="2019"/>
    <d v="2019-03-19T00:00:00"/>
    <x v="7"/>
    <s v="MWW"/>
    <x v="0"/>
    <d v="1899-12-30T08:57:00"/>
    <n v="31"/>
    <s v="ljs"/>
    <s v="Longjaw squirrelfish"/>
    <s v="Neoniphon marianus"/>
    <x v="6"/>
    <x v="0"/>
    <n v="13"/>
    <n v="1"/>
    <m/>
    <n v="1.549E-2"/>
    <n v="2.98"/>
    <s v="NA"/>
    <s v="NA"/>
    <n v="32.329769453803472"/>
    <s v="NA"/>
    <n v="32.329769453803472"/>
  </r>
  <r>
    <n v="2019"/>
    <d v="2019-03-19T00:00:00"/>
    <x v="7"/>
    <s v="MWW"/>
    <x v="0"/>
    <d v="1899-12-30T08:57:00"/>
    <n v="31"/>
    <s v="ljs"/>
    <s v="Longjaw squirrelfish"/>
    <s v="Neoniphon marianus"/>
    <x v="6"/>
    <x v="0"/>
    <n v="15"/>
    <n v="1"/>
    <m/>
    <n v="1.549E-2"/>
    <n v="2.98"/>
    <s v="NA"/>
    <s v="NA"/>
    <n v="49.52259225934101"/>
    <s v="NA"/>
    <n v="49.52259225934101"/>
  </r>
  <r>
    <n v="2019"/>
    <d v="2019-03-19T00:00:00"/>
    <x v="7"/>
    <s v="MWW"/>
    <x v="0"/>
    <d v="1899-12-30T08:57:00"/>
    <n v="31"/>
    <s v="bhw"/>
    <s v="Bluehead Wrasse"/>
    <s v="Thalassoma bifasciatum"/>
    <x v="1"/>
    <x v="0"/>
    <n v="10"/>
    <n v="1"/>
    <m/>
    <n v="8.9099999999999995E-3"/>
    <n v="3.01"/>
    <s v="NA"/>
    <s v="NA"/>
    <n v="9.1175405612215243"/>
    <s v="NA"/>
    <n v="9.1175405612215243"/>
  </r>
  <r>
    <n v="2019"/>
    <d v="2019-03-19T00:00:00"/>
    <x v="7"/>
    <s v="MWW"/>
    <x v="0"/>
    <d v="1899-12-30T08:57:00"/>
    <n v="31"/>
    <s v="bhw"/>
    <s v="Bluehead Wrasse"/>
    <s v="Thalassoma bifasciatum"/>
    <x v="1"/>
    <x v="0"/>
    <n v="2"/>
    <n v="3"/>
    <m/>
    <n v="8.9099999999999995E-3"/>
    <n v="3.01"/>
    <s v="NA"/>
    <s v="NA"/>
    <n v="7.1775791608042885E-2"/>
    <s v="NA"/>
    <n v="0.21532737482412867"/>
  </r>
  <r>
    <n v="2019"/>
    <d v="2019-03-19T00:00:00"/>
    <x v="7"/>
    <s v="MWW"/>
    <x v="0"/>
    <d v="1899-12-30T08:57:00"/>
    <n v="31"/>
    <s v="bhw"/>
    <s v="Bluehead Wrasse"/>
    <s v="Thalassoma bifasciatum"/>
    <x v="1"/>
    <x v="0"/>
    <n v="5"/>
    <n v="3"/>
    <m/>
    <n v="8.9099999999999995E-3"/>
    <n v="3.01"/>
    <s v="NA"/>
    <s v="NA"/>
    <n v="1.1318201385239828"/>
    <s v="NA"/>
    <n v="3.3954604155719483"/>
  </r>
  <r>
    <n v="2019"/>
    <d v="2019-03-19T00:00:00"/>
    <x v="7"/>
    <s v="MWW"/>
    <x v="0"/>
    <d v="1899-12-30T08:57:00"/>
    <n v="31"/>
    <s v="yhw"/>
    <s v="Yellowhead Wrasse"/>
    <s v="Halichoeres garnoti"/>
    <x v="1"/>
    <x v="0"/>
    <n v="3"/>
    <n v="3"/>
    <m/>
    <n v="0.01"/>
    <n v="3.13"/>
    <s v="NA"/>
    <s v="NA"/>
    <n v="0.3114508548769428"/>
    <s v="NA"/>
    <n v="0.93435256463082839"/>
  </r>
  <r>
    <n v="2019"/>
    <d v="2019-03-19T00:00:00"/>
    <x v="7"/>
    <s v="MWW"/>
    <x v="0"/>
    <d v="1899-12-30T08:57:00"/>
    <n v="31"/>
    <s v="yhw"/>
    <s v="Yellowhead Wrasse"/>
    <s v="Halichoeres garnoti"/>
    <x v="1"/>
    <x v="0"/>
    <n v="10"/>
    <n v="1"/>
    <m/>
    <n v="0.01"/>
    <n v="3.13"/>
    <s v="NA"/>
    <s v="NA"/>
    <n v="13.48962882591654"/>
    <s v="NA"/>
    <n v="13.48962882591654"/>
  </r>
  <r>
    <n v="2019"/>
    <d v="2019-03-19T00:00:00"/>
    <x v="7"/>
    <s v="MWW"/>
    <x v="0"/>
    <d v="1899-12-30T08:57:00"/>
    <n v="31"/>
    <s v="yhw"/>
    <s v="Yellowhead Wrasse"/>
    <s v="Halichoeres garnoti"/>
    <x v="1"/>
    <x v="0"/>
    <n v="12"/>
    <n v="1"/>
    <m/>
    <n v="0.01"/>
    <n v="3.13"/>
    <s v="NA"/>
    <s v="NA"/>
    <n v="23.869169040031956"/>
    <s v="NA"/>
    <n v="23.869169040031956"/>
  </r>
  <r>
    <n v="2019"/>
    <d v="2019-03-19T00:00:00"/>
    <x v="7"/>
    <s v="MWW"/>
    <x v="0"/>
    <d v="1899-12-30T08:57:00"/>
    <n v="31"/>
    <s v="csg"/>
    <s v="Caesar Grunt"/>
    <s v="Haemulon carbonarium"/>
    <x v="3"/>
    <x v="0"/>
    <n v="22"/>
    <n v="1"/>
    <m/>
    <n v="1.738E-2"/>
    <n v="2.98"/>
    <s v="NA"/>
    <s v="NA"/>
    <n v="173.96799610442116"/>
    <s v="NA"/>
    <n v="173.96799610442116"/>
  </r>
  <r>
    <n v="2019"/>
    <d v="2019-03-19T00:00:00"/>
    <x v="7"/>
    <s v="MWW"/>
    <x v="0"/>
    <d v="1899-12-30T08:57:00"/>
    <n v="31"/>
    <s v="prp"/>
    <s v="Princess Parrotfish"/>
    <s v="Scarus taeniopterus"/>
    <x v="7"/>
    <x v="1"/>
    <n v="13"/>
    <n v="2"/>
    <s v="i"/>
    <n v="3.3500000000000002E-2"/>
    <n v="2.7086000000000001"/>
    <n v="-3.2256999999999998"/>
    <n v="2.3852000000000002"/>
    <n v="34.855536441080481"/>
    <n v="65.535660968650873"/>
    <n v="131.07132193730175"/>
  </r>
  <r>
    <n v="2019"/>
    <d v="2019-03-19T00:00:00"/>
    <x v="7"/>
    <s v="MWW"/>
    <x v="0"/>
    <d v="1899-12-30T08:57:00"/>
    <n v="31"/>
    <s v="prp"/>
    <s v="Princess Parrotfish"/>
    <s v="Scarus taeniopterus"/>
    <x v="7"/>
    <x v="1"/>
    <n v="12"/>
    <n v="3"/>
    <s v="i"/>
    <n v="3.3500000000000002E-2"/>
    <n v="2.7086000000000001"/>
    <n v="-3.2256999999999998"/>
    <n v="2.3852000000000002"/>
    <n v="28.061774480442775"/>
    <n v="54.145592205106873"/>
    <n v="162.43677661532061"/>
  </r>
  <r>
    <n v="2019"/>
    <d v="2019-03-19T00:00:00"/>
    <x v="7"/>
    <s v="MWW"/>
    <x v="0"/>
    <d v="1899-12-30T08:57:00"/>
    <n v="31"/>
    <s v="blt"/>
    <s v="Blue Tang"/>
    <s v="Acanthurus coeruleus"/>
    <x v="8"/>
    <x v="1"/>
    <n v="12"/>
    <n v="1"/>
    <m/>
    <n v="2.512E-2"/>
    <n v="2.96"/>
    <n v="-2.8241999999999998"/>
    <n v="2.2637999999999998"/>
    <n v="39.300323326954469"/>
    <n v="76.322133977954692"/>
    <n v="76.322133977954692"/>
  </r>
  <r>
    <n v="2019"/>
    <d v="2019-03-19T00:00:00"/>
    <x v="7"/>
    <s v="MWW"/>
    <x v="0"/>
    <d v="1899-12-30T08:57:00"/>
    <n v="31"/>
    <s v="blt"/>
    <s v="Blue Tang"/>
    <s v="Acanthurus coeruleus"/>
    <x v="8"/>
    <x v="1"/>
    <n v="16"/>
    <n v="1"/>
    <m/>
    <n v="2.512E-2"/>
    <n v="2.96"/>
    <n v="-2.8241999999999998"/>
    <n v="2.2637999999999998"/>
    <n v="92.090489985886919"/>
    <n v="146.38171018501848"/>
    <n v="146.38171018501848"/>
  </r>
  <r>
    <n v="2019"/>
    <d v="2019-03-19T00:00:00"/>
    <x v="7"/>
    <s v="MWW"/>
    <x v="0"/>
    <d v="1899-12-30T08:57:00"/>
    <n v="31"/>
    <s v="rbp"/>
    <s v="Redband Parrotfish"/>
    <s v="Sparisoma aurofrenatum"/>
    <x v="7"/>
    <x v="1"/>
    <n v="19"/>
    <n v="1"/>
    <s v="t"/>
    <n v="1.072E-2"/>
    <n v="3.12"/>
    <n v="-4.0781000000000001"/>
    <n v="2.7437999999999998"/>
    <n v="104.69019779399261"/>
    <n v="149.3977752647418"/>
    <n v="149.3977752647418"/>
  </r>
  <r>
    <n v="2019"/>
    <d v="2019-03-19T00:00:00"/>
    <x v="7"/>
    <s v="MWW"/>
    <x v="0"/>
    <d v="1899-12-30T08:57:00"/>
    <n v="31"/>
    <s v="qup"/>
    <s v="Queen Parrotfish"/>
    <s v="Scarus vetula"/>
    <x v="7"/>
    <x v="1"/>
    <n v="8"/>
    <n v="1"/>
    <s v="j"/>
    <n v="1.38E-2"/>
    <n v="3.03"/>
    <n v="-5.0162000000000004"/>
    <n v="3.1109"/>
    <n v="7.5204139611424496"/>
    <n v="8.0190448143496464"/>
    <n v="8.0190448143496464"/>
  </r>
  <r>
    <n v="2019"/>
    <d v="2019-03-19T00:00:00"/>
    <x v="7"/>
    <s v="MWW"/>
    <x v="0"/>
    <d v="1899-12-30T08:57:00"/>
    <n v="31"/>
    <s v="strp"/>
    <s v="Striped Parrotfish"/>
    <s v="Scarus iserti"/>
    <x v="7"/>
    <x v="1"/>
    <n v="8"/>
    <n v="1"/>
    <s v="j"/>
    <n v="1.0959999999999999E-2"/>
    <n v="3.01"/>
    <n v="-4.8887"/>
    <n v="3.0548000000000002"/>
    <n v="5.7294299636484229"/>
    <n v="8.4112258089550505"/>
    <n v="8.4112258089550505"/>
  </r>
  <r>
    <n v="2019"/>
    <d v="2019-03-19T00:00:00"/>
    <x v="7"/>
    <s v="MWW"/>
    <x v="0"/>
    <d v="1899-12-30T08:57:00"/>
    <n v="31"/>
    <s v="prp"/>
    <s v="Princess Parrotfish"/>
    <s v="Scarus taeniopterus"/>
    <x v="7"/>
    <x v="1"/>
    <n v="22"/>
    <n v="1"/>
    <s v="t"/>
    <n v="3.3500000000000002E-2"/>
    <n v="2.7086000000000001"/>
    <n v="-3.2256999999999998"/>
    <n v="2.3852000000000002"/>
    <n v="144.92085256517834"/>
    <n v="229.85109565998633"/>
    <n v="229.85109565998633"/>
  </r>
  <r>
    <n v="2019"/>
    <d v="2019-03-19T00:00:00"/>
    <x v="7"/>
    <s v="MWW"/>
    <x v="0"/>
    <d v="1899-12-30T08:57:00"/>
    <n v="31"/>
    <s v="prp"/>
    <s v="Princess Parrotfish"/>
    <s v="Scarus taeniopterus"/>
    <x v="7"/>
    <x v="1"/>
    <n v="2"/>
    <n v="4"/>
    <s v="j"/>
    <n v="3.3500000000000002E-2"/>
    <n v="2.7086000000000001"/>
    <n v="-3.2256999999999998"/>
    <n v="2.3852000000000002"/>
    <n v="0.21898514404304498"/>
    <n v="0.75425247798161132"/>
    <n v="3.0170099119264453"/>
  </r>
  <r>
    <n v="2019"/>
    <d v="2019-03-19T00:00:00"/>
    <x v="7"/>
    <s v="MWW"/>
    <x v="0"/>
    <d v="1899-12-30T08:57:00"/>
    <n v="31"/>
    <s v="prp"/>
    <s v="Princess Parrotfish"/>
    <s v="Scarus taeniopterus"/>
    <x v="7"/>
    <x v="1"/>
    <n v="3"/>
    <n v="2"/>
    <m/>
    <n v="3.3500000000000002E-2"/>
    <n v="2.7086000000000001"/>
    <n v="-3.2256999999999998"/>
    <n v="2.3852000000000002"/>
    <n v="0.65671273400963648"/>
    <n v="1.9839449475553055"/>
    <n v="3.967889895110611"/>
  </r>
  <r>
    <n v="2019"/>
    <d v="2019-03-19T00:00:00"/>
    <x v="7"/>
    <s v="MWW"/>
    <x v="0"/>
    <d v="1899-12-30T08:57:00"/>
    <n v="31"/>
    <s v="stop"/>
    <s v="Stoplight Parrotfish"/>
    <s v="Sparisoma viride"/>
    <x v="7"/>
    <x v="1"/>
    <n v="12"/>
    <n v="1"/>
    <s v="i"/>
    <n v="1.38E-2"/>
    <n v="3.04"/>
    <n v="-4.4317000000000002"/>
    <n v="2.9051"/>
    <n v="26.338441566816869"/>
    <n v="40.600318253552281"/>
    <n v="40.600318253552281"/>
  </r>
  <r>
    <n v="2019"/>
    <d v="2019-03-19T00:00:00"/>
    <x v="7"/>
    <s v="MWW"/>
    <x v="0"/>
    <d v="1899-12-30T08:57:00"/>
    <n v="31"/>
    <s v="stop"/>
    <s v="Stoplight Parrotfish"/>
    <s v="Sparisoma viride"/>
    <x v="7"/>
    <x v="1"/>
    <n v="18"/>
    <n v="1"/>
    <s v="i"/>
    <n v="1.38E-2"/>
    <n v="3.04"/>
    <n v="-4.4317000000000002"/>
    <n v="2.9051"/>
    <n v="90.345703069474155"/>
    <n v="131.85364940800787"/>
    <n v="131.85364940800787"/>
  </r>
  <r>
    <n v="2019"/>
    <d v="2019-03-19T00:00:00"/>
    <x v="7"/>
    <s v="MWW"/>
    <x v="0"/>
    <d v="1899-12-30T08:57:00"/>
    <n v="31"/>
    <s v="prp"/>
    <s v="Princess Parrotfish"/>
    <s v="Scarus taeniopterus"/>
    <x v="7"/>
    <x v="1"/>
    <n v="5"/>
    <n v="2"/>
    <s v="j"/>
    <n v="3.3500000000000002E-2"/>
    <n v="2.7086000000000001"/>
    <n v="-3.2256999999999998"/>
    <n v="2.3852000000000002"/>
    <n v="2.6198411586557824"/>
    <n v="6.7093933568168316"/>
    <n v="13.418786713633663"/>
  </r>
  <r>
    <n v="2019"/>
    <d v="2019-03-19T00:00:00"/>
    <x v="7"/>
    <s v="MWW"/>
    <x v="0"/>
    <d v="1899-12-30T08:57:00"/>
    <n v="31"/>
    <s v="prp"/>
    <s v="Princess Parrotfish"/>
    <s v="Scarus taeniopterus"/>
    <x v="7"/>
    <x v="1"/>
    <n v="8"/>
    <n v="1"/>
    <s v="j"/>
    <n v="3.3500000000000002E-2"/>
    <n v="2.7086000000000001"/>
    <n v="-3.2256999999999998"/>
    <n v="2.3852000000000002"/>
    <n v="9.3573817111532165"/>
    <n v="20.584969932158472"/>
    <n v="20.584969932158472"/>
  </r>
  <r>
    <n v="2019"/>
    <d v="2019-03-19T00:00:00"/>
    <x v="7"/>
    <s v="MWW"/>
    <x v="0"/>
    <d v="1899-12-30T08:57:00"/>
    <n v="31"/>
    <s v="rbp"/>
    <s v="Redband Parrotfish"/>
    <s v="Sparisoma aurofrenatum"/>
    <x v="7"/>
    <x v="1"/>
    <n v="5"/>
    <n v="1"/>
    <s v="j"/>
    <n v="1.072E-2"/>
    <n v="3.12"/>
    <n v="-4.0781000000000001"/>
    <n v="2.7437999999999998"/>
    <n v="1.6254783853713242"/>
    <n v="3.8329565652892388"/>
    <n v="3.8329565652892388"/>
  </r>
  <r>
    <n v="2019"/>
    <d v="2019-03-19T00:00:00"/>
    <x v="7"/>
    <s v="MWW"/>
    <x v="0"/>
    <d v="1899-12-30T08:57:00"/>
    <n v="31"/>
    <s v="blt"/>
    <s v="Blue Tang"/>
    <s v="Acanthurus coeruleus"/>
    <x v="8"/>
    <x v="1"/>
    <n v="18"/>
    <n v="1"/>
    <m/>
    <n v="2.512E-2"/>
    <n v="2.96"/>
    <n v="-2.8241999999999998"/>
    <n v="2.2637999999999998"/>
    <n v="130.5047293049154"/>
    <n v="191.11109332634919"/>
    <n v="191.11109332634919"/>
  </r>
  <r>
    <n v="2019"/>
    <d v="2019-03-19T00:00:00"/>
    <x v="7"/>
    <s v="MWW"/>
    <x v="0"/>
    <d v="1899-12-30T08:57:00"/>
    <n v="31"/>
    <s v="bld"/>
    <s v="Black Durgon"/>
    <s v="Melichthys niger"/>
    <x v="18"/>
    <x v="2"/>
    <n v="18"/>
    <n v="1"/>
    <m/>
    <n v="2.3439999999999999E-2"/>
    <n v="2.95"/>
    <s v="NA"/>
    <s v="NA"/>
    <n v="118.30728756786792"/>
    <s v="NA"/>
    <n v="118.30728756786792"/>
  </r>
  <r>
    <n v="2019"/>
    <d v="2019-03-19T00:00:00"/>
    <x v="7"/>
    <s v="MWW"/>
    <x v="0"/>
    <d v="1899-12-30T08:57:00"/>
    <n v="31"/>
    <s v="snp"/>
    <s v="Sharp-nose puffer "/>
    <s v="Canthigaster rostrata"/>
    <x v="11"/>
    <x v="2"/>
    <n v="3"/>
    <n v="1"/>
    <m/>
    <n v="2.239E-2"/>
    <n v="2.96"/>
    <s v="NA"/>
    <s v="NA"/>
    <n v="0.57853948885208784"/>
    <s v="NA"/>
    <n v="0.57853948885208784"/>
  </r>
  <r>
    <n v="2019"/>
    <d v="2019-03-19T00:00:00"/>
    <x v="7"/>
    <s v="MWW"/>
    <x v="0"/>
    <d v="1899-12-30T08:57:00"/>
    <n v="31"/>
    <s v="snp"/>
    <s v="Sharp-nose puffer "/>
    <s v="Canthigaster rostrata"/>
    <x v="11"/>
    <x v="2"/>
    <n v="6"/>
    <n v="1"/>
    <m/>
    <n v="2.239E-2"/>
    <n v="2.96"/>
    <s v="NA"/>
    <s v="NA"/>
    <n v="4.501754368842863"/>
    <s v="NA"/>
    <n v="4.501754368842863"/>
  </r>
  <r>
    <n v="2019"/>
    <d v="2019-03-19T00:00:00"/>
    <x v="7"/>
    <s v="MWW"/>
    <x v="1"/>
    <d v="1899-12-30T09:06:00"/>
    <n v="30"/>
    <s v="csg"/>
    <s v="Caesar Grunt"/>
    <s v="Haemulon carbonarium"/>
    <x v="3"/>
    <x v="0"/>
    <n v="28"/>
    <n v="1"/>
    <m/>
    <n v="1.738E-2"/>
    <n v="2.98"/>
    <s v="NA"/>
    <s v="NA"/>
    <n v="356.92807153199328"/>
    <s v="NA"/>
    <n v="356.92807153199328"/>
  </r>
  <r>
    <n v="2019"/>
    <d v="2019-03-19T00:00:00"/>
    <x v="7"/>
    <s v="MWW"/>
    <x v="1"/>
    <d v="1899-12-30T09:06:00"/>
    <n v="30"/>
    <s v="grb"/>
    <s v="Graysby"/>
    <s v="Cephalopholis cruentata"/>
    <x v="2"/>
    <x v="0"/>
    <n v="24"/>
    <n v="1"/>
    <m/>
    <n v="1.1220000000000001E-2"/>
    <n v="3.07"/>
    <s v="NA"/>
    <s v="NA"/>
    <n v="193.74984733419532"/>
    <s v="NA"/>
    <n v="193.74984733419532"/>
  </r>
  <r>
    <n v="2019"/>
    <d v="2019-03-19T00:00:00"/>
    <x v="7"/>
    <s v="MWW"/>
    <x v="1"/>
    <d v="1899-12-30T09:06:00"/>
    <n v="30"/>
    <s v="smg"/>
    <s v="Smallmouth Grunt"/>
    <s v="Haemulon chrysargyreum"/>
    <x v="3"/>
    <x v="0"/>
    <n v="17"/>
    <n v="11"/>
    <m/>
    <n v="1.259E-2"/>
    <n v="2.99"/>
    <s v="NA"/>
    <s v="NA"/>
    <n v="60.12678810658732"/>
    <s v="NA"/>
    <n v="661.39466917246057"/>
  </r>
  <r>
    <n v="2019"/>
    <d v="2019-03-19T00:00:00"/>
    <x v="7"/>
    <s v="MWW"/>
    <x v="1"/>
    <d v="1899-12-30T09:06:00"/>
    <n v="30"/>
    <s v="smg"/>
    <s v="Smallmouth Grunt"/>
    <s v="Haemulon chrysargyreum"/>
    <x v="3"/>
    <x v="0"/>
    <n v="18"/>
    <n v="3"/>
    <m/>
    <n v="1.259E-2"/>
    <n v="2.99"/>
    <s v="NA"/>
    <s v="NA"/>
    <n v="71.333005117288693"/>
    <s v="NA"/>
    <n v="213.99901535186609"/>
  </r>
  <r>
    <n v="2019"/>
    <d v="2019-03-19T00:00:00"/>
    <x v="7"/>
    <s v="MWW"/>
    <x v="1"/>
    <d v="1899-12-30T09:06:00"/>
    <n v="30"/>
    <s v="bbs"/>
    <s v="Blackbar soldierfish"/>
    <s v="Myripristis jacobus "/>
    <x v="6"/>
    <x v="0"/>
    <n v="16"/>
    <n v="1"/>
    <m/>
    <n v="1.2019999999999999E-2"/>
    <n v="3.06"/>
    <s v="NA"/>
    <s v="NA"/>
    <n v="58.144898213408602"/>
    <s v="NA"/>
    <n v="58.144898213408602"/>
  </r>
  <r>
    <n v="2019"/>
    <d v="2019-03-19T00:00:00"/>
    <x v="7"/>
    <s v="MWW"/>
    <x v="1"/>
    <d v="1899-12-30T09:06:00"/>
    <n v="30"/>
    <s v="bhw"/>
    <s v="Bluehead Wrasse"/>
    <s v="Thalassoma bifasciatum"/>
    <x v="1"/>
    <x v="0"/>
    <n v="5"/>
    <n v="10"/>
    <m/>
    <n v="8.9099999999999995E-3"/>
    <n v="3.01"/>
    <s v="NA"/>
    <s v="NA"/>
    <n v="1.1318201385239828"/>
    <s v="NA"/>
    <n v="11.318201385239828"/>
  </r>
  <r>
    <n v="2019"/>
    <d v="2019-03-19T00:00:00"/>
    <x v="7"/>
    <s v="MWW"/>
    <x v="1"/>
    <d v="1899-12-30T09:06:00"/>
    <n v="30"/>
    <s v="bhw"/>
    <s v="Bluehead Wrasse"/>
    <s v="Thalassoma bifasciatum"/>
    <x v="1"/>
    <x v="0"/>
    <n v="8"/>
    <n v="1"/>
    <m/>
    <n v="8.9099999999999995E-3"/>
    <n v="3.01"/>
    <s v="NA"/>
    <s v="NA"/>
    <n v="4.6577756365061544"/>
    <s v="NA"/>
    <n v="4.6577756365061544"/>
  </r>
  <r>
    <n v="2019"/>
    <d v="2019-03-19T00:00:00"/>
    <x v="7"/>
    <s v="MWW"/>
    <x v="1"/>
    <d v="1899-12-30T09:06:00"/>
    <n v="30"/>
    <s v="yhw"/>
    <s v="Yellowhead Wrasse"/>
    <s v="Halichoeres garnoti"/>
    <x v="1"/>
    <x v="0"/>
    <n v="5"/>
    <n v="1"/>
    <m/>
    <n v="0.01"/>
    <n v="3.13"/>
    <s v="NA"/>
    <s v="NA"/>
    <n v="1.540905884130453"/>
    <s v="NA"/>
    <n v="1.540905884130453"/>
  </r>
  <r>
    <n v="2019"/>
    <d v="2019-03-19T00:00:00"/>
    <x v="7"/>
    <s v="MWW"/>
    <x v="1"/>
    <d v="1899-12-30T09:06:00"/>
    <n v="30"/>
    <s v="yhw"/>
    <s v="Yellowhead Wrasse"/>
    <s v="Halichoeres garnoti"/>
    <x v="1"/>
    <x v="0"/>
    <n v="10"/>
    <n v="1"/>
    <m/>
    <n v="0.01"/>
    <n v="3.13"/>
    <s v="NA"/>
    <s v="NA"/>
    <n v="13.48962882591654"/>
    <s v="NA"/>
    <n v="13.48962882591654"/>
  </r>
  <r>
    <n v="2019"/>
    <d v="2019-03-19T00:00:00"/>
    <x v="7"/>
    <s v="MWW"/>
    <x v="1"/>
    <d v="1899-12-30T09:06:00"/>
    <n v="30"/>
    <s v="bbs"/>
    <s v="Blackbar soldierfish"/>
    <s v="Myripristis jacobus "/>
    <x v="6"/>
    <x v="0"/>
    <n v="16"/>
    <n v="2"/>
    <m/>
    <n v="1.2019999999999999E-2"/>
    <n v="3.06"/>
    <s v="NA"/>
    <s v="NA"/>
    <n v="58.144898213408602"/>
    <s v="NA"/>
    <n v="116.2897964268172"/>
  </r>
  <r>
    <n v="2019"/>
    <d v="2019-03-19T00:00:00"/>
    <x v="7"/>
    <s v="MWW"/>
    <x v="1"/>
    <d v="1899-12-30T09:06:00"/>
    <n v="30"/>
    <s v="ljs"/>
    <s v="Longjaw squirrelfish"/>
    <s v="Neoniphon marianus"/>
    <x v="6"/>
    <x v="0"/>
    <n v="15"/>
    <n v="1"/>
    <m/>
    <n v="1.549E-2"/>
    <n v="2.98"/>
    <s v="NA"/>
    <s v="NA"/>
    <n v="49.52259225934101"/>
    <s v="NA"/>
    <n v="49.52259225934101"/>
  </r>
  <r>
    <n v="2019"/>
    <d v="2019-03-19T00:00:00"/>
    <x v="7"/>
    <s v="MWW"/>
    <x v="1"/>
    <d v="1899-12-30T09:06:00"/>
    <n v="30"/>
    <s v="yhw"/>
    <s v="Yellowhead Wrasse"/>
    <s v="Halichoeres garnoti"/>
    <x v="1"/>
    <x v="0"/>
    <n v="14"/>
    <n v="1"/>
    <m/>
    <n v="0.01"/>
    <n v="3.13"/>
    <s v="NA"/>
    <s v="NA"/>
    <n v="38.670585858358713"/>
    <s v="NA"/>
    <n v="38.670585858358713"/>
  </r>
  <r>
    <n v="2019"/>
    <d v="2019-03-19T00:00:00"/>
    <x v="7"/>
    <s v="MWW"/>
    <x v="1"/>
    <d v="1899-12-30T09:06:00"/>
    <n v="30"/>
    <s v="yhw"/>
    <s v="Yellowhead Wrasse"/>
    <s v="Halichoeres garnoti"/>
    <x v="1"/>
    <x v="0"/>
    <n v="8"/>
    <n v="2"/>
    <m/>
    <n v="0.01"/>
    <n v="3.13"/>
    <s v="NA"/>
    <s v="NA"/>
    <n v="6.7092142277548126"/>
    <s v="NA"/>
    <n v="13.418428455509625"/>
  </r>
  <r>
    <n v="2019"/>
    <d v="2019-03-19T00:00:00"/>
    <x v="7"/>
    <s v="MWW"/>
    <x v="1"/>
    <d v="1899-12-30T09:06:00"/>
    <n v="30"/>
    <s v="yhw"/>
    <s v="Yellowhead Wrasse"/>
    <s v="Halichoeres garnoti"/>
    <x v="1"/>
    <x v="0"/>
    <n v="10"/>
    <n v="1"/>
    <m/>
    <n v="0.01"/>
    <n v="3.13"/>
    <s v="NA"/>
    <s v="NA"/>
    <n v="13.48962882591654"/>
    <s v="NA"/>
    <n v="13.48962882591654"/>
  </r>
  <r>
    <n v="2019"/>
    <d v="2019-03-19T00:00:00"/>
    <x v="7"/>
    <s v="MWW"/>
    <x v="1"/>
    <d v="1899-12-30T09:06:00"/>
    <n v="30"/>
    <s v="bbs"/>
    <s v="Blackbar soldierfish"/>
    <s v="Myripristis jacobus "/>
    <x v="6"/>
    <x v="0"/>
    <n v="18"/>
    <n v="2"/>
    <m/>
    <n v="1.2019999999999999E-2"/>
    <n v="3.06"/>
    <s v="NA"/>
    <s v="NA"/>
    <n v="83.375477327526866"/>
    <s v="NA"/>
    <n v="166.75095465505373"/>
  </r>
  <r>
    <n v="2019"/>
    <d v="2019-03-19T00:00:00"/>
    <x v="7"/>
    <s v="MWW"/>
    <x v="1"/>
    <d v="1899-12-30T09:06:00"/>
    <n v="30"/>
    <s v="yhw"/>
    <s v="Yellowhead Wrasse"/>
    <s v="Halichoeres garnoti"/>
    <x v="1"/>
    <x v="0"/>
    <n v="6"/>
    <n v="2"/>
    <m/>
    <n v="0.01"/>
    <n v="3.13"/>
    <s v="NA"/>
    <s v="NA"/>
    <n v="2.7265496699528886"/>
    <s v="NA"/>
    <n v="5.4530993399057772"/>
  </r>
  <r>
    <n v="2019"/>
    <d v="2019-03-19T00:00:00"/>
    <x v="7"/>
    <s v="MWW"/>
    <x v="1"/>
    <d v="1899-12-30T09:06:00"/>
    <n v="30"/>
    <s v="yhw"/>
    <s v="Yellowhead Wrasse"/>
    <s v="Halichoeres garnoti"/>
    <x v="1"/>
    <x v="0"/>
    <n v="3"/>
    <n v="1"/>
    <m/>
    <n v="0.01"/>
    <n v="3.13"/>
    <s v="NA"/>
    <s v="NA"/>
    <n v="0.3114508548769428"/>
    <s v="NA"/>
    <n v="0.3114508548769428"/>
  </r>
  <r>
    <n v="2019"/>
    <d v="2019-03-19T00:00:00"/>
    <x v="7"/>
    <s v="MWW"/>
    <x v="1"/>
    <d v="1899-12-30T09:06:00"/>
    <n v="30"/>
    <s v="grb"/>
    <s v="Graysby"/>
    <s v="Cephalopholis cruentata"/>
    <x v="2"/>
    <x v="0"/>
    <n v="13"/>
    <n v="1"/>
    <m/>
    <n v="1.1220000000000001E-2"/>
    <n v="3.07"/>
    <s v="NA"/>
    <s v="NA"/>
    <n v="29.498433154231666"/>
    <s v="NA"/>
    <n v="29.498433154231666"/>
  </r>
  <r>
    <n v="2019"/>
    <d v="2019-03-19T00:00:00"/>
    <x v="7"/>
    <s v="MWW"/>
    <x v="1"/>
    <d v="1899-12-30T09:06:00"/>
    <n v="30"/>
    <s v="ygf"/>
    <s v="Goatfish"/>
    <s v="Mulloidichthys martinicus"/>
    <x v="4"/>
    <x v="0"/>
    <n v="17"/>
    <n v="1"/>
    <m/>
    <n v="9.7699999999999992E-3"/>
    <n v="3.12"/>
    <s v="NA"/>
    <s v="NA"/>
    <n v="67.436527390317082"/>
    <s v="NA"/>
    <n v="67.436527390317082"/>
  </r>
  <r>
    <n v="2019"/>
    <d v="2019-03-19T00:00:00"/>
    <x v="7"/>
    <s v="MWW"/>
    <x v="1"/>
    <d v="1899-12-30T09:06:00"/>
    <n v="30"/>
    <s v="grb"/>
    <s v="Graysby"/>
    <s v="Cephalopholis cruentata"/>
    <x v="2"/>
    <x v="0"/>
    <n v="17"/>
    <n v="1"/>
    <m/>
    <n v="1.1220000000000001E-2"/>
    <n v="3.07"/>
    <s v="NA"/>
    <s v="NA"/>
    <n v="67.215749482265423"/>
    <s v="NA"/>
    <n v="67.215749482265423"/>
  </r>
  <r>
    <n v="2019"/>
    <d v="2019-03-19T00:00:00"/>
    <x v="7"/>
    <s v="MWW"/>
    <x v="1"/>
    <d v="1899-12-30T09:06:00"/>
    <n v="30"/>
    <s v="rtp"/>
    <s v="Redtail Parrotfish"/>
    <s v="Sparisoma chrysopterum"/>
    <x v="7"/>
    <x v="1"/>
    <n v="33"/>
    <n v="1"/>
    <s v="i"/>
    <n v="1.072E-2"/>
    <n v="3.09"/>
    <n v="-3.0508999999999999"/>
    <n v="2.3191999999999999"/>
    <n v="527.71915648055392"/>
    <n v="616.64828694702783"/>
    <n v="616.64828694702783"/>
  </r>
  <r>
    <n v="2019"/>
    <d v="2019-03-19T00:00:00"/>
    <x v="7"/>
    <s v="MWW"/>
    <x v="1"/>
    <d v="1899-12-30T09:06:00"/>
    <n v="30"/>
    <s v="qup"/>
    <s v="Queen Parrotfish"/>
    <s v="Scarus vetula"/>
    <x v="7"/>
    <x v="1"/>
    <n v="37"/>
    <n v="1"/>
    <s v="t"/>
    <n v="1.38E-2"/>
    <n v="3.03"/>
    <n v="-5.0162000000000004"/>
    <n v="3.1109"/>
    <n v="778.98717980824449"/>
    <n v="940.19674519620162"/>
    <n v="940.19674519620162"/>
  </r>
  <r>
    <n v="2019"/>
    <d v="2019-03-19T00:00:00"/>
    <x v="7"/>
    <s v="MWW"/>
    <x v="1"/>
    <d v="1899-12-30T09:06:00"/>
    <n v="30"/>
    <s v="prp"/>
    <s v="Princess Parrotfish"/>
    <s v="Scarus taeniopterus"/>
    <x v="7"/>
    <x v="1"/>
    <n v="22"/>
    <n v="2"/>
    <s v="t"/>
    <n v="3.3500000000000002E-2"/>
    <n v="2.7086000000000001"/>
    <n v="-3.2256999999999998"/>
    <n v="2.3852000000000002"/>
    <n v="144.92085256517834"/>
    <n v="229.85109565998633"/>
    <n v="459.70219131997266"/>
  </r>
  <r>
    <n v="2019"/>
    <d v="2019-03-19T00:00:00"/>
    <x v="7"/>
    <s v="MWW"/>
    <x v="1"/>
    <d v="1899-12-30T09:06:00"/>
    <n v="30"/>
    <s v="prp"/>
    <s v="Princess Parrotfish"/>
    <s v="Scarus taeniopterus"/>
    <x v="7"/>
    <x v="1"/>
    <n v="3"/>
    <n v="1"/>
    <s v="j"/>
    <n v="3.3500000000000002E-2"/>
    <n v="2.7086000000000001"/>
    <n v="-3.2256999999999998"/>
    <n v="2.3852000000000002"/>
    <n v="0.65671273400963648"/>
    <n v="1.9839449475553055"/>
    <n v="1.9839449475553055"/>
  </r>
  <r>
    <n v="2019"/>
    <d v="2019-03-19T00:00:00"/>
    <x v="7"/>
    <s v="MWW"/>
    <x v="1"/>
    <d v="1899-12-30T09:06:00"/>
    <n v="30"/>
    <s v="prp"/>
    <s v="Princess Parrotfish"/>
    <s v="Scarus taeniopterus"/>
    <x v="7"/>
    <x v="1"/>
    <n v="12"/>
    <n v="3"/>
    <s v="i"/>
    <n v="3.3500000000000002E-2"/>
    <n v="2.7086000000000001"/>
    <n v="-3.2256999999999998"/>
    <n v="2.3852000000000002"/>
    <n v="28.061774480442775"/>
    <n v="54.145592205106873"/>
    <n v="162.43677661532061"/>
  </r>
  <r>
    <n v="2019"/>
    <d v="2019-03-19T00:00:00"/>
    <x v="7"/>
    <s v="MWW"/>
    <x v="1"/>
    <d v="1899-12-30T09:06:00"/>
    <n v="30"/>
    <s v="prp"/>
    <s v="Princess Parrotfish"/>
    <s v="Scarus taeniopterus"/>
    <x v="7"/>
    <x v="1"/>
    <n v="15"/>
    <n v="1"/>
    <m/>
    <n v="3.3500000000000002E-2"/>
    <n v="2.7086000000000001"/>
    <n v="-3.2256999999999998"/>
    <n v="2.3852000000000002"/>
    <n v="51.357702984233178"/>
    <n v="92.19616810425471"/>
    <n v="92.19616810425471"/>
  </r>
  <r>
    <n v="2019"/>
    <d v="2019-03-19T00:00:00"/>
    <x v="7"/>
    <s v="MWW"/>
    <x v="1"/>
    <d v="1899-12-30T09:06:00"/>
    <n v="30"/>
    <s v="stop"/>
    <s v="Stoplight Parrotfish"/>
    <s v="Sparisoma viride"/>
    <x v="7"/>
    <x v="1"/>
    <n v="15"/>
    <n v="1"/>
    <s v="i"/>
    <n v="1.38E-2"/>
    <n v="3.04"/>
    <n v="-4.4317000000000002"/>
    <n v="2.9051"/>
    <n v="51.903484390238546"/>
    <n v="77.635922295629129"/>
    <n v="77.635922295629129"/>
  </r>
  <r>
    <n v="2019"/>
    <d v="2019-03-19T00:00:00"/>
    <x v="7"/>
    <s v="MWW"/>
    <x v="1"/>
    <d v="1899-12-30T09:06:00"/>
    <n v="30"/>
    <s v="prp"/>
    <s v="Princess Parrotfish"/>
    <s v="Scarus taeniopterus"/>
    <x v="7"/>
    <x v="1"/>
    <n v="18"/>
    <n v="1"/>
    <s v="i"/>
    <n v="3.3500000000000002E-2"/>
    <n v="2.7086000000000001"/>
    <n v="-3.2256999999999998"/>
    <n v="2.3852000000000002"/>
    <n v="84.154222975924739"/>
    <n v="142.42163893869329"/>
    <n v="142.42163893869329"/>
  </r>
  <r>
    <n v="2019"/>
    <d v="2019-03-19T00:00:00"/>
    <x v="7"/>
    <s v="MWW"/>
    <x v="1"/>
    <d v="1899-12-30T09:06:00"/>
    <n v="30"/>
    <s v="prp"/>
    <s v="Princess Parrotfish"/>
    <s v="Scarus taeniopterus"/>
    <x v="7"/>
    <x v="1"/>
    <n v="5"/>
    <n v="2"/>
    <s v="j"/>
    <n v="3.3500000000000002E-2"/>
    <n v="2.7086000000000001"/>
    <n v="-3.2256999999999998"/>
    <n v="2.3852000000000002"/>
    <n v="2.6198411586557824"/>
    <n v="6.7093933568168316"/>
    <n v="13.418786713633663"/>
  </r>
  <r>
    <n v="2019"/>
    <d v="2019-03-19T00:00:00"/>
    <x v="7"/>
    <s v="MWW"/>
    <x v="1"/>
    <d v="1899-12-30T09:06:00"/>
    <n v="30"/>
    <s v="prp"/>
    <s v="Princess Parrotfish"/>
    <s v="Scarus taeniopterus"/>
    <x v="7"/>
    <x v="1"/>
    <n v="6"/>
    <n v="2"/>
    <s v="j"/>
    <n v="3.3500000000000002E-2"/>
    <n v="2.7086000000000001"/>
    <n v="-3.2256999999999998"/>
    <n v="2.3852000000000002"/>
    <n v="4.2928457508060323"/>
    <n v="10.364452425850182"/>
    <n v="20.728904851700364"/>
  </r>
  <r>
    <n v="2019"/>
    <d v="2019-03-19T00:00:00"/>
    <x v="7"/>
    <s v="MWW"/>
    <x v="1"/>
    <d v="1899-12-30T09:06:00"/>
    <n v="30"/>
    <s v="stop"/>
    <s v="Stoplight Parrotfish"/>
    <s v="Sparisoma viride"/>
    <x v="7"/>
    <x v="1"/>
    <n v="1"/>
    <n v="1"/>
    <s v="i"/>
    <n v="1.38E-2"/>
    <n v="3.04"/>
    <n v="-4.4317000000000002"/>
    <n v="2.9051"/>
    <n v="1.38E-2"/>
    <n v="2.9744042981251381E-2"/>
    <n v="2.9744042981251381E-2"/>
  </r>
  <r>
    <n v="2019"/>
    <d v="2019-03-19T00:00:00"/>
    <x v="7"/>
    <s v="MWW"/>
    <x v="1"/>
    <d v="1899-12-30T09:06:00"/>
    <n v="30"/>
    <s v="stop"/>
    <s v="Stoplight Parrotfish"/>
    <s v="Sparisoma viride"/>
    <x v="7"/>
    <x v="1"/>
    <n v="23"/>
    <n v="1"/>
    <s v="i"/>
    <n v="1.38E-2"/>
    <n v="3.04"/>
    <n v="-4.4317000000000002"/>
    <n v="2.9051"/>
    <n v="190.34072005024225"/>
    <n v="268.75437106326598"/>
    <n v="268.75437106326598"/>
  </r>
  <r>
    <n v="2019"/>
    <d v="2019-03-19T00:00:00"/>
    <x v="7"/>
    <s v="MWW"/>
    <x v="1"/>
    <d v="1899-12-30T09:06:00"/>
    <n v="30"/>
    <s v="qup"/>
    <s v="Queen Parrotfish"/>
    <s v="Scarus vetula"/>
    <x v="7"/>
    <x v="1"/>
    <n v="19"/>
    <n v="1"/>
    <s v="i"/>
    <n v="1.38E-2"/>
    <n v="3.03"/>
    <n v="-5.0162000000000004"/>
    <n v="3.1109"/>
    <n v="103.39570464445558"/>
    <n v="118.24276512290622"/>
    <n v="118.24276512290622"/>
  </r>
  <r>
    <n v="2019"/>
    <d v="2019-03-19T00:00:00"/>
    <x v="7"/>
    <s v="MWW"/>
    <x v="1"/>
    <d v="1899-12-30T09:06:00"/>
    <n v="30"/>
    <s v="strp"/>
    <s v="Striped Parrotfish"/>
    <s v="Scarus iserti"/>
    <x v="7"/>
    <x v="1"/>
    <n v="4"/>
    <n v="1"/>
    <s v="j"/>
    <n v="1.0959999999999999E-2"/>
    <n v="3.01"/>
    <n v="-4.8887"/>
    <n v="3.0548000000000002"/>
    <n v="0.71123173750391744"/>
    <n v="1.0122152160204034"/>
    <n v="1.0122152160204034"/>
  </r>
  <r>
    <n v="2019"/>
    <d v="2019-03-19T00:00:00"/>
    <x v="7"/>
    <s v="MWW"/>
    <x v="1"/>
    <d v="1899-12-30T09:06:00"/>
    <n v="30"/>
    <s v="rbp"/>
    <s v="Redband Parrotfish"/>
    <s v="Sparisoma aurofrenatum"/>
    <x v="7"/>
    <x v="1"/>
    <n v="5"/>
    <n v="1"/>
    <s v="j"/>
    <n v="1.072E-2"/>
    <n v="3.12"/>
    <n v="-4.0781000000000001"/>
    <n v="2.7437999999999998"/>
    <n v="1.6254783853713242"/>
    <n v="3.8329565652892388"/>
    <n v="3.8329565652892388"/>
  </r>
  <r>
    <n v="2019"/>
    <d v="2019-03-19T00:00:00"/>
    <x v="7"/>
    <s v="MWW"/>
    <x v="1"/>
    <d v="1899-12-30T09:06:00"/>
    <n v="30"/>
    <s v="stop"/>
    <s v="Stoplight Parrotfish"/>
    <s v="Sparisoma viride"/>
    <x v="7"/>
    <x v="1"/>
    <n v="26"/>
    <n v="1"/>
    <s v="t"/>
    <n v="1.38E-2"/>
    <n v="3.04"/>
    <n v="-4.4317000000000002"/>
    <n v="2.9051"/>
    <n v="276.31092977022331"/>
    <n v="383.741768934785"/>
    <n v="383.741768934785"/>
  </r>
  <r>
    <n v="2019"/>
    <d v="2019-03-19T00:00:00"/>
    <x v="7"/>
    <s v="MWW"/>
    <x v="1"/>
    <d v="1899-12-30T09:06:00"/>
    <n v="30"/>
    <s v="rbp"/>
    <s v="Redband Parrotfish"/>
    <s v="Sparisoma aurofrenatum"/>
    <x v="7"/>
    <x v="1"/>
    <n v="16"/>
    <n v="1"/>
    <s v="i"/>
    <n v="1.072E-2"/>
    <n v="3.12"/>
    <n v="-4.0781000000000001"/>
    <n v="2.7437999999999998"/>
    <n v="61.241967015019895"/>
    <n v="93.231872840853399"/>
    <n v="93.231872840853399"/>
  </r>
  <r>
    <n v="2019"/>
    <d v="2019-03-19T00:00:00"/>
    <x v="7"/>
    <s v="MWW"/>
    <x v="1"/>
    <d v="1899-12-30T09:06:00"/>
    <n v="30"/>
    <s v="spt"/>
    <s v="Spotted Trunkfish"/>
    <s v="Lactophrys bicaudalis"/>
    <x v="10"/>
    <x v="2"/>
    <n v="15"/>
    <n v="1"/>
    <m/>
    <n v="4.9000000000000002E-2"/>
    <n v="2.78"/>
    <s v="NA"/>
    <s v="NA"/>
    <n v="91.144355899496077"/>
    <s v="NA"/>
    <n v="91.144355899496077"/>
  </r>
  <r>
    <n v="2019"/>
    <d v="2019-03-19T00:00:00"/>
    <x v="7"/>
    <s v="MWW"/>
    <x v="1"/>
    <d v="1899-12-30T09:06:00"/>
    <n v="30"/>
    <s v="spt"/>
    <s v="Spotted Trunkfish"/>
    <s v="Lactophrys bicaudalis"/>
    <x v="10"/>
    <x v="2"/>
    <n v="17"/>
    <n v="1"/>
    <m/>
    <n v="4.9000000000000002E-2"/>
    <n v="2.78"/>
    <s v="NA"/>
    <s v="NA"/>
    <n v="129.07557888189936"/>
    <s v="NA"/>
    <n v="129.07557888189936"/>
  </r>
  <r>
    <n v="2019"/>
    <d v="2019-03-19T00:00:00"/>
    <x v="7"/>
    <s v="MWW"/>
    <x v="1"/>
    <d v="1899-12-30T09:06:00"/>
    <n v="30"/>
    <s v="crw"/>
    <s v="Creole Wrasse"/>
    <s v="Clepticus parrae"/>
    <x v="1"/>
    <x v="3"/>
    <n v="17"/>
    <n v="20"/>
    <m/>
    <n v="9.5499999999999995E-3"/>
    <n v="3.05"/>
    <s v="NA"/>
    <s v="NA"/>
    <n v="54.059569361574873"/>
    <s v="NA"/>
    <n v="1081.1913872314974"/>
  </r>
  <r>
    <n v="2019"/>
    <d v="2019-03-19T00:00:00"/>
    <x v="7"/>
    <s v="MWW"/>
    <x v="1"/>
    <d v="1899-12-30T09:06:00"/>
    <n v="30"/>
    <s v="crw"/>
    <s v="Creole Wrasse"/>
    <s v="Clepticus parrae"/>
    <x v="1"/>
    <x v="3"/>
    <n v="5"/>
    <n v="15"/>
    <m/>
    <n v="9.5499999999999995E-3"/>
    <n v="3.05"/>
    <s v="NA"/>
    <s v="NA"/>
    <n v="1.2937843241641511"/>
    <s v="NA"/>
    <n v="19.406764862462268"/>
  </r>
  <r>
    <n v="2019"/>
    <d v="2019-03-19T00:00:00"/>
    <x v="7"/>
    <s v="MWW"/>
    <x v="2"/>
    <d v="1899-12-30T09:18:00"/>
    <n v="28"/>
    <s v="baj"/>
    <s v="Bar Jack"/>
    <s v="Caranx ruber"/>
    <x v="13"/>
    <x v="0"/>
    <n v="40"/>
    <n v="1"/>
    <m/>
    <n v="1.6979999999999999E-2"/>
    <n v="2.95"/>
    <s v="NA"/>
    <s v="NA"/>
    <n v="903.67997841326121"/>
    <s v="NA"/>
    <n v="903.67997841326121"/>
  </r>
  <r>
    <n v="2019"/>
    <d v="2019-03-19T00:00:00"/>
    <x v="7"/>
    <s v="MWW"/>
    <x v="2"/>
    <d v="1899-12-30T09:18:00"/>
    <n v="28"/>
    <s v="yts"/>
    <s v="Yellowtail Snapper"/>
    <s v="Ocyurus chrysurus"/>
    <x v="0"/>
    <x v="0"/>
    <n v="25"/>
    <n v="2"/>
    <m/>
    <n v="1.4789999999999999E-2"/>
    <n v="2.95"/>
    <s v="NA"/>
    <s v="NA"/>
    <n v="196.73933522003773"/>
    <s v="NA"/>
    <n v="393.47867044007546"/>
  </r>
  <r>
    <n v="2019"/>
    <d v="2019-03-19T00:00:00"/>
    <x v="7"/>
    <s v="MWW"/>
    <x v="2"/>
    <d v="1899-12-30T09:18:00"/>
    <n v="28"/>
    <s v="fra"/>
    <s v="French Angelfish"/>
    <s v="Pomacanthus paru"/>
    <x v="15"/>
    <x v="0"/>
    <n v="25"/>
    <n v="1"/>
    <m/>
    <n v="3.09E-2"/>
    <n v="2.95"/>
    <s v="NA"/>
    <s v="NA"/>
    <n v="411.03755634206669"/>
    <s v="NA"/>
    <n v="411.03755634206669"/>
  </r>
  <r>
    <n v="2019"/>
    <d v="2019-03-19T00:00:00"/>
    <x v="7"/>
    <s v="MWW"/>
    <x v="2"/>
    <d v="1899-12-30T09:18:00"/>
    <n v="28"/>
    <s v="csg"/>
    <s v="Caesar Grunt"/>
    <s v="Haemulon carbonarium"/>
    <x v="3"/>
    <x v="0"/>
    <n v="25"/>
    <n v="1"/>
    <m/>
    <n v="1.738E-2"/>
    <n v="2.98"/>
    <s v="NA"/>
    <s v="NA"/>
    <n v="254.630837196172"/>
    <s v="NA"/>
    <n v="254.630837196172"/>
  </r>
  <r>
    <n v="2019"/>
    <d v="2019-03-19T00:00:00"/>
    <x v="7"/>
    <s v="MWW"/>
    <x v="2"/>
    <d v="1899-12-30T09:18:00"/>
    <n v="28"/>
    <s v="grb"/>
    <s v="Graysby"/>
    <s v="Cephalopholis cruentata"/>
    <x v="2"/>
    <x v="0"/>
    <n v="21"/>
    <n v="1"/>
    <m/>
    <n v="1.1220000000000001E-2"/>
    <n v="3.07"/>
    <s v="NA"/>
    <s v="NA"/>
    <n v="128.58967294987866"/>
    <s v="NA"/>
    <n v="128.58967294987866"/>
  </r>
  <r>
    <n v="2019"/>
    <d v="2019-03-19T00:00:00"/>
    <x v="7"/>
    <s v="MWW"/>
    <x v="2"/>
    <d v="1899-12-30T09:18:00"/>
    <n v="28"/>
    <s v="ygf"/>
    <s v="Goatfish"/>
    <s v="Mulloidichthys martinicus"/>
    <x v="4"/>
    <x v="0"/>
    <n v="18"/>
    <n v="4"/>
    <m/>
    <n v="9.7699999999999992E-3"/>
    <n v="3.12"/>
    <s v="NA"/>
    <s v="NA"/>
    <n v="80.601807249259167"/>
    <s v="NA"/>
    <n v="322.40722899703667"/>
  </r>
  <r>
    <n v="2019"/>
    <d v="2019-03-19T00:00:00"/>
    <x v="7"/>
    <s v="MWW"/>
    <x v="2"/>
    <d v="1899-12-30T09:18:00"/>
    <n v="28"/>
    <s v="ygf"/>
    <s v="Goatfish"/>
    <s v="Mulloidichthys martinicus"/>
    <x v="4"/>
    <x v="0"/>
    <n v="15"/>
    <n v="4"/>
    <m/>
    <n v="9.7699999999999992E-3"/>
    <n v="3.12"/>
    <s v="NA"/>
    <s v="NA"/>
    <n v="45.635129993427114"/>
    <s v="NA"/>
    <n v="182.54051997370846"/>
  </r>
  <r>
    <n v="2019"/>
    <d v="2019-03-19T00:00:00"/>
    <x v="7"/>
    <s v="MWW"/>
    <x v="2"/>
    <d v="1899-12-30T09:18:00"/>
    <n v="28"/>
    <s v="bbs"/>
    <s v="Blackbar soldierfish"/>
    <s v="Myripristis jacobus "/>
    <x v="6"/>
    <x v="0"/>
    <n v="17"/>
    <n v="1"/>
    <m/>
    <n v="1.2019999999999999E-2"/>
    <n v="3.06"/>
    <s v="NA"/>
    <s v="NA"/>
    <n v="69.99679693541637"/>
    <s v="NA"/>
    <n v="69.99679693541637"/>
  </r>
  <r>
    <n v="2019"/>
    <d v="2019-03-19T00:00:00"/>
    <x v="7"/>
    <s v="MWW"/>
    <x v="2"/>
    <d v="1899-12-30T09:18:00"/>
    <n v="28"/>
    <s v="lsq"/>
    <s v="Longspine Squirrelfish"/>
    <s v="Holocentrus rufus"/>
    <x v="6"/>
    <x v="0"/>
    <n v="18"/>
    <n v="1"/>
    <m/>
    <n v="1.1480000000000001E-2"/>
    <n v="2.89"/>
    <s v="NA"/>
    <s v="NA"/>
    <n v="48.716875629464418"/>
    <s v="NA"/>
    <n v="48.716875629464418"/>
  </r>
  <r>
    <n v="2019"/>
    <d v="2019-03-19T00:00:00"/>
    <x v="7"/>
    <s v="MWW"/>
    <x v="2"/>
    <d v="1899-12-30T09:18:00"/>
    <n v="28"/>
    <s v="lsq"/>
    <s v="Longspine Squirrelfish"/>
    <s v="Holocentrus rufus"/>
    <x v="6"/>
    <x v="0"/>
    <n v="21"/>
    <n v="1"/>
    <m/>
    <n v="1.1480000000000001E-2"/>
    <n v="2.89"/>
    <s v="NA"/>
    <s v="NA"/>
    <n v="76.059882444026258"/>
    <s v="NA"/>
    <n v="76.059882444026258"/>
  </r>
  <r>
    <n v="2019"/>
    <d v="2019-03-19T00:00:00"/>
    <x v="7"/>
    <s v="MWW"/>
    <x v="2"/>
    <d v="1899-12-30T09:18:00"/>
    <n v="28"/>
    <s v="sph"/>
    <s v="Spanish Hogfish"/>
    <s v="Bodianus rufus"/>
    <x v="1"/>
    <x v="0"/>
    <n v="6"/>
    <n v="1"/>
    <m/>
    <n v="1.44E-2"/>
    <n v="3.0531999999999999"/>
    <s v="NA"/>
    <s v="NA"/>
    <n v="3.4214790866122002"/>
    <s v="NA"/>
    <n v="3.4214790866122002"/>
  </r>
  <r>
    <n v="2019"/>
    <d v="2019-03-19T00:00:00"/>
    <x v="7"/>
    <s v="MWW"/>
    <x v="2"/>
    <d v="1899-12-30T09:18:00"/>
    <n v="28"/>
    <s v="sph"/>
    <s v="Spanish Hogfish"/>
    <s v="Bodianus rufus"/>
    <x v="1"/>
    <x v="0"/>
    <n v="12"/>
    <n v="1"/>
    <m/>
    <n v="1.44E-2"/>
    <n v="3.0531999999999999"/>
    <s v="NA"/>
    <s v="NA"/>
    <n v="28.40002174206511"/>
    <s v="NA"/>
    <n v="28.40002174206511"/>
  </r>
  <r>
    <n v="2019"/>
    <d v="2019-03-19T00:00:00"/>
    <x v="7"/>
    <s v="MWW"/>
    <x v="2"/>
    <d v="1899-12-30T09:18:00"/>
    <n v="28"/>
    <s v="lion"/>
    <s v="Lionfish"/>
    <s v="Pterois sp."/>
    <x v="25"/>
    <x v="0"/>
    <n v="20"/>
    <n v="1"/>
    <m/>
    <n v="1.1480000000000001E-2"/>
    <n v="3.09"/>
    <s v="NA"/>
    <s v="NA"/>
    <n v="120.26093461380546"/>
    <s v="NA"/>
    <n v="120.26093461380546"/>
  </r>
  <r>
    <n v="2019"/>
    <d v="2019-03-19T00:00:00"/>
    <x v="7"/>
    <s v="MWW"/>
    <x v="2"/>
    <d v="1899-12-30T09:18:00"/>
    <n v="28"/>
    <s v="yhw"/>
    <s v="Yellowhead Wrasse"/>
    <s v="Halichoeres garnoti"/>
    <x v="1"/>
    <x v="0"/>
    <n v="3"/>
    <n v="1"/>
    <m/>
    <n v="0.01"/>
    <n v="3.13"/>
    <s v="NA"/>
    <s v="NA"/>
    <n v="0.3114508548769428"/>
    <s v="NA"/>
    <n v="0.3114508548769428"/>
  </r>
  <r>
    <n v="2019"/>
    <d v="2019-03-19T00:00:00"/>
    <x v="7"/>
    <s v="MWW"/>
    <x v="2"/>
    <d v="1899-12-30T09:18:00"/>
    <n v="28"/>
    <s v="yhw"/>
    <s v="Yellowhead Wrasse"/>
    <s v="Halichoeres garnoti"/>
    <x v="1"/>
    <x v="0"/>
    <n v="3"/>
    <n v="1"/>
    <m/>
    <n v="0.01"/>
    <n v="3.13"/>
    <s v="NA"/>
    <s v="NA"/>
    <n v="0.3114508548769428"/>
    <s v="NA"/>
    <n v="0.3114508548769428"/>
  </r>
  <r>
    <n v="2019"/>
    <d v="2019-03-19T00:00:00"/>
    <x v="7"/>
    <s v="MWW"/>
    <x v="2"/>
    <d v="1899-12-30T09:18:00"/>
    <n v="28"/>
    <s v="bhw"/>
    <s v="Bluehead Wrasse"/>
    <s v="Thalassoma bifasciatum"/>
    <x v="1"/>
    <x v="0"/>
    <n v="3"/>
    <n v="1"/>
    <m/>
    <n v="8.9099999999999995E-3"/>
    <n v="3.01"/>
    <s v="NA"/>
    <s v="NA"/>
    <n v="0.24322750267948948"/>
    <s v="NA"/>
    <n v="0.24322750267948948"/>
  </r>
  <r>
    <n v="2019"/>
    <d v="2019-03-19T00:00:00"/>
    <x v="7"/>
    <s v="MWW"/>
    <x v="2"/>
    <d v="1899-12-30T09:18:00"/>
    <n v="28"/>
    <s v="ygf"/>
    <s v="Goatfish"/>
    <s v="Mulloidichthys martinicus"/>
    <x v="4"/>
    <x v="0"/>
    <n v="18"/>
    <n v="1"/>
    <m/>
    <n v="9.7699999999999992E-3"/>
    <n v="3.12"/>
    <s v="NA"/>
    <s v="NA"/>
    <n v="80.601807249259167"/>
    <s v="NA"/>
    <n v="80.601807249259167"/>
  </r>
  <r>
    <n v="2019"/>
    <d v="2019-03-19T00:00:00"/>
    <x v="7"/>
    <s v="MWW"/>
    <x v="2"/>
    <d v="1899-12-30T09:18:00"/>
    <n v="28"/>
    <s v="ygf"/>
    <s v="Goatfish"/>
    <s v="Mulloidichthys martinicus"/>
    <x v="4"/>
    <x v="0"/>
    <n v="20"/>
    <n v="1"/>
    <m/>
    <n v="9.7699999999999992E-3"/>
    <n v="3.12"/>
    <s v="NA"/>
    <s v="NA"/>
    <n v="111.97166862172135"/>
    <s v="NA"/>
    <n v="111.97166862172135"/>
  </r>
  <r>
    <n v="2019"/>
    <d v="2019-03-19T00:00:00"/>
    <x v="7"/>
    <s v="MWW"/>
    <x v="2"/>
    <d v="1899-12-30T09:18:00"/>
    <n v="28"/>
    <s v="smg"/>
    <s v="Smallmouth Grunt"/>
    <s v="Haemulon chrysargyreum"/>
    <x v="3"/>
    <x v="0"/>
    <n v="16"/>
    <n v="5"/>
    <m/>
    <n v="1.259E-2"/>
    <n v="2.99"/>
    <s v="NA"/>
    <s v="NA"/>
    <n v="50.158492827323087"/>
    <s v="NA"/>
    <n v="250.79246413661542"/>
  </r>
  <r>
    <n v="2019"/>
    <d v="2019-03-19T00:00:00"/>
    <x v="7"/>
    <s v="MWW"/>
    <x v="2"/>
    <d v="1899-12-30T09:18:00"/>
    <n v="28"/>
    <s v="grb"/>
    <s v="Graysby"/>
    <s v="Cephalopholis cruentata"/>
    <x v="2"/>
    <x v="0"/>
    <n v="15"/>
    <n v="1"/>
    <m/>
    <n v="1.1220000000000001E-2"/>
    <n v="3.07"/>
    <s v="NA"/>
    <s v="NA"/>
    <n v="45.771276260722111"/>
    <s v="NA"/>
    <n v="45.771276260722111"/>
  </r>
  <r>
    <n v="2019"/>
    <d v="2019-03-19T00:00:00"/>
    <x v="7"/>
    <s v="MWW"/>
    <x v="2"/>
    <d v="1899-12-30T09:18:00"/>
    <n v="28"/>
    <s v="stop"/>
    <s v="Stoplight Parrotfish"/>
    <s v="Sparisoma viride"/>
    <x v="7"/>
    <x v="1"/>
    <n v="33"/>
    <n v="1"/>
    <s v="t"/>
    <n v="1.38E-2"/>
    <n v="3.04"/>
    <n v="-4.4317000000000002"/>
    <n v="2.9051"/>
    <n v="570.37628950044143"/>
    <n v="767.06973304521671"/>
    <n v="767.06973304521671"/>
  </r>
  <r>
    <n v="2019"/>
    <d v="2019-03-19T00:00:00"/>
    <x v="7"/>
    <s v="MWW"/>
    <x v="2"/>
    <d v="1899-12-30T09:18:00"/>
    <n v="28"/>
    <s v="qup"/>
    <s v="Queen Parrotfish"/>
    <s v="Scarus vetula"/>
    <x v="7"/>
    <x v="1"/>
    <n v="32"/>
    <n v="1"/>
    <s v="t"/>
    <n v="1.38E-2"/>
    <n v="3.03"/>
    <n v="-5.0162000000000004"/>
    <n v="3.1109"/>
    <n v="501.74553995792371"/>
    <n v="598.50952660385963"/>
    <n v="598.50952660385963"/>
  </r>
  <r>
    <n v="2019"/>
    <d v="2019-03-19T00:00:00"/>
    <x v="7"/>
    <s v="MWW"/>
    <x v="2"/>
    <d v="1899-12-30T09:18:00"/>
    <n v="28"/>
    <s v="prp"/>
    <s v="Princess Parrotfish"/>
    <s v="Scarus taeniopterus"/>
    <x v="7"/>
    <x v="1"/>
    <n v="24"/>
    <n v="1"/>
    <s v="t"/>
    <n v="3.3500000000000002E-2"/>
    <n v="2.7086000000000001"/>
    <n v="-3.2256999999999998"/>
    <n v="2.3852000000000002"/>
    <n v="183.4361709463644"/>
    <n v="282.86541679033706"/>
    <n v="282.86541679033706"/>
  </r>
  <r>
    <n v="2019"/>
    <d v="2019-03-19T00:00:00"/>
    <x v="7"/>
    <s v="MWW"/>
    <x v="2"/>
    <d v="1899-12-30T09:18:00"/>
    <n v="28"/>
    <s v="prp"/>
    <s v="Princess Parrotfish"/>
    <s v="Scarus taeniopterus"/>
    <x v="7"/>
    <x v="1"/>
    <n v="18"/>
    <n v="2"/>
    <m/>
    <n v="3.3500000000000002E-2"/>
    <n v="2.7086000000000001"/>
    <n v="-3.2256999999999998"/>
    <n v="2.3852000000000002"/>
    <n v="84.154222975924739"/>
    <n v="142.42163893869329"/>
    <n v="284.84327787738658"/>
  </r>
  <r>
    <n v="2019"/>
    <d v="2019-03-19T00:00:00"/>
    <x v="7"/>
    <s v="MWW"/>
    <x v="2"/>
    <d v="1899-12-30T09:18:00"/>
    <n v="28"/>
    <s v="stop"/>
    <s v="Stoplight Parrotfish"/>
    <s v="Sparisoma viride"/>
    <x v="7"/>
    <x v="1"/>
    <n v="16"/>
    <n v="1"/>
    <s v="i"/>
    <n v="1.38E-2"/>
    <n v="3.04"/>
    <n v="-4.4317000000000002"/>
    <n v="2.9051"/>
    <n v="63.154432022104622"/>
    <n v="93.645941776792625"/>
    <n v="93.645941776792625"/>
  </r>
  <r>
    <n v="2019"/>
    <d v="2019-03-19T00:00:00"/>
    <x v="7"/>
    <s v="MWW"/>
    <x v="2"/>
    <d v="1899-12-30T09:18:00"/>
    <n v="28"/>
    <s v="prp"/>
    <s v="Princess Parrotfish"/>
    <s v="Scarus taeniopterus"/>
    <x v="7"/>
    <x v="1"/>
    <n v="15"/>
    <n v="1"/>
    <s v="i"/>
    <n v="3.3500000000000002E-2"/>
    <n v="2.7086000000000001"/>
    <n v="-3.2256999999999998"/>
    <n v="2.3852000000000002"/>
    <n v="51.357702984233178"/>
    <n v="92.19616810425471"/>
    <n v="92.19616810425471"/>
  </r>
  <r>
    <n v="2019"/>
    <d v="2019-03-19T00:00:00"/>
    <x v="7"/>
    <s v="MWW"/>
    <x v="2"/>
    <d v="1899-12-30T09:18:00"/>
    <n v="28"/>
    <s v="prp"/>
    <s v="Princess Parrotfish"/>
    <s v="Scarus taeniopterus"/>
    <x v="7"/>
    <x v="1"/>
    <n v="12"/>
    <n v="2"/>
    <s v="i"/>
    <n v="3.3500000000000002E-2"/>
    <n v="2.7086000000000001"/>
    <n v="-3.2256999999999998"/>
    <n v="2.3852000000000002"/>
    <n v="28.061774480442775"/>
    <n v="54.145592205106873"/>
    <n v="108.29118441021375"/>
  </r>
  <r>
    <n v="2019"/>
    <d v="2019-03-19T00:00:00"/>
    <x v="7"/>
    <s v="MWW"/>
    <x v="2"/>
    <d v="1899-12-30T09:18:00"/>
    <n v="28"/>
    <s v="prp"/>
    <s v="Princess Parrotfish"/>
    <s v="Scarus taeniopterus"/>
    <x v="7"/>
    <x v="1"/>
    <n v="13"/>
    <n v="1"/>
    <s v="i"/>
    <n v="3.3500000000000002E-2"/>
    <n v="2.7086000000000001"/>
    <n v="-3.2256999999999998"/>
    <n v="2.3852000000000002"/>
    <n v="34.855536441080481"/>
    <n v="65.535660968650873"/>
    <n v="65.535660968650873"/>
  </r>
  <r>
    <n v="2019"/>
    <d v="2019-03-19T00:00:00"/>
    <x v="7"/>
    <s v="MWW"/>
    <x v="2"/>
    <d v="1899-12-30T09:18:00"/>
    <n v="28"/>
    <s v="prp"/>
    <s v="Princess Parrotfish"/>
    <s v="Scarus taeniopterus"/>
    <x v="7"/>
    <x v="1"/>
    <n v="3"/>
    <n v="1"/>
    <s v="j"/>
    <n v="3.3500000000000002E-2"/>
    <n v="2.7086000000000001"/>
    <n v="-3.2256999999999998"/>
    <n v="2.3852000000000002"/>
    <n v="0.65671273400963648"/>
    <n v="1.9839449475553055"/>
    <n v="1.9839449475553055"/>
  </r>
  <r>
    <n v="2019"/>
    <d v="2019-03-19T00:00:00"/>
    <x v="7"/>
    <s v="MWW"/>
    <x v="2"/>
    <d v="1899-12-30T09:18:00"/>
    <n v="28"/>
    <s v="stop"/>
    <s v="Stoplight Parrotfish"/>
    <s v="Sparisoma viride"/>
    <x v="7"/>
    <x v="1"/>
    <n v="20"/>
    <n v="1"/>
    <s v="i"/>
    <n v="1.38E-2"/>
    <n v="3.04"/>
    <n v="-4.4317000000000002"/>
    <n v="2.9051"/>
    <n v="124.45440510662077"/>
    <n v="179.06975540636282"/>
    <n v="179.06975540636282"/>
  </r>
  <r>
    <n v="2019"/>
    <d v="2019-03-19T00:00:00"/>
    <x v="7"/>
    <s v="MWW"/>
    <x v="2"/>
    <d v="1899-12-30T09:18:00"/>
    <n v="28"/>
    <s v="stop"/>
    <s v="Stoplight Parrotfish"/>
    <s v="Sparisoma viride"/>
    <x v="7"/>
    <x v="1"/>
    <n v="22"/>
    <n v="1"/>
    <s v="i"/>
    <n v="1.38E-2"/>
    <n v="3.04"/>
    <n v="-4.4317000000000002"/>
    <n v="2.9051"/>
    <n v="166.28153926206005"/>
    <n v="236.19577785013334"/>
    <n v="236.19577785013334"/>
  </r>
  <r>
    <n v="2019"/>
    <d v="2019-03-19T00:00:00"/>
    <x v="7"/>
    <s v="MWW"/>
    <x v="2"/>
    <d v="1899-12-30T09:18:00"/>
    <n v="28"/>
    <s v="prp"/>
    <s v="Princess Parrotfish"/>
    <s v="Scarus taeniopterus"/>
    <x v="7"/>
    <x v="1"/>
    <n v="2"/>
    <n v="2"/>
    <s v="j"/>
    <n v="3.3500000000000002E-2"/>
    <n v="2.7086000000000001"/>
    <n v="-3.2256999999999998"/>
    <n v="2.3852000000000002"/>
    <n v="0.21898514404304498"/>
    <n v="0.75425247798161132"/>
    <n v="1.5085049559632226"/>
  </r>
  <r>
    <n v="2019"/>
    <d v="2019-03-19T00:00:00"/>
    <x v="7"/>
    <s v="MWW"/>
    <x v="2"/>
    <d v="1899-12-30T09:18:00"/>
    <n v="28"/>
    <s v="prp"/>
    <s v="Princess Parrotfish"/>
    <s v="Scarus taeniopterus"/>
    <x v="7"/>
    <x v="1"/>
    <n v="3"/>
    <n v="1"/>
    <s v="j"/>
    <n v="3.3500000000000002E-2"/>
    <n v="2.7086000000000001"/>
    <n v="-3.2256999999999998"/>
    <n v="2.3852000000000002"/>
    <n v="0.65671273400963648"/>
    <n v="1.9839449475553055"/>
    <n v="1.9839449475553055"/>
  </r>
  <r>
    <n v="2019"/>
    <d v="2019-03-19T00:00:00"/>
    <x v="7"/>
    <s v="MWW"/>
    <x v="2"/>
    <d v="1899-12-30T09:18:00"/>
    <n v="28"/>
    <s v="prp"/>
    <s v="Princess Parrotfish"/>
    <s v="Scarus taeniopterus"/>
    <x v="7"/>
    <x v="1"/>
    <n v="6"/>
    <n v="2"/>
    <s v="j"/>
    <n v="3.3500000000000002E-2"/>
    <n v="2.7086000000000001"/>
    <n v="-3.2256999999999998"/>
    <n v="2.3852000000000002"/>
    <n v="4.2928457508060323"/>
    <n v="10.364452425850182"/>
    <n v="20.728904851700364"/>
  </r>
  <r>
    <n v="2019"/>
    <d v="2019-03-19T00:00:00"/>
    <x v="7"/>
    <s v="MWW"/>
    <x v="2"/>
    <d v="1899-12-30T09:18:00"/>
    <n v="28"/>
    <s v="prp"/>
    <s v="Princess Parrotfish"/>
    <s v="Scarus taeniopterus"/>
    <x v="7"/>
    <x v="1"/>
    <n v="8"/>
    <n v="1"/>
    <s v="j"/>
    <n v="3.3500000000000002E-2"/>
    <n v="2.7086000000000001"/>
    <n v="-3.2256999999999998"/>
    <n v="2.3852000000000002"/>
    <n v="9.3573817111532165"/>
    <n v="20.584969932158472"/>
    <n v="20.584969932158472"/>
  </r>
  <r>
    <n v="2019"/>
    <d v="2019-03-19T00:00:00"/>
    <x v="7"/>
    <s v="MWW"/>
    <x v="2"/>
    <d v="1899-12-30T09:18:00"/>
    <n v="28"/>
    <s v="stop"/>
    <s v="Stoplight Parrotfish"/>
    <s v="Sparisoma viride"/>
    <x v="7"/>
    <x v="1"/>
    <n v="2"/>
    <n v="1"/>
    <s v="j"/>
    <n v="1.38E-2"/>
    <n v="3.04"/>
    <n v="-4.4317000000000002"/>
    <n v="2.9051"/>
    <n v="0.11350376646282974"/>
    <n v="0.22280361879355268"/>
    <n v="0.22280361879355268"/>
  </r>
  <r>
    <n v="2019"/>
    <d v="2019-03-19T00:00:00"/>
    <x v="7"/>
    <s v="MWW"/>
    <x v="2"/>
    <d v="1899-12-30T09:18:00"/>
    <n v="28"/>
    <s v="snp"/>
    <s v="Sharp-nose puffer "/>
    <s v="Canthigaster rostrata"/>
    <x v="11"/>
    <x v="2"/>
    <n v="5"/>
    <n v="1"/>
    <m/>
    <n v="2.239E-2"/>
    <n v="2.96"/>
    <s v="NA"/>
    <s v="NA"/>
    <n v="2.6242506075131411"/>
    <s v="NA"/>
    <n v="2.6242506075131411"/>
  </r>
  <r>
    <n v="2019"/>
    <d v="2019-03-19T00:00:00"/>
    <x v="7"/>
    <s v="MWW"/>
    <x v="2"/>
    <d v="1899-12-30T09:18:00"/>
    <n v="28"/>
    <s v="bld"/>
    <s v="Black Durgon"/>
    <s v="Melichthys niger"/>
    <x v="18"/>
    <x v="2"/>
    <n v="26"/>
    <n v="1"/>
    <m/>
    <n v="2.3439999999999999E-2"/>
    <n v="2.95"/>
    <s v="NA"/>
    <s v="NA"/>
    <n v="350.04911488808705"/>
    <s v="NA"/>
    <n v="350.04911488808705"/>
  </r>
  <r>
    <n v="2019"/>
    <d v="2019-03-19T00:00:00"/>
    <x v="7"/>
    <s v="MWW"/>
    <x v="2"/>
    <d v="1899-12-30T09:18:00"/>
    <n v="28"/>
    <s v="snp"/>
    <s v="Sharp-nose puffer "/>
    <s v="Canthigaster rostrata"/>
    <x v="11"/>
    <x v="2"/>
    <n v="3"/>
    <n v="2"/>
    <m/>
    <n v="2.239E-2"/>
    <n v="2.96"/>
    <s v="NA"/>
    <s v="NA"/>
    <n v="0.57853948885208784"/>
    <s v="NA"/>
    <n v="1.1570789777041757"/>
  </r>
  <r>
    <n v="2019"/>
    <d v="2019-03-19T00:00:00"/>
    <x v="7"/>
    <s v="MWW"/>
    <x v="2"/>
    <d v="1899-12-30T09:18:00"/>
    <n v="28"/>
    <s v="spt"/>
    <s v="Spotted Trunkfish"/>
    <s v="Lactophrys bicaudalis"/>
    <x v="10"/>
    <x v="2"/>
    <n v="16"/>
    <n v="1"/>
    <m/>
    <n v="4.9000000000000002E-2"/>
    <n v="2.78"/>
    <s v="NA"/>
    <s v="NA"/>
    <n v="109.05601692421486"/>
    <s v="NA"/>
    <n v="109.05601692421486"/>
  </r>
  <r>
    <n v="2019"/>
    <d v="2019-03-19T00:00:00"/>
    <x v="7"/>
    <s v="MWW"/>
    <x v="2"/>
    <d v="1899-12-30T09:18:00"/>
    <n v="28"/>
    <s v="crw"/>
    <s v="Creole Wrasse"/>
    <s v="Clepticus parrae"/>
    <x v="1"/>
    <x v="3"/>
    <n v="14"/>
    <n v="2"/>
    <m/>
    <n v="9.5499999999999995E-3"/>
    <n v="3.05"/>
    <s v="NA"/>
    <s v="NA"/>
    <n v="29.901562328983751"/>
    <s v="NA"/>
    <n v="59.803124657967501"/>
  </r>
  <r>
    <n v="2019"/>
    <d v="2019-03-19T00:00:00"/>
    <x v="7"/>
    <s v="MWW"/>
    <x v="3"/>
    <d v="1899-12-30T09:34:00"/>
    <n v="30"/>
    <s v="sms"/>
    <s v="Schoolmaster snapper"/>
    <s v="Lutjanus apodus"/>
    <x v="0"/>
    <x v="0"/>
    <n v="26"/>
    <n v="1"/>
    <m/>
    <n v="1.413E-2"/>
    <n v="2.98"/>
    <s v="NA"/>
    <s v="NA"/>
    <n v="232.68197359448862"/>
    <s v="NA"/>
    <n v="232.68197359448862"/>
  </r>
  <r>
    <n v="2019"/>
    <d v="2019-03-19T00:00:00"/>
    <x v="7"/>
    <s v="MWW"/>
    <x v="3"/>
    <d v="1899-12-30T09:34:00"/>
    <n v="30"/>
    <s v="grb"/>
    <s v="Graysby"/>
    <s v="Cephalopholis cruentata"/>
    <x v="2"/>
    <x v="0"/>
    <n v="16"/>
    <n v="1"/>
    <m/>
    <n v="1.1220000000000001E-2"/>
    <n v="3.07"/>
    <s v="NA"/>
    <s v="NA"/>
    <n v="55.800900005529286"/>
    <s v="NA"/>
    <n v="55.800900005529286"/>
  </r>
  <r>
    <n v="2019"/>
    <d v="2019-03-19T00:00:00"/>
    <x v="7"/>
    <s v="MWW"/>
    <x v="3"/>
    <d v="1899-12-30T09:34:00"/>
    <n v="30"/>
    <s v="grb"/>
    <s v="Graysby"/>
    <s v="Cephalopholis cruentata"/>
    <x v="2"/>
    <x v="0"/>
    <n v="12"/>
    <n v="1"/>
    <m/>
    <n v="1.1220000000000001E-2"/>
    <n v="3.07"/>
    <s v="NA"/>
    <s v="NA"/>
    <n v="23.071683335720802"/>
    <s v="NA"/>
    <n v="23.071683335720802"/>
  </r>
  <r>
    <n v="2019"/>
    <d v="2019-03-19T00:00:00"/>
    <x v="7"/>
    <s v="MWW"/>
    <x v="3"/>
    <d v="1899-12-30T09:34:00"/>
    <n v="30"/>
    <s v="grb"/>
    <s v="Graysby"/>
    <s v="Cephalopholis cruentata"/>
    <x v="2"/>
    <x v="0"/>
    <n v="14"/>
    <n v="2"/>
    <m/>
    <n v="1.1220000000000001E-2"/>
    <n v="3.07"/>
    <s v="NA"/>
    <s v="NA"/>
    <n v="37.034452314396681"/>
    <s v="NA"/>
    <n v="74.068904628793362"/>
  </r>
  <r>
    <n v="2019"/>
    <d v="2019-03-19T00:00:00"/>
    <x v="7"/>
    <s v="MWW"/>
    <x v="3"/>
    <d v="1899-12-30T09:34:00"/>
    <n v="30"/>
    <s v="ham"/>
    <s v="Hamlet spp."/>
    <s v="Hypoplectrus puella"/>
    <x v="2"/>
    <x v="0"/>
    <n v="10"/>
    <n v="1"/>
    <m/>
    <n v="1.7780000000000001E-2"/>
    <n v="3.03"/>
    <s v="NA"/>
    <s v="NA"/>
    <n v="19.051613247124653"/>
    <s v="NA"/>
    <n v="19.051613247124653"/>
  </r>
  <r>
    <n v="2019"/>
    <d v="2019-03-19T00:00:00"/>
    <x v="7"/>
    <s v="MWW"/>
    <x v="3"/>
    <d v="1899-12-30T09:34:00"/>
    <n v="30"/>
    <s v="yhw"/>
    <s v="Yellowhead Wrasse"/>
    <s v="Halichoeres garnoti"/>
    <x v="1"/>
    <x v="0"/>
    <n v="4"/>
    <n v="1"/>
    <m/>
    <n v="0.01"/>
    <n v="3.13"/>
    <s v="NA"/>
    <s v="NA"/>
    <n v="0.76638637095611406"/>
    <s v="NA"/>
    <n v="0.76638637095611406"/>
  </r>
  <r>
    <n v="2019"/>
    <d v="2019-03-19T00:00:00"/>
    <x v="7"/>
    <s v="MWW"/>
    <x v="3"/>
    <d v="1899-12-30T09:34:00"/>
    <n v="30"/>
    <s v="bhw"/>
    <s v="Bluehead Wrasse"/>
    <s v="Thalassoma bifasciatum"/>
    <x v="1"/>
    <x v="0"/>
    <n v="5"/>
    <n v="8"/>
    <m/>
    <n v="8.9099999999999995E-3"/>
    <n v="3.01"/>
    <s v="NA"/>
    <s v="NA"/>
    <n v="1.1318201385239828"/>
    <s v="NA"/>
    <n v="9.0545611081918622"/>
  </r>
  <r>
    <n v="2019"/>
    <d v="2019-03-19T00:00:00"/>
    <x v="7"/>
    <s v="MWW"/>
    <x v="3"/>
    <d v="1899-12-30T09:34:00"/>
    <n v="30"/>
    <s v="bhw"/>
    <s v="Bluehead Wrasse"/>
    <s v="Thalassoma bifasciatum"/>
    <x v="1"/>
    <x v="0"/>
    <n v="3"/>
    <n v="1"/>
    <m/>
    <n v="8.9099999999999995E-3"/>
    <n v="3.01"/>
    <s v="NA"/>
    <s v="NA"/>
    <n v="0.24322750267948948"/>
    <s v="NA"/>
    <n v="0.24322750267948948"/>
  </r>
  <r>
    <n v="2019"/>
    <d v="2019-03-19T00:00:00"/>
    <x v="7"/>
    <s v="MWW"/>
    <x v="3"/>
    <d v="1899-12-30T09:34:00"/>
    <n v="30"/>
    <s v="ygf"/>
    <s v="Goatfish"/>
    <s v="Mulloidichthys martinicus"/>
    <x v="4"/>
    <x v="0"/>
    <n v="12"/>
    <n v="2"/>
    <m/>
    <n v="9.7699999999999992E-3"/>
    <n v="3.12"/>
    <s v="NA"/>
    <s v="NA"/>
    <n v="22.747834053184654"/>
    <s v="NA"/>
    <n v="45.495668106369308"/>
  </r>
  <r>
    <n v="2019"/>
    <d v="2019-03-19T00:00:00"/>
    <x v="7"/>
    <s v="MWW"/>
    <x v="3"/>
    <d v="1899-12-30T09:34:00"/>
    <n v="30"/>
    <s v="ygf"/>
    <s v="Goatfish"/>
    <s v="Mulloidichthys martinicus"/>
    <x v="4"/>
    <x v="0"/>
    <n v="15"/>
    <n v="1"/>
    <m/>
    <n v="9.7699999999999992E-3"/>
    <n v="3.12"/>
    <s v="NA"/>
    <s v="NA"/>
    <n v="45.635129993427114"/>
    <s v="NA"/>
    <n v="45.635129993427114"/>
  </r>
  <r>
    <n v="2019"/>
    <d v="2019-03-19T00:00:00"/>
    <x v="7"/>
    <s v="MWW"/>
    <x v="3"/>
    <d v="1899-12-30T09:34:00"/>
    <n v="30"/>
    <s v="bbs"/>
    <s v="Blackbar soldierfish"/>
    <s v="Myripristis jacobus "/>
    <x v="6"/>
    <x v="0"/>
    <n v="15"/>
    <n v="1"/>
    <m/>
    <n v="1.2019999999999999E-2"/>
    <n v="3.06"/>
    <s v="NA"/>
    <s v="NA"/>
    <n v="47.724756406775086"/>
    <s v="NA"/>
    <n v="47.724756406775086"/>
  </r>
  <r>
    <n v="2019"/>
    <d v="2019-03-19T00:00:00"/>
    <x v="7"/>
    <s v="MWW"/>
    <x v="3"/>
    <d v="1899-12-30T09:34:00"/>
    <n v="30"/>
    <s v="yhw"/>
    <s v="Yellowhead Wrasse"/>
    <s v="Halichoeres garnoti"/>
    <x v="1"/>
    <x v="0"/>
    <n v="14"/>
    <n v="1"/>
    <m/>
    <n v="0.01"/>
    <n v="3.13"/>
    <s v="NA"/>
    <s v="NA"/>
    <n v="38.670585858358713"/>
    <s v="NA"/>
    <n v="38.670585858358713"/>
  </r>
  <r>
    <n v="2019"/>
    <d v="2019-03-19T00:00:00"/>
    <x v="7"/>
    <s v="MWW"/>
    <x v="3"/>
    <d v="1899-12-30T09:34:00"/>
    <n v="30"/>
    <s v="ges"/>
    <s v="Glass Eye Snapper"/>
    <s v="Heteropriacanthus cruentatus"/>
    <x v="23"/>
    <x v="0"/>
    <n v="19"/>
    <n v="1"/>
    <m/>
    <n v="1.738E-2"/>
    <n v="2.9"/>
    <s v="NA"/>
    <s v="NA"/>
    <n v="88.804549379574325"/>
    <s v="NA"/>
    <n v="88.804549379574325"/>
  </r>
  <r>
    <n v="2019"/>
    <d v="2019-03-19T00:00:00"/>
    <x v="7"/>
    <s v="MWW"/>
    <x v="3"/>
    <d v="1899-12-30T09:34:00"/>
    <n v="30"/>
    <s v="yts"/>
    <s v="Yellowtail Snapper"/>
    <s v="Ocyurus chrysurus"/>
    <x v="0"/>
    <x v="0"/>
    <n v="16"/>
    <n v="1"/>
    <m/>
    <n v="1.4789999999999999E-2"/>
    <n v="2.95"/>
    <s v="NA"/>
    <s v="NA"/>
    <n v="52.737813836389122"/>
    <s v="NA"/>
    <n v="52.737813836389122"/>
  </r>
  <r>
    <n v="2019"/>
    <d v="2019-03-19T00:00:00"/>
    <x v="7"/>
    <s v="MWW"/>
    <x v="3"/>
    <d v="1899-12-30T09:34:00"/>
    <n v="30"/>
    <s v="ygf"/>
    <s v="Goatfish"/>
    <s v="Mulloidichthys martinicus"/>
    <x v="4"/>
    <x v="0"/>
    <n v="14"/>
    <n v="1"/>
    <m/>
    <n v="9.7699999999999992E-3"/>
    <n v="3.12"/>
    <s v="NA"/>
    <s v="NA"/>
    <n v="36.797137450279614"/>
    <s v="NA"/>
    <n v="36.797137450279614"/>
  </r>
  <r>
    <n v="2019"/>
    <d v="2019-03-19T00:00:00"/>
    <x v="7"/>
    <s v="MWW"/>
    <x v="3"/>
    <d v="1899-12-30T09:34:00"/>
    <n v="30"/>
    <s v="wsf"/>
    <s v="Whitespotted Filefish"/>
    <s v="Cantherhines macrocerus"/>
    <x v="9"/>
    <x v="0"/>
    <n v="20"/>
    <n v="2"/>
    <m/>
    <n v="2.291E-2"/>
    <n v="2.89"/>
    <s v="NA"/>
    <s v="NA"/>
    <n v="131.82621314330586"/>
    <s v="NA"/>
    <n v="263.65242628661173"/>
  </r>
  <r>
    <n v="2019"/>
    <d v="2019-03-19T00:00:00"/>
    <x v="7"/>
    <s v="MWW"/>
    <x v="3"/>
    <d v="1899-12-30T09:34:00"/>
    <n v="30"/>
    <s v="yhw"/>
    <s v="Yellowhead Wrasse"/>
    <s v="Halichoeres garnoti"/>
    <x v="1"/>
    <x v="0"/>
    <n v="7"/>
    <n v="1"/>
    <m/>
    <n v="0.01"/>
    <n v="3.13"/>
    <s v="NA"/>
    <s v="NA"/>
    <n v="4.4172996945205609"/>
    <s v="NA"/>
    <n v="4.4172996945205609"/>
  </r>
  <r>
    <n v="2019"/>
    <d v="2019-03-19T00:00:00"/>
    <x v="7"/>
    <s v="MWW"/>
    <x v="3"/>
    <d v="1899-12-30T09:34:00"/>
    <n v="30"/>
    <s v="trum"/>
    <s v="Atlantic trumpetfish"/>
    <s v="Aulostomus maculatus"/>
    <x v="14"/>
    <x v="0"/>
    <n v="30"/>
    <n v="1"/>
    <m/>
    <n v="1E-4"/>
    <n v="3.5539999999999998"/>
    <s v="NA"/>
    <s v="NA"/>
    <n v="17.770061844764207"/>
    <s v="NA"/>
    <n v="17.770061844764207"/>
  </r>
  <r>
    <n v="2019"/>
    <d v="2019-03-19T00:00:00"/>
    <x v="7"/>
    <s v="MWW"/>
    <x v="3"/>
    <d v="1899-12-30T09:34:00"/>
    <n v="30"/>
    <s v="ygf"/>
    <s v="Goatfish"/>
    <s v="Mulloidichthys martinicus"/>
    <x v="4"/>
    <x v="0"/>
    <n v="21"/>
    <n v="1"/>
    <m/>
    <n v="9.7699999999999992E-3"/>
    <n v="3.12"/>
    <s v="NA"/>
    <s v="NA"/>
    <n v="130.38233763960125"/>
    <s v="NA"/>
    <n v="130.38233763960125"/>
  </r>
  <r>
    <n v="2019"/>
    <d v="2019-03-19T00:00:00"/>
    <x v="7"/>
    <s v="MWW"/>
    <x v="3"/>
    <d v="1899-12-30T09:34:00"/>
    <n v="30"/>
    <s v="ygf"/>
    <s v="Goatfish"/>
    <s v="Mulloidichthys martinicus"/>
    <x v="4"/>
    <x v="0"/>
    <n v="18"/>
    <n v="2"/>
    <m/>
    <n v="9.7699999999999992E-3"/>
    <n v="3.12"/>
    <s v="NA"/>
    <s v="NA"/>
    <n v="80.601807249259167"/>
    <s v="NA"/>
    <n v="161.20361449851833"/>
  </r>
  <r>
    <n v="2019"/>
    <d v="2019-03-19T00:00:00"/>
    <x v="7"/>
    <s v="MWW"/>
    <x v="3"/>
    <d v="1899-12-30T09:34:00"/>
    <n v="30"/>
    <s v="ygf"/>
    <s v="Goatfish"/>
    <s v="Mulloidichthys martinicus"/>
    <x v="4"/>
    <x v="0"/>
    <n v="16"/>
    <n v="2"/>
    <m/>
    <n v="9.7699999999999992E-3"/>
    <n v="3.12"/>
    <s v="NA"/>
    <s v="NA"/>
    <n v="55.814740460517193"/>
    <s v="NA"/>
    <n v="111.62948092103439"/>
  </r>
  <r>
    <n v="2019"/>
    <d v="2019-03-19T00:00:00"/>
    <x v="7"/>
    <s v="MWW"/>
    <x v="3"/>
    <d v="1899-12-30T09:34:00"/>
    <n v="30"/>
    <s v="bbs"/>
    <s v="Blackbar soldierfish"/>
    <s v="Myripristis jacobus "/>
    <x v="6"/>
    <x v="0"/>
    <n v="18"/>
    <n v="1"/>
    <m/>
    <n v="1.2019999999999999E-2"/>
    <n v="3.06"/>
    <s v="NA"/>
    <s v="NA"/>
    <n v="83.375477327526866"/>
    <s v="NA"/>
    <n v="83.375477327526866"/>
  </r>
  <r>
    <n v="2019"/>
    <d v="2019-03-19T00:00:00"/>
    <x v="7"/>
    <s v="MWW"/>
    <x v="3"/>
    <d v="1899-12-30T09:34:00"/>
    <n v="30"/>
    <s v="bbs"/>
    <s v="Blackbar soldierfish"/>
    <s v="Myripristis jacobus "/>
    <x v="6"/>
    <x v="0"/>
    <n v="14"/>
    <n v="1"/>
    <m/>
    <n v="1.2019999999999999E-2"/>
    <n v="3.06"/>
    <s v="NA"/>
    <s v="NA"/>
    <n v="38.64170287926558"/>
    <s v="NA"/>
    <n v="38.64170287926558"/>
  </r>
  <r>
    <n v="2019"/>
    <d v="2019-03-19T00:00:00"/>
    <x v="7"/>
    <s v="MWW"/>
    <x v="3"/>
    <d v="1899-12-30T09:34:00"/>
    <n v="30"/>
    <s v="grb"/>
    <s v="Graysby"/>
    <s v="Cephalopholis cruentata"/>
    <x v="2"/>
    <x v="0"/>
    <n v="21"/>
    <n v="1"/>
    <m/>
    <n v="1.1220000000000001E-2"/>
    <n v="3.07"/>
    <s v="NA"/>
    <s v="NA"/>
    <n v="128.58967294987866"/>
    <s v="NA"/>
    <n v="128.58967294987866"/>
  </r>
  <r>
    <n v="2019"/>
    <d v="2019-03-19T00:00:00"/>
    <x v="7"/>
    <s v="MWW"/>
    <x v="3"/>
    <d v="1899-12-30T09:34:00"/>
    <n v="30"/>
    <s v="ljs"/>
    <s v="Longjaw squirrelfish"/>
    <s v="Neoniphon marianus"/>
    <x v="6"/>
    <x v="0"/>
    <n v="14"/>
    <n v="1"/>
    <m/>
    <n v="1.549E-2"/>
    <n v="2.98"/>
    <s v="NA"/>
    <s v="NA"/>
    <n v="40.319298193647576"/>
    <s v="NA"/>
    <n v="40.319298193647576"/>
  </r>
  <r>
    <n v="2019"/>
    <d v="2019-03-19T00:00:00"/>
    <x v="7"/>
    <s v="MWW"/>
    <x v="3"/>
    <d v="1899-12-30T09:34:00"/>
    <n v="30"/>
    <s v="bdb"/>
    <s v="Banded Butterflyfish"/>
    <s v="Chaetodan striatus"/>
    <x v="16"/>
    <x v="0"/>
    <n v="12"/>
    <n v="1"/>
    <m/>
    <n v="2.239E-2"/>
    <n v="3.03"/>
    <s v="NA"/>
    <s v="NA"/>
    <n v="41.684372588096089"/>
    <s v="NA"/>
    <n v="41.684372588096089"/>
  </r>
  <r>
    <n v="2019"/>
    <d v="2019-03-19T00:00:00"/>
    <x v="7"/>
    <s v="MWW"/>
    <x v="3"/>
    <d v="1899-12-30T09:34:00"/>
    <n v="30"/>
    <s v="bhw"/>
    <s v="Bluehead Wrasse"/>
    <s v="Thalassoma bifasciatum"/>
    <x v="1"/>
    <x v="0"/>
    <n v="10"/>
    <n v="1"/>
    <m/>
    <n v="8.9099999999999995E-3"/>
    <n v="3.01"/>
    <s v="NA"/>
    <s v="NA"/>
    <n v="9.1175405612215243"/>
    <s v="NA"/>
    <n v="9.1175405612215243"/>
  </r>
  <r>
    <n v="2019"/>
    <d v="2019-03-19T00:00:00"/>
    <x v="7"/>
    <s v="MWW"/>
    <x v="3"/>
    <d v="1899-12-30T09:34:00"/>
    <n v="30"/>
    <s v="prp"/>
    <s v="Princess Parrotfish"/>
    <s v="Scarus taeniopterus"/>
    <x v="7"/>
    <x v="1"/>
    <n v="18"/>
    <n v="1"/>
    <s v="t"/>
    <n v="3.3500000000000002E-2"/>
    <n v="2.7086000000000001"/>
    <n v="-3.2256999999999998"/>
    <n v="2.3852000000000002"/>
    <n v="84.154222975924739"/>
    <n v="142.42163893869329"/>
    <n v="142.42163893869329"/>
  </r>
  <r>
    <n v="2019"/>
    <d v="2019-03-19T00:00:00"/>
    <x v="7"/>
    <s v="MWW"/>
    <x v="3"/>
    <d v="1899-12-30T09:34:00"/>
    <n v="30"/>
    <s v="prp"/>
    <s v="Princess Parrotfish"/>
    <s v="Scarus taeniopterus"/>
    <x v="7"/>
    <x v="1"/>
    <n v="20"/>
    <n v="1"/>
    <s v="t"/>
    <n v="3.3500000000000002E-2"/>
    <n v="2.7086000000000001"/>
    <n v="-3.2256999999999998"/>
    <n v="2.3852000000000002"/>
    <n v="111.94756544450011"/>
    <n v="183.11197449783583"/>
    <n v="183.11197449783583"/>
  </r>
  <r>
    <n v="2019"/>
    <d v="2019-03-19T00:00:00"/>
    <x v="7"/>
    <s v="MWW"/>
    <x v="3"/>
    <d v="1899-12-30T09:34:00"/>
    <n v="30"/>
    <s v="qup"/>
    <s v="Queen Parrotfish"/>
    <s v="Scarus vetula"/>
    <x v="7"/>
    <x v="1"/>
    <n v="36"/>
    <n v="1"/>
    <s v="t"/>
    <n v="1.38E-2"/>
    <n v="3.03"/>
    <n v="-5.0162000000000004"/>
    <n v="3.1109"/>
    <n v="716.92820042135281"/>
    <n v="863.378937475925"/>
    <n v="863.378937475925"/>
  </r>
  <r>
    <n v="2019"/>
    <d v="2019-03-19T00:00:00"/>
    <x v="7"/>
    <s v="MWW"/>
    <x v="3"/>
    <d v="1899-12-30T09:34:00"/>
    <n v="30"/>
    <s v="rbp"/>
    <s v="Redband Parrotfish"/>
    <s v="Sparisoma aurofrenatum"/>
    <x v="7"/>
    <x v="1"/>
    <n v="19"/>
    <n v="1"/>
    <s v="t"/>
    <n v="1.072E-2"/>
    <n v="3.12"/>
    <n v="-4.0781000000000001"/>
    <n v="2.7437999999999998"/>
    <n v="104.69019779399261"/>
    <n v="149.3977752647418"/>
    <n v="149.3977752647418"/>
  </r>
  <r>
    <n v="2019"/>
    <d v="2019-03-19T00:00:00"/>
    <x v="7"/>
    <s v="MWW"/>
    <x v="3"/>
    <d v="1899-12-30T09:34:00"/>
    <n v="30"/>
    <s v="stop"/>
    <s v="Stoplight Parrotfish"/>
    <s v="Sparisoma viride"/>
    <x v="7"/>
    <x v="1"/>
    <n v="8"/>
    <n v="1"/>
    <s v="j"/>
    <n v="1.38E-2"/>
    <n v="3.04"/>
    <n v="-4.4317000000000002"/>
    <n v="2.9051"/>
    <n v="7.6784338446641121"/>
    <n v="12.501632299830902"/>
    <n v="12.501632299830902"/>
  </r>
  <r>
    <n v="2019"/>
    <d v="2019-03-19T00:00:00"/>
    <x v="7"/>
    <s v="MWW"/>
    <x v="3"/>
    <d v="1899-12-30T09:34:00"/>
    <n v="30"/>
    <s v="stop"/>
    <s v="Stoplight Parrotfish"/>
    <s v="Sparisoma viride"/>
    <x v="7"/>
    <x v="1"/>
    <n v="30"/>
    <n v="1"/>
    <s v="t"/>
    <n v="1.38E-2"/>
    <n v="3.04"/>
    <n v="-4.4317000000000002"/>
    <n v="2.9051"/>
    <n v="426.90151962585236"/>
    <n v="581.54718397712224"/>
    <n v="581.54718397712224"/>
  </r>
  <r>
    <n v="2019"/>
    <d v="2019-03-19T00:00:00"/>
    <x v="7"/>
    <s v="MWW"/>
    <x v="3"/>
    <d v="1899-12-30T09:34:00"/>
    <n v="30"/>
    <s v="stop"/>
    <s v="Stoplight Parrotfish"/>
    <s v="Sparisoma viride"/>
    <x v="7"/>
    <x v="1"/>
    <n v="18"/>
    <n v="1"/>
    <s v="i"/>
    <n v="1.38E-2"/>
    <n v="3.04"/>
    <n v="-4.4317000000000002"/>
    <n v="2.9051"/>
    <n v="90.345703069474155"/>
    <n v="131.85364940800787"/>
    <n v="131.85364940800787"/>
  </r>
  <r>
    <n v="2019"/>
    <d v="2019-03-19T00:00:00"/>
    <x v="7"/>
    <s v="MWW"/>
    <x v="3"/>
    <d v="1899-12-30T09:34:00"/>
    <n v="30"/>
    <s v="stop"/>
    <s v="Stoplight Parrotfish"/>
    <s v="Sparisoma viride"/>
    <x v="7"/>
    <x v="1"/>
    <n v="20"/>
    <n v="1"/>
    <s v="i"/>
    <n v="1.38E-2"/>
    <n v="3.04"/>
    <n v="-4.4317000000000002"/>
    <n v="2.9051"/>
    <n v="124.45440510662077"/>
    <n v="179.06975540636282"/>
    <n v="179.06975540636282"/>
  </r>
  <r>
    <n v="2019"/>
    <d v="2019-03-19T00:00:00"/>
    <x v="7"/>
    <s v="MWW"/>
    <x v="3"/>
    <d v="1899-12-30T09:34:00"/>
    <n v="30"/>
    <s v="prp"/>
    <s v="Princess Parrotfish"/>
    <s v="Scarus taeniopterus"/>
    <x v="7"/>
    <x v="1"/>
    <n v="2"/>
    <n v="1"/>
    <s v="j"/>
    <n v="3.3500000000000002E-2"/>
    <n v="2.7086000000000001"/>
    <n v="-3.2256999999999998"/>
    <n v="2.3852000000000002"/>
    <n v="0.21898514404304498"/>
    <n v="0.75425247798161132"/>
    <n v="0.75425247798161132"/>
  </r>
  <r>
    <n v="2019"/>
    <d v="2019-03-19T00:00:00"/>
    <x v="7"/>
    <s v="MWW"/>
    <x v="3"/>
    <d v="1899-12-30T09:34:00"/>
    <n v="30"/>
    <s v="prp"/>
    <s v="Princess Parrotfish"/>
    <s v="Scarus taeniopterus"/>
    <x v="7"/>
    <x v="1"/>
    <n v="3"/>
    <n v="1"/>
    <s v="j"/>
    <n v="3.3500000000000002E-2"/>
    <n v="2.7086000000000001"/>
    <n v="-3.2256999999999998"/>
    <n v="2.3852000000000002"/>
    <n v="0.65671273400963648"/>
    <n v="1.9839449475553055"/>
    <n v="1.9839449475553055"/>
  </r>
  <r>
    <n v="2019"/>
    <d v="2019-03-19T00:00:00"/>
    <x v="7"/>
    <s v="MWW"/>
    <x v="3"/>
    <d v="1899-12-30T09:34:00"/>
    <n v="30"/>
    <s v="prp"/>
    <s v="Princess Parrotfish"/>
    <s v="Scarus taeniopterus"/>
    <x v="7"/>
    <x v="1"/>
    <n v="4"/>
    <n v="1"/>
    <s v="j"/>
    <n v="3.3500000000000002E-2"/>
    <n v="2.7086000000000001"/>
    <n v="-3.2256999999999998"/>
    <n v="2.3852000000000002"/>
    <n v="1.4314774122851688"/>
    <n v="3.9403381302253098"/>
    <n v="3.9403381302253098"/>
  </r>
  <r>
    <n v="2019"/>
    <d v="2019-03-19T00:00:00"/>
    <x v="7"/>
    <s v="MWW"/>
    <x v="3"/>
    <d v="1899-12-30T09:34:00"/>
    <n v="30"/>
    <s v="blt"/>
    <s v="Blue Tang"/>
    <s v="Acanthurus coeruleus"/>
    <x v="8"/>
    <x v="1"/>
    <n v="16"/>
    <n v="1"/>
    <m/>
    <n v="2.512E-2"/>
    <n v="2.96"/>
    <n v="-2.8241999999999998"/>
    <n v="2.2637999999999998"/>
    <n v="92.090489985886919"/>
    <n v="146.38171018501848"/>
    <n v="146.38171018501848"/>
  </r>
  <r>
    <n v="2019"/>
    <d v="2019-03-19T00:00:00"/>
    <x v="7"/>
    <s v="MWW"/>
    <x v="3"/>
    <d v="1899-12-30T09:34:00"/>
    <n v="30"/>
    <s v="prp"/>
    <s v="Princess Parrotfish"/>
    <s v="Scarus taeniopterus"/>
    <x v="7"/>
    <x v="1"/>
    <n v="19"/>
    <n v="1"/>
    <s v="i"/>
    <n v="3.3500000000000002E-2"/>
    <n v="2.7086000000000001"/>
    <n v="-3.2256999999999998"/>
    <n v="2.3852000000000002"/>
    <n v="97.426434846443598"/>
    <n v="162.02539503890316"/>
    <n v="162.02539503890316"/>
  </r>
  <r>
    <n v="2019"/>
    <d v="2019-03-19T00:00:00"/>
    <x v="7"/>
    <s v="MWW"/>
    <x v="3"/>
    <d v="1899-12-30T09:34:00"/>
    <n v="30"/>
    <s v="prp"/>
    <s v="Princess Parrotfish"/>
    <s v="Scarus taeniopterus"/>
    <x v="7"/>
    <x v="1"/>
    <n v="13"/>
    <n v="2"/>
    <s v="i"/>
    <n v="3.3500000000000002E-2"/>
    <n v="2.7086000000000001"/>
    <n v="-3.2256999999999998"/>
    <n v="2.3852000000000002"/>
    <n v="34.855536441080481"/>
    <n v="65.535660968650873"/>
    <n v="131.07132193730175"/>
  </r>
  <r>
    <n v="2019"/>
    <d v="2019-03-19T00:00:00"/>
    <x v="7"/>
    <s v="MWW"/>
    <x v="3"/>
    <d v="1899-12-30T09:34:00"/>
    <n v="30"/>
    <s v="prp"/>
    <s v="Princess Parrotfish"/>
    <s v="Scarus taeniopterus"/>
    <x v="7"/>
    <x v="1"/>
    <n v="10"/>
    <n v="1"/>
    <s v="i"/>
    <n v="3.3500000000000002E-2"/>
    <n v="2.7086000000000001"/>
    <n v="-3.2256999999999998"/>
    <n v="2.3852000000000002"/>
    <n v="17.125560999944316"/>
    <n v="35.050966680669347"/>
    <n v="35.050966680669347"/>
  </r>
  <r>
    <n v="2019"/>
    <d v="2019-03-19T00:00:00"/>
    <x v="7"/>
    <s v="MWW"/>
    <x v="3"/>
    <d v="1899-12-30T09:34:00"/>
    <n v="30"/>
    <s v="blt"/>
    <s v="Blue Tang"/>
    <s v="Acanthurus coeruleus"/>
    <x v="8"/>
    <x v="1"/>
    <n v="17"/>
    <n v="1"/>
    <m/>
    <n v="2.512E-2"/>
    <n v="2.96"/>
    <n v="-2.8241999999999998"/>
    <n v="2.2637999999999998"/>
    <n v="110.19158812752735"/>
    <n v="167.91529942216221"/>
    <n v="167.91529942216221"/>
  </r>
  <r>
    <n v="2019"/>
    <d v="2019-03-19T00:00:00"/>
    <x v="7"/>
    <s v="MWW"/>
    <x v="3"/>
    <d v="1899-12-30T09:34:00"/>
    <n v="30"/>
    <s v="stop"/>
    <s v="Stoplight Parrotfish"/>
    <s v="Sparisoma viride"/>
    <x v="7"/>
    <x v="1"/>
    <n v="14"/>
    <n v="1"/>
    <s v="u"/>
    <n v="1.38E-2"/>
    <n v="3.04"/>
    <n v="-4.4317000000000002"/>
    <n v="2.9051"/>
    <n v="42.083157245422122"/>
    <n v="63.535515280093612"/>
    <n v="63.535515280093612"/>
  </r>
  <r>
    <n v="2019"/>
    <d v="2019-03-19T00:00:00"/>
    <x v="7"/>
    <s v="MWW"/>
    <x v="3"/>
    <d v="1899-12-30T09:34:00"/>
    <n v="30"/>
    <s v="stop"/>
    <s v="Stoplight Parrotfish"/>
    <s v="Sparisoma viride"/>
    <x v="7"/>
    <x v="1"/>
    <n v="20"/>
    <n v="1"/>
    <s v="i"/>
    <n v="1.38E-2"/>
    <n v="3.04"/>
    <n v="-4.4317000000000002"/>
    <n v="2.9051"/>
    <n v="124.45440510662077"/>
    <n v="179.06975540636282"/>
    <n v="179.06975540636282"/>
  </r>
  <r>
    <n v="2019"/>
    <d v="2019-03-19T00:00:00"/>
    <x v="7"/>
    <s v="MWW"/>
    <x v="3"/>
    <d v="1899-12-30T09:34:00"/>
    <n v="30"/>
    <s v="stop"/>
    <s v="Stoplight Parrotfish"/>
    <s v="Sparisoma viride"/>
    <x v="7"/>
    <x v="1"/>
    <n v="22"/>
    <n v="1"/>
    <s v="i"/>
    <n v="1.38E-2"/>
    <n v="3.04"/>
    <n v="-4.4317000000000002"/>
    <n v="2.9051"/>
    <n v="166.28153926206005"/>
    <n v="236.19577785013334"/>
    <n v="236.19577785013334"/>
  </r>
  <r>
    <n v="2019"/>
    <d v="2019-03-19T00:00:00"/>
    <x v="7"/>
    <s v="MWW"/>
    <x v="3"/>
    <d v="1899-12-30T09:34:00"/>
    <n v="30"/>
    <s v="bch"/>
    <s v="Bermuda Chub"/>
    <s v="Kyphosus sectatrix"/>
    <x v="22"/>
    <x v="2"/>
    <n v="21"/>
    <n v="2"/>
    <m/>
    <n v="1.2019999999999999E-2"/>
    <n v="3.02"/>
    <s v="NA"/>
    <s v="NA"/>
    <n v="118.30599098972132"/>
    <s v="NA"/>
    <n v="236.61198197944265"/>
  </r>
  <r>
    <n v="2019"/>
    <d v="2019-03-19T00:00:00"/>
    <x v="7"/>
    <s v="MWW"/>
    <x v="3"/>
    <d v="1899-12-30T09:34:00"/>
    <n v="30"/>
    <s v="scf"/>
    <s v="Scrawled Filefish"/>
    <s v="Aluterus scriptus"/>
    <x v="9"/>
    <x v="2"/>
    <n v="30"/>
    <n v="1"/>
    <m/>
    <n v="0.82299999999999995"/>
    <n v="1.8136000000000001"/>
    <s v="NA"/>
    <s v="NA"/>
    <n v="392.92253994947214"/>
    <s v="NA"/>
    <n v="392.92253994947214"/>
  </r>
  <r>
    <n v="2019"/>
    <d v="2019-03-19T00:00:00"/>
    <x v="7"/>
    <s v="MWW"/>
    <x v="3"/>
    <d v="1899-12-30T09:34:00"/>
    <n v="30"/>
    <s v="bld"/>
    <s v="Black Durgon"/>
    <s v="Melichthys niger"/>
    <x v="18"/>
    <x v="2"/>
    <n v="21"/>
    <n v="1"/>
    <m/>
    <n v="2.3439999999999999E-2"/>
    <n v="2.95"/>
    <s v="NA"/>
    <s v="NA"/>
    <n v="186.42516099314153"/>
    <s v="NA"/>
    <n v="186.42516099314153"/>
  </r>
  <r>
    <n v="2019"/>
    <d v="2019-03-19T00:00:00"/>
    <x v="7"/>
    <s v="MWW"/>
    <x v="3"/>
    <d v="1899-12-30T09:34:00"/>
    <n v="30"/>
    <s v="snp"/>
    <s v="Sharp-nose puffer "/>
    <s v="Canthigaster rostrata"/>
    <x v="11"/>
    <x v="2"/>
    <n v="5"/>
    <n v="1"/>
    <m/>
    <n v="2.239E-2"/>
    <n v="2.96"/>
    <s v="NA"/>
    <s v="NA"/>
    <n v="2.6242506075131411"/>
    <s v="NA"/>
    <n v="2.6242506075131411"/>
  </r>
  <r>
    <n v="2019"/>
    <d v="2019-03-19T00:00:00"/>
    <x v="7"/>
    <s v="MWW"/>
    <x v="4"/>
    <d v="1899-12-30T09:44:00"/>
    <n v="32"/>
    <s v="yts"/>
    <s v="Yellowtail Snapper"/>
    <s v="Ocyurus chrysurus"/>
    <x v="0"/>
    <x v="0"/>
    <n v="23"/>
    <n v="1"/>
    <m/>
    <n v="1.4789999999999999E-2"/>
    <n v="2.95"/>
    <s v="NA"/>
    <s v="NA"/>
    <n v="153.8385898245711"/>
    <s v="NA"/>
    <n v="153.8385898245711"/>
  </r>
  <r>
    <n v="2019"/>
    <d v="2019-03-19T00:00:00"/>
    <x v="7"/>
    <s v="MWW"/>
    <x v="4"/>
    <d v="1899-12-30T09:44:00"/>
    <n v="32"/>
    <s v="sms"/>
    <s v="Schoolmaster snapper"/>
    <s v="Lutjanus apodus"/>
    <x v="0"/>
    <x v="0"/>
    <n v="38"/>
    <n v="1"/>
    <m/>
    <n v="1.413E-2"/>
    <n v="2.98"/>
    <s v="NA"/>
    <s v="NA"/>
    <n v="720.93694151217937"/>
    <s v="NA"/>
    <n v="720.93694151217937"/>
  </r>
  <r>
    <n v="2019"/>
    <d v="2019-03-19T00:00:00"/>
    <x v="7"/>
    <s v="MWW"/>
    <x v="4"/>
    <d v="1899-12-30T09:44:00"/>
    <n v="32"/>
    <s v="sph"/>
    <s v="Spanish Hogfish"/>
    <s v="Bodianus rufus"/>
    <x v="1"/>
    <x v="0"/>
    <n v="12"/>
    <n v="1"/>
    <m/>
    <n v="1.44E-2"/>
    <n v="3.0531999999999999"/>
    <s v="NA"/>
    <s v="NA"/>
    <n v="28.40002174206511"/>
    <s v="NA"/>
    <n v="28.40002174206511"/>
  </r>
  <r>
    <n v="2019"/>
    <d v="2019-03-19T00:00:00"/>
    <x v="7"/>
    <s v="MWW"/>
    <x v="4"/>
    <d v="1899-12-30T09:44:00"/>
    <n v="32"/>
    <s v="grb"/>
    <s v="Graysby"/>
    <s v="Cephalopholis cruentata"/>
    <x v="2"/>
    <x v="0"/>
    <n v="14"/>
    <n v="1"/>
    <m/>
    <n v="1.1220000000000001E-2"/>
    <n v="3.07"/>
    <s v="NA"/>
    <s v="NA"/>
    <n v="37.034452314396681"/>
    <s v="NA"/>
    <n v="37.034452314396681"/>
  </r>
  <r>
    <n v="2019"/>
    <d v="2019-03-19T00:00:00"/>
    <x v="7"/>
    <s v="MWW"/>
    <x v="4"/>
    <d v="1899-12-30T09:44:00"/>
    <n v="32"/>
    <s v="grb"/>
    <s v="Graysby"/>
    <s v="Cephalopholis cruentata"/>
    <x v="2"/>
    <x v="0"/>
    <n v="18"/>
    <n v="1"/>
    <m/>
    <n v="1.1220000000000001E-2"/>
    <n v="3.07"/>
    <s v="NA"/>
    <s v="NA"/>
    <n v="80.10865637643586"/>
    <s v="NA"/>
    <n v="80.10865637643586"/>
  </r>
  <r>
    <n v="2019"/>
    <d v="2019-03-19T00:00:00"/>
    <x v="7"/>
    <s v="MWW"/>
    <x v="4"/>
    <d v="1899-12-30T09:44:00"/>
    <n v="32"/>
    <s v="grb"/>
    <s v="Graysby"/>
    <s v="Cephalopholis cruentata"/>
    <x v="2"/>
    <x v="0"/>
    <n v="16"/>
    <n v="1"/>
    <m/>
    <n v="1.1220000000000001E-2"/>
    <n v="3.07"/>
    <s v="NA"/>
    <s v="NA"/>
    <n v="55.800900005529286"/>
    <s v="NA"/>
    <n v="55.800900005529286"/>
  </r>
  <r>
    <n v="2019"/>
    <d v="2019-03-19T00:00:00"/>
    <x v="7"/>
    <s v="MWW"/>
    <x v="4"/>
    <d v="1899-12-30T09:44:00"/>
    <n v="32"/>
    <s v="yhw"/>
    <s v="Yellowhead Wrasse"/>
    <s v="Halichoeres garnoti"/>
    <x v="1"/>
    <x v="0"/>
    <n v="4"/>
    <n v="1"/>
    <m/>
    <n v="0.01"/>
    <n v="3.13"/>
    <s v="NA"/>
    <s v="NA"/>
    <n v="0.76638637095611406"/>
    <s v="NA"/>
    <n v="0.76638637095611406"/>
  </r>
  <r>
    <n v="2019"/>
    <d v="2019-03-19T00:00:00"/>
    <x v="7"/>
    <s v="MWW"/>
    <x v="4"/>
    <d v="1899-12-30T09:44:00"/>
    <n v="32"/>
    <s v="ygf"/>
    <s v="Goatfish"/>
    <s v="Mulloidichthys martinicus"/>
    <x v="4"/>
    <x v="0"/>
    <n v="17"/>
    <n v="1"/>
    <m/>
    <n v="9.7699999999999992E-3"/>
    <n v="3.12"/>
    <s v="NA"/>
    <s v="NA"/>
    <n v="67.436527390317082"/>
    <s v="NA"/>
    <n v="67.436527390317082"/>
  </r>
  <r>
    <n v="2019"/>
    <d v="2019-03-19T00:00:00"/>
    <x v="7"/>
    <s v="MWW"/>
    <x v="4"/>
    <d v="1899-12-30T09:44:00"/>
    <n v="32"/>
    <s v="baj"/>
    <s v="Bar Jack"/>
    <s v="Caranx ruber"/>
    <x v="13"/>
    <x v="0"/>
    <n v="44"/>
    <n v="1"/>
    <m/>
    <n v="1.6979999999999999E-2"/>
    <n v="2.95"/>
    <s v="NA"/>
    <s v="NA"/>
    <n v="1197.079742489198"/>
    <s v="NA"/>
    <n v="1197.079742489198"/>
  </r>
  <r>
    <n v="2019"/>
    <d v="2019-03-19T00:00:00"/>
    <x v="7"/>
    <s v="MWW"/>
    <x v="4"/>
    <d v="1899-12-30T09:44:00"/>
    <n v="32"/>
    <s v="bhw"/>
    <s v="Bluehead Wrasse"/>
    <s v="Thalassoma bifasciatum"/>
    <x v="1"/>
    <x v="0"/>
    <n v="10"/>
    <n v="1"/>
    <m/>
    <n v="8.9099999999999995E-3"/>
    <n v="3.01"/>
    <s v="NA"/>
    <s v="NA"/>
    <n v="9.1175405612215243"/>
    <s v="NA"/>
    <n v="9.1175405612215243"/>
  </r>
  <r>
    <n v="2019"/>
    <d v="2019-03-19T00:00:00"/>
    <x v="7"/>
    <s v="MWW"/>
    <x v="4"/>
    <d v="1899-12-30T09:44:00"/>
    <n v="32"/>
    <s v="bhw"/>
    <s v="Bluehead Wrasse"/>
    <s v="Thalassoma bifasciatum"/>
    <x v="1"/>
    <x v="0"/>
    <n v="12"/>
    <n v="1"/>
    <m/>
    <n v="8.9099999999999995E-3"/>
    <n v="3.01"/>
    <s v="NA"/>
    <s v="NA"/>
    <n v="15.783861253601465"/>
    <s v="NA"/>
    <n v="15.783861253601465"/>
  </r>
  <r>
    <n v="2019"/>
    <d v="2019-03-19T00:00:00"/>
    <x v="7"/>
    <s v="MWW"/>
    <x v="4"/>
    <d v="1899-12-30T09:44:00"/>
    <n v="32"/>
    <s v="bhw"/>
    <s v="Bluehead Wrasse"/>
    <s v="Thalassoma bifasciatum"/>
    <x v="1"/>
    <x v="0"/>
    <n v="5"/>
    <n v="2"/>
    <m/>
    <n v="8.9099999999999995E-3"/>
    <n v="3.01"/>
    <s v="NA"/>
    <s v="NA"/>
    <n v="1.1318201385239828"/>
    <s v="NA"/>
    <n v="2.2636402770479656"/>
  </r>
  <r>
    <n v="2019"/>
    <d v="2019-03-19T00:00:00"/>
    <x v="7"/>
    <s v="MWW"/>
    <x v="4"/>
    <d v="1899-12-30T09:44:00"/>
    <n v="32"/>
    <s v="blg"/>
    <s v="Blue Striped Grunt"/>
    <s v="Haemulon sciurus"/>
    <x v="3"/>
    <x v="0"/>
    <n v="26"/>
    <n v="1"/>
    <m/>
    <n v="1.549E-2"/>
    <n v="2.98"/>
    <s v="NA"/>
    <s v="NA"/>
    <n v="255.07740771257104"/>
    <s v="NA"/>
    <n v="255.07740771257104"/>
  </r>
  <r>
    <n v="2019"/>
    <d v="2019-03-19T00:00:00"/>
    <x v="7"/>
    <s v="MWW"/>
    <x v="4"/>
    <d v="1899-12-30T09:44:00"/>
    <n v="32"/>
    <s v="yhw"/>
    <s v="Yellowhead Wrasse"/>
    <s v="Halichoeres garnoti"/>
    <x v="1"/>
    <x v="0"/>
    <n v="15"/>
    <n v="1"/>
    <m/>
    <n v="0.01"/>
    <n v="3.13"/>
    <s v="NA"/>
    <s v="NA"/>
    <n v="47.991645489734076"/>
    <s v="NA"/>
    <n v="47.991645489734076"/>
  </r>
  <r>
    <n v="2019"/>
    <d v="2019-03-19T00:00:00"/>
    <x v="7"/>
    <s v="MWW"/>
    <x v="4"/>
    <d v="1899-12-30T09:44:00"/>
    <n v="32"/>
    <s v="4eb"/>
    <s v="Foureye Butterflyfish"/>
    <s v="Chaetodon capistratus"/>
    <x v="16"/>
    <x v="0"/>
    <n v="11"/>
    <n v="2"/>
    <m/>
    <n v="2.512E-2"/>
    <n v="3.1"/>
    <s v="NA"/>
    <s v="NA"/>
    <n v="42.494914429698831"/>
    <s v="NA"/>
    <n v="84.989828859397662"/>
  </r>
  <r>
    <n v="2019"/>
    <d v="2019-03-19T00:00:00"/>
    <x v="7"/>
    <s v="MWW"/>
    <x v="4"/>
    <d v="1899-12-30T09:44:00"/>
    <n v="32"/>
    <s v="mgs"/>
    <s v="Mahogany Snapper"/>
    <s v="Lutjanus mahogoni"/>
    <x v="0"/>
    <x v="0"/>
    <n v="19"/>
    <n v="1"/>
    <m/>
    <n v="1.6979999999999999E-2"/>
    <n v="2.96"/>
    <s v="NA"/>
    <s v="NA"/>
    <n v="103.5257402894338"/>
    <s v="NA"/>
    <n v="103.5257402894338"/>
  </r>
  <r>
    <n v="2019"/>
    <d v="2019-03-19T00:00:00"/>
    <x v="7"/>
    <s v="MWW"/>
    <x v="4"/>
    <d v="1899-12-30T09:44:00"/>
    <n v="32"/>
    <s v="ljs"/>
    <s v="Longjaw squirrelfish"/>
    <s v="Neoniphon marianus"/>
    <x v="6"/>
    <x v="0"/>
    <n v="13"/>
    <n v="1"/>
    <m/>
    <n v="1.549E-2"/>
    <n v="2.98"/>
    <s v="NA"/>
    <s v="NA"/>
    <n v="32.329769453803472"/>
    <s v="NA"/>
    <n v="32.329769453803472"/>
  </r>
  <r>
    <n v="2019"/>
    <d v="2019-03-19T00:00:00"/>
    <x v="7"/>
    <s v="MWW"/>
    <x v="4"/>
    <d v="1899-12-30T09:44:00"/>
    <n v="32"/>
    <s v="stop"/>
    <s v="Stoplight Parrotfish"/>
    <s v="Sparisoma viride"/>
    <x v="7"/>
    <x v="1"/>
    <n v="28"/>
    <n v="2"/>
    <s v="t"/>
    <n v="1.38E-2"/>
    <n v="3.04"/>
    <n v="-4.4317000000000002"/>
    <n v="2.9051"/>
    <n v="346.13020666687913"/>
    <n v="475.92530495067058"/>
    <n v="951.85060990134116"/>
  </r>
  <r>
    <n v="2019"/>
    <d v="2019-03-19T00:00:00"/>
    <x v="7"/>
    <s v="MWW"/>
    <x v="4"/>
    <d v="1899-12-30T09:44:00"/>
    <n v="32"/>
    <s v="stop"/>
    <s v="Stoplight Parrotfish"/>
    <s v="Sparisoma viride"/>
    <x v="7"/>
    <x v="1"/>
    <n v="30"/>
    <n v="1"/>
    <s v="t"/>
    <n v="1.38E-2"/>
    <n v="3.04"/>
    <n v="-4.4317000000000002"/>
    <n v="2.9051"/>
    <n v="426.90151962585236"/>
    <n v="581.54718397712224"/>
    <n v="581.54718397712224"/>
  </r>
  <r>
    <n v="2019"/>
    <d v="2019-03-19T00:00:00"/>
    <x v="7"/>
    <s v="MWW"/>
    <x v="4"/>
    <d v="1899-12-30T09:44:00"/>
    <n v="32"/>
    <s v="rbp"/>
    <s v="Redband Parrotfish"/>
    <s v="Sparisoma aurofrenatum"/>
    <x v="7"/>
    <x v="1"/>
    <n v="18"/>
    <n v="1"/>
    <s v="t"/>
    <n v="1.072E-2"/>
    <n v="3.12"/>
    <n v="-4.0781000000000001"/>
    <n v="2.7437999999999998"/>
    <n v="88.43923988864465"/>
    <n v="128.80024807719036"/>
    <n v="128.80024807719036"/>
  </r>
  <r>
    <n v="2019"/>
    <d v="2019-03-19T00:00:00"/>
    <x v="7"/>
    <s v="MWW"/>
    <x v="4"/>
    <d v="1899-12-30T09:44:00"/>
    <n v="32"/>
    <s v="rbp"/>
    <s v="Redband Parrotfish"/>
    <s v="Sparisoma aurofrenatum"/>
    <x v="7"/>
    <x v="1"/>
    <n v="15"/>
    <n v="1"/>
    <s v="t"/>
    <n v="1.072E-2"/>
    <n v="3.12"/>
    <n v="-4.0781000000000001"/>
    <n v="2.7437999999999998"/>
    <n v="50.072527485111436"/>
    <n v="78.101467931149301"/>
    <n v="78.101467931149301"/>
  </r>
  <r>
    <n v="2019"/>
    <d v="2019-03-19T00:00:00"/>
    <x v="7"/>
    <s v="MWW"/>
    <x v="4"/>
    <d v="1899-12-30T09:44:00"/>
    <n v="32"/>
    <s v="prp"/>
    <s v="Princess Parrotfish"/>
    <s v="Scarus taeniopterus"/>
    <x v="7"/>
    <x v="1"/>
    <n v="16"/>
    <n v="1"/>
    <s v="t"/>
    <n v="3.3500000000000002E-2"/>
    <n v="2.7086000000000001"/>
    <n v="-3.2256999999999998"/>
    <n v="2.3852000000000002"/>
    <n v="61.167987518884857"/>
    <n v="107.53924488293569"/>
    <n v="107.53924488293569"/>
  </r>
  <r>
    <n v="2019"/>
    <d v="2019-03-19T00:00:00"/>
    <x v="7"/>
    <s v="MWW"/>
    <x v="4"/>
    <d v="1899-12-30T09:44:00"/>
    <n v="32"/>
    <s v="stop"/>
    <s v="Stoplight Parrotfish"/>
    <s v="Sparisoma viride"/>
    <x v="7"/>
    <x v="1"/>
    <n v="18"/>
    <n v="1"/>
    <s v="i"/>
    <n v="1.38E-2"/>
    <n v="3.04"/>
    <n v="-4.4317000000000002"/>
    <n v="2.9051"/>
    <n v="90.345703069474155"/>
    <n v="131.85364940800787"/>
    <n v="131.85364940800787"/>
  </r>
  <r>
    <n v="2019"/>
    <d v="2019-03-19T00:00:00"/>
    <x v="7"/>
    <s v="MWW"/>
    <x v="4"/>
    <d v="1899-12-30T09:44:00"/>
    <n v="32"/>
    <s v="stop"/>
    <s v="Stoplight Parrotfish"/>
    <s v="Sparisoma viride"/>
    <x v="7"/>
    <x v="1"/>
    <n v="16"/>
    <n v="1"/>
    <s v="i"/>
    <n v="1.38E-2"/>
    <n v="3.04"/>
    <n v="-4.4317000000000002"/>
    <n v="2.9051"/>
    <n v="63.154432022104622"/>
    <n v="93.645941776792625"/>
    <n v="93.645941776792625"/>
  </r>
  <r>
    <n v="2019"/>
    <d v="2019-03-19T00:00:00"/>
    <x v="7"/>
    <s v="MWW"/>
    <x v="4"/>
    <d v="1899-12-30T09:44:00"/>
    <n v="32"/>
    <s v="stop"/>
    <s v="Stoplight Parrotfish"/>
    <s v="Sparisoma viride"/>
    <x v="7"/>
    <x v="1"/>
    <n v="13"/>
    <n v="1"/>
    <s v="i"/>
    <n v="1.38E-2"/>
    <n v="3.04"/>
    <n v="-4.4317000000000002"/>
    <n v="2.9051"/>
    <n v="33.594399108137019"/>
    <n v="51.229112573228946"/>
    <n v="51.229112573228946"/>
  </r>
  <r>
    <n v="2019"/>
    <d v="2019-03-19T00:00:00"/>
    <x v="7"/>
    <s v="MWW"/>
    <x v="4"/>
    <d v="1899-12-30T09:44:00"/>
    <n v="32"/>
    <s v="prp"/>
    <s v="Princess Parrotfish"/>
    <s v="Scarus taeniopterus"/>
    <x v="7"/>
    <x v="1"/>
    <n v="14"/>
    <n v="1"/>
    <s v="i"/>
    <n v="3.3500000000000002E-2"/>
    <n v="2.7086000000000001"/>
    <n v="-3.2256999999999998"/>
    <n v="2.3852000000000002"/>
    <n v="42.603688875365265"/>
    <n v="78.206813423753971"/>
    <n v="78.206813423753971"/>
  </r>
  <r>
    <n v="2019"/>
    <d v="2019-03-19T00:00:00"/>
    <x v="7"/>
    <s v="MWW"/>
    <x v="4"/>
    <d v="1899-12-30T09:44:00"/>
    <n v="32"/>
    <s v="prp"/>
    <s v="Princess Parrotfish"/>
    <s v="Scarus taeniopterus"/>
    <x v="7"/>
    <x v="1"/>
    <n v="3"/>
    <n v="3"/>
    <s v="j"/>
    <n v="3.3500000000000002E-2"/>
    <n v="2.7086000000000001"/>
    <n v="-3.2256999999999998"/>
    <n v="2.3852000000000002"/>
    <n v="0.65671273400963648"/>
    <n v="1.9839449475553055"/>
    <n v="5.9518348426659164"/>
  </r>
  <r>
    <n v="2019"/>
    <d v="2019-03-19T00:00:00"/>
    <x v="7"/>
    <s v="MWW"/>
    <x v="4"/>
    <d v="1899-12-30T09:44:00"/>
    <n v="32"/>
    <s v="prp"/>
    <s v="Princess Parrotfish"/>
    <s v="Scarus taeniopterus"/>
    <x v="7"/>
    <x v="1"/>
    <n v="2"/>
    <n v="2"/>
    <s v="j"/>
    <n v="3.3500000000000002E-2"/>
    <n v="2.7086000000000001"/>
    <n v="-3.2256999999999998"/>
    <n v="2.3852000000000002"/>
    <n v="0.21898514404304498"/>
    <n v="0.75425247798161132"/>
    <n v="1.5085049559632226"/>
  </r>
  <r>
    <n v="2019"/>
    <d v="2019-03-19T00:00:00"/>
    <x v="7"/>
    <s v="MWW"/>
    <x v="4"/>
    <d v="1899-12-30T09:44:00"/>
    <n v="32"/>
    <s v="prp"/>
    <s v="Princess Parrotfish"/>
    <s v="Scarus taeniopterus"/>
    <x v="7"/>
    <x v="1"/>
    <n v="4"/>
    <n v="1"/>
    <s v="j"/>
    <n v="3.3500000000000002E-2"/>
    <n v="2.7086000000000001"/>
    <n v="-3.2256999999999998"/>
    <n v="2.3852000000000002"/>
    <n v="1.4314774122851688"/>
    <n v="3.9403381302253098"/>
    <n v="3.9403381302253098"/>
  </r>
  <r>
    <n v="2019"/>
    <d v="2019-03-19T00:00:00"/>
    <x v="7"/>
    <s v="MWW"/>
    <x v="4"/>
    <d v="1899-12-30T09:44:00"/>
    <n v="32"/>
    <s v="strp"/>
    <s v="Striped Parrotfish"/>
    <s v="Scarus iserti"/>
    <x v="7"/>
    <x v="1"/>
    <n v="4"/>
    <n v="3"/>
    <s v="j"/>
    <n v="1.0959999999999999E-2"/>
    <n v="3.01"/>
    <n v="-4.8887"/>
    <n v="3.0548000000000002"/>
    <n v="0.71123173750391744"/>
    <n v="1.0122152160204034"/>
    <n v="3.0366456480612101"/>
  </r>
  <r>
    <n v="2019"/>
    <d v="2019-03-19T00:00:00"/>
    <x v="7"/>
    <s v="MWW"/>
    <x v="4"/>
    <d v="1899-12-30T09:44:00"/>
    <n v="32"/>
    <s v="strp"/>
    <s v="Striped Parrotfish"/>
    <s v="Scarus iserti"/>
    <x v="7"/>
    <x v="1"/>
    <n v="2"/>
    <n v="1"/>
    <m/>
    <n v="1.0959999999999999E-2"/>
    <n v="3.01"/>
    <n v="-4.8887"/>
    <n v="3.0548000000000002"/>
    <n v="8.8289862628973065E-2"/>
    <n v="0.1218109781873183"/>
    <n v="0.1218109781873183"/>
  </r>
  <r>
    <n v="2019"/>
    <d v="2019-03-19T00:00:00"/>
    <x v="7"/>
    <s v="MWW"/>
    <x v="4"/>
    <d v="1899-12-30T09:44:00"/>
    <n v="32"/>
    <s v="rbp"/>
    <s v="Redband Parrotfish"/>
    <s v="Sparisoma aurofrenatum"/>
    <x v="7"/>
    <x v="1"/>
    <n v="4"/>
    <n v="1"/>
    <s v="j"/>
    <n v="1.072E-2"/>
    <n v="3.12"/>
    <n v="-4.0781000000000001"/>
    <n v="2.7437999999999998"/>
    <n v="0.81025544515357217"/>
    <n v="2.0779361768346503"/>
    <n v="2.0779361768346503"/>
  </r>
  <r>
    <n v="2019"/>
    <d v="2019-03-19T00:00:00"/>
    <x v="7"/>
    <s v="MWW"/>
    <x v="4"/>
    <d v="1899-12-30T09:44:00"/>
    <n v="32"/>
    <s v="blt"/>
    <s v="Blue Tang"/>
    <s v="Acanthurus coeruleus"/>
    <x v="8"/>
    <x v="1"/>
    <n v="16"/>
    <n v="2"/>
    <m/>
    <n v="2.512E-2"/>
    <n v="2.96"/>
    <n v="-2.8241999999999998"/>
    <n v="2.2637999999999998"/>
    <n v="92.090489985886919"/>
    <n v="146.38171018501848"/>
    <n v="292.76342037003695"/>
  </r>
  <r>
    <n v="2019"/>
    <d v="2019-03-19T00:00:00"/>
    <x v="7"/>
    <s v="MWW"/>
    <x v="4"/>
    <d v="1899-12-30T09:44:00"/>
    <n v="32"/>
    <s v="stop"/>
    <s v="Stoplight Parrotfish"/>
    <s v="Sparisoma viride"/>
    <x v="7"/>
    <x v="1"/>
    <n v="16"/>
    <n v="1"/>
    <s v="i"/>
    <n v="1.38E-2"/>
    <n v="3.04"/>
    <n v="-4.4317000000000002"/>
    <n v="2.9051"/>
    <n v="63.154432022104622"/>
    <n v="93.645941776792625"/>
    <n v="93.645941776792625"/>
  </r>
  <r>
    <n v="2019"/>
    <d v="2019-03-19T00:00:00"/>
    <x v="7"/>
    <s v="MWW"/>
    <x v="4"/>
    <d v="1899-12-30T09:44:00"/>
    <n v="32"/>
    <s v="stop"/>
    <s v="Stoplight Parrotfish"/>
    <s v="Sparisoma viride"/>
    <x v="7"/>
    <x v="1"/>
    <n v="13"/>
    <n v="2"/>
    <m/>
    <n v="1.38E-2"/>
    <n v="3.04"/>
    <n v="-4.4317000000000002"/>
    <n v="2.9051"/>
    <n v="33.594399108137019"/>
    <n v="51.229112573228946"/>
    <n v="102.45822514645789"/>
  </r>
  <r>
    <n v="2019"/>
    <d v="2019-03-19T00:00:00"/>
    <x v="7"/>
    <s v="MWW"/>
    <x v="4"/>
    <d v="1899-12-30T09:44:00"/>
    <n v="32"/>
    <s v="prp"/>
    <s v="Princess Parrotfish"/>
    <s v="Scarus taeniopterus"/>
    <x v="7"/>
    <x v="1"/>
    <n v="14"/>
    <n v="1"/>
    <s v="i"/>
    <n v="3.3500000000000002E-2"/>
    <n v="2.7086000000000001"/>
    <n v="-3.2256999999999998"/>
    <n v="2.3852000000000002"/>
    <n v="42.603688875365265"/>
    <n v="78.206813423753971"/>
    <n v="78.206813423753971"/>
  </r>
  <r>
    <n v="2019"/>
    <d v="2019-03-19T00:00:00"/>
    <x v="7"/>
    <s v="MWW"/>
    <x v="4"/>
    <d v="1899-12-30T09:44:00"/>
    <n v="32"/>
    <s v="prp"/>
    <s v="Princess Parrotfish"/>
    <s v="Scarus taeniopterus"/>
    <x v="7"/>
    <x v="1"/>
    <n v="2"/>
    <n v="6"/>
    <s v="j"/>
    <n v="3.3500000000000002E-2"/>
    <n v="2.7086000000000001"/>
    <n v="-3.2256999999999998"/>
    <n v="2.3852000000000002"/>
    <n v="0.21898514404304498"/>
    <n v="0.75425247798161132"/>
    <n v="4.5255148678896679"/>
  </r>
  <r>
    <n v="2019"/>
    <d v="2019-03-19T00:00:00"/>
    <x v="7"/>
    <s v="MWW"/>
    <x v="4"/>
    <d v="1899-12-30T09:44:00"/>
    <n v="32"/>
    <s v="prp"/>
    <s v="Princess Parrotfish"/>
    <s v="Scarus taeniopterus"/>
    <x v="7"/>
    <x v="1"/>
    <n v="4"/>
    <n v="1"/>
    <s v="j"/>
    <n v="3.3500000000000002E-2"/>
    <n v="2.7086000000000001"/>
    <n v="-3.2256999999999998"/>
    <n v="2.3852000000000002"/>
    <n v="1.4314774122851688"/>
    <n v="3.9403381302253098"/>
    <n v="3.9403381302253098"/>
  </r>
  <r>
    <n v="2019"/>
    <d v="2019-03-19T00:00:00"/>
    <x v="7"/>
    <s v="MWW"/>
    <x v="4"/>
    <d v="1899-12-30T09:44:00"/>
    <n v="32"/>
    <s v="stop"/>
    <s v="Stoplight Parrotfish"/>
    <s v="Sparisoma viride"/>
    <x v="7"/>
    <x v="1"/>
    <n v="3"/>
    <n v="1"/>
    <s v="j"/>
    <n v="1.38E-2"/>
    <n v="3.04"/>
    <n v="-4.4317000000000002"/>
    <n v="2.9051"/>
    <n v="0.38933881323628722"/>
    <n v="0.72357733887147957"/>
    <n v="0.72357733887147957"/>
  </r>
  <r>
    <n v="2019"/>
    <d v="2019-03-19T00:00:00"/>
    <x v="7"/>
    <s v="MWW"/>
    <x v="4"/>
    <d v="1899-12-30T09:44:00"/>
    <n v="32"/>
    <s v="prp"/>
    <s v="Princess Parrotfish"/>
    <s v="Scarus taeniopterus"/>
    <x v="7"/>
    <x v="1"/>
    <n v="6"/>
    <n v="1"/>
    <s v="j"/>
    <n v="3.3500000000000002E-2"/>
    <n v="2.7086000000000001"/>
    <n v="-3.2256999999999998"/>
    <n v="2.3852000000000002"/>
    <n v="4.2928457508060323"/>
    <n v="10.364452425850182"/>
    <n v="10.364452425850182"/>
  </r>
  <r>
    <n v="2019"/>
    <d v="2019-03-19T00:00:00"/>
    <x v="7"/>
    <s v="MWW"/>
    <x v="4"/>
    <d v="1899-12-30T09:44:00"/>
    <n v="32"/>
    <s v="prp"/>
    <s v="Princess Parrotfish"/>
    <s v="Scarus taeniopterus"/>
    <x v="7"/>
    <x v="1"/>
    <n v="3"/>
    <n v="8"/>
    <s v="j"/>
    <n v="3.3500000000000002E-2"/>
    <n v="2.7086000000000001"/>
    <n v="-3.2256999999999998"/>
    <n v="2.3852000000000002"/>
    <n v="0.65671273400963648"/>
    <n v="1.9839449475553055"/>
    <n v="15.871559580442444"/>
  </r>
  <r>
    <n v="2019"/>
    <d v="2019-03-19T00:00:00"/>
    <x v="7"/>
    <s v="MWW"/>
    <x v="4"/>
    <d v="1899-12-30T09:44:00"/>
    <n v="32"/>
    <s v="prp"/>
    <s v="Princess Parrotfish"/>
    <s v="Scarus taeniopterus"/>
    <x v="7"/>
    <x v="1"/>
    <n v="5"/>
    <n v="2"/>
    <s v="j"/>
    <n v="3.3500000000000002E-2"/>
    <n v="2.7086000000000001"/>
    <n v="-3.2256999999999998"/>
    <n v="2.3852000000000002"/>
    <n v="2.6198411586557824"/>
    <n v="6.7093933568168316"/>
    <n v="13.418786713633663"/>
  </r>
  <r>
    <n v="2019"/>
    <d v="2019-03-19T00:00:00"/>
    <x v="7"/>
    <s v="MWW"/>
    <x v="4"/>
    <d v="1899-12-30T09:44:00"/>
    <n v="32"/>
    <s v="rbp"/>
    <s v="Redband Parrotfish"/>
    <s v="Sparisoma aurofrenatum"/>
    <x v="7"/>
    <x v="1"/>
    <n v="12"/>
    <n v="1"/>
    <s v="i"/>
    <n v="1.072E-2"/>
    <n v="3.12"/>
    <n v="-4.0781000000000001"/>
    <n v="2.7437999999999998"/>
    <n v="24.959752410454403"/>
    <n v="42.340648247283212"/>
    <n v="42.340648247283212"/>
  </r>
  <r>
    <n v="2019"/>
    <d v="2019-03-19T00:00:00"/>
    <x v="7"/>
    <s v="MWW"/>
    <x v="4"/>
    <d v="1899-12-30T09:44:00"/>
    <n v="32"/>
    <s v="bld"/>
    <s v="Black Durgon"/>
    <s v="Melichthys niger"/>
    <x v="18"/>
    <x v="2"/>
    <n v="20"/>
    <n v="10"/>
    <m/>
    <n v="2.3439999999999999E-2"/>
    <n v="2.95"/>
    <s v="NA"/>
    <s v="NA"/>
    <n v="161.43440395788693"/>
    <s v="NA"/>
    <n v="1614.3440395788693"/>
  </r>
  <r>
    <n v="2019"/>
    <d v="2019-03-19T00:00:00"/>
    <x v="7"/>
    <s v="MWW"/>
    <x v="4"/>
    <d v="1899-12-30T09:44:00"/>
    <n v="32"/>
    <s v="bld"/>
    <s v="Black Durgon"/>
    <s v="Melichthys niger"/>
    <x v="18"/>
    <x v="2"/>
    <n v="16"/>
    <n v="10"/>
    <m/>
    <n v="2.3439999999999999E-2"/>
    <n v="2.95"/>
    <s v="NA"/>
    <s v="NA"/>
    <n v="83.581768514196156"/>
    <s v="NA"/>
    <n v="835.81768514196153"/>
  </r>
  <r>
    <n v="2019"/>
    <d v="2019-03-19T00:00:00"/>
    <x v="7"/>
    <s v="MWW"/>
    <x v="4"/>
    <d v="1899-12-30T09:44:00"/>
    <n v="32"/>
    <s v="smt"/>
    <s v="Smooth Trunkfish"/>
    <s v="Lactophyrs triqueter"/>
    <x v="10"/>
    <x v="2"/>
    <n v="14"/>
    <n v="1"/>
    <m/>
    <n v="4.8980000000000003E-2"/>
    <n v="2.78"/>
    <s v="NA"/>
    <s v="NA"/>
    <n v="75.206386098464677"/>
    <s v="NA"/>
    <n v="75.206386098464677"/>
  </r>
  <r>
    <n v="2019"/>
    <d v="2019-03-19T00:00:00"/>
    <x v="7"/>
    <s v="MWW"/>
    <x v="4"/>
    <d v="1899-12-30T09:44:00"/>
    <n v="32"/>
    <s v="rkb"/>
    <s v="Rock Beauty"/>
    <s v="Holacanthus tricolour"/>
    <x v="15"/>
    <x v="2"/>
    <n v="8"/>
    <n v="1"/>
    <m/>
    <n v="3.388E-2"/>
    <n v="2.91"/>
    <s v="NA"/>
    <s v="NA"/>
    <n v="14.385841260642959"/>
    <s v="NA"/>
    <n v="14.385841260642959"/>
  </r>
  <r>
    <n v="2019"/>
    <d v="2019-03-19T00:00:00"/>
    <x v="7"/>
    <s v="MWW"/>
    <x v="4"/>
    <d v="1899-12-30T09:44:00"/>
    <n v="32"/>
    <s v="bld"/>
    <s v="Black Durgon"/>
    <s v="Melichthys niger"/>
    <x v="18"/>
    <x v="2"/>
    <n v="19"/>
    <n v="5"/>
    <m/>
    <n v="2.3439999999999999E-2"/>
    <n v="2.95"/>
    <s v="NA"/>
    <s v="NA"/>
    <n v="138.76525246597947"/>
    <s v="NA"/>
    <n v="693.82626232989742"/>
  </r>
  <r>
    <n v="2019"/>
    <d v="2019-03-19T00:00:00"/>
    <x v="7"/>
    <s v="MWW"/>
    <x v="4"/>
    <d v="1899-12-30T09:44:00"/>
    <n v="32"/>
    <s v="snp"/>
    <s v="Sharp-nose puffer "/>
    <s v="Canthigaster rostrata"/>
    <x v="11"/>
    <x v="2"/>
    <n v="4"/>
    <n v="2"/>
    <m/>
    <n v="2.239E-2"/>
    <n v="2.96"/>
    <s v="NA"/>
    <s v="NA"/>
    <n v="1.3556627654519102"/>
    <s v="NA"/>
    <n v="2.7113255309038204"/>
  </r>
  <r>
    <n v="2019"/>
    <d v="2019-03-19T00:00:00"/>
    <x v="7"/>
    <s v="MWW"/>
    <x v="4"/>
    <d v="1899-12-30T09:44:00"/>
    <n v="32"/>
    <s v="snp"/>
    <s v="Sharp-nose puffer "/>
    <s v="Canthigaster rostrata"/>
    <x v="11"/>
    <x v="2"/>
    <n v="4"/>
    <n v="2"/>
    <m/>
    <n v="2.239E-2"/>
    <n v="2.96"/>
    <s v="NA"/>
    <s v="NA"/>
    <n v="1.3556627654519102"/>
    <s v="NA"/>
    <n v="2.7113255309038204"/>
  </r>
  <r>
    <n v="2019"/>
    <d v="2019-03-19T00:00:00"/>
    <x v="7"/>
    <s v="MWW"/>
    <x v="4"/>
    <d v="1899-12-30T09:44:00"/>
    <n v="32"/>
    <s v="snp"/>
    <s v="Sharp-nose puffer "/>
    <s v="Canthigaster rostrata"/>
    <x v="11"/>
    <x v="2"/>
    <n v="8"/>
    <n v="1"/>
    <m/>
    <n v="2.239E-2"/>
    <n v="2.96"/>
    <s v="NA"/>
    <s v="NA"/>
    <n v="10.548736766715361"/>
    <s v="NA"/>
    <n v="10.548736766715361"/>
  </r>
  <r>
    <n v="2019"/>
    <d v="2019-03-19T00:00:00"/>
    <x v="7"/>
    <s v="MWW"/>
    <x v="4"/>
    <d v="1899-12-30T09:44:00"/>
    <n v="32"/>
    <s v="smt"/>
    <s v="Smooth Trunkfish"/>
    <s v="Lactophyrs triqueter"/>
    <x v="10"/>
    <x v="2"/>
    <n v="6"/>
    <n v="1"/>
    <m/>
    <n v="4.8980000000000003E-2"/>
    <n v="2.78"/>
    <s v="NA"/>
    <s v="NA"/>
    <n v="7.1331155105972002"/>
    <s v="NA"/>
    <n v="7.1331155105972002"/>
  </r>
  <r>
    <n v="2019"/>
    <d v="2019-03-19T00:00:00"/>
    <x v="7"/>
    <s v="MWW"/>
    <x v="4"/>
    <d v="1899-12-30T09:44:00"/>
    <n v="32"/>
    <s v="crw"/>
    <s v="Creole Wrasse"/>
    <s v="Clepticus parrae"/>
    <x v="1"/>
    <x v="3"/>
    <n v="8"/>
    <n v="1"/>
    <m/>
    <n v="9.5499999999999995E-3"/>
    <n v="3.05"/>
    <s v="NA"/>
    <s v="NA"/>
    <n v="5.4253508906229317"/>
    <s v="NA"/>
    <n v="5.4253508906229317"/>
  </r>
  <r>
    <n v="2019"/>
    <d v="2019-03-19T00:00:00"/>
    <x v="7"/>
    <s v="MWW"/>
    <x v="5"/>
    <d v="1899-12-30T09:54:00"/>
    <n v="31"/>
    <s v="sms"/>
    <s v="Schoolmaster snapper"/>
    <s v="Lutjanus apodus"/>
    <x v="0"/>
    <x v="0"/>
    <n v="42"/>
    <n v="1"/>
    <m/>
    <n v="1.413E-2"/>
    <n v="2.98"/>
    <s v="NA"/>
    <s v="NA"/>
    <n v="971.46027751898043"/>
    <s v="NA"/>
    <n v="971.46027751898043"/>
  </r>
  <r>
    <n v="2019"/>
    <d v="2019-03-19T00:00:00"/>
    <x v="7"/>
    <s v="MWW"/>
    <x v="5"/>
    <d v="1899-12-30T09:54:00"/>
    <n v="31"/>
    <s v="sms"/>
    <s v="Schoolmaster snapper"/>
    <s v="Lutjanus apodus"/>
    <x v="0"/>
    <x v="0"/>
    <n v="40"/>
    <n v="1"/>
    <m/>
    <n v="1.413E-2"/>
    <n v="2.98"/>
    <s v="NA"/>
    <s v="NA"/>
    <n v="840.00319128069634"/>
    <s v="NA"/>
    <n v="840.00319128069634"/>
  </r>
  <r>
    <n v="2019"/>
    <d v="2019-03-19T00:00:00"/>
    <x v="7"/>
    <s v="MWW"/>
    <x v="5"/>
    <d v="1899-12-30T09:54:00"/>
    <n v="31"/>
    <s v="sms"/>
    <s v="Schoolmaster snapper"/>
    <s v="Lutjanus apodus"/>
    <x v="0"/>
    <x v="0"/>
    <n v="22"/>
    <n v="3"/>
    <m/>
    <n v="1.413E-2"/>
    <n v="2.98"/>
    <s v="NA"/>
    <s v="NA"/>
    <n v="141.43658141285795"/>
    <s v="NA"/>
    <n v="424.30974423857384"/>
  </r>
  <r>
    <n v="2019"/>
    <d v="2019-03-19T00:00:00"/>
    <x v="7"/>
    <s v="MWW"/>
    <x v="5"/>
    <d v="1899-12-30T09:54:00"/>
    <n v="31"/>
    <s v="sms"/>
    <s v="Schoolmaster snapper"/>
    <s v="Lutjanus apodus"/>
    <x v="0"/>
    <x v="0"/>
    <n v="35"/>
    <n v="1"/>
    <m/>
    <n v="1.413E-2"/>
    <n v="2.98"/>
    <s v="NA"/>
    <s v="NA"/>
    <n v="564.24138129101766"/>
    <s v="NA"/>
    <n v="564.24138129101766"/>
  </r>
  <r>
    <n v="2019"/>
    <d v="2019-03-19T00:00:00"/>
    <x v="7"/>
    <s v="MWW"/>
    <x v="5"/>
    <d v="1899-12-30T09:54:00"/>
    <n v="31"/>
    <s v="sms"/>
    <s v="Schoolmaster snapper"/>
    <s v="Lutjanus apodus"/>
    <x v="0"/>
    <x v="0"/>
    <n v="25"/>
    <n v="3"/>
    <m/>
    <n v="1.413E-2"/>
    <n v="2.98"/>
    <s v="NA"/>
    <s v="NA"/>
    <n v="207.01574968825722"/>
    <s v="NA"/>
    <n v="621.04724906477168"/>
  </r>
  <r>
    <n v="2019"/>
    <d v="2019-03-19T00:00:00"/>
    <x v="7"/>
    <s v="MWW"/>
    <x v="5"/>
    <d v="1899-12-30T09:54:00"/>
    <n v="31"/>
    <s v="blm"/>
    <s v="Black Margate"/>
    <s v="Anisotremus surinamensis"/>
    <x v="3"/>
    <x v="0"/>
    <n v="30"/>
    <n v="1"/>
    <m/>
    <n v="1.66E-2"/>
    <n v="3.05"/>
    <s v="NA"/>
    <s v="NA"/>
    <n v="531.28544098188183"/>
    <s v="NA"/>
    <n v="531.28544098188183"/>
  </r>
  <r>
    <n v="2019"/>
    <d v="2019-03-19T00:00:00"/>
    <x v="7"/>
    <s v="MWW"/>
    <x v="5"/>
    <d v="1899-12-30T09:54:00"/>
    <n v="31"/>
    <s v="blg"/>
    <s v="Blue Striped Grunt"/>
    <s v="Haemulon sciurus"/>
    <x v="3"/>
    <x v="0"/>
    <n v="27"/>
    <n v="1"/>
    <m/>
    <n v="1.549E-2"/>
    <n v="2.98"/>
    <s v="NA"/>
    <s v="NA"/>
    <n v="285.44039583359387"/>
    <s v="NA"/>
    <n v="285.44039583359387"/>
  </r>
  <r>
    <n v="2019"/>
    <d v="2019-03-19T00:00:00"/>
    <x v="7"/>
    <s v="MWW"/>
    <x v="5"/>
    <d v="1899-12-30T09:54:00"/>
    <n v="31"/>
    <s v="ygf"/>
    <s v="Goatfish"/>
    <s v="Mulloidichthys martinicus"/>
    <x v="4"/>
    <x v="0"/>
    <n v="17"/>
    <n v="1"/>
    <m/>
    <n v="9.7699999999999992E-3"/>
    <n v="3.12"/>
    <s v="NA"/>
    <s v="NA"/>
    <n v="67.436527390317082"/>
    <s v="NA"/>
    <n v="67.436527390317082"/>
  </r>
  <r>
    <n v="2019"/>
    <d v="2019-03-19T00:00:00"/>
    <x v="7"/>
    <s v="MWW"/>
    <x v="5"/>
    <d v="1899-12-30T09:54:00"/>
    <n v="31"/>
    <s v="bhw"/>
    <s v="Bluehead Wrasse"/>
    <s v="Thalassoma bifasciatum"/>
    <x v="1"/>
    <x v="0"/>
    <n v="5"/>
    <n v="3"/>
    <m/>
    <n v="8.9099999999999995E-3"/>
    <n v="3.01"/>
    <s v="NA"/>
    <s v="NA"/>
    <n v="1.1318201385239828"/>
    <s v="NA"/>
    <n v="3.3954604155719483"/>
  </r>
  <r>
    <n v="2019"/>
    <d v="2019-03-19T00:00:00"/>
    <x v="7"/>
    <s v="MWW"/>
    <x v="5"/>
    <d v="1899-12-30T09:54:00"/>
    <n v="31"/>
    <s v="bhw"/>
    <s v="Bluehead Wrasse"/>
    <s v="Thalassoma bifasciatum"/>
    <x v="1"/>
    <x v="0"/>
    <n v="3"/>
    <n v="1"/>
    <m/>
    <n v="8.9099999999999995E-3"/>
    <n v="3.01"/>
    <s v="NA"/>
    <s v="NA"/>
    <n v="0.24322750267948948"/>
    <s v="NA"/>
    <n v="0.24322750267948948"/>
  </r>
  <r>
    <n v="2019"/>
    <d v="2019-03-19T00:00:00"/>
    <x v="7"/>
    <s v="MWW"/>
    <x v="5"/>
    <d v="1899-12-30T09:54:00"/>
    <n v="31"/>
    <s v="grb"/>
    <s v="Graysby"/>
    <s v="Cephalopholis cruentata"/>
    <x v="2"/>
    <x v="0"/>
    <n v="22"/>
    <n v="1"/>
    <m/>
    <n v="1.1220000000000001E-2"/>
    <n v="3.07"/>
    <s v="NA"/>
    <s v="NA"/>
    <n v="148.3305090081615"/>
    <s v="NA"/>
    <n v="148.3305090081615"/>
  </r>
  <r>
    <n v="2019"/>
    <d v="2019-03-19T00:00:00"/>
    <x v="7"/>
    <s v="MWW"/>
    <x v="5"/>
    <d v="1899-12-30T09:54:00"/>
    <n v="31"/>
    <s v="grb"/>
    <s v="Graysby"/>
    <s v="Cephalopholis cruentata"/>
    <x v="2"/>
    <x v="0"/>
    <n v="12"/>
    <n v="1"/>
    <m/>
    <n v="1.1220000000000001E-2"/>
    <n v="3.07"/>
    <s v="NA"/>
    <s v="NA"/>
    <n v="23.071683335720802"/>
    <s v="NA"/>
    <n v="23.071683335720802"/>
  </r>
  <r>
    <n v="2019"/>
    <d v="2019-03-19T00:00:00"/>
    <x v="7"/>
    <s v="MWW"/>
    <x v="5"/>
    <d v="1899-12-30T09:54:00"/>
    <n v="31"/>
    <s v="grb"/>
    <s v="Graysby"/>
    <s v="Cephalopholis cruentata"/>
    <x v="2"/>
    <x v="0"/>
    <n v="18"/>
    <n v="1"/>
    <m/>
    <n v="1.1220000000000001E-2"/>
    <n v="3.07"/>
    <s v="NA"/>
    <s v="NA"/>
    <n v="80.10865637643586"/>
    <s v="NA"/>
    <n v="80.10865637643586"/>
  </r>
  <r>
    <n v="2019"/>
    <d v="2019-03-19T00:00:00"/>
    <x v="7"/>
    <s v="MWW"/>
    <x v="5"/>
    <d v="1899-12-30T09:54:00"/>
    <n v="31"/>
    <s v="grb"/>
    <s v="Graysby"/>
    <s v="Cephalopholis cruentata"/>
    <x v="2"/>
    <x v="0"/>
    <n v="19"/>
    <n v="1"/>
    <m/>
    <n v="1.1220000000000001E-2"/>
    <n v="3.07"/>
    <s v="NA"/>
    <s v="NA"/>
    <n v="94.572835830450003"/>
    <s v="NA"/>
    <n v="94.572835830450003"/>
  </r>
  <r>
    <n v="2019"/>
    <d v="2019-03-19T00:00:00"/>
    <x v="7"/>
    <s v="MWW"/>
    <x v="5"/>
    <d v="1899-12-30T09:54:00"/>
    <n v="31"/>
    <s v="trum"/>
    <s v="Atlantic trumpetfish"/>
    <s v="Aulostomus maculatus"/>
    <x v="14"/>
    <x v="0"/>
    <n v="35"/>
    <n v="1"/>
    <m/>
    <n v="1E-4"/>
    <n v="3.5539999999999998"/>
    <s v="NA"/>
    <s v="NA"/>
    <n v="30.733911022864604"/>
    <s v="NA"/>
    <n v="30.733911022864604"/>
  </r>
  <r>
    <n v="2019"/>
    <d v="2019-03-19T00:00:00"/>
    <x v="7"/>
    <s v="MWW"/>
    <x v="5"/>
    <d v="1899-12-30T09:54:00"/>
    <n v="31"/>
    <s v="bbs"/>
    <s v="Blackbar soldierfish"/>
    <s v="Myripristis jacobus "/>
    <x v="6"/>
    <x v="0"/>
    <n v="15"/>
    <n v="1"/>
    <m/>
    <n v="1.2019999999999999E-2"/>
    <n v="3.06"/>
    <s v="NA"/>
    <s v="NA"/>
    <n v="47.724756406775086"/>
    <s v="NA"/>
    <n v="47.724756406775086"/>
  </r>
  <r>
    <n v="2019"/>
    <d v="2019-03-19T00:00:00"/>
    <x v="7"/>
    <s v="MWW"/>
    <x v="5"/>
    <d v="1899-12-30T09:54:00"/>
    <n v="31"/>
    <s v="porq"/>
    <s v="Porcupinefish"/>
    <s v="Diodon hystrix"/>
    <x v="20"/>
    <x v="0"/>
    <n v="39"/>
    <n v="1"/>
    <m/>
    <n v="6.6070000000000004E-2"/>
    <n v="2.84"/>
    <s v="NA"/>
    <s v="NA"/>
    <n v="2180.8600188965643"/>
    <s v="NA"/>
    <n v="2180.8600188965643"/>
  </r>
  <r>
    <n v="2019"/>
    <d v="2019-03-19T00:00:00"/>
    <x v="7"/>
    <s v="MWW"/>
    <x v="5"/>
    <d v="1899-12-30T09:54:00"/>
    <n v="31"/>
    <s v="ygf"/>
    <s v="Goatfish"/>
    <s v="Mulloidichthys martinicus"/>
    <x v="4"/>
    <x v="0"/>
    <n v="20"/>
    <n v="3"/>
    <m/>
    <n v="9.7699999999999992E-3"/>
    <n v="3.12"/>
    <s v="NA"/>
    <s v="NA"/>
    <n v="111.97166862172135"/>
    <s v="NA"/>
    <n v="335.91500586516406"/>
  </r>
  <r>
    <n v="2019"/>
    <d v="2019-03-19T00:00:00"/>
    <x v="7"/>
    <s v="MWW"/>
    <x v="5"/>
    <d v="1899-12-30T09:54:00"/>
    <n v="31"/>
    <s v="ygf"/>
    <s v="Goatfish"/>
    <s v="Mulloidichthys martinicus"/>
    <x v="4"/>
    <x v="0"/>
    <n v="16"/>
    <n v="4"/>
    <m/>
    <n v="9.7699999999999992E-3"/>
    <n v="3.12"/>
    <s v="NA"/>
    <s v="NA"/>
    <n v="55.814740460517193"/>
    <s v="NA"/>
    <n v="223.25896184206877"/>
  </r>
  <r>
    <n v="2019"/>
    <d v="2019-03-19T00:00:00"/>
    <x v="7"/>
    <s v="MWW"/>
    <x v="5"/>
    <d v="1899-12-30T09:54:00"/>
    <n v="31"/>
    <s v="yhw"/>
    <s v="Yellowhead Wrasse"/>
    <s v="Halichoeres garnoti"/>
    <x v="1"/>
    <x v="0"/>
    <n v="3"/>
    <n v="1"/>
    <m/>
    <n v="0.01"/>
    <n v="3.13"/>
    <s v="NA"/>
    <s v="NA"/>
    <n v="0.3114508548769428"/>
    <s v="NA"/>
    <n v="0.3114508548769428"/>
  </r>
  <r>
    <n v="2019"/>
    <d v="2019-03-19T00:00:00"/>
    <x v="7"/>
    <s v="MWW"/>
    <x v="5"/>
    <d v="1899-12-30T09:54:00"/>
    <n v="31"/>
    <s v="yhw"/>
    <s v="Yellowhead Wrasse"/>
    <s v="Halichoeres garnoti"/>
    <x v="1"/>
    <x v="0"/>
    <n v="5"/>
    <n v="1"/>
    <m/>
    <n v="0.01"/>
    <n v="3.13"/>
    <s v="NA"/>
    <s v="NA"/>
    <n v="1.540905884130453"/>
    <s v="NA"/>
    <n v="1.540905884130453"/>
  </r>
  <r>
    <n v="2019"/>
    <d v="2019-03-19T00:00:00"/>
    <x v="7"/>
    <s v="MWW"/>
    <x v="5"/>
    <d v="1899-12-30T09:54:00"/>
    <n v="31"/>
    <s v="bhw"/>
    <s v="Bluehead Wrasse"/>
    <s v="Thalassoma bifasciatum"/>
    <x v="1"/>
    <x v="0"/>
    <n v="3"/>
    <n v="1"/>
    <m/>
    <n v="8.9099999999999995E-3"/>
    <n v="3.01"/>
    <s v="NA"/>
    <s v="NA"/>
    <n v="0.24322750267948948"/>
    <s v="NA"/>
    <n v="0.24322750267948948"/>
  </r>
  <r>
    <n v="2019"/>
    <d v="2019-03-19T00:00:00"/>
    <x v="7"/>
    <s v="MWW"/>
    <x v="5"/>
    <d v="1899-12-30T09:54:00"/>
    <n v="31"/>
    <s v="bhw"/>
    <s v="Bluehead Wrasse"/>
    <s v="Thalassoma bifasciatum"/>
    <x v="1"/>
    <x v="0"/>
    <n v="5"/>
    <n v="1"/>
    <m/>
    <n v="8.9099999999999995E-3"/>
    <n v="3.01"/>
    <s v="NA"/>
    <s v="NA"/>
    <n v="1.1318201385239828"/>
    <s v="NA"/>
    <n v="1.1318201385239828"/>
  </r>
  <r>
    <n v="2019"/>
    <d v="2019-03-19T00:00:00"/>
    <x v="7"/>
    <s v="MWW"/>
    <x v="5"/>
    <d v="1899-12-30T09:54:00"/>
    <n v="31"/>
    <s v="frg"/>
    <s v="French Grunt"/>
    <s v="Haemulon flavolineatum"/>
    <x v="3"/>
    <x v="0"/>
    <n v="14"/>
    <n v="1"/>
    <m/>
    <n v="1.349E-2"/>
    <n v="3"/>
    <s v="NA"/>
    <s v="NA"/>
    <n v="37.016559999999998"/>
    <s v="NA"/>
    <n v="37.016559999999998"/>
  </r>
  <r>
    <n v="2019"/>
    <d v="2019-03-19T00:00:00"/>
    <x v="7"/>
    <s v="MWW"/>
    <x v="5"/>
    <d v="1899-12-30T09:54:00"/>
    <n v="31"/>
    <s v="grb"/>
    <s v="Graysby"/>
    <s v="Cephalopholis cruentata"/>
    <x v="2"/>
    <x v="0"/>
    <n v="15"/>
    <n v="1"/>
    <m/>
    <n v="1.1220000000000001E-2"/>
    <n v="3.07"/>
    <s v="NA"/>
    <s v="NA"/>
    <n v="45.771276260722111"/>
    <s v="NA"/>
    <n v="45.771276260722111"/>
  </r>
  <r>
    <n v="2019"/>
    <d v="2019-03-19T00:00:00"/>
    <x v="7"/>
    <s v="MWW"/>
    <x v="5"/>
    <d v="1899-12-30T09:54:00"/>
    <n v="31"/>
    <s v="ljs"/>
    <s v="Longjaw squirrelfish"/>
    <s v="Neoniphon marianus"/>
    <x v="6"/>
    <x v="0"/>
    <n v="13"/>
    <n v="1"/>
    <m/>
    <n v="1.549E-2"/>
    <n v="2.98"/>
    <s v="NA"/>
    <s v="NA"/>
    <n v="32.329769453803472"/>
    <s v="NA"/>
    <n v="32.329769453803472"/>
  </r>
  <r>
    <n v="2019"/>
    <d v="2019-03-19T00:00:00"/>
    <x v="7"/>
    <s v="MWW"/>
    <x v="5"/>
    <d v="1899-12-30T09:54:00"/>
    <n v="31"/>
    <s v="bbs"/>
    <s v="Blackbar soldierfish"/>
    <s v="Myripristis jacobus "/>
    <x v="6"/>
    <x v="0"/>
    <n v="16"/>
    <n v="1"/>
    <m/>
    <n v="1.2019999999999999E-2"/>
    <n v="3.06"/>
    <s v="NA"/>
    <s v="NA"/>
    <n v="58.144898213408602"/>
    <s v="NA"/>
    <n v="58.144898213408602"/>
  </r>
  <r>
    <n v="2019"/>
    <d v="2019-03-19T00:00:00"/>
    <x v="7"/>
    <s v="MWW"/>
    <x v="5"/>
    <d v="1899-12-30T09:54:00"/>
    <n v="31"/>
    <s v="stop"/>
    <s v="Stoplight Parrotfish"/>
    <s v="Sparisoma viride"/>
    <x v="7"/>
    <x v="1"/>
    <n v="29"/>
    <n v="1"/>
    <s v="t"/>
    <n v="1.38E-2"/>
    <n v="3.04"/>
    <n v="-4.4317000000000002"/>
    <n v="2.9051"/>
    <n v="385.09599325522657"/>
    <n v="527.00219453145235"/>
    <n v="527.00219453145235"/>
  </r>
  <r>
    <n v="2019"/>
    <d v="2019-03-19T00:00:00"/>
    <x v="7"/>
    <s v="MWW"/>
    <x v="5"/>
    <d v="1899-12-30T09:54:00"/>
    <n v="31"/>
    <s v="rbp"/>
    <s v="Redband Parrotfish"/>
    <s v="Sparisoma aurofrenatum"/>
    <x v="7"/>
    <x v="1"/>
    <n v="18"/>
    <n v="1"/>
    <s v="t"/>
    <n v="1.072E-2"/>
    <n v="3.12"/>
    <n v="-4.0781000000000001"/>
    <n v="2.7437999999999998"/>
    <n v="88.43923988864465"/>
    <n v="128.80024807719036"/>
    <n v="128.80024807719036"/>
  </r>
  <r>
    <n v="2019"/>
    <d v="2019-03-19T00:00:00"/>
    <x v="7"/>
    <s v="MWW"/>
    <x v="5"/>
    <d v="1899-12-30T09:54:00"/>
    <n v="31"/>
    <s v="stop"/>
    <s v="Stoplight Parrotfish"/>
    <s v="Sparisoma viride"/>
    <x v="7"/>
    <x v="1"/>
    <n v="32"/>
    <n v="1"/>
    <s v="t"/>
    <n v="1.38E-2"/>
    <n v="3.04"/>
    <n v="-4.4317000000000002"/>
    <n v="2.9051"/>
    <n v="519.43955821229099"/>
    <n v="701.47339170910243"/>
    <n v="701.47339170910243"/>
  </r>
  <r>
    <n v="2019"/>
    <d v="2019-03-19T00:00:00"/>
    <x v="7"/>
    <s v="MWW"/>
    <x v="5"/>
    <d v="1899-12-30T09:54:00"/>
    <n v="31"/>
    <s v="blt"/>
    <s v="Blue Tang"/>
    <s v="Acanthurus coeruleus"/>
    <x v="8"/>
    <x v="1"/>
    <n v="15"/>
    <n v="1"/>
    <m/>
    <n v="2.512E-2"/>
    <n v="2.96"/>
    <n v="-2.8241999999999998"/>
    <n v="2.2637999999999998"/>
    <n v="76.076366478829684"/>
    <n v="126.48394196747614"/>
    <n v="126.48394196747614"/>
  </r>
  <r>
    <n v="2019"/>
    <d v="2019-03-19T00:00:00"/>
    <x v="7"/>
    <s v="MWW"/>
    <x v="5"/>
    <d v="1899-12-30T09:54:00"/>
    <n v="31"/>
    <s v="prp"/>
    <s v="Princess Parrotfish"/>
    <s v="Scarus taeniopterus"/>
    <x v="7"/>
    <x v="1"/>
    <n v="15"/>
    <n v="1"/>
    <s v="i"/>
    <n v="3.3500000000000002E-2"/>
    <n v="2.7086000000000001"/>
    <n v="-3.2256999999999998"/>
    <n v="2.3852000000000002"/>
    <n v="51.357702984233178"/>
    <n v="92.19616810425471"/>
    <n v="92.19616810425471"/>
  </r>
  <r>
    <n v="2019"/>
    <d v="2019-03-19T00:00:00"/>
    <x v="7"/>
    <s v="MWW"/>
    <x v="5"/>
    <d v="1899-12-30T09:54:00"/>
    <n v="31"/>
    <s v="prp"/>
    <s v="Princess Parrotfish"/>
    <s v="Scarus taeniopterus"/>
    <x v="7"/>
    <x v="1"/>
    <n v="19"/>
    <n v="1"/>
    <s v="i"/>
    <n v="3.3500000000000002E-2"/>
    <n v="2.7086000000000001"/>
    <n v="-3.2256999999999998"/>
    <n v="2.3852000000000002"/>
    <n v="97.426434846443598"/>
    <n v="162.02539503890316"/>
    <n v="162.02539503890316"/>
  </r>
  <r>
    <n v="2019"/>
    <d v="2019-03-19T00:00:00"/>
    <x v="7"/>
    <s v="MWW"/>
    <x v="5"/>
    <d v="1899-12-30T09:54:00"/>
    <n v="31"/>
    <s v="rbp"/>
    <s v="Redband Parrotfish"/>
    <s v="Sparisoma aurofrenatum"/>
    <x v="7"/>
    <x v="1"/>
    <n v="15"/>
    <n v="1"/>
    <s v="i"/>
    <n v="1.072E-2"/>
    <n v="3.12"/>
    <n v="-4.0781000000000001"/>
    <n v="2.7437999999999998"/>
    <n v="50.072527485111436"/>
    <n v="78.101467931149301"/>
    <n v="78.101467931149301"/>
  </r>
  <r>
    <n v="2019"/>
    <d v="2019-03-19T00:00:00"/>
    <x v="7"/>
    <s v="MWW"/>
    <x v="5"/>
    <d v="1899-12-30T09:54:00"/>
    <n v="31"/>
    <s v="prp"/>
    <s v="Princess Parrotfish"/>
    <s v="Scarus taeniopterus"/>
    <x v="7"/>
    <x v="1"/>
    <n v="19"/>
    <n v="1"/>
    <s v="t"/>
    <n v="3.3500000000000002E-2"/>
    <n v="2.7086000000000001"/>
    <n v="-3.2256999999999998"/>
    <n v="2.3852000000000002"/>
    <n v="97.426434846443598"/>
    <n v="162.02539503890316"/>
    <n v="162.02539503890316"/>
  </r>
  <r>
    <n v="2019"/>
    <d v="2019-03-19T00:00:00"/>
    <x v="7"/>
    <s v="MWW"/>
    <x v="5"/>
    <d v="1899-12-30T09:54:00"/>
    <n v="31"/>
    <s v="prp"/>
    <s v="Princess Parrotfish"/>
    <s v="Scarus taeniopterus"/>
    <x v="7"/>
    <x v="1"/>
    <n v="6"/>
    <n v="2"/>
    <s v="j"/>
    <n v="3.3500000000000002E-2"/>
    <n v="2.7086000000000001"/>
    <n v="-3.2256999999999998"/>
    <n v="2.3852000000000002"/>
    <n v="4.2928457508060323"/>
    <n v="10.364452425850182"/>
    <n v="20.728904851700364"/>
  </r>
  <r>
    <n v="2019"/>
    <d v="2019-03-19T00:00:00"/>
    <x v="7"/>
    <s v="MWW"/>
    <x v="5"/>
    <d v="1899-12-30T09:54:00"/>
    <n v="31"/>
    <s v="prp"/>
    <s v="Princess Parrotfish"/>
    <s v="Scarus taeniopterus"/>
    <x v="7"/>
    <x v="1"/>
    <n v="5"/>
    <n v="3"/>
    <s v="j"/>
    <n v="3.3500000000000002E-2"/>
    <n v="2.7086000000000001"/>
    <n v="-3.2256999999999998"/>
    <n v="2.3852000000000002"/>
    <n v="2.6198411586557824"/>
    <n v="6.7093933568168316"/>
    <n v="20.128180070450494"/>
  </r>
  <r>
    <n v="2019"/>
    <d v="2019-03-19T00:00:00"/>
    <x v="7"/>
    <s v="MWW"/>
    <x v="5"/>
    <d v="1899-12-30T09:54:00"/>
    <n v="31"/>
    <s v="prp"/>
    <s v="Princess Parrotfish"/>
    <s v="Scarus taeniopterus"/>
    <x v="7"/>
    <x v="1"/>
    <n v="4"/>
    <n v="2"/>
    <m/>
    <n v="3.3500000000000002E-2"/>
    <n v="2.7086000000000001"/>
    <n v="-3.2256999999999998"/>
    <n v="2.3852000000000002"/>
    <n v="1.4314774122851688"/>
    <n v="3.9403381302253098"/>
    <n v="7.8806762604506195"/>
  </r>
  <r>
    <n v="2019"/>
    <d v="2019-03-19T00:00:00"/>
    <x v="7"/>
    <s v="MWW"/>
    <x v="5"/>
    <d v="1899-12-30T09:54:00"/>
    <n v="31"/>
    <s v="prp"/>
    <s v="Princess Parrotfish"/>
    <s v="Scarus taeniopterus"/>
    <x v="7"/>
    <x v="1"/>
    <n v="2"/>
    <n v="2"/>
    <s v="j"/>
    <n v="3.3500000000000002E-2"/>
    <n v="2.7086000000000001"/>
    <n v="-3.2256999999999998"/>
    <n v="2.3852000000000002"/>
    <n v="0.21898514404304498"/>
    <n v="0.75425247798161132"/>
    <n v="1.5085049559632226"/>
  </r>
  <r>
    <n v="2019"/>
    <d v="2019-03-19T00:00:00"/>
    <x v="7"/>
    <s v="MWW"/>
    <x v="5"/>
    <d v="1899-12-30T09:54:00"/>
    <n v="31"/>
    <s v="scf"/>
    <s v="Scrawled Filefish"/>
    <s v="Aluterus scriptus"/>
    <x v="9"/>
    <x v="2"/>
    <n v="38"/>
    <n v="1"/>
    <m/>
    <n v="0.82299999999999995"/>
    <n v="1.8136000000000001"/>
    <s v="NA"/>
    <s v="NA"/>
    <n v="603.24727118643682"/>
    <s v="NA"/>
    <n v="603.24727118643682"/>
  </r>
  <r>
    <n v="2019"/>
    <d v="2019-03-19T00:00:00"/>
    <x v="7"/>
    <s v="MWW"/>
    <x v="5"/>
    <d v="1899-12-30T09:54:00"/>
    <n v="31"/>
    <s v="bld"/>
    <s v="Black Durgon"/>
    <s v="Melichthys niger"/>
    <x v="18"/>
    <x v="2"/>
    <n v="21"/>
    <n v="5"/>
    <m/>
    <n v="2.3439999999999999E-2"/>
    <n v="2.95"/>
    <s v="NA"/>
    <s v="NA"/>
    <n v="186.42516099314153"/>
    <s v="NA"/>
    <n v="932.12580496570763"/>
  </r>
  <r>
    <n v="2019"/>
    <d v="2019-03-19T00:00:00"/>
    <x v="7"/>
    <s v="MWW"/>
    <x v="5"/>
    <d v="1899-12-30T09:54:00"/>
    <n v="31"/>
    <s v="bld"/>
    <s v="Black Durgon"/>
    <s v="Melichthys niger"/>
    <x v="18"/>
    <x v="2"/>
    <n v="18"/>
    <n v="7"/>
    <m/>
    <n v="2.3439999999999999E-2"/>
    <n v="2.95"/>
    <s v="NA"/>
    <s v="NA"/>
    <n v="118.30728756786792"/>
    <s v="NA"/>
    <n v="828.15101297507545"/>
  </r>
  <r>
    <n v="2019"/>
    <d v="2019-03-19T00:00:00"/>
    <x v="7"/>
    <s v="MWW"/>
    <x v="5"/>
    <d v="1899-12-30T09:54:00"/>
    <n v="31"/>
    <s v="smt"/>
    <s v="Smooth Trunkfish"/>
    <s v="Lactophyrs triqueter"/>
    <x v="10"/>
    <x v="2"/>
    <n v="12"/>
    <n v="1"/>
    <m/>
    <n v="4.8980000000000003E-2"/>
    <n v="2.78"/>
    <s v="NA"/>
    <s v="NA"/>
    <n v="48.993971452134353"/>
    <s v="NA"/>
    <n v="48.993971452134353"/>
  </r>
  <r>
    <n v="2019"/>
    <d v="2019-03-19T00:00:00"/>
    <x v="7"/>
    <s v="MWW"/>
    <x v="5"/>
    <d v="1899-12-30T09:54:00"/>
    <n v="31"/>
    <s v="smt"/>
    <s v="Smooth Trunkfish"/>
    <s v="Lactophyrs triqueter"/>
    <x v="10"/>
    <x v="2"/>
    <n v="8"/>
    <n v="1"/>
    <m/>
    <n v="4.8980000000000003E-2"/>
    <n v="2.78"/>
    <s v="NA"/>
    <s v="NA"/>
    <n v="15.871170041002051"/>
    <s v="NA"/>
    <n v="15.871170041002051"/>
  </r>
  <r>
    <n v="2019"/>
    <d v="2019-03-19T00:00:00"/>
    <x v="7"/>
    <s v="MWW"/>
    <x v="5"/>
    <d v="1899-12-30T09:54:00"/>
    <n v="31"/>
    <s v="rkb"/>
    <s v="Rock Beauty"/>
    <s v="Holacanthus tricolour"/>
    <x v="15"/>
    <x v="2"/>
    <n v="15"/>
    <n v="1"/>
    <m/>
    <n v="3.388E-2"/>
    <n v="2.91"/>
    <s v="NA"/>
    <s v="NA"/>
    <n v="89.61257678272537"/>
    <s v="NA"/>
    <n v="89.61257678272537"/>
  </r>
  <r>
    <n v="2019"/>
    <d v="2019-03-19T00:00:00"/>
    <x v="7"/>
    <s v="MWW"/>
    <x v="5"/>
    <d v="1899-12-30T09:54:00"/>
    <n v="31"/>
    <s v="snp"/>
    <s v="Sharp-nose puffer "/>
    <s v="Canthigaster rostrata"/>
    <x v="11"/>
    <x v="2"/>
    <n v="3"/>
    <n v="1"/>
    <m/>
    <n v="2.239E-2"/>
    <n v="2.96"/>
    <s v="NA"/>
    <s v="NA"/>
    <n v="0.57853948885208784"/>
    <s v="NA"/>
    <n v="0.57853948885208784"/>
  </r>
  <r>
    <n v="2019"/>
    <d v="2019-09-19T00:00:00"/>
    <x v="7"/>
    <s v="BDR"/>
    <x v="6"/>
    <d v="1899-12-30T08:52:00"/>
    <n v="28"/>
    <s v="bbs"/>
    <s v="Blackbar soldierfish"/>
    <s v="Myripristis jacobus "/>
    <x v="6"/>
    <x v="0"/>
    <n v="15"/>
    <n v="1"/>
    <m/>
    <n v="1.2019999999999999E-2"/>
    <n v="3.06"/>
    <s v="NA"/>
    <s v="NA"/>
    <n v="47.724756406775086"/>
    <s v="NA"/>
    <n v="47.724756406775086"/>
  </r>
  <r>
    <n v="2019"/>
    <d v="2019-09-19T00:00:00"/>
    <x v="7"/>
    <s v="BDR"/>
    <x v="6"/>
    <d v="1899-12-30T08:52:00"/>
    <n v="28"/>
    <s v="trum"/>
    <s v="Atlantic trumpetfish"/>
    <s v="Aulostomus maculatus"/>
    <x v="14"/>
    <x v="0"/>
    <n v="26"/>
    <n v="1"/>
    <m/>
    <n v="1E-4"/>
    <n v="3.5539999999999998"/>
    <s v="NA"/>
    <s v="NA"/>
    <n v="10.68600267808916"/>
    <s v="NA"/>
    <n v="10.68600267808916"/>
  </r>
  <r>
    <n v="2019"/>
    <d v="2019-09-19T00:00:00"/>
    <x v="7"/>
    <s v="BDR"/>
    <x v="6"/>
    <d v="1899-12-30T08:52:00"/>
    <n v="28"/>
    <s v="sph"/>
    <s v="Spanish Hogfish"/>
    <s v="Bodianus rufus"/>
    <x v="1"/>
    <x v="0"/>
    <n v="15"/>
    <n v="1"/>
    <m/>
    <n v="1.44E-2"/>
    <n v="3.0531999999999999"/>
    <s v="NA"/>
    <s v="NA"/>
    <n v="56.131199659719258"/>
    <s v="NA"/>
    <n v="56.131199659719258"/>
  </r>
  <r>
    <n v="2019"/>
    <d v="2019-09-19T00:00:00"/>
    <x v="7"/>
    <s v="BDR"/>
    <x v="6"/>
    <d v="1899-12-30T08:52:00"/>
    <n v="28"/>
    <s v="blm"/>
    <s v="Black Margate"/>
    <s v="Anisotremus surinamensis"/>
    <x v="3"/>
    <x v="0"/>
    <n v="34"/>
    <n v="1"/>
    <m/>
    <n v="1.66E-2"/>
    <n v="3.05"/>
    <s v="NA"/>
    <s v="NA"/>
    <n v="778.2493829553423"/>
    <s v="NA"/>
    <n v="778.2493829553423"/>
  </r>
  <r>
    <n v="2019"/>
    <d v="2019-09-19T00:00:00"/>
    <x v="7"/>
    <s v="BDR"/>
    <x v="6"/>
    <d v="1899-12-30T08:52:00"/>
    <n v="28"/>
    <s v="sph"/>
    <s v="Spanish Hogfish"/>
    <s v="Bodianus rufus"/>
    <x v="1"/>
    <x v="0"/>
    <n v="31"/>
    <n v="1"/>
    <m/>
    <n v="1.44E-2"/>
    <n v="3.0531999999999999"/>
    <s v="NA"/>
    <s v="NA"/>
    <n v="514.97721673409046"/>
    <s v="NA"/>
    <n v="514.97721673409046"/>
  </r>
  <r>
    <n v="2019"/>
    <d v="2019-09-19T00:00:00"/>
    <x v="7"/>
    <s v="BDR"/>
    <x v="6"/>
    <d v="1899-12-30T08:52:00"/>
    <n v="28"/>
    <s v="blm"/>
    <s v="Black Margate"/>
    <s v="Anisotremus surinamensis"/>
    <x v="3"/>
    <x v="0"/>
    <n v="34"/>
    <n v="1"/>
    <m/>
    <n v="1.66E-2"/>
    <n v="3.05"/>
    <s v="NA"/>
    <s v="NA"/>
    <n v="778.2493829553423"/>
    <s v="NA"/>
    <n v="778.2493829553423"/>
  </r>
  <r>
    <n v="2019"/>
    <d v="2019-09-19T00:00:00"/>
    <x v="7"/>
    <s v="BDR"/>
    <x v="6"/>
    <d v="1899-12-30T08:52:00"/>
    <n v="28"/>
    <s v="4eb"/>
    <s v="Foureye Butterflyfish"/>
    <s v="Chaetodon capistratus"/>
    <x v="16"/>
    <x v="0"/>
    <n v="14"/>
    <n v="2"/>
    <m/>
    <n v="2.512E-2"/>
    <n v="3.1"/>
    <s v="NA"/>
    <s v="NA"/>
    <n v="89.746298522175977"/>
    <s v="NA"/>
    <n v="179.49259704435195"/>
  </r>
  <r>
    <n v="2019"/>
    <d v="2019-09-19T00:00:00"/>
    <x v="7"/>
    <s v="BDR"/>
    <x v="6"/>
    <d v="1899-12-30T08:52:00"/>
    <n v="28"/>
    <s v="grb"/>
    <s v="Graysby"/>
    <s v="Cephalopholis cruentata"/>
    <x v="2"/>
    <x v="0"/>
    <n v="23"/>
    <n v="2"/>
    <m/>
    <n v="1.1220000000000001E-2"/>
    <n v="3.07"/>
    <s v="NA"/>
    <s v="NA"/>
    <n v="170.01894363938533"/>
    <s v="NA"/>
    <n v="340.03788727877065"/>
  </r>
  <r>
    <n v="2019"/>
    <d v="2019-09-19T00:00:00"/>
    <x v="7"/>
    <s v="BDR"/>
    <x v="6"/>
    <d v="1899-12-30T08:52:00"/>
    <n v="28"/>
    <s v="yhw"/>
    <s v="Yellowhead Wrasse"/>
    <s v="Halichoeres garnoti"/>
    <x v="1"/>
    <x v="0"/>
    <n v="20"/>
    <n v="1"/>
    <m/>
    <n v="0.01"/>
    <n v="3.13"/>
    <s v="NA"/>
    <s v="NA"/>
    <n v="118.09292685236611"/>
    <s v="NA"/>
    <n v="118.09292685236611"/>
  </r>
  <r>
    <n v="2019"/>
    <d v="2019-09-19T00:00:00"/>
    <x v="7"/>
    <s v="BDR"/>
    <x v="6"/>
    <d v="1899-12-30T08:52:00"/>
    <n v="28"/>
    <s v="sph"/>
    <s v="Spanish Hogfish"/>
    <s v="Bodianus rufus"/>
    <x v="1"/>
    <x v="0"/>
    <n v="23"/>
    <n v="1"/>
    <m/>
    <n v="1.44E-2"/>
    <n v="3.0531999999999999"/>
    <s v="NA"/>
    <s v="NA"/>
    <n v="207.00933061301546"/>
    <s v="NA"/>
    <n v="207.00933061301546"/>
  </r>
  <r>
    <n v="2019"/>
    <d v="2019-09-19T00:00:00"/>
    <x v="7"/>
    <s v="BDR"/>
    <x v="6"/>
    <d v="1899-12-30T08:52:00"/>
    <n v="28"/>
    <s v="bhw"/>
    <s v="Bluehead Wrasse"/>
    <s v="Thalassoma bifasciatum"/>
    <x v="1"/>
    <x v="0"/>
    <n v="13"/>
    <n v="2"/>
    <m/>
    <n v="8.9099999999999995E-3"/>
    <n v="3.01"/>
    <s v="NA"/>
    <s v="NA"/>
    <n v="20.083860422456087"/>
    <s v="NA"/>
    <n v="40.167720844912175"/>
  </r>
  <r>
    <n v="2019"/>
    <d v="2019-09-19T00:00:00"/>
    <x v="7"/>
    <s v="BDR"/>
    <x v="6"/>
    <d v="1899-12-30T08:52:00"/>
    <n v="28"/>
    <s v="yhw"/>
    <s v="Yellowhead Wrasse"/>
    <s v="Halichoeres garnoti"/>
    <x v="1"/>
    <x v="0"/>
    <n v="3"/>
    <n v="3"/>
    <m/>
    <n v="0.01"/>
    <n v="3.13"/>
    <s v="NA"/>
    <s v="NA"/>
    <n v="0.3114508548769428"/>
    <s v="NA"/>
    <n v="0.93435256463082839"/>
  </r>
  <r>
    <n v="2019"/>
    <d v="2019-09-19T00:00:00"/>
    <x v="7"/>
    <s v="BDR"/>
    <x v="6"/>
    <d v="1899-12-30T08:52:00"/>
    <n v="28"/>
    <s v="grb"/>
    <s v="Graysby"/>
    <s v="Cephalopholis cruentata"/>
    <x v="2"/>
    <x v="0"/>
    <n v="23"/>
    <n v="2"/>
    <m/>
    <n v="1.1220000000000001E-2"/>
    <n v="3.07"/>
    <s v="NA"/>
    <s v="NA"/>
    <n v="170.01894363938533"/>
    <s v="NA"/>
    <n v="340.03788727877065"/>
  </r>
  <r>
    <n v="2019"/>
    <d v="2019-09-19T00:00:00"/>
    <x v="7"/>
    <s v="BDR"/>
    <x v="6"/>
    <d v="1899-12-30T08:52:00"/>
    <n v="28"/>
    <s v="yhw"/>
    <s v="Yellowhead Wrasse"/>
    <s v="Halichoeres garnoti"/>
    <x v="1"/>
    <x v="0"/>
    <n v="6"/>
    <n v="3"/>
    <m/>
    <n v="0.01"/>
    <n v="3.13"/>
    <s v="NA"/>
    <s v="NA"/>
    <n v="2.7265496699528886"/>
    <s v="NA"/>
    <n v="8.1796490098586663"/>
  </r>
  <r>
    <n v="2019"/>
    <d v="2019-09-19T00:00:00"/>
    <x v="7"/>
    <s v="BDR"/>
    <x v="6"/>
    <d v="1899-12-30T08:52:00"/>
    <n v="28"/>
    <s v="prp"/>
    <s v="Princess Parrotfish"/>
    <s v="Scarus taeniopterus"/>
    <x v="7"/>
    <x v="1"/>
    <n v="20"/>
    <n v="4"/>
    <s v="i"/>
    <n v="3.3500000000000002E-2"/>
    <n v="2.7086000000000001"/>
    <n v="-3.2256999999999998"/>
    <n v="2.3852000000000002"/>
    <n v="111.94756544450011"/>
    <n v="183.11197449783583"/>
    <n v="732.44789799134332"/>
  </r>
  <r>
    <n v="2019"/>
    <d v="2019-09-19T00:00:00"/>
    <x v="7"/>
    <s v="BDR"/>
    <x v="6"/>
    <d v="1899-12-30T08:52:00"/>
    <n v="28"/>
    <s v="stop"/>
    <s v="Stoplight Parrotfish"/>
    <s v="Sparisoma viride"/>
    <x v="7"/>
    <x v="1"/>
    <n v="16"/>
    <n v="2"/>
    <s v="i"/>
    <n v="1.38E-2"/>
    <n v="3.04"/>
    <n v="-4.4317000000000002"/>
    <n v="2.9051"/>
    <n v="63.154432022104622"/>
    <n v="93.645941776792625"/>
    <n v="187.29188355358525"/>
  </r>
  <r>
    <n v="2019"/>
    <d v="2019-09-19T00:00:00"/>
    <x v="7"/>
    <s v="BDR"/>
    <x v="6"/>
    <d v="1899-12-30T08:52:00"/>
    <n v="28"/>
    <s v="blt"/>
    <s v="Blue Tang"/>
    <s v="Acanthurus coeruleus"/>
    <x v="8"/>
    <x v="1"/>
    <n v="15"/>
    <n v="1"/>
    <m/>
    <n v="2.512E-2"/>
    <n v="2.96"/>
    <n v="-2.8241999999999998"/>
    <n v="2.2637999999999998"/>
    <n v="76.076366478829684"/>
    <n v="126.48394196747614"/>
    <n v="126.48394196747614"/>
  </r>
  <r>
    <n v="2019"/>
    <d v="2019-09-19T00:00:00"/>
    <x v="7"/>
    <s v="BDR"/>
    <x v="6"/>
    <d v="1899-12-30T08:52:00"/>
    <n v="28"/>
    <s v="stop"/>
    <s v="Stoplight Parrotfish"/>
    <s v="Sparisoma viride"/>
    <x v="7"/>
    <x v="1"/>
    <n v="23"/>
    <n v="2"/>
    <s v="i"/>
    <n v="1.38E-2"/>
    <n v="3.04"/>
    <n v="-4.4317000000000002"/>
    <n v="2.9051"/>
    <n v="190.34072005024225"/>
    <n v="268.75437106326598"/>
    <n v="537.50874212653196"/>
  </r>
  <r>
    <n v="2019"/>
    <d v="2019-09-19T00:00:00"/>
    <x v="7"/>
    <s v="BDR"/>
    <x v="6"/>
    <d v="1899-12-30T08:52:00"/>
    <n v="28"/>
    <s v="prp"/>
    <s v="Princess Parrotfish"/>
    <s v="Scarus taeniopterus"/>
    <x v="7"/>
    <x v="1"/>
    <n v="15"/>
    <n v="1"/>
    <s v="i"/>
    <n v="3.3500000000000002E-2"/>
    <n v="2.7086000000000001"/>
    <n v="-3.2256999999999998"/>
    <n v="2.3852000000000002"/>
    <n v="51.357702984233178"/>
    <n v="92.19616810425471"/>
    <n v="92.19616810425471"/>
  </r>
  <r>
    <n v="2019"/>
    <d v="2019-09-19T00:00:00"/>
    <x v="7"/>
    <s v="BDR"/>
    <x v="6"/>
    <d v="1899-12-30T08:52:00"/>
    <n v="28"/>
    <s v="prp"/>
    <s v="Princess Parrotfish"/>
    <s v="Scarus taeniopterus"/>
    <x v="7"/>
    <x v="1"/>
    <n v="34"/>
    <n v="1"/>
    <s v="t"/>
    <n v="3.3500000000000002E-2"/>
    <n v="2.7086000000000001"/>
    <n v="-3.2256999999999998"/>
    <n v="2.3852000000000002"/>
    <n v="471.20360209596794"/>
    <n v="649.20747688759423"/>
    <n v="649.20747688759423"/>
  </r>
  <r>
    <n v="2019"/>
    <d v="2019-09-19T00:00:00"/>
    <x v="7"/>
    <s v="BDR"/>
    <x v="6"/>
    <d v="1899-12-30T08:52:00"/>
    <n v="28"/>
    <s v="prp"/>
    <s v="Princess Parrotfish"/>
    <s v="Scarus taeniopterus"/>
    <x v="7"/>
    <x v="1"/>
    <n v="28"/>
    <n v="1"/>
    <s v="i"/>
    <n v="3.3500000000000002E-2"/>
    <n v="2.7086000000000001"/>
    <n v="-3.2256999999999998"/>
    <n v="2.3852000000000002"/>
    <n v="278.49477448169966"/>
    <n v="408.56516613863522"/>
    <n v="408.56516613863522"/>
  </r>
  <r>
    <n v="2019"/>
    <d v="2019-09-19T00:00:00"/>
    <x v="7"/>
    <s v="BDR"/>
    <x v="6"/>
    <d v="1899-12-30T08:52:00"/>
    <n v="28"/>
    <s v="rbp"/>
    <s v="Redband Parrotfish"/>
    <s v="Sparisoma aurofrenatum"/>
    <x v="7"/>
    <x v="1"/>
    <n v="23"/>
    <n v="1"/>
    <s v="i"/>
    <n v="1.072E-2"/>
    <n v="3.12"/>
    <n v="-4.0781000000000001"/>
    <n v="2.7437999999999998"/>
    <n v="190.0140145746447"/>
    <n v="252.35321175413256"/>
    <n v="252.35321175413256"/>
  </r>
  <r>
    <n v="2019"/>
    <d v="2019-09-19T00:00:00"/>
    <x v="7"/>
    <s v="BDR"/>
    <x v="6"/>
    <d v="1899-12-30T08:52:00"/>
    <n v="28"/>
    <s v="stop"/>
    <s v="Stoplight Parrotfish"/>
    <s v="Sparisoma viride"/>
    <x v="7"/>
    <x v="1"/>
    <n v="20"/>
    <n v="1"/>
    <s v="i"/>
    <n v="1.38E-2"/>
    <n v="3.04"/>
    <n v="-4.4317000000000002"/>
    <n v="2.9051"/>
    <n v="124.45440510662077"/>
    <n v="179.06975540636282"/>
    <n v="179.06975540636282"/>
  </r>
  <r>
    <n v="2019"/>
    <d v="2019-09-19T00:00:00"/>
    <x v="7"/>
    <s v="BDR"/>
    <x v="6"/>
    <d v="1899-12-30T08:52:00"/>
    <n v="28"/>
    <s v="blt"/>
    <s v="Blue Tang"/>
    <s v="Acanthurus coeruleus"/>
    <x v="8"/>
    <x v="1"/>
    <n v="17"/>
    <n v="3"/>
    <m/>
    <n v="2.512E-2"/>
    <n v="2.96"/>
    <n v="-2.8241999999999998"/>
    <n v="2.2637999999999998"/>
    <n v="110.19158812752735"/>
    <n v="167.91529942216221"/>
    <n v="503.74589826648662"/>
  </r>
  <r>
    <n v="2019"/>
    <d v="2019-09-19T00:00:00"/>
    <x v="7"/>
    <s v="BDR"/>
    <x v="6"/>
    <d v="1899-12-30T08:52:00"/>
    <n v="28"/>
    <s v="prp"/>
    <s v="Princess Parrotfish"/>
    <s v="Scarus taeniopterus"/>
    <x v="7"/>
    <x v="1"/>
    <n v="35"/>
    <n v="1"/>
    <s v="t"/>
    <n v="3.3500000000000002E-2"/>
    <n v="2.7086000000000001"/>
    <n v="-3.2256999999999998"/>
    <n v="2.3852000000000002"/>
    <n v="509.69164193306045"/>
    <n v="695.68253305220139"/>
    <n v="695.68253305220139"/>
  </r>
  <r>
    <n v="2019"/>
    <d v="2019-09-19T00:00:00"/>
    <x v="7"/>
    <s v="BDR"/>
    <x v="6"/>
    <d v="1899-12-30T08:52:00"/>
    <n v="28"/>
    <s v="prp"/>
    <s v="Princess Parrotfish"/>
    <s v="Scarus taeniopterus"/>
    <x v="7"/>
    <x v="1"/>
    <n v="20"/>
    <n v="4"/>
    <s v="i"/>
    <n v="3.3500000000000002E-2"/>
    <n v="2.7086000000000001"/>
    <n v="-3.2256999999999998"/>
    <n v="2.3852000000000002"/>
    <n v="111.94756544450011"/>
    <n v="183.11197449783583"/>
    <n v="732.44789799134332"/>
  </r>
  <r>
    <n v="2019"/>
    <d v="2019-09-19T00:00:00"/>
    <x v="7"/>
    <s v="BDR"/>
    <x v="6"/>
    <d v="1899-12-30T08:52:00"/>
    <n v="28"/>
    <s v="stop"/>
    <s v="Stoplight Parrotfish"/>
    <s v="Sparisoma viride"/>
    <x v="7"/>
    <x v="1"/>
    <n v="37"/>
    <n v="1"/>
    <s v="t"/>
    <n v="1.38E-2"/>
    <n v="3.04"/>
    <n v="-4.4317000000000002"/>
    <n v="2.9051"/>
    <n v="807.62978579086393"/>
    <n v="1069.5050229565832"/>
    <n v="1069.5050229565832"/>
  </r>
  <r>
    <n v="2019"/>
    <d v="2019-09-19T00:00:00"/>
    <x v="7"/>
    <s v="BDR"/>
    <x v="6"/>
    <d v="1899-12-30T08:52:00"/>
    <n v="28"/>
    <s v="stop"/>
    <s v="Stoplight Parrotfish"/>
    <s v="Sparisoma viride"/>
    <x v="7"/>
    <x v="1"/>
    <n v="11"/>
    <n v="2"/>
    <s v="j"/>
    <n v="1.38E-2"/>
    <n v="3.04"/>
    <n v="-4.4317000000000002"/>
    <n v="2.9051"/>
    <n v="20.216820228321584"/>
    <n v="31.531881781840099"/>
    <n v="63.063763563680197"/>
  </r>
  <r>
    <n v="2019"/>
    <d v="2019-09-19T00:00:00"/>
    <x v="7"/>
    <s v="BDR"/>
    <x v="6"/>
    <d v="1899-12-30T08:52:00"/>
    <n v="28"/>
    <s v="rkb"/>
    <s v="Rock Beauty"/>
    <s v="Holacanthus tricolour"/>
    <x v="15"/>
    <x v="2"/>
    <n v="25"/>
    <n v="2"/>
    <m/>
    <n v="3.388E-2"/>
    <n v="2.91"/>
    <s v="NA"/>
    <s v="NA"/>
    <n v="396.23134339498114"/>
    <s v="NA"/>
    <n v="792.46268678996228"/>
  </r>
  <r>
    <n v="2019"/>
    <d v="2019-09-19T00:00:00"/>
    <x v="7"/>
    <s v="BDR"/>
    <x v="6"/>
    <d v="1899-12-30T08:52:00"/>
    <n v="28"/>
    <s v="smt"/>
    <s v="Smooth Trunkfish"/>
    <s v="Lactophyrs triqueter"/>
    <x v="10"/>
    <x v="2"/>
    <n v="13"/>
    <n v="1"/>
    <m/>
    <n v="4.8980000000000003E-2"/>
    <n v="2.78"/>
    <s v="NA"/>
    <s v="NA"/>
    <n v="61.204210506953558"/>
    <s v="NA"/>
    <n v="61.204210506953558"/>
  </r>
  <r>
    <n v="2019"/>
    <d v="2019-09-19T00:00:00"/>
    <x v="7"/>
    <s v="BDR"/>
    <x v="6"/>
    <d v="1899-12-30T08:52:00"/>
    <n v="28"/>
    <s v="bld"/>
    <s v="Black Durgon"/>
    <s v="Melichthys niger"/>
    <x v="18"/>
    <x v="2"/>
    <n v="27"/>
    <n v="12"/>
    <m/>
    <n v="2.3439999999999999E-2"/>
    <n v="2.95"/>
    <s v="NA"/>
    <s v="NA"/>
    <n v="391.27374904217299"/>
    <s v="NA"/>
    <n v="4695.2849885060759"/>
  </r>
  <r>
    <n v="2019"/>
    <d v="2019-09-19T00:00:00"/>
    <x v="7"/>
    <s v="BDR"/>
    <x v="6"/>
    <d v="1899-12-30T08:52:00"/>
    <n v="28"/>
    <s v="osf"/>
    <s v="Orangespotted Filefish"/>
    <s v="Cantherhines pullus"/>
    <x v="9"/>
    <x v="2"/>
    <n v="23"/>
    <n v="1"/>
    <m/>
    <n v="2.291E-2"/>
    <n v="2.87"/>
    <s v="NA"/>
    <s v="NA"/>
    <n v="185.43169944789517"/>
    <s v="NA"/>
    <n v="185.43169944789517"/>
  </r>
  <r>
    <n v="2019"/>
    <d v="2019-09-19T00:00:00"/>
    <x v="7"/>
    <s v="BDR"/>
    <x v="6"/>
    <d v="1899-12-30T08:52:00"/>
    <n v="28"/>
    <s v="snp"/>
    <s v="Sharp-nose puffer "/>
    <s v="Canthigaster rostrata"/>
    <x v="11"/>
    <x v="2"/>
    <n v="5"/>
    <n v="2"/>
    <m/>
    <n v="2.239E-2"/>
    <n v="2.96"/>
    <s v="NA"/>
    <s v="NA"/>
    <n v="2.6242506075131411"/>
    <s v="NA"/>
    <n v="5.2485012150262822"/>
  </r>
  <r>
    <n v="2019"/>
    <d v="2019-09-19T00:00:00"/>
    <x v="7"/>
    <s v="BDR"/>
    <x v="6"/>
    <d v="1899-12-30T08:52:00"/>
    <n v="28"/>
    <s v="crw"/>
    <s v="Creole Wrasse"/>
    <s v="Clepticus parrae"/>
    <x v="1"/>
    <x v="3"/>
    <n v="15"/>
    <n v="2"/>
    <m/>
    <n v="9.5499999999999995E-3"/>
    <n v="3.05"/>
    <s v="NA"/>
    <s v="NA"/>
    <n v="36.904702755418647"/>
    <s v="NA"/>
    <n v="73.809405510837294"/>
  </r>
  <r>
    <n v="2019"/>
    <d v="2019-09-19T00:00:00"/>
    <x v="7"/>
    <s v="BDR"/>
    <x v="7"/>
    <d v="1899-12-30T08:52:00"/>
    <n v="28"/>
    <s v="bbs"/>
    <s v="Blackbar soldierfish"/>
    <s v="Myripristis jacobus "/>
    <x v="6"/>
    <x v="0"/>
    <n v="20"/>
    <n v="1"/>
    <m/>
    <n v="1.2019999999999999E-2"/>
    <n v="3.06"/>
    <s v="NA"/>
    <s v="NA"/>
    <n v="115.09494623941403"/>
    <s v="NA"/>
    <n v="115.09494623941403"/>
  </r>
  <r>
    <n v="2019"/>
    <d v="2019-09-19T00:00:00"/>
    <x v="7"/>
    <s v="BDR"/>
    <x v="7"/>
    <d v="1899-12-30T08:52:00"/>
    <n v="28"/>
    <s v="grb"/>
    <s v="Graysby"/>
    <s v="Cephalopholis cruentata"/>
    <x v="2"/>
    <x v="0"/>
    <n v="26"/>
    <n v="1"/>
    <m/>
    <n v="1.1220000000000001E-2"/>
    <n v="3.07"/>
    <s v="NA"/>
    <s v="NA"/>
    <n v="247.71997938189452"/>
    <s v="NA"/>
    <n v="247.71997938189452"/>
  </r>
  <r>
    <n v="2019"/>
    <d v="2019-09-19T00:00:00"/>
    <x v="7"/>
    <s v="BDR"/>
    <x v="7"/>
    <d v="1899-12-30T08:52:00"/>
    <n v="28"/>
    <s v="bbs"/>
    <s v="Blackbar soldierfish"/>
    <s v="Myripristis jacobus "/>
    <x v="6"/>
    <x v="0"/>
    <n v="15"/>
    <n v="1"/>
    <m/>
    <n v="1.2019999999999999E-2"/>
    <n v="3.06"/>
    <s v="NA"/>
    <s v="NA"/>
    <n v="47.724756406775086"/>
    <s v="NA"/>
    <n v="47.724756406775086"/>
  </r>
  <r>
    <n v="2019"/>
    <d v="2019-09-19T00:00:00"/>
    <x v="7"/>
    <s v="BDR"/>
    <x v="7"/>
    <d v="1899-12-30T08:52:00"/>
    <n v="28"/>
    <s v="sms"/>
    <s v="Schoolmaster snapper"/>
    <s v="Lutjanus apodus"/>
    <x v="0"/>
    <x v="0"/>
    <n v="32"/>
    <n v="1"/>
    <m/>
    <n v="1.413E-2"/>
    <n v="2.98"/>
    <s v="NA"/>
    <s v="NA"/>
    <n v="432.00532219216183"/>
    <s v="NA"/>
    <n v="432.00532219216183"/>
  </r>
  <r>
    <n v="2019"/>
    <d v="2019-09-19T00:00:00"/>
    <x v="7"/>
    <s v="BDR"/>
    <x v="7"/>
    <d v="1899-12-30T08:52:00"/>
    <n v="28"/>
    <s v="sph"/>
    <s v="Spanish Hogfish"/>
    <s v="Bodianus rufus"/>
    <x v="1"/>
    <x v="0"/>
    <n v="26"/>
    <n v="1"/>
    <m/>
    <n v="1.44E-2"/>
    <n v="3.0531999999999999"/>
    <s v="NA"/>
    <s v="NA"/>
    <n v="300.99488687760629"/>
    <s v="NA"/>
    <n v="300.99488687760629"/>
  </r>
  <r>
    <n v="2019"/>
    <d v="2019-09-19T00:00:00"/>
    <x v="7"/>
    <s v="BDR"/>
    <x v="7"/>
    <d v="1899-12-30T08:52:00"/>
    <n v="28"/>
    <s v="grb"/>
    <s v="Graysby"/>
    <s v="Cephalopholis cruentata"/>
    <x v="2"/>
    <x v="0"/>
    <n v="30"/>
    <n v="1"/>
    <m/>
    <n v="1.1220000000000001E-2"/>
    <n v="3.07"/>
    <s v="NA"/>
    <s v="NA"/>
    <n v="384.37497857280403"/>
    <s v="NA"/>
    <n v="384.37497857280403"/>
  </r>
  <r>
    <n v="2019"/>
    <d v="2019-09-19T00:00:00"/>
    <x v="7"/>
    <s v="BDR"/>
    <x v="7"/>
    <d v="1899-12-30T08:52:00"/>
    <n v="28"/>
    <s v="bhw"/>
    <s v="Bluehead Wrasse"/>
    <s v="Thalassoma bifasciatum"/>
    <x v="1"/>
    <x v="0"/>
    <n v="10"/>
    <n v="1"/>
    <m/>
    <n v="8.9099999999999995E-3"/>
    <n v="3.01"/>
    <s v="NA"/>
    <s v="NA"/>
    <n v="9.1175405612215243"/>
    <s v="NA"/>
    <n v="9.1175405612215243"/>
  </r>
  <r>
    <n v="2019"/>
    <d v="2019-09-19T00:00:00"/>
    <x v="7"/>
    <s v="BDR"/>
    <x v="7"/>
    <d v="1899-12-30T08:52:00"/>
    <n v="28"/>
    <s v="sph"/>
    <s v="Spanish Hogfish"/>
    <s v="Bodianus rufus"/>
    <x v="1"/>
    <x v="0"/>
    <n v="15"/>
    <n v="1"/>
    <m/>
    <n v="1.44E-2"/>
    <n v="3.0531999999999999"/>
    <s v="NA"/>
    <s v="NA"/>
    <n v="56.131199659719258"/>
    <s v="NA"/>
    <n v="56.131199659719258"/>
  </r>
  <r>
    <n v="2019"/>
    <d v="2019-09-19T00:00:00"/>
    <x v="7"/>
    <s v="BDR"/>
    <x v="7"/>
    <d v="1899-12-30T08:52:00"/>
    <n v="28"/>
    <s v="baj"/>
    <s v="Bar Jack"/>
    <s v="Caranx ruber"/>
    <x v="13"/>
    <x v="0"/>
    <n v="30"/>
    <n v="2"/>
    <m/>
    <n v="1.6979999999999999E-2"/>
    <n v="2.95"/>
    <s v="NA"/>
    <s v="NA"/>
    <n v="386.76341595253263"/>
    <s v="NA"/>
    <n v="773.52683190506525"/>
  </r>
  <r>
    <n v="2019"/>
    <d v="2019-09-19T00:00:00"/>
    <x v="7"/>
    <s v="BDR"/>
    <x v="7"/>
    <d v="1899-12-30T08:52:00"/>
    <n v="28"/>
    <s v="ygf"/>
    <s v="Goatfish"/>
    <s v="Mulloidichthys martinicus"/>
    <x v="4"/>
    <x v="0"/>
    <n v="20"/>
    <n v="1"/>
    <m/>
    <n v="9.7699999999999992E-3"/>
    <n v="3.12"/>
    <s v="NA"/>
    <s v="NA"/>
    <n v="111.97166862172135"/>
    <s v="NA"/>
    <n v="111.97166862172135"/>
  </r>
  <r>
    <n v="2019"/>
    <d v="2019-09-19T00:00:00"/>
    <x v="7"/>
    <s v="BDR"/>
    <x v="7"/>
    <d v="1899-12-30T08:52:00"/>
    <n v="28"/>
    <s v="bhw"/>
    <s v="Bluehead Wrasse"/>
    <s v="Thalassoma bifasciatum"/>
    <x v="1"/>
    <x v="0"/>
    <n v="7"/>
    <n v="6"/>
    <m/>
    <n v="8.9099999999999995E-3"/>
    <n v="3.01"/>
    <s v="NA"/>
    <s v="NA"/>
    <n v="3.1161819272016391"/>
    <s v="NA"/>
    <n v="18.697091563209835"/>
  </r>
  <r>
    <n v="2019"/>
    <d v="2019-09-19T00:00:00"/>
    <x v="7"/>
    <s v="BDR"/>
    <x v="7"/>
    <d v="1899-12-30T08:52:00"/>
    <n v="28"/>
    <s v="yhw"/>
    <s v="Yellowhead Wrasse"/>
    <s v="Halichoeres garnoti"/>
    <x v="1"/>
    <x v="0"/>
    <n v="6"/>
    <n v="11"/>
    <m/>
    <n v="0.01"/>
    <n v="3.13"/>
    <s v="NA"/>
    <s v="NA"/>
    <n v="2.7265496699528886"/>
    <s v="NA"/>
    <n v="29.992046369481773"/>
  </r>
  <r>
    <n v="2019"/>
    <d v="2019-09-19T00:00:00"/>
    <x v="7"/>
    <s v="BDR"/>
    <x v="7"/>
    <d v="1899-12-30T08:52:00"/>
    <n v="28"/>
    <s v="yhw"/>
    <s v="Yellowhead Wrasse"/>
    <s v="Halichoeres garnoti"/>
    <x v="1"/>
    <x v="0"/>
    <n v="19"/>
    <n v="1"/>
    <m/>
    <n v="0.01"/>
    <n v="3.13"/>
    <s v="NA"/>
    <s v="NA"/>
    <n v="100.57702167507614"/>
    <s v="NA"/>
    <n v="100.57702167507614"/>
  </r>
  <r>
    <n v="2019"/>
    <d v="2019-09-19T00:00:00"/>
    <x v="7"/>
    <s v="BDR"/>
    <x v="7"/>
    <d v="1899-12-30T08:52:00"/>
    <n v="28"/>
    <s v="stop"/>
    <s v="Stoplight Parrotfish"/>
    <s v="Sparisoma viride"/>
    <x v="7"/>
    <x v="1"/>
    <n v="27"/>
    <n v="1"/>
    <s v="i"/>
    <n v="1.38E-2"/>
    <n v="3.04"/>
    <n v="-4.4317000000000002"/>
    <n v="2.9051"/>
    <n v="309.9023927596819"/>
    <n v="428.20809318874581"/>
    <n v="428.20809318874581"/>
  </r>
  <r>
    <n v="2019"/>
    <d v="2019-09-19T00:00:00"/>
    <x v="7"/>
    <s v="BDR"/>
    <x v="7"/>
    <d v="1899-12-30T08:52:00"/>
    <n v="28"/>
    <s v="prp"/>
    <s v="Princess Parrotfish"/>
    <s v="Scarus taeniopterus"/>
    <x v="7"/>
    <x v="1"/>
    <n v="31"/>
    <n v="1"/>
    <s v="i"/>
    <n v="3.3500000000000002E-2"/>
    <n v="2.7086000000000001"/>
    <n v="-3.2256999999999998"/>
    <n v="2.3852000000000002"/>
    <n v="366.89947553741325"/>
    <n v="520.82990445609448"/>
    <n v="520.82990445609448"/>
  </r>
  <r>
    <n v="2019"/>
    <d v="2019-09-19T00:00:00"/>
    <x v="7"/>
    <s v="BDR"/>
    <x v="7"/>
    <d v="1899-12-30T08:52:00"/>
    <n v="28"/>
    <s v="blt"/>
    <s v="Blue Tang"/>
    <s v="Acanthurus coeruleus"/>
    <x v="8"/>
    <x v="1"/>
    <n v="15"/>
    <n v="2"/>
    <m/>
    <n v="2.512E-2"/>
    <n v="2.96"/>
    <n v="-2.8241999999999998"/>
    <n v="2.2637999999999998"/>
    <n v="76.076366478829684"/>
    <n v="126.48394196747614"/>
    <n v="252.96788393495228"/>
  </r>
  <r>
    <n v="2019"/>
    <d v="2019-09-19T00:00:00"/>
    <x v="7"/>
    <s v="BDR"/>
    <x v="7"/>
    <d v="1899-12-30T08:52:00"/>
    <n v="28"/>
    <s v="stop"/>
    <s v="Stoplight Parrotfish"/>
    <s v="Sparisoma viride"/>
    <x v="7"/>
    <x v="1"/>
    <n v="15"/>
    <n v="1"/>
    <s v="j"/>
    <n v="1.38E-2"/>
    <n v="3.04"/>
    <n v="-4.4317000000000002"/>
    <n v="2.9051"/>
    <n v="51.903484390238546"/>
    <n v="77.635922295629129"/>
    <n v="77.635922295629129"/>
  </r>
  <r>
    <n v="2019"/>
    <d v="2019-09-19T00:00:00"/>
    <x v="7"/>
    <s v="BDR"/>
    <x v="7"/>
    <d v="1899-12-30T08:52:00"/>
    <n v="28"/>
    <s v="blt"/>
    <s v="Blue Tang"/>
    <s v="Acanthurus coeruleus"/>
    <x v="8"/>
    <x v="1"/>
    <n v="20"/>
    <n v="1"/>
    <m/>
    <n v="2.512E-2"/>
    <n v="2.96"/>
    <n v="-2.8241999999999998"/>
    <n v="2.2637999999999998"/>
    <n v="178.26595997942468"/>
    <n v="242.58933511332035"/>
    <n v="242.58933511332035"/>
  </r>
  <r>
    <n v="2019"/>
    <d v="2019-09-19T00:00:00"/>
    <x v="7"/>
    <s v="BDR"/>
    <x v="7"/>
    <d v="1899-12-30T08:52:00"/>
    <n v="28"/>
    <s v="prp"/>
    <s v="Princess Parrotfish"/>
    <s v="Scarus taeniopterus"/>
    <x v="7"/>
    <x v="1"/>
    <n v="36"/>
    <n v="1"/>
    <s v="t"/>
    <n v="3.3500000000000002E-2"/>
    <n v="2.7086000000000001"/>
    <n v="-3.2256999999999998"/>
    <n v="2.3852000000000002"/>
    <n v="550.10521314069888"/>
    <n v="744.03390225652879"/>
    <n v="744.03390225652879"/>
  </r>
  <r>
    <n v="2019"/>
    <d v="2019-09-19T00:00:00"/>
    <x v="7"/>
    <s v="BDR"/>
    <x v="7"/>
    <d v="1899-12-30T08:52:00"/>
    <n v="28"/>
    <s v="stop"/>
    <s v="Stoplight Parrotfish"/>
    <s v="Sparisoma viride"/>
    <x v="7"/>
    <x v="1"/>
    <n v="10"/>
    <n v="1"/>
    <s v="j"/>
    <n v="1.38E-2"/>
    <n v="3.04"/>
    <n v="-4.4317000000000002"/>
    <n v="2.9051"/>
    <n v="15.131399106775971"/>
    <n v="23.905619353446316"/>
    <n v="23.905619353446316"/>
  </r>
  <r>
    <n v="2019"/>
    <d v="2019-09-19T00:00:00"/>
    <x v="7"/>
    <s v="BDR"/>
    <x v="7"/>
    <d v="1899-12-30T08:52:00"/>
    <n v="28"/>
    <s v="scf"/>
    <s v="Scrawled Filefish"/>
    <s v="Aluterus scriptus"/>
    <x v="9"/>
    <x v="2"/>
    <n v="43"/>
    <n v="1"/>
    <m/>
    <n v="0.82299999999999995"/>
    <n v="1.8136000000000001"/>
    <s v="NA"/>
    <s v="NA"/>
    <n v="754.84577096701071"/>
    <s v="NA"/>
    <n v="754.84577096701071"/>
  </r>
  <r>
    <n v="2019"/>
    <d v="2019-09-19T00:00:00"/>
    <x v="7"/>
    <s v="BDR"/>
    <x v="7"/>
    <d v="1899-12-30T08:52:00"/>
    <n v="28"/>
    <s v="bld"/>
    <s v="Black Durgon"/>
    <s v="Melichthys niger"/>
    <x v="18"/>
    <x v="2"/>
    <n v="25"/>
    <n v="15"/>
    <m/>
    <n v="2.3439999999999999E-2"/>
    <n v="2.95"/>
    <s v="NA"/>
    <s v="NA"/>
    <n v="311.80324662323761"/>
    <s v="NA"/>
    <n v="4677.0486993485638"/>
  </r>
  <r>
    <n v="2019"/>
    <d v="2019-09-19T00:00:00"/>
    <x v="7"/>
    <s v="BDR"/>
    <x v="7"/>
    <d v="1899-12-30T08:52:00"/>
    <n v="28"/>
    <s v="qua"/>
    <s v="Queen Angelfish"/>
    <s v="Holacanthus ciliaris"/>
    <x v="15"/>
    <x v="2"/>
    <n v="33"/>
    <n v="1"/>
    <m/>
    <n v="3.09E-2"/>
    <n v="2.89"/>
    <s v="NA"/>
    <s v="NA"/>
    <n v="755.89899107188683"/>
    <s v="NA"/>
    <n v="755.89899107188683"/>
  </r>
  <r>
    <n v="2019"/>
    <d v="2019-09-19T00:00:00"/>
    <x v="7"/>
    <s v="BDR"/>
    <x v="7"/>
    <d v="1899-12-30T08:52:00"/>
    <n v="28"/>
    <s v="crw"/>
    <s v="Creole Wrasse"/>
    <s v="Clepticus parrae"/>
    <x v="1"/>
    <x v="3"/>
    <n v="14"/>
    <n v="3"/>
    <m/>
    <n v="9.5499999999999995E-3"/>
    <n v="3.05"/>
    <s v="NA"/>
    <s v="NA"/>
    <n v="29.901562328983751"/>
    <s v="NA"/>
    <n v="89.704686986951259"/>
  </r>
  <r>
    <n v="2019"/>
    <d v="2019-09-19T00:00:00"/>
    <x v="7"/>
    <s v="BDR"/>
    <x v="8"/>
    <d v="1899-12-30T08:52:00"/>
    <n v="28"/>
    <s v="frg"/>
    <s v="French Grunt"/>
    <s v="Haemulon flavolineatum"/>
    <x v="3"/>
    <x v="0"/>
    <n v="17"/>
    <n v="3"/>
    <m/>
    <n v="1.349E-2"/>
    <n v="3"/>
    <s v="NA"/>
    <s v="NA"/>
    <n v="66.27637"/>
    <s v="NA"/>
    <n v="198.82911000000001"/>
  </r>
  <r>
    <n v="2019"/>
    <d v="2019-09-19T00:00:00"/>
    <x v="7"/>
    <s v="BDR"/>
    <x v="8"/>
    <d v="1899-12-30T08:52:00"/>
    <n v="28"/>
    <s v="baj"/>
    <s v="Bar Jack"/>
    <s v="Caranx ruber"/>
    <x v="13"/>
    <x v="0"/>
    <n v="23"/>
    <n v="1"/>
    <m/>
    <n v="1.6979999999999999E-2"/>
    <n v="2.95"/>
    <s v="NA"/>
    <s v="NA"/>
    <n v="176.61793476816885"/>
    <s v="NA"/>
    <n v="176.61793476816885"/>
  </r>
  <r>
    <n v="2019"/>
    <d v="2019-09-19T00:00:00"/>
    <x v="7"/>
    <s v="BDR"/>
    <x v="8"/>
    <d v="1899-12-30T08:52:00"/>
    <n v="28"/>
    <s v="sqf"/>
    <s v="Squirrel Fish"/>
    <s v="Holocentrus adsensionis"/>
    <x v="6"/>
    <x v="0"/>
    <n v="30"/>
    <n v="1"/>
    <m/>
    <n v="1.585E-2"/>
    <n v="2.97"/>
    <s v="NA"/>
    <s v="NA"/>
    <n v="386.43761498796084"/>
    <s v="NA"/>
    <n v="386.43761498796084"/>
  </r>
  <r>
    <n v="2019"/>
    <d v="2019-09-19T00:00:00"/>
    <x v="7"/>
    <s v="BDR"/>
    <x v="8"/>
    <d v="1899-12-30T08:52:00"/>
    <n v="28"/>
    <s v="baj"/>
    <s v="Bar Jack"/>
    <s v="Caranx ruber"/>
    <x v="13"/>
    <x v="0"/>
    <n v="26"/>
    <n v="1"/>
    <m/>
    <n v="1.6979999999999999E-2"/>
    <n v="2.95"/>
    <s v="NA"/>
    <s v="NA"/>
    <n v="253.57653459043166"/>
    <s v="NA"/>
    <n v="253.57653459043166"/>
  </r>
  <r>
    <n v="2019"/>
    <d v="2019-09-19T00:00:00"/>
    <x v="7"/>
    <s v="BDR"/>
    <x v="8"/>
    <d v="1899-12-30T08:52:00"/>
    <n v="28"/>
    <s v="bbs"/>
    <s v="Blackbar soldierfish"/>
    <s v="Myripristis jacobus "/>
    <x v="6"/>
    <x v="0"/>
    <n v="21"/>
    <n v="4"/>
    <m/>
    <n v="1.2019999999999999E-2"/>
    <n v="3.06"/>
    <s v="NA"/>
    <s v="NA"/>
    <n v="133.62739728251793"/>
    <s v="NA"/>
    <n v="534.50958913007173"/>
  </r>
  <r>
    <n v="2019"/>
    <d v="2019-09-19T00:00:00"/>
    <x v="7"/>
    <s v="BDR"/>
    <x v="8"/>
    <d v="1899-12-30T08:52:00"/>
    <n v="28"/>
    <s v="sph"/>
    <s v="Spanish Hogfish"/>
    <s v="Bodianus rufus"/>
    <x v="1"/>
    <x v="0"/>
    <n v="4"/>
    <n v="2"/>
    <m/>
    <n v="1.44E-2"/>
    <n v="3.0531999999999999"/>
    <s v="NA"/>
    <s v="NA"/>
    <n v="0.99213793991652965"/>
    <s v="NA"/>
    <n v="1.9842758798330593"/>
  </r>
  <r>
    <n v="2019"/>
    <d v="2019-09-19T00:00:00"/>
    <x v="7"/>
    <s v="BDR"/>
    <x v="8"/>
    <d v="1899-12-30T08:52:00"/>
    <n v="28"/>
    <s v="yhw"/>
    <s v="Yellowhead Wrasse"/>
    <s v="Halichoeres garnoti"/>
    <x v="1"/>
    <x v="0"/>
    <n v="4"/>
    <n v="3"/>
    <m/>
    <n v="0.01"/>
    <n v="3.13"/>
    <s v="NA"/>
    <s v="NA"/>
    <n v="0.76638637095611406"/>
    <s v="NA"/>
    <n v="2.2991591128683422"/>
  </r>
  <r>
    <n v="2019"/>
    <d v="2019-09-19T00:00:00"/>
    <x v="7"/>
    <s v="BDR"/>
    <x v="8"/>
    <d v="1899-12-30T08:52:00"/>
    <n v="28"/>
    <s v="lion"/>
    <s v="Lionfish"/>
    <s v="Pterois sp."/>
    <x v="25"/>
    <x v="0"/>
    <n v="33"/>
    <n v="1"/>
    <m/>
    <n v="1.1480000000000001E-2"/>
    <n v="3.09"/>
    <s v="NA"/>
    <s v="NA"/>
    <n v="565.13208175342913"/>
    <s v="NA"/>
    <n v="565.13208175342913"/>
  </r>
  <r>
    <n v="2019"/>
    <d v="2019-09-19T00:00:00"/>
    <x v="7"/>
    <s v="BDR"/>
    <x v="8"/>
    <d v="1899-12-30T08:52:00"/>
    <n v="28"/>
    <s v="bbs"/>
    <s v="Blackbar soldierfish"/>
    <s v="Myripristis jacobus "/>
    <x v="6"/>
    <x v="0"/>
    <n v="19"/>
    <n v="3"/>
    <m/>
    <n v="1.2019999999999999E-2"/>
    <n v="3.06"/>
    <s v="NA"/>
    <s v="NA"/>
    <n v="98.376300490352918"/>
    <s v="NA"/>
    <n v="295.12890147105873"/>
  </r>
  <r>
    <n v="2019"/>
    <d v="2019-09-19T00:00:00"/>
    <x v="7"/>
    <s v="BDR"/>
    <x v="8"/>
    <d v="1899-12-30T08:52:00"/>
    <n v="28"/>
    <s v="yhw"/>
    <s v="Yellowhead Wrasse"/>
    <s v="Halichoeres garnoti"/>
    <x v="1"/>
    <x v="0"/>
    <n v="3"/>
    <n v="3"/>
    <m/>
    <n v="0.01"/>
    <n v="3.13"/>
    <s v="NA"/>
    <s v="NA"/>
    <n v="0.3114508548769428"/>
    <s v="NA"/>
    <n v="0.93435256463082839"/>
  </r>
  <r>
    <n v="2019"/>
    <d v="2019-09-19T00:00:00"/>
    <x v="7"/>
    <s v="BDR"/>
    <x v="8"/>
    <d v="1899-12-30T08:52:00"/>
    <n v="28"/>
    <s v="grb"/>
    <s v="Graysby"/>
    <s v="Cephalopholis cruentata"/>
    <x v="2"/>
    <x v="0"/>
    <n v="23"/>
    <n v="1"/>
    <m/>
    <n v="1.1220000000000001E-2"/>
    <n v="3.07"/>
    <s v="NA"/>
    <s v="NA"/>
    <n v="170.01894363938533"/>
    <s v="NA"/>
    <n v="170.01894363938533"/>
  </r>
  <r>
    <n v="2019"/>
    <d v="2019-09-19T00:00:00"/>
    <x v="7"/>
    <s v="BDR"/>
    <x v="8"/>
    <d v="1899-12-30T08:52:00"/>
    <n v="28"/>
    <s v="frg"/>
    <s v="French Grunt"/>
    <s v="Haemulon flavolineatum"/>
    <x v="3"/>
    <x v="0"/>
    <n v="15"/>
    <n v="1"/>
    <m/>
    <n v="1.349E-2"/>
    <n v="3"/>
    <s v="NA"/>
    <s v="NA"/>
    <n v="45.528750000000002"/>
    <s v="NA"/>
    <n v="45.528750000000002"/>
  </r>
  <r>
    <n v="2019"/>
    <d v="2019-09-19T00:00:00"/>
    <x v="7"/>
    <s v="BDR"/>
    <x v="8"/>
    <d v="1899-12-30T08:52:00"/>
    <n v="28"/>
    <s v="yhw"/>
    <s v="Yellowhead Wrasse"/>
    <s v="Halichoeres garnoti"/>
    <x v="1"/>
    <x v="0"/>
    <n v="20"/>
    <n v="1"/>
    <m/>
    <n v="0.01"/>
    <n v="3.13"/>
    <s v="NA"/>
    <s v="NA"/>
    <n v="118.09292685236611"/>
    <s v="NA"/>
    <n v="118.09292685236611"/>
  </r>
  <r>
    <n v="2019"/>
    <d v="2019-09-19T00:00:00"/>
    <x v="7"/>
    <s v="BDR"/>
    <x v="8"/>
    <d v="1899-12-30T08:52:00"/>
    <n v="28"/>
    <s v="yhw"/>
    <s v="Yellowhead Wrasse"/>
    <s v="Halichoeres garnoti"/>
    <x v="1"/>
    <x v="0"/>
    <n v="3"/>
    <n v="6"/>
    <m/>
    <n v="0.01"/>
    <n v="3.13"/>
    <s v="NA"/>
    <s v="NA"/>
    <n v="0.3114508548769428"/>
    <s v="NA"/>
    <n v="1.8687051292616568"/>
  </r>
  <r>
    <n v="2019"/>
    <d v="2019-09-19T00:00:00"/>
    <x v="7"/>
    <s v="BDR"/>
    <x v="8"/>
    <d v="1899-12-30T08:52:00"/>
    <n v="28"/>
    <s v="prp"/>
    <s v="Princess Parrotfish"/>
    <s v="Scarus taeniopterus"/>
    <x v="7"/>
    <x v="1"/>
    <n v="30"/>
    <n v="1"/>
    <s v="i"/>
    <n v="3.3500000000000002E-2"/>
    <n v="2.7086000000000001"/>
    <n v="-3.2256999999999998"/>
    <n v="2.3852000000000002"/>
    <n v="335.71862643946946"/>
    <n v="481.64783974460363"/>
    <n v="481.64783974460363"/>
  </r>
  <r>
    <n v="2019"/>
    <d v="2019-09-19T00:00:00"/>
    <x v="7"/>
    <s v="BDR"/>
    <x v="8"/>
    <d v="1899-12-30T08:52:00"/>
    <n v="28"/>
    <s v="qup"/>
    <s v="Queen Parrotfish"/>
    <s v="Scarus vetula"/>
    <x v="7"/>
    <x v="1"/>
    <n v="27"/>
    <n v="1"/>
    <s v="i"/>
    <n v="1.38E-2"/>
    <n v="3.03"/>
    <n v="-5.0162000000000004"/>
    <n v="3.1109"/>
    <n v="299.85499780940251"/>
    <n v="352.80077779738235"/>
    <n v="352.80077779738235"/>
  </r>
  <r>
    <n v="2019"/>
    <d v="2019-09-19T00:00:00"/>
    <x v="7"/>
    <s v="BDR"/>
    <x v="8"/>
    <d v="1899-12-30T08:52:00"/>
    <n v="28"/>
    <s v="stop"/>
    <s v="Stoplight Parrotfish"/>
    <s v="Sparisoma viride"/>
    <x v="7"/>
    <x v="1"/>
    <n v="33"/>
    <n v="1"/>
    <s v="t"/>
    <n v="1.38E-2"/>
    <n v="3.04"/>
    <n v="-4.4317000000000002"/>
    <n v="2.9051"/>
    <n v="570.37628950044143"/>
    <n v="767.06973304521671"/>
    <n v="767.06973304521671"/>
  </r>
  <r>
    <n v="2019"/>
    <d v="2019-09-19T00:00:00"/>
    <x v="7"/>
    <s v="BDR"/>
    <x v="8"/>
    <d v="1899-12-30T08:52:00"/>
    <n v="28"/>
    <s v="blt"/>
    <s v="Blue Tang"/>
    <s v="Acanthurus coeruleus"/>
    <x v="8"/>
    <x v="1"/>
    <n v="17"/>
    <n v="1"/>
    <m/>
    <n v="2.512E-2"/>
    <n v="2.96"/>
    <n v="-2.8241999999999998"/>
    <n v="2.2637999999999998"/>
    <n v="110.19158812752735"/>
    <n v="167.91529942216221"/>
    <n v="167.91529942216221"/>
  </r>
  <r>
    <n v="2019"/>
    <d v="2019-09-19T00:00:00"/>
    <x v="7"/>
    <s v="BDR"/>
    <x v="8"/>
    <d v="1899-12-30T08:52:00"/>
    <n v="28"/>
    <s v="prp"/>
    <s v="Princess Parrotfish"/>
    <s v="Scarus taeniopterus"/>
    <x v="7"/>
    <x v="1"/>
    <n v="27"/>
    <n v="1"/>
    <s v="i"/>
    <n v="3.3500000000000002E-2"/>
    <n v="2.7086000000000001"/>
    <n v="-3.2256999999999998"/>
    <n v="2.3852000000000002"/>
    <n v="252.36940199976701"/>
    <n v="374.61818057408522"/>
    <n v="374.61818057408522"/>
  </r>
  <r>
    <n v="2019"/>
    <d v="2019-09-19T00:00:00"/>
    <x v="7"/>
    <s v="BDR"/>
    <x v="8"/>
    <d v="1899-12-30T08:52:00"/>
    <n v="28"/>
    <s v="stop"/>
    <s v="Stoplight Parrotfish"/>
    <s v="Sparisoma viride"/>
    <x v="7"/>
    <x v="1"/>
    <n v="15"/>
    <n v="1"/>
    <s v="j"/>
    <n v="1.38E-2"/>
    <n v="3.04"/>
    <n v="-4.4317000000000002"/>
    <n v="2.9051"/>
    <n v="51.903484390238546"/>
    <n v="77.635922295629129"/>
    <n v="77.635922295629129"/>
  </r>
  <r>
    <n v="2019"/>
    <d v="2019-09-19T00:00:00"/>
    <x v="7"/>
    <s v="BDR"/>
    <x v="8"/>
    <d v="1899-12-30T08:52:00"/>
    <n v="28"/>
    <s v="stop"/>
    <s v="Stoplight Parrotfish"/>
    <s v="Sparisoma viride"/>
    <x v="7"/>
    <x v="1"/>
    <n v="23"/>
    <n v="1"/>
    <s v="i"/>
    <n v="1.38E-2"/>
    <n v="3.04"/>
    <n v="-4.4317000000000002"/>
    <n v="2.9051"/>
    <n v="190.34072005024225"/>
    <n v="268.75437106326598"/>
    <n v="268.75437106326598"/>
  </r>
  <r>
    <n v="2019"/>
    <d v="2019-09-19T00:00:00"/>
    <x v="7"/>
    <s v="BDR"/>
    <x v="8"/>
    <d v="1899-12-30T08:52:00"/>
    <n v="28"/>
    <s v="prp"/>
    <s v="Princess Parrotfish"/>
    <s v="Scarus taeniopterus"/>
    <x v="7"/>
    <x v="1"/>
    <n v="20"/>
    <n v="1"/>
    <s v="i"/>
    <n v="3.3500000000000002E-2"/>
    <n v="2.7086000000000001"/>
    <n v="-3.2256999999999998"/>
    <n v="2.3852000000000002"/>
    <n v="111.94756544450011"/>
    <n v="183.11197449783583"/>
    <n v="183.11197449783583"/>
  </r>
  <r>
    <n v="2019"/>
    <d v="2019-09-19T00:00:00"/>
    <x v="7"/>
    <s v="BDR"/>
    <x v="8"/>
    <d v="1899-12-30T08:52:00"/>
    <n v="28"/>
    <s v="qup"/>
    <s v="Queen Parrotfish"/>
    <s v="Scarus vetula"/>
    <x v="7"/>
    <x v="1"/>
    <n v="7"/>
    <n v="3"/>
    <s v="j"/>
    <n v="1.38E-2"/>
    <n v="3.03"/>
    <n v="-5.0162000000000004"/>
    <n v="3.1109"/>
    <n v="5.0179478977461835"/>
    <n v="5.2931657377452845"/>
    <n v="15.879497213235855"/>
  </r>
  <r>
    <n v="2019"/>
    <d v="2019-09-19T00:00:00"/>
    <x v="7"/>
    <s v="BDR"/>
    <x v="8"/>
    <d v="1899-12-30T08:52:00"/>
    <n v="28"/>
    <s v="stop"/>
    <s v="Stoplight Parrotfish"/>
    <s v="Sparisoma viride"/>
    <x v="7"/>
    <x v="1"/>
    <n v="9"/>
    <n v="4"/>
    <s v="j"/>
    <n v="1.38E-2"/>
    <n v="3.04"/>
    <n v="-4.4317000000000002"/>
    <n v="2.9051"/>
    <n v="10.984399383495692"/>
    <n v="17.602320090054715"/>
    <n v="70.409280360218858"/>
  </r>
  <r>
    <n v="2019"/>
    <d v="2019-09-19T00:00:00"/>
    <x v="7"/>
    <s v="BDR"/>
    <x v="8"/>
    <d v="1899-12-30T08:52:00"/>
    <n v="28"/>
    <s v="prp"/>
    <s v="Princess Parrotfish"/>
    <s v="Scarus taeniopterus"/>
    <x v="7"/>
    <x v="1"/>
    <n v="23"/>
    <n v="1"/>
    <s v="i"/>
    <n v="3.3500000000000002E-2"/>
    <n v="2.7086000000000001"/>
    <n v="-3.2256999999999998"/>
    <n v="2.3852000000000002"/>
    <n v="163.46351132632066"/>
    <n v="255.56020890468707"/>
    <n v="255.56020890468707"/>
  </r>
  <r>
    <n v="2019"/>
    <d v="2019-09-19T00:00:00"/>
    <x v="7"/>
    <s v="BDR"/>
    <x v="8"/>
    <d v="1899-12-30T08:52:00"/>
    <n v="28"/>
    <s v="stop"/>
    <s v="Stoplight Parrotfish"/>
    <s v="Sparisoma viride"/>
    <x v="7"/>
    <x v="1"/>
    <n v="35"/>
    <n v="1"/>
    <s v="t"/>
    <n v="1.38E-2"/>
    <n v="3.04"/>
    <n v="-4.4317000000000002"/>
    <n v="2.9051"/>
    <n v="682.09668871823169"/>
    <n v="910.06429464234679"/>
    <n v="910.06429464234679"/>
  </r>
  <r>
    <n v="2019"/>
    <d v="2019-09-19T00:00:00"/>
    <x v="7"/>
    <s v="BDR"/>
    <x v="8"/>
    <d v="1899-12-30T08:52:00"/>
    <n v="28"/>
    <s v="bld"/>
    <s v="Black Durgon"/>
    <s v="Melichthys niger"/>
    <x v="18"/>
    <x v="2"/>
    <n v="25"/>
    <n v="1"/>
    <m/>
    <n v="2.3439999999999999E-2"/>
    <n v="2.95"/>
    <s v="NA"/>
    <s v="NA"/>
    <n v="311.80324662323761"/>
    <s v="NA"/>
    <n v="311.80324662323761"/>
  </r>
  <r>
    <n v="2019"/>
    <d v="2019-09-19T00:00:00"/>
    <x v="7"/>
    <s v="BDR"/>
    <x v="8"/>
    <d v="1899-12-30T08:52:00"/>
    <n v="28"/>
    <s v="qua"/>
    <s v="Queen Angelfish"/>
    <s v="Holacanthus ciliaris"/>
    <x v="15"/>
    <x v="2"/>
    <n v="35"/>
    <n v="1"/>
    <m/>
    <n v="3.09E-2"/>
    <n v="2.89"/>
    <s v="NA"/>
    <s v="NA"/>
    <n v="896.01468524767233"/>
    <s v="NA"/>
    <n v="896.01468524767233"/>
  </r>
  <r>
    <n v="2019"/>
    <d v="2019-09-19T00:00:00"/>
    <x v="7"/>
    <s v="BDR"/>
    <x v="8"/>
    <d v="1899-12-30T08:52:00"/>
    <n v="28"/>
    <s v="snp"/>
    <s v="Sharp-nose puffer "/>
    <s v="Canthigaster rostrata"/>
    <x v="11"/>
    <x v="2"/>
    <n v="5"/>
    <n v="1"/>
    <m/>
    <n v="2.239E-2"/>
    <n v="2.96"/>
    <s v="NA"/>
    <s v="NA"/>
    <n v="2.6242506075131411"/>
    <s v="NA"/>
    <n v="2.6242506075131411"/>
  </r>
  <r>
    <n v="2019"/>
    <d v="2019-09-19T00:00:00"/>
    <x v="7"/>
    <s v="BDR"/>
    <x v="8"/>
    <d v="1899-12-30T08:52:00"/>
    <n v="28"/>
    <s v="snp"/>
    <s v="Sharp-nose puffer "/>
    <s v="Canthigaster rostrata"/>
    <x v="11"/>
    <x v="2"/>
    <n v="6"/>
    <n v="1"/>
    <m/>
    <n v="2.239E-2"/>
    <n v="2.96"/>
    <s v="NA"/>
    <s v="NA"/>
    <n v="4.501754368842863"/>
    <s v="NA"/>
    <n v="4.501754368842863"/>
  </r>
  <r>
    <n v="2019"/>
    <d v="2019-09-19T00:00:00"/>
    <x v="7"/>
    <s v="BDR"/>
    <x v="8"/>
    <d v="1899-12-30T08:52:00"/>
    <n v="28"/>
    <s v="hcc"/>
    <s v="Honeycomb Cowfish"/>
    <s v="Acanthostracion polygonia"/>
    <x v="10"/>
    <x v="2"/>
    <n v="30"/>
    <n v="1"/>
    <m/>
    <n v="2.818E-2"/>
    <n v="2.83"/>
    <s v="NA"/>
    <s v="NA"/>
    <n v="426.77025229344076"/>
    <s v="NA"/>
    <n v="426.77025229344076"/>
  </r>
  <r>
    <n v="2019"/>
    <d v="2019-09-19T00:00:00"/>
    <x v="7"/>
    <s v="BDR"/>
    <x v="8"/>
    <d v="1899-12-30T08:52:00"/>
    <n v="28"/>
    <s v="osf"/>
    <s v="Orangespotted Filefish"/>
    <s v="Cantherhines pullus"/>
    <x v="9"/>
    <x v="2"/>
    <n v="27"/>
    <n v="1"/>
    <m/>
    <n v="2.291E-2"/>
    <n v="2.87"/>
    <s v="NA"/>
    <s v="NA"/>
    <n v="293.79140917148601"/>
    <s v="NA"/>
    <n v="293.79140917148601"/>
  </r>
  <r>
    <n v="2019"/>
    <d v="2019-09-19T00:00:00"/>
    <x v="7"/>
    <s v="BDR"/>
    <x v="8"/>
    <d v="1899-12-30T08:52:00"/>
    <n v="28"/>
    <s v="crw"/>
    <s v="Creole Wrasse"/>
    <s v="Clepticus parrae"/>
    <x v="1"/>
    <x v="3"/>
    <n v="25"/>
    <n v="1"/>
    <m/>
    <n v="9.5499999999999995E-3"/>
    <n v="3.05"/>
    <s v="NA"/>
    <s v="NA"/>
    <n v="175.27517041391513"/>
    <s v="NA"/>
    <n v="175.27517041391513"/>
  </r>
  <r>
    <n v="2019"/>
    <d v="2019-09-19T00:00:00"/>
    <x v="7"/>
    <s v="BDR"/>
    <x v="8"/>
    <d v="1899-12-30T08:52:00"/>
    <n v="28"/>
    <s v="crw"/>
    <s v="Creole Wrasse"/>
    <s v="Clepticus parrae"/>
    <x v="1"/>
    <x v="3"/>
    <n v="19"/>
    <n v="11"/>
    <m/>
    <n v="9.5499999999999995E-3"/>
    <n v="3.05"/>
    <s v="NA"/>
    <s v="NA"/>
    <n v="75.893023407959475"/>
    <s v="NA"/>
    <n v="834.8232574875542"/>
  </r>
  <r>
    <n v="2019"/>
    <d v="2019-09-19T00:00:00"/>
    <x v="7"/>
    <s v="BDR"/>
    <x v="9"/>
    <d v="1899-12-30T08:52:00"/>
    <n v="28"/>
    <s v="ygf"/>
    <s v="Goatfish"/>
    <s v="Mulloidichthys martinicus"/>
    <x v="4"/>
    <x v="0"/>
    <n v="23"/>
    <n v="7"/>
    <m/>
    <n v="9.7699999999999992E-3"/>
    <n v="3.12"/>
    <s v="NA"/>
    <s v="NA"/>
    <n v="173.17508604424239"/>
    <s v="NA"/>
    <n v="1212.2256023096968"/>
  </r>
  <r>
    <n v="2019"/>
    <d v="2019-09-19T00:00:00"/>
    <x v="7"/>
    <s v="BDR"/>
    <x v="9"/>
    <d v="1899-12-30T08:52:00"/>
    <n v="28"/>
    <s v="sph"/>
    <s v="Spanish Hogfish"/>
    <s v="Bodianus rufus"/>
    <x v="1"/>
    <x v="0"/>
    <n v="20"/>
    <n v="1"/>
    <m/>
    <n v="1.44E-2"/>
    <n v="3.0531999999999999"/>
    <s v="NA"/>
    <s v="NA"/>
    <n v="135.10370993053809"/>
    <s v="NA"/>
    <n v="135.10370993053809"/>
  </r>
  <r>
    <n v="2019"/>
    <d v="2019-09-19T00:00:00"/>
    <x v="7"/>
    <s v="BDR"/>
    <x v="9"/>
    <d v="1899-12-30T08:52:00"/>
    <n v="28"/>
    <s v="mgs"/>
    <s v="Mahogany Snapper"/>
    <s v="Lutjanus mahogoni"/>
    <x v="0"/>
    <x v="0"/>
    <n v="27"/>
    <n v="1"/>
    <m/>
    <n v="1.6979999999999999E-2"/>
    <n v="2.96"/>
    <s v="NA"/>
    <s v="NA"/>
    <n v="292.93713370852907"/>
    <s v="NA"/>
    <n v="292.93713370852907"/>
  </r>
  <r>
    <n v="2019"/>
    <d v="2019-09-19T00:00:00"/>
    <x v="7"/>
    <s v="BDR"/>
    <x v="9"/>
    <d v="1899-12-30T08:52:00"/>
    <n v="28"/>
    <s v="ygf"/>
    <s v="Goatfish"/>
    <s v="Mulloidichthys martinicus"/>
    <x v="4"/>
    <x v="0"/>
    <n v="20"/>
    <n v="3"/>
    <m/>
    <n v="9.7699999999999992E-3"/>
    <n v="3.12"/>
    <s v="NA"/>
    <s v="NA"/>
    <n v="111.97166862172135"/>
    <s v="NA"/>
    <n v="335.91500586516406"/>
  </r>
  <r>
    <n v="2019"/>
    <d v="2019-09-19T00:00:00"/>
    <x v="7"/>
    <s v="BDR"/>
    <x v="9"/>
    <d v="1899-12-30T08:52:00"/>
    <n v="28"/>
    <s v="bbs"/>
    <s v="Blackbar soldierfish"/>
    <s v="Myripristis jacobus "/>
    <x v="6"/>
    <x v="0"/>
    <n v="15"/>
    <n v="1"/>
    <m/>
    <n v="1.2019999999999999E-2"/>
    <n v="3.06"/>
    <s v="NA"/>
    <s v="NA"/>
    <n v="47.724756406775086"/>
    <s v="NA"/>
    <n v="47.724756406775086"/>
  </r>
  <r>
    <n v="2019"/>
    <d v="2019-09-19T00:00:00"/>
    <x v="7"/>
    <s v="BDR"/>
    <x v="9"/>
    <d v="1899-12-30T08:52:00"/>
    <n v="28"/>
    <s v="yhw"/>
    <s v="Yellowhead Wrasse"/>
    <s v="Halichoeres garnoti"/>
    <x v="1"/>
    <x v="0"/>
    <n v="20"/>
    <n v="1"/>
    <m/>
    <n v="0.01"/>
    <n v="3.13"/>
    <s v="NA"/>
    <s v="NA"/>
    <n v="118.09292685236611"/>
    <s v="NA"/>
    <n v="118.09292685236611"/>
  </r>
  <r>
    <n v="2019"/>
    <d v="2019-09-19T00:00:00"/>
    <x v="7"/>
    <s v="BDR"/>
    <x v="9"/>
    <d v="1899-12-30T08:52:00"/>
    <n v="28"/>
    <s v="ygf"/>
    <s v="Goatfish"/>
    <s v="Mulloidichthys martinicus"/>
    <x v="4"/>
    <x v="0"/>
    <n v="22"/>
    <n v="9"/>
    <m/>
    <n v="9.7699999999999992E-3"/>
    <n v="3.12"/>
    <s v="NA"/>
    <s v="NA"/>
    <n v="150.74861400230986"/>
    <s v="NA"/>
    <n v="1356.7375260207887"/>
  </r>
  <r>
    <n v="2019"/>
    <d v="2019-09-19T00:00:00"/>
    <x v="7"/>
    <s v="BDR"/>
    <x v="9"/>
    <d v="1899-12-30T08:52:00"/>
    <n v="28"/>
    <s v="yhw"/>
    <s v="Yellowhead Wrasse"/>
    <s v="Halichoeres garnoti"/>
    <x v="1"/>
    <x v="0"/>
    <n v="21"/>
    <n v="1"/>
    <m/>
    <n v="0.01"/>
    <n v="3.13"/>
    <s v="NA"/>
    <s v="NA"/>
    <n v="137.57717661060875"/>
    <s v="NA"/>
    <n v="137.57717661060875"/>
  </r>
  <r>
    <n v="2019"/>
    <d v="2019-09-19T00:00:00"/>
    <x v="7"/>
    <s v="BDR"/>
    <x v="9"/>
    <d v="1899-12-30T08:52:00"/>
    <n v="28"/>
    <s v="bhw"/>
    <s v="Bluehead Wrasse"/>
    <s v="Thalassoma bifasciatum"/>
    <x v="1"/>
    <x v="0"/>
    <n v="13"/>
    <n v="2"/>
    <m/>
    <n v="8.9099999999999995E-3"/>
    <n v="3.01"/>
    <s v="NA"/>
    <s v="NA"/>
    <n v="20.083860422456087"/>
    <s v="NA"/>
    <n v="40.167720844912175"/>
  </r>
  <r>
    <n v="2019"/>
    <d v="2019-09-19T00:00:00"/>
    <x v="7"/>
    <s v="BDR"/>
    <x v="9"/>
    <d v="1899-12-30T08:52:00"/>
    <n v="28"/>
    <s v="spd"/>
    <s v="Spotted Drum"/>
    <s v="Equetus punctatus"/>
    <x v="27"/>
    <x v="0"/>
    <n v="25"/>
    <n v="1"/>
    <m/>
    <n v="8.3199999999999993E-3"/>
    <n v="3.09"/>
    <s v="NA"/>
    <s v="NA"/>
    <n v="173.68325637832839"/>
    <s v="NA"/>
    <n v="173.68325637832839"/>
  </r>
  <r>
    <n v="2019"/>
    <d v="2019-09-19T00:00:00"/>
    <x v="7"/>
    <s v="BDR"/>
    <x v="9"/>
    <d v="1899-12-30T08:52:00"/>
    <n v="28"/>
    <s v="ham"/>
    <s v="Hamlet spp."/>
    <s v="Hypoplectrus puella"/>
    <x v="2"/>
    <x v="0"/>
    <n v="13"/>
    <n v="2"/>
    <m/>
    <n v="1.7780000000000001E-2"/>
    <n v="3.03"/>
    <s v="NA"/>
    <s v="NA"/>
    <n v="42.18714290876423"/>
    <s v="NA"/>
    <n v="84.37428581752846"/>
  </r>
  <r>
    <n v="2019"/>
    <d v="2019-09-19T00:00:00"/>
    <x v="7"/>
    <s v="BDR"/>
    <x v="9"/>
    <d v="1899-12-30T08:52:00"/>
    <n v="28"/>
    <s v="yhw"/>
    <s v="Yellowhead Wrasse"/>
    <s v="Halichoeres garnoti"/>
    <x v="1"/>
    <x v="0"/>
    <n v="7"/>
    <n v="3"/>
    <m/>
    <n v="0.01"/>
    <n v="3.13"/>
    <s v="NA"/>
    <s v="NA"/>
    <n v="4.4172996945205609"/>
    <s v="NA"/>
    <n v="13.251899083561682"/>
  </r>
  <r>
    <n v="2019"/>
    <d v="2019-09-19T00:00:00"/>
    <x v="7"/>
    <s v="BDR"/>
    <x v="9"/>
    <d v="1899-12-30T08:52:00"/>
    <n v="28"/>
    <s v="prp"/>
    <s v="Princess Parrotfish"/>
    <s v="Scarus taeniopterus"/>
    <x v="7"/>
    <x v="1"/>
    <n v="15"/>
    <n v="1"/>
    <s v="i"/>
    <n v="3.3500000000000002E-2"/>
    <n v="2.7086000000000001"/>
    <n v="-3.2256999999999998"/>
    <n v="2.3852000000000002"/>
    <n v="51.357702984233178"/>
    <n v="92.19616810425471"/>
    <n v="92.19616810425471"/>
  </r>
  <r>
    <n v="2019"/>
    <d v="2019-09-19T00:00:00"/>
    <x v="7"/>
    <s v="BDR"/>
    <x v="9"/>
    <d v="1899-12-30T08:52:00"/>
    <n v="28"/>
    <s v="stop"/>
    <s v="Stoplight Parrotfish"/>
    <s v="Sparisoma viride"/>
    <x v="7"/>
    <x v="1"/>
    <n v="26"/>
    <n v="3"/>
    <s v="i"/>
    <n v="1.38E-2"/>
    <n v="3.04"/>
    <n v="-4.4317000000000002"/>
    <n v="2.9051"/>
    <n v="276.31092977022331"/>
    <n v="383.741768934785"/>
    <n v="1151.2253068043551"/>
  </r>
  <r>
    <n v="2019"/>
    <d v="2019-09-19T00:00:00"/>
    <x v="7"/>
    <s v="BDR"/>
    <x v="9"/>
    <d v="1899-12-30T08:52:00"/>
    <n v="28"/>
    <s v="blt"/>
    <s v="Blue Tang"/>
    <s v="Acanthurus coeruleus"/>
    <x v="8"/>
    <x v="1"/>
    <n v="20"/>
    <n v="1"/>
    <m/>
    <n v="2.512E-2"/>
    <n v="2.96"/>
    <n v="-2.8241999999999998"/>
    <n v="2.2637999999999998"/>
    <n v="178.26595997942468"/>
    <n v="242.58933511332035"/>
    <n v="242.58933511332035"/>
  </r>
  <r>
    <n v="2019"/>
    <d v="2019-09-19T00:00:00"/>
    <x v="7"/>
    <s v="BDR"/>
    <x v="9"/>
    <d v="1899-12-30T08:52:00"/>
    <n v="28"/>
    <s v="qup"/>
    <s v="Queen Parrotfish"/>
    <s v="Scarus vetula"/>
    <x v="7"/>
    <x v="1"/>
    <n v="7"/>
    <n v="6"/>
    <m/>
    <n v="1.38E-2"/>
    <n v="3.03"/>
    <n v="-5.0162000000000004"/>
    <n v="3.1109"/>
    <n v="5.0179478977461835"/>
    <n v="5.2931657377452845"/>
    <n v="31.758994426471709"/>
  </r>
  <r>
    <n v="2019"/>
    <d v="2019-09-19T00:00:00"/>
    <x v="7"/>
    <s v="BDR"/>
    <x v="9"/>
    <d v="1899-12-30T08:52:00"/>
    <n v="28"/>
    <s v="prp"/>
    <s v="Princess Parrotfish"/>
    <s v="Scarus taeniopterus"/>
    <x v="7"/>
    <x v="1"/>
    <n v="20"/>
    <n v="1"/>
    <s v="i"/>
    <n v="3.3500000000000002E-2"/>
    <n v="2.7086000000000001"/>
    <n v="-3.2256999999999998"/>
    <n v="2.3852000000000002"/>
    <n v="111.94756544450011"/>
    <n v="183.11197449783583"/>
    <n v="183.11197449783583"/>
  </r>
  <r>
    <n v="2019"/>
    <d v="2019-09-19T00:00:00"/>
    <x v="7"/>
    <s v="BDR"/>
    <x v="9"/>
    <d v="1899-12-30T08:52:00"/>
    <n v="28"/>
    <s v="prp"/>
    <s v="Princess Parrotfish"/>
    <s v="Scarus taeniopterus"/>
    <x v="7"/>
    <x v="1"/>
    <n v="26"/>
    <n v="1"/>
    <s v="i"/>
    <n v="3.3500000000000002E-2"/>
    <n v="2.7086000000000001"/>
    <n v="-3.2256999999999998"/>
    <n v="2.3852000000000002"/>
    <n v="227.84610949992882"/>
    <n v="342.3689962482149"/>
    <n v="342.3689962482149"/>
  </r>
  <r>
    <n v="2019"/>
    <d v="2019-09-19T00:00:00"/>
    <x v="7"/>
    <s v="BDR"/>
    <x v="9"/>
    <d v="1899-12-30T08:52:00"/>
    <n v="28"/>
    <s v="stop"/>
    <s v="Stoplight Parrotfish"/>
    <s v="Sparisoma viride"/>
    <x v="7"/>
    <x v="1"/>
    <n v="13"/>
    <n v="1"/>
    <s v="j"/>
    <n v="1.38E-2"/>
    <n v="3.04"/>
    <n v="-4.4317000000000002"/>
    <n v="2.9051"/>
    <n v="33.594399108137019"/>
    <n v="51.229112573228946"/>
    <n v="51.229112573228946"/>
  </r>
  <r>
    <n v="2019"/>
    <d v="2019-09-19T00:00:00"/>
    <x v="7"/>
    <s v="BDR"/>
    <x v="9"/>
    <d v="1899-12-30T08:52:00"/>
    <n v="28"/>
    <s v="prp"/>
    <s v="Princess Parrotfish"/>
    <s v="Scarus taeniopterus"/>
    <x v="7"/>
    <x v="1"/>
    <n v="10"/>
    <n v="3"/>
    <s v="j"/>
    <n v="3.3500000000000002E-2"/>
    <n v="2.7086000000000001"/>
    <n v="-3.2256999999999998"/>
    <n v="2.3852000000000002"/>
    <n v="17.125560999944316"/>
    <n v="35.050966680669347"/>
    <n v="105.15290004200804"/>
  </r>
  <r>
    <n v="2019"/>
    <d v="2019-09-19T00:00:00"/>
    <x v="7"/>
    <s v="BDR"/>
    <x v="9"/>
    <d v="1899-12-30T08:52:00"/>
    <n v="28"/>
    <s v="rkb"/>
    <s v="Rock Beauty"/>
    <s v="Holacanthus tricolour"/>
    <x v="15"/>
    <x v="2"/>
    <n v="24"/>
    <n v="1"/>
    <m/>
    <n v="3.388E-2"/>
    <n v="2.91"/>
    <s v="NA"/>
    <s v="NA"/>
    <n v="351.85045342997859"/>
    <s v="NA"/>
    <n v="351.85045342997859"/>
  </r>
  <r>
    <n v="2019"/>
    <d v="2019-09-19T00:00:00"/>
    <x v="7"/>
    <s v="BDR"/>
    <x v="9"/>
    <d v="1899-12-30T08:52:00"/>
    <n v="28"/>
    <s v="crw"/>
    <s v="Creole Wrasse"/>
    <s v="Clepticus parrae"/>
    <x v="1"/>
    <x v="3"/>
    <n v="15"/>
    <n v="6"/>
    <m/>
    <n v="9.5499999999999995E-3"/>
    <n v="3.05"/>
    <s v="NA"/>
    <s v="NA"/>
    <n v="36.904702755418647"/>
    <s v="NA"/>
    <n v="221.4282165325119"/>
  </r>
  <r>
    <n v="2019"/>
    <d v="2019-03-18T00:00:00"/>
    <x v="8"/>
    <s v="MWW"/>
    <x v="0"/>
    <d v="1899-12-30T14:49:00"/>
    <n v="31"/>
    <s v="sms"/>
    <s v="Schoolmaster snapper"/>
    <s v="Lutjanus apodus"/>
    <x v="0"/>
    <x v="0"/>
    <n v="19"/>
    <n v="1"/>
    <m/>
    <n v="1.413E-2"/>
    <n v="2.98"/>
    <s v="NA"/>
    <s v="NA"/>
    <n v="91.375105772138042"/>
    <s v="NA"/>
    <n v="91.375105772138042"/>
  </r>
  <r>
    <n v="2019"/>
    <d v="2019-03-18T00:00:00"/>
    <x v="8"/>
    <s v="MWW"/>
    <x v="0"/>
    <d v="1899-12-30T14:49:00"/>
    <n v="31"/>
    <s v="sms"/>
    <s v="Schoolmaster snapper"/>
    <s v="Lutjanus apodus"/>
    <x v="0"/>
    <x v="0"/>
    <n v="21"/>
    <n v="1"/>
    <m/>
    <n v="1.413E-2"/>
    <n v="2.98"/>
    <s v="NA"/>
    <s v="NA"/>
    <n v="123.12766970372789"/>
    <s v="NA"/>
    <n v="123.12766970372789"/>
  </r>
  <r>
    <n v="2019"/>
    <d v="2019-03-18T00:00:00"/>
    <x v="8"/>
    <s v="MWW"/>
    <x v="0"/>
    <d v="1899-12-30T14:49:00"/>
    <n v="31"/>
    <s v="mgs"/>
    <s v="Mahogany Snapper"/>
    <s v="Lutjanus mahogoni"/>
    <x v="0"/>
    <x v="0"/>
    <n v="21"/>
    <n v="1"/>
    <m/>
    <n v="1.6979999999999999E-2"/>
    <n v="2.96"/>
    <s v="NA"/>
    <s v="NA"/>
    <n v="139.22165698150204"/>
    <s v="NA"/>
    <n v="139.22165698150204"/>
  </r>
  <r>
    <n v="2019"/>
    <d v="2019-03-18T00:00:00"/>
    <x v="8"/>
    <s v="MWW"/>
    <x v="0"/>
    <d v="1899-12-30T14:49:00"/>
    <n v="31"/>
    <s v="ham"/>
    <s v="Hamlet spp."/>
    <s v="Hypoplectrus puella"/>
    <x v="2"/>
    <x v="0"/>
    <n v="14"/>
    <n v="1"/>
    <m/>
    <n v="1.7780000000000001E-2"/>
    <n v="3.03"/>
    <s v="NA"/>
    <s v="NA"/>
    <n v="52.807998175556747"/>
    <s v="NA"/>
    <n v="52.807998175556747"/>
  </r>
  <r>
    <n v="2019"/>
    <d v="2019-03-18T00:00:00"/>
    <x v="8"/>
    <s v="MWW"/>
    <x v="0"/>
    <d v="1899-12-30T14:49:00"/>
    <n v="31"/>
    <s v="4eb"/>
    <s v="Foureye Butterflyfish"/>
    <s v="Chaetodon capistratus"/>
    <x v="16"/>
    <x v="0"/>
    <n v="12"/>
    <n v="2"/>
    <m/>
    <n v="2.512E-2"/>
    <n v="3.1"/>
    <s v="NA"/>
    <s v="NA"/>
    <n v="55.652092436993136"/>
    <s v="NA"/>
    <n v="111.30418487398627"/>
  </r>
  <r>
    <n v="2019"/>
    <d v="2019-03-18T00:00:00"/>
    <x v="8"/>
    <s v="MWW"/>
    <x v="0"/>
    <d v="1899-12-30T14:49:00"/>
    <n v="31"/>
    <s v="grb"/>
    <s v="Graysby"/>
    <s v="Cephalopholis cruentata"/>
    <x v="2"/>
    <x v="0"/>
    <n v="12"/>
    <n v="1"/>
    <m/>
    <n v="1.1220000000000001E-2"/>
    <n v="3.07"/>
    <s v="NA"/>
    <s v="NA"/>
    <n v="23.071683335720802"/>
    <s v="NA"/>
    <n v="23.071683335720802"/>
  </r>
  <r>
    <n v="2019"/>
    <d v="2019-03-18T00:00:00"/>
    <x v="8"/>
    <s v="MWW"/>
    <x v="0"/>
    <d v="1899-12-30T14:49:00"/>
    <n v="31"/>
    <s v="grb"/>
    <s v="Graysby"/>
    <s v="Cephalopholis cruentata"/>
    <x v="2"/>
    <x v="0"/>
    <n v="19"/>
    <n v="1"/>
    <m/>
    <n v="1.1220000000000001E-2"/>
    <n v="3.07"/>
    <s v="NA"/>
    <s v="NA"/>
    <n v="94.572835830450003"/>
    <s v="NA"/>
    <n v="94.572835830450003"/>
  </r>
  <r>
    <n v="2019"/>
    <d v="2019-03-18T00:00:00"/>
    <x v="8"/>
    <s v="MWW"/>
    <x v="0"/>
    <d v="1899-12-30T14:49:00"/>
    <n v="31"/>
    <s v="frg"/>
    <s v="French Grunt"/>
    <s v="Haemulon flavolineatum"/>
    <x v="3"/>
    <x v="0"/>
    <n v="15"/>
    <n v="1"/>
    <m/>
    <n v="1.349E-2"/>
    <n v="3"/>
    <s v="NA"/>
    <s v="NA"/>
    <n v="45.528750000000002"/>
    <s v="NA"/>
    <n v="45.528750000000002"/>
  </r>
  <r>
    <n v="2019"/>
    <d v="2019-03-18T00:00:00"/>
    <x v="8"/>
    <s v="MWW"/>
    <x v="0"/>
    <d v="1899-12-30T14:49:00"/>
    <n v="31"/>
    <s v="frg"/>
    <s v="French Grunt"/>
    <s v="Haemulon flavolineatum"/>
    <x v="3"/>
    <x v="0"/>
    <n v="17"/>
    <n v="1"/>
    <m/>
    <n v="1.349E-2"/>
    <n v="3"/>
    <s v="NA"/>
    <s v="NA"/>
    <n v="66.27637"/>
    <s v="NA"/>
    <n v="66.27637"/>
  </r>
  <r>
    <n v="2019"/>
    <d v="2019-03-18T00:00:00"/>
    <x v="8"/>
    <s v="MWW"/>
    <x v="0"/>
    <d v="1899-12-30T14:49:00"/>
    <n v="31"/>
    <s v="bhw"/>
    <s v="Bluehead Wrasse"/>
    <s v="Thalassoma bifasciatum"/>
    <x v="1"/>
    <x v="0"/>
    <n v="3"/>
    <n v="5"/>
    <m/>
    <n v="8.9099999999999995E-3"/>
    <n v="3.01"/>
    <s v="NA"/>
    <s v="NA"/>
    <n v="0.24322750267948948"/>
    <s v="NA"/>
    <n v="1.2161375133974475"/>
  </r>
  <r>
    <n v="2019"/>
    <d v="2019-03-18T00:00:00"/>
    <x v="8"/>
    <s v="MWW"/>
    <x v="0"/>
    <d v="1899-12-30T14:49:00"/>
    <n v="31"/>
    <s v="ham"/>
    <s v="Hamlet spp."/>
    <s v="Hypoplectrus puella"/>
    <x v="2"/>
    <x v="0"/>
    <n v="13"/>
    <n v="1"/>
    <m/>
    <n v="1.7780000000000001E-2"/>
    <n v="3.03"/>
    <s v="NA"/>
    <s v="NA"/>
    <n v="42.18714290876423"/>
    <s v="NA"/>
    <n v="42.18714290876423"/>
  </r>
  <r>
    <n v="2019"/>
    <d v="2019-03-18T00:00:00"/>
    <x v="8"/>
    <s v="MWW"/>
    <x v="0"/>
    <d v="1899-12-30T14:49:00"/>
    <n v="31"/>
    <s v="grb"/>
    <s v="Graysby"/>
    <s v="Cephalopholis cruentata"/>
    <x v="2"/>
    <x v="0"/>
    <n v="21"/>
    <n v="1"/>
    <m/>
    <n v="1.1220000000000001E-2"/>
    <n v="3.07"/>
    <s v="NA"/>
    <s v="NA"/>
    <n v="128.58967294987866"/>
    <s v="NA"/>
    <n v="128.58967294987866"/>
  </r>
  <r>
    <n v="2019"/>
    <d v="2019-03-18T00:00:00"/>
    <x v="8"/>
    <s v="MWW"/>
    <x v="0"/>
    <d v="1899-12-30T14:49:00"/>
    <n v="31"/>
    <s v="trum"/>
    <s v="Atlantic trumpetfish"/>
    <s v="Aulostomus maculatus"/>
    <x v="14"/>
    <x v="0"/>
    <n v="48"/>
    <n v="1"/>
    <m/>
    <n v="1E-4"/>
    <n v="3.5539999999999998"/>
    <s v="NA"/>
    <s v="NA"/>
    <n v="94.434646213406552"/>
    <s v="NA"/>
    <n v="94.434646213406552"/>
  </r>
  <r>
    <n v="2019"/>
    <d v="2019-03-18T00:00:00"/>
    <x v="8"/>
    <s v="MWW"/>
    <x v="0"/>
    <d v="1899-12-30T14:49:00"/>
    <n v="31"/>
    <s v="bbs"/>
    <s v="Blackbar soldierfish"/>
    <s v="Myripristis jacobus "/>
    <x v="6"/>
    <x v="0"/>
    <n v="15"/>
    <n v="1"/>
    <m/>
    <n v="1.2019999999999999E-2"/>
    <n v="3.06"/>
    <s v="NA"/>
    <s v="NA"/>
    <n v="47.724756406775086"/>
    <s v="NA"/>
    <n v="47.724756406775086"/>
  </r>
  <r>
    <n v="2019"/>
    <d v="2019-03-18T00:00:00"/>
    <x v="8"/>
    <s v="MWW"/>
    <x v="0"/>
    <d v="1899-12-30T14:49:00"/>
    <n v="31"/>
    <s v="fra"/>
    <s v="French Angelfish"/>
    <s v="Pomacanthus paru"/>
    <x v="15"/>
    <x v="0"/>
    <n v="34"/>
    <n v="1"/>
    <m/>
    <n v="3.09E-2"/>
    <n v="2.95"/>
    <s v="NA"/>
    <s v="NA"/>
    <n v="1018.1723166088397"/>
    <s v="NA"/>
    <n v="1018.1723166088397"/>
  </r>
  <r>
    <n v="2019"/>
    <d v="2019-03-18T00:00:00"/>
    <x v="8"/>
    <s v="MWW"/>
    <x v="0"/>
    <d v="1899-12-30T14:49:00"/>
    <n v="31"/>
    <s v="fra"/>
    <s v="French Angelfish"/>
    <s v="Pomacanthus paru"/>
    <x v="15"/>
    <x v="0"/>
    <n v="36"/>
    <n v="1"/>
    <m/>
    <n v="3.09E-2"/>
    <n v="2.95"/>
    <s v="NA"/>
    <s v="NA"/>
    <n v="1205.1770605752206"/>
    <s v="NA"/>
    <n v="1205.1770605752206"/>
  </r>
  <r>
    <n v="2019"/>
    <d v="2019-03-18T00:00:00"/>
    <x v="8"/>
    <s v="MWW"/>
    <x v="0"/>
    <d v="1899-12-30T14:49:00"/>
    <n v="31"/>
    <s v="rbp"/>
    <s v="Redband Parrotfish"/>
    <s v="Sparisoma aurofrenatum"/>
    <x v="7"/>
    <x v="1"/>
    <n v="21"/>
    <n v="1"/>
    <s v="t"/>
    <n v="1.072E-2"/>
    <n v="3.12"/>
    <n v="-4.0781000000000001"/>
    <n v="2.7437999999999998"/>
    <n v="143.06025173966486"/>
    <n v="196.60986314457895"/>
    <n v="196.60986314457895"/>
  </r>
  <r>
    <n v="2019"/>
    <d v="2019-03-18T00:00:00"/>
    <x v="8"/>
    <s v="MWW"/>
    <x v="0"/>
    <d v="1899-12-30T14:49:00"/>
    <n v="31"/>
    <s v="prp"/>
    <s v="Princess Parrotfish"/>
    <s v="Scarus taeniopterus"/>
    <x v="7"/>
    <x v="1"/>
    <n v="21"/>
    <n v="1"/>
    <s v="t"/>
    <n v="3.3500000000000002E-2"/>
    <n v="2.7086000000000001"/>
    <n v="-3.2256999999999998"/>
    <n v="2.3852000000000002"/>
    <n v="127.76384956386568"/>
    <n v="205.71097462173614"/>
    <n v="205.71097462173614"/>
  </r>
  <r>
    <n v="2019"/>
    <d v="2019-03-18T00:00:00"/>
    <x v="8"/>
    <s v="MWW"/>
    <x v="0"/>
    <d v="1899-12-30T14:49:00"/>
    <n v="31"/>
    <s v="rbp"/>
    <s v="Redband Parrotfish"/>
    <s v="Sparisoma aurofrenatum"/>
    <x v="7"/>
    <x v="1"/>
    <n v="15"/>
    <n v="1"/>
    <s v="i"/>
    <n v="1.072E-2"/>
    <n v="3.12"/>
    <n v="-4.0781000000000001"/>
    <n v="2.7437999999999998"/>
    <n v="50.072527485111436"/>
    <n v="78.101467931149301"/>
    <n v="78.101467931149301"/>
  </r>
  <r>
    <n v="2019"/>
    <d v="2019-03-18T00:00:00"/>
    <x v="8"/>
    <s v="MWW"/>
    <x v="0"/>
    <d v="1899-12-30T14:49:00"/>
    <n v="31"/>
    <s v="blt"/>
    <s v="Blue Tang"/>
    <s v="Acanthurus coeruleus"/>
    <x v="8"/>
    <x v="1"/>
    <n v="17"/>
    <n v="1"/>
    <m/>
    <n v="2.512E-2"/>
    <n v="2.96"/>
    <n v="-2.8241999999999998"/>
    <n v="2.2637999999999998"/>
    <n v="110.19158812752735"/>
    <n v="167.91529942216221"/>
    <n v="167.91529942216221"/>
  </r>
  <r>
    <n v="2019"/>
    <d v="2019-03-18T00:00:00"/>
    <x v="8"/>
    <s v="MWW"/>
    <x v="0"/>
    <d v="1899-12-30T14:49:00"/>
    <n v="31"/>
    <s v="prp"/>
    <s v="Princess Parrotfish"/>
    <s v="Scarus taeniopterus"/>
    <x v="7"/>
    <x v="1"/>
    <n v="18"/>
    <n v="1"/>
    <s v="i"/>
    <n v="3.3500000000000002E-2"/>
    <n v="2.7086000000000001"/>
    <n v="-3.2256999999999998"/>
    <n v="2.3852000000000002"/>
    <n v="84.154222975924739"/>
    <n v="142.42163893869329"/>
    <n v="142.42163893869329"/>
  </r>
  <r>
    <n v="2019"/>
    <d v="2019-03-18T00:00:00"/>
    <x v="8"/>
    <s v="MWW"/>
    <x v="0"/>
    <d v="1899-12-30T14:49:00"/>
    <n v="31"/>
    <s v="prp"/>
    <s v="Princess Parrotfish"/>
    <s v="Scarus taeniopterus"/>
    <x v="7"/>
    <x v="1"/>
    <n v="11"/>
    <n v="1"/>
    <s v="i"/>
    <n v="3.3500000000000002E-2"/>
    <n v="2.7086000000000001"/>
    <n v="-3.2256999999999998"/>
    <n v="2.3852000000000002"/>
    <n v="22.169762164227816"/>
    <n v="43.997685665219798"/>
    <n v="43.997685665219798"/>
  </r>
  <r>
    <n v="2019"/>
    <d v="2019-03-18T00:00:00"/>
    <x v="8"/>
    <s v="MWW"/>
    <x v="0"/>
    <d v="1899-12-30T14:49:00"/>
    <n v="31"/>
    <s v="prp"/>
    <s v="Princess Parrotfish"/>
    <s v="Scarus taeniopterus"/>
    <x v="7"/>
    <x v="1"/>
    <n v="13"/>
    <n v="1"/>
    <s v="i"/>
    <n v="3.3500000000000002E-2"/>
    <n v="2.7086000000000001"/>
    <n v="-3.2256999999999998"/>
    <n v="2.3852000000000002"/>
    <n v="34.855536441080481"/>
    <n v="65.535660968650873"/>
    <n v="65.535660968650873"/>
  </r>
  <r>
    <n v="2019"/>
    <d v="2019-03-18T00:00:00"/>
    <x v="8"/>
    <s v="MWW"/>
    <x v="0"/>
    <d v="1899-12-30T14:49:00"/>
    <n v="31"/>
    <s v="rbp"/>
    <s v="Redband Parrotfish"/>
    <s v="Sparisoma aurofrenatum"/>
    <x v="7"/>
    <x v="1"/>
    <n v="14"/>
    <n v="1"/>
    <s v="i"/>
    <n v="1.072E-2"/>
    <n v="3.12"/>
    <n v="-4.0781000000000001"/>
    <n v="2.7437999999999998"/>
    <n v="40.375160027328299"/>
    <n v="64.631778134170816"/>
    <n v="64.631778134170816"/>
  </r>
  <r>
    <n v="2019"/>
    <d v="2019-03-18T00:00:00"/>
    <x v="8"/>
    <s v="MWW"/>
    <x v="0"/>
    <d v="1899-12-30T14:49:00"/>
    <n v="31"/>
    <s v="prp"/>
    <s v="Princess Parrotfish"/>
    <s v="Scarus taeniopterus"/>
    <x v="7"/>
    <x v="1"/>
    <n v="18"/>
    <n v="2"/>
    <s v="i"/>
    <n v="3.3500000000000002E-2"/>
    <n v="2.7086000000000001"/>
    <n v="-3.2256999999999998"/>
    <n v="2.3852000000000002"/>
    <n v="84.154222975924739"/>
    <n v="142.42163893869329"/>
    <n v="284.84327787738658"/>
  </r>
  <r>
    <n v="2019"/>
    <d v="2019-03-18T00:00:00"/>
    <x v="8"/>
    <s v="MWW"/>
    <x v="0"/>
    <d v="1899-12-30T14:49:00"/>
    <n v="31"/>
    <s v="snp"/>
    <s v="Sharp-nose puffer "/>
    <s v="Canthigaster rostrata"/>
    <x v="11"/>
    <x v="2"/>
    <n v="3"/>
    <n v="1"/>
    <m/>
    <n v="2.239E-2"/>
    <n v="2.96"/>
    <s v="NA"/>
    <s v="NA"/>
    <n v="0.57853948885208784"/>
    <s v="NA"/>
    <n v="0.57853948885208784"/>
  </r>
  <r>
    <n v="2019"/>
    <d v="2019-03-18T00:00:00"/>
    <x v="8"/>
    <s v="MWW"/>
    <x v="0"/>
    <d v="1899-12-30T14:49:00"/>
    <n v="31"/>
    <s v="qua"/>
    <s v="Queen Angelfish"/>
    <s v="Holacanthus ciliaris"/>
    <x v="15"/>
    <x v="2"/>
    <n v="21"/>
    <n v="1"/>
    <m/>
    <n v="3.09E-2"/>
    <n v="2.89"/>
    <s v="NA"/>
    <s v="NA"/>
    <n v="204.72564177007067"/>
    <s v="NA"/>
    <n v="204.72564177007067"/>
  </r>
  <r>
    <n v="2019"/>
    <d v="2019-03-18T00:00:00"/>
    <x v="8"/>
    <s v="MWW"/>
    <x v="0"/>
    <d v="1899-12-30T14:49:00"/>
    <n v="31"/>
    <s v="blc"/>
    <s v="Blue Chromis"/>
    <s v="Chromis cyanea"/>
    <x v="12"/>
    <x v="3"/>
    <n v="10"/>
    <n v="3"/>
    <m/>
    <n v="1.4789999999999999E-2"/>
    <n v="2.98"/>
    <s v="NA"/>
    <s v="NA"/>
    <n v="14.124340347257048"/>
    <s v="NA"/>
    <n v="42.373021041771146"/>
  </r>
  <r>
    <n v="2019"/>
    <d v="2019-03-18T00:00:00"/>
    <x v="8"/>
    <s v="MWW"/>
    <x v="0"/>
    <d v="1899-12-30T14:49:00"/>
    <n v="31"/>
    <s v="blc"/>
    <s v="Blue Chromis"/>
    <s v="Chromis cyanea"/>
    <x v="12"/>
    <x v="3"/>
    <n v="7"/>
    <n v="5"/>
    <m/>
    <n v="1.4789999999999999E-2"/>
    <n v="2.98"/>
    <s v="NA"/>
    <s v="NA"/>
    <n v="4.8793315934340233"/>
    <s v="NA"/>
    <n v="24.396657967170118"/>
  </r>
  <r>
    <n v="2019"/>
    <d v="2019-03-18T00:00:00"/>
    <x v="8"/>
    <s v="MWW"/>
    <x v="1"/>
    <d v="1899-12-30T14:57:00"/>
    <n v="31"/>
    <s v="baj"/>
    <s v="Bar Jack"/>
    <s v="Caranx ruber"/>
    <x v="13"/>
    <x v="0"/>
    <n v="23"/>
    <n v="1"/>
    <m/>
    <n v="1.6979999999999999E-2"/>
    <n v="2.95"/>
    <s v="NA"/>
    <s v="NA"/>
    <n v="176.61793476816885"/>
    <s v="NA"/>
    <n v="176.61793476816885"/>
  </r>
  <r>
    <n v="2019"/>
    <d v="2019-03-18T00:00:00"/>
    <x v="8"/>
    <s v="MWW"/>
    <x v="1"/>
    <d v="1899-12-30T14:57:00"/>
    <n v="31"/>
    <s v="mgs"/>
    <s v="Mahogany Snapper"/>
    <s v="Lutjanus mahogoni"/>
    <x v="0"/>
    <x v="0"/>
    <n v="23"/>
    <n v="1"/>
    <m/>
    <n v="1.6979999999999999E-2"/>
    <n v="2.96"/>
    <s v="NA"/>
    <s v="NA"/>
    <n v="182.24351386755112"/>
    <s v="NA"/>
    <n v="182.24351386755112"/>
  </r>
  <r>
    <n v="2019"/>
    <d v="2019-03-18T00:00:00"/>
    <x v="8"/>
    <s v="MWW"/>
    <x v="1"/>
    <d v="1899-12-30T14:57:00"/>
    <n v="31"/>
    <s v="bbs"/>
    <s v="Blackbar soldierfish"/>
    <s v="Myripristis jacobus "/>
    <x v="6"/>
    <x v="0"/>
    <n v="16"/>
    <n v="1"/>
    <m/>
    <n v="1.2019999999999999E-2"/>
    <n v="3.06"/>
    <s v="NA"/>
    <s v="NA"/>
    <n v="58.144898213408602"/>
    <s v="NA"/>
    <n v="58.144898213408602"/>
  </r>
  <r>
    <n v="2019"/>
    <d v="2019-03-18T00:00:00"/>
    <x v="8"/>
    <s v="MWW"/>
    <x v="1"/>
    <d v="1899-12-30T14:57:00"/>
    <n v="31"/>
    <s v="grb"/>
    <s v="Graysby"/>
    <s v="Cephalopholis cruentata"/>
    <x v="2"/>
    <x v="0"/>
    <n v="17"/>
    <n v="1"/>
    <m/>
    <n v="1.1220000000000001E-2"/>
    <n v="3.07"/>
    <s v="NA"/>
    <s v="NA"/>
    <n v="67.215749482265423"/>
    <s v="NA"/>
    <n v="67.215749482265423"/>
  </r>
  <r>
    <n v="2019"/>
    <d v="2019-03-18T00:00:00"/>
    <x v="8"/>
    <s v="MWW"/>
    <x v="1"/>
    <d v="1899-12-30T14:57:00"/>
    <n v="31"/>
    <s v="yhw"/>
    <s v="Yellowhead Wrasse"/>
    <s v="Halichoeres garnoti"/>
    <x v="1"/>
    <x v="0"/>
    <n v="10"/>
    <n v="2"/>
    <m/>
    <n v="0.01"/>
    <n v="3.13"/>
    <s v="NA"/>
    <s v="NA"/>
    <n v="13.48962882591654"/>
    <s v="NA"/>
    <n v="26.97925765183308"/>
  </r>
  <r>
    <n v="2019"/>
    <d v="2019-03-18T00:00:00"/>
    <x v="8"/>
    <s v="MWW"/>
    <x v="1"/>
    <d v="1899-12-30T14:57:00"/>
    <n v="31"/>
    <s v="frg"/>
    <s v="French Grunt"/>
    <s v="Haemulon flavolineatum"/>
    <x v="3"/>
    <x v="0"/>
    <n v="17"/>
    <n v="1"/>
    <m/>
    <n v="1.349E-2"/>
    <n v="3"/>
    <s v="NA"/>
    <s v="NA"/>
    <n v="66.27637"/>
    <s v="NA"/>
    <n v="66.27637"/>
  </r>
  <r>
    <n v="2019"/>
    <d v="2019-03-18T00:00:00"/>
    <x v="8"/>
    <s v="MWW"/>
    <x v="1"/>
    <d v="1899-12-30T14:57:00"/>
    <n v="31"/>
    <s v="trum"/>
    <s v="Atlantic trumpetfish"/>
    <s v="Aulostomus maculatus"/>
    <x v="14"/>
    <x v="0"/>
    <n v="40"/>
    <n v="1"/>
    <m/>
    <n v="1E-4"/>
    <n v="3.5539999999999998"/>
    <s v="NA"/>
    <s v="NA"/>
    <n v="49.399347121607263"/>
    <s v="NA"/>
    <n v="49.399347121607263"/>
  </r>
  <r>
    <n v="2019"/>
    <d v="2019-03-18T00:00:00"/>
    <x v="8"/>
    <s v="MWW"/>
    <x v="1"/>
    <d v="1899-12-30T14:57:00"/>
    <n v="31"/>
    <s v="bbs"/>
    <s v="Blackbar soldierfish"/>
    <s v="Myripristis jacobus "/>
    <x v="6"/>
    <x v="0"/>
    <n v="14"/>
    <n v="8"/>
    <m/>
    <n v="1.2019999999999999E-2"/>
    <n v="3.06"/>
    <s v="NA"/>
    <s v="NA"/>
    <n v="38.64170287926558"/>
    <s v="NA"/>
    <n v="309.13362303412464"/>
  </r>
  <r>
    <n v="2019"/>
    <d v="2019-03-18T00:00:00"/>
    <x v="8"/>
    <s v="MWW"/>
    <x v="1"/>
    <d v="1899-12-30T14:57:00"/>
    <n v="31"/>
    <s v="wsf"/>
    <s v="Whitespotted Filefish"/>
    <s v="Cantherhines macrocerus"/>
    <x v="9"/>
    <x v="0"/>
    <n v="21"/>
    <n v="1"/>
    <m/>
    <n v="2.291E-2"/>
    <n v="2.89"/>
    <s v="NA"/>
    <s v="NA"/>
    <n v="151.7884936230524"/>
    <s v="NA"/>
    <n v="151.7884936230524"/>
  </r>
  <r>
    <n v="2019"/>
    <d v="2019-03-18T00:00:00"/>
    <x v="8"/>
    <s v="MWW"/>
    <x v="1"/>
    <d v="1899-12-30T14:57:00"/>
    <n v="31"/>
    <s v="smg"/>
    <s v="Smallmouth Grunt"/>
    <s v="Haemulon chrysargyreum"/>
    <x v="3"/>
    <x v="0"/>
    <n v="19"/>
    <n v="2"/>
    <m/>
    <n v="1.259E-2"/>
    <n v="2.99"/>
    <s v="NA"/>
    <s v="NA"/>
    <n v="83.84921420446004"/>
    <s v="NA"/>
    <n v="167.69842840892008"/>
  </r>
  <r>
    <n v="2019"/>
    <d v="2019-03-18T00:00:00"/>
    <x v="8"/>
    <s v="MWW"/>
    <x v="1"/>
    <d v="1899-12-30T14:57:00"/>
    <n v="31"/>
    <s v="frg"/>
    <s v="French Grunt"/>
    <s v="Haemulon flavolineatum"/>
    <x v="3"/>
    <x v="0"/>
    <n v="17"/>
    <n v="1"/>
    <m/>
    <n v="1.349E-2"/>
    <n v="3"/>
    <s v="NA"/>
    <s v="NA"/>
    <n v="66.27637"/>
    <s v="NA"/>
    <n v="66.27637"/>
  </r>
  <r>
    <n v="2019"/>
    <d v="2019-03-18T00:00:00"/>
    <x v="8"/>
    <s v="MWW"/>
    <x v="1"/>
    <d v="1899-12-30T14:57:00"/>
    <n v="31"/>
    <s v="bbs"/>
    <s v="Blackbar soldierfish"/>
    <s v="Myripristis jacobus "/>
    <x v="6"/>
    <x v="0"/>
    <n v="14"/>
    <n v="2"/>
    <m/>
    <n v="1.2019999999999999E-2"/>
    <n v="3.06"/>
    <s v="NA"/>
    <s v="NA"/>
    <n v="38.64170287926558"/>
    <s v="NA"/>
    <n v="77.28340575853116"/>
  </r>
  <r>
    <n v="2019"/>
    <d v="2019-03-18T00:00:00"/>
    <x v="8"/>
    <s v="MWW"/>
    <x v="1"/>
    <d v="1899-12-30T14:57:00"/>
    <n v="31"/>
    <s v="prp"/>
    <s v="Princess Parrotfish"/>
    <s v="Scarus taeniopterus"/>
    <x v="7"/>
    <x v="1"/>
    <n v="27"/>
    <n v="1"/>
    <s v="t"/>
    <n v="3.3500000000000002E-2"/>
    <n v="2.7086000000000001"/>
    <n v="-3.2256999999999998"/>
    <n v="2.3852000000000002"/>
    <n v="252.36940199976701"/>
    <n v="374.61818057408522"/>
    <n v="374.61818057408522"/>
  </r>
  <r>
    <n v="2019"/>
    <d v="2019-03-18T00:00:00"/>
    <x v="8"/>
    <s v="MWW"/>
    <x v="1"/>
    <d v="1899-12-30T14:57:00"/>
    <n v="31"/>
    <s v="qup"/>
    <s v="Queen Parrotfish"/>
    <s v="Scarus vetula"/>
    <x v="7"/>
    <x v="1"/>
    <n v="29"/>
    <n v="1"/>
    <s v="i"/>
    <n v="1.38E-2"/>
    <n v="3.03"/>
    <n v="-5.0162000000000004"/>
    <n v="3.1109"/>
    <n v="372.34456592033081"/>
    <n v="440.62986728379997"/>
    <n v="440.62986728379997"/>
  </r>
  <r>
    <n v="2019"/>
    <d v="2019-03-18T00:00:00"/>
    <x v="8"/>
    <s v="MWW"/>
    <x v="1"/>
    <d v="1899-12-30T14:57:00"/>
    <n v="31"/>
    <s v="qup"/>
    <s v="Queen Parrotfish"/>
    <s v="Scarus vetula"/>
    <x v="7"/>
    <x v="1"/>
    <n v="16"/>
    <n v="1"/>
    <s v="i"/>
    <n v="1.38E-2"/>
    <n v="3.03"/>
    <n v="-5.0162000000000004"/>
    <n v="3.1109"/>
    <n v="61.427470757312861"/>
    <n v="69.278241285785583"/>
    <n v="69.278241285785583"/>
  </r>
  <r>
    <n v="2019"/>
    <d v="2019-03-18T00:00:00"/>
    <x v="8"/>
    <s v="MWW"/>
    <x v="1"/>
    <d v="1899-12-30T14:57:00"/>
    <n v="31"/>
    <s v="prp"/>
    <s v="Princess Parrotfish"/>
    <s v="Scarus taeniopterus"/>
    <x v="7"/>
    <x v="1"/>
    <n v="16"/>
    <n v="1"/>
    <s v="i"/>
    <n v="3.3500000000000002E-2"/>
    <n v="2.7086000000000001"/>
    <n v="-3.2256999999999998"/>
    <n v="2.3852000000000002"/>
    <n v="61.167987518884857"/>
    <n v="107.53924488293569"/>
    <n v="107.53924488293569"/>
  </r>
  <r>
    <n v="2019"/>
    <d v="2019-03-18T00:00:00"/>
    <x v="8"/>
    <s v="MWW"/>
    <x v="1"/>
    <d v="1899-12-30T14:57:00"/>
    <n v="31"/>
    <s v="rbp"/>
    <s v="Redband Parrotfish"/>
    <s v="Sparisoma aurofrenatum"/>
    <x v="7"/>
    <x v="1"/>
    <n v="10"/>
    <n v="1"/>
    <s v="j"/>
    <n v="1.072E-2"/>
    <n v="3.12"/>
    <n v="-4.0781000000000001"/>
    <n v="2.7437999999999998"/>
    <n v="14.131712237324704"/>
    <n v="25.674382081061271"/>
    <n v="25.674382081061271"/>
  </r>
  <r>
    <n v="2019"/>
    <d v="2019-03-18T00:00:00"/>
    <x v="8"/>
    <s v="MWW"/>
    <x v="1"/>
    <d v="1899-12-30T14:57:00"/>
    <n v="31"/>
    <s v="stop"/>
    <s v="Stoplight Parrotfish"/>
    <s v="Sparisoma viride"/>
    <x v="7"/>
    <x v="1"/>
    <n v="21"/>
    <n v="2"/>
    <s v="i"/>
    <n v="1.38E-2"/>
    <n v="3.04"/>
    <n v="-4.4317000000000002"/>
    <n v="2.9051"/>
    <n v="144.35297620307892"/>
    <n v="206.33802681991546"/>
    <n v="412.67605363983091"/>
  </r>
  <r>
    <n v="2019"/>
    <d v="2019-03-18T00:00:00"/>
    <x v="8"/>
    <s v="MWW"/>
    <x v="1"/>
    <d v="1899-12-30T14:57:00"/>
    <n v="31"/>
    <s v="snp"/>
    <s v="Sharp-nose puffer "/>
    <s v="Canthigaster rostrata"/>
    <x v="11"/>
    <x v="2"/>
    <n v="3"/>
    <n v="2"/>
    <m/>
    <n v="2.239E-2"/>
    <n v="2.96"/>
    <s v="NA"/>
    <s v="NA"/>
    <n v="0.57853948885208784"/>
    <s v="NA"/>
    <n v="1.1570789777041757"/>
  </r>
  <r>
    <n v="2019"/>
    <d v="2019-03-18T00:00:00"/>
    <x v="8"/>
    <s v="MWW"/>
    <x v="1"/>
    <d v="1899-12-30T14:57:00"/>
    <n v="31"/>
    <s v="snp"/>
    <s v="Sharp-nose puffer "/>
    <s v="Canthigaster rostrata"/>
    <x v="11"/>
    <x v="2"/>
    <n v="5"/>
    <n v="1"/>
    <m/>
    <n v="2.239E-2"/>
    <n v="2.96"/>
    <s v="NA"/>
    <s v="NA"/>
    <n v="2.6242506075131411"/>
    <s v="NA"/>
    <n v="2.6242506075131411"/>
  </r>
  <r>
    <n v="2019"/>
    <d v="2019-03-18T00:00:00"/>
    <x v="8"/>
    <s v="MWW"/>
    <x v="1"/>
    <d v="1899-12-30T14:57:00"/>
    <n v="31"/>
    <s v="snp"/>
    <s v="Sharp-nose puffer "/>
    <s v="Canthigaster rostrata"/>
    <x v="11"/>
    <x v="2"/>
    <n v="3"/>
    <n v="2"/>
    <m/>
    <n v="2.239E-2"/>
    <n v="2.96"/>
    <s v="NA"/>
    <s v="NA"/>
    <n v="0.57853948885208784"/>
    <s v="NA"/>
    <n v="1.1570789777041757"/>
  </r>
  <r>
    <n v="2019"/>
    <d v="2019-03-18T00:00:00"/>
    <x v="8"/>
    <s v="MWW"/>
    <x v="1"/>
    <d v="1899-12-30T14:57:00"/>
    <n v="31"/>
    <s v="blc"/>
    <s v="Blue Chromis"/>
    <s v="Chromis cyanea"/>
    <x v="12"/>
    <x v="3"/>
    <n v="8"/>
    <n v="2"/>
    <m/>
    <n v="1.4789999999999999E-2"/>
    <n v="2.98"/>
    <s v="NA"/>
    <s v="NA"/>
    <n v="7.2640083583081712"/>
    <s v="NA"/>
    <n v="14.528016716616342"/>
  </r>
  <r>
    <n v="2019"/>
    <d v="2019-03-18T00:00:00"/>
    <x v="8"/>
    <s v="MWW"/>
    <x v="1"/>
    <d v="1899-12-30T14:57:00"/>
    <n v="31"/>
    <s v="blc"/>
    <s v="Blue Chromis"/>
    <s v="Chromis cyanea"/>
    <x v="12"/>
    <x v="3"/>
    <n v="10"/>
    <n v="3"/>
    <m/>
    <n v="1.4789999999999999E-2"/>
    <n v="2.98"/>
    <s v="NA"/>
    <s v="NA"/>
    <n v="14.124340347257048"/>
    <s v="NA"/>
    <n v="42.373021041771146"/>
  </r>
  <r>
    <n v="2019"/>
    <d v="2019-03-18T00:00:00"/>
    <x v="8"/>
    <s v="MWW"/>
    <x v="1"/>
    <d v="1899-12-30T14:57:00"/>
    <n v="31"/>
    <s v="blc"/>
    <s v="Blue Chromis"/>
    <s v="Chromis cyanea"/>
    <x v="12"/>
    <x v="3"/>
    <n v="5"/>
    <n v="4"/>
    <m/>
    <n v="1.4789999999999999E-2"/>
    <n v="2.98"/>
    <s v="NA"/>
    <s v="NA"/>
    <n v="1.7901885988602571"/>
    <s v="NA"/>
    <n v="7.1607543954410282"/>
  </r>
  <r>
    <n v="2019"/>
    <d v="2019-03-18T00:00:00"/>
    <x v="8"/>
    <s v="MWW"/>
    <x v="1"/>
    <d v="1899-12-30T14:57:00"/>
    <n v="31"/>
    <s v="blc"/>
    <s v="Blue Chromis"/>
    <s v="Chromis cyanea"/>
    <x v="12"/>
    <x v="3"/>
    <n v="8"/>
    <n v="2"/>
    <m/>
    <n v="1.4789999999999999E-2"/>
    <n v="2.98"/>
    <s v="NA"/>
    <s v="NA"/>
    <n v="7.2640083583081712"/>
    <s v="NA"/>
    <n v="14.528016716616342"/>
  </r>
  <r>
    <n v="2019"/>
    <d v="2019-03-18T00:00:00"/>
    <x v="8"/>
    <s v="MWW"/>
    <x v="2"/>
    <d v="1899-12-30T15:05:00"/>
    <n v="30"/>
    <s v="sms"/>
    <s v="Schoolmaster snapper"/>
    <s v="Lutjanus apodus"/>
    <x v="0"/>
    <x v="0"/>
    <n v="42"/>
    <n v="1"/>
    <m/>
    <n v="1.413E-2"/>
    <n v="2.98"/>
    <s v="NA"/>
    <s v="NA"/>
    <n v="971.46027751898043"/>
    <s v="NA"/>
    <n v="971.46027751898043"/>
  </r>
  <r>
    <n v="2019"/>
    <d v="2019-03-18T00:00:00"/>
    <x v="8"/>
    <s v="MWW"/>
    <x v="2"/>
    <d v="1899-12-30T15:05:00"/>
    <n v="30"/>
    <s v="ham"/>
    <s v="Hamlet spp."/>
    <s v="Hypoplectrus puella"/>
    <x v="2"/>
    <x v="0"/>
    <n v="14"/>
    <n v="2"/>
    <m/>
    <n v="1.7780000000000001E-2"/>
    <n v="3.03"/>
    <s v="NA"/>
    <s v="NA"/>
    <n v="52.807998175556747"/>
    <s v="NA"/>
    <n v="105.61599635111349"/>
  </r>
  <r>
    <n v="2019"/>
    <d v="2019-03-18T00:00:00"/>
    <x v="8"/>
    <s v="MWW"/>
    <x v="2"/>
    <d v="1899-12-30T15:05:00"/>
    <n v="30"/>
    <s v="yhw"/>
    <s v="Yellowhead Wrasse"/>
    <s v="Halichoeres garnoti"/>
    <x v="1"/>
    <x v="0"/>
    <n v="13"/>
    <n v="1"/>
    <m/>
    <n v="0.01"/>
    <n v="3.13"/>
    <s v="NA"/>
    <s v="NA"/>
    <n v="30.664980490582739"/>
    <s v="NA"/>
    <n v="30.664980490582739"/>
  </r>
  <r>
    <n v="2019"/>
    <d v="2019-03-18T00:00:00"/>
    <x v="8"/>
    <s v="MWW"/>
    <x v="2"/>
    <d v="1899-12-30T15:05:00"/>
    <n v="30"/>
    <s v="yhw"/>
    <s v="Yellowhead Wrasse"/>
    <s v="Halichoeres garnoti"/>
    <x v="1"/>
    <x v="0"/>
    <n v="6"/>
    <n v="10"/>
    <m/>
    <n v="0.01"/>
    <n v="3.13"/>
    <s v="NA"/>
    <s v="NA"/>
    <n v="2.7265496699528886"/>
    <s v="NA"/>
    <n v="27.265496699528885"/>
  </r>
  <r>
    <n v="2019"/>
    <d v="2019-03-18T00:00:00"/>
    <x v="8"/>
    <s v="MWW"/>
    <x v="2"/>
    <d v="1899-12-30T15:05:00"/>
    <n v="30"/>
    <s v="grb"/>
    <s v="Graysby"/>
    <s v="Cephalopholis cruentata"/>
    <x v="2"/>
    <x v="0"/>
    <n v="16"/>
    <n v="1"/>
    <m/>
    <n v="1.1220000000000001E-2"/>
    <n v="3.07"/>
    <s v="NA"/>
    <s v="NA"/>
    <n v="55.800900005529286"/>
    <s v="NA"/>
    <n v="55.800900005529286"/>
  </r>
  <r>
    <n v="2019"/>
    <d v="2019-03-18T00:00:00"/>
    <x v="8"/>
    <s v="MWW"/>
    <x v="2"/>
    <d v="1899-12-30T15:05:00"/>
    <n v="30"/>
    <s v="baj"/>
    <s v="Bar Jack"/>
    <s v="Caranx ruber"/>
    <x v="13"/>
    <x v="0"/>
    <n v="22"/>
    <n v="1"/>
    <m/>
    <n v="1.6979999999999999E-2"/>
    <n v="2.95"/>
    <s v="NA"/>
    <s v="NA"/>
    <n v="154.91183355501693"/>
    <s v="NA"/>
    <n v="154.91183355501693"/>
  </r>
  <r>
    <n v="2019"/>
    <d v="2019-03-18T00:00:00"/>
    <x v="8"/>
    <s v="MWW"/>
    <x v="2"/>
    <d v="1899-12-30T15:05:00"/>
    <n v="30"/>
    <s v="4eb"/>
    <s v="Foureye Butterflyfish"/>
    <s v="Chaetodon capistratus"/>
    <x v="16"/>
    <x v="0"/>
    <n v="12"/>
    <n v="2"/>
    <m/>
    <n v="2.512E-2"/>
    <n v="3.1"/>
    <s v="NA"/>
    <s v="NA"/>
    <n v="55.652092436993136"/>
    <s v="NA"/>
    <n v="111.30418487398627"/>
  </r>
  <r>
    <n v="2019"/>
    <d v="2019-03-18T00:00:00"/>
    <x v="8"/>
    <s v="MWW"/>
    <x v="2"/>
    <d v="1899-12-30T15:05:00"/>
    <n v="30"/>
    <s v="qup"/>
    <s v="Queen Parrotfish"/>
    <s v="Scarus vetula"/>
    <x v="7"/>
    <x v="1"/>
    <n v="39"/>
    <n v="1"/>
    <s v="t"/>
    <n v="1.38E-2"/>
    <n v="3.03"/>
    <n v="-5.0162000000000004"/>
    <n v="3.1109"/>
    <n v="913.70256836796239"/>
    <n v="1107.4978352204505"/>
    <n v="1107.4978352204505"/>
  </r>
  <r>
    <n v="2019"/>
    <d v="2019-03-18T00:00:00"/>
    <x v="8"/>
    <s v="MWW"/>
    <x v="2"/>
    <d v="1899-12-30T15:05:00"/>
    <n v="30"/>
    <s v="prp"/>
    <s v="Princess Parrotfish"/>
    <s v="Scarus taeniopterus"/>
    <x v="7"/>
    <x v="1"/>
    <n v="26"/>
    <n v="1"/>
    <s v="t"/>
    <n v="3.3500000000000002E-2"/>
    <n v="2.7086000000000001"/>
    <n v="-3.2256999999999998"/>
    <n v="2.3852000000000002"/>
    <n v="227.84610949992882"/>
    <n v="342.3689962482149"/>
    <n v="342.3689962482149"/>
  </r>
  <r>
    <n v="2019"/>
    <d v="2019-03-18T00:00:00"/>
    <x v="8"/>
    <s v="MWW"/>
    <x v="2"/>
    <d v="1899-12-30T15:05:00"/>
    <n v="30"/>
    <s v="stop"/>
    <s v="Stoplight Parrotfish"/>
    <s v="Sparisoma viride"/>
    <x v="7"/>
    <x v="1"/>
    <n v="38"/>
    <n v="1"/>
    <s v="t"/>
    <n v="1.38E-2"/>
    <n v="3.04"/>
    <n v="-4.4317000000000002"/>
    <n v="2.9051"/>
    <n v="875.83282943699135"/>
    <n v="1155.6579906929483"/>
    <n v="1155.6579906929483"/>
  </r>
  <r>
    <n v="2019"/>
    <d v="2019-03-18T00:00:00"/>
    <x v="8"/>
    <s v="MWW"/>
    <x v="2"/>
    <d v="1899-12-30T15:05:00"/>
    <n v="30"/>
    <s v="blt"/>
    <s v="Blue Tang"/>
    <s v="Acanthurus coeruleus"/>
    <x v="8"/>
    <x v="1"/>
    <n v="18"/>
    <n v="1"/>
    <m/>
    <n v="2.512E-2"/>
    <n v="2.96"/>
    <n v="-2.8241999999999998"/>
    <n v="2.2637999999999998"/>
    <n v="130.5047293049154"/>
    <n v="191.11109332634919"/>
    <n v="191.11109332634919"/>
  </r>
  <r>
    <n v="2019"/>
    <d v="2019-03-18T00:00:00"/>
    <x v="8"/>
    <s v="MWW"/>
    <x v="2"/>
    <d v="1899-12-30T15:05:00"/>
    <n v="30"/>
    <s v="qup"/>
    <s v="Queen Parrotfish"/>
    <s v="Scarus vetula"/>
    <x v="7"/>
    <x v="1"/>
    <n v="21"/>
    <n v="1"/>
    <s v="i"/>
    <n v="1.38E-2"/>
    <n v="3.03"/>
    <n v="-5.0162000000000004"/>
    <n v="3.1109"/>
    <n v="140.02434487876087"/>
    <n v="161.43288343397762"/>
    <n v="161.43288343397762"/>
  </r>
  <r>
    <n v="2019"/>
    <d v="2019-03-18T00:00:00"/>
    <x v="8"/>
    <s v="MWW"/>
    <x v="2"/>
    <d v="1899-12-30T15:05:00"/>
    <n v="30"/>
    <s v="qup"/>
    <s v="Queen Parrotfish"/>
    <s v="Scarus vetula"/>
    <x v="7"/>
    <x v="1"/>
    <n v="28"/>
    <n v="1"/>
    <s v="i"/>
    <n v="1.38E-2"/>
    <n v="3.03"/>
    <n v="-5.0162000000000004"/>
    <n v="3.1109"/>
    <n v="334.7864878774447"/>
    <n v="395.06078258407069"/>
    <n v="395.06078258407069"/>
  </r>
  <r>
    <n v="2019"/>
    <d v="2019-03-18T00:00:00"/>
    <x v="8"/>
    <s v="MWW"/>
    <x v="2"/>
    <d v="1899-12-30T15:05:00"/>
    <n v="30"/>
    <s v="prp"/>
    <s v="Princess Parrotfish"/>
    <s v="Scarus taeniopterus"/>
    <x v="7"/>
    <x v="1"/>
    <n v="21"/>
    <n v="1"/>
    <s v="t"/>
    <n v="3.3500000000000002E-2"/>
    <n v="2.7086000000000001"/>
    <n v="-3.2256999999999998"/>
    <n v="2.3852000000000002"/>
    <n v="127.76384956386568"/>
    <n v="205.71097462173614"/>
    <n v="205.71097462173614"/>
  </r>
  <r>
    <n v="2019"/>
    <d v="2019-03-18T00:00:00"/>
    <x v="8"/>
    <s v="MWW"/>
    <x v="2"/>
    <d v="1899-12-30T15:05:00"/>
    <n v="30"/>
    <s v="rbp"/>
    <s v="Redband Parrotfish"/>
    <s v="Sparisoma aurofrenatum"/>
    <x v="7"/>
    <x v="1"/>
    <n v="17"/>
    <n v="1"/>
    <s v="i"/>
    <n v="1.072E-2"/>
    <n v="3.12"/>
    <n v="-4.0781000000000001"/>
    <n v="2.7437999999999998"/>
    <n v="73.993815109948756"/>
    <n v="110.10467275536061"/>
    <n v="110.10467275536061"/>
  </r>
  <r>
    <n v="2019"/>
    <d v="2019-03-18T00:00:00"/>
    <x v="8"/>
    <s v="MWW"/>
    <x v="2"/>
    <d v="1899-12-30T15:05:00"/>
    <n v="30"/>
    <s v="prp"/>
    <s v="Princess Parrotfish"/>
    <s v="Scarus taeniopterus"/>
    <x v="7"/>
    <x v="1"/>
    <n v="5"/>
    <n v="1"/>
    <s v="j"/>
    <n v="3.3500000000000002E-2"/>
    <n v="2.7086000000000001"/>
    <n v="-3.2256999999999998"/>
    <n v="2.3852000000000002"/>
    <n v="2.6198411586557824"/>
    <n v="6.7093933568168316"/>
    <n v="6.7093933568168316"/>
  </r>
  <r>
    <n v="2019"/>
    <d v="2019-03-18T00:00:00"/>
    <x v="8"/>
    <s v="MWW"/>
    <x v="2"/>
    <d v="1899-12-30T15:05:00"/>
    <n v="30"/>
    <s v="prp"/>
    <s v="Princess Parrotfish"/>
    <s v="Scarus taeniopterus"/>
    <x v="7"/>
    <x v="1"/>
    <n v="4"/>
    <n v="1"/>
    <s v="j"/>
    <n v="3.3500000000000002E-2"/>
    <n v="2.7086000000000001"/>
    <n v="-3.2256999999999998"/>
    <n v="2.3852000000000002"/>
    <n v="1.4314774122851688"/>
    <n v="3.9403381302253098"/>
    <n v="3.9403381302253098"/>
  </r>
  <r>
    <n v="2019"/>
    <d v="2019-03-18T00:00:00"/>
    <x v="8"/>
    <s v="MWW"/>
    <x v="2"/>
    <d v="1899-12-30T15:05:00"/>
    <n v="30"/>
    <s v="qup"/>
    <s v="Queen Parrotfish"/>
    <s v="Scarus vetula"/>
    <x v="7"/>
    <x v="1"/>
    <n v="32"/>
    <n v="1"/>
    <s v="t"/>
    <n v="1.38E-2"/>
    <n v="3.03"/>
    <n v="-5.0162000000000004"/>
    <n v="3.1109"/>
    <n v="501.74553995792371"/>
    <n v="598.50952660385963"/>
    <n v="598.50952660385963"/>
  </r>
  <r>
    <n v="2019"/>
    <d v="2019-03-18T00:00:00"/>
    <x v="8"/>
    <s v="MWW"/>
    <x v="2"/>
    <d v="1899-12-30T15:05:00"/>
    <n v="30"/>
    <s v="stop"/>
    <s v="Stoplight Parrotfish"/>
    <s v="Sparisoma viride"/>
    <x v="7"/>
    <x v="1"/>
    <n v="21"/>
    <n v="1"/>
    <s v="i"/>
    <n v="1.38E-2"/>
    <n v="3.04"/>
    <n v="-4.4317000000000002"/>
    <n v="2.9051"/>
    <n v="144.35297620307892"/>
    <n v="206.33802681991546"/>
    <n v="206.33802681991546"/>
  </r>
  <r>
    <n v="2019"/>
    <d v="2019-03-18T00:00:00"/>
    <x v="8"/>
    <s v="MWW"/>
    <x v="2"/>
    <d v="1899-12-30T15:05:00"/>
    <n v="30"/>
    <s v="rbp"/>
    <s v="Redband Parrotfish"/>
    <s v="Sparisoma aurofrenatum"/>
    <x v="7"/>
    <x v="1"/>
    <n v="6"/>
    <n v="1"/>
    <s v="j"/>
    <n v="1.072E-2"/>
    <n v="3.12"/>
    <n v="-4.0781000000000001"/>
    <n v="2.7437999999999998"/>
    <n v="2.8709569913443227"/>
    <n v="6.3210816589716359"/>
    <n v="6.3210816589716359"/>
  </r>
  <r>
    <n v="2019"/>
    <d v="2019-03-18T00:00:00"/>
    <x v="8"/>
    <s v="MWW"/>
    <x v="2"/>
    <d v="1899-12-30T15:05:00"/>
    <n v="30"/>
    <s v="osf"/>
    <s v="Orangespotted Filefish"/>
    <s v="Cantherhines pullus"/>
    <x v="9"/>
    <x v="2"/>
    <n v="15"/>
    <n v="2"/>
    <m/>
    <n v="2.291E-2"/>
    <n v="2.87"/>
    <s v="NA"/>
    <s v="NA"/>
    <n v="54.375968168422517"/>
    <s v="NA"/>
    <n v="108.75193633684503"/>
  </r>
  <r>
    <n v="2019"/>
    <d v="2019-03-18T00:00:00"/>
    <x v="8"/>
    <s v="MWW"/>
    <x v="2"/>
    <d v="1899-12-30T15:05:00"/>
    <n v="30"/>
    <s v="crw"/>
    <s v="Creole Wrasse"/>
    <s v="Clepticus parrae"/>
    <x v="1"/>
    <x v="3"/>
    <n v="21"/>
    <n v="1"/>
    <m/>
    <n v="9.5499999999999995E-3"/>
    <n v="3.05"/>
    <s v="NA"/>
    <s v="NA"/>
    <n v="102.98458435446007"/>
    <s v="NA"/>
    <n v="102.98458435446007"/>
  </r>
  <r>
    <n v="2019"/>
    <d v="2019-03-18T00:00:00"/>
    <x v="8"/>
    <s v="MWW"/>
    <x v="2"/>
    <d v="1899-12-30T15:05:00"/>
    <n v="30"/>
    <s v="ytp"/>
    <s v="Yellowtail parrotfish"/>
    <s v="Sparsisoma rubiprinne"/>
    <x v="7"/>
    <x v="4"/>
    <n v="29"/>
    <n v="1"/>
    <s v="t"/>
    <n v="8.9099999999999995E-3"/>
    <n v="3.04"/>
    <n v="-4.8700999999999999"/>
    <n v="3.0640999999999998"/>
    <n v="248.63806521043975"/>
    <s v="NA"/>
    <n v="248.63806521043975"/>
  </r>
  <r>
    <n v="2019"/>
    <d v="2019-03-18T00:00:00"/>
    <x v="8"/>
    <s v="MWW"/>
    <x v="3"/>
    <d v="1899-12-30T14:15:00"/>
    <n v="29"/>
    <s v="frg"/>
    <s v="French Grunt"/>
    <s v="Haemulon flavolineatum"/>
    <x v="3"/>
    <x v="0"/>
    <n v="19"/>
    <n v="1"/>
    <m/>
    <n v="1.349E-2"/>
    <n v="3"/>
    <s v="NA"/>
    <s v="NA"/>
    <n v="92.527910000000006"/>
    <s v="NA"/>
    <n v="92.527910000000006"/>
  </r>
  <r>
    <n v="2019"/>
    <d v="2019-03-18T00:00:00"/>
    <x v="8"/>
    <s v="MWW"/>
    <x v="3"/>
    <d v="1899-12-30T14:15:00"/>
    <n v="29"/>
    <s v="ham"/>
    <s v="Hamlet spp."/>
    <s v="Hypoplectrus puella"/>
    <x v="2"/>
    <x v="0"/>
    <n v="12"/>
    <n v="1"/>
    <m/>
    <n v="1.7780000000000001E-2"/>
    <n v="3.03"/>
    <s v="NA"/>
    <s v="NA"/>
    <n v="33.101748308010208"/>
    <s v="NA"/>
    <n v="33.101748308010208"/>
  </r>
  <r>
    <n v="2019"/>
    <d v="2019-03-18T00:00:00"/>
    <x v="8"/>
    <s v="MWW"/>
    <x v="3"/>
    <d v="1899-12-30T14:15:00"/>
    <n v="29"/>
    <s v="yhw"/>
    <s v="Yellowhead Wrasse"/>
    <s v="Halichoeres garnoti"/>
    <x v="1"/>
    <x v="0"/>
    <n v="8"/>
    <n v="1"/>
    <m/>
    <n v="0.01"/>
    <n v="3.13"/>
    <s v="NA"/>
    <s v="NA"/>
    <n v="6.7092142277548126"/>
    <s v="NA"/>
    <n v="6.7092142277548126"/>
  </r>
  <r>
    <n v="2019"/>
    <d v="2019-03-18T00:00:00"/>
    <x v="8"/>
    <s v="MWW"/>
    <x v="3"/>
    <d v="1899-12-30T14:15:00"/>
    <n v="29"/>
    <s v="yhw"/>
    <s v="Yellowhead Wrasse"/>
    <s v="Halichoeres garnoti"/>
    <x v="1"/>
    <x v="0"/>
    <n v="18"/>
    <n v="1"/>
    <m/>
    <n v="0.01"/>
    <n v="3.13"/>
    <s v="NA"/>
    <s v="NA"/>
    <n v="84.918622557127222"/>
    <s v="NA"/>
    <n v="84.918622557127222"/>
  </r>
  <r>
    <n v="2019"/>
    <d v="2019-03-18T00:00:00"/>
    <x v="8"/>
    <s v="MWW"/>
    <x v="3"/>
    <d v="1899-12-30T14:15:00"/>
    <n v="29"/>
    <s v="grb"/>
    <s v="Graysby"/>
    <s v="Cephalopholis cruentata"/>
    <x v="2"/>
    <x v="0"/>
    <n v="12"/>
    <n v="1"/>
    <m/>
    <n v="1.1220000000000001E-2"/>
    <n v="3.07"/>
    <s v="NA"/>
    <s v="NA"/>
    <n v="23.071683335720802"/>
    <s v="NA"/>
    <n v="23.071683335720802"/>
  </r>
  <r>
    <n v="2019"/>
    <d v="2019-03-18T00:00:00"/>
    <x v="8"/>
    <s v="MWW"/>
    <x v="3"/>
    <d v="1899-12-30T14:15:00"/>
    <n v="29"/>
    <s v="ygf"/>
    <s v="Goatfish"/>
    <s v="Mulloidichthys martinicus"/>
    <x v="4"/>
    <x v="0"/>
    <n v="13"/>
    <n v="1"/>
    <m/>
    <n v="9.7699999999999992E-3"/>
    <n v="3.12"/>
    <s v="NA"/>
    <s v="NA"/>
    <n v="29.201006631237458"/>
    <s v="NA"/>
    <n v="29.201006631237458"/>
  </r>
  <r>
    <n v="2019"/>
    <d v="2019-03-18T00:00:00"/>
    <x v="8"/>
    <s v="MWW"/>
    <x v="3"/>
    <d v="1899-12-30T14:15:00"/>
    <n v="29"/>
    <s v="qup"/>
    <s v="Queen Parrotfish"/>
    <s v="Scarus vetula"/>
    <x v="7"/>
    <x v="1"/>
    <n v="35"/>
    <n v="1"/>
    <s v="t"/>
    <n v="1.38E-2"/>
    <n v="3.03"/>
    <n v="-5.0162000000000004"/>
    <n v="3.1109"/>
    <n v="658.27181550210435"/>
    <n v="790.93588337793562"/>
    <n v="790.93588337793562"/>
  </r>
  <r>
    <n v="2019"/>
    <d v="2019-03-18T00:00:00"/>
    <x v="8"/>
    <s v="MWW"/>
    <x v="3"/>
    <d v="1899-12-30T14:15:00"/>
    <n v="29"/>
    <s v="stop"/>
    <s v="Stoplight Parrotfish"/>
    <s v="Sparisoma viride"/>
    <x v="7"/>
    <x v="1"/>
    <n v="35"/>
    <n v="1"/>
    <s v="t"/>
    <n v="1.38E-2"/>
    <n v="3.04"/>
    <n v="-4.4317000000000002"/>
    <n v="2.9051"/>
    <n v="682.09668871823169"/>
    <n v="910.06429464234679"/>
    <n v="910.06429464234679"/>
  </r>
  <r>
    <n v="2019"/>
    <d v="2019-03-18T00:00:00"/>
    <x v="8"/>
    <s v="MWW"/>
    <x v="3"/>
    <d v="1899-12-30T14:15:00"/>
    <n v="29"/>
    <s v="prp"/>
    <s v="Princess Parrotfish"/>
    <s v="Scarus taeniopterus"/>
    <x v="7"/>
    <x v="1"/>
    <n v="20"/>
    <n v="1"/>
    <s v="t"/>
    <n v="3.3500000000000002E-2"/>
    <n v="2.7086000000000001"/>
    <n v="-3.2256999999999998"/>
    <n v="2.3852000000000002"/>
    <n v="111.94756544450011"/>
    <n v="183.11197449783583"/>
    <n v="183.11197449783583"/>
  </r>
  <r>
    <n v="2019"/>
    <d v="2019-03-18T00:00:00"/>
    <x v="8"/>
    <s v="MWW"/>
    <x v="3"/>
    <d v="1899-12-30T14:15:00"/>
    <n v="29"/>
    <s v="rbp"/>
    <s v="Redband Parrotfish"/>
    <s v="Sparisoma aurofrenatum"/>
    <x v="7"/>
    <x v="1"/>
    <n v="20"/>
    <n v="1"/>
    <s v="t"/>
    <n v="1.072E-2"/>
    <n v="3.12"/>
    <n v="-4.0781000000000001"/>
    <n v="2.7437999999999998"/>
    <n v="122.85939484389488"/>
    <n v="171.97531044669645"/>
    <n v="171.97531044669645"/>
  </r>
  <r>
    <n v="2019"/>
    <d v="2019-03-18T00:00:00"/>
    <x v="8"/>
    <s v="MWW"/>
    <x v="3"/>
    <d v="1899-12-30T14:15:00"/>
    <n v="29"/>
    <s v="stop"/>
    <s v="Stoplight Parrotfish"/>
    <s v="Sparisoma viride"/>
    <x v="7"/>
    <x v="1"/>
    <n v="22"/>
    <n v="1"/>
    <s v="i"/>
    <n v="1.38E-2"/>
    <n v="3.04"/>
    <n v="-4.4317000000000002"/>
    <n v="2.9051"/>
    <n v="166.28153926206005"/>
    <n v="236.19577785013334"/>
    <n v="236.19577785013334"/>
  </r>
  <r>
    <n v="2019"/>
    <d v="2019-03-18T00:00:00"/>
    <x v="8"/>
    <s v="MWW"/>
    <x v="3"/>
    <d v="1899-12-30T14:15:00"/>
    <n v="29"/>
    <s v="strp"/>
    <s v="Striped Parrotfish"/>
    <s v="Scarus iserti"/>
    <x v="7"/>
    <x v="1"/>
    <n v="3"/>
    <n v="1"/>
    <s v="j"/>
    <n v="1.0959999999999999E-2"/>
    <n v="3.01"/>
    <n v="-4.8887"/>
    <n v="3.0548000000000002"/>
    <n v="0.29918893707824967"/>
    <n v="0.42034899064939069"/>
    <n v="0.42034899064939069"/>
  </r>
  <r>
    <n v="2019"/>
    <d v="2019-03-18T00:00:00"/>
    <x v="8"/>
    <s v="MWW"/>
    <x v="3"/>
    <d v="1899-12-30T14:15:00"/>
    <n v="29"/>
    <s v="qup"/>
    <s v="Queen Parrotfish"/>
    <s v="Scarus vetula"/>
    <x v="7"/>
    <x v="1"/>
    <n v="25"/>
    <n v="1"/>
    <s v="i"/>
    <n v="1.38E-2"/>
    <n v="3.03"/>
    <n v="-5.0162000000000004"/>
    <n v="3.1109"/>
    <n v="237.48561721155306"/>
    <n v="277.684458006971"/>
    <n v="277.684458006971"/>
  </r>
  <r>
    <n v="2019"/>
    <d v="2019-03-18T00:00:00"/>
    <x v="8"/>
    <s v="MWW"/>
    <x v="3"/>
    <d v="1899-12-30T14:15:00"/>
    <n v="29"/>
    <s v="stop"/>
    <s v="Stoplight Parrotfish"/>
    <s v="Sparisoma viride"/>
    <x v="7"/>
    <x v="1"/>
    <n v="21"/>
    <n v="1"/>
    <s v="i"/>
    <n v="1.38E-2"/>
    <n v="3.04"/>
    <n v="-4.4317000000000002"/>
    <n v="2.9051"/>
    <n v="144.35297620307892"/>
    <n v="206.33802681991546"/>
    <n v="206.33802681991546"/>
  </r>
  <r>
    <n v="2019"/>
    <d v="2019-03-18T00:00:00"/>
    <x v="8"/>
    <s v="MWW"/>
    <x v="3"/>
    <d v="1899-12-30T14:15:00"/>
    <n v="29"/>
    <s v="rkb"/>
    <s v="Rock Beauty"/>
    <s v="Holacanthus tricolour"/>
    <x v="15"/>
    <x v="2"/>
    <n v="8"/>
    <n v="1"/>
    <m/>
    <n v="3.388E-2"/>
    <n v="2.91"/>
    <s v="NA"/>
    <s v="NA"/>
    <n v="14.385841260642959"/>
    <s v="NA"/>
    <n v="14.385841260642959"/>
  </r>
  <r>
    <n v="2019"/>
    <d v="2019-03-18T00:00:00"/>
    <x v="8"/>
    <s v="MWW"/>
    <x v="3"/>
    <d v="1899-12-30T14:15:00"/>
    <n v="29"/>
    <s v="snp"/>
    <s v="Sharp-nose puffer "/>
    <s v="Canthigaster rostrata"/>
    <x v="11"/>
    <x v="2"/>
    <n v="5"/>
    <n v="1"/>
    <m/>
    <n v="2.239E-2"/>
    <n v="2.96"/>
    <s v="NA"/>
    <s v="NA"/>
    <n v="2.6242506075131411"/>
    <s v="NA"/>
    <n v="2.6242506075131411"/>
  </r>
  <r>
    <n v="2019"/>
    <d v="2019-03-18T00:00:00"/>
    <x v="8"/>
    <s v="MWW"/>
    <x v="3"/>
    <d v="1899-12-30T14:15:00"/>
    <n v="29"/>
    <s v="snp"/>
    <s v="Sharp-nose puffer "/>
    <s v="Canthigaster rostrata"/>
    <x v="11"/>
    <x v="2"/>
    <n v="3"/>
    <n v="2"/>
    <m/>
    <n v="2.239E-2"/>
    <n v="2.96"/>
    <s v="NA"/>
    <s v="NA"/>
    <n v="0.57853948885208784"/>
    <s v="NA"/>
    <n v="1.1570789777041757"/>
  </r>
  <r>
    <n v="2019"/>
    <d v="2019-03-18T00:00:00"/>
    <x v="8"/>
    <s v="MWW"/>
    <x v="3"/>
    <d v="1899-12-30T14:15:00"/>
    <n v="29"/>
    <s v="blc"/>
    <s v="Blue Chromis"/>
    <s v="Chromis cyanea"/>
    <x v="12"/>
    <x v="3"/>
    <n v="9"/>
    <n v="5"/>
    <m/>
    <n v="1.4789999999999999E-2"/>
    <n v="2.98"/>
    <s v="NA"/>
    <s v="NA"/>
    <n v="10.3183641841583"/>
    <s v="NA"/>
    <n v="51.591820920791498"/>
  </r>
  <r>
    <n v="2019"/>
    <d v="2019-03-18T00:00:00"/>
    <x v="8"/>
    <s v="MWW"/>
    <x v="3"/>
    <d v="1899-12-30T14:15:00"/>
    <n v="29"/>
    <s v="brc"/>
    <s v="Brown Chromis"/>
    <s v="Chromis multilineata"/>
    <x v="12"/>
    <x v="3"/>
    <n v="10"/>
    <n v="50"/>
    <m/>
    <n v="1.4789999999999999E-2"/>
    <n v="2.98"/>
    <s v="NA"/>
    <s v="NA"/>
    <n v="14.124340347257048"/>
    <s v="NA"/>
    <n v="706.2170173628524"/>
  </r>
  <r>
    <n v="2019"/>
    <d v="2019-03-18T00:00:00"/>
    <x v="8"/>
    <s v="MWW"/>
    <x v="4"/>
    <d v="1899-12-30T15:21:00"/>
    <n v="30"/>
    <s v="grb"/>
    <s v="Graysby"/>
    <s v="Cephalopholis cruentata"/>
    <x v="2"/>
    <x v="0"/>
    <n v="12"/>
    <n v="1"/>
    <m/>
    <n v="1.1220000000000001E-2"/>
    <n v="3.07"/>
    <s v="NA"/>
    <s v="NA"/>
    <n v="23.071683335720802"/>
    <s v="NA"/>
    <n v="23.071683335720802"/>
  </r>
  <r>
    <n v="2019"/>
    <d v="2019-03-18T00:00:00"/>
    <x v="8"/>
    <s v="MWW"/>
    <x v="4"/>
    <d v="1899-12-30T15:21:00"/>
    <n v="30"/>
    <s v="frg"/>
    <s v="French Grunt"/>
    <s v="Haemulon flavolineatum"/>
    <x v="3"/>
    <x v="0"/>
    <n v="15"/>
    <n v="1"/>
    <m/>
    <n v="1.349E-2"/>
    <n v="3"/>
    <s v="NA"/>
    <s v="NA"/>
    <n v="45.528750000000002"/>
    <s v="NA"/>
    <n v="45.528750000000002"/>
  </r>
  <r>
    <n v="2019"/>
    <d v="2019-03-18T00:00:00"/>
    <x v="8"/>
    <s v="MWW"/>
    <x v="4"/>
    <d v="1899-12-30T15:21:00"/>
    <n v="30"/>
    <s v="spd"/>
    <s v="Spotted Drum"/>
    <s v="Equetus punctatus"/>
    <x v="27"/>
    <x v="0"/>
    <n v="18"/>
    <n v="1"/>
    <m/>
    <n v="8.3199999999999993E-3"/>
    <n v="3.09"/>
    <s v="NA"/>
    <s v="NA"/>
    <n v="62.938352007782292"/>
    <s v="NA"/>
    <n v="62.938352007782292"/>
  </r>
  <r>
    <n v="2019"/>
    <d v="2019-03-18T00:00:00"/>
    <x v="8"/>
    <s v="MWW"/>
    <x v="4"/>
    <d v="1899-12-30T15:21:00"/>
    <n v="30"/>
    <s v="grb"/>
    <s v="Graysby"/>
    <s v="Cephalopholis cruentata"/>
    <x v="2"/>
    <x v="0"/>
    <n v="14"/>
    <n v="1"/>
    <m/>
    <n v="1.1220000000000001E-2"/>
    <n v="3.07"/>
    <s v="NA"/>
    <s v="NA"/>
    <n v="37.034452314396681"/>
    <s v="NA"/>
    <n v="37.034452314396681"/>
  </r>
  <r>
    <n v="2019"/>
    <d v="2019-03-18T00:00:00"/>
    <x v="8"/>
    <s v="MWW"/>
    <x v="4"/>
    <d v="1899-12-30T15:21:00"/>
    <n v="30"/>
    <s v="baj"/>
    <s v="Bar Jack"/>
    <s v="Caranx ruber"/>
    <x v="13"/>
    <x v="0"/>
    <n v="24"/>
    <n v="2"/>
    <m/>
    <n v="1.6979999999999999E-2"/>
    <n v="2.95"/>
    <s v="NA"/>
    <s v="NA"/>
    <n v="200.24461644704436"/>
    <s v="NA"/>
    <n v="400.48923289408873"/>
  </r>
  <r>
    <n v="2019"/>
    <d v="2019-03-18T00:00:00"/>
    <x v="8"/>
    <s v="MWW"/>
    <x v="4"/>
    <d v="1899-12-30T15:21:00"/>
    <n v="30"/>
    <s v="grb"/>
    <s v="Graysby"/>
    <s v="Cephalopholis cruentata"/>
    <x v="2"/>
    <x v="0"/>
    <n v="18"/>
    <n v="1"/>
    <m/>
    <n v="1.1220000000000001E-2"/>
    <n v="3.07"/>
    <s v="NA"/>
    <s v="NA"/>
    <n v="80.10865637643586"/>
    <s v="NA"/>
    <n v="80.10865637643586"/>
  </r>
  <r>
    <n v="2019"/>
    <d v="2019-03-18T00:00:00"/>
    <x v="8"/>
    <s v="MWW"/>
    <x v="4"/>
    <d v="1899-12-30T15:21:00"/>
    <n v="30"/>
    <s v="yhw"/>
    <s v="Yellowhead Wrasse"/>
    <s v="Halichoeres garnoti"/>
    <x v="1"/>
    <x v="0"/>
    <n v="5"/>
    <n v="10"/>
    <m/>
    <n v="0.01"/>
    <n v="3.13"/>
    <s v="NA"/>
    <s v="NA"/>
    <n v="1.540905884130453"/>
    <s v="NA"/>
    <n v="15.40905884130453"/>
  </r>
  <r>
    <n v="2019"/>
    <d v="2019-03-18T00:00:00"/>
    <x v="8"/>
    <s v="MWW"/>
    <x v="4"/>
    <d v="1899-12-30T15:21:00"/>
    <n v="30"/>
    <s v="prp"/>
    <s v="Princess Parrotfish"/>
    <s v="Scarus taeniopterus"/>
    <x v="7"/>
    <x v="1"/>
    <n v="21"/>
    <n v="1"/>
    <s v="t"/>
    <n v="3.3500000000000002E-2"/>
    <n v="2.7086000000000001"/>
    <n v="-3.2256999999999998"/>
    <n v="2.3852000000000002"/>
    <n v="127.76384956386568"/>
    <n v="205.71097462173614"/>
    <n v="205.71097462173614"/>
  </r>
  <r>
    <n v="2019"/>
    <d v="2019-03-18T00:00:00"/>
    <x v="8"/>
    <s v="MWW"/>
    <x v="4"/>
    <d v="1899-12-30T15:21:00"/>
    <n v="30"/>
    <s v="stop"/>
    <s v="Stoplight Parrotfish"/>
    <s v="Sparisoma viride"/>
    <x v="7"/>
    <x v="1"/>
    <n v="34"/>
    <n v="1"/>
    <s v="t"/>
    <n v="1.38E-2"/>
    <n v="3.04"/>
    <n v="-4.4317000000000002"/>
    <n v="2.9051"/>
    <n v="624.56119053872885"/>
    <n v="836.56444365737127"/>
    <n v="836.56444365737127"/>
  </r>
  <r>
    <n v="2019"/>
    <d v="2019-03-18T00:00:00"/>
    <x v="8"/>
    <s v="MWW"/>
    <x v="4"/>
    <d v="1899-12-30T15:21:00"/>
    <n v="30"/>
    <s v="stop"/>
    <s v="Stoplight Parrotfish"/>
    <s v="Sparisoma viride"/>
    <x v="7"/>
    <x v="1"/>
    <n v="30"/>
    <n v="1"/>
    <s v="t"/>
    <n v="1.38E-2"/>
    <n v="3.04"/>
    <n v="-4.4317000000000002"/>
    <n v="2.9051"/>
    <n v="426.90151962585236"/>
    <n v="581.54718397712224"/>
    <n v="581.54718397712224"/>
  </r>
  <r>
    <n v="2019"/>
    <d v="2019-03-18T00:00:00"/>
    <x v="8"/>
    <s v="MWW"/>
    <x v="4"/>
    <d v="1899-12-30T15:21:00"/>
    <n v="30"/>
    <s v="qup"/>
    <s v="Queen Parrotfish"/>
    <s v="Scarus vetula"/>
    <x v="7"/>
    <x v="1"/>
    <n v="32"/>
    <n v="1"/>
    <m/>
    <n v="1.38E-2"/>
    <n v="3.03"/>
    <n v="-5.0162000000000004"/>
    <n v="3.1109"/>
    <n v="501.74553995792371"/>
    <n v="598.50952660385963"/>
    <n v="598.50952660385963"/>
  </r>
  <r>
    <n v="2019"/>
    <d v="2019-03-18T00:00:00"/>
    <x v="8"/>
    <s v="MWW"/>
    <x v="4"/>
    <d v="1899-12-30T15:21:00"/>
    <n v="30"/>
    <s v="qup"/>
    <s v="Queen Parrotfish"/>
    <s v="Scarus vetula"/>
    <x v="7"/>
    <x v="1"/>
    <n v="20"/>
    <n v="1"/>
    <s v="i"/>
    <n v="1.38E-2"/>
    <n v="3.03"/>
    <n v="-5.0162000000000004"/>
    <n v="3.1109"/>
    <n v="120.7813760748945"/>
    <n v="138.69928220116935"/>
    <n v="138.69928220116935"/>
  </r>
  <r>
    <n v="2019"/>
    <d v="2019-03-18T00:00:00"/>
    <x v="8"/>
    <s v="MWW"/>
    <x v="4"/>
    <d v="1899-12-30T15:21:00"/>
    <n v="30"/>
    <s v="qup"/>
    <s v="Queen Parrotfish"/>
    <s v="Scarus vetula"/>
    <x v="7"/>
    <x v="1"/>
    <n v="24"/>
    <n v="1"/>
    <s v="i"/>
    <n v="1.38E-2"/>
    <n v="3.03"/>
    <n v="-5.0162000000000004"/>
    <n v="3.1109"/>
    <n v="209.85491670789031"/>
    <n v="244.56772957919503"/>
    <n v="244.56772957919503"/>
  </r>
  <r>
    <n v="2019"/>
    <d v="2019-03-18T00:00:00"/>
    <x v="8"/>
    <s v="MWW"/>
    <x v="4"/>
    <d v="1899-12-30T15:21:00"/>
    <n v="30"/>
    <s v="prp"/>
    <s v="Princess Parrotfish"/>
    <s v="Scarus taeniopterus"/>
    <x v="7"/>
    <x v="1"/>
    <n v="12"/>
    <n v="2"/>
    <s v="i"/>
    <n v="3.3500000000000002E-2"/>
    <n v="2.7086000000000001"/>
    <n v="-3.2256999999999998"/>
    <n v="2.3852000000000002"/>
    <n v="28.061774480442775"/>
    <n v="54.145592205106873"/>
    <n v="108.29118441021375"/>
  </r>
  <r>
    <n v="2019"/>
    <d v="2019-03-18T00:00:00"/>
    <x v="8"/>
    <s v="MWW"/>
    <x v="4"/>
    <d v="1899-12-30T15:21:00"/>
    <n v="30"/>
    <s v="prp"/>
    <s v="Princess Parrotfish"/>
    <s v="Scarus taeniopterus"/>
    <x v="7"/>
    <x v="1"/>
    <n v="15"/>
    <n v="2"/>
    <m/>
    <n v="3.3500000000000002E-2"/>
    <n v="2.7086000000000001"/>
    <n v="-3.2256999999999998"/>
    <n v="2.3852000000000002"/>
    <n v="51.357702984233178"/>
    <n v="92.19616810425471"/>
    <n v="184.39233620850942"/>
  </r>
  <r>
    <n v="2019"/>
    <d v="2019-03-18T00:00:00"/>
    <x v="8"/>
    <s v="MWW"/>
    <x v="4"/>
    <d v="1899-12-30T15:21:00"/>
    <n v="30"/>
    <s v="prp"/>
    <s v="Princess Parrotfish"/>
    <s v="Scarus taeniopterus"/>
    <x v="7"/>
    <x v="1"/>
    <n v="16"/>
    <n v="2"/>
    <m/>
    <n v="3.3500000000000002E-2"/>
    <n v="2.7086000000000001"/>
    <n v="-3.2256999999999998"/>
    <n v="2.3852000000000002"/>
    <n v="61.167987518884857"/>
    <n v="107.53924488293569"/>
    <n v="215.07848976587138"/>
  </r>
  <r>
    <n v="2019"/>
    <d v="2019-03-18T00:00:00"/>
    <x v="8"/>
    <s v="MWW"/>
    <x v="4"/>
    <d v="1899-12-30T15:21:00"/>
    <n v="30"/>
    <s v="stop"/>
    <s v="Stoplight Parrotfish"/>
    <s v="Sparisoma viride"/>
    <x v="7"/>
    <x v="1"/>
    <n v="13"/>
    <n v="1"/>
    <s v="i"/>
    <n v="1.38E-2"/>
    <n v="3.04"/>
    <n v="-4.4317000000000002"/>
    <n v="2.9051"/>
    <n v="33.594399108137019"/>
    <n v="51.229112573228946"/>
    <n v="51.229112573228946"/>
  </r>
  <r>
    <n v="2019"/>
    <d v="2019-03-18T00:00:00"/>
    <x v="8"/>
    <s v="MWW"/>
    <x v="4"/>
    <d v="1899-12-30T15:21:00"/>
    <n v="30"/>
    <s v="stop"/>
    <s v="Stoplight Parrotfish"/>
    <s v="Sparisoma viride"/>
    <x v="7"/>
    <x v="1"/>
    <n v="24"/>
    <n v="1"/>
    <s v="i"/>
    <n v="1.38E-2"/>
    <n v="3.04"/>
    <n v="-4.4317000000000002"/>
    <n v="2.9051"/>
    <n v="216.63132757933843"/>
    <n v="304.12468932899543"/>
    <n v="304.12468932899543"/>
  </r>
  <r>
    <n v="2019"/>
    <d v="2019-03-18T00:00:00"/>
    <x v="8"/>
    <s v="MWW"/>
    <x v="4"/>
    <d v="1899-12-30T15:21:00"/>
    <n v="30"/>
    <s v="stop"/>
    <s v="Stoplight Parrotfish"/>
    <s v="Sparisoma viride"/>
    <x v="7"/>
    <x v="1"/>
    <n v="20"/>
    <n v="1"/>
    <s v="i"/>
    <n v="1.38E-2"/>
    <n v="3.04"/>
    <n v="-4.4317000000000002"/>
    <n v="2.9051"/>
    <n v="124.45440510662077"/>
    <n v="179.06975540636282"/>
    <n v="179.06975540636282"/>
  </r>
  <r>
    <n v="2019"/>
    <d v="2019-03-18T00:00:00"/>
    <x v="8"/>
    <s v="MWW"/>
    <x v="4"/>
    <d v="1899-12-30T15:21:00"/>
    <n v="30"/>
    <s v="rbp"/>
    <s v="Redband Parrotfish"/>
    <s v="Sparisoma aurofrenatum"/>
    <x v="7"/>
    <x v="1"/>
    <n v="8"/>
    <n v="1"/>
    <s v="j"/>
    <n v="1.072E-2"/>
    <n v="3.12"/>
    <n v="-4.0781000000000001"/>
    <n v="2.7437999999999998"/>
    <n v="7.0442627183996569"/>
    <n v="13.918688207229055"/>
    <n v="13.918688207229055"/>
  </r>
  <r>
    <n v="2019"/>
    <d v="2019-03-18T00:00:00"/>
    <x v="8"/>
    <s v="MWW"/>
    <x v="4"/>
    <d v="1899-12-30T15:21:00"/>
    <n v="30"/>
    <s v="qup"/>
    <s v="Queen Parrotfish"/>
    <s v="Scarus vetula"/>
    <x v="7"/>
    <x v="1"/>
    <n v="24"/>
    <n v="1"/>
    <s v="i"/>
    <n v="1.38E-2"/>
    <n v="3.03"/>
    <n v="-5.0162000000000004"/>
    <n v="3.1109"/>
    <n v="209.85491670789031"/>
    <n v="244.56772957919503"/>
    <n v="244.56772957919503"/>
  </r>
  <r>
    <n v="2019"/>
    <d v="2019-03-18T00:00:00"/>
    <x v="8"/>
    <s v="MWW"/>
    <x v="4"/>
    <d v="1899-12-30T15:21:00"/>
    <n v="30"/>
    <s v="blt"/>
    <s v="Blue Tang"/>
    <s v="Acanthurus coeruleus"/>
    <x v="8"/>
    <x v="1"/>
    <n v="15"/>
    <n v="1"/>
    <m/>
    <n v="2.512E-2"/>
    <n v="2.96"/>
    <n v="-2.8241999999999998"/>
    <n v="2.2637999999999998"/>
    <n v="76.076366478829684"/>
    <n v="126.48394196747614"/>
    <n v="126.48394196747614"/>
  </r>
  <r>
    <n v="2019"/>
    <d v="2019-03-18T00:00:00"/>
    <x v="8"/>
    <s v="MWW"/>
    <x v="4"/>
    <d v="1899-12-30T15:21:00"/>
    <n v="30"/>
    <s v="rbp"/>
    <s v="Redband Parrotfish"/>
    <s v="Sparisoma aurofrenatum"/>
    <x v="7"/>
    <x v="1"/>
    <n v="15"/>
    <n v="1"/>
    <s v="i"/>
    <n v="1.072E-2"/>
    <n v="3.12"/>
    <n v="-4.0781000000000001"/>
    <n v="2.7437999999999998"/>
    <n v="50.072527485111436"/>
    <n v="78.101467931149301"/>
    <n v="78.101467931149301"/>
  </r>
  <r>
    <n v="2019"/>
    <d v="2019-03-18T00:00:00"/>
    <x v="8"/>
    <s v="MWW"/>
    <x v="4"/>
    <d v="1899-12-30T15:21:00"/>
    <n v="30"/>
    <s v="prp"/>
    <s v="Princess Parrotfish"/>
    <s v="Scarus taeniopterus"/>
    <x v="7"/>
    <x v="1"/>
    <n v="5"/>
    <n v="1"/>
    <s v="j"/>
    <n v="3.3500000000000002E-2"/>
    <n v="2.7086000000000001"/>
    <n v="-3.2256999999999998"/>
    <n v="2.3852000000000002"/>
    <n v="2.6198411586557824"/>
    <n v="6.7093933568168316"/>
    <n v="6.7093933568168316"/>
  </r>
  <r>
    <n v="2019"/>
    <d v="2019-03-18T00:00:00"/>
    <x v="8"/>
    <s v="MWW"/>
    <x v="4"/>
    <d v="1899-12-30T15:21:00"/>
    <n v="30"/>
    <s v="hcc"/>
    <s v="Honeycomb Cowfish"/>
    <s v="Acanthostracion polygonia"/>
    <x v="10"/>
    <x v="2"/>
    <n v="19"/>
    <n v="1"/>
    <m/>
    <n v="2.818E-2"/>
    <n v="2.83"/>
    <s v="NA"/>
    <s v="NA"/>
    <n v="117.16925794708921"/>
    <s v="NA"/>
    <n v="117.16925794708921"/>
  </r>
  <r>
    <n v="2019"/>
    <d v="2019-03-18T00:00:00"/>
    <x v="8"/>
    <s v="MWW"/>
    <x v="4"/>
    <d v="1899-12-30T15:21:00"/>
    <n v="30"/>
    <s v="snp"/>
    <s v="Sharp-nose puffer "/>
    <s v="Canthigaster rostrata"/>
    <x v="11"/>
    <x v="2"/>
    <n v="3"/>
    <n v="5"/>
    <m/>
    <n v="2.239E-2"/>
    <n v="2.96"/>
    <s v="NA"/>
    <s v="NA"/>
    <n v="0.57853948885208784"/>
    <s v="NA"/>
    <n v="2.8926974442604392"/>
  </r>
  <r>
    <n v="2019"/>
    <d v="2019-03-18T00:00:00"/>
    <x v="8"/>
    <s v="MWW"/>
    <x v="4"/>
    <d v="1899-12-30T15:21:00"/>
    <n v="30"/>
    <s v="blc"/>
    <s v="Blue Chromis"/>
    <s v="Chromis cyanea"/>
    <x v="12"/>
    <x v="3"/>
    <n v="5"/>
    <n v="15"/>
    <m/>
    <n v="1.4789999999999999E-2"/>
    <n v="2.98"/>
    <s v="NA"/>
    <s v="NA"/>
    <n v="1.7901885988602571"/>
    <s v="NA"/>
    <n v="26.852828982903855"/>
  </r>
  <r>
    <n v="2019"/>
    <d v="2019-03-18T00:00:00"/>
    <x v="8"/>
    <s v="MWW"/>
    <x v="5"/>
    <d v="1899-12-30T15:30:00"/>
    <n v="30"/>
    <s v="baj"/>
    <s v="Bar Jack"/>
    <s v="Caranx ruber"/>
    <x v="13"/>
    <x v="0"/>
    <n v="20"/>
    <n v="1"/>
    <m/>
    <n v="1.6979999999999999E-2"/>
    <n v="2.95"/>
    <s v="NA"/>
    <s v="NA"/>
    <n v="116.94352300362286"/>
    <s v="NA"/>
    <n v="116.94352300362286"/>
  </r>
  <r>
    <n v="2019"/>
    <d v="2019-03-18T00:00:00"/>
    <x v="8"/>
    <s v="MWW"/>
    <x v="5"/>
    <d v="1899-12-30T15:30:00"/>
    <n v="30"/>
    <s v="baj"/>
    <s v="Bar Jack"/>
    <s v="Caranx ruber"/>
    <x v="13"/>
    <x v="0"/>
    <n v="24"/>
    <n v="1"/>
    <m/>
    <n v="1.6979999999999999E-2"/>
    <n v="2.95"/>
    <s v="NA"/>
    <s v="NA"/>
    <n v="200.24461644704436"/>
    <s v="NA"/>
    <n v="200.24461644704436"/>
  </r>
  <r>
    <n v="2019"/>
    <d v="2019-03-18T00:00:00"/>
    <x v="8"/>
    <s v="MWW"/>
    <x v="5"/>
    <d v="1899-12-30T15:30:00"/>
    <n v="30"/>
    <s v="sgf"/>
    <s v="Spotted Goatfish"/>
    <s v="Pseudupeneus maculatus"/>
    <x v="4"/>
    <x v="0"/>
    <n v="18"/>
    <n v="1"/>
    <m/>
    <n v="0.01"/>
    <n v="3.12"/>
    <s v="NA"/>
    <s v="NA"/>
    <n v="82.499290940899868"/>
    <s v="NA"/>
    <n v="82.499290940899868"/>
  </r>
  <r>
    <n v="2019"/>
    <d v="2019-03-18T00:00:00"/>
    <x v="8"/>
    <s v="MWW"/>
    <x v="5"/>
    <d v="1899-12-30T15:30:00"/>
    <n v="30"/>
    <s v="yhw"/>
    <s v="Yellowhead Wrasse"/>
    <s v="Halichoeres garnoti"/>
    <x v="1"/>
    <x v="0"/>
    <n v="6"/>
    <n v="1"/>
    <m/>
    <n v="0.01"/>
    <n v="3.13"/>
    <s v="NA"/>
    <s v="NA"/>
    <n v="2.7265496699528886"/>
    <s v="NA"/>
    <n v="2.7265496699528886"/>
  </r>
  <r>
    <n v="2019"/>
    <d v="2019-03-18T00:00:00"/>
    <x v="8"/>
    <s v="MWW"/>
    <x v="5"/>
    <d v="1899-12-30T15:30:00"/>
    <n v="30"/>
    <s v="grb"/>
    <s v="Graysby"/>
    <s v="Cephalopholis cruentata"/>
    <x v="2"/>
    <x v="0"/>
    <n v="2"/>
    <n v="1"/>
    <m/>
    <n v="1.1220000000000001E-2"/>
    <n v="3.07"/>
    <s v="NA"/>
    <s v="NA"/>
    <n v="9.4222569522006513E-2"/>
    <s v="NA"/>
    <n v="9.4222569522006513E-2"/>
  </r>
  <r>
    <n v="2019"/>
    <d v="2019-03-18T00:00:00"/>
    <x v="8"/>
    <s v="MWW"/>
    <x v="5"/>
    <d v="1899-12-30T15:30:00"/>
    <n v="30"/>
    <s v="frg"/>
    <s v="French Grunt"/>
    <s v="Haemulon flavolineatum"/>
    <x v="3"/>
    <x v="0"/>
    <n v="19"/>
    <n v="1"/>
    <m/>
    <n v="1.349E-2"/>
    <n v="3"/>
    <s v="NA"/>
    <s v="NA"/>
    <n v="92.527910000000006"/>
    <s v="NA"/>
    <n v="92.527910000000006"/>
  </r>
  <r>
    <n v="2019"/>
    <d v="2019-03-18T00:00:00"/>
    <x v="8"/>
    <s v="MWW"/>
    <x v="5"/>
    <d v="1899-12-30T15:30:00"/>
    <n v="30"/>
    <s v="yhw"/>
    <s v="Yellowhead Wrasse"/>
    <s v="Halichoeres garnoti"/>
    <x v="1"/>
    <x v="0"/>
    <n v="3"/>
    <n v="5"/>
    <m/>
    <n v="0.01"/>
    <n v="3.13"/>
    <s v="NA"/>
    <s v="NA"/>
    <n v="0.3114508548769428"/>
    <s v="NA"/>
    <n v="1.557254274384714"/>
  </r>
  <r>
    <n v="2019"/>
    <d v="2019-03-18T00:00:00"/>
    <x v="8"/>
    <s v="MWW"/>
    <x v="5"/>
    <d v="1899-12-30T15:30:00"/>
    <n v="30"/>
    <s v="yhw"/>
    <s v="Yellowhead Wrasse"/>
    <s v="Halichoeres garnoti"/>
    <x v="1"/>
    <x v="0"/>
    <n v="6"/>
    <n v="1"/>
    <m/>
    <n v="0.01"/>
    <n v="3.13"/>
    <s v="NA"/>
    <s v="NA"/>
    <n v="2.7265496699528886"/>
    <s v="NA"/>
    <n v="2.7265496699528886"/>
  </r>
  <r>
    <n v="2019"/>
    <d v="2019-03-18T00:00:00"/>
    <x v="8"/>
    <s v="MWW"/>
    <x v="5"/>
    <d v="1899-12-30T15:30:00"/>
    <n v="30"/>
    <s v="ham"/>
    <s v="Hamlet spp."/>
    <s v="Hypoplectrus puella"/>
    <x v="2"/>
    <x v="0"/>
    <n v="12"/>
    <n v="1"/>
    <m/>
    <n v="1.7780000000000001E-2"/>
    <n v="3.03"/>
    <s v="NA"/>
    <s v="NA"/>
    <n v="33.101748308010208"/>
    <s v="NA"/>
    <n v="33.101748308010208"/>
  </r>
  <r>
    <n v="2019"/>
    <d v="2019-03-18T00:00:00"/>
    <x v="8"/>
    <s v="MWW"/>
    <x v="5"/>
    <d v="1899-12-30T15:30:00"/>
    <n v="30"/>
    <s v="frg"/>
    <s v="French Grunt"/>
    <s v="Haemulon flavolineatum"/>
    <x v="3"/>
    <x v="0"/>
    <n v="16"/>
    <n v="1"/>
    <m/>
    <n v="1.349E-2"/>
    <n v="3"/>
    <s v="NA"/>
    <s v="NA"/>
    <n v="55.255040000000001"/>
    <s v="NA"/>
    <n v="55.255040000000001"/>
  </r>
  <r>
    <n v="2019"/>
    <d v="2019-03-18T00:00:00"/>
    <x v="8"/>
    <s v="MWW"/>
    <x v="5"/>
    <d v="1899-12-30T15:30:00"/>
    <n v="30"/>
    <s v="prp"/>
    <s v="Princess Parrotfish"/>
    <s v="Scarus taeniopterus"/>
    <x v="7"/>
    <x v="1"/>
    <n v="19"/>
    <n v="1"/>
    <s v="t"/>
    <n v="3.3500000000000002E-2"/>
    <n v="2.7086000000000001"/>
    <n v="-3.2256999999999998"/>
    <n v="2.3852000000000002"/>
    <n v="97.426434846443598"/>
    <n v="162.02539503890316"/>
    <n v="162.02539503890316"/>
  </r>
  <r>
    <n v="2019"/>
    <d v="2019-03-18T00:00:00"/>
    <x v="8"/>
    <s v="MWW"/>
    <x v="5"/>
    <d v="1899-12-30T15:30:00"/>
    <n v="30"/>
    <s v="qup"/>
    <s v="Queen Parrotfish"/>
    <s v="Scarus vetula"/>
    <x v="7"/>
    <x v="1"/>
    <n v="23"/>
    <n v="2"/>
    <s v="i"/>
    <n v="1.38E-2"/>
    <n v="3.03"/>
    <n v="-5.0162000000000004"/>
    <n v="3.1109"/>
    <n v="184.46519255545186"/>
    <n v="214.23929230422809"/>
    <n v="428.47858460845617"/>
  </r>
  <r>
    <n v="2019"/>
    <d v="2019-03-18T00:00:00"/>
    <x v="8"/>
    <s v="MWW"/>
    <x v="5"/>
    <d v="1899-12-30T15:30:00"/>
    <n v="30"/>
    <s v="stop"/>
    <s v="Stoplight Parrotfish"/>
    <s v="Sparisoma viride"/>
    <x v="7"/>
    <x v="1"/>
    <n v="8"/>
    <n v="1"/>
    <s v="j"/>
    <n v="1.38E-2"/>
    <n v="3.04"/>
    <n v="-4.4317000000000002"/>
    <n v="2.9051"/>
    <n v="7.6784338446641121"/>
    <n v="12.501632299830902"/>
    <n v="12.501632299830902"/>
  </r>
  <r>
    <n v="2019"/>
    <d v="2019-03-18T00:00:00"/>
    <x v="8"/>
    <s v="MWW"/>
    <x v="5"/>
    <d v="1899-12-30T15:30:00"/>
    <n v="30"/>
    <s v="prp"/>
    <s v="Princess Parrotfish"/>
    <s v="Scarus taeniopterus"/>
    <x v="7"/>
    <x v="1"/>
    <n v="10"/>
    <n v="1"/>
    <s v="i"/>
    <n v="3.3500000000000002E-2"/>
    <n v="2.7086000000000001"/>
    <n v="-3.2256999999999998"/>
    <n v="2.3852000000000002"/>
    <n v="17.125560999944316"/>
    <n v="35.050966680669347"/>
    <n v="35.050966680669347"/>
  </r>
  <r>
    <n v="2019"/>
    <d v="2019-03-18T00:00:00"/>
    <x v="8"/>
    <s v="MWW"/>
    <x v="5"/>
    <d v="1899-12-30T15:30:00"/>
    <n v="30"/>
    <s v="prp"/>
    <s v="Princess Parrotfish"/>
    <s v="Scarus taeniopterus"/>
    <x v="7"/>
    <x v="1"/>
    <n v="9"/>
    <n v="1"/>
    <s v="i"/>
    <n v="3.3500000000000002E-2"/>
    <n v="2.7086000000000001"/>
    <n v="-3.2256999999999998"/>
    <n v="2.3852000000000002"/>
    <n v="12.873779552549596"/>
    <n v="27.262095418590206"/>
    <n v="27.262095418590206"/>
  </r>
  <r>
    <n v="2019"/>
    <d v="2019-03-18T00:00:00"/>
    <x v="8"/>
    <s v="MWW"/>
    <x v="5"/>
    <d v="1899-12-30T15:30:00"/>
    <n v="30"/>
    <s v="rbp"/>
    <s v="Redband Parrotfish"/>
    <s v="Sparisoma aurofrenatum"/>
    <x v="7"/>
    <x v="1"/>
    <n v="8"/>
    <n v="1"/>
    <s v="j"/>
    <n v="1.072E-2"/>
    <n v="3.12"/>
    <n v="-4.0781000000000001"/>
    <n v="2.7437999999999998"/>
    <n v="7.0442627183996569"/>
    <n v="13.918688207229055"/>
    <n v="13.918688207229055"/>
  </r>
  <r>
    <n v="2019"/>
    <d v="2019-03-18T00:00:00"/>
    <x v="8"/>
    <s v="MWW"/>
    <x v="5"/>
    <d v="1899-12-30T15:30:00"/>
    <n v="30"/>
    <s v="qup"/>
    <s v="Queen Parrotfish"/>
    <s v="Scarus vetula"/>
    <x v="7"/>
    <x v="1"/>
    <n v="35"/>
    <n v="1"/>
    <s v="t"/>
    <n v="1.38E-2"/>
    <n v="3.03"/>
    <n v="-5.0162000000000004"/>
    <n v="3.1109"/>
    <n v="658.27181550210435"/>
    <n v="790.93588337793562"/>
    <n v="790.93588337793562"/>
  </r>
  <r>
    <n v="2019"/>
    <d v="2019-03-18T00:00:00"/>
    <x v="8"/>
    <s v="MWW"/>
    <x v="5"/>
    <d v="1899-12-30T15:30:00"/>
    <n v="30"/>
    <s v="prp"/>
    <s v="Princess Parrotfish"/>
    <s v="Scarus taeniopterus"/>
    <x v="7"/>
    <x v="1"/>
    <n v="14"/>
    <n v="1"/>
    <s v="i"/>
    <n v="3.3500000000000002E-2"/>
    <n v="2.7086000000000001"/>
    <n v="-3.2256999999999998"/>
    <n v="2.3852000000000002"/>
    <n v="42.603688875365265"/>
    <n v="78.206813423753971"/>
    <n v="78.206813423753971"/>
  </r>
  <r>
    <n v="2019"/>
    <d v="2019-03-18T00:00:00"/>
    <x v="8"/>
    <s v="MWW"/>
    <x v="5"/>
    <d v="1899-12-30T15:30:00"/>
    <n v="30"/>
    <s v="prp"/>
    <s v="Princess Parrotfish"/>
    <s v="Scarus taeniopterus"/>
    <x v="7"/>
    <x v="1"/>
    <n v="17"/>
    <n v="1"/>
    <s v="i"/>
    <n v="3.3500000000000002E-2"/>
    <n v="2.7086000000000001"/>
    <n v="-3.2256999999999998"/>
    <n v="2.3852000000000002"/>
    <n v="72.083979665360687"/>
    <n v="124.27013418228138"/>
    <n v="124.27013418228138"/>
  </r>
  <r>
    <n v="2019"/>
    <d v="2019-03-18T00:00:00"/>
    <x v="8"/>
    <s v="MWW"/>
    <x v="5"/>
    <d v="1899-12-30T15:30:00"/>
    <n v="30"/>
    <s v="strp"/>
    <s v="Striped Parrotfish"/>
    <s v="Scarus iserti"/>
    <x v="7"/>
    <x v="1"/>
    <n v="21"/>
    <n v="1"/>
    <s v="t"/>
    <n v="1.0959999999999999E-2"/>
    <n v="3.01"/>
    <n v="-4.8887"/>
    <n v="3.0548000000000002"/>
    <n v="104.6382893986431"/>
    <n v="160.40411355619071"/>
    <n v="160.40411355619071"/>
  </r>
  <r>
    <n v="2019"/>
    <d v="2019-03-18T00:00:00"/>
    <x v="8"/>
    <s v="MWW"/>
    <x v="5"/>
    <d v="1899-12-30T15:30:00"/>
    <n v="30"/>
    <s v="rbp"/>
    <s v="Redband Parrotfish"/>
    <s v="Sparisoma aurofrenatum"/>
    <x v="7"/>
    <x v="1"/>
    <n v="8"/>
    <n v="1"/>
    <s v="j"/>
    <n v="1.072E-2"/>
    <n v="3.12"/>
    <n v="-4.0781000000000001"/>
    <n v="2.7437999999999998"/>
    <n v="7.0442627183996569"/>
    <n v="13.918688207229055"/>
    <n v="13.918688207229055"/>
  </r>
  <r>
    <n v="2019"/>
    <d v="2019-03-18T00:00:00"/>
    <x v="8"/>
    <s v="MWW"/>
    <x v="5"/>
    <d v="1899-12-30T15:30:00"/>
    <n v="30"/>
    <s v="strp"/>
    <s v="Striped Parrotfish"/>
    <s v="Scarus iserti"/>
    <x v="7"/>
    <x v="1"/>
    <n v="10"/>
    <n v="1"/>
    <s v="i"/>
    <n v="1.0959999999999999E-2"/>
    <n v="3.01"/>
    <n v="-4.8887"/>
    <n v="3.0548000000000002"/>
    <n v="11.21529119539707"/>
    <n v="16.630296795457848"/>
    <n v="16.630296795457848"/>
  </r>
  <r>
    <n v="2019"/>
    <d v="2019-03-18T00:00:00"/>
    <x v="8"/>
    <s v="MWW"/>
    <x v="5"/>
    <d v="1899-12-30T15:30:00"/>
    <n v="30"/>
    <s v="strp"/>
    <s v="Striped Parrotfish"/>
    <s v="Scarus iserti"/>
    <x v="7"/>
    <x v="1"/>
    <n v="13"/>
    <n v="1"/>
    <s v="i"/>
    <n v="1.0959999999999999E-2"/>
    <n v="3.01"/>
    <n v="-4.8887"/>
    <n v="3.0548000000000002"/>
    <n v="24.704726176219836"/>
    <n v="37.065866108828203"/>
    <n v="37.065866108828203"/>
  </r>
  <r>
    <n v="2019"/>
    <d v="2019-03-18T00:00:00"/>
    <x v="8"/>
    <s v="MWW"/>
    <x v="5"/>
    <d v="1899-12-30T15:30:00"/>
    <n v="30"/>
    <s v="stop"/>
    <s v="Stoplight Parrotfish"/>
    <s v="Sparisoma viride"/>
    <x v="7"/>
    <x v="1"/>
    <n v="21"/>
    <n v="1"/>
    <s v="i"/>
    <n v="1.38E-2"/>
    <n v="3.04"/>
    <n v="-4.4317000000000002"/>
    <n v="2.9051"/>
    <n v="144.35297620307892"/>
    <n v="206.33802681991546"/>
    <n v="206.33802681991546"/>
  </r>
  <r>
    <n v="2019"/>
    <d v="2019-03-18T00:00:00"/>
    <x v="8"/>
    <s v="MWW"/>
    <x v="5"/>
    <d v="1899-12-30T15:30:00"/>
    <n v="30"/>
    <s v="snp"/>
    <s v="Sharp-nose puffer "/>
    <s v="Canthigaster rostrata"/>
    <x v="11"/>
    <x v="2"/>
    <n v="4"/>
    <n v="1"/>
    <m/>
    <n v="2.239E-2"/>
    <n v="2.96"/>
    <s v="NA"/>
    <s v="NA"/>
    <n v="1.3556627654519102"/>
    <s v="NA"/>
    <n v="1.3556627654519102"/>
  </r>
  <r>
    <n v="2019"/>
    <d v="2019-03-18T00:00:00"/>
    <x v="8"/>
    <s v="MWW"/>
    <x v="5"/>
    <d v="1899-12-30T15:30:00"/>
    <n v="30"/>
    <s v="snp"/>
    <s v="Sharp-nose puffer "/>
    <s v="Canthigaster rostrata"/>
    <x v="11"/>
    <x v="2"/>
    <n v="3"/>
    <n v="2"/>
    <m/>
    <n v="2.239E-2"/>
    <n v="2.96"/>
    <s v="NA"/>
    <s v="NA"/>
    <n v="0.57853948885208784"/>
    <s v="NA"/>
    <n v="1.1570789777041757"/>
  </r>
  <r>
    <n v="2019"/>
    <d v="2019-03-18T00:00:00"/>
    <x v="8"/>
    <s v="MWW"/>
    <x v="5"/>
    <d v="1899-12-30T15:30:00"/>
    <n v="30"/>
    <s v="hcc"/>
    <s v="Honeycomb Cowfish"/>
    <s v="Acanthostracion polygonia"/>
    <x v="10"/>
    <x v="2"/>
    <n v="22"/>
    <n v="1"/>
    <m/>
    <n v="2.818E-2"/>
    <n v="2.83"/>
    <s v="NA"/>
    <s v="NA"/>
    <n v="177.41779422181833"/>
    <s v="NA"/>
    <n v="177.41779422181833"/>
  </r>
  <r>
    <n v="2019"/>
    <d v="2019-03-18T00:00:00"/>
    <x v="8"/>
    <s v="MWW"/>
    <x v="5"/>
    <d v="1899-12-30T15:30:00"/>
    <n v="30"/>
    <s v="blc"/>
    <s v="Blue Chromis"/>
    <s v="Chromis cyanea"/>
    <x v="12"/>
    <x v="3"/>
    <n v="8"/>
    <n v="10"/>
    <m/>
    <n v="1.4789999999999999E-2"/>
    <n v="2.98"/>
    <s v="NA"/>
    <s v="NA"/>
    <n v="7.2640083583081712"/>
    <s v="NA"/>
    <n v="72.640083583081719"/>
  </r>
  <r>
    <n v="2019"/>
    <d v="2019-03-18T00:00:00"/>
    <x v="8"/>
    <s v="MWW"/>
    <x v="6"/>
    <d v="1899-12-30T15:45:00"/>
    <n v="30"/>
    <s v="crf"/>
    <s v="Creole Fish"/>
    <s v="Paranthias furcifer"/>
    <x v="2"/>
    <x v="0"/>
    <n v="17"/>
    <n v="4"/>
    <m/>
    <n v="1.35E-2"/>
    <n v="3.0430000000000001"/>
    <s v="NA"/>
    <s v="NA"/>
    <n v="74.918631587416044"/>
    <s v="NA"/>
    <n v="299.67452634966418"/>
  </r>
  <r>
    <n v="2019"/>
    <d v="2019-03-18T00:00:00"/>
    <x v="8"/>
    <s v="MWW"/>
    <x v="6"/>
    <d v="1899-12-30T15:45:00"/>
    <n v="30"/>
    <s v="smg"/>
    <s v="Smallmouth Grunt"/>
    <s v="Haemulon chrysargyreum"/>
    <x v="3"/>
    <x v="0"/>
    <n v="19"/>
    <n v="1"/>
    <m/>
    <n v="1.259E-2"/>
    <n v="2.99"/>
    <s v="NA"/>
    <s v="NA"/>
    <n v="83.84921420446004"/>
    <s v="NA"/>
    <n v="83.84921420446004"/>
  </r>
  <r>
    <n v="2019"/>
    <d v="2019-03-18T00:00:00"/>
    <x v="8"/>
    <s v="MWW"/>
    <x v="6"/>
    <d v="1899-12-30T15:45:00"/>
    <n v="30"/>
    <s v="grb"/>
    <s v="Graysby"/>
    <s v="Cephalopholis cruentata"/>
    <x v="2"/>
    <x v="0"/>
    <n v="13"/>
    <n v="2"/>
    <m/>
    <n v="1.1220000000000001E-2"/>
    <n v="3.07"/>
    <s v="NA"/>
    <s v="NA"/>
    <n v="29.498433154231666"/>
    <s v="NA"/>
    <n v="58.996866308463332"/>
  </r>
  <r>
    <n v="2019"/>
    <d v="2019-03-18T00:00:00"/>
    <x v="8"/>
    <s v="MWW"/>
    <x v="6"/>
    <d v="1899-12-30T15:45:00"/>
    <n v="30"/>
    <s v="grb"/>
    <s v="Graysby"/>
    <s v="Cephalopholis cruentata"/>
    <x v="2"/>
    <x v="0"/>
    <n v="19"/>
    <n v="1"/>
    <m/>
    <n v="1.1220000000000001E-2"/>
    <n v="3.07"/>
    <s v="NA"/>
    <s v="NA"/>
    <n v="94.572835830450003"/>
    <s v="NA"/>
    <n v="94.572835830450003"/>
  </r>
  <r>
    <n v="2019"/>
    <d v="2019-03-18T00:00:00"/>
    <x v="8"/>
    <s v="MWW"/>
    <x v="6"/>
    <d v="1899-12-30T15:45:00"/>
    <n v="30"/>
    <s v="bdb"/>
    <s v="Banded Butterflyfish"/>
    <s v="Chaetodan striatus"/>
    <x v="16"/>
    <x v="0"/>
    <n v="12"/>
    <n v="2"/>
    <m/>
    <n v="2.239E-2"/>
    <n v="3.03"/>
    <s v="NA"/>
    <s v="NA"/>
    <n v="41.684372588096089"/>
    <s v="NA"/>
    <n v="83.368745176192178"/>
  </r>
  <r>
    <n v="2019"/>
    <d v="2019-03-18T00:00:00"/>
    <x v="8"/>
    <s v="MWW"/>
    <x v="6"/>
    <d v="1899-12-30T15:45:00"/>
    <n v="30"/>
    <s v="ygf"/>
    <s v="Goatfish"/>
    <s v="Mulloidichthys martinicus"/>
    <x v="4"/>
    <x v="0"/>
    <n v="12"/>
    <n v="2"/>
    <m/>
    <n v="9.7699999999999992E-3"/>
    <n v="3.12"/>
    <s v="NA"/>
    <s v="NA"/>
    <n v="22.747834053184654"/>
    <s v="NA"/>
    <n v="45.495668106369308"/>
  </r>
  <r>
    <n v="2019"/>
    <d v="2019-03-18T00:00:00"/>
    <x v="8"/>
    <s v="MWW"/>
    <x v="6"/>
    <d v="1899-12-30T15:45:00"/>
    <n v="30"/>
    <s v="ygf"/>
    <s v="Goatfish"/>
    <s v="Mulloidichthys martinicus"/>
    <x v="4"/>
    <x v="0"/>
    <n v="15"/>
    <n v="1"/>
    <m/>
    <n v="9.7699999999999992E-3"/>
    <n v="3.12"/>
    <s v="NA"/>
    <s v="NA"/>
    <n v="45.635129993427114"/>
    <s v="NA"/>
    <n v="45.635129993427114"/>
  </r>
  <r>
    <n v="2019"/>
    <d v="2019-03-18T00:00:00"/>
    <x v="8"/>
    <s v="MWW"/>
    <x v="6"/>
    <d v="1899-12-30T15:45:00"/>
    <n v="30"/>
    <s v="smg"/>
    <s v="Smallmouth Grunt"/>
    <s v="Haemulon chrysargyreum"/>
    <x v="3"/>
    <x v="0"/>
    <n v="13"/>
    <n v="1"/>
    <m/>
    <n v="1.259E-2"/>
    <n v="2.99"/>
    <s v="NA"/>
    <s v="NA"/>
    <n v="26.959780596099382"/>
    <s v="NA"/>
    <n v="26.959780596099382"/>
  </r>
  <r>
    <n v="2019"/>
    <d v="2019-03-18T00:00:00"/>
    <x v="8"/>
    <s v="MWW"/>
    <x v="6"/>
    <d v="1899-12-30T15:45:00"/>
    <n v="30"/>
    <s v="frg"/>
    <s v="French Grunt"/>
    <s v="Haemulon flavolineatum"/>
    <x v="3"/>
    <x v="0"/>
    <n v="19"/>
    <n v="1"/>
    <m/>
    <n v="1.349E-2"/>
    <n v="3"/>
    <s v="NA"/>
    <s v="NA"/>
    <n v="92.527910000000006"/>
    <s v="NA"/>
    <n v="92.527910000000006"/>
  </r>
  <r>
    <n v="2019"/>
    <d v="2019-03-18T00:00:00"/>
    <x v="8"/>
    <s v="MWW"/>
    <x v="6"/>
    <d v="1899-12-30T15:45:00"/>
    <n v="30"/>
    <s v="grb"/>
    <s v="Graysby"/>
    <s v="Cephalopholis cruentata"/>
    <x v="2"/>
    <x v="0"/>
    <n v="18"/>
    <n v="1"/>
    <m/>
    <n v="1.1220000000000001E-2"/>
    <n v="3.07"/>
    <s v="NA"/>
    <s v="NA"/>
    <n v="80.10865637643586"/>
    <s v="NA"/>
    <n v="80.10865637643586"/>
  </r>
  <r>
    <n v="2019"/>
    <d v="2019-03-18T00:00:00"/>
    <x v="8"/>
    <s v="MWW"/>
    <x v="6"/>
    <d v="1899-12-30T15:45:00"/>
    <n v="30"/>
    <s v="pud"/>
    <s v="Puddingwife"/>
    <s v="Halichoeres radiatus"/>
    <x v="1"/>
    <x v="0"/>
    <n v="14"/>
    <n v="1"/>
    <m/>
    <n v="1.3100000000000001E-2"/>
    <n v="3.0379999999999998"/>
    <s v="NA"/>
    <s v="NA"/>
    <n v="39.738207030163643"/>
    <s v="NA"/>
    <n v="39.738207030163643"/>
  </r>
  <r>
    <n v="2019"/>
    <d v="2019-03-18T00:00:00"/>
    <x v="8"/>
    <s v="MWW"/>
    <x v="6"/>
    <d v="1899-12-30T15:45:00"/>
    <n v="30"/>
    <s v="frg"/>
    <s v="French Grunt"/>
    <s v="Haemulon flavolineatum"/>
    <x v="3"/>
    <x v="0"/>
    <n v="18"/>
    <n v="1"/>
    <m/>
    <n v="1.349E-2"/>
    <n v="3"/>
    <s v="NA"/>
    <s v="NA"/>
    <n v="78.673680000000004"/>
    <s v="NA"/>
    <n v="78.673680000000004"/>
  </r>
  <r>
    <n v="2019"/>
    <d v="2019-03-18T00:00:00"/>
    <x v="8"/>
    <s v="MWW"/>
    <x v="6"/>
    <d v="1899-12-30T15:45:00"/>
    <n v="30"/>
    <s v="grb"/>
    <s v="Graysby"/>
    <s v="Cephalopholis cruentata"/>
    <x v="2"/>
    <x v="0"/>
    <n v="15"/>
    <n v="1"/>
    <m/>
    <n v="1.1220000000000001E-2"/>
    <n v="3.07"/>
    <s v="NA"/>
    <s v="NA"/>
    <n v="45.771276260722111"/>
    <s v="NA"/>
    <n v="45.771276260722111"/>
  </r>
  <r>
    <n v="2019"/>
    <d v="2019-03-18T00:00:00"/>
    <x v="8"/>
    <s v="MWW"/>
    <x v="6"/>
    <d v="1899-12-30T15:45:00"/>
    <n v="30"/>
    <s v="ygf"/>
    <s v="Goatfish"/>
    <s v="Mulloidichthys martinicus"/>
    <x v="4"/>
    <x v="0"/>
    <n v="22"/>
    <n v="3"/>
    <m/>
    <n v="9.7699999999999992E-3"/>
    <n v="3.12"/>
    <s v="NA"/>
    <s v="NA"/>
    <n v="150.74861400230986"/>
    <s v="NA"/>
    <n v="452.24584200692959"/>
  </r>
  <r>
    <n v="2019"/>
    <d v="2019-03-18T00:00:00"/>
    <x v="8"/>
    <s v="MWW"/>
    <x v="6"/>
    <d v="1899-12-30T15:45:00"/>
    <n v="30"/>
    <s v="yhw"/>
    <s v="Yellowhead Wrasse"/>
    <s v="Halichoeres garnoti"/>
    <x v="1"/>
    <x v="0"/>
    <n v="5"/>
    <n v="1"/>
    <m/>
    <n v="0.01"/>
    <n v="3.13"/>
    <s v="NA"/>
    <s v="NA"/>
    <n v="1.540905884130453"/>
    <s v="NA"/>
    <n v="1.540905884130453"/>
  </r>
  <r>
    <n v="2019"/>
    <d v="2019-03-18T00:00:00"/>
    <x v="8"/>
    <s v="MWW"/>
    <x v="6"/>
    <d v="1899-12-30T15:45:00"/>
    <n v="30"/>
    <s v="qup"/>
    <s v="Queen Parrotfish"/>
    <s v="Scarus vetula"/>
    <x v="7"/>
    <x v="1"/>
    <n v="30"/>
    <n v="1"/>
    <s v="t"/>
    <n v="1.38E-2"/>
    <n v="3.03"/>
    <n v="-5.0162000000000004"/>
    <n v="3.1109"/>
    <n v="412.62590342031763"/>
    <n v="489.6395738782121"/>
    <n v="489.6395738782121"/>
  </r>
  <r>
    <n v="2019"/>
    <d v="2019-03-18T00:00:00"/>
    <x v="8"/>
    <s v="MWW"/>
    <x v="6"/>
    <d v="1899-12-30T15:45:00"/>
    <n v="30"/>
    <s v="stop"/>
    <s v="Stoplight Parrotfish"/>
    <s v="Sparisoma viride"/>
    <x v="7"/>
    <x v="1"/>
    <n v="36"/>
    <n v="1"/>
    <s v="t"/>
    <n v="1.38E-2"/>
    <n v="3.04"/>
    <n v="-4.4317000000000002"/>
    <n v="2.9051"/>
    <n v="743.08533203751938"/>
    <n v="987.67575940359143"/>
    <n v="987.67575940359143"/>
  </r>
  <r>
    <n v="2019"/>
    <d v="2019-03-18T00:00:00"/>
    <x v="8"/>
    <s v="MWW"/>
    <x v="6"/>
    <d v="1899-12-30T15:45:00"/>
    <n v="30"/>
    <s v="prp"/>
    <s v="Princess Parrotfish"/>
    <s v="Scarus taeniopterus"/>
    <x v="7"/>
    <x v="1"/>
    <n v="19"/>
    <n v="1"/>
    <s v="t"/>
    <n v="3.3500000000000002E-2"/>
    <n v="2.7086000000000001"/>
    <n v="-3.2256999999999998"/>
    <n v="2.3852000000000002"/>
    <n v="97.426434846443598"/>
    <n v="162.02539503890316"/>
    <n v="162.02539503890316"/>
  </r>
  <r>
    <n v="2019"/>
    <d v="2019-03-18T00:00:00"/>
    <x v="8"/>
    <s v="MWW"/>
    <x v="6"/>
    <d v="1899-12-30T15:45:00"/>
    <n v="30"/>
    <s v="prp"/>
    <s v="Princess Parrotfish"/>
    <s v="Scarus taeniopterus"/>
    <x v="7"/>
    <x v="1"/>
    <n v="16"/>
    <n v="1"/>
    <s v="i"/>
    <n v="3.3500000000000002E-2"/>
    <n v="2.7086000000000001"/>
    <n v="-3.2256999999999998"/>
    <n v="2.3852000000000002"/>
    <n v="61.167987518884857"/>
    <n v="107.53924488293569"/>
    <n v="107.53924488293569"/>
  </r>
  <r>
    <n v="2019"/>
    <d v="2019-03-18T00:00:00"/>
    <x v="8"/>
    <s v="MWW"/>
    <x v="6"/>
    <d v="1899-12-30T15:45:00"/>
    <n v="30"/>
    <s v="prp"/>
    <s v="Princess Parrotfish"/>
    <s v="Scarus taeniopterus"/>
    <x v="7"/>
    <x v="1"/>
    <n v="15"/>
    <n v="2"/>
    <s v="i"/>
    <n v="3.3500000000000002E-2"/>
    <n v="2.7086000000000001"/>
    <n v="-3.2256999999999998"/>
    <n v="2.3852000000000002"/>
    <n v="51.357702984233178"/>
    <n v="92.19616810425471"/>
    <n v="184.39233620850942"/>
  </r>
  <r>
    <n v="2019"/>
    <d v="2019-03-18T00:00:00"/>
    <x v="8"/>
    <s v="MWW"/>
    <x v="6"/>
    <d v="1899-12-30T15:45:00"/>
    <n v="30"/>
    <s v="ocs"/>
    <s v="Ocean Surgeonfish"/>
    <s v="Acanthurus bahianus"/>
    <x v="8"/>
    <x v="1"/>
    <n v="16"/>
    <n v="1"/>
    <m/>
    <n v="1.8620000000000001E-2"/>
    <n v="2.91"/>
    <n v="-4.6005000000000003"/>
    <n v="2.9752000000000001"/>
    <n v="59.424950162548789"/>
    <n v="90.614515438104903"/>
    <n v="90.614515438104903"/>
  </r>
  <r>
    <n v="2019"/>
    <d v="2019-03-18T00:00:00"/>
    <x v="8"/>
    <s v="MWW"/>
    <x v="6"/>
    <d v="1899-12-30T15:45:00"/>
    <n v="30"/>
    <s v="prp"/>
    <s v="Princess Parrotfish"/>
    <s v="Scarus taeniopterus"/>
    <x v="7"/>
    <x v="1"/>
    <n v="3"/>
    <n v="2"/>
    <s v="j"/>
    <n v="3.3500000000000002E-2"/>
    <n v="2.7086000000000001"/>
    <n v="-3.2256999999999998"/>
    <n v="2.3852000000000002"/>
    <n v="0.65671273400963648"/>
    <n v="1.9839449475553055"/>
    <n v="3.967889895110611"/>
  </r>
  <r>
    <n v="2019"/>
    <d v="2019-03-18T00:00:00"/>
    <x v="8"/>
    <s v="MWW"/>
    <x v="6"/>
    <d v="1899-12-30T15:45:00"/>
    <n v="30"/>
    <s v="prp"/>
    <s v="Princess Parrotfish"/>
    <s v="Scarus taeniopterus"/>
    <x v="7"/>
    <x v="1"/>
    <n v="5"/>
    <n v="1"/>
    <s v="j"/>
    <n v="3.3500000000000002E-2"/>
    <n v="2.7086000000000001"/>
    <n v="-3.2256999999999998"/>
    <n v="2.3852000000000002"/>
    <n v="2.6198411586557824"/>
    <n v="6.7093933568168316"/>
    <n v="6.7093933568168316"/>
  </r>
  <r>
    <n v="2019"/>
    <d v="2019-03-18T00:00:00"/>
    <x v="8"/>
    <s v="MWW"/>
    <x v="6"/>
    <d v="1899-12-30T15:45:00"/>
    <n v="30"/>
    <s v="stop"/>
    <s v="Stoplight Parrotfish"/>
    <s v="Sparisoma viride"/>
    <x v="7"/>
    <x v="1"/>
    <n v="5"/>
    <n v="2"/>
    <s v="j"/>
    <n v="1.38E-2"/>
    <n v="3.04"/>
    <n v="-4.4317000000000002"/>
    <n v="2.9051"/>
    <n v="1.8397037753094332"/>
    <n v="3.1913744192871154"/>
    <n v="6.3827488385742308"/>
  </r>
  <r>
    <n v="2019"/>
    <d v="2019-03-18T00:00:00"/>
    <x v="8"/>
    <s v="MWW"/>
    <x v="6"/>
    <d v="1899-12-30T15:45:00"/>
    <n v="30"/>
    <s v="prp"/>
    <s v="Princess Parrotfish"/>
    <s v="Scarus taeniopterus"/>
    <x v="7"/>
    <x v="1"/>
    <n v="13"/>
    <n v="1"/>
    <s v="i"/>
    <n v="3.3500000000000002E-2"/>
    <n v="2.7086000000000001"/>
    <n v="-3.2256999999999998"/>
    <n v="2.3852000000000002"/>
    <n v="34.855536441080481"/>
    <n v="65.535660968650873"/>
    <n v="65.535660968650873"/>
  </r>
  <r>
    <n v="2019"/>
    <d v="2019-03-18T00:00:00"/>
    <x v="8"/>
    <s v="MWW"/>
    <x v="6"/>
    <d v="1899-12-30T15:45:00"/>
    <n v="30"/>
    <s v="prp"/>
    <s v="Princess Parrotfish"/>
    <s v="Scarus taeniopterus"/>
    <x v="7"/>
    <x v="1"/>
    <n v="6"/>
    <n v="2"/>
    <s v="j"/>
    <n v="3.3500000000000002E-2"/>
    <n v="2.7086000000000001"/>
    <n v="-3.2256999999999998"/>
    <n v="2.3852000000000002"/>
    <n v="4.2928457508060323"/>
    <n v="10.364452425850182"/>
    <n v="20.728904851700364"/>
  </r>
  <r>
    <n v="2019"/>
    <d v="2019-03-18T00:00:00"/>
    <x v="8"/>
    <s v="MWW"/>
    <x v="6"/>
    <d v="1899-12-30T15:45:00"/>
    <n v="30"/>
    <s v="rbp"/>
    <s v="Redband Parrotfish"/>
    <s v="Sparisoma aurofrenatum"/>
    <x v="7"/>
    <x v="1"/>
    <n v="3"/>
    <n v="1"/>
    <s v="j"/>
    <n v="1.072E-2"/>
    <n v="3.12"/>
    <n v="-4.0781000000000001"/>
    <n v="2.7437999999999998"/>
    <n v="0.33022739611377439"/>
    <n v="0.94368119037835774"/>
    <n v="0.94368119037835774"/>
  </r>
  <r>
    <n v="2019"/>
    <d v="2019-03-18T00:00:00"/>
    <x v="8"/>
    <s v="MWW"/>
    <x v="6"/>
    <d v="1899-12-30T15:45:00"/>
    <n v="30"/>
    <s v="prp"/>
    <s v="Princess Parrotfish"/>
    <s v="Scarus taeniopterus"/>
    <x v="7"/>
    <x v="1"/>
    <n v="18"/>
    <n v="1"/>
    <s v="i"/>
    <n v="3.3500000000000002E-2"/>
    <n v="2.7086000000000001"/>
    <n v="-3.2256999999999998"/>
    <n v="2.3852000000000002"/>
    <n v="84.154222975924739"/>
    <n v="142.42163893869329"/>
    <n v="142.42163893869329"/>
  </r>
  <r>
    <n v="2019"/>
    <d v="2019-03-18T00:00:00"/>
    <x v="8"/>
    <s v="MWW"/>
    <x v="6"/>
    <d v="1899-12-30T15:45:00"/>
    <n v="30"/>
    <s v="snp"/>
    <s v="Sharp-nose puffer "/>
    <s v="Canthigaster rostrata"/>
    <x v="11"/>
    <x v="2"/>
    <n v="3"/>
    <n v="2"/>
    <m/>
    <n v="2.239E-2"/>
    <n v="2.96"/>
    <s v="NA"/>
    <s v="NA"/>
    <n v="0.57853948885208784"/>
    <s v="NA"/>
    <n v="1.1570789777041757"/>
  </r>
  <r>
    <n v="2019"/>
    <d v="2019-03-18T00:00:00"/>
    <x v="8"/>
    <s v="MWW"/>
    <x v="6"/>
    <d v="1899-12-30T15:45:00"/>
    <n v="30"/>
    <s v="snp"/>
    <s v="Sharp-nose puffer "/>
    <s v="Canthigaster rostrata"/>
    <x v="11"/>
    <x v="2"/>
    <n v="3"/>
    <n v="4"/>
    <m/>
    <n v="2.239E-2"/>
    <n v="2.96"/>
    <s v="NA"/>
    <s v="NA"/>
    <n v="0.57853948885208784"/>
    <s v="NA"/>
    <n v="2.3141579554083513"/>
  </r>
  <r>
    <n v="2019"/>
    <d v="2019-03-18T00:00:00"/>
    <x v="8"/>
    <s v="MWW"/>
    <x v="6"/>
    <d v="1899-12-30T15:45:00"/>
    <n v="30"/>
    <s v="rkb"/>
    <s v="Rock Beauty"/>
    <s v="Holacanthus tricolour"/>
    <x v="15"/>
    <x v="2"/>
    <n v="12"/>
    <n v="1"/>
    <m/>
    <n v="3.388E-2"/>
    <n v="2.91"/>
    <s v="NA"/>
    <s v="NA"/>
    <n v="46.812391414195488"/>
    <s v="NA"/>
    <n v="46.812391414195488"/>
  </r>
  <r>
    <n v="2019"/>
    <d v="2019-03-18T00:00:00"/>
    <x v="8"/>
    <s v="MWW"/>
    <x v="6"/>
    <d v="1899-12-30T15:45:00"/>
    <n v="30"/>
    <s v="hcc"/>
    <s v="Honeycomb Cowfish"/>
    <s v="Acanthostracion polygonia"/>
    <x v="10"/>
    <x v="2"/>
    <n v="26"/>
    <n v="1"/>
    <m/>
    <n v="2.818E-2"/>
    <n v="2.83"/>
    <s v="NA"/>
    <s v="NA"/>
    <n v="284.65286777555269"/>
    <s v="NA"/>
    <n v="284.65286777555269"/>
  </r>
  <r>
    <n v="2019"/>
    <d v="2019-03-18T00:00:00"/>
    <x v="8"/>
    <s v="MWW"/>
    <x v="6"/>
    <d v="1899-12-30T15:45:00"/>
    <n v="30"/>
    <s v="snp"/>
    <s v="Sharp-nose puffer "/>
    <s v="Canthigaster rostrata"/>
    <x v="11"/>
    <x v="2"/>
    <n v="3"/>
    <n v="7"/>
    <m/>
    <n v="2.239E-2"/>
    <n v="2.96"/>
    <s v="NA"/>
    <s v="NA"/>
    <n v="0.57853948885208784"/>
    <s v="NA"/>
    <n v="4.0497764219646148"/>
  </r>
  <r>
    <n v="2019"/>
    <d v="2019-03-18T00:00:00"/>
    <x v="8"/>
    <s v="MWW"/>
    <x v="6"/>
    <d v="1899-12-30T15:45:00"/>
    <n v="30"/>
    <s v="crw"/>
    <s v="Creole Wrasse"/>
    <s v="Clepticus parrae"/>
    <x v="1"/>
    <x v="3"/>
    <n v="20"/>
    <n v="2"/>
    <m/>
    <n v="9.5499999999999995E-3"/>
    <n v="3.05"/>
    <s v="NA"/>
    <s v="NA"/>
    <n v="88.745197112613667"/>
    <s v="NA"/>
    <n v="177.49039422522733"/>
  </r>
  <r>
    <n v="2019"/>
    <d v="2019-03-18T00:00:00"/>
    <x v="8"/>
    <s v="BDR"/>
    <x v="7"/>
    <d v="1899-12-30T14:46:00"/>
    <n v="30"/>
    <s v="yhw"/>
    <s v="Yellowhead Wrasse"/>
    <s v="Halichoeres garnoti"/>
    <x v="1"/>
    <x v="0"/>
    <n v="12"/>
    <n v="1"/>
    <m/>
    <n v="0.01"/>
    <n v="3.13"/>
    <s v="NA"/>
    <s v="NA"/>
    <n v="23.869169040031956"/>
    <s v="NA"/>
    <n v="23.869169040031956"/>
  </r>
  <r>
    <n v="2019"/>
    <d v="2019-03-18T00:00:00"/>
    <x v="8"/>
    <s v="BDR"/>
    <x v="7"/>
    <d v="1899-12-30T14:46:00"/>
    <n v="30"/>
    <s v="grb"/>
    <s v="Graysby"/>
    <s v="Cephalopholis cruentata"/>
    <x v="2"/>
    <x v="0"/>
    <n v="20"/>
    <n v="1"/>
    <m/>
    <n v="1.1220000000000001E-2"/>
    <n v="3.07"/>
    <s v="NA"/>
    <s v="NA"/>
    <n v="110.70186655152514"/>
    <s v="NA"/>
    <n v="110.70186655152514"/>
  </r>
  <r>
    <n v="2019"/>
    <d v="2019-03-18T00:00:00"/>
    <x v="8"/>
    <s v="BDR"/>
    <x v="7"/>
    <d v="1899-12-30T14:46:00"/>
    <n v="30"/>
    <s v="sph"/>
    <s v="Spanish Hogfish"/>
    <s v="Bodianus rufus"/>
    <x v="1"/>
    <x v="0"/>
    <n v="20"/>
    <n v="1"/>
    <m/>
    <n v="1.44E-2"/>
    <n v="3.0531999999999999"/>
    <s v="NA"/>
    <s v="NA"/>
    <n v="135.10370993053809"/>
    <s v="NA"/>
    <n v="135.10370993053809"/>
  </r>
  <r>
    <n v="2019"/>
    <d v="2019-03-18T00:00:00"/>
    <x v="8"/>
    <s v="BDR"/>
    <x v="7"/>
    <d v="1899-12-30T14:46:00"/>
    <n v="30"/>
    <s v="frg"/>
    <s v="French Grunt"/>
    <s v="Haemulon flavolineatum"/>
    <x v="3"/>
    <x v="0"/>
    <n v="15"/>
    <n v="1"/>
    <m/>
    <n v="1.349E-2"/>
    <n v="3"/>
    <s v="NA"/>
    <s v="NA"/>
    <n v="45.528750000000002"/>
    <s v="NA"/>
    <n v="45.528750000000002"/>
  </r>
  <r>
    <n v="2019"/>
    <d v="2019-03-18T00:00:00"/>
    <x v="8"/>
    <s v="BDR"/>
    <x v="7"/>
    <d v="1899-12-30T14:46:00"/>
    <n v="30"/>
    <s v="sms"/>
    <s v="Schoolmaster snapper"/>
    <s v="Lutjanus apodus"/>
    <x v="0"/>
    <x v="0"/>
    <n v="25"/>
    <n v="1"/>
    <m/>
    <n v="1.413E-2"/>
    <n v="2.98"/>
    <s v="NA"/>
    <s v="NA"/>
    <n v="207.01574968825722"/>
    <s v="NA"/>
    <n v="207.01574968825722"/>
  </r>
  <r>
    <n v="2019"/>
    <d v="2019-03-18T00:00:00"/>
    <x v="8"/>
    <s v="BDR"/>
    <x v="7"/>
    <d v="1899-12-30T14:46:00"/>
    <n v="30"/>
    <s v="dcf"/>
    <s v="Doctorfish"/>
    <s v="Acanthurus chirurgus"/>
    <x v="8"/>
    <x v="1"/>
    <n v="10"/>
    <n v="1"/>
    <m/>
    <n v="2.0889999999999999E-2"/>
    <n v="2.96"/>
    <n v="-2.4262000000000001"/>
    <n v="2.0768"/>
    <n v="19.051906434144957"/>
    <n v="53.382634136403873"/>
    <n v="53.382634136403873"/>
  </r>
  <r>
    <n v="2019"/>
    <d v="2019-03-18T00:00:00"/>
    <x v="8"/>
    <s v="BDR"/>
    <x v="7"/>
    <d v="1899-12-30T14:46:00"/>
    <n v="30"/>
    <s v="prp"/>
    <s v="Princess Parrotfish"/>
    <s v="Scarus taeniopterus"/>
    <x v="7"/>
    <x v="1"/>
    <n v="25"/>
    <n v="2"/>
    <s v="i"/>
    <n v="3.3500000000000002E-2"/>
    <n v="2.7086000000000001"/>
    <n v="-3.2256999999999998"/>
    <n v="2.3852000000000002"/>
    <n v="204.88261780856331"/>
    <n v="311.79310623759653"/>
    <n v="623.58621247519307"/>
  </r>
  <r>
    <n v="2019"/>
    <d v="2019-03-18T00:00:00"/>
    <x v="8"/>
    <s v="BDR"/>
    <x v="7"/>
    <d v="1899-12-30T14:46:00"/>
    <n v="30"/>
    <s v="stop"/>
    <s v="Stoplight Parrotfish"/>
    <s v="Sparisoma viride"/>
    <x v="7"/>
    <x v="1"/>
    <n v="15"/>
    <n v="2"/>
    <s v="j"/>
    <n v="1.38E-2"/>
    <n v="3.04"/>
    <n v="-4.4317000000000002"/>
    <n v="2.9051"/>
    <n v="51.903484390238546"/>
    <n v="77.635922295629129"/>
    <n v="155.27184459125826"/>
  </r>
  <r>
    <n v="2019"/>
    <d v="2019-03-18T00:00:00"/>
    <x v="8"/>
    <s v="BDR"/>
    <x v="7"/>
    <d v="1899-12-30T14:46:00"/>
    <n v="30"/>
    <s v="prp"/>
    <s v="Princess Parrotfish"/>
    <s v="Scarus taeniopterus"/>
    <x v="7"/>
    <x v="1"/>
    <n v="33"/>
    <n v="1"/>
    <s v="t"/>
    <n v="3.3500000000000002E-2"/>
    <n v="2.7086000000000001"/>
    <n v="-3.2256999999999998"/>
    <n v="2.3852000000000002"/>
    <n v="434.60194397652009"/>
    <n v="604.58789760290301"/>
    <n v="604.58789760290301"/>
  </r>
  <r>
    <n v="2019"/>
    <d v="2019-03-18T00:00:00"/>
    <x v="8"/>
    <s v="BDR"/>
    <x v="7"/>
    <d v="1899-12-30T14:46:00"/>
    <n v="30"/>
    <s v="prp"/>
    <s v="Princess Parrotfish"/>
    <s v="Scarus taeniopterus"/>
    <x v="7"/>
    <x v="1"/>
    <n v="25"/>
    <n v="1"/>
    <s v="i"/>
    <n v="3.3500000000000002E-2"/>
    <n v="2.7086000000000001"/>
    <n v="-3.2256999999999998"/>
    <n v="2.3852000000000002"/>
    <n v="204.88261780856331"/>
    <n v="311.79310623759653"/>
    <n v="311.79310623759653"/>
  </r>
  <r>
    <n v="2019"/>
    <d v="2019-03-18T00:00:00"/>
    <x v="8"/>
    <s v="BDR"/>
    <x v="7"/>
    <d v="1899-12-30T14:46:00"/>
    <n v="30"/>
    <s v="stop"/>
    <s v="Stoplight Parrotfish"/>
    <s v="Sparisoma viride"/>
    <x v="7"/>
    <x v="1"/>
    <n v="37"/>
    <n v="1"/>
    <s v="t"/>
    <n v="1.38E-2"/>
    <n v="3.04"/>
    <n v="-4.4317000000000002"/>
    <n v="2.9051"/>
    <n v="807.62978579086393"/>
    <n v="1069.5050229565832"/>
    <n v="1069.5050229565832"/>
  </r>
  <r>
    <n v="2019"/>
    <d v="2019-03-18T00:00:00"/>
    <x v="8"/>
    <s v="BDR"/>
    <x v="7"/>
    <d v="1899-12-30T14:46:00"/>
    <n v="30"/>
    <s v="stop"/>
    <s v="Stoplight Parrotfish"/>
    <s v="Sparisoma viride"/>
    <x v="7"/>
    <x v="1"/>
    <n v="13"/>
    <n v="3"/>
    <s v="j"/>
    <n v="1.38E-2"/>
    <n v="3.04"/>
    <n v="-4.4317000000000002"/>
    <n v="2.9051"/>
    <n v="33.594399108137019"/>
    <n v="51.229112573228946"/>
    <n v="153.68733771968684"/>
  </r>
  <r>
    <n v="2019"/>
    <d v="2019-03-18T00:00:00"/>
    <x v="8"/>
    <s v="BDR"/>
    <x v="7"/>
    <d v="1899-12-30T14:46:00"/>
    <n v="30"/>
    <s v="snp"/>
    <s v="Sharp-nose puffer "/>
    <s v="Canthigaster rostrata"/>
    <x v="11"/>
    <x v="2"/>
    <n v="3"/>
    <n v="12"/>
    <m/>
    <n v="2.239E-2"/>
    <n v="2.96"/>
    <s v="NA"/>
    <s v="NA"/>
    <n v="0.57853948885208784"/>
    <s v="NA"/>
    <n v="6.942473866225054"/>
  </r>
  <r>
    <n v="2019"/>
    <d v="2019-03-18T00:00:00"/>
    <x v="8"/>
    <s v="BDR"/>
    <x v="7"/>
    <d v="1899-12-30T14:46:00"/>
    <n v="30"/>
    <s v="scf"/>
    <s v="Scrawled Filefish"/>
    <s v="Aluterus scriptus"/>
    <x v="9"/>
    <x v="2"/>
    <n v="15"/>
    <n v="1"/>
    <m/>
    <n v="0.82299999999999995"/>
    <n v="1.8136000000000001"/>
    <s v="NA"/>
    <s v="NA"/>
    <n v="111.77867123123499"/>
    <s v="NA"/>
    <n v="111.77867123123499"/>
  </r>
  <r>
    <n v="2019"/>
    <d v="2019-03-18T00:00:00"/>
    <x v="8"/>
    <s v="BDR"/>
    <x v="7"/>
    <d v="1899-12-30T14:46:00"/>
    <n v="30"/>
    <s v="snp"/>
    <s v="Sharp-nose puffer "/>
    <s v="Canthigaster rostrata"/>
    <x v="11"/>
    <x v="2"/>
    <n v="5"/>
    <n v="7"/>
    <m/>
    <n v="2.239E-2"/>
    <n v="2.96"/>
    <s v="NA"/>
    <s v="NA"/>
    <n v="2.6242506075131411"/>
    <s v="NA"/>
    <n v="18.369754252591989"/>
  </r>
  <r>
    <n v="2019"/>
    <d v="2019-03-18T00:00:00"/>
    <x v="8"/>
    <s v="BDR"/>
    <x v="8"/>
    <d v="1899-12-30T14:46:00"/>
    <n v="30"/>
    <s v="frg"/>
    <s v="French Grunt"/>
    <s v="Haemulon flavolineatum"/>
    <x v="3"/>
    <x v="0"/>
    <n v="15"/>
    <n v="1"/>
    <m/>
    <n v="1.349E-2"/>
    <n v="3"/>
    <s v="NA"/>
    <s v="NA"/>
    <n v="45.528750000000002"/>
    <s v="NA"/>
    <n v="45.528750000000002"/>
  </r>
  <r>
    <n v="2019"/>
    <d v="2019-03-18T00:00:00"/>
    <x v="8"/>
    <s v="BDR"/>
    <x v="8"/>
    <d v="1899-12-30T14:46:00"/>
    <n v="30"/>
    <s v="ham"/>
    <s v="Hamlet spp."/>
    <s v="Hypoplectrus puella"/>
    <x v="2"/>
    <x v="0"/>
    <n v="10"/>
    <n v="1"/>
    <m/>
    <n v="1.7780000000000001E-2"/>
    <n v="3.03"/>
    <s v="NA"/>
    <s v="NA"/>
    <n v="19.051613247124653"/>
    <s v="NA"/>
    <n v="19.051613247124653"/>
  </r>
  <r>
    <n v="2019"/>
    <d v="2019-03-18T00:00:00"/>
    <x v="8"/>
    <s v="BDR"/>
    <x v="8"/>
    <d v="1899-12-30T14:46:00"/>
    <n v="30"/>
    <s v="blg"/>
    <s v="Blue Striped Grunt"/>
    <s v="Haemulon sciurus"/>
    <x v="3"/>
    <x v="0"/>
    <n v="25"/>
    <n v="1"/>
    <m/>
    <n v="1.549E-2"/>
    <n v="2.98"/>
    <s v="NA"/>
    <s v="NA"/>
    <n v="226.94083246080001"/>
    <s v="NA"/>
    <n v="226.94083246080001"/>
  </r>
  <r>
    <n v="2019"/>
    <d v="2019-03-18T00:00:00"/>
    <x v="8"/>
    <s v="BDR"/>
    <x v="8"/>
    <d v="1899-12-30T14:46:00"/>
    <n v="30"/>
    <s v="frg"/>
    <s v="French Grunt"/>
    <s v="Haemulon flavolineatum"/>
    <x v="3"/>
    <x v="0"/>
    <n v="17"/>
    <n v="1"/>
    <m/>
    <n v="1.349E-2"/>
    <n v="3"/>
    <s v="NA"/>
    <s v="NA"/>
    <n v="66.27637"/>
    <s v="NA"/>
    <n v="66.27637"/>
  </r>
  <r>
    <n v="2019"/>
    <d v="2019-03-18T00:00:00"/>
    <x v="8"/>
    <s v="BDR"/>
    <x v="8"/>
    <d v="1899-12-30T14:46:00"/>
    <n v="30"/>
    <s v="sms"/>
    <s v="Schoolmaster snapper"/>
    <s v="Lutjanus apodus"/>
    <x v="0"/>
    <x v="0"/>
    <n v="20"/>
    <n v="2"/>
    <m/>
    <n v="1.413E-2"/>
    <n v="2.98"/>
    <s v="NA"/>
    <s v="NA"/>
    <n v="106.46614985661742"/>
    <s v="NA"/>
    <n v="212.93229971323484"/>
  </r>
  <r>
    <n v="2019"/>
    <d v="2019-03-18T00:00:00"/>
    <x v="8"/>
    <s v="BDR"/>
    <x v="8"/>
    <d v="1899-12-30T14:46:00"/>
    <n v="30"/>
    <s v="sph"/>
    <s v="Spanish Hogfish"/>
    <s v="Bodianus rufus"/>
    <x v="1"/>
    <x v="0"/>
    <n v="10"/>
    <n v="1"/>
    <m/>
    <n v="1.44E-2"/>
    <n v="3.0531999999999999"/>
    <s v="NA"/>
    <s v="NA"/>
    <n v="16.276555076237244"/>
    <s v="NA"/>
    <n v="16.276555076237244"/>
  </r>
  <r>
    <n v="2019"/>
    <d v="2019-03-18T00:00:00"/>
    <x v="8"/>
    <s v="BDR"/>
    <x v="8"/>
    <d v="1899-12-30T14:46:00"/>
    <n v="30"/>
    <s v="yhw"/>
    <s v="Yellowhead Wrasse"/>
    <s v="Halichoeres garnoti"/>
    <x v="1"/>
    <x v="0"/>
    <n v="13"/>
    <n v="2"/>
    <m/>
    <n v="0.01"/>
    <n v="3.13"/>
    <s v="NA"/>
    <s v="NA"/>
    <n v="30.664980490582739"/>
    <s v="NA"/>
    <n v="61.329960981165478"/>
  </r>
  <r>
    <n v="2019"/>
    <d v="2019-03-18T00:00:00"/>
    <x v="8"/>
    <s v="BDR"/>
    <x v="8"/>
    <d v="1899-12-30T14:46:00"/>
    <n v="30"/>
    <s v="ham"/>
    <s v="Hamlet spp."/>
    <s v="Hypoplectrus puella"/>
    <x v="2"/>
    <x v="0"/>
    <n v="10"/>
    <n v="1"/>
    <m/>
    <n v="1.7780000000000001E-2"/>
    <n v="3.03"/>
    <s v="NA"/>
    <s v="NA"/>
    <n v="19.051613247124653"/>
    <s v="NA"/>
    <n v="19.051613247124653"/>
  </r>
  <r>
    <n v="2019"/>
    <d v="2019-03-18T00:00:00"/>
    <x v="8"/>
    <s v="BDR"/>
    <x v="8"/>
    <d v="1899-12-30T14:46:00"/>
    <n v="30"/>
    <s v="gom"/>
    <s v="Goldentail Moray"/>
    <s v="Gymnothorax miliaris"/>
    <x v="5"/>
    <x v="0"/>
    <n v="25"/>
    <n v="1"/>
    <m/>
    <n v="1.8600000000000001E-3"/>
    <n v="3.07"/>
    <s v="NA"/>
    <s v="NA"/>
    <n v="36.407325015553866"/>
    <s v="NA"/>
    <n v="36.407325015553866"/>
  </r>
  <r>
    <n v="2019"/>
    <d v="2019-03-18T00:00:00"/>
    <x v="8"/>
    <s v="BDR"/>
    <x v="8"/>
    <d v="1899-12-30T14:46:00"/>
    <n v="30"/>
    <s v="stop"/>
    <s v="Stoplight Parrotfish"/>
    <s v="Sparisoma viride"/>
    <x v="7"/>
    <x v="1"/>
    <n v="25"/>
    <n v="1"/>
    <s v="i"/>
    <n v="1.38E-2"/>
    <n v="3.04"/>
    <n v="-4.4317000000000002"/>
    <n v="2.9051"/>
    <n v="245.25434644114358"/>
    <n v="342.41715863912742"/>
    <n v="342.41715863912742"/>
  </r>
  <r>
    <n v="2019"/>
    <d v="2019-03-18T00:00:00"/>
    <x v="8"/>
    <s v="BDR"/>
    <x v="8"/>
    <d v="1899-12-30T14:46:00"/>
    <n v="30"/>
    <s v="qup"/>
    <s v="Queen Parrotfish"/>
    <s v="Scarus vetula"/>
    <x v="7"/>
    <x v="1"/>
    <n v="27"/>
    <n v="1"/>
    <s v="i"/>
    <n v="1.38E-2"/>
    <n v="3.03"/>
    <n v="-5.0162000000000004"/>
    <n v="3.1109"/>
    <n v="299.85499780940251"/>
    <n v="352.80077779738235"/>
    <n v="352.80077779738235"/>
  </r>
  <r>
    <n v="2019"/>
    <d v="2019-03-18T00:00:00"/>
    <x v="8"/>
    <s v="BDR"/>
    <x v="8"/>
    <d v="1899-12-30T14:46:00"/>
    <n v="30"/>
    <s v="qup"/>
    <s v="Queen Parrotfish"/>
    <s v="Scarus vetula"/>
    <x v="7"/>
    <x v="1"/>
    <n v="15"/>
    <n v="1"/>
    <s v="j"/>
    <n v="1.38E-2"/>
    <n v="3.03"/>
    <n v="-5.0162000000000004"/>
    <n v="3.1109"/>
    <n v="50.516773140000247"/>
    <n v="56.67640536097241"/>
    <n v="56.67640536097241"/>
  </r>
  <r>
    <n v="2019"/>
    <d v="2019-03-18T00:00:00"/>
    <x v="8"/>
    <s v="BDR"/>
    <x v="8"/>
    <d v="1899-12-30T14:46:00"/>
    <n v="30"/>
    <s v="blt"/>
    <s v="Blue Tang"/>
    <s v="Acanthurus coeruleus"/>
    <x v="8"/>
    <x v="1"/>
    <n v="13"/>
    <n v="1"/>
    <m/>
    <n v="2.512E-2"/>
    <n v="2.96"/>
    <n v="-2.8241999999999998"/>
    <n v="2.2637999999999998"/>
    <n v="49.807180515954464"/>
    <n v="91.483961183754317"/>
    <n v="91.483961183754317"/>
  </r>
  <r>
    <n v="2019"/>
    <d v="2019-03-18T00:00:00"/>
    <x v="8"/>
    <s v="BDR"/>
    <x v="8"/>
    <d v="1899-12-30T14:46:00"/>
    <n v="30"/>
    <s v="qup"/>
    <s v="Queen Parrotfish"/>
    <s v="Scarus vetula"/>
    <x v="7"/>
    <x v="1"/>
    <n v="20"/>
    <n v="3"/>
    <s v="j"/>
    <n v="1.38E-2"/>
    <n v="3.03"/>
    <n v="-5.0162000000000004"/>
    <n v="3.1109"/>
    <n v="120.7813760748945"/>
    <n v="138.69928220116935"/>
    <n v="416.09784660350806"/>
  </r>
  <r>
    <n v="2019"/>
    <d v="2019-03-18T00:00:00"/>
    <x v="8"/>
    <s v="BDR"/>
    <x v="8"/>
    <d v="1899-12-30T14:46:00"/>
    <n v="30"/>
    <s v="stop"/>
    <s v="Stoplight Parrotfish"/>
    <s v="Sparisoma viride"/>
    <x v="7"/>
    <x v="1"/>
    <n v="20"/>
    <n v="1"/>
    <s v="i"/>
    <n v="1.38E-2"/>
    <n v="3.04"/>
    <n v="-4.4317000000000002"/>
    <n v="2.9051"/>
    <n v="124.45440510662077"/>
    <n v="179.06975540636282"/>
    <n v="179.06975540636282"/>
  </r>
  <r>
    <n v="2019"/>
    <d v="2019-03-18T00:00:00"/>
    <x v="8"/>
    <s v="BDR"/>
    <x v="8"/>
    <d v="1899-12-30T14:46:00"/>
    <n v="30"/>
    <s v="ocs"/>
    <s v="Ocean Surgeonfish"/>
    <s v="Acanthurus bahianus"/>
    <x v="8"/>
    <x v="1"/>
    <n v="15"/>
    <n v="1"/>
    <m/>
    <n v="1.8620000000000001E-2"/>
    <n v="2.91"/>
    <n v="-4.6005000000000003"/>
    <n v="2.9752000000000001"/>
    <n v="49.249887240092868"/>
    <n v="74.783659607909669"/>
    <n v="74.783659607909669"/>
  </r>
  <r>
    <n v="2019"/>
    <d v="2019-03-18T00:00:00"/>
    <x v="8"/>
    <s v="BDR"/>
    <x v="8"/>
    <d v="1899-12-30T14:46:00"/>
    <n v="30"/>
    <s v="blt"/>
    <s v="Blue Tang"/>
    <s v="Acanthurus coeruleus"/>
    <x v="8"/>
    <x v="1"/>
    <n v="15"/>
    <n v="1"/>
    <m/>
    <n v="2.512E-2"/>
    <n v="2.96"/>
    <n v="-2.8241999999999998"/>
    <n v="2.2637999999999998"/>
    <n v="76.076366478829684"/>
    <n v="126.48394196747614"/>
    <n v="126.48394196747614"/>
  </r>
  <r>
    <n v="2019"/>
    <d v="2019-03-18T00:00:00"/>
    <x v="8"/>
    <s v="BDR"/>
    <x v="8"/>
    <d v="1899-12-30T14:46:00"/>
    <n v="30"/>
    <s v="qup"/>
    <s v="Queen Parrotfish"/>
    <s v="Scarus vetula"/>
    <x v="7"/>
    <x v="1"/>
    <n v="10"/>
    <n v="7"/>
    <s v="j"/>
    <n v="1.38E-2"/>
    <n v="3.03"/>
    <n v="-5.0162000000000004"/>
    <n v="3.1109"/>
    <n v="14.786966412278975"/>
    <n v="16.054618868009708"/>
    <n v="112.38233207606795"/>
  </r>
  <r>
    <n v="2019"/>
    <d v="2019-03-18T00:00:00"/>
    <x v="8"/>
    <s v="BDR"/>
    <x v="8"/>
    <d v="1899-12-30T14:46:00"/>
    <n v="30"/>
    <s v="blt"/>
    <s v="Blue Tang"/>
    <s v="Acanthurus coeruleus"/>
    <x v="8"/>
    <x v="1"/>
    <n v="13"/>
    <n v="6"/>
    <m/>
    <n v="2.512E-2"/>
    <n v="2.96"/>
    <n v="-2.8241999999999998"/>
    <n v="2.2637999999999998"/>
    <n v="49.807180515954464"/>
    <n v="91.483961183754317"/>
    <n v="548.90376710252588"/>
  </r>
  <r>
    <n v="2019"/>
    <d v="2019-03-18T00:00:00"/>
    <x v="8"/>
    <s v="BDR"/>
    <x v="8"/>
    <d v="1899-12-30T14:46:00"/>
    <n v="30"/>
    <s v="snp"/>
    <s v="Sharp-nose puffer "/>
    <s v="Canthigaster rostrata"/>
    <x v="11"/>
    <x v="2"/>
    <n v="4"/>
    <n v="7"/>
    <m/>
    <n v="2.239E-2"/>
    <n v="2.96"/>
    <s v="NA"/>
    <s v="NA"/>
    <n v="1.3556627654519102"/>
    <s v="NA"/>
    <n v="9.4896393581633713"/>
  </r>
  <r>
    <n v="2019"/>
    <d v="2019-03-18T00:00:00"/>
    <x v="8"/>
    <s v="BDR"/>
    <x v="8"/>
    <d v="1899-12-30T14:46:00"/>
    <n v="30"/>
    <s v="rkb"/>
    <s v="Rock Beauty"/>
    <s v="Holacanthus tricolour"/>
    <x v="15"/>
    <x v="2"/>
    <n v="5"/>
    <n v="1"/>
    <m/>
    <n v="3.388E-2"/>
    <n v="2.91"/>
    <s v="NA"/>
    <s v="NA"/>
    <n v="3.6639211118993762"/>
    <s v="NA"/>
    <n v="3.6639211118993762"/>
  </r>
  <r>
    <n v="2019"/>
    <d v="2019-03-18T00:00:00"/>
    <x v="8"/>
    <s v="BDR"/>
    <x v="8"/>
    <d v="1899-12-30T14:46:00"/>
    <n v="30"/>
    <s v="crw"/>
    <s v="Creole Wrasse"/>
    <s v="Clepticus parrae"/>
    <x v="1"/>
    <x v="3"/>
    <n v="20"/>
    <n v="1"/>
    <m/>
    <n v="9.5499999999999995E-3"/>
    <n v="3.05"/>
    <s v="NA"/>
    <s v="NA"/>
    <n v="88.745197112613667"/>
    <s v="NA"/>
    <n v="88.745197112613667"/>
  </r>
  <r>
    <n v="2019"/>
    <d v="2019-03-18T00:00:00"/>
    <x v="8"/>
    <s v="BDR"/>
    <x v="9"/>
    <d v="1899-12-30T14:46:00"/>
    <n v="30"/>
    <s v="blg"/>
    <s v="Blue Striped Grunt"/>
    <s v="Haemulon sciurus"/>
    <x v="3"/>
    <x v="0"/>
    <n v="23"/>
    <n v="1"/>
    <m/>
    <n v="1.549E-2"/>
    <n v="2.98"/>
    <s v="NA"/>
    <s v="NA"/>
    <n v="177.01104626715187"/>
    <s v="NA"/>
    <n v="177.01104626715187"/>
  </r>
  <r>
    <n v="2019"/>
    <d v="2019-03-18T00:00:00"/>
    <x v="8"/>
    <s v="BDR"/>
    <x v="9"/>
    <d v="1899-12-30T14:46:00"/>
    <n v="30"/>
    <s v="grb"/>
    <s v="Graysby"/>
    <s v="Cephalopholis cruentata"/>
    <x v="2"/>
    <x v="0"/>
    <n v="15"/>
    <n v="1"/>
    <m/>
    <n v="1.1220000000000001E-2"/>
    <n v="3.07"/>
    <s v="NA"/>
    <s v="NA"/>
    <n v="45.771276260722111"/>
    <s v="NA"/>
    <n v="45.771276260722111"/>
  </r>
  <r>
    <n v="2019"/>
    <d v="2019-03-18T00:00:00"/>
    <x v="8"/>
    <s v="BDR"/>
    <x v="9"/>
    <d v="1899-12-30T14:46:00"/>
    <n v="30"/>
    <s v="sms"/>
    <s v="Schoolmaster snapper"/>
    <s v="Lutjanus apodus"/>
    <x v="0"/>
    <x v="0"/>
    <n v="40"/>
    <n v="1"/>
    <m/>
    <n v="1.413E-2"/>
    <n v="2.98"/>
    <s v="NA"/>
    <s v="NA"/>
    <n v="840.00319128069634"/>
    <s v="NA"/>
    <n v="840.00319128069634"/>
  </r>
  <r>
    <n v="2019"/>
    <d v="2019-03-18T00:00:00"/>
    <x v="8"/>
    <s v="BDR"/>
    <x v="9"/>
    <d v="1899-12-30T14:46:00"/>
    <n v="30"/>
    <s v="4eb"/>
    <s v="Foureye Butterflyfish"/>
    <s v="Chaetodon capistratus"/>
    <x v="16"/>
    <x v="0"/>
    <n v="10"/>
    <n v="2"/>
    <m/>
    <n v="2.512E-2"/>
    <n v="3.1"/>
    <s v="NA"/>
    <s v="NA"/>
    <n v="31.624206344269499"/>
    <s v="NA"/>
    <n v="63.248412688538998"/>
  </r>
  <r>
    <n v="2019"/>
    <d v="2019-03-18T00:00:00"/>
    <x v="8"/>
    <s v="BDR"/>
    <x v="9"/>
    <d v="1899-12-30T14:46:00"/>
    <n v="30"/>
    <s v="trum"/>
    <s v="Atlantic trumpetfish"/>
    <s v="Aulostomus maculatus"/>
    <x v="14"/>
    <x v="0"/>
    <n v="30"/>
    <n v="1"/>
    <m/>
    <n v="1E-4"/>
    <n v="3.5539999999999998"/>
    <s v="NA"/>
    <s v="NA"/>
    <n v="17.770061844764207"/>
    <s v="NA"/>
    <n v="17.770061844764207"/>
  </r>
  <r>
    <n v="2019"/>
    <d v="2019-03-18T00:00:00"/>
    <x v="8"/>
    <s v="BDR"/>
    <x v="9"/>
    <d v="1899-12-30T14:46:00"/>
    <n v="30"/>
    <s v="ygf"/>
    <s v="Goatfish"/>
    <s v="Mulloidichthys martinicus"/>
    <x v="4"/>
    <x v="0"/>
    <n v="15"/>
    <n v="3"/>
    <m/>
    <n v="9.7699999999999992E-3"/>
    <n v="3.12"/>
    <s v="NA"/>
    <s v="NA"/>
    <n v="45.635129993427114"/>
    <s v="NA"/>
    <n v="136.90538998028134"/>
  </r>
  <r>
    <n v="2019"/>
    <d v="2019-03-18T00:00:00"/>
    <x v="8"/>
    <s v="BDR"/>
    <x v="9"/>
    <d v="1899-12-30T14:46:00"/>
    <n v="30"/>
    <s v="yhw"/>
    <s v="Yellowhead Wrasse"/>
    <s v="Halichoeres garnoti"/>
    <x v="1"/>
    <x v="0"/>
    <n v="10"/>
    <n v="3"/>
    <m/>
    <n v="0.01"/>
    <n v="3.13"/>
    <s v="NA"/>
    <s v="NA"/>
    <n v="13.48962882591654"/>
    <s v="NA"/>
    <n v="40.468886477749621"/>
  </r>
  <r>
    <n v="2019"/>
    <d v="2019-03-18T00:00:00"/>
    <x v="8"/>
    <s v="BDR"/>
    <x v="9"/>
    <d v="1899-12-30T14:46:00"/>
    <n v="30"/>
    <s v="frg"/>
    <s v="French Grunt"/>
    <s v="Haemulon flavolineatum"/>
    <x v="3"/>
    <x v="0"/>
    <n v="20"/>
    <n v="1"/>
    <m/>
    <n v="1.349E-2"/>
    <n v="3"/>
    <s v="NA"/>
    <s v="NA"/>
    <n v="107.92"/>
    <s v="NA"/>
    <n v="107.92"/>
  </r>
  <r>
    <n v="2019"/>
    <d v="2019-03-18T00:00:00"/>
    <x v="8"/>
    <s v="BDR"/>
    <x v="9"/>
    <d v="1899-12-30T14:46:00"/>
    <n v="30"/>
    <s v="4eb"/>
    <s v="Foureye Butterflyfish"/>
    <s v="Chaetodon capistratus"/>
    <x v="16"/>
    <x v="0"/>
    <n v="7"/>
    <n v="1"/>
    <m/>
    <n v="2.512E-2"/>
    <n v="3.1"/>
    <s v="NA"/>
    <s v="NA"/>
    <n v="10.467032173687647"/>
    <s v="NA"/>
    <n v="10.467032173687647"/>
  </r>
  <r>
    <n v="2019"/>
    <d v="2019-03-18T00:00:00"/>
    <x v="8"/>
    <s v="BDR"/>
    <x v="9"/>
    <d v="1899-12-30T14:46:00"/>
    <n v="30"/>
    <s v="pcf"/>
    <s v="Peacock Flounder"/>
    <s v="Bothus lunatus"/>
    <x v="17"/>
    <x v="0"/>
    <n v="20"/>
    <n v="1"/>
    <m/>
    <n v="1.047E-2"/>
    <n v="3.05"/>
    <s v="NA"/>
    <s v="NA"/>
    <n v="97.294472645975404"/>
    <s v="NA"/>
    <n v="97.294472645975404"/>
  </r>
  <r>
    <n v="2019"/>
    <d v="2019-03-18T00:00:00"/>
    <x v="8"/>
    <s v="BDR"/>
    <x v="9"/>
    <d v="1899-12-30T14:46:00"/>
    <n v="30"/>
    <s v="4eb"/>
    <s v="Foureye Butterflyfish"/>
    <s v="Chaetodon capistratus"/>
    <x v="16"/>
    <x v="0"/>
    <n v="10"/>
    <n v="2"/>
    <m/>
    <n v="2.512E-2"/>
    <n v="3.1"/>
    <s v="NA"/>
    <s v="NA"/>
    <n v="31.624206344269499"/>
    <s v="NA"/>
    <n v="63.248412688538998"/>
  </r>
  <r>
    <n v="2019"/>
    <d v="2019-03-18T00:00:00"/>
    <x v="8"/>
    <s v="BDR"/>
    <x v="9"/>
    <d v="1899-12-30T14:46:00"/>
    <n v="30"/>
    <s v="qup"/>
    <s v="Queen Parrotfish"/>
    <s v="Scarus vetula"/>
    <x v="7"/>
    <x v="1"/>
    <n v="25"/>
    <n v="1"/>
    <s v="i"/>
    <n v="1.38E-2"/>
    <n v="3.03"/>
    <n v="-5.0162000000000004"/>
    <n v="3.1109"/>
    <n v="237.48561721155306"/>
    <n v="277.684458006971"/>
    <n v="277.684458006971"/>
  </r>
  <r>
    <n v="2019"/>
    <d v="2019-03-18T00:00:00"/>
    <x v="8"/>
    <s v="BDR"/>
    <x v="9"/>
    <d v="1899-12-30T14:46:00"/>
    <n v="30"/>
    <s v="blt"/>
    <s v="Blue Tang"/>
    <s v="Acanthurus coeruleus"/>
    <x v="8"/>
    <x v="1"/>
    <n v="15"/>
    <n v="3"/>
    <m/>
    <n v="2.512E-2"/>
    <n v="2.96"/>
    <n v="-2.8241999999999998"/>
    <n v="2.2637999999999998"/>
    <n v="76.076366478829684"/>
    <n v="126.48394196747614"/>
    <n v="379.45182590242842"/>
  </r>
  <r>
    <n v="2019"/>
    <d v="2019-03-18T00:00:00"/>
    <x v="8"/>
    <s v="BDR"/>
    <x v="9"/>
    <d v="1899-12-30T14:46:00"/>
    <n v="30"/>
    <s v="stop"/>
    <s v="Stoplight Parrotfish"/>
    <s v="Sparisoma viride"/>
    <x v="7"/>
    <x v="1"/>
    <n v="30"/>
    <n v="1"/>
    <s v="t"/>
    <n v="1.38E-2"/>
    <n v="3.04"/>
    <n v="-4.4317000000000002"/>
    <n v="2.9051"/>
    <n v="426.90151962585236"/>
    <n v="581.54718397712224"/>
    <n v="581.54718397712224"/>
  </r>
  <r>
    <n v="2019"/>
    <d v="2019-03-18T00:00:00"/>
    <x v="8"/>
    <s v="BDR"/>
    <x v="9"/>
    <d v="1899-12-30T14:46:00"/>
    <n v="30"/>
    <s v="prp"/>
    <s v="Princess Parrotfish"/>
    <s v="Scarus taeniopterus"/>
    <x v="7"/>
    <x v="1"/>
    <n v="13"/>
    <n v="7"/>
    <m/>
    <n v="3.3500000000000002E-2"/>
    <n v="2.7086000000000001"/>
    <n v="-3.2256999999999998"/>
    <n v="2.3852000000000002"/>
    <n v="34.855536441080481"/>
    <n v="65.535660968650873"/>
    <n v="458.74962678055613"/>
  </r>
  <r>
    <n v="2019"/>
    <d v="2019-03-18T00:00:00"/>
    <x v="8"/>
    <s v="BDR"/>
    <x v="9"/>
    <d v="1899-12-30T14:46:00"/>
    <n v="30"/>
    <s v="rkb"/>
    <s v="Rock Beauty"/>
    <s v="Holacanthus tricolour"/>
    <x v="15"/>
    <x v="2"/>
    <n v="20"/>
    <n v="1"/>
    <m/>
    <n v="3.388E-2"/>
    <n v="2.91"/>
    <s v="NA"/>
    <s v="NA"/>
    <n v="206.98586519335453"/>
    <s v="NA"/>
    <n v="206.98586519335453"/>
  </r>
  <r>
    <n v="2019"/>
    <d v="2019-03-18T00:00:00"/>
    <x v="8"/>
    <s v="BDR"/>
    <x v="9"/>
    <d v="1899-12-30T14:46:00"/>
    <n v="30"/>
    <s v="snp"/>
    <s v="Sharp-nose puffer "/>
    <s v="Canthigaster rostrata"/>
    <x v="11"/>
    <x v="2"/>
    <n v="4"/>
    <n v="7"/>
    <m/>
    <n v="2.239E-2"/>
    <n v="2.96"/>
    <s v="NA"/>
    <s v="NA"/>
    <n v="1.3556627654519102"/>
    <s v="NA"/>
    <n v="9.4896393581633713"/>
  </r>
  <r>
    <n v="2019"/>
    <d v="2019-03-18T00:00:00"/>
    <x v="8"/>
    <s v="BDR"/>
    <x v="9"/>
    <d v="1899-12-30T14:46:00"/>
    <n v="30"/>
    <s v="snp"/>
    <s v="Sharp-nose puffer "/>
    <s v="Canthigaster rostrata"/>
    <x v="11"/>
    <x v="2"/>
    <n v="3"/>
    <n v="7"/>
    <m/>
    <n v="2.239E-2"/>
    <n v="2.96"/>
    <s v="NA"/>
    <s v="NA"/>
    <n v="0.57853948885208784"/>
    <s v="NA"/>
    <n v="4.0497764219646148"/>
  </r>
  <r>
    <n v="2019"/>
    <d v="2019-03-18T00:00:00"/>
    <x v="8"/>
    <s v="BDR"/>
    <x v="10"/>
    <d v="1899-12-30T14:46:00"/>
    <n v="30"/>
    <s v="frg"/>
    <s v="French Grunt"/>
    <s v="Haemulon flavolineatum"/>
    <x v="3"/>
    <x v="0"/>
    <n v="15"/>
    <n v="1"/>
    <m/>
    <n v="1.349E-2"/>
    <n v="3"/>
    <s v="NA"/>
    <s v="NA"/>
    <n v="45.528750000000002"/>
    <s v="NA"/>
    <n v="45.528750000000002"/>
  </r>
  <r>
    <n v="2019"/>
    <d v="2019-03-18T00:00:00"/>
    <x v="8"/>
    <s v="BDR"/>
    <x v="10"/>
    <d v="1899-12-30T14:46:00"/>
    <n v="30"/>
    <s v="sms"/>
    <s v="Schoolmaster snapper"/>
    <s v="Lutjanus apodus"/>
    <x v="0"/>
    <x v="0"/>
    <n v="26"/>
    <n v="1"/>
    <m/>
    <n v="1.413E-2"/>
    <n v="2.98"/>
    <s v="NA"/>
    <s v="NA"/>
    <n v="232.68197359448862"/>
    <s v="NA"/>
    <n v="232.68197359448862"/>
  </r>
  <r>
    <n v="2019"/>
    <d v="2019-03-18T00:00:00"/>
    <x v="8"/>
    <s v="BDR"/>
    <x v="10"/>
    <d v="1899-12-30T14:46:00"/>
    <n v="30"/>
    <s v="frg"/>
    <s v="French Grunt"/>
    <s v="Haemulon flavolineatum"/>
    <x v="3"/>
    <x v="0"/>
    <n v="20"/>
    <n v="1"/>
    <m/>
    <n v="1.349E-2"/>
    <n v="3"/>
    <s v="NA"/>
    <s v="NA"/>
    <n v="107.92"/>
    <s v="NA"/>
    <n v="107.92"/>
  </r>
  <r>
    <n v="2019"/>
    <d v="2019-03-18T00:00:00"/>
    <x v="8"/>
    <s v="BDR"/>
    <x v="10"/>
    <d v="1899-12-30T14:46:00"/>
    <n v="30"/>
    <s v="inl"/>
    <s v="Inshore Lizardfish"/>
    <s v="Synodus foetens"/>
    <x v="19"/>
    <x v="0"/>
    <n v="30"/>
    <n v="1"/>
    <m/>
    <n v="3.8E-3"/>
    <n v="3.21"/>
    <s v="NA"/>
    <s v="NA"/>
    <n v="209.57661632445729"/>
    <s v="NA"/>
    <n v="209.57661632445729"/>
  </r>
  <r>
    <n v="2019"/>
    <d v="2019-03-18T00:00:00"/>
    <x v="8"/>
    <s v="BDR"/>
    <x v="10"/>
    <d v="1899-12-30T14:46:00"/>
    <n v="30"/>
    <s v="stop"/>
    <s v="Stoplight Parrotfish"/>
    <s v="Sparisoma viride"/>
    <x v="7"/>
    <x v="1"/>
    <n v="20"/>
    <n v="1"/>
    <s v="i"/>
    <n v="1.38E-2"/>
    <n v="3.04"/>
    <n v="-4.4317000000000002"/>
    <n v="2.9051"/>
    <n v="124.45440510662077"/>
    <n v="179.06975540636282"/>
    <n v="179.06975540636282"/>
  </r>
  <r>
    <n v="2019"/>
    <d v="2019-03-18T00:00:00"/>
    <x v="8"/>
    <s v="BDR"/>
    <x v="10"/>
    <d v="1899-12-30T14:46:00"/>
    <n v="30"/>
    <s v="qup"/>
    <s v="Queen Parrotfish"/>
    <s v="Scarus vetula"/>
    <x v="7"/>
    <x v="1"/>
    <n v="30"/>
    <n v="1"/>
    <s v="i"/>
    <n v="1.38E-2"/>
    <n v="3.03"/>
    <n v="-5.0162000000000004"/>
    <n v="3.1109"/>
    <n v="412.62590342031763"/>
    <n v="489.6395738782121"/>
    <n v="489.6395738782121"/>
  </r>
  <r>
    <n v="2019"/>
    <d v="2019-03-18T00:00:00"/>
    <x v="8"/>
    <s v="BDR"/>
    <x v="10"/>
    <d v="1899-12-30T14:46:00"/>
    <n v="30"/>
    <s v="qup"/>
    <s v="Queen Parrotfish"/>
    <s v="Scarus vetula"/>
    <x v="7"/>
    <x v="1"/>
    <n v="35"/>
    <n v="1"/>
    <s v="t"/>
    <n v="1.38E-2"/>
    <n v="3.03"/>
    <n v="-5.0162000000000004"/>
    <n v="3.1109"/>
    <n v="658.27181550210435"/>
    <n v="790.93588337793562"/>
    <n v="790.93588337793562"/>
  </r>
  <r>
    <n v="2019"/>
    <d v="2019-03-18T00:00:00"/>
    <x v="8"/>
    <s v="BDR"/>
    <x v="10"/>
    <d v="1899-12-30T14:46:00"/>
    <n v="30"/>
    <s v="stop"/>
    <s v="Stoplight Parrotfish"/>
    <s v="Sparisoma viride"/>
    <x v="7"/>
    <x v="1"/>
    <n v="37"/>
    <n v="1"/>
    <s v="t"/>
    <n v="1.38E-2"/>
    <n v="3.04"/>
    <n v="-4.4317000000000002"/>
    <n v="2.9051"/>
    <n v="807.62978579086393"/>
    <n v="1069.5050229565832"/>
    <n v="1069.5050229565832"/>
  </r>
  <r>
    <n v="2019"/>
    <d v="2019-03-18T00:00:00"/>
    <x v="8"/>
    <s v="BDR"/>
    <x v="10"/>
    <d v="1899-12-30T14:46:00"/>
    <n v="30"/>
    <s v="hcc"/>
    <s v="Honeycomb Cowfish"/>
    <s v="Acanthostracion polygonia"/>
    <x v="10"/>
    <x v="2"/>
    <n v="15"/>
    <n v="1"/>
    <m/>
    <n v="2.818E-2"/>
    <n v="2.83"/>
    <s v="NA"/>
    <s v="NA"/>
    <n v="60.017686669439854"/>
    <s v="NA"/>
    <n v="60.017686669439854"/>
  </r>
  <r>
    <n v="2019"/>
    <d v="2019-03-18T00:00:00"/>
    <x v="8"/>
    <s v="BDR"/>
    <x v="10"/>
    <d v="1899-12-30T14:46:00"/>
    <n v="30"/>
    <s v="rkb"/>
    <s v="Rock Beauty"/>
    <s v="Holacanthus tricolour"/>
    <x v="15"/>
    <x v="2"/>
    <n v="20"/>
    <n v="1"/>
    <m/>
    <n v="3.388E-2"/>
    <n v="2.91"/>
    <s v="NA"/>
    <s v="NA"/>
    <n v="206.98586519335453"/>
    <s v="NA"/>
    <n v="206.98586519335453"/>
  </r>
  <r>
    <n v="2019"/>
    <d v="2019-03-17T00:00:00"/>
    <x v="9"/>
    <s v="MWW"/>
    <x v="0"/>
    <d v="1899-12-30T09:55:00"/>
    <n v="33"/>
    <s v="fra"/>
    <s v="French Angelfish"/>
    <s v="Pomacanthus paru"/>
    <x v="15"/>
    <x v="0"/>
    <n v="25"/>
    <n v="1"/>
    <m/>
    <n v="3.09E-2"/>
    <n v="2.95"/>
    <s v="NA"/>
    <s v="NA"/>
    <n v="411.03755634206669"/>
    <s v="NA"/>
    <n v="411.03755634206669"/>
  </r>
  <r>
    <n v="2019"/>
    <d v="2019-03-17T00:00:00"/>
    <x v="9"/>
    <s v="MWW"/>
    <x v="0"/>
    <d v="1899-12-30T09:55:00"/>
    <n v="33"/>
    <s v="sms"/>
    <s v="Schoolmaster snapper"/>
    <s v="Lutjanus apodus"/>
    <x v="0"/>
    <x v="0"/>
    <n v="30"/>
    <n v="1"/>
    <m/>
    <n v="1.413E-2"/>
    <n v="2.98"/>
    <s v="NA"/>
    <s v="NA"/>
    <n v="356.42117772859569"/>
    <s v="NA"/>
    <n v="356.42117772859569"/>
  </r>
  <r>
    <n v="2019"/>
    <d v="2019-03-17T00:00:00"/>
    <x v="9"/>
    <s v="MWW"/>
    <x v="0"/>
    <d v="1899-12-30T09:55:00"/>
    <n v="33"/>
    <s v="sms"/>
    <s v="Schoolmaster snapper"/>
    <s v="Lutjanus apodus"/>
    <x v="0"/>
    <x v="0"/>
    <n v="35"/>
    <n v="1"/>
    <m/>
    <n v="1.413E-2"/>
    <n v="2.98"/>
    <s v="NA"/>
    <s v="NA"/>
    <n v="564.24138129101766"/>
    <s v="NA"/>
    <n v="564.24138129101766"/>
  </r>
  <r>
    <n v="2019"/>
    <d v="2019-03-17T00:00:00"/>
    <x v="9"/>
    <s v="MWW"/>
    <x v="0"/>
    <d v="1899-12-30T09:55:00"/>
    <n v="33"/>
    <s v="sms"/>
    <s v="Schoolmaster snapper"/>
    <s v="Lutjanus apodus"/>
    <x v="0"/>
    <x v="0"/>
    <n v="45"/>
    <n v="1"/>
    <m/>
    <n v="1.413E-2"/>
    <n v="2.98"/>
    <s v="NA"/>
    <s v="NA"/>
    <n v="1193.2060669473269"/>
    <s v="NA"/>
    <n v="1193.2060669473269"/>
  </r>
  <r>
    <n v="2019"/>
    <d v="2019-03-17T00:00:00"/>
    <x v="9"/>
    <s v="MWW"/>
    <x v="0"/>
    <d v="1899-12-30T09:55:00"/>
    <n v="33"/>
    <s v="baj"/>
    <s v="Bar Jack"/>
    <s v="Caranx ruber"/>
    <x v="13"/>
    <x v="0"/>
    <n v="50"/>
    <n v="1"/>
    <m/>
    <n v="1.6979999999999999E-2"/>
    <n v="2.95"/>
    <s v="NA"/>
    <s v="NA"/>
    <n v="1745.416988383573"/>
    <s v="NA"/>
    <n v="1745.416988383573"/>
  </r>
  <r>
    <n v="2019"/>
    <d v="2019-03-17T00:00:00"/>
    <x v="9"/>
    <s v="MWW"/>
    <x v="0"/>
    <d v="1899-12-30T09:55:00"/>
    <n v="33"/>
    <s v="baj"/>
    <s v="Bar Jack"/>
    <s v="Caranx ruber"/>
    <x v="13"/>
    <x v="0"/>
    <n v="23"/>
    <n v="1"/>
    <m/>
    <n v="1.6979999999999999E-2"/>
    <n v="2.95"/>
    <s v="NA"/>
    <s v="NA"/>
    <n v="176.61793476816885"/>
    <s v="NA"/>
    <n v="176.61793476816885"/>
  </r>
  <r>
    <n v="2019"/>
    <d v="2019-03-17T00:00:00"/>
    <x v="9"/>
    <s v="MWW"/>
    <x v="0"/>
    <d v="1899-12-30T09:55:00"/>
    <n v="33"/>
    <s v="sgf"/>
    <s v="Spotted Goatfish"/>
    <s v="Pseudupeneus maculatus"/>
    <x v="4"/>
    <x v="0"/>
    <n v="19"/>
    <n v="1"/>
    <m/>
    <n v="0.01"/>
    <n v="3.12"/>
    <s v="NA"/>
    <s v="NA"/>
    <n v="97.658766598873697"/>
    <s v="NA"/>
    <n v="97.658766598873697"/>
  </r>
  <r>
    <n v="2019"/>
    <d v="2019-03-17T00:00:00"/>
    <x v="9"/>
    <s v="MWW"/>
    <x v="0"/>
    <d v="1899-12-30T09:55:00"/>
    <n v="33"/>
    <s v="blg"/>
    <s v="Blue Striped Grunt"/>
    <s v="Haemulon sciurus"/>
    <x v="3"/>
    <x v="0"/>
    <n v="40"/>
    <n v="1"/>
    <m/>
    <n v="1.549E-2"/>
    <n v="2.98"/>
    <s v="NA"/>
    <s v="NA"/>
    <n v="920.85275533885249"/>
    <s v="NA"/>
    <n v="920.85275533885249"/>
  </r>
  <r>
    <n v="2019"/>
    <d v="2019-03-17T00:00:00"/>
    <x v="9"/>
    <s v="MWW"/>
    <x v="0"/>
    <d v="1899-12-30T09:55:00"/>
    <n v="33"/>
    <s v="bhw"/>
    <s v="Bluehead Wrasse"/>
    <s v="Thalassoma bifasciatum"/>
    <x v="1"/>
    <x v="0"/>
    <n v="5"/>
    <n v="30"/>
    <m/>
    <n v="8.9099999999999995E-3"/>
    <n v="3.01"/>
    <s v="NA"/>
    <s v="NA"/>
    <n v="1.1318201385239828"/>
    <s v="NA"/>
    <n v="33.95460415571948"/>
  </r>
  <r>
    <n v="2019"/>
    <d v="2019-03-17T00:00:00"/>
    <x v="9"/>
    <s v="MWW"/>
    <x v="0"/>
    <d v="1899-12-30T09:55:00"/>
    <n v="33"/>
    <s v="yhw"/>
    <s v="Yellowhead Wrasse"/>
    <s v="Halichoeres garnoti"/>
    <x v="1"/>
    <x v="0"/>
    <n v="8"/>
    <n v="1"/>
    <m/>
    <n v="0.01"/>
    <n v="3.13"/>
    <s v="NA"/>
    <s v="NA"/>
    <n v="6.7092142277548126"/>
    <s v="NA"/>
    <n v="6.7092142277548126"/>
  </r>
  <r>
    <n v="2019"/>
    <d v="2019-03-17T00:00:00"/>
    <x v="9"/>
    <s v="MWW"/>
    <x v="0"/>
    <d v="1899-12-30T09:55:00"/>
    <n v="33"/>
    <s v="ygf"/>
    <s v="Goatfish"/>
    <s v="Mulloidichthys martinicus"/>
    <x v="4"/>
    <x v="0"/>
    <n v="16"/>
    <n v="15"/>
    <m/>
    <n v="9.7699999999999992E-3"/>
    <n v="3.12"/>
    <s v="NA"/>
    <s v="NA"/>
    <n v="55.814740460517193"/>
    <s v="NA"/>
    <n v="837.22110690775787"/>
  </r>
  <r>
    <n v="2019"/>
    <d v="2019-03-17T00:00:00"/>
    <x v="9"/>
    <s v="MWW"/>
    <x v="0"/>
    <d v="1899-12-30T09:55:00"/>
    <n v="33"/>
    <s v="frg"/>
    <s v="French Grunt"/>
    <s v="Haemulon flavolineatum"/>
    <x v="3"/>
    <x v="0"/>
    <n v="16"/>
    <n v="1"/>
    <m/>
    <n v="1.349E-2"/>
    <n v="3"/>
    <s v="NA"/>
    <s v="NA"/>
    <n v="55.255040000000001"/>
    <s v="NA"/>
    <n v="55.255040000000001"/>
  </r>
  <r>
    <n v="2019"/>
    <d v="2019-03-17T00:00:00"/>
    <x v="9"/>
    <s v="MWW"/>
    <x v="0"/>
    <d v="1899-12-30T09:55:00"/>
    <n v="33"/>
    <s v="frg"/>
    <s v="French Grunt"/>
    <s v="Haemulon flavolineatum"/>
    <x v="3"/>
    <x v="0"/>
    <n v="17"/>
    <n v="1"/>
    <m/>
    <n v="1.349E-2"/>
    <n v="3"/>
    <s v="NA"/>
    <s v="NA"/>
    <n v="66.27637"/>
    <s v="NA"/>
    <n v="66.27637"/>
  </r>
  <r>
    <n v="2019"/>
    <d v="2019-03-17T00:00:00"/>
    <x v="9"/>
    <s v="MWW"/>
    <x v="0"/>
    <d v="1899-12-30T09:55:00"/>
    <n v="33"/>
    <s v="4eb"/>
    <s v="Foureye Butterflyfish"/>
    <s v="Chaetodon capistratus"/>
    <x v="16"/>
    <x v="0"/>
    <n v="14"/>
    <n v="4"/>
    <m/>
    <n v="2.512E-2"/>
    <n v="3.1"/>
    <s v="NA"/>
    <s v="NA"/>
    <n v="89.746298522175977"/>
    <s v="NA"/>
    <n v="358.98519408870391"/>
  </r>
  <r>
    <n v="2019"/>
    <d v="2019-03-17T00:00:00"/>
    <x v="9"/>
    <s v="MWW"/>
    <x v="0"/>
    <d v="1899-12-30T09:55:00"/>
    <n v="33"/>
    <s v="smg"/>
    <s v="Smallmouth Grunt"/>
    <s v="Haemulon chrysargyreum"/>
    <x v="3"/>
    <x v="0"/>
    <n v="17"/>
    <n v="1"/>
    <m/>
    <n v="1.259E-2"/>
    <n v="2.99"/>
    <s v="NA"/>
    <s v="NA"/>
    <n v="60.12678810658732"/>
    <s v="NA"/>
    <n v="60.12678810658732"/>
  </r>
  <r>
    <n v="2019"/>
    <d v="2019-03-17T00:00:00"/>
    <x v="9"/>
    <s v="MWW"/>
    <x v="0"/>
    <d v="1899-12-30T09:55:00"/>
    <n v="33"/>
    <s v="bhw"/>
    <s v="Bluehead Wrasse"/>
    <s v="Thalassoma bifasciatum"/>
    <x v="1"/>
    <x v="0"/>
    <n v="6"/>
    <n v="20"/>
    <m/>
    <n v="8.9099999999999995E-3"/>
    <n v="3.01"/>
    <s v="NA"/>
    <s v="NA"/>
    <n v="1.9593542699963782"/>
    <s v="NA"/>
    <n v="39.187085399927561"/>
  </r>
  <r>
    <n v="2019"/>
    <d v="2019-03-17T00:00:00"/>
    <x v="9"/>
    <s v="MWW"/>
    <x v="0"/>
    <d v="1899-12-30T09:55:00"/>
    <n v="33"/>
    <s v="bhw"/>
    <s v="Bluehead Wrasse"/>
    <s v="Thalassoma bifasciatum"/>
    <x v="1"/>
    <x v="0"/>
    <n v="4"/>
    <n v="10"/>
    <m/>
    <n v="8.9099999999999995E-3"/>
    <n v="3.01"/>
    <s v="NA"/>
    <s v="NA"/>
    <n v="0.5782002537554658"/>
    <s v="NA"/>
    <n v="5.782002537554658"/>
  </r>
  <r>
    <n v="2019"/>
    <d v="2019-03-17T00:00:00"/>
    <x v="9"/>
    <s v="MWW"/>
    <x v="0"/>
    <d v="1899-12-30T09:55:00"/>
    <n v="33"/>
    <s v="qup"/>
    <s v="Queen Parrotfish"/>
    <s v="Scarus vetula"/>
    <x v="7"/>
    <x v="1"/>
    <n v="30"/>
    <n v="1"/>
    <s v="t"/>
    <n v="1.38E-2"/>
    <n v="3.03"/>
    <n v="-5.0162000000000004"/>
    <n v="3.1109"/>
    <n v="412.62590342031763"/>
    <n v="489.6395738782121"/>
    <n v="489.6395738782121"/>
  </r>
  <r>
    <n v="2019"/>
    <d v="2019-03-17T00:00:00"/>
    <x v="9"/>
    <s v="MWW"/>
    <x v="0"/>
    <d v="1899-12-30T09:55:00"/>
    <n v="33"/>
    <s v="rbp"/>
    <s v="Redband Parrotfish"/>
    <s v="Sparisoma aurofrenatum"/>
    <x v="7"/>
    <x v="1"/>
    <n v="19"/>
    <n v="1"/>
    <s v="t"/>
    <n v="1.072E-2"/>
    <n v="3.12"/>
    <n v="-4.0781000000000001"/>
    <n v="2.7437999999999998"/>
    <n v="104.69019779399261"/>
    <n v="149.3977752647418"/>
    <n v="149.3977752647418"/>
  </r>
  <r>
    <n v="2019"/>
    <d v="2019-03-17T00:00:00"/>
    <x v="9"/>
    <s v="MWW"/>
    <x v="0"/>
    <d v="1899-12-30T09:55:00"/>
    <n v="33"/>
    <s v="stop"/>
    <s v="Stoplight Parrotfish"/>
    <s v="Sparisoma viride"/>
    <x v="7"/>
    <x v="1"/>
    <n v="26"/>
    <n v="1"/>
    <s v="i"/>
    <n v="1.38E-2"/>
    <n v="3.04"/>
    <n v="-4.4317000000000002"/>
    <n v="2.9051"/>
    <n v="276.31092977022331"/>
    <n v="383.741768934785"/>
    <n v="383.741768934785"/>
  </r>
  <r>
    <n v="2019"/>
    <d v="2019-03-17T00:00:00"/>
    <x v="9"/>
    <s v="MWW"/>
    <x v="0"/>
    <d v="1899-12-30T09:55:00"/>
    <n v="33"/>
    <s v="prp"/>
    <s v="Princess Parrotfish"/>
    <s v="Scarus taeniopterus"/>
    <x v="7"/>
    <x v="1"/>
    <n v="18"/>
    <n v="1"/>
    <s v="t"/>
    <n v="3.3500000000000002E-2"/>
    <n v="2.7086000000000001"/>
    <n v="-3.2256999999999998"/>
    <n v="2.3852000000000002"/>
    <n v="84.154222975924739"/>
    <n v="142.42163893869329"/>
    <n v="142.42163893869329"/>
  </r>
  <r>
    <n v="2019"/>
    <d v="2019-03-17T00:00:00"/>
    <x v="9"/>
    <s v="MWW"/>
    <x v="0"/>
    <d v="1899-12-30T09:55:00"/>
    <n v="33"/>
    <s v="strp"/>
    <s v="Striped Parrotfish"/>
    <s v="Scarus iserti"/>
    <x v="7"/>
    <x v="1"/>
    <n v="3"/>
    <n v="1"/>
    <s v="i"/>
    <n v="1.0959999999999999E-2"/>
    <n v="3.01"/>
    <n v="-4.8887"/>
    <n v="3.0548000000000002"/>
    <n v="0.29918893707824967"/>
    <n v="0.42034899064939069"/>
    <n v="0.42034899064939069"/>
  </r>
  <r>
    <n v="2019"/>
    <d v="2019-03-17T00:00:00"/>
    <x v="9"/>
    <s v="MWW"/>
    <x v="0"/>
    <d v="1899-12-30T09:55:00"/>
    <n v="33"/>
    <s v="strp"/>
    <s v="Striped Parrotfish"/>
    <s v="Scarus iserti"/>
    <x v="7"/>
    <x v="1"/>
    <n v="5"/>
    <n v="1"/>
    <s v="i"/>
    <n v="1.0959999999999999E-2"/>
    <n v="3.01"/>
    <n v="-4.8887"/>
    <n v="3.0548000000000002"/>
    <n v="1.3922276900362347"/>
    <n v="2.0013063310434482"/>
    <n v="2.0013063310434482"/>
  </r>
  <r>
    <n v="2019"/>
    <d v="2019-03-17T00:00:00"/>
    <x v="9"/>
    <s v="MWW"/>
    <x v="0"/>
    <d v="1899-12-30T09:55:00"/>
    <n v="33"/>
    <s v="blt"/>
    <s v="Blue Tang"/>
    <s v="Acanthurus coeruleus"/>
    <x v="8"/>
    <x v="1"/>
    <n v="18"/>
    <n v="1"/>
    <m/>
    <n v="2.512E-2"/>
    <n v="2.96"/>
    <n v="-2.8241999999999998"/>
    <n v="2.2637999999999998"/>
    <n v="130.5047293049154"/>
    <n v="191.11109332634919"/>
    <n v="191.11109332634919"/>
  </r>
  <r>
    <n v="2019"/>
    <d v="2019-03-17T00:00:00"/>
    <x v="9"/>
    <s v="MWW"/>
    <x v="0"/>
    <d v="1899-12-30T09:55:00"/>
    <n v="33"/>
    <s v="blt"/>
    <s v="Blue Tang"/>
    <s v="Acanthurus coeruleus"/>
    <x v="8"/>
    <x v="1"/>
    <n v="15"/>
    <n v="1"/>
    <m/>
    <n v="2.512E-2"/>
    <n v="2.96"/>
    <n v="-2.8241999999999998"/>
    <n v="2.2637999999999998"/>
    <n v="76.076366478829684"/>
    <n v="126.48394196747614"/>
    <n v="126.48394196747614"/>
  </r>
  <r>
    <n v="2019"/>
    <d v="2019-03-17T00:00:00"/>
    <x v="9"/>
    <s v="MWW"/>
    <x v="0"/>
    <d v="1899-12-30T09:55:00"/>
    <n v="33"/>
    <s v="dcf"/>
    <s v="Doctorfish"/>
    <s v="Acanthurus chirurgus"/>
    <x v="8"/>
    <x v="1"/>
    <n v="23"/>
    <n v="1"/>
    <m/>
    <n v="2.0889999999999999E-2"/>
    <n v="2.96"/>
    <n v="-2.4262000000000001"/>
    <n v="2.0768"/>
    <n v="224.20889309146898"/>
    <n v="301.04843220765832"/>
    <n v="301.04843220765832"/>
  </r>
  <r>
    <n v="2019"/>
    <d v="2019-03-17T00:00:00"/>
    <x v="9"/>
    <s v="MWW"/>
    <x v="0"/>
    <d v="1899-12-30T09:55:00"/>
    <n v="33"/>
    <s v="ocs"/>
    <s v="Ocean Surgeonfish"/>
    <s v="Acanthurus bahianus"/>
    <x v="8"/>
    <x v="1"/>
    <n v="15"/>
    <n v="1"/>
    <m/>
    <n v="1.8620000000000001E-2"/>
    <n v="2.91"/>
    <n v="-4.6005000000000003"/>
    <n v="2.9752000000000001"/>
    <n v="49.249887240092868"/>
    <n v="74.783659607909669"/>
    <n v="74.783659607909669"/>
  </r>
  <r>
    <n v="2019"/>
    <d v="2019-03-17T00:00:00"/>
    <x v="9"/>
    <s v="MWW"/>
    <x v="0"/>
    <d v="1899-12-30T09:55:00"/>
    <n v="33"/>
    <s v="qup"/>
    <s v="Queen Parrotfish"/>
    <s v="Scarus vetula"/>
    <x v="7"/>
    <x v="1"/>
    <n v="20"/>
    <n v="1"/>
    <s v="i"/>
    <n v="1.38E-2"/>
    <n v="3.03"/>
    <n v="-5.0162000000000004"/>
    <n v="3.1109"/>
    <n v="120.7813760748945"/>
    <n v="138.69928220116935"/>
    <n v="138.69928220116935"/>
  </r>
  <r>
    <n v="2019"/>
    <d v="2019-03-17T00:00:00"/>
    <x v="9"/>
    <s v="MWW"/>
    <x v="0"/>
    <d v="1899-12-30T09:55:00"/>
    <n v="33"/>
    <s v="prp"/>
    <s v="Princess Parrotfish"/>
    <s v="Scarus taeniopterus"/>
    <x v="7"/>
    <x v="1"/>
    <n v="19"/>
    <n v="2"/>
    <s v="i"/>
    <n v="3.3500000000000002E-2"/>
    <n v="2.7086000000000001"/>
    <n v="-3.2256999999999998"/>
    <n v="2.3852000000000002"/>
    <n v="97.426434846443598"/>
    <n v="162.02539503890316"/>
    <n v="324.05079007780631"/>
  </r>
  <r>
    <n v="2019"/>
    <d v="2019-03-17T00:00:00"/>
    <x v="9"/>
    <s v="MWW"/>
    <x v="0"/>
    <d v="1899-12-30T09:55:00"/>
    <n v="33"/>
    <s v="prp"/>
    <s v="Princess Parrotfish"/>
    <s v="Scarus taeniopterus"/>
    <x v="7"/>
    <x v="1"/>
    <n v="14"/>
    <n v="1"/>
    <s v="i"/>
    <n v="3.3500000000000002E-2"/>
    <n v="2.7086000000000001"/>
    <n v="-3.2256999999999998"/>
    <n v="2.3852000000000002"/>
    <n v="42.603688875365265"/>
    <n v="78.206813423753971"/>
    <n v="78.206813423753971"/>
  </r>
  <r>
    <n v="2019"/>
    <d v="2019-03-17T00:00:00"/>
    <x v="9"/>
    <s v="MWW"/>
    <x v="0"/>
    <d v="1899-12-30T09:55:00"/>
    <n v="33"/>
    <s v="prp"/>
    <s v="Princess Parrotfish"/>
    <s v="Scarus taeniopterus"/>
    <x v="7"/>
    <x v="1"/>
    <n v="9"/>
    <n v="1"/>
    <s v="i"/>
    <n v="3.3500000000000002E-2"/>
    <n v="2.7086000000000001"/>
    <n v="-3.2256999999999998"/>
    <n v="2.3852000000000002"/>
    <n v="12.873779552549596"/>
    <n v="27.262095418590206"/>
    <n v="27.262095418590206"/>
  </r>
  <r>
    <n v="2019"/>
    <d v="2019-03-17T00:00:00"/>
    <x v="9"/>
    <s v="MWW"/>
    <x v="0"/>
    <d v="1899-12-30T09:55:00"/>
    <n v="33"/>
    <s v="scf"/>
    <s v="Scrawled Filefish"/>
    <s v="Aluterus scriptus"/>
    <x v="9"/>
    <x v="2"/>
    <n v="18"/>
    <n v="1"/>
    <m/>
    <n v="0.82299999999999995"/>
    <n v="1.8136000000000001"/>
    <s v="NA"/>
    <s v="NA"/>
    <n v="155.58296741136229"/>
    <s v="NA"/>
    <n v="155.58296741136229"/>
  </r>
  <r>
    <n v="2019"/>
    <d v="2019-03-17T00:00:00"/>
    <x v="9"/>
    <s v="MWW"/>
    <x v="0"/>
    <d v="1899-12-30T09:55:00"/>
    <n v="33"/>
    <s v="brc"/>
    <s v="Brown Chromis"/>
    <s v="Chromis multilineata"/>
    <x v="12"/>
    <x v="3"/>
    <n v="12"/>
    <n v="30"/>
    <m/>
    <n v="1.4789999999999999E-2"/>
    <n v="2.98"/>
    <s v="NA"/>
    <s v="NA"/>
    <n v="24.318024250762754"/>
    <s v="NA"/>
    <n v="729.54072752288266"/>
  </r>
  <r>
    <n v="2019"/>
    <d v="2019-03-17T00:00:00"/>
    <x v="9"/>
    <s v="MWW"/>
    <x v="0"/>
    <d v="1899-12-30T09:55:00"/>
    <n v="33"/>
    <s v="brc"/>
    <s v="Brown Chromis"/>
    <s v="Chromis multilineata"/>
    <x v="12"/>
    <x v="3"/>
    <n v="5"/>
    <n v="30"/>
    <m/>
    <n v="1.4789999999999999E-2"/>
    <n v="2.98"/>
    <s v="NA"/>
    <s v="NA"/>
    <n v="1.7901885988602571"/>
    <s v="NA"/>
    <n v="53.70565796580771"/>
  </r>
  <r>
    <n v="2019"/>
    <d v="2019-03-17T00:00:00"/>
    <x v="9"/>
    <s v="MWW"/>
    <x v="1"/>
    <d v="1899-12-30T10:04:00"/>
    <n v="31"/>
    <s v="sms"/>
    <s v="Schoolmaster snapper"/>
    <s v="Lutjanus apodus"/>
    <x v="0"/>
    <x v="0"/>
    <n v="32"/>
    <n v="1"/>
    <m/>
    <n v="1.413E-2"/>
    <n v="2.98"/>
    <s v="NA"/>
    <s v="NA"/>
    <n v="432.00532219216183"/>
    <s v="NA"/>
    <n v="432.00532219216183"/>
  </r>
  <r>
    <n v="2019"/>
    <d v="2019-03-17T00:00:00"/>
    <x v="9"/>
    <s v="MWW"/>
    <x v="1"/>
    <d v="1899-12-30T10:04:00"/>
    <n v="31"/>
    <s v="smg"/>
    <s v="Smallmouth Grunt"/>
    <s v="Haemulon chrysargyreum"/>
    <x v="3"/>
    <x v="0"/>
    <n v="19"/>
    <n v="35"/>
    <m/>
    <n v="1.259E-2"/>
    <n v="2.99"/>
    <s v="NA"/>
    <s v="NA"/>
    <n v="83.84921420446004"/>
    <s v="NA"/>
    <n v="2934.7224971561013"/>
  </r>
  <r>
    <n v="2019"/>
    <d v="2019-03-17T00:00:00"/>
    <x v="9"/>
    <s v="MWW"/>
    <x v="1"/>
    <d v="1899-12-30T10:04:00"/>
    <n v="31"/>
    <s v="sph"/>
    <s v="Spanish Hogfish"/>
    <s v="Bodianus rufus"/>
    <x v="1"/>
    <x v="0"/>
    <n v="30"/>
    <n v="1"/>
    <m/>
    <n v="1.44E-2"/>
    <n v="3.0531999999999999"/>
    <s v="NA"/>
    <s v="NA"/>
    <n v="465.91759013867346"/>
    <s v="NA"/>
    <n v="465.91759013867346"/>
  </r>
  <r>
    <n v="2019"/>
    <d v="2019-03-17T00:00:00"/>
    <x v="9"/>
    <s v="MWW"/>
    <x v="1"/>
    <d v="1899-12-30T10:04:00"/>
    <n v="31"/>
    <s v="wsf"/>
    <s v="Whitespotted Filefish"/>
    <s v="Cantherhines macrocerus"/>
    <x v="9"/>
    <x v="0"/>
    <n v="25"/>
    <n v="1"/>
    <m/>
    <n v="2.291E-2"/>
    <n v="2.89"/>
    <s v="NA"/>
    <s v="NA"/>
    <n v="251.23012489589468"/>
    <s v="NA"/>
    <n v="251.23012489589468"/>
  </r>
  <r>
    <n v="2019"/>
    <d v="2019-03-17T00:00:00"/>
    <x v="9"/>
    <s v="MWW"/>
    <x v="1"/>
    <d v="1899-12-30T10:04:00"/>
    <n v="31"/>
    <s v="fra"/>
    <s v="French Angelfish"/>
    <s v="Pomacanthus paru"/>
    <x v="15"/>
    <x v="0"/>
    <n v="25"/>
    <n v="1"/>
    <m/>
    <n v="3.09E-2"/>
    <n v="2.95"/>
    <s v="NA"/>
    <s v="NA"/>
    <n v="411.03755634206669"/>
    <s v="NA"/>
    <n v="411.03755634206669"/>
  </r>
  <r>
    <n v="2019"/>
    <d v="2019-03-17T00:00:00"/>
    <x v="9"/>
    <s v="MWW"/>
    <x v="1"/>
    <d v="1899-12-30T10:04:00"/>
    <n v="31"/>
    <s v="csg"/>
    <s v="Caesar Grunt"/>
    <s v="Haemulon carbonarium"/>
    <x v="3"/>
    <x v="0"/>
    <n v="25"/>
    <n v="1"/>
    <m/>
    <n v="1.738E-2"/>
    <n v="2.98"/>
    <s v="NA"/>
    <s v="NA"/>
    <n v="254.630837196172"/>
    <s v="NA"/>
    <n v="254.630837196172"/>
  </r>
  <r>
    <n v="2019"/>
    <d v="2019-03-17T00:00:00"/>
    <x v="9"/>
    <s v="MWW"/>
    <x v="1"/>
    <d v="1899-12-30T10:04:00"/>
    <n v="31"/>
    <s v="baj"/>
    <s v="Bar Jack"/>
    <s v="Caranx ruber"/>
    <x v="13"/>
    <x v="0"/>
    <n v="25"/>
    <n v="1"/>
    <m/>
    <n v="1.6979999999999999E-2"/>
    <n v="2.95"/>
    <s v="NA"/>
    <s v="NA"/>
    <n v="225.87112319379585"/>
    <s v="NA"/>
    <n v="225.87112319379585"/>
  </r>
  <r>
    <n v="2019"/>
    <d v="2019-03-17T00:00:00"/>
    <x v="9"/>
    <s v="MWW"/>
    <x v="1"/>
    <d v="1899-12-30T10:04:00"/>
    <n v="31"/>
    <s v="baj"/>
    <s v="Bar Jack"/>
    <s v="Caranx ruber"/>
    <x v="13"/>
    <x v="0"/>
    <n v="22"/>
    <n v="1"/>
    <m/>
    <n v="1.6979999999999999E-2"/>
    <n v="2.95"/>
    <s v="NA"/>
    <s v="NA"/>
    <n v="154.91183355501693"/>
    <s v="NA"/>
    <n v="154.91183355501693"/>
  </r>
  <r>
    <n v="2019"/>
    <d v="2019-03-17T00:00:00"/>
    <x v="9"/>
    <s v="MWW"/>
    <x v="1"/>
    <d v="1899-12-30T10:04:00"/>
    <n v="31"/>
    <s v="baj"/>
    <s v="Bar Jack"/>
    <s v="Caranx ruber"/>
    <x v="13"/>
    <x v="0"/>
    <n v="20"/>
    <n v="1"/>
    <m/>
    <n v="1.6979999999999999E-2"/>
    <n v="2.95"/>
    <s v="NA"/>
    <s v="NA"/>
    <n v="116.94352300362286"/>
    <s v="NA"/>
    <n v="116.94352300362286"/>
  </r>
  <r>
    <n v="2019"/>
    <d v="2019-03-17T00:00:00"/>
    <x v="9"/>
    <s v="MWW"/>
    <x v="1"/>
    <d v="1899-12-30T10:04:00"/>
    <n v="31"/>
    <s v="yhw"/>
    <s v="Yellowhead Wrasse"/>
    <s v="Halichoeres garnoti"/>
    <x v="1"/>
    <x v="0"/>
    <n v="20"/>
    <n v="1"/>
    <m/>
    <n v="0.01"/>
    <n v="3.13"/>
    <s v="NA"/>
    <s v="NA"/>
    <n v="118.09292685236611"/>
    <s v="NA"/>
    <n v="118.09292685236611"/>
  </r>
  <r>
    <n v="2019"/>
    <d v="2019-03-17T00:00:00"/>
    <x v="9"/>
    <s v="MWW"/>
    <x v="1"/>
    <d v="1899-12-30T10:04:00"/>
    <n v="31"/>
    <s v="yhw"/>
    <s v="Yellowhead Wrasse"/>
    <s v="Halichoeres garnoti"/>
    <x v="1"/>
    <x v="0"/>
    <n v="4"/>
    <n v="1"/>
    <m/>
    <n v="0.01"/>
    <n v="3.13"/>
    <s v="NA"/>
    <s v="NA"/>
    <n v="0.76638637095611406"/>
    <s v="NA"/>
    <n v="0.76638637095611406"/>
  </r>
  <r>
    <n v="2019"/>
    <d v="2019-03-17T00:00:00"/>
    <x v="9"/>
    <s v="MWW"/>
    <x v="1"/>
    <d v="1899-12-30T10:04:00"/>
    <n v="31"/>
    <s v="she"/>
    <s v="Sharptail Eel"/>
    <s v="Myrichthys breviceps"/>
    <x v="21"/>
    <x v="0"/>
    <n v="55"/>
    <n v="1"/>
    <m/>
    <n v="1.5100000000000001E-3"/>
    <n v="2.91"/>
    <s v="NA"/>
    <s v="NA"/>
    <n v="175.15896637302808"/>
    <s v="NA"/>
    <n v="175.15896637302808"/>
  </r>
  <r>
    <n v="2019"/>
    <d v="2019-03-17T00:00:00"/>
    <x v="9"/>
    <s v="MWW"/>
    <x v="1"/>
    <d v="1899-12-30T10:04:00"/>
    <n v="31"/>
    <s v="grb"/>
    <s v="Graysby"/>
    <s v="Cephalopholis cruentata"/>
    <x v="2"/>
    <x v="0"/>
    <n v="20"/>
    <n v="1"/>
    <m/>
    <n v="1.1220000000000001E-2"/>
    <n v="3.07"/>
    <s v="NA"/>
    <s v="NA"/>
    <n v="110.70186655152514"/>
    <s v="NA"/>
    <n v="110.70186655152514"/>
  </r>
  <r>
    <n v="2019"/>
    <d v="2019-03-17T00:00:00"/>
    <x v="9"/>
    <s v="MWW"/>
    <x v="1"/>
    <d v="1899-12-30T10:04:00"/>
    <n v="31"/>
    <s v="bhw"/>
    <s v="Bluehead Wrasse"/>
    <s v="Thalassoma bifasciatum"/>
    <x v="1"/>
    <x v="0"/>
    <n v="6"/>
    <n v="20"/>
    <m/>
    <n v="8.9099999999999995E-3"/>
    <n v="3.01"/>
    <s v="NA"/>
    <s v="NA"/>
    <n v="1.9593542699963782"/>
    <s v="NA"/>
    <n v="39.187085399927561"/>
  </r>
  <r>
    <n v="2019"/>
    <d v="2019-03-17T00:00:00"/>
    <x v="9"/>
    <s v="MWW"/>
    <x v="1"/>
    <d v="1899-12-30T10:04:00"/>
    <n v="31"/>
    <s v="trum"/>
    <s v="Atlantic trumpetfish"/>
    <s v="Aulostomus maculatus"/>
    <x v="14"/>
    <x v="0"/>
    <n v="22"/>
    <n v="1"/>
    <m/>
    <n v="1E-4"/>
    <n v="3.5539999999999998"/>
    <s v="NA"/>
    <s v="NA"/>
    <n v="5.9016059409744299"/>
    <s v="NA"/>
    <n v="5.9016059409744299"/>
  </r>
  <r>
    <n v="2019"/>
    <d v="2019-03-17T00:00:00"/>
    <x v="9"/>
    <s v="MWW"/>
    <x v="1"/>
    <d v="1899-12-30T10:04:00"/>
    <n v="31"/>
    <s v="bbs"/>
    <s v="Blackbar soldierfish"/>
    <s v="Myripristis jacobus "/>
    <x v="6"/>
    <x v="0"/>
    <n v="18"/>
    <n v="2"/>
    <m/>
    <n v="1.2019999999999999E-2"/>
    <n v="3.06"/>
    <s v="NA"/>
    <s v="NA"/>
    <n v="83.375477327526866"/>
    <s v="NA"/>
    <n v="166.75095465505373"/>
  </r>
  <r>
    <n v="2019"/>
    <d v="2019-03-17T00:00:00"/>
    <x v="9"/>
    <s v="MWW"/>
    <x v="1"/>
    <d v="1899-12-30T10:04:00"/>
    <n v="31"/>
    <s v="smg"/>
    <s v="Smallmouth Grunt"/>
    <s v="Haemulon chrysargyreum"/>
    <x v="3"/>
    <x v="0"/>
    <n v="21"/>
    <n v="1"/>
    <m/>
    <n v="1.259E-2"/>
    <n v="2.99"/>
    <s v="NA"/>
    <s v="NA"/>
    <n v="113.09969177408854"/>
    <s v="NA"/>
    <n v="113.09969177408854"/>
  </r>
  <r>
    <n v="2019"/>
    <d v="2019-03-17T00:00:00"/>
    <x v="9"/>
    <s v="MWW"/>
    <x v="1"/>
    <d v="1899-12-30T10:04:00"/>
    <n v="31"/>
    <s v="grb"/>
    <s v="Graysby"/>
    <s v="Cephalopholis cruentata"/>
    <x v="2"/>
    <x v="0"/>
    <n v="19"/>
    <n v="1"/>
    <m/>
    <n v="1.1220000000000001E-2"/>
    <n v="3.07"/>
    <s v="NA"/>
    <s v="NA"/>
    <n v="94.572835830450003"/>
    <s v="NA"/>
    <n v="94.572835830450003"/>
  </r>
  <r>
    <n v="2019"/>
    <d v="2019-03-17T00:00:00"/>
    <x v="9"/>
    <s v="MWW"/>
    <x v="1"/>
    <d v="1899-12-30T10:04:00"/>
    <n v="31"/>
    <s v="ygf"/>
    <s v="Goatfish"/>
    <s v="Mulloidichthys martinicus"/>
    <x v="4"/>
    <x v="0"/>
    <n v="23"/>
    <n v="1"/>
    <m/>
    <n v="9.7699999999999992E-3"/>
    <n v="3.12"/>
    <s v="NA"/>
    <s v="NA"/>
    <n v="173.17508604424239"/>
    <s v="NA"/>
    <n v="173.17508604424239"/>
  </r>
  <r>
    <n v="2019"/>
    <d v="2019-03-17T00:00:00"/>
    <x v="9"/>
    <s v="MWW"/>
    <x v="1"/>
    <d v="1899-12-30T10:04:00"/>
    <n v="31"/>
    <s v="frg"/>
    <s v="French Grunt"/>
    <s v="Haemulon flavolineatum"/>
    <x v="3"/>
    <x v="0"/>
    <n v="22"/>
    <n v="1"/>
    <m/>
    <n v="1.349E-2"/>
    <n v="3"/>
    <s v="NA"/>
    <s v="NA"/>
    <n v="143.64152000000001"/>
    <s v="NA"/>
    <n v="143.64152000000001"/>
  </r>
  <r>
    <n v="2019"/>
    <d v="2019-03-17T00:00:00"/>
    <x v="9"/>
    <s v="MWW"/>
    <x v="1"/>
    <d v="1899-12-30T10:04:00"/>
    <n v="31"/>
    <s v="qup"/>
    <s v="Queen Parrotfish"/>
    <s v="Scarus vetula"/>
    <x v="7"/>
    <x v="1"/>
    <n v="26"/>
    <n v="1"/>
    <s v="t"/>
    <n v="1.38E-2"/>
    <n v="3.03"/>
    <n v="-5.0162000000000004"/>
    <n v="3.1109"/>
    <n v="267.45352779811407"/>
    <n v="313.71883111439962"/>
    <n v="313.71883111439962"/>
  </r>
  <r>
    <n v="2019"/>
    <d v="2019-03-17T00:00:00"/>
    <x v="9"/>
    <s v="MWW"/>
    <x v="1"/>
    <d v="1899-12-30T10:04:00"/>
    <n v="31"/>
    <s v="prp"/>
    <s v="Princess Parrotfish"/>
    <s v="Scarus taeniopterus"/>
    <x v="7"/>
    <x v="1"/>
    <n v="23"/>
    <n v="1"/>
    <s v="t"/>
    <n v="3.3500000000000002E-2"/>
    <n v="2.7086000000000001"/>
    <n v="-3.2256999999999998"/>
    <n v="2.3852000000000002"/>
    <n v="163.46351132632066"/>
    <n v="255.56020890468707"/>
    <n v="255.56020890468707"/>
  </r>
  <r>
    <n v="2019"/>
    <d v="2019-03-17T00:00:00"/>
    <x v="9"/>
    <s v="MWW"/>
    <x v="1"/>
    <d v="1899-12-30T10:04:00"/>
    <n v="31"/>
    <s v="prp"/>
    <s v="Princess Parrotfish"/>
    <s v="Scarus taeniopterus"/>
    <x v="7"/>
    <x v="1"/>
    <n v="19"/>
    <n v="3"/>
    <s v="i"/>
    <n v="3.3500000000000002E-2"/>
    <n v="2.7086000000000001"/>
    <n v="-3.2256999999999998"/>
    <n v="2.3852000000000002"/>
    <n v="97.426434846443598"/>
    <n v="162.02539503890316"/>
    <n v="486.07618511670944"/>
  </r>
  <r>
    <n v="2019"/>
    <d v="2019-03-17T00:00:00"/>
    <x v="9"/>
    <s v="MWW"/>
    <x v="1"/>
    <d v="1899-12-30T10:04:00"/>
    <n v="31"/>
    <s v="stop"/>
    <s v="Stoplight Parrotfish"/>
    <s v="Sparisoma viride"/>
    <x v="7"/>
    <x v="1"/>
    <n v="21"/>
    <n v="1"/>
    <s v="i"/>
    <n v="1.38E-2"/>
    <n v="3.04"/>
    <n v="-4.4317000000000002"/>
    <n v="2.9051"/>
    <n v="144.35297620307892"/>
    <n v="206.33802681991546"/>
    <n v="206.33802681991546"/>
  </r>
  <r>
    <n v="2019"/>
    <d v="2019-03-17T00:00:00"/>
    <x v="9"/>
    <s v="MWW"/>
    <x v="1"/>
    <d v="1899-12-30T10:04:00"/>
    <n v="31"/>
    <s v="stop"/>
    <s v="Stoplight Parrotfish"/>
    <s v="Sparisoma viride"/>
    <x v="7"/>
    <x v="1"/>
    <n v="31"/>
    <n v="1"/>
    <s v="t"/>
    <n v="1.38E-2"/>
    <n v="3.04"/>
    <n v="-4.4317000000000002"/>
    <n v="2.9051"/>
    <n v="471.64869339924962"/>
    <n v="639.66834096149489"/>
    <n v="639.66834096149489"/>
  </r>
  <r>
    <n v="2019"/>
    <d v="2019-03-17T00:00:00"/>
    <x v="9"/>
    <s v="MWW"/>
    <x v="1"/>
    <d v="1899-12-30T10:04:00"/>
    <n v="31"/>
    <s v="qup"/>
    <s v="Queen Parrotfish"/>
    <s v="Scarus vetula"/>
    <x v="7"/>
    <x v="1"/>
    <n v="27"/>
    <n v="1"/>
    <s v="i"/>
    <n v="1.38E-2"/>
    <n v="3.03"/>
    <n v="-5.0162000000000004"/>
    <n v="3.1109"/>
    <n v="299.85499780940251"/>
    <n v="352.80077779738235"/>
    <n v="352.80077779738235"/>
  </r>
  <r>
    <n v="2019"/>
    <d v="2019-03-17T00:00:00"/>
    <x v="9"/>
    <s v="MWW"/>
    <x v="1"/>
    <d v="1899-12-30T10:04:00"/>
    <n v="31"/>
    <s v="qup"/>
    <s v="Queen Parrotfish"/>
    <s v="Scarus vetula"/>
    <x v="7"/>
    <x v="1"/>
    <n v="37"/>
    <n v="1"/>
    <s v="t"/>
    <n v="1.38E-2"/>
    <n v="3.03"/>
    <n v="-5.0162000000000004"/>
    <n v="3.1109"/>
    <n v="778.98717980824449"/>
    <n v="940.19674519620162"/>
    <n v="940.19674519620162"/>
  </r>
  <r>
    <n v="2019"/>
    <d v="2019-03-17T00:00:00"/>
    <x v="9"/>
    <s v="MWW"/>
    <x v="1"/>
    <d v="1899-12-30T10:04:00"/>
    <n v="31"/>
    <s v="prp"/>
    <s v="Princess Parrotfish"/>
    <s v="Scarus taeniopterus"/>
    <x v="7"/>
    <x v="1"/>
    <n v="10"/>
    <n v="1"/>
    <s v="i"/>
    <n v="3.3500000000000002E-2"/>
    <n v="2.7086000000000001"/>
    <n v="-3.2256999999999998"/>
    <n v="2.3852000000000002"/>
    <n v="17.125560999944316"/>
    <n v="35.050966680669347"/>
    <n v="35.050966680669347"/>
  </r>
  <r>
    <n v="2019"/>
    <d v="2019-03-17T00:00:00"/>
    <x v="9"/>
    <s v="MWW"/>
    <x v="1"/>
    <d v="1899-12-30T10:04:00"/>
    <n v="31"/>
    <s v="prp"/>
    <s v="Princess Parrotfish"/>
    <s v="Scarus taeniopterus"/>
    <x v="7"/>
    <x v="1"/>
    <n v="12"/>
    <n v="1"/>
    <s v="i"/>
    <n v="3.3500000000000002E-2"/>
    <n v="2.7086000000000001"/>
    <n v="-3.2256999999999998"/>
    <n v="2.3852000000000002"/>
    <n v="28.061774480442775"/>
    <n v="54.145592205106873"/>
    <n v="54.145592205106873"/>
  </r>
  <r>
    <n v="2019"/>
    <d v="2019-03-17T00:00:00"/>
    <x v="9"/>
    <s v="MWW"/>
    <x v="1"/>
    <d v="1899-12-30T10:04:00"/>
    <n v="31"/>
    <s v="prp"/>
    <s v="Princess Parrotfish"/>
    <s v="Scarus taeniopterus"/>
    <x v="7"/>
    <x v="1"/>
    <n v="20"/>
    <n v="1"/>
    <s v="i"/>
    <n v="3.3500000000000002E-2"/>
    <n v="2.7086000000000001"/>
    <n v="-3.2256999999999998"/>
    <n v="2.3852000000000002"/>
    <n v="111.94756544450011"/>
    <n v="183.11197449783583"/>
    <n v="183.11197449783583"/>
  </r>
  <r>
    <n v="2019"/>
    <d v="2019-03-17T00:00:00"/>
    <x v="9"/>
    <s v="MWW"/>
    <x v="1"/>
    <d v="1899-12-30T10:04:00"/>
    <n v="31"/>
    <s v="rbp"/>
    <s v="Redband Parrotfish"/>
    <s v="Sparisoma aurofrenatum"/>
    <x v="7"/>
    <x v="1"/>
    <n v="16"/>
    <n v="1"/>
    <s v="t"/>
    <n v="1.072E-2"/>
    <n v="3.12"/>
    <n v="-4.0781000000000001"/>
    <n v="2.7437999999999998"/>
    <n v="61.241967015019895"/>
    <n v="93.231872840853399"/>
    <n v="93.231872840853399"/>
  </r>
  <r>
    <n v="2019"/>
    <d v="2019-03-17T00:00:00"/>
    <x v="9"/>
    <s v="MWW"/>
    <x v="1"/>
    <d v="1899-12-30T10:04:00"/>
    <n v="31"/>
    <s v="rbp"/>
    <s v="Redband Parrotfish"/>
    <s v="Sparisoma aurofrenatum"/>
    <x v="7"/>
    <x v="1"/>
    <n v="14"/>
    <n v="1"/>
    <m/>
    <n v="1.072E-2"/>
    <n v="3.12"/>
    <n v="-4.0781000000000001"/>
    <n v="2.7437999999999998"/>
    <n v="40.375160027328299"/>
    <n v="64.631778134170816"/>
    <n v="64.631778134170816"/>
  </r>
  <r>
    <n v="2019"/>
    <d v="2019-03-17T00:00:00"/>
    <x v="9"/>
    <s v="MWW"/>
    <x v="1"/>
    <d v="1899-12-30T10:04:00"/>
    <n v="31"/>
    <s v="prp"/>
    <s v="Princess Parrotfish"/>
    <s v="Scarus taeniopterus"/>
    <x v="7"/>
    <x v="1"/>
    <n v="6"/>
    <n v="1"/>
    <s v="j"/>
    <n v="3.3500000000000002E-2"/>
    <n v="2.7086000000000001"/>
    <n v="-3.2256999999999998"/>
    <n v="2.3852000000000002"/>
    <n v="4.2928457508060323"/>
    <n v="10.364452425850182"/>
    <n v="10.364452425850182"/>
  </r>
  <r>
    <n v="2019"/>
    <d v="2019-03-17T00:00:00"/>
    <x v="9"/>
    <s v="MWW"/>
    <x v="1"/>
    <d v="1899-12-30T10:04:00"/>
    <n v="31"/>
    <s v="blt"/>
    <s v="Blue Tang"/>
    <s v="Acanthurus coeruleus"/>
    <x v="8"/>
    <x v="1"/>
    <n v="19"/>
    <n v="1"/>
    <m/>
    <n v="2.512E-2"/>
    <n v="2.96"/>
    <n v="-2.8241999999999998"/>
    <n v="2.2637999999999998"/>
    <n v="153.15468763666533"/>
    <n v="215.99435539737019"/>
    <n v="215.99435539737019"/>
  </r>
  <r>
    <n v="2019"/>
    <d v="2019-03-17T00:00:00"/>
    <x v="9"/>
    <s v="MWW"/>
    <x v="1"/>
    <d v="1899-12-30T10:04:00"/>
    <n v="31"/>
    <s v="qua"/>
    <s v="Queen Angelfish"/>
    <s v="Holacanthus ciliaris"/>
    <x v="15"/>
    <x v="2"/>
    <n v="18"/>
    <n v="1"/>
    <m/>
    <n v="3.09E-2"/>
    <n v="2.89"/>
    <s v="NA"/>
    <s v="NA"/>
    <n v="131.12817569254796"/>
    <s v="NA"/>
    <n v="131.12817569254796"/>
  </r>
  <r>
    <n v="2019"/>
    <d v="2019-03-17T00:00:00"/>
    <x v="9"/>
    <s v="MWW"/>
    <x v="1"/>
    <d v="1899-12-30T10:04:00"/>
    <n v="31"/>
    <s v="snp"/>
    <s v="Sharp-nose puffer "/>
    <s v="Canthigaster rostrata"/>
    <x v="11"/>
    <x v="2"/>
    <n v="3"/>
    <n v="1"/>
    <m/>
    <n v="2.239E-2"/>
    <n v="2.96"/>
    <s v="NA"/>
    <s v="NA"/>
    <n v="0.57853948885208784"/>
    <s v="NA"/>
    <n v="0.57853948885208784"/>
  </r>
  <r>
    <n v="2019"/>
    <d v="2019-03-17T00:00:00"/>
    <x v="9"/>
    <s v="MWW"/>
    <x v="1"/>
    <d v="1899-12-30T10:04:00"/>
    <n v="31"/>
    <s v="snp"/>
    <s v="Sharp-nose puffer "/>
    <s v="Canthigaster rostrata"/>
    <x v="11"/>
    <x v="2"/>
    <n v="4"/>
    <n v="1"/>
    <m/>
    <n v="2.239E-2"/>
    <n v="2.96"/>
    <s v="NA"/>
    <s v="NA"/>
    <n v="1.3556627654519102"/>
    <s v="NA"/>
    <n v="1.3556627654519102"/>
  </r>
  <r>
    <n v="2019"/>
    <d v="2019-03-17T00:00:00"/>
    <x v="9"/>
    <s v="MWW"/>
    <x v="1"/>
    <d v="1899-12-30T10:04:00"/>
    <n v="31"/>
    <s v="hcc"/>
    <s v="Honeycomb Cowfish"/>
    <s v="Acanthostracion polygonia"/>
    <x v="10"/>
    <x v="2"/>
    <n v="40"/>
    <n v="1"/>
    <m/>
    <n v="2.818E-2"/>
    <n v="2.83"/>
    <s v="NA"/>
    <s v="NA"/>
    <n v="963.32041530535923"/>
    <s v="NA"/>
    <n v="963.32041530535923"/>
  </r>
  <r>
    <n v="2019"/>
    <d v="2019-03-17T00:00:00"/>
    <x v="9"/>
    <s v="MWW"/>
    <x v="1"/>
    <d v="1899-12-30T10:04:00"/>
    <n v="31"/>
    <s v="brc"/>
    <s v="Brown Chromis"/>
    <s v="Chromis multilineata"/>
    <x v="12"/>
    <x v="3"/>
    <n v="9"/>
    <n v="50"/>
    <m/>
    <n v="1.4789999999999999E-2"/>
    <n v="2.98"/>
    <s v="NA"/>
    <s v="NA"/>
    <n v="10.3183641841583"/>
    <s v="NA"/>
    <n v="515.91820920791497"/>
  </r>
  <r>
    <n v="2019"/>
    <d v="2019-03-17T00:00:00"/>
    <x v="9"/>
    <s v="MWW"/>
    <x v="1"/>
    <d v="1899-12-30T10:04:00"/>
    <n v="31"/>
    <s v="brc"/>
    <s v="Brown Chromis"/>
    <s v="Chromis multilineata"/>
    <x v="12"/>
    <x v="3"/>
    <n v="9"/>
    <n v="5"/>
    <m/>
    <n v="1.4789999999999999E-2"/>
    <n v="2.98"/>
    <s v="NA"/>
    <s v="NA"/>
    <n v="10.3183641841583"/>
    <s v="NA"/>
    <n v="51.591820920791498"/>
  </r>
  <r>
    <n v="2019"/>
    <d v="2019-03-17T00:00:00"/>
    <x v="9"/>
    <s v="MWW"/>
    <x v="1"/>
    <d v="1899-12-30T10:04:00"/>
    <n v="31"/>
    <s v="brc"/>
    <s v="Brown Chromis"/>
    <s v="Chromis multilineata"/>
    <x v="12"/>
    <x v="3"/>
    <n v="4"/>
    <n v="30"/>
    <m/>
    <n v="1.4789999999999999E-2"/>
    <n v="2.98"/>
    <s v="NA"/>
    <s v="NA"/>
    <n v="0.92067626702257244"/>
    <s v="NA"/>
    <n v="27.620288010677172"/>
  </r>
  <r>
    <n v="2019"/>
    <d v="2019-03-17T00:00:00"/>
    <x v="9"/>
    <s v="MWW"/>
    <x v="2"/>
    <d v="1899-12-30T10:15:00"/>
    <n v="32"/>
    <s v="grb"/>
    <s v="Graysby"/>
    <s v="Cephalopholis cruentata"/>
    <x v="2"/>
    <x v="0"/>
    <n v="24"/>
    <n v="1"/>
    <m/>
    <n v="1.1220000000000001E-2"/>
    <n v="3.07"/>
    <s v="NA"/>
    <s v="NA"/>
    <n v="193.74984733419532"/>
    <s v="NA"/>
    <n v="193.74984733419532"/>
  </r>
  <r>
    <n v="2019"/>
    <d v="2019-03-17T00:00:00"/>
    <x v="9"/>
    <s v="MWW"/>
    <x v="2"/>
    <d v="1899-12-30T10:15:00"/>
    <n v="32"/>
    <s v="grb"/>
    <s v="Graysby"/>
    <s v="Cephalopholis cruentata"/>
    <x v="2"/>
    <x v="0"/>
    <n v="20"/>
    <n v="1"/>
    <m/>
    <n v="1.1220000000000001E-2"/>
    <n v="3.07"/>
    <s v="NA"/>
    <s v="NA"/>
    <n v="110.70186655152514"/>
    <s v="NA"/>
    <n v="110.70186655152514"/>
  </r>
  <r>
    <n v="2019"/>
    <d v="2019-03-17T00:00:00"/>
    <x v="9"/>
    <s v="MWW"/>
    <x v="2"/>
    <d v="1899-12-30T10:15:00"/>
    <n v="32"/>
    <s v="trum"/>
    <s v="Atlantic trumpetfish"/>
    <s v="Aulostomus maculatus"/>
    <x v="14"/>
    <x v="0"/>
    <n v="40"/>
    <n v="1"/>
    <m/>
    <n v="1E-4"/>
    <n v="3.5539999999999998"/>
    <s v="NA"/>
    <s v="NA"/>
    <n v="49.399347121607263"/>
    <s v="NA"/>
    <n v="49.399347121607263"/>
  </r>
  <r>
    <n v="2019"/>
    <d v="2019-03-17T00:00:00"/>
    <x v="9"/>
    <s v="MWW"/>
    <x v="2"/>
    <d v="1899-12-30T10:15:00"/>
    <n v="32"/>
    <s v="sms"/>
    <s v="Schoolmaster snapper"/>
    <s v="Lutjanus apodus"/>
    <x v="0"/>
    <x v="0"/>
    <n v="20"/>
    <n v="1"/>
    <m/>
    <n v="1.413E-2"/>
    <n v="2.98"/>
    <s v="NA"/>
    <s v="NA"/>
    <n v="106.46614985661742"/>
    <s v="NA"/>
    <n v="106.46614985661742"/>
  </r>
  <r>
    <n v="2019"/>
    <d v="2019-03-17T00:00:00"/>
    <x v="9"/>
    <s v="MWW"/>
    <x v="2"/>
    <d v="1899-12-30T10:15:00"/>
    <n v="32"/>
    <s v="sms"/>
    <s v="Schoolmaster snapper"/>
    <s v="Lutjanus apodus"/>
    <x v="0"/>
    <x v="0"/>
    <n v="19"/>
    <n v="1"/>
    <m/>
    <n v="1.413E-2"/>
    <n v="2.98"/>
    <s v="NA"/>
    <s v="NA"/>
    <n v="91.375105772138042"/>
    <s v="NA"/>
    <n v="91.375105772138042"/>
  </r>
  <r>
    <n v="2019"/>
    <d v="2019-03-17T00:00:00"/>
    <x v="9"/>
    <s v="MWW"/>
    <x v="2"/>
    <d v="1899-12-30T10:15:00"/>
    <n v="32"/>
    <s v="pud"/>
    <s v="Puddingwife"/>
    <s v="Halichoeres radiatus"/>
    <x v="1"/>
    <x v="0"/>
    <n v="18"/>
    <n v="1"/>
    <m/>
    <n v="1.3100000000000001E-2"/>
    <n v="3.0379999999999998"/>
    <s v="NA"/>
    <s v="NA"/>
    <n v="85.268606610866215"/>
    <s v="NA"/>
    <n v="85.268606610866215"/>
  </r>
  <r>
    <n v="2019"/>
    <d v="2019-03-17T00:00:00"/>
    <x v="9"/>
    <s v="MWW"/>
    <x v="2"/>
    <d v="1899-12-30T10:15:00"/>
    <n v="32"/>
    <s v="bhw"/>
    <s v="Bluehead Wrasse"/>
    <s v="Thalassoma bifasciatum"/>
    <x v="1"/>
    <x v="0"/>
    <n v="3"/>
    <n v="20"/>
    <m/>
    <n v="8.9099999999999995E-3"/>
    <n v="3.01"/>
    <s v="NA"/>
    <s v="NA"/>
    <n v="0.24322750267948948"/>
    <s v="NA"/>
    <n v="4.8645500535897899"/>
  </r>
  <r>
    <n v="2019"/>
    <d v="2019-03-17T00:00:00"/>
    <x v="9"/>
    <s v="MWW"/>
    <x v="2"/>
    <d v="1899-12-30T10:15:00"/>
    <n v="32"/>
    <s v="yhw"/>
    <s v="Yellowhead Wrasse"/>
    <s v="Halichoeres garnoti"/>
    <x v="1"/>
    <x v="0"/>
    <n v="14"/>
    <n v="1"/>
    <m/>
    <n v="0.01"/>
    <n v="3.13"/>
    <s v="NA"/>
    <s v="NA"/>
    <n v="38.670585858358713"/>
    <s v="NA"/>
    <n v="38.670585858358713"/>
  </r>
  <r>
    <n v="2019"/>
    <d v="2019-03-17T00:00:00"/>
    <x v="9"/>
    <s v="MWW"/>
    <x v="2"/>
    <d v="1899-12-30T10:15:00"/>
    <n v="32"/>
    <s v="yhw"/>
    <s v="Yellowhead Wrasse"/>
    <s v="Halichoeres garnoti"/>
    <x v="1"/>
    <x v="0"/>
    <n v="12"/>
    <n v="1"/>
    <m/>
    <n v="0.01"/>
    <n v="3.13"/>
    <s v="NA"/>
    <s v="NA"/>
    <n v="23.869169040031956"/>
    <s v="NA"/>
    <n v="23.869169040031956"/>
  </r>
  <r>
    <n v="2019"/>
    <d v="2019-03-17T00:00:00"/>
    <x v="9"/>
    <s v="MWW"/>
    <x v="2"/>
    <d v="1899-12-30T10:15:00"/>
    <n v="32"/>
    <s v="ygf"/>
    <s v="Goatfish"/>
    <s v="Mulloidichthys martinicus"/>
    <x v="4"/>
    <x v="0"/>
    <n v="27"/>
    <n v="1"/>
    <m/>
    <n v="9.7699999999999992E-3"/>
    <n v="3.12"/>
    <s v="NA"/>
    <s v="NA"/>
    <n v="285.59428192844689"/>
    <s v="NA"/>
    <n v="285.59428192844689"/>
  </r>
  <r>
    <n v="2019"/>
    <d v="2019-03-17T00:00:00"/>
    <x v="9"/>
    <s v="MWW"/>
    <x v="2"/>
    <d v="1899-12-30T10:15:00"/>
    <n v="32"/>
    <s v="ygf"/>
    <s v="Goatfish"/>
    <s v="Mulloidichthys martinicus"/>
    <x v="4"/>
    <x v="0"/>
    <n v="20"/>
    <n v="2"/>
    <m/>
    <n v="9.7699999999999992E-3"/>
    <n v="3.12"/>
    <s v="NA"/>
    <s v="NA"/>
    <n v="111.97166862172135"/>
    <s v="NA"/>
    <n v="223.9433372434427"/>
  </r>
  <r>
    <n v="2019"/>
    <d v="2019-03-17T00:00:00"/>
    <x v="9"/>
    <s v="MWW"/>
    <x v="2"/>
    <d v="1899-12-30T10:15:00"/>
    <n v="32"/>
    <s v="blg"/>
    <s v="Blue Striped Grunt"/>
    <s v="Haemulon sciurus"/>
    <x v="3"/>
    <x v="0"/>
    <n v="19"/>
    <n v="1"/>
    <m/>
    <n v="1.549E-2"/>
    <n v="2.98"/>
    <s v="NA"/>
    <s v="NA"/>
    <n v="100.16987886839478"/>
    <s v="NA"/>
    <n v="100.16987886839478"/>
  </r>
  <r>
    <n v="2019"/>
    <d v="2019-03-17T00:00:00"/>
    <x v="9"/>
    <s v="MWW"/>
    <x v="2"/>
    <d v="1899-12-30T10:15:00"/>
    <n v="32"/>
    <s v="bhw"/>
    <s v="Bluehead Wrasse"/>
    <s v="Thalassoma bifasciatum"/>
    <x v="1"/>
    <x v="0"/>
    <n v="6"/>
    <n v="5"/>
    <m/>
    <n v="8.9099999999999995E-3"/>
    <n v="3.01"/>
    <s v="NA"/>
    <s v="NA"/>
    <n v="1.9593542699963782"/>
    <s v="NA"/>
    <n v="9.7967713499818903"/>
  </r>
  <r>
    <n v="2019"/>
    <d v="2019-03-17T00:00:00"/>
    <x v="9"/>
    <s v="MWW"/>
    <x v="2"/>
    <d v="1899-12-30T10:15:00"/>
    <n v="32"/>
    <s v="yhw"/>
    <s v="Yellowhead Wrasse"/>
    <s v="Halichoeres garnoti"/>
    <x v="1"/>
    <x v="0"/>
    <n v="6"/>
    <n v="1"/>
    <m/>
    <n v="0.01"/>
    <n v="3.13"/>
    <s v="NA"/>
    <s v="NA"/>
    <n v="2.7265496699528886"/>
    <s v="NA"/>
    <n v="2.7265496699528886"/>
  </r>
  <r>
    <n v="2019"/>
    <d v="2019-03-17T00:00:00"/>
    <x v="9"/>
    <s v="MWW"/>
    <x v="2"/>
    <d v="1899-12-30T10:15:00"/>
    <n v="32"/>
    <s v="frg"/>
    <s v="French Grunt"/>
    <s v="Haemulon flavolineatum"/>
    <x v="3"/>
    <x v="0"/>
    <n v="19"/>
    <n v="1"/>
    <m/>
    <n v="1.349E-2"/>
    <n v="3"/>
    <s v="NA"/>
    <s v="NA"/>
    <n v="92.527910000000006"/>
    <s v="NA"/>
    <n v="92.527910000000006"/>
  </r>
  <r>
    <n v="2019"/>
    <d v="2019-03-17T00:00:00"/>
    <x v="9"/>
    <s v="MWW"/>
    <x v="2"/>
    <d v="1899-12-30T10:15:00"/>
    <n v="32"/>
    <s v="rbp"/>
    <s v="Redband Parrotfish"/>
    <s v="Sparisoma aurofrenatum"/>
    <x v="7"/>
    <x v="1"/>
    <n v="19"/>
    <n v="1"/>
    <s v="t"/>
    <n v="1.072E-2"/>
    <n v="3.12"/>
    <n v="-4.0781000000000001"/>
    <n v="2.7437999999999998"/>
    <n v="104.69019779399261"/>
    <n v="149.3977752647418"/>
    <n v="149.3977752647418"/>
  </r>
  <r>
    <n v="2019"/>
    <d v="2019-03-17T00:00:00"/>
    <x v="9"/>
    <s v="MWW"/>
    <x v="2"/>
    <d v="1899-12-30T10:15:00"/>
    <n v="32"/>
    <s v="stop"/>
    <s v="Stoplight Parrotfish"/>
    <s v="Sparisoma viride"/>
    <x v="7"/>
    <x v="1"/>
    <n v="27"/>
    <n v="1"/>
    <s v="t"/>
    <n v="1.38E-2"/>
    <n v="3.04"/>
    <n v="-4.4317000000000002"/>
    <n v="2.9051"/>
    <n v="309.9023927596819"/>
    <n v="428.20809318874581"/>
    <n v="428.20809318874581"/>
  </r>
  <r>
    <n v="2019"/>
    <d v="2019-03-17T00:00:00"/>
    <x v="9"/>
    <s v="MWW"/>
    <x v="2"/>
    <d v="1899-12-30T10:15:00"/>
    <n v="32"/>
    <s v="qup"/>
    <s v="Queen Parrotfish"/>
    <s v="Scarus vetula"/>
    <x v="7"/>
    <x v="1"/>
    <n v="40"/>
    <n v="1"/>
    <s v="t"/>
    <n v="1.38E-2"/>
    <n v="3.03"/>
    <n v="-5.0162000000000004"/>
    <n v="3.1109"/>
    <n v="986.553996256544"/>
    <n v="1198.2527297145662"/>
    <n v="1198.2527297145662"/>
  </r>
  <r>
    <n v="2019"/>
    <d v="2019-03-17T00:00:00"/>
    <x v="9"/>
    <s v="MWW"/>
    <x v="2"/>
    <d v="1899-12-30T10:15:00"/>
    <n v="32"/>
    <s v="stop"/>
    <s v="Stoplight Parrotfish"/>
    <s v="Sparisoma viride"/>
    <x v="7"/>
    <x v="1"/>
    <n v="32"/>
    <n v="1"/>
    <s v="t"/>
    <n v="1.38E-2"/>
    <n v="3.04"/>
    <n v="-4.4317000000000002"/>
    <n v="2.9051"/>
    <n v="519.43955821229099"/>
    <n v="701.47339170910243"/>
    <n v="701.47339170910243"/>
  </r>
  <r>
    <n v="2019"/>
    <d v="2019-03-17T00:00:00"/>
    <x v="9"/>
    <s v="MWW"/>
    <x v="2"/>
    <d v="1899-12-30T10:15:00"/>
    <n v="32"/>
    <s v="stop"/>
    <s v="Stoplight Parrotfish"/>
    <s v="Sparisoma viride"/>
    <x v="7"/>
    <x v="1"/>
    <n v="20"/>
    <n v="1"/>
    <s v="i"/>
    <n v="1.38E-2"/>
    <n v="3.04"/>
    <n v="-4.4317000000000002"/>
    <n v="2.9051"/>
    <n v="124.45440510662077"/>
    <n v="179.06975540636282"/>
    <n v="179.06975540636282"/>
  </r>
  <r>
    <n v="2019"/>
    <d v="2019-03-17T00:00:00"/>
    <x v="9"/>
    <s v="MWW"/>
    <x v="2"/>
    <d v="1899-12-30T10:15:00"/>
    <n v="32"/>
    <s v="stop"/>
    <s v="Stoplight Parrotfish"/>
    <s v="Sparisoma viride"/>
    <x v="7"/>
    <x v="1"/>
    <n v="21"/>
    <n v="1"/>
    <s v="i"/>
    <n v="1.38E-2"/>
    <n v="3.04"/>
    <n v="-4.4317000000000002"/>
    <n v="2.9051"/>
    <n v="144.35297620307892"/>
    <n v="206.33802681991546"/>
    <n v="206.33802681991546"/>
  </r>
  <r>
    <n v="2019"/>
    <d v="2019-03-17T00:00:00"/>
    <x v="9"/>
    <s v="MWW"/>
    <x v="2"/>
    <d v="1899-12-30T10:15:00"/>
    <n v="32"/>
    <s v="stop"/>
    <s v="Stoplight Parrotfish"/>
    <s v="Sparisoma viride"/>
    <x v="7"/>
    <x v="1"/>
    <n v="14"/>
    <n v="1"/>
    <s v="i"/>
    <n v="1.38E-2"/>
    <n v="3.04"/>
    <n v="-4.4317000000000002"/>
    <n v="2.9051"/>
    <n v="42.083157245422122"/>
    <n v="63.535515280093612"/>
    <n v="63.535515280093612"/>
  </r>
  <r>
    <n v="2019"/>
    <d v="2019-03-17T00:00:00"/>
    <x v="9"/>
    <s v="MWW"/>
    <x v="2"/>
    <d v="1899-12-30T10:15:00"/>
    <n v="32"/>
    <s v="ocs"/>
    <s v="Ocean Surgeonfish"/>
    <s v="Acanthurus bahianus"/>
    <x v="8"/>
    <x v="1"/>
    <n v="19"/>
    <n v="1"/>
    <m/>
    <n v="1.8620000000000001E-2"/>
    <n v="2.91"/>
    <n v="-4.6005000000000003"/>
    <n v="2.9752000000000001"/>
    <n v="97.98343387025902"/>
    <n v="151.09417216938573"/>
    <n v="151.09417216938573"/>
  </r>
  <r>
    <n v="2019"/>
    <d v="2019-03-17T00:00:00"/>
    <x v="9"/>
    <s v="MWW"/>
    <x v="2"/>
    <d v="1899-12-30T10:15:00"/>
    <n v="32"/>
    <s v="prp"/>
    <s v="Princess Parrotfish"/>
    <s v="Scarus taeniopterus"/>
    <x v="7"/>
    <x v="1"/>
    <n v="18"/>
    <n v="1"/>
    <m/>
    <n v="3.3500000000000002E-2"/>
    <n v="2.7086000000000001"/>
    <n v="-3.2256999999999998"/>
    <n v="2.3852000000000002"/>
    <n v="84.154222975924739"/>
    <n v="142.42163893869329"/>
    <n v="142.42163893869329"/>
  </r>
  <r>
    <n v="2019"/>
    <d v="2019-03-17T00:00:00"/>
    <x v="9"/>
    <s v="MWW"/>
    <x v="2"/>
    <d v="1899-12-30T10:15:00"/>
    <n v="32"/>
    <s v="prp"/>
    <s v="Princess Parrotfish"/>
    <s v="Scarus taeniopterus"/>
    <x v="7"/>
    <x v="1"/>
    <n v="19"/>
    <n v="1"/>
    <m/>
    <n v="3.3500000000000002E-2"/>
    <n v="2.7086000000000001"/>
    <n v="-3.2256999999999998"/>
    <n v="2.3852000000000002"/>
    <n v="97.426434846443598"/>
    <n v="162.02539503890316"/>
    <n v="162.02539503890316"/>
  </r>
  <r>
    <n v="2019"/>
    <d v="2019-03-17T00:00:00"/>
    <x v="9"/>
    <s v="MWW"/>
    <x v="2"/>
    <d v="1899-12-30T10:15:00"/>
    <n v="32"/>
    <s v="prp"/>
    <s v="Princess Parrotfish"/>
    <s v="Scarus taeniopterus"/>
    <x v="7"/>
    <x v="1"/>
    <n v="15"/>
    <n v="1"/>
    <m/>
    <n v="3.3500000000000002E-2"/>
    <n v="2.7086000000000001"/>
    <n v="-3.2256999999999998"/>
    <n v="2.3852000000000002"/>
    <n v="51.357702984233178"/>
    <n v="92.19616810425471"/>
    <n v="92.19616810425471"/>
  </r>
  <r>
    <n v="2019"/>
    <d v="2019-03-17T00:00:00"/>
    <x v="9"/>
    <s v="MWW"/>
    <x v="2"/>
    <d v="1899-12-30T10:15:00"/>
    <n v="32"/>
    <s v="rbp"/>
    <s v="Redband Parrotfish"/>
    <s v="Sparisoma aurofrenatum"/>
    <x v="7"/>
    <x v="1"/>
    <n v="14"/>
    <n v="2"/>
    <s v="i"/>
    <n v="1.072E-2"/>
    <n v="3.12"/>
    <n v="-4.0781000000000001"/>
    <n v="2.7437999999999998"/>
    <n v="40.375160027328299"/>
    <n v="64.631778134170816"/>
    <n v="129.26355626834163"/>
  </r>
  <r>
    <n v="2019"/>
    <d v="2019-03-17T00:00:00"/>
    <x v="9"/>
    <s v="MWW"/>
    <x v="2"/>
    <d v="1899-12-30T10:15:00"/>
    <n v="32"/>
    <s v="prp"/>
    <s v="Princess Parrotfish"/>
    <s v="Scarus taeniopterus"/>
    <x v="7"/>
    <x v="1"/>
    <n v="5"/>
    <n v="1"/>
    <s v="j"/>
    <n v="3.3500000000000002E-2"/>
    <n v="2.7086000000000001"/>
    <n v="-3.2256999999999998"/>
    <n v="2.3852000000000002"/>
    <n v="2.6198411586557824"/>
    <n v="6.7093933568168316"/>
    <n v="6.7093933568168316"/>
  </r>
  <r>
    <n v="2019"/>
    <d v="2019-03-17T00:00:00"/>
    <x v="9"/>
    <s v="MWW"/>
    <x v="2"/>
    <d v="1899-12-30T10:15:00"/>
    <n v="32"/>
    <s v="smt"/>
    <s v="Smooth Trunkfish"/>
    <s v="Lactophyrs triqueter"/>
    <x v="10"/>
    <x v="2"/>
    <n v="12"/>
    <n v="1"/>
    <m/>
    <n v="4.8980000000000003E-2"/>
    <n v="2.78"/>
    <s v="NA"/>
    <s v="NA"/>
    <n v="48.993971452134353"/>
    <s v="NA"/>
    <n v="48.993971452134353"/>
  </r>
  <r>
    <n v="2019"/>
    <d v="2019-03-17T00:00:00"/>
    <x v="9"/>
    <s v="MWW"/>
    <x v="2"/>
    <d v="1899-12-30T10:15:00"/>
    <n v="32"/>
    <s v="smt"/>
    <s v="Smooth Trunkfish"/>
    <s v="Lactophyrs triqueter"/>
    <x v="10"/>
    <x v="2"/>
    <n v="14"/>
    <n v="1"/>
    <m/>
    <n v="4.8980000000000003E-2"/>
    <n v="2.78"/>
    <s v="NA"/>
    <s v="NA"/>
    <n v="75.206386098464677"/>
    <s v="NA"/>
    <n v="75.206386098464677"/>
  </r>
  <r>
    <n v="2019"/>
    <d v="2019-03-17T00:00:00"/>
    <x v="9"/>
    <s v="MWW"/>
    <x v="2"/>
    <d v="1899-12-30T10:15:00"/>
    <n v="32"/>
    <s v="bld"/>
    <s v="Black Durgon"/>
    <s v="Melichthys niger"/>
    <x v="18"/>
    <x v="2"/>
    <n v="21"/>
    <n v="1"/>
    <m/>
    <n v="2.3439999999999999E-2"/>
    <n v="2.95"/>
    <s v="NA"/>
    <s v="NA"/>
    <n v="186.42516099314153"/>
    <s v="NA"/>
    <n v="186.42516099314153"/>
  </r>
  <r>
    <n v="2019"/>
    <d v="2019-03-17T00:00:00"/>
    <x v="9"/>
    <s v="MWW"/>
    <x v="2"/>
    <d v="1899-12-30T10:15:00"/>
    <n v="32"/>
    <s v="snp"/>
    <s v="Sharp-nose puffer "/>
    <s v="Canthigaster rostrata"/>
    <x v="11"/>
    <x v="2"/>
    <n v="5"/>
    <n v="1"/>
    <m/>
    <n v="2.239E-2"/>
    <n v="2.96"/>
    <s v="NA"/>
    <s v="NA"/>
    <n v="2.6242506075131411"/>
    <s v="NA"/>
    <n v="2.6242506075131411"/>
  </r>
  <r>
    <n v="2019"/>
    <d v="2019-03-17T00:00:00"/>
    <x v="9"/>
    <s v="MWW"/>
    <x v="2"/>
    <d v="1899-12-30T10:15:00"/>
    <n v="32"/>
    <s v="blc"/>
    <s v="Blue Chromis"/>
    <s v="Chromis cyanea"/>
    <x v="12"/>
    <x v="3"/>
    <n v="3"/>
    <n v="2"/>
    <m/>
    <n v="1.4789999999999999E-2"/>
    <n v="2.98"/>
    <s v="NA"/>
    <s v="NA"/>
    <n v="0.39065151514322999"/>
    <s v="NA"/>
    <n v="0.78130303028645998"/>
  </r>
  <r>
    <n v="2019"/>
    <d v="2019-03-17T00:00:00"/>
    <x v="9"/>
    <s v="MWW"/>
    <x v="2"/>
    <d v="1899-12-30T10:15:00"/>
    <n v="32"/>
    <s v="brc"/>
    <s v="Brown Chromis"/>
    <s v="Chromis multilineata"/>
    <x v="12"/>
    <x v="3"/>
    <n v="3"/>
    <n v="100"/>
    <m/>
    <n v="1.4789999999999999E-2"/>
    <n v="2.98"/>
    <s v="NA"/>
    <s v="NA"/>
    <n v="0.39065151514322999"/>
    <s v="NA"/>
    <n v="39.065151514322999"/>
  </r>
  <r>
    <n v="2019"/>
    <d v="2019-03-17T00:00:00"/>
    <x v="9"/>
    <s v="MWW"/>
    <x v="2"/>
    <d v="1899-12-30T10:15:00"/>
    <n v="32"/>
    <s v="brc"/>
    <s v="Brown Chromis"/>
    <s v="Chromis multilineata"/>
    <x v="12"/>
    <x v="3"/>
    <n v="6"/>
    <n v="60"/>
    <m/>
    <n v="1.4789999999999999E-2"/>
    <n v="2.98"/>
    <s v="NA"/>
    <s v="NA"/>
    <n v="3.0821864023530869"/>
    <s v="NA"/>
    <n v="184.93118414118521"/>
  </r>
  <r>
    <n v="2019"/>
    <d v="2019-03-17T00:00:00"/>
    <x v="9"/>
    <s v="MWW"/>
    <x v="3"/>
    <d v="1899-12-30T10:24:00"/>
    <n v="30"/>
    <s v="mgs"/>
    <s v="Mahogany Snapper"/>
    <s v="Lutjanus mahogoni"/>
    <x v="0"/>
    <x v="0"/>
    <n v="24"/>
    <n v="1"/>
    <m/>
    <n v="1.6979999999999999E-2"/>
    <n v="2.96"/>
    <s v="NA"/>
    <s v="NA"/>
    <n v="206.71070176507121"/>
    <s v="NA"/>
    <n v="206.71070176507121"/>
  </r>
  <r>
    <n v="2019"/>
    <d v="2019-03-17T00:00:00"/>
    <x v="9"/>
    <s v="MWW"/>
    <x v="3"/>
    <d v="1899-12-30T10:24:00"/>
    <n v="30"/>
    <s v="sms"/>
    <s v="Schoolmaster snapper"/>
    <s v="Lutjanus apodus"/>
    <x v="0"/>
    <x v="0"/>
    <n v="50"/>
    <n v="1"/>
    <m/>
    <n v="1.413E-2"/>
    <n v="2.98"/>
    <s v="NA"/>
    <s v="NA"/>
    <n v="1633.325621502164"/>
    <s v="NA"/>
    <n v="1633.325621502164"/>
  </r>
  <r>
    <n v="2019"/>
    <d v="2019-03-17T00:00:00"/>
    <x v="9"/>
    <s v="MWW"/>
    <x v="3"/>
    <d v="1899-12-30T10:24:00"/>
    <n v="30"/>
    <s v="trum"/>
    <s v="Atlantic trumpetfish"/>
    <s v="Aulostomus maculatus"/>
    <x v="14"/>
    <x v="0"/>
    <n v="40"/>
    <n v="1"/>
    <m/>
    <n v="1E-4"/>
    <n v="3.5539999999999998"/>
    <s v="NA"/>
    <s v="NA"/>
    <n v="49.399347121607263"/>
    <s v="NA"/>
    <n v="49.399347121607263"/>
  </r>
  <r>
    <n v="2019"/>
    <d v="2019-03-17T00:00:00"/>
    <x v="9"/>
    <s v="MWW"/>
    <x v="3"/>
    <d v="1899-12-30T10:24:00"/>
    <n v="30"/>
    <s v="grb"/>
    <s v="Graysby"/>
    <s v="Cephalopholis cruentata"/>
    <x v="2"/>
    <x v="0"/>
    <n v="20"/>
    <n v="1"/>
    <m/>
    <n v="1.1220000000000001E-2"/>
    <n v="3.07"/>
    <s v="NA"/>
    <s v="NA"/>
    <n v="110.70186655152514"/>
    <s v="NA"/>
    <n v="110.70186655152514"/>
  </r>
  <r>
    <n v="2019"/>
    <d v="2019-03-17T00:00:00"/>
    <x v="9"/>
    <s v="MWW"/>
    <x v="3"/>
    <d v="1899-12-30T10:24:00"/>
    <n v="30"/>
    <s v="bbs"/>
    <s v="Blackbar soldierfish"/>
    <s v="Myripristis jacobus "/>
    <x v="6"/>
    <x v="0"/>
    <n v="15"/>
    <n v="4"/>
    <m/>
    <n v="1.2019999999999999E-2"/>
    <n v="3.06"/>
    <s v="NA"/>
    <s v="NA"/>
    <n v="47.724756406775086"/>
    <s v="NA"/>
    <n v="190.89902562710034"/>
  </r>
  <r>
    <n v="2019"/>
    <d v="2019-03-17T00:00:00"/>
    <x v="9"/>
    <s v="MWW"/>
    <x v="3"/>
    <d v="1899-12-30T10:24:00"/>
    <n v="30"/>
    <s v="frg"/>
    <s v="French Grunt"/>
    <s v="Haemulon flavolineatum"/>
    <x v="3"/>
    <x v="0"/>
    <n v="16"/>
    <n v="1"/>
    <m/>
    <n v="1.349E-2"/>
    <n v="3"/>
    <s v="NA"/>
    <s v="NA"/>
    <n v="55.255040000000001"/>
    <s v="NA"/>
    <n v="55.255040000000001"/>
  </r>
  <r>
    <n v="2019"/>
    <d v="2019-03-17T00:00:00"/>
    <x v="9"/>
    <s v="MWW"/>
    <x v="3"/>
    <d v="1899-12-30T10:24:00"/>
    <n v="30"/>
    <s v="yhw"/>
    <s v="Yellowhead Wrasse"/>
    <s v="Halichoeres garnoti"/>
    <x v="1"/>
    <x v="0"/>
    <n v="16"/>
    <n v="1"/>
    <m/>
    <n v="0.01"/>
    <n v="3.13"/>
    <s v="NA"/>
    <s v="NA"/>
    <n v="58.734806958728235"/>
    <s v="NA"/>
    <n v="58.734806958728235"/>
  </r>
  <r>
    <n v="2019"/>
    <d v="2019-03-17T00:00:00"/>
    <x v="9"/>
    <s v="MWW"/>
    <x v="3"/>
    <d v="1899-12-30T10:24:00"/>
    <n v="30"/>
    <s v="4eb"/>
    <s v="Foureye Butterflyfish"/>
    <s v="Chaetodon capistratus"/>
    <x v="16"/>
    <x v="0"/>
    <n v="10"/>
    <n v="2"/>
    <m/>
    <n v="2.512E-2"/>
    <n v="3.1"/>
    <s v="NA"/>
    <s v="NA"/>
    <n v="31.624206344269499"/>
    <s v="NA"/>
    <n v="63.248412688538998"/>
  </r>
  <r>
    <n v="2019"/>
    <d v="2019-03-17T00:00:00"/>
    <x v="9"/>
    <s v="MWW"/>
    <x v="3"/>
    <d v="1899-12-30T10:24:00"/>
    <n v="30"/>
    <s v="frg"/>
    <s v="French Grunt"/>
    <s v="Haemulon flavolineatum"/>
    <x v="3"/>
    <x v="0"/>
    <n v="18"/>
    <n v="1"/>
    <m/>
    <n v="1.349E-2"/>
    <n v="3"/>
    <s v="NA"/>
    <s v="NA"/>
    <n v="78.673680000000004"/>
    <s v="NA"/>
    <n v="78.673680000000004"/>
  </r>
  <r>
    <n v="2019"/>
    <d v="2019-03-17T00:00:00"/>
    <x v="9"/>
    <s v="MWW"/>
    <x v="3"/>
    <d v="1899-12-30T10:24:00"/>
    <n v="30"/>
    <s v="stop"/>
    <s v="Stoplight Parrotfish"/>
    <s v="Sparisoma viride"/>
    <x v="7"/>
    <x v="1"/>
    <n v="22"/>
    <n v="4"/>
    <s v="i"/>
    <n v="1.38E-2"/>
    <n v="3.04"/>
    <n v="-4.4317000000000002"/>
    <n v="2.9051"/>
    <n v="166.28153926206005"/>
    <n v="236.19577785013334"/>
    <n v="944.78311140053336"/>
  </r>
  <r>
    <n v="2019"/>
    <d v="2019-03-17T00:00:00"/>
    <x v="9"/>
    <s v="MWW"/>
    <x v="3"/>
    <d v="1899-12-30T10:24:00"/>
    <n v="30"/>
    <s v="stop"/>
    <s v="Stoplight Parrotfish"/>
    <s v="Sparisoma viride"/>
    <x v="7"/>
    <x v="1"/>
    <n v="20"/>
    <n v="1"/>
    <s v="i"/>
    <n v="1.38E-2"/>
    <n v="3.04"/>
    <n v="-4.4317000000000002"/>
    <n v="2.9051"/>
    <n v="124.45440510662077"/>
    <n v="179.06975540636282"/>
    <n v="179.06975540636282"/>
  </r>
  <r>
    <n v="2019"/>
    <d v="2019-03-17T00:00:00"/>
    <x v="9"/>
    <s v="MWW"/>
    <x v="3"/>
    <d v="1899-12-30T10:24:00"/>
    <n v="30"/>
    <s v="stop"/>
    <s v="Stoplight Parrotfish"/>
    <s v="Sparisoma viride"/>
    <x v="7"/>
    <x v="1"/>
    <n v="30"/>
    <n v="1"/>
    <s v="t"/>
    <n v="1.38E-2"/>
    <n v="3.04"/>
    <n v="-4.4317000000000002"/>
    <n v="2.9051"/>
    <n v="426.90151962585236"/>
    <n v="581.54718397712224"/>
    <n v="581.54718397712224"/>
  </r>
  <r>
    <n v="2019"/>
    <d v="2019-03-17T00:00:00"/>
    <x v="9"/>
    <s v="MWW"/>
    <x v="3"/>
    <d v="1899-12-30T10:24:00"/>
    <n v="30"/>
    <s v="prp"/>
    <s v="Princess Parrotfish"/>
    <s v="Scarus taeniopterus"/>
    <x v="7"/>
    <x v="1"/>
    <n v="20"/>
    <n v="1"/>
    <s v="t"/>
    <n v="3.3500000000000002E-2"/>
    <n v="2.7086000000000001"/>
    <n v="-3.2256999999999998"/>
    <n v="2.3852000000000002"/>
    <n v="111.94756544450011"/>
    <n v="183.11197449783583"/>
    <n v="183.11197449783583"/>
  </r>
  <r>
    <n v="2019"/>
    <d v="2019-03-17T00:00:00"/>
    <x v="9"/>
    <s v="MWW"/>
    <x v="3"/>
    <d v="1899-12-30T10:24:00"/>
    <n v="30"/>
    <s v="prp"/>
    <s v="Princess Parrotfish"/>
    <s v="Scarus taeniopterus"/>
    <x v="7"/>
    <x v="1"/>
    <n v="10"/>
    <n v="1"/>
    <s v="t"/>
    <n v="3.3500000000000002E-2"/>
    <n v="2.7086000000000001"/>
    <n v="-3.2256999999999998"/>
    <n v="2.3852000000000002"/>
    <n v="17.125560999944316"/>
    <n v="35.050966680669347"/>
    <n v="35.050966680669347"/>
  </r>
  <r>
    <n v="2019"/>
    <d v="2019-03-17T00:00:00"/>
    <x v="9"/>
    <s v="MWW"/>
    <x v="3"/>
    <d v="1899-12-30T10:24:00"/>
    <n v="30"/>
    <s v="strp"/>
    <s v="Striped Parrotfish"/>
    <s v="Scarus iserti"/>
    <x v="7"/>
    <x v="1"/>
    <n v="23"/>
    <n v="1"/>
    <s v="t"/>
    <n v="1.0959999999999999E-2"/>
    <n v="3.01"/>
    <n v="-4.8887"/>
    <n v="3.0548000000000002"/>
    <n v="137.59775259552106"/>
    <n v="211.79036238974825"/>
    <n v="211.79036238974825"/>
  </r>
  <r>
    <n v="2019"/>
    <d v="2019-03-17T00:00:00"/>
    <x v="9"/>
    <s v="MWW"/>
    <x v="3"/>
    <d v="1899-12-30T10:24:00"/>
    <n v="30"/>
    <s v="qup"/>
    <s v="Queen Parrotfish"/>
    <s v="Scarus vetula"/>
    <x v="7"/>
    <x v="1"/>
    <n v="28"/>
    <n v="1"/>
    <s v="i"/>
    <n v="1.38E-2"/>
    <n v="3.03"/>
    <n v="-5.0162000000000004"/>
    <n v="3.1109"/>
    <n v="334.7864878774447"/>
    <n v="395.06078258407069"/>
    <n v="395.06078258407069"/>
  </r>
  <r>
    <n v="2019"/>
    <d v="2019-03-17T00:00:00"/>
    <x v="9"/>
    <s v="MWW"/>
    <x v="3"/>
    <d v="1899-12-30T10:24:00"/>
    <n v="30"/>
    <s v="rbp"/>
    <s v="Redband Parrotfish"/>
    <s v="Sparisoma aurofrenatum"/>
    <x v="7"/>
    <x v="1"/>
    <n v="15"/>
    <n v="1"/>
    <s v="t"/>
    <n v="1.072E-2"/>
    <n v="3.12"/>
    <n v="-4.0781000000000001"/>
    <n v="2.7437999999999998"/>
    <n v="50.072527485111436"/>
    <n v="78.101467931149301"/>
    <n v="78.101467931149301"/>
  </r>
  <r>
    <n v="2019"/>
    <d v="2019-03-17T00:00:00"/>
    <x v="9"/>
    <s v="MWW"/>
    <x v="3"/>
    <d v="1899-12-30T10:24:00"/>
    <n v="30"/>
    <s v="qup"/>
    <s v="Queen Parrotfish"/>
    <s v="Scarus vetula"/>
    <x v="7"/>
    <x v="1"/>
    <n v="35"/>
    <n v="1"/>
    <s v="t"/>
    <n v="1.38E-2"/>
    <n v="3.03"/>
    <n v="-5.0162000000000004"/>
    <n v="3.1109"/>
    <n v="658.27181550210435"/>
    <n v="790.93588337793562"/>
    <n v="790.93588337793562"/>
  </r>
  <r>
    <n v="2019"/>
    <d v="2019-03-17T00:00:00"/>
    <x v="9"/>
    <s v="MWW"/>
    <x v="3"/>
    <d v="1899-12-30T10:24:00"/>
    <n v="30"/>
    <s v="dcf"/>
    <s v="Doctorfish"/>
    <s v="Acanthurus chirurgus"/>
    <x v="8"/>
    <x v="1"/>
    <n v="10"/>
    <n v="1"/>
    <m/>
    <n v="2.0889999999999999E-2"/>
    <n v="2.96"/>
    <n v="-2.4262000000000001"/>
    <n v="2.0768"/>
    <n v="19.051906434144957"/>
    <n v="53.382634136403873"/>
    <n v="53.382634136403873"/>
  </r>
  <r>
    <n v="2019"/>
    <d v="2019-03-17T00:00:00"/>
    <x v="9"/>
    <s v="MWW"/>
    <x v="3"/>
    <d v="1899-12-30T10:24:00"/>
    <n v="30"/>
    <s v="dcf"/>
    <s v="Doctorfish"/>
    <s v="Acanthurus chirurgus"/>
    <x v="8"/>
    <x v="1"/>
    <n v="16"/>
    <n v="1"/>
    <m/>
    <n v="2.0889999999999999E-2"/>
    <n v="2.96"/>
    <n v="-2.4262000000000001"/>
    <n v="2.0768"/>
    <n v="76.583214004983191"/>
    <n v="141.68255499244037"/>
    <n v="141.68255499244037"/>
  </r>
  <r>
    <n v="2019"/>
    <d v="2019-03-17T00:00:00"/>
    <x v="9"/>
    <s v="MWW"/>
    <x v="3"/>
    <d v="1899-12-30T10:24:00"/>
    <n v="30"/>
    <s v="prp"/>
    <s v="Princess Parrotfish"/>
    <s v="Scarus taeniopterus"/>
    <x v="7"/>
    <x v="1"/>
    <n v="12"/>
    <n v="1"/>
    <s v="i"/>
    <n v="3.3500000000000002E-2"/>
    <n v="2.7086000000000001"/>
    <n v="-3.2256999999999998"/>
    <n v="2.3852000000000002"/>
    <n v="28.061774480442775"/>
    <n v="54.145592205106873"/>
    <n v="54.145592205106873"/>
  </r>
  <r>
    <n v="2019"/>
    <d v="2019-03-17T00:00:00"/>
    <x v="9"/>
    <s v="MWW"/>
    <x v="3"/>
    <d v="1899-12-30T10:24:00"/>
    <n v="30"/>
    <s v="prp"/>
    <s v="Princess Parrotfish"/>
    <s v="Scarus taeniopterus"/>
    <x v="7"/>
    <x v="1"/>
    <n v="12"/>
    <n v="1"/>
    <s v="i"/>
    <n v="3.3500000000000002E-2"/>
    <n v="2.7086000000000001"/>
    <n v="-3.2256999999999998"/>
    <n v="2.3852000000000002"/>
    <n v="28.061774480442775"/>
    <n v="54.145592205106873"/>
    <n v="54.145592205106873"/>
  </r>
  <r>
    <n v="2019"/>
    <d v="2019-03-17T00:00:00"/>
    <x v="9"/>
    <s v="MWW"/>
    <x v="3"/>
    <d v="1899-12-30T10:24:00"/>
    <n v="30"/>
    <s v="prp"/>
    <s v="Princess Parrotfish"/>
    <s v="Scarus taeniopterus"/>
    <x v="7"/>
    <x v="1"/>
    <n v="18"/>
    <n v="1"/>
    <s v="i"/>
    <n v="3.3500000000000002E-2"/>
    <n v="2.7086000000000001"/>
    <n v="-3.2256999999999998"/>
    <n v="2.3852000000000002"/>
    <n v="84.154222975924739"/>
    <n v="142.42163893869329"/>
    <n v="142.42163893869329"/>
  </r>
  <r>
    <n v="2019"/>
    <d v="2019-03-17T00:00:00"/>
    <x v="9"/>
    <s v="MWW"/>
    <x v="3"/>
    <d v="1899-12-30T10:24:00"/>
    <n v="30"/>
    <s v="prp"/>
    <s v="Princess Parrotfish"/>
    <s v="Scarus taeniopterus"/>
    <x v="7"/>
    <x v="1"/>
    <n v="5"/>
    <n v="1"/>
    <s v="i"/>
    <n v="3.3500000000000002E-2"/>
    <n v="2.7086000000000001"/>
    <n v="-3.2256999999999998"/>
    <n v="2.3852000000000002"/>
    <n v="2.6198411586557824"/>
    <n v="6.7093933568168316"/>
    <n v="6.7093933568168316"/>
  </r>
  <r>
    <n v="2019"/>
    <d v="2019-03-17T00:00:00"/>
    <x v="9"/>
    <s v="MWW"/>
    <x v="3"/>
    <d v="1899-12-30T10:24:00"/>
    <n v="30"/>
    <s v="rtp"/>
    <s v="Redtail Parrotfish"/>
    <s v="Sparisoma chrysopterum"/>
    <x v="7"/>
    <x v="1"/>
    <n v="38"/>
    <n v="1"/>
    <s v="t"/>
    <n v="1.072E-2"/>
    <n v="3.09"/>
    <n v="-3.0508999999999999"/>
    <n v="2.3191999999999999"/>
    <n v="816.06753107900715"/>
    <n v="855.33081231579547"/>
    <n v="855.33081231579547"/>
  </r>
  <r>
    <n v="2019"/>
    <d v="2019-03-17T00:00:00"/>
    <x v="9"/>
    <s v="MWW"/>
    <x v="3"/>
    <d v="1899-12-30T10:24:00"/>
    <n v="30"/>
    <s v="ocs"/>
    <s v="Ocean Surgeonfish"/>
    <s v="Acanthurus bahianus"/>
    <x v="8"/>
    <x v="1"/>
    <n v="15"/>
    <n v="1"/>
    <m/>
    <n v="1.8620000000000001E-2"/>
    <n v="2.91"/>
    <n v="-4.6005000000000003"/>
    <n v="2.9752000000000001"/>
    <n v="49.249887240092868"/>
    <n v="74.783659607909669"/>
    <n v="74.783659607909669"/>
  </r>
  <r>
    <n v="2019"/>
    <d v="2019-03-17T00:00:00"/>
    <x v="9"/>
    <s v="MWW"/>
    <x v="3"/>
    <d v="1899-12-30T10:24:00"/>
    <n v="30"/>
    <s v="prp"/>
    <s v="Princess Parrotfish"/>
    <s v="Scarus taeniopterus"/>
    <x v="7"/>
    <x v="1"/>
    <n v="9"/>
    <n v="1"/>
    <s v="i"/>
    <n v="3.3500000000000002E-2"/>
    <n v="2.7086000000000001"/>
    <n v="-3.2256999999999998"/>
    <n v="2.3852000000000002"/>
    <n v="12.873779552549596"/>
    <n v="27.262095418590206"/>
    <n v="27.262095418590206"/>
  </r>
  <r>
    <n v="2019"/>
    <d v="2019-03-17T00:00:00"/>
    <x v="9"/>
    <s v="MWW"/>
    <x v="3"/>
    <d v="1899-12-30T10:24:00"/>
    <n v="30"/>
    <s v="prp"/>
    <s v="Princess Parrotfish"/>
    <s v="Scarus taeniopterus"/>
    <x v="7"/>
    <x v="1"/>
    <n v="15"/>
    <n v="1"/>
    <m/>
    <n v="3.3500000000000002E-2"/>
    <n v="2.7086000000000001"/>
    <n v="-3.2256999999999998"/>
    <n v="2.3852000000000002"/>
    <n v="51.357702984233178"/>
    <n v="92.19616810425471"/>
    <n v="92.19616810425471"/>
  </r>
  <r>
    <n v="2019"/>
    <d v="2019-03-17T00:00:00"/>
    <x v="9"/>
    <s v="MWW"/>
    <x v="3"/>
    <d v="1899-12-30T10:24:00"/>
    <n v="30"/>
    <s v="stop"/>
    <s v="Stoplight Parrotfish"/>
    <s v="Sparisoma viride"/>
    <x v="7"/>
    <x v="1"/>
    <n v="20"/>
    <n v="2"/>
    <s v="i"/>
    <n v="1.38E-2"/>
    <n v="3.04"/>
    <n v="-4.4317000000000002"/>
    <n v="2.9051"/>
    <n v="124.45440510662077"/>
    <n v="179.06975540636282"/>
    <n v="358.13951081272563"/>
  </r>
  <r>
    <n v="2019"/>
    <d v="2019-03-17T00:00:00"/>
    <x v="9"/>
    <s v="MWW"/>
    <x v="3"/>
    <d v="1899-12-30T10:24:00"/>
    <n v="30"/>
    <s v="hcc"/>
    <s v="Honeycomb Cowfish"/>
    <s v="Acanthostracion polygonia"/>
    <x v="10"/>
    <x v="2"/>
    <n v="36"/>
    <n v="1"/>
    <m/>
    <n v="2.818E-2"/>
    <n v="2.83"/>
    <s v="NA"/>
    <s v="NA"/>
    <n v="714.9522972383711"/>
    <s v="NA"/>
    <n v="714.9522972383711"/>
  </r>
  <r>
    <n v="2019"/>
    <d v="2019-03-17T00:00:00"/>
    <x v="9"/>
    <s v="MWW"/>
    <x v="3"/>
    <d v="1899-12-30T10:24:00"/>
    <n v="30"/>
    <s v="snp"/>
    <s v="Sharp-nose puffer "/>
    <s v="Canthigaster rostrata"/>
    <x v="11"/>
    <x v="2"/>
    <n v="5"/>
    <n v="2"/>
    <m/>
    <n v="2.239E-2"/>
    <n v="2.96"/>
    <s v="NA"/>
    <s v="NA"/>
    <n v="2.6242506075131411"/>
    <s v="NA"/>
    <n v="5.2485012150262822"/>
  </r>
  <r>
    <n v="2019"/>
    <d v="2019-03-17T00:00:00"/>
    <x v="9"/>
    <s v="MWW"/>
    <x v="3"/>
    <d v="1899-12-30T10:24:00"/>
    <n v="30"/>
    <s v="brc"/>
    <s v="Brown Chromis"/>
    <s v="Chromis multilineata"/>
    <x v="12"/>
    <x v="3"/>
    <n v="7"/>
    <n v="20"/>
    <m/>
    <n v="1.4789999999999999E-2"/>
    <n v="2.98"/>
    <s v="NA"/>
    <s v="NA"/>
    <n v="4.8793315934340233"/>
    <s v="NA"/>
    <n v="97.58663186868047"/>
  </r>
  <r>
    <n v="2019"/>
    <d v="2019-03-17T00:00:00"/>
    <x v="9"/>
    <s v="MWW"/>
    <x v="3"/>
    <d v="1899-12-30T10:24:00"/>
    <n v="30"/>
    <s v="brc"/>
    <s v="Brown Chromis"/>
    <s v="Chromis multilineata"/>
    <x v="12"/>
    <x v="3"/>
    <n v="3"/>
    <n v="150"/>
    <m/>
    <n v="1.4789999999999999E-2"/>
    <n v="2.98"/>
    <s v="NA"/>
    <s v="NA"/>
    <n v="0.39065151514322999"/>
    <s v="NA"/>
    <n v="58.597727271484501"/>
  </r>
  <r>
    <n v="2019"/>
    <d v="2019-03-17T00:00:00"/>
    <x v="9"/>
    <s v="MWW"/>
    <x v="4"/>
    <d v="1899-12-30T10:38:00"/>
    <n v="32"/>
    <s v="grb"/>
    <s v="Graysby"/>
    <s v="Cephalopholis cruentata"/>
    <x v="2"/>
    <x v="0"/>
    <n v="20"/>
    <n v="1"/>
    <m/>
    <n v="1.1220000000000001E-2"/>
    <n v="3.07"/>
    <s v="NA"/>
    <s v="NA"/>
    <n v="110.70186655152514"/>
    <s v="NA"/>
    <n v="110.70186655152514"/>
  </r>
  <r>
    <n v="2019"/>
    <d v="2019-03-17T00:00:00"/>
    <x v="9"/>
    <s v="MWW"/>
    <x v="4"/>
    <d v="1899-12-30T10:38:00"/>
    <n v="32"/>
    <s v="csg"/>
    <s v="Caesar Grunt"/>
    <s v="Haemulon carbonarium"/>
    <x v="3"/>
    <x v="0"/>
    <n v="22"/>
    <n v="1"/>
    <m/>
    <n v="1.738E-2"/>
    <n v="2.98"/>
    <s v="NA"/>
    <s v="NA"/>
    <n v="173.96799610442116"/>
    <s v="NA"/>
    <n v="173.96799610442116"/>
  </r>
  <r>
    <n v="2019"/>
    <d v="2019-03-17T00:00:00"/>
    <x v="9"/>
    <s v="MWW"/>
    <x v="4"/>
    <d v="1899-12-30T10:38:00"/>
    <n v="32"/>
    <s v="crf"/>
    <s v="Creole Fish"/>
    <s v="Paranthias furcifer"/>
    <x v="2"/>
    <x v="0"/>
    <n v="20"/>
    <n v="1"/>
    <m/>
    <n v="1.35E-2"/>
    <n v="3.0430000000000001"/>
    <s v="NA"/>
    <s v="NA"/>
    <n v="122.8479872322426"/>
    <s v="NA"/>
    <n v="122.8479872322426"/>
  </r>
  <r>
    <n v="2019"/>
    <d v="2019-03-17T00:00:00"/>
    <x v="9"/>
    <s v="MWW"/>
    <x v="4"/>
    <d v="1899-12-30T10:38:00"/>
    <n v="32"/>
    <s v="grb"/>
    <s v="Graysby"/>
    <s v="Cephalopholis cruentata"/>
    <x v="2"/>
    <x v="0"/>
    <n v="20"/>
    <n v="2"/>
    <m/>
    <n v="1.1220000000000001E-2"/>
    <n v="3.07"/>
    <s v="NA"/>
    <s v="NA"/>
    <n v="110.70186655152514"/>
    <s v="NA"/>
    <n v="221.40373310305029"/>
  </r>
  <r>
    <n v="2019"/>
    <d v="2019-03-17T00:00:00"/>
    <x v="9"/>
    <s v="MWW"/>
    <x v="4"/>
    <d v="1899-12-30T10:38:00"/>
    <n v="32"/>
    <s v="ygf"/>
    <s v="Goatfish"/>
    <s v="Mulloidichthys martinicus"/>
    <x v="4"/>
    <x v="0"/>
    <n v="17"/>
    <n v="2"/>
    <m/>
    <n v="9.7699999999999992E-3"/>
    <n v="3.12"/>
    <s v="NA"/>
    <s v="NA"/>
    <n v="67.436527390317082"/>
    <s v="NA"/>
    <n v="134.87305478063416"/>
  </r>
  <r>
    <n v="2019"/>
    <d v="2019-03-17T00:00:00"/>
    <x v="9"/>
    <s v="MWW"/>
    <x v="4"/>
    <d v="1899-12-30T10:38:00"/>
    <n v="32"/>
    <s v="bbs"/>
    <s v="Blackbar soldierfish"/>
    <s v="Myripristis jacobus "/>
    <x v="6"/>
    <x v="0"/>
    <n v="15"/>
    <n v="1"/>
    <m/>
    <n v="1.2019999999999999E-2"/>
    <n v="3.06"/>
    <s v="NA"/>
    <s v="NA"/>
    <n v="47.724756406775086"/>
    <s v="NA"/>
    <n v="47.724756406775086"/>
  </r>
  <r>
    <n v="2019"/>
    <d v="2019-03-17T00:00:00"/>
    <x v="9"/>
    <s v="MWW"/>
    <x v="4"/>
    <d v="1899-12-30T10:38:00"/>
    <n v="32"/>
    <s v="grb"/>
    <s v="Graysby"/>
    <s v="Cephalopholis cruentata"/>
    <x v="2"/>
    <x v="0"/>
    <n v="10"/>
    <n v="1"/>
    <m/>
    <n v="1.1220000000000001E-2"/>
    <n v="3.07"/>
    <s v="NA"/>
    <s v="NA"/>
    <n v="13.182350566421523"/>
    <s v="NA"/>
    <n v="13.182350566421523"/>
  </r>
  <r>
    <n v="2019"/>
    <d v="2019-03-17T00:00:00"/>
    <x v="9"/>
    <s v="MWW"/>
    <x v="4"/>
    <d v="1899-12-30T10:38:00"/>
    <n v="32"/>
    <s v="baj"/>
    <s v="Bar Jack"/>
    <s v="Caranx ruber"/>
    <x v="13"/>
    <x v="0"/>
    <n v="16"/>
    <n v="4"/>
    <m/>
    <n v="1.6979999999999999E-2"/>
    <n v="2.95"/>
    <s v="NA"/>
    <s v="NA"/>
    <n v="60.546861321290557"/>
    <s v="NA"/>
    <n v="242.18744528516223"/>
  </r>
  <r>
    <n v="2019"/>
    <d v="2019-03-17T00:00:00"/>
    <x v="9"/>
    <s v="MWW"/>
    <x v="4"/>
    <d v="1899-12-30T10:38:00"/>
    <n v="32"/>
    <s v="frg"/>
    <s v="French Grunt"/>
    <s v="Haemulon flavolineatum"/>
    <x v="3"/>
    <x v="0"/>
    <n v="12"/>
    <n v="1"/>
    <m/>
    <n v="1.349E-2"/>
    <n v="3"/>
    <s v="NA"/>
    <s v="NA"/>
    <n v="23.31072"/>
    <s v="NA"/>
    <n v="23.31072"/>
  </r>
  <r>
    <n v="2019"/>
    <d v="2019-03-17T00:00:00"/>
    <x v="9"/>
    <s v="MWW"/>
    <x v="4"/>
    <d v="1899-12-30T10:38:00"/>
    <n v="32"/>
    <s v="yhw"/>
    <s v="Yellowhead Wrasse"/>
    <s v="Halichoeres garnoti"/>
    <x v="1"/>
    <x v="0"/>
    <n v="16"/>
    <n v="1"/>
    <m/>
    <n v="0.01"/>
    <n v="3.13"/>
    <s v="NA"/>
    <s v="NA"/>
    <n v="58.734806958728235"/>
    <s v="NA"/>
    <n v="58.734806958728235"/>
  </r>
  <r>
    <n v="2019"/>
    <d v="2019-03-17T00:00:00"/>
    <x v="9"/>
    <s v="MWW"/>
    <x v="4"/>
    <d v="1899-12-30T10:38:00"/>
    <n v="32"/>
    <s v="crf"/>
    <s v="Creole Fish"/>
    <s v="Paranthias furcifer"/>
    <x v="2"/>
    <x v="0"/>
    <n v="18"/>
    <n v="2"/>
    <m/>
    <n v="1.35E-2"/>
    <n v="3.0430000000000001"/>
    <s v="NA"/>
    <s v="NA"/>
    <n v="89.151365916048732"/>
    <s v="NA"/>
    <n v="178.30273183209746"/>
  </r>
  <r>
    <n v="2019"/>
    <d v="2019-03-17T00:00:00"/>
    <x v="9"/>
    <s v="MWW"/>
    <x v="4"/>
    <d v="1899-12-30T10:38:00"/>
    <n v="32"/>
    <s v="crf"/>
    <s v="Creole Fish"/>
    <s v="Paranthias furcifer"/>
    <x v="2"/>
    <x v="0"/>
    <n v="22"/>
    <n v="1"/>
    <m/>
    <n v="1.35E-2"/>
    <n v="3.0430000000000001"/>
    <s v="NA"/>
    <s v="NA"/>
    <n v="164.18216802951781"/>
    <s v="NA"/>
    <n v="164.18216802951781"/>
  </r>
  <r>
    <n v="2019"/>
    <d v="2019-03-17T00:00:00"/>
    <x v="9"/>
    <s v="MWW"/>
    <x v="4"/>
    <d v="1899-12-30T10:38:00"/>
    <n v="32"/>
    <s v="sph"/>
    <s v="Spanish Hogfish"/>
    <s v="Bodianus rufus"/>
    <x v="1"/>
    <x v="0"/>
    <n v="8"/>
    <n v="1"/>
    <m/>
    <n v="1.44E-2"/>
    <n v="3.0531999999999999"/>
    <s v="NA"/>
    <s v="NA"/>
    <n v="8.2352509986131501"/>
    <s v="NA"/>
    <n v="8.2352509986131501"/>
  </r>
  <r>
    <n v="2019"/>
    <d v="2019-03-17T00:00:00"/>
    <x v="9"/>
    <s v="MWW"/>
    <x v="4"/>
    <d v="1899-12-30T10:38:00"/>
    <n v="32"/>
    <s v="bhw"/>
    <s v="Bluehead Wrasse"/>
    <s v="Thalassoma bifasciatum"/>
    <x v="1"/>
    <x v="0"/>
    <n v="15"/>
    <n v="3"/>
    <m/>
    <n v="8.9099999999999995E-3"/>
    <n v="3.01"/>
    <s v="NA"/>
    <s v="NA"/>
    <n v="30.896721186929568"/>
    <s v="NA"/>
    <n v="92.690163560788704"/>
  </r>
  <r>
    <n v="2019"/>
    <d v="2019-03-17T00:00:00"/>
    <x v="9"/>
    <s v="MWW"/>
    <x v="4"/>
    <d v="1899-12-30T10:38:00"/>
    <n v="32"/>
    <s v="bhw"/>
    <s v="Bluehead Wrasse"/>
    <s v="Thalassoma bifasciatum"/>
    <x v="1"/>
    <x v="0"/>
    <n v="20"/>
    <n v="6"/>
    <m/>
    <n v="8.9099999999999995E-3"/>
    <n v="3.01"/>
    <s v="NA"/>
    <s v="NA"/>
    <n v="73.447664567914018"/>
    <s v="NA"/>
    <n v="440.68598740748411"/>
  </r>
  <r>
    <n v="2019"/>
    <d v="2019-03-17T00:00:00"/>
    <x v="9"/>
    <s v="MWW"/>
    <x v="4"/>
    <d v="1899-12-30T10:38:00"/>
    <n v="32"/>
    <s v="stop"/>
    <s v="Stoplight Parrotfish"/>
    <s v="Sparisoma viride"/>
    <x v="7"/>
    <x v="1"/>
    <n v="31"/>
    <n v="1"/>
    <s v="t"/>
    <n v="1.38E-2"/>
    <n v="3.04"/>
    <n v="-4.4317000000000002"/>
    <n v="2.9051"/>
    <n v="471.64869339924962"/>
    <n v="639.66834096149489"/>
    <n v="639.66834096149489"/>
  </r>
  <r>
    <n v="2019"/>
    <d v="2019-03-17T00:00:00"/>
    <x v="9"/>
    <s v="MWW"/>
    <x v="4"/>
    <d v="1899-12-30T10:38:00"/>
    <n v="32"/>
    <s v="prp"/>
    <s v="Princess Parrotfish"/>
    <s v="Scarus taeniopterus"/>
    <x v="7"/>
    <x v="1"/>
    <n v="23"/>
    <n v="1"/>
    <s v="t"/>
    <n v="3.3500000000000002E-2"/>
    <n v="2.7086000000000001"/>
    <n v="-3.2256999999999998"/>
    <n v="2.3852000000000002"/>
    <n v="163.46351132632066"/>
    <n v="255.56020890468707"/>
    <n v="255.56020890468707"/>
  </r>
  <r>
    <n v="2019"/>
    <d v="2019-03-17T00:00:00"/>
    <x v="9"/>
    <s v="MWW"/>
    <x v="4"/>
    <d v="1899-12-30T10:38:00"/>
    <n v="32"/>
    <s v="ocs"/>
    <s v="Ocean Surgeonfish"/>
    <s v="Acanthurus bahianus"/>
    <x v="8"/>
    <x v="1"/>
    <n v="16"/>
    <n v="1"/>
    <m/>
    <n v="1.8620000000000001E-2"/>
    <n v="2.91"/>
    <n v="-4.6005000000000003"/>
    <n v="2.9752000000000001"/>
    <n v="59.424950162548789"/>
    <n v="90.614515438104903"/>
    <n v="90.614515438104903"/>
  </r>
  <r>
    <n v="2019"/>
    <d v="2019-03-17T00:00:00"/>
    <x v="9"/>
    <s v="MWW"/>
    <x v="4"/>
    <d v="1899-12-30T10:38:00"/>
    <n v="32"/>
    <s v="prp"/>
    <s v="Princess Parrotfish"/>
    <s v="Scarus taeniopterus"/>
    <x v="7"/>
    <x v="1"/>
    <n v="18"/>
    <n v="2"/>
    <s v="i"/>
    <n v="3.3500000000000002E-2"/>
    <n v="2.7086000000000001"/>
    <n v="-3.2256999999999998"/>
    <n v="2.3852000000000002"/>
    <n v="84.154222975924739"/>
    <n v="142.42163893869329"/>
    <n v="284.84327787738658"/>
  </r>
  <r>
    <n v="2019"/>
    <d v="2019-03-17T00:00:00"/>
    <x v="9"/>
    <s v="MWW"/>
    <x v="4"/>
    <d v="1899-12-30T10:38:00"/>
    <n v="32"/>
    <s v="prp"/>
    <s v="Princess Parrotfish"/>
    <s v="Scarus taeniopterus"/>
    <x v="7"/>
    <x v="1"/>
    <n v="14"/>
    <n v="1"/>
    <s v="i"/>
    <n v="3.3500000000000002E-2"/>
    <n v="2.7086000000000001"/>
    <n v="-3.2256999999999998"/>
    <n v="2.3852000000000002"/>
    <n v="42.603688875365265"/>
    <n v="78.206813423753971"/>
    <n v="78.206813423753971"/>
  </r>
  <r>
    <n v="2019"/>
    <d v="2019-03-17T00:00:00"/>
    <x v="9"/>
    <s v="MWW"/>
    <x v="4"/>
    <d v="1899-12-30T10:38:00"/>
    <n v="32"/>
    <s v="stop"/>
    <s v="Stoplight Parrotfish"/>
    <s v="Sparisoma viride"/>
    <x v="7"/>
    <x v="1"/>
    <n v="16"/>
    <n v="1"/>
    <s v="i"/>
    <n v="1.38E-2"/>
    <n v="3.04"/>
    <n v="-4.4317000000000002"/>
    <n v="2.9051"/>
    <n v="63.154432022104622"/>
    <n v="93.645941776792625"/>
    <n v="93.645941776792625"/>
  </r>
  <r>
    <n v="2019"/>
    <d v="2019-03-17T00:00:00"/>
    <x v="9"/>
    <s v="MWW"/>
    <x v="4"/>
    <d v="1899-12-30T10:38:00"/>
    <n v="32"/>
    <s v="blt"/>
    <s v="Blue Tang"/>
    <s v="Acanthurus coeruleus"/>
    <x v="8"/>
    <x v="1"/>
    <n v="4"/>
    <n v="1"/>
    <m/>
    <n v="2.512E-2"/>
    <n v="2.96"/>
    <n v="-2.8241999999999998"/>
    <n v="2.2637999999999998"/>
    <n v="1.5209579574878063"/>
    <n v="6.3466333333896152"/>
    <n v="6.3466333333896152"/>
  </r>
  <r>
    <n v="2019"/>
    <d v="2019-03-17T00:00:00"/>
    <x v="9"/>
    <s v="MWW"/>
    <x v="4"/>
    <d v="1899-12-30T10:38:00"/>
    <n v="32"/>
    <s v="prp"/>
    <s v="Princess Parrotfish"/>
    <s v="Scarus taeniopterus"/>
    <x v="7"/>
    <x v="1"/>
    <n v="21"/>
    <n v="1"/>
    <s v="i"/>
    <n v="3.3500000000000002E-2"/>
    <n v="2.7086000000000001"/>
    <n v="-3.2256999999999998"/>
    <n v="2.3852000000000002"/>
    <n v="127.76384956386568"/>
    <n v="205.71097462173614"/>
    <n v="205.71097462173614"/>
  </r>
  <r>
    <n v="2019"/>
    <d v="2019-03-17T00:00:00"/>
    <x v="9"/>
    <s v="MWW"/>
    <x v="4"/>
    <d v="1899-12-30T10:38:00"/>
    <n v="32"/>
    <s v="prp"/>
    <s v="Princess Parrotfish"/>
    <s v="Scarus taeniopterus"/>
    <x v="7"/>
    <x v="1"/>
    <n v="15"/>
    <n v="1"/>
    <s v="i"/>
    <n v="3.3500000000000002E-2"/>
    <n v="2.7086000000000001"/>
    <n v="-3.2256999999999998"/>
    <n v="2.3852000000000002"/>
    <n v="51.357702984233178"/>
    <n v="92.19616810425471"/>
    <n v="92.19616810425471"/>
  </r>
  <r>
    <n v="2019"/>
    <d v="2019-03-17T00:00:00"/>
    <x v="9"/>
    <s v="MWW"/>
    <x v="4"/>
    <d v="1899-12-30T10:38:00"/>
    <n v="32"/>
    <s v="rkb"/>
    <s v="Rock Beauty"/>
    <s v="Holacanthus tricolour"/>
    <x v="15"/>
    <x v="2"/>
    <n v="21"/>
    <n v="1"/>
    <m/>
    <n v="3.388E-2"/>
    <n v="2.91"/>
    <s v="NA"/>
    <s v="NA"/>
    <n v="238.56215505591462"/>
    <s v="NA"/>
    <n v="238.56215505591462"/>
  </r>
  <r>
    <n v="2019"/>
    <d v="2019-03-17T00:00:00"/>
    <x v="9"/>
    <s v="MWW"/>
    <x v="4"/>
    <d v="1899-12-30T10:38:00"/>
    <n v="32"/>
    <s v="brc"/>
    <s v="Brown Chromis"/>
    <s v="Chromis multilineata"/>
    <x v="12"/>
    <x v="3"/>
    <n v="3"/>
    <n v="30"/>
    <m/>
    <n v="1.4789999999999999E-2"/>
    <n v="2.98"/>
    <s v="NA"/>
    <s v="NA"/>
    <n v="0.39065151514322999"/>
    <s v="NA"/>
    <n v="11.719545454296899"/>
  </r>
  <r>
    <n v="2019"/>
    <d v="2019-09-19T00:00:00"/>
    <x v="9"/>
    <s v="BDR"/>
    <x v="5"/>
    <d v="1899-12-30T16:04:00"/>
    <n v="30"/>
    <s v="bbs"/>
    <s v="Blackbar soldierfish"/>
    <s v="Myripristis jacobus "/>
    <x v="6"/>
    <x v="0"/>
    <n v="15"/>
    <n v="2"/>
    <m/>
    <n v="1.2019999999999999E-2"/>
    <n v="3.06"/>
    <s v="NA"/>
    <s v="NA"/>
    <n v="47.724756406775086"/>
    <s v="NA"/>
    <n v="95.449512813550172"/>
  </r>
  <r>
    <n v="2019"/>
    <d v="2019-09-19T00:00:00"/>
    <x v="9"/>
    <s v="BDR"/>
    <x v="5"/>
    <d v="1899-12-30T16:04:00"/>
    <n v="30"/>
    <s v="mgs"/>
    <s v="Mahogany Snapper"/>
    <s v="Lutjanus mahogoni"/>
    <x v="0"/>
    <x v="0"/>
    <n v="20"/>
    <n v="2"/>
    <m/>
    <n v="1.6979999999999999E-2"/>
    <n v="2.96"/>
    <s v="NA"/>
    <s v="NA"/>
    <n v="120.49984078227033"/>
    <s v="NA"/>
    <n v="240.99968156454065"/>
  </r>
  <r>
    <n v="2019"/>
    <d v="2019-09-19T00:00:00"/>
    <x v="9"/>
    <s v="BDR"/>
    <x v="5"/>
    <d v="1899-12-30T16:04:00"/>
    <n v="30"/>
    <s v="sqf"/>
    <s v="Squirrel Fish"/>
    <s v="Holocentrus adsensionis"/>
    <x v="6"/>
    <x v="0"/>
    <n v="20"/>
    <n v="1"/>
    <m/>
    <n v="1.585E-2"/>
    <n v="2.97"/>
    <s v="NA"/>
    <s v="NA"/>
    <n v="115.90131239537816"/>
    <s v="NA"/>
    <n v="115.90131239537816"/>
  </r>
  <r>
    <n v="2019"/>
    <d v="2019-09-19T00:00:00"/>
    <x v="9"/>
    <s v="BDR"/>
    <x v="5"/>
    <d v="1899-12-30T16:04:00"/>
    <n v="30"/>
    <s v="bbs"/>
    <s v="Blackbar soldierfish"/>
    <s v="Myripristis jacobus "/>
    <x v="6"/>
    <x v="0"/>
    <n v="17"/>
    <n v="3"/>
    <m/>
    <n v="1.2019999999999999E-2"/>
    <n v="3.06"/>
    <s v="NA"/>
    <s v="NA"/>
    <n v="69.99679693541637"/>
    <s v="NA"/>
    <n v="209.99039080624911"/>
  </r>
  <r>
    <n v="2019"/>
    <d v="2019-09-19T00:00:00"/>
    <x v="9"/>
    <s v="BDR"/>
    <x v="5"/>
    <d v="1899-12-30T16:04:00"/>
    <n v="30"/>
    <s v="ygf"/>
    <s v="Goatfish"/>
    <s v="Mulloidichthys martinicus"/>
    <x v="4"/>
    <x v="0"/>
    <n v="16"/>
    <n v="1"/>
    <m/>
    <n v="9.7699999999999992E-3"/>
    <n v="3.12"/>
    <s v="NA"/>
    <s v="NA"/>
    <n v="55.814740460517193"/>
    <s v="NA"/>
    <n v="55.814740460517193"/>
  </r>
  <r>
    <n v="2019"/>
    <d v="2019-09-19T00:00:00"/>
    <x v="9"/>
    <s v="BDR"/>
    <x v="5"/>
    <d v="1899-12-30T16:04:00"/>
    <n v="30"/>
    <s v="grb"/>
    <s v="Graysby"/>
    <s v="Cephalopholis cruentata"/>
    <x v="2"/>
    <x v="0"/>
    <n v="13"/>
    <n v="1"/>
    <m/>
    <n v="1.1220000000000001E-2"/>
    <n v="3.07"/>
    <s v="NA"/>
    <s v="NA"/>
    <n v="29.498433154231666"/>
    <s v="NA"/>
    <n v="29.498433154231666"/>
  </r>
  <r>
    <n v="2019"/>
    <d v="2019-09-19T00:00:00"/>
    <x v="9"/>
    <s v="BDR"/>
    <x v="5"/>
    <d v="1899-12-30T16:04:00"/>
    <n v="30"/>
    <s v="bbs"/>
    <s v="Blackbar soldierfish"/>
    <s v="Myripristis jacobus "/>
    <x v="6"/>
    <x v="0"/>
    <n v="20"/>
    <n v="1"/>
    <m/>
    <n v="1.2019999999999999E-2"/>
    <n v="3.06"/>
    <s v="NA"/>
    <s v="NA"/>
    <n v="115.09494623941403"/>
    <s v="NA"/>
    <n v="115.09494623941403"/>
  </r>
  <r>
    <n v="2019"/>
    <d v="2019-09-19T00:00:00"/>
    <x v="9"/>
    <s v="BDR"/>
    <x v="5"/>
    <d v="1899-12-30T16:04:00"/>
    <n v="30"/>
    <s v="fra"/>
    <s v="French Angelfish"/>
    <s v="Pomacanthus paru"/>
    <x v="15"/>
    <x v="0"/>
    <n v="33"/>
    <n v="1"/>
    <m/>
    <n v="3.09E-2"/>
    <n v="2.95"/>
    <s v="NA"/>
    <s v="NA"/>
    <n v="932.34061182127118"/>
    <s v="NA"/>
    <n v="932.34061182127118"/>
  </r>
  <r>
    <n v="2019"/>
    <d v="2019-09-19T00:00:00"/>
    <x v="9"/>
    <s v="BDR"/>
    <x v="5"/>
    <d v="1899-12-30T16:04:00"/>
    <n v="30"/>
    <s v="baj"/>
    <s v="Bar Jack"/>
    <s v="Caranx ruber"/>
    <x v="13"/>
    <x v="0"/>
    <n v="23"/>
    <n v="1"/>
    <m/>
    <n v="1.6979999999999999E-2"/>
    <n v="2.95"/>
    <s v="NA"/>
    <s v="NA"/>
    <n v="176.61793476816885"/>
    <s v="NA"/>
    <n v="176.61793476816885"/>
  </r>
  <r>
    <n v="2019"/>
    <d v="2019-09-19T00:00:00"/>
    <x v="9"/>
    <s v="BDR"/>
    <x v="5"/>
    <d v="1899-12-30T16:04:00"/>
    <n v="30"/>
    <s v="yhw"/>
    <s v="Yellowhead Wrasse"/>
    <s v="Halichoeres garnoti"/>
    <x v="1"/>
    <x v="0"/>
    <n v="15"/>
    <n v="1"/>
    <m/>
    <n v="0.01"/>
    <n v="3.13"/>
    <s v="NA"/>
    <s v="NA"/>
    <n v="47.991645489734076"/>
    <s v="NA"/>
    <n v="47.991645489734076"/>
  </r>
  <r>
    <n v="2019"/>
    <d v="2019-09-19T00:00:00"/>
    <x v="9"/>
    <s v="BDR"/>
    <x v="5"/>
    <d v="1899-12-30T16:04:00"/>
    <n v="30"/>
    <s v="blg"/>
    <s v="Blue Striped Grunt"/>
    <s v="Haemulon sciurus"/>
    <x v="3"/>
    <x v="0"/>
    <n v="24"/>
    <n v="1"/>
    <m/>
    <n v="1.549E-2"/>
    <n v="2.98"/>
    <s v="NA"/>
    <s v="NA"/>
    <n v="200.94671830999741"/>
    <s v="NA"/>
    <n v="200.94671830999741"/>
  </r>
  <r>
    <n v="2019"/>
    <d v="2019-09-19T00:00:00"/>
    <x v="9"/>
    <s v="BDR"/>
    <x v="5"/>
    <d v="1899-12-30T16:04:00"/>
    <n v="30"/>
    <s v="bbs"/>
    <s v="Blackbar soldierfish"/>
    <s v="Myripristis jacobus "/>
    <x v="6"/>
    <x v="0"/>
    <n v="21"/>
    <n v="3"/>
    <m/>
    <n v="1.2019999999999999E-2"/>
    <n v="3.06"/>
    <s v="NA"/>
    <s v="NA"/>
    <n v="133.62739728251793"/>
    <s v="NA"/>
    <n v="400.88219184755383"/>
  </r>
  <r>
    <n v="2019"/>
    <d v="2019-09-19T00:00:00"/>
    <x v="9"/>
    <s v="BDR"/>
    <x v="5"/>
    <d v="1899-12-30T16:04:00"/>
    <n v="30"/>
    <s v="ham"/>
    <s v="Hamlet spp."/>
    <s v="Hypoplectrus puella"/>
    <x v="2"/>
    <x v="0"/>
    <n v="23"/>
    <n v="1"/>
    <m/>
    <n v="1.7780000000000001E-2"/>
    <n v="3.03"/>
    <s v="NA"/>
    <s v="NA"/>
    <n v="237.66602345187928"/>
    <s v="NA"/>
    <n v="237.66602345187928"/>
  </r>
  <r>
    <n v="2019"/>
    <d v="2019-09-19T00:00:00"/>
    <x v="9"/>
    <s v="BDR"/>
    <x v="5"/>
    <d v="1899-12-30T16:04:00"/>
    <n v="30"/>
    <s v="sms"/>
    <s v="Schoolmaster snapper"/>
    <s v="Lutjanus apodus"/>
    <x v="0"/>
    <x v="0"/>
    <n v="27"/>
    <n v="1"/>
    <m/>
    <n v="1.413E-2"/>
    <n v="2.98"/>
    <s v="NA"/>
    <s v="NA"/>
    <n v="260.37913448216148"/>
    <s v="NA"/>
    <n v="260.37913448216148"/>
  </r>
  <r>
    <n v="2019"/>
    <d v="2019-09-19T00:00:00"/>
    <x v="9"/>
    <s v="BDR"/>
    <x v="5"/>
    <d v="1899-12-30T16:04:00"/>
    <n v="30"/>
    <s v="grb"/>
    <s v="Graysby"/>
    <s v="Cephalopholis cruentata"/>
    <x v="2"/>
    <x v="0"/>
    <n v="20"/>
    <n v="1"/>
    <m/>
    <n v="1.1220000000000001E-2"/>
    <n v="3.07"/>
    <s v="NA"/>
    <s v="NA"/>
    <n v="110.70186655152514"/>
    <s v="NA"/>
    <n v="110.70186655152514"/>
  </r>
  <r>
    <n v="2019"/>
    <d v="2019-09-19T00:00:00"/>
    <x v="9"/>
    <s v="BDR"/>
    <x v="5"/>
    <d v="1899-12-30T16:04:00"/>
    <n v="30"/>
    <s v="bhw"/>
    <s v="Bluehead Wrasse"/>
    <s v="Thalassoma bifasciatum"/>
    <x v="1"/>
    <x v="0"/>
    <n v="4"/>
    <n v="28"/>
    <m/>
    <n v="8.9099999999999995E-3"/>
    <n v="3.01"/>
    <s v="NA"/>
    <s v="NA"/>
    <n v="0.5782002537554658"/>
    <s v="NA"/>
    <n v="16.189607105153044"/>
  </r>
  <r>
    <n v="2019"/>
    <d v="2019-09-19T00:00:00"/>
    <x v="9"/>
    <s v="BDR"/>
    <x v="5"/>
    <d v="1899-12-30T16:04:00"/>
    <n v="30"/>
    <s v="sms"/>
    <s v="Schoolmaster snapper"/>
    <s v="Lutjanus apodus"/>
    <x v="0"/>
    <x v="0"/>
    <n v="34"/>
    <n v="1"/>
    <m/>
    <n v="1.413E-2"/>
    <n v="2.98"/>
    <s v="NA"/>
    <s v="NA"/>
    <n v="517.5464507788447"/>
    <s v="NA"/>
    <n v="517.5464507788447"/>
  </r>
  <r>
    <n v="2019"/>
    <d v="2019-09-19T00:00:00"/>
    <x v="9"/>
    <s v="BDR"/>
    <x v="5"/>
    <d v="1899-12-30T16:04:00"/>
    <n v="30"/>
    <s v="ygf"/>
    <s v="Goatfish"/>
    <s v="Mulloidichthys martinicus"/>
    <x v="4"/>
    <x v="0"/>
    <n v="15"/>
    <n v="5"/>
    <m/>
    <n v="9.7699999999999992E-3"/>
    <n v="3.12"/>
    <s v="NA"/>
    <s v="NA"/>
    <n v="45.635129993427114"/>
    <s v="NA"/>
    <n v="228.17564996713557"/>
  </r>
  <r>
    <n v="2019"/>
    <d v="2019-09-19T00:00:00"/>
    <x v="9"/>
    <s v="BDR"/>
    <x v="5"/>
    <d v="1899-12-30T16:04:00"/>
    <n v="30"/>
    <s v="yhw"/>
    <s v="Yellowhead Wrasse"/>
    <s v="Halichoeres garnoti"/>
    <x v="1"/>
    <x v="0"/>
    <n v="10"/>
    <n v="1"/>
    <m/>
    <n v="0.01"/>
    <n v="3.13"/>
    <s v="NA"/>
    <s v="NA"/>
    <n v="13.48962882591654"/>
    <s v="NA"/>
    <n v="13.48962882591654"/>
  </r>
  <r>
    <n v="2019"/>
    <d v="2019-09-19T00:00:00"/>
    <x v="9"/>
    <s v="BDR"/>
    <x v="5"/>
    <d v="1899-12-30T16:04:00"/>
    <n v="30"/>
    <s v="prp"/>
    <s v="Princess Parrotfish"/>
    <s v="Scarus taeniopterus"/>
    <x v="7"/>
    <x v="1"/>
    <n v="15"/>
    <n v="1"/>
    <s v="j"/>
    <n v="3.3500000000000002E-2"/>
    <n v="2.7086000000000001"/>
    <n v="-3.2256999999999998"/>
    <n v="2.3852000000000002"/>
    <n v="51.357702984233178"/>
    <n v="92.19616810425471"/>
    <n v="92.19616810425471"/>
  </r>
  <r>
    <n v="2019"/>
    <d v="2019-09-19T00:00:00"/>
    <x v="9"/>
    <s v="BDR"/>
    <x v="5"/>
    <d v="1899-12-30T16:04:00"/>
    <n v="30"/>
    <s v="prp"/>
    <s v="Princess Parrotfish"/>
    <s v="Scarus taeniopterus"/>
    <x v="7"/>
    <x v="1"/>
    <n v="20"/>
    <n v="1"/>
    <s v="j"/>
    <n v="3.3500000000000002E-2"/>
    <n v="2.7086000000000001"/>
    <n v="-3.2256999999999998"/>
    <n v="2.3852000000000002"/>
    <n v="111.94756544450011"/>
    <n v="183.11197449783583"/>
    <n v="183.11197449783583"/>
  </r>
  <r>
    <n v="2019"/>
    <d v="2019-09-19T00:00:00"/>
    <x v="9"/>
    <s v="BDR"/>
    <x v="5"/>
    <d v="1899-12-30T16:04:00"/>
    <n v="30"/>
    <s v="qup"/>
    <s v="Queen Parrotfish"/>
    <s v="Scarus vetula"/>
    <x v="7"/>
    <x v="1"/>
    <n v="31"/>
    <n v="1"/>
    <s v="i"/>
    <n v="1.38E-2"/>
    <n v="3.03"/>
    <n v="-5.0162000000000004"/>
    <n v="3.1109"/>
    <n v="455.72727195521685"/>
    <n v="542.22194853037195"/>
    <n v="542.22194853037195"/>
  </r>
  <r>
    <n v="2019"/>
    <d v="2019-09-19T00:00:00"/>
    <x v="9"/>
    <s v="BDR"/>
    <x v="5"/>
    <d v="1899-12-30T16:04:00"/>
    <n v="30"/>
    <s v="qup"/>
    <s v="Queen Parrotfish"/>
    <s v="Scarus vetula"/>
    <x v="7"/>
    <x v="1"/>
    <n v="36"/>
    <n v="1"/>
    <s v="t"/>
    <n v="1.38E-2"/>
    <n v="3.03"/>
    <n v="-5.0162000000000004"/>
    <n v="3.1109"/>
    <n v="716.92820042135281"/>
    <n v="863.378937475925"/>
    <n v="863.378937475925"/>
  </r>
  <r>
    <n v="2019"/>
    <d v="2019-09-19T00:00:00"/>
    <x v="9"/>
    <s v="BDR"/>
    <x v="5"/>
    <d v="1899-12-30T16:04:00"/>
    <n v="30"/>
    <s v="snp"/>
    <s v="Sharp-nose puffer "/>
    <s v="Canthigaster rostrata"/>
    <x v="11"/>
    <x v="2"/>
    <n v="5"/>
    <n v="2"/>
    <m/>
    <n v="2.239E-2"/>
    <n v="2.96"/>
    <s v="NA"/>
    <s v="NA"/>
    <n v="2.6242506075131411"/>
    <s v="NA"/>
    <n v="5.2485012150262822"/>
  </r>
  <r>
    <n v="2019"/>
    <d v="2019-09-19T00:00:00"/>
    <x v="9"/>
    <s v="BDR"/>
    <x v="5"/>
    <d v="1899-12-30T16:04:00"/>
    <n v="30"/>
    <s v="snp"/>
    <s v="Sharp-nose puffer "/>
    <s v="Canthigaster rostrata"/>
    <x v="11"/>
    <x v="2"/>
    <n v="4"/>
    <n v="2"/>
    <m/>
    <n v="2.239E-2"/>
    <n v="2.96"/>
    <s v="NA"/>
    <s v="NA"/>
    <n v="1.3556627654519102"/>
    <s v="NA"/>
    <n v="2.7113255309038204"/>
  </r>
  <r>
    <n v="2019"/>
    <d v="2019-09-19T00:00:00"/>
    <x v="9"/>
    <s v="BDR"/>
    <x v="5"/>
    <d v="1899-12-30T16:04:00"/>
    <n v="30"/>
    <s v="crw"/>
    <s v="Creole Wrasse"/>
    <s v="Clepticus parrae"/>
    <x v="1"/>
    <x v="3"/>
    <n v="21"/>
    <n v="2"/>
    <m/>
    <n v="9.5499999999999995E-3"/>
    <n v="3.05"/>
    <s v="NA"/>
    <s v="NA"/>
    <n v="102.98458435446007"/>
    <s v="NA"/>
    <n v="205.96916870892014"/>
  </r>
  <r>
    <n v="2019"/>
    <d v="2019-09-19T00:00:00"/>
    <x v="9"/>
    <s v="BDR"/>
    <x v="5"/>
    <d v="1899-12-30T16:04:00"/>
    <n v="30"/>
    <s v="crw"/>
    <s v="Creole Wrasse"/>
    <s v="Clepticus parrae"/>
    <x v="1"/>
    <x v="3"/>
    <n v="18"/>
    <n v="7"/>
    <m/>
    <n v="9.5499999999999995E-3"/>
    <n v="3.05"/>
    <s v="NA"/>
    <s v="NA"/>
    <n v="64.355328596983767"/>
    <s v="NA"/>
    <n v="450.48730017888636"/>
  </r>
  <r>
    <n v="2019"/>
    <d v="2019-09-19T00:00:00"/>
    <x v="9"/>
    <s v="BDR"/>
    <x v="5"/>
    <d v="1899-12-30T16:04:00"/>
    <n v="30"/>
    <s v="crw"/>
    <s v="Creole Wrasse"/>
    <s v="Clepticus parrae"/>
    <x v="1"/>
    <x v="3"/>
    <n v="15"/>
    <n v="5"/>
    <m/>
    <n v="9.5499999999999995E-3"/>
    <n v="3.05"/>
    <s v="NA"/>
    <s v="NA"/>
    <n v="36.904702755418647"/>
    <s v="NA"/>
    <n v="184.52351377709323"/>
  </r>
  <r>
    <n v="2019"/>
    <d v="2019-09-19T00:00:00"/>
    <x v="9"/>
    <s v="BDR"/>
    <x v="6"/>
    <d v="1899-12-30T16:04:00"/>
    <n v="30"/>
    <s v="frg"/>
    <s v="French Grunt"/>
    <s v="Haemulon flavolineatum"/>
    <x v="3"/>
    <x v="0"/>
    <n v="15"/>
    <n v="1"/>
    <m/>
    <n v="1.349E-2"/>
    <n v="3"/>
    <s v="NA"/>
    <s v="NA"/>
    <n v="45.528750000000002"/>
    <s v="NA"/>
    <n v="45.528750000000002"/>
  </r>
  <r>
    <n v="2019"/>
    <d v="2019-09-19T00:00:00"/>
    <x v="9"/>
    <s v="BDR"/>
    <x v="6"/>
    <d v="1899-12-30T16:04:00"/>
    <n v="30"/>
    <s v="smg"/>
    <s v="Smallmouth Grunt"/>
    <s v="Haemulon chrysargyreum"/>
    <x v="3"/>
    <x v="0"/>
    <n v="17"/>
    <n v="33"/>
    <m/>
    <n v="1.259E-2"/>
    <n v="2.99"/>
    <s v="NA"/>
    <s v="NA"/>
    <n v="60.12678810658732"/>
    <s v="NA"/>
    <n v="1984.1840075173816"/>
  </r>
  <r>
    <n v="2019"/>
    <d v="2019-09-19T00:00:00"/>
    <x v="9"/>
    <s v="BDR"/>
    <x v="6"/>
    <d v="1899-12-30T16:04:00"/>
    <n v="30"/>
    <s v="wsf"/>
    <s v="Whitespotted Filefish"/>
    <s v="Cantherhines macrocerus"/>
    <x v="9"/>
    <x v="0"/>
    <n v="31"/>
    <n v="1"/>
    <m/>
    <n v="2.291E-2"/>
    <n v="2.89"/>
    <s v="NA"/>
    <s v="NA"/>
    <n v="467.80017977335763"/>
    <s v="NA"/>
    <n v="467.80017977335763"/>
  </r>
  <r>
    <n v="2019"/>
    <d v="2019-09-19T00:00:00"/>
    <x v="9"/>
    <s v="BDR"/>
    <x v="6"/>
    <d v="1899-12-30T16:04:00"/>
    <n v="30"/>
    <s v="yhw"/>
    <s v="Yellowhead Wrasse"/>
    <s v="Halichoeres garnoti"/>
    <x v="1"/>
    <x v="0"/>
    <n v="10"/>
    <n v="1"/>
    <m/>
    <n v="0.01"/>
    <n v="3.13"/>
    <s v="NA"/>
    <s v="NA"/>
    <n v="13.48962882591654"/>
    <s v="NA"/>
    <n v="13.48962882591654"/>
  </r>
  <r>
    <n v="2019"/>
    <d v="2019-09-19T00:00:00"/>
    <x v="9"/>
    <s v="BDR"/>
    <x v="6"/>
    <d v="1899-12-30T16:04:00"/>
    <n v="30"/>
    <s v="bbs"/>
    <s v="Blackbar soldierfish"/>
    <s v="Myripristis jacobus "/>
    <x v="6"/>
    <x v="0"/>
    <n v="15"/>
    <n v="1"/>
    <m/>
    <n v="1.2019999999999999E-2"/>
    <n v="3.06"/>
    <s v="NA"/>
    <s v="NA"/>
    <n v="47.724756406775086"/>
    <s v="NA"/>
    <n v="47.724756406775086"/>
  </r>
  <r>
    <n v="2019"/>
    <d v="2019-09-19T00:00:00"/>
    <x v="9"/>
    <s v="BDR"/>
    <x v="6"/>
    <d v="1899-12-30T16:04:00"/>
    <n v="30"/>
    <s v="sph"/>
    <s v="Spanish Hogfish"/>
    <s v="Bodianus rufus"/>
    <x v="1"/>
    <x v="0"/>
    <n v="30"/>
    <n v="1"/>
    <m/>
    <n v="1.44E-2"/>
    <n v="3.0531999999999999"/>
    <s v="NA"/>
    <s v="NA"/>
    <n v="465.91759013867346"/>
    <s v="NA"/>
    <n v="465.91759013867346"/>
  </r>
  <r>
    <n v="2019"/>
    <d v="2019-09-19T00:00:00"/>
    <x v="9"/>
    <s v="BDR"/>
    <x v="6"/>
    <d v="1899-12-30T16:04:00"/>
    <n v="30"/>
    <s v="mgs"/>
    <s v="Mahogany Snapper"/>
    <s v="Lutjanus mahogoni"/>
    <x v="0"/>
    <x v="0"/>
    <n v="23"/>
    <n v="2"/>
    <m/>
    <n v="1.6979999999999999E-2"/>
    <n v="2.96"/>
    <s v="NA"/>
    <s v="NA"/>
    <n v="182.24351386755112"/>
    <s v="NA"/>
    <n v="364.48702773510223"/>
  </r>
  <r>
    <n v="2019"/>
    <d v="2019-09-19T00:00:00"/>
    <x v="9"/>
    <s v="BDR"/>
    <x v="6"/>
    <d v="1899-12-30T16:04:00"/>
    <n v="30"/>
    <s v="bhw"/>
    <s v="Bluehead Wrasse"/>
    <s v="Thalassoma bifasciatum"/>
    <x v="1"/>
    <x v="0"/>
    <n v="7"/>
    <n v="6"/>
    <m/>
    <n v="8.9099999999999995E-3"/>
    <n v="3.01"/>
    <s v="NA"/>
    <s v="NA"/>
    <n v="3.1161819272016391"/>
    <s v="NA"/>
    <n v="18.697091563209835"/>
  </r>
  <r>
    <n v="2019"/>
    <d v="2019-09-19T00:00:00"/>
    <x v="9"/>
    <s v="BDR"/>
    <x v="6"/>
    <d v="1899-12-30T16:04:00"/>
    <n v="30"/>
    <s v="yhw"/>
    <s v="Yellowhead Wrasse"/>
    <s v="Halichoeres garnoti"/>
    <x v="1"/>
    <x v="0"/>
    <n v="4"/>
    <n v="3"/>
    <m/>
    <n v="0.01"/>
    <n v="3.13"/>
    <s v="NA"/>
    <s v="NA"/>
    <n v="0.76638637095611406"/>
    <s v="NA"/>
    <n v="2.2991591128683422"/>
  </r>
  <r>
    <n v="2019"/>
    <d v="2019-09-19T00:00:00"/>
    <x v="9"/>
    <s v="BDR"/>
    <x v="6"/>
    <d v="1899-12-30T16:04:00"/>
    <n v="30"/>
    <s v="ham"/>
    <s v="Hamlet spp."/>
    <s v="Hypoplectrus puella"/>
    <x v="2"/>
    <x v="0"/>
    <n v="15"/>
    <n v="1"/>
    <m/>
    <n v="1.7780000000000001E-2"/>
    <n v="3.03"/>
    <s v="NA"/>
    <s v="NA"/>
    <n v="65.086103364435104"/>
    <s v="NA"/>
    <n v="65.086103364435104"/>
  </r>
  <r>
    <n v="2019"/>
    <d v="2019-09-19T00:00:00"/>
    <x v="9"/>
    <s v="BDR"/>
    <x v="6"/>
    <d v="1899-12-30T16:04:00"/>
    <n v="30"/>
    <s v="trum"/>
    <s v="Atlantic trumpetfish"/>
    <s v="Aulostomus maculatus"/>
    <x v="14"/>
    <x v="0"/>
    <n v="30"/>
    <n v="1"/>
    <m/>
    <n v="1E-4"/>
    <n v="3.5539999999999998"/>
    <s v="NA"/>
    <s v="NA"/>
    <n v="17.770061844764207"/>
    <s v="NA"/>
    <n v="17.770061844764207"/>
  </r>
  <r>
    <n v="2019"/>
    <d v="2019-09-19T00:00:00"/>
    <x v="9"/>
    <s v="BDR"/>
    <x v="6"/>
    <d v="1899-12-30T16:04:00"/>
    <n v="30"/>
    <s v="baj"/>
    <s v="Bar Jack"/>
    <s v="Caranx ruber"/>
    <x v="13"/>
    <x v="0"/>
    <n v="22"/>
    <n v="1"/>
    <m/>
    <n v="1.6979999999999999E-2"/>
    <n v="2.95"/>
    <s v="NA"/>
    <s v="NA"/>
    <n v="154.91183355501693"/>
    <s v="NA"/>
    <n v="154.91183355501693"/>
  </r>
  <r>
    <n v="2019"/>
    <d v="2019-09-19T00:00:00"/>
    <x v="9"/>
    <s v="BDR"/>
    <x v="6"/>
    <d v="1899-12-30T16:04:00"/>
    <n v="30"/>
    <s v="yhw"/>
    <s v="Yellowhead Wrasse"/>
    <s v="Halichoeres garnoti"/>
    <x v="1"/>
    <x v="0"/>
    <n v="3"/>
    <n v="8"/>
    <m/>
    <n v="0.01"/>
    <n v="3.13"/>
    <s v="NA"/>
    <s v="NA"/>
    <n v="0.3114508548769428"/>
    <s v="NA"/>
    <n v="2.4916068390155424"/>
  </r>
  <r>
    <n v="2019"/>
    <d v="2019-09-19T00:00:00"/>
    <x v="9"/>
    <s v="BDR"/>
    <x v="6"/>
    <d v="1899-12-30T16:04:00"/>
    <n v="30"/>
    <s v="fra"/>
    <s v="French Angelfish"/>
    <s v="Pomacanthus paru"/>
    <x v="15"/>
    <x v="0"/>
    <n v="37"/>
    <n v="2"/>
    <m/>
    <n v="3.09E-2"/>
    <n v="2.95"/>
    <s v="NA"/>
    <s v="NA"/>
    <n v="1306.632828496173"/>
    <s v="NA"/>
    <n v="2613.2656569923461"/>
  </r>
  <r>
    <n v="2019"/>
    <d v="2019-09-19T00:00:00"/>
    <x v="9"/>
    <s v="BDR"/>
    <x v="6"/>
    <d v="1899-12-30T16:04:00"/>
    <n v="30"/>
    <s v="sms"/>
    <s v="Schoolmaster snapper"/>
    <s v="Lutjanus apodus"/>
    <x v="0"/>
    <x v="0"/>
    <n v="30"/>
    <n v="1"/>
    <m/>
    <n v="1.413E-2"/>
    <n v="2.98"/>
    <s v="NA"/>
    <s v="NA"/>
    <n v="356.42117772859569"/>
    <s v="NA"/>
    <n v="356.42117772859569"/>
  </r>
  <r>
    <n v="2019"/>
    <d v="2019-09-19T00:00:00"/>
    <x v="9"/>
    <s v="BDR"/>
    <x v="6"/>
    <d v="1899-12-30T16:04:00"/>
    <n v="30"/>
    <s v="bhw"/>
    <s v="Bluehead Wrasse"/>
    <s v="Thalassoma bifasciatum"/>
    <x v="1"/>
    <x v="0"/>
    <n v="5"/>
    <n v="20"/>
    <m/>
    <n v="8.9099999999999995E-3"/>
    <n v="3.01"/>
    <s v="NA"/>
    <s v="NA"/>
    <n v="1.1318201385239828"/>
    <s v="NA"/>
    <n v="22.636402770479656"/>
  </r>
  <r>
    <n v="2019"/>
    <d v="2019-09-19T00:00:00"/>
    <x v="9"/>
    <s v="BDR"/>
    <x v="6"/>
    <d v="1899-12-30T16:04:00"/>
    <n v="30"/>
    <s v="yhw"/>
    <s v="Yellowhead Wrasse"/>
    <s v="Halichoeres garnoti"/>
    <x v="1"/>
    <x v="0"/>
    <n v="8"/>
    <n v="1"/>
    <m/>
    <n v="0.01"/>
    <n v="3.13"/>
    <s v="NA"/>
    <s v="NA"/>
    <n v="6.7092142277548126"/>
    <s v="NA"/>
    <n v="6.7092142277548126"/>
  </r>
  <r>
    <n v="2019"/>
    <d v="2019-09-19T00:00:00"/>
    <x v="9"/>
    <s v="BDR"/>
    <x v="6"/>
    <d v="1899-12-30T16:04:00"/>
    <n v="30"/>
    <s v="trum"/>
    <s v="Atlantic trumpetfish"/>
    <s v="Aulostomus maculatus"/>
    <x v="14"/>
    <x v="0"/>
    <n v="23"/>
    <n v="1"/>
    <m/>
    <n v="1E-4"/>
    <n v="3.5539999999999998"/>
    <s v="NA"/>
    <s v="NA"/>
    <n v="6.9116339497187225"/>
    <s v="NA"/>
    <n v="6.9116339497187225"/>
  </r>
  <r>
    <n v="2019"/>
    <d v="2019-09-19T00:00:00"/>
    <x v="9"/>
    <s v="BDR"/>
    <x v="6"/>
    <d v="1899-12-30T16:04:00"/>
    <n v="30"/>
    <s v="rtp"/>
    <s v="Redtail Parrotfish"/>
    <s v="Sparisoma chrysopterum"/>
    <x v="7"/>
    <x v="1"/>
    <n v="5"/>
    <n v="1"/>
    <s v="j"/>
    <n v="1.072E-2"/>
    <n v="3.09"/>
    <n v="-3.0508999999999999"/>
    <n v="2.3191999999999999"/>
    <n v="1.5488597670865605"/>
    <n v="7.7508839426194278"/>
    <n v="7.7508839426194278"/>
  </r>
  <r>
    <n v="2019"/>
    <d v="2019-09-19T00:00:00"/>
    <x v="9"/>
    <s v="BDR"/>
    <x v="6"/>
    <d v="1899-12-30T16:04:00"/>
    <n v="30"/>
    <s v="prp"/>
    <s v="Princess Parrotfish"/>
    <s v="Scarus taeniopterus"/>
    <x v="7"/>
    <x v="1"/>
    <n v="23"/>
    <n v="1"/>
    <s v="i"/>
    <n v="3.3500000000000002E-2"/>
    <n v="2.7086000000000001"/>
    <n v="-3.2256999999999998"/>
    <n v="2.3852000000000002"/>
    <n v="163.46351132632066"/>
    <n v="255.56020890468707"/>
    <n v="255.56020890468707"/>
  </r>
  <r>
    <n v="2019"/>
    <d v="2019-09-19T00:00:00"/>
    <x v="9"/>
    <s v="BDR"/>
    <x v="6"/>
    <d v="1899-12-30T16:04:00"/>
    <n v="30"/>
    <s v="stop"/>
    <s v="Stoplight Parrotfish"/>
    <s v="Sparisoma viride"/>
    <x v="7"/>
    <x v="1"/>
    <n v="27"/>
    <n v="1"/>
    <s v="t"/>
    <n v="1.38E-2"/>
    <n v="3.04"/>
    <n v="-4.4317000000000002"/>
    <n v="2.9051"/>
    <n v="309.9023927596819"/>
    <n v="428.20809318874581"/>
    <n v="428.20809318874581"/>
  </r>
  <r>
    <n v="2019"/>
    <d v="2019-09-19T00:00:00"/>
    <x v="9"/>
    <s v="BDR"/>
    <x v="6"/>
    <d v="1899-12-30T16:04:00"/>
    <n v="30"/>
    <s v="qup"/>
    <s v="Queen Parrotfish"/>
    <s v="Scarus vetula"/>
    <x v="7"/>
    <x v="1"/>
    <n v="30"/>
    <n v="1"/>
    <s v="i"/>
    <n v="1.38E-2"/>
    <n v="3.03"/>
    <n v="-5.0162000000000004"/>
    <n v="3.1109"/>
    <n v="412.62590342031763"/>
    <n v="489.6395738782121"/>
    <n v="489.6395738782121"/>
  </r>
  <r>
    <n v="2019"/>
    <d v="2019-09-19T00:00:00"/>
    <x v="9"/>
    <s v="BDR"/>
    <x v="6"/>
    <d v="1899-12-30T16:04:00"/>
    <n v="30"/>
    <s v="qup"/>
    <s v="Queen Parrotfish"/>
    <s v="Scarus vetula"/>
    <x v="7"/>
    <x v="1"/>
    <n v="20"/>
    <n v="1"/>
    <s v="i"/>
    <n v="1.38E-2"/>
    <n v="3.03"/>
    <n v="-5.0162000000000004"/>
    <n v="3.1109"/>
    <n v="120.7813760748945"/>
    <n v="138.69928220116935"/>
    <n v="138.69928220116935"/>
  </r>
  <r>
    <n v="2019"/>
    <d v="2019-09-19T00:00:00"/>
    <x v="9"/>
    <s v="BDR"/>
    <x v="6"/>
    <d v="1899-12-30T16:04:00"/>
    <n v="30"/>
    <s v="blt"/>
    <s v="Blue Tang"/>
    <s v="Acanthurus coeruleus"/>
    <x v="8"/>
    <x v="1"/>
    <n v="15"/>
    <n v="1"/>
    <m/>
    <n v="2.512E-2"/>
    <n v="2.96"/>
    <n v="-2.8241999999999998"/>
    <n v="2.2637999999999998"/>
    <n v="76.076366478829684"/>
    <n v="126.48394196747614"/>
    <n v="126.48394196747614"/>
  </r>
  <r>
    <n v="2019"/>
    <d v="2019-09-19T00:00:00"/>
    <x v="9"/>
    <s v="BDR"/>
    <x v="6"/>
    <d v="1899-12-30T16:04:00"/>
    <n v="30"/>
    <s v="stop"/>
    <s v="Stoplight Parrotfish"/>
    <s v="Sparisoma viride"/>
    <x v="7"/>
    <x v="1"/>
    <n v="30"/>
    <n v="1"/>
    <s v="t"/>
    <n v="1.38E-2"/>
    <n v="3.04"/>
    <n v="-4.4317000000000002"/>
    <n v="2.9051"/>
    <n v="426.90151962585236"/>
    <n v="581.54718397712224"/>
    <n v="581.54718397712224"/>
  </r>
  <r>
    <n v="2019"/>
    <d v="2019-09-19T00:00:00"/>
    <x v="9"/>
    <s v="BDR"/>
    <x v="6"/>
    <d v="1899-12-30T16:04:00"/>
    <n v="30"/>
    <s v="prp"/>
    <s v="Princess Parrotfish"/>
    <s v="Scarus taeniopterus"/>
    <x v="7"/>
    <x v="1"/>
    <n v="33"/>
    <n v="1"/>
    <s v="t"/>
    <n v="3.3500000000000002E-2"/>
    <n v="2.7086000000000001"/>
    <n v="-3.2256999999999998"/>
    <n v="2.3852000000000002"/>
    <n v="434.60194397652009"/>
    <n v="604.58789760290301"/>
    <n v="604.58789760290301"/>
  </r>
  <r>
    <n v="2019"/>
    <d v="2019-09-19T00:00:00"/>
    <x v="9"/>
    <s v="BDR"/>
    <x v="6"/>
    <d v="1899-12-30T16:04:00"/>
    <n v="30"/>
    <s v="rbp"/>
    <s v="Redband Parrotfish"/>
    <s v="Sparisoma aurofrenatum"/>
    <x v="7"/>
    <x v="1"/>
    <n v="20"/>
    <n v="1"/>
    <s v="i"/>
    <n v="1.072E-2"/>
    <n v="3.12"/>
    <n v="-4.0781000000000001"/>
    <n v="2.7437999999999998"/>
    <n v="122.85939484389488"/>
    <n v="171.97531044669645"/>
    <n v="171.97531044669645"/>
  </r>
  <r>
    <n v="2019"/>
    <d v="2019-09-19T00:00:00"/>
    <x v="9"/>
    <s v="BDR"/>
    <x v="6"/>
    <d v="1899-12-30T16:04:00"/>
    <n v="30"/>
    <s v="smt"/>
    <s v="Smooth Trunkfish"/>
    <s v="Lactophyrs triqueter"/>
    <x v="10"/>
    <x v="2"/>
    <n v="17"/>
    <n v="1"/>
    <m/>
    <n v="4.8980000000000003E-2"/>
    <n v="2.78"/>
    <s v="NA"/>
    <s v="NA"/>
    <n v="129.02289497215165"/>
    <s v="NA"/>
    <n v="129.02289497215165"/>
  </r>
  <r>
    <n v="2019"/>
    <d v="2019-09-19T00:00:00"/>
    <x v="9"/>
    <s v="BDR"/>
    <x v="6"/>
    <d v="1899-12-30T16:04:00"/>
    <n v="30"/>
    <s v="hcc"/>
    <s v="Honeycomb Cowfish"/>
    <s v="Acanthostracion polygonia"/>
    <x v="10"/>
    <x v="2"/>
    <n v="30"/>
    <n v="1"/>
    <m/>
    <n v="2.818E-2"/>
    <n v="2.83"/>
    <s v="NA"/>
    <s v="NA"/>
    <n v="426.77025229344076"/>
    <s v="NA"/>
    <n v="426.77025229344076"/>
  </r>
  <r>
    <n v="2019"/>
    <d v="2019-09-19T00:00:00"/>
    <x v="9"/>
    <s v="BDR"/>
    <x v="6"/>
    <d v="1899-12-30T16:04:00"/>
    <n v="30"/>
    <s v="osf"/>
    <s v="Orangespotted Filefish"/>
    <s v="Cantherhines pullus"/>
    <x v="9"/>
    <x v="2"/>
    <n v="15"/>
    <n v="1"/>
    <m/>
    <n v="2.291E-2"/>
    <n v="2.87"/>
    <s v="NA"/>
    <s v="NA"/>
    <n v="54.375968168422517"/>
    <s v="NA"/>
    <n v="54.375968168422517"/>
  </r>
  <r>
    <n v="2019"/>
    <d v="2019-09-19T00:00:00"/>
    <x v="9"/>
    <s v="BDR"/>
    <x v="7"/>
    <d v="1899-12-30T16:04:00"/>
    <n v="30"/>
    <s v="grb"/>
    <s v="Graysby"/>
    <s v="Cephalopholis cruentata"/>
    <x v="2"/>
    <x v="0"/>
    <n v="20"/>
    <n v="2"/>
    <m/>
    <n v="1.1220000000000001E-2"/>
    <n v="3.07"/>
    <s v="NA"/>
    <s v="NA"/>
    <n v="110.70186655152514"/>
    <s v="NA"/>
    <n v="221.40373310305029"/>
  </r>
  <r>
    <n v="2019"/>
    <d v="2019-09-19T00:00:00"/>
    <x v="9"/>
    <s v="BDR"/>
    <x v="7"/>
    <d v="1899-12-30T16:04:00"/>
    <n v="30"/>
    <s v="smg"/>
    <s v="Smallmouth Grunt"/>
    <s v="Haemulon chrysargyreum"/>
    <x v="3"/>
    <x v="0"/>
    <n v="15"/>
    <n v="1"/>
    <m/>
    <n v="1.259E-2"/>
    <n v="2.99"/>
    <s v="NA"/>
    <s v="NA"/>
    <n v="41.356006478222746"/>
    <s v="NA"/>
    <n v="41.356006478222746"/>
  </r>
  <r>
    <n v="2019"/>
    <d v="2019-09-19T00:00:00"/>
    <x v="9"/>
    <s v="BDR"/>
    <x v="7"/>
    <d v="1899-12-30T16:04:00"/>
    <n v="30"/>
    <s v="bbs"/>
    <s v="Blackbar soldierfish"/>
    <s v="Myripristis jacobus "/>
    <x v="6"/>
    <x v="0"/>
    <n v="15"/>
    <n v="1"/>
    <m/>
    <n v="1.2019999999999999E-2"/>
    <n v="3.06"/>
    <s v="NA"/>
    <s v="NA"/>
    <n v="47.724756406775086"/>
    <s v="NA"/>
    <n v="47.724756406775086"/>
  </r>
  <r>
    <n v="2019"/>
    <d v="2019-09-19T00:00:00"/>
    <x v="9"/>
    <s v="BDR"/>
    <x v="7"/>
    <d v="1899-12-30T16:04:00"/>
    <n v="30"/>
    <s v="yhw"/>
    <s v="Yellowhead Wrasse"/>
    <s v="Halichoeres garnoti"/>
    <x v="1"/>
    <x v="0"/>
    <n v="10"/>
    <n v="1"/>
    <m/>
    <n v="0.01"/>
    <n v="3.13"/>
    <s v="NA"/>
    <s v="NA"/>
    <n v="13.48962882591654"/>
    <s v="NA"/>
    <n v="13.48962882591654"/>
  </r>
  <r>
    <n v="2019"/>
    <d v="2019-09-19T00:00:00"/>
    <x v="9"/>
    <s v="BDR"/>
    <x v="7"/>
    <d v="1899-12-30T16:04:00"/>
    <n v="30"/>
    <s v="ygf"/>
    <s v="Goatfish"/>
    <s v="Mulloidichthys martinicus"/>
    <x v="4"/>
    <x v="0"/>
    <n v="17"/>
    <n v="5"/>
    <m/>
    <n v="9.7699999999999992E-3"/>
    <n v="3.12"/>
    <s v="NA"/>
    <s v="NA"/>
    <n v="67.436527390317082"/>
    <s v="NA"/>
    <n v="337.18263695158544"/>
  </r>
  <r>
    <n v="2019"/>
    <d v="2019-09-19T00:00:00"/>
    <x v="9"/>
    <s v="BDR"/>
    <x v="7"/>
    <d v="1899-12-30T16:04:00"/>
    <n v="30"/>
    <s v="gom"/>
    <s v="Goldentail Moray"/>
    <s v="Gymnothorax miliaris"/>
    <x v="5"/>
    <x v="0"/>
    <n v="30"/>
    <n v="1"/>
    <m/>
    <n v="1.8600000000000001E-3"/>
    <n v="3.07"/>
    <s v="NA"/>
    <s v="NA"/>
    <n v="63.719916233994255"/>
    <s v="NA"/>
    <n v="63.719916233994255"/>
  </r>
  <r>
    <n v="2019"/>
    <d v="2019-09-19T00:00:00"/>
    <x v="9"/>
    <s v="BDR"/>
    <x v="7"/>
    <d v="1899-12-30T16:04:00"/>
    <n v="30"/>
    <s v="trum"/>
    <s v="Atlantic trumpetfish"/>
    <s v="Aulostomus maculatus"/>
    <x v="14"/>
    <x v="0"/>
    <n v="23"/>
    <n v="1"/>
    <m/>
    <n v="1E-4"/>
    <n v="3.5539999999999998"/>
    <s v="NA"/>
    <s v="NA"/>
    <n v="6.9116339497187225"/>
    <s v="NA"/>
    <n v="6.9116339497187225"/>
  </r>
  <r>
    <n v="2019"/>
    <d v="2019-09-19T00:00:00"/>
    <x v="9"/>
    <s v="BDR"/>
    <x v="7"/>
    <d v="1899-12-30T16:04:00"/>
    <n v="30"/>
    <s v="bbs"/>
    <s v="Blackbar soldierfish"/>
    <s v="Myripristis jacobus "/>
    <x v="6"/>
    <x v="0"/>
    <n v="17"/>
    <n v="2"/>
    <m/>
    <n v="1.2019999999999999E-2"/>
    <n v="3.06"/>
    <s v="NA"/>
    <s v="NA"/>
    <n v="69.99679693541637"/>
    <s v="NA"/>
    <n v="139.99359387083274"/>
  </r>
  <r>
    <n v="2019"/>
    <d v="2019-09-19T00:00:00"/>
    <x v="9"/>
    <s v="BDR"/>
    <x v="7"/>
    <d v="1899-12-30T16:04:00"/>
    <n v="30"/>
    <s v="grb"/>
    <s v="Graysby"/>
    <s v="Cephalopholis cruentata"/>
    <x v="2"/>
    <x v="0"/>
    <n v="20"/>
    <n v="1"/>
    <m/>
    <n v="1.1220000000000001E-2"/>
    <n v="3.07"/>
    <s v="NA"/>
    <s v="NA"/>
    <n v="110.70186655152514"/>
    <s v="NA"/>
    <n v="110.70186655152514"/>
  </r>
  <r>
    <n v="2019"/>
    <d v="2019-09-19T00:00:00"/>
    <x v="9"/>
    <s v="BDR"/>
    <x v="7"/>
    <d v="1899-12-30T16:04:00"/>
    <n v="30"/>
    <s v="bhw"/>
    <s v="Bluehead Wrasse"/>
    <s v="Thalassoma bifasciatum"/>
    <x v="1"/>
    <x v="0"/>
    <n v="5"/>
    <n v="23"/>
    <m/>
    <n v="8.9099999999999995E-3"/>
    <n v="3.01"/>
    <s v="NA"/>
    <s v="NA"/>
    <n v="1.1318201385239828"/>
    <s v="NA"/>
    <n v="26.031863186051602"/>
  </r>
  <r>
    <n v="2019"/>
    <d v="2019-09-19T00:00:00"/>
    <x v="9"/>
    <s v="BDR"/>
    <x v="7"/>
    <d v="1899-12-30T16:04:00"/>
    <n v="30"/>
    <s v="gom"/>
    <s v="Goldentail Moray"/>
    <s v="Gymnothorax miliaris"/>
    <x v="5"/>
    <x v="0"/>
    <n v="20"/>
    <n v="1"/>
    <m/>
    <n v="1.8600000000000001E-3"/>
    <n v="3.07"/>
    <s v="NA"/>
    <s v="NA"/>
    <n v="18.351646326723419"/>
    <s v="NA"/>
    <n v="18.351646326723419"/>
  </r>
  <r>
    <n v="2019"/>
    <d v="2019-09-19T00:00:00"/>
    <x v="9"/>
    <s v="BDR"/>
    <x v="7"/>
    <d v="1899-12-30T16:04:00"/>
    <n v="30"/>
    <s v="prp"/>
    <s v="Princess Parrotfish"/>
    <s v="Scarus taeniopterus"/>
    <x v="7"/>
    <x v="1"/>
    <n v="25"/>
    <n v="1"/>
    <s v="i"/>
    <n v="3.3500000000000002E-2"/>
    <n v="2.7086000000000001"/>
    <n v="-3.2256999999999998"/>
    <n v="2.3852000000000002"/>
    <n v="204.88261780856331"/>
    <n v="311.79310623759653"/>
    <n v="311.79310623759653"/>
  </r>
  <r>
    <n v="2019"/>
    <d v="2019-09-19T00:00:00"/>
    <x v="9"/>
    <s v="BDR"/>
    <x v="7"/>
    <d v="1899-12-30T16:04:00"/>
    <n v="30"/>
    <s v="prp"/>
    <s v="Princess Parrotfish"/>
    <s v="Scarus taeniopterus"/>
    <x v="7"/>
    <x v="1"/>
    <n v="30"/>
    <n v="1"/>
    <s v="t"/>
    <n v="3.3500000000000002E-2"/>
    <n v="2.7086000000000001"/>
    <n v="-3.2256999999999998"/>
    <n v="2.3852000000000002"/>
    <n v="335.71862643946946"/>
    <n v="481.64783974460363"/>
    <n v="481.64783974460363"/>
  </r>
  <r>
    <n v="2019"/>
    <d v="2019-09-19T00:00:00"/>
    <x v="9"/>
    <s v="BDR"/>
    <x v="7"/>
    <d v="1899-12-30T16:04:00"/>
    <n v="30"/>
    <s v="qup"/>
    <s v="Queen Parrotfish"/>
    <s v="Scarus vetula"/>
    <x v="7"/>
    <x v="1"/>
    <n v="29"/>
    <n v="1"/>
    <s v="t"/>
    <n v="1.38E-2"/>
    <n v="3.03"/>
    <n v="-5.0162000000000004"/>
    <n v="3.1109"/>
    <n v="372.34456592033081"/>
    <n v="440.62986728379997"/>
    <n v="440.62986728379997"/>
  </r>
  <r>
    <n v="2019"/>
    <d v="2019-09-19T00:00:00"/>
    <x v="9"/>
    <s v="BDR"/>
    <x v="7"/>
    <d v="1899-12-30T16:04:00"/>
    <n v="30"/>
    <s v="qup"/>
    <s v="Queen Parrotfish"/>
    <s v="Scarus vetula"/>
    <x v="7"/>
    <x v="1"/>
    <n v="33"/>
    <n v="1"/>
    <s v="i"/>
    <n v="1.38E-2"/>
    <n v="3.03"/>
    <n v="-5.0162000000000004"/>
    <n v="3.1109"/>
    <n v="550.77766968219782"/>
    <n v="658.63531859738646"/>
    <n v="658.63531859738646"/>
  </r>
  <r>
    <n v="2019"/>
    <d v="2019-09-19T00:00:00"/>
    <x v="9"/>
    <s v="BDR"/>
    <x v="7"/>
    <d v="1899-12-30T16:04:00"/>
    <n v="30"/>
    <s v="prp"/>
    <s v="Princess Parrotfish"/>
    <s v="Scarus taeniopterus"/>
    <x v="7"/>
    <x v="1"/>
    <n v="23"/>
    <n v="1"/>
    <s v="i"/>
    <n v="3.3500000000000002E-2"/>
    <n v="2.7086000000000001"/>
    <n v="-3.2256999999999998"/>
    <n v="2.3852000000000002"/>
    <n v="163.46351132632066"/>
    <n v="255.56020890468707"/>
    <n v="255.56020890468707"/>
  </r>
  <r>
    <n v="2019"/>
    <d v="2019-09-19T00:00:00"/>
    <x v="9"/>
    <s v="BDR"/>
    <x v="7"/>
    <d v="1899-12-30T16:04:00"/>
    <n v="30"/>
    <s v="ocs"/>
    <s v="Ocean Surgeonfish"/>
    <s v="Acanthurus bahianus"/>
    <x v="8"/>
    <x v="1"/>
    <n v="17"/>
    <n v="1"/>
    <m/>
    <n v="1.8620000000000001E-2"/>
    <n v="2.91"/>
    <n v="-4.6005000000000003"/>
    <n v="2.9752000000000001"/>
    <n v="70.890173269794147"/>
    <n v="108.52545888885899"/>
    <n v="108.52545888885899"/>
  </r>
  <r>
    <n v="2019"/>
    <d v="2019-09-19T00:00:00"/>
    <x v="9"/>
    <s v="BDR"/>
    <x v="7"/>
    <d v="1899-12-30T16:04:00"/>
    <n v="30"/>
    <s v="osf"/>
    <s v="Orangespotted Filefish"/>
    <s v="Cantherhines pullus"/>
    <x v="9"/>
    <x v="2"/>
    <n v="30"/>
    <n v="2"/>
    <m/>
    <n v="2.291E-2"/>
    <n v="2.87"/>
    <s v="NA"/>
    <s v="NA"/>
    <n v="397.52375879181864"/>
    <s v="NA"/>
    <n v="795.04751758363727"/>
  </r>
  <r>
    <n v="2019"/>
    <d v="2019-09-19T00:00:00"/>
    <x v="9"/>
    <s v="BDR"/>
    <x v="7"/>
    <d v="1899-12-30T16:04:00"/>
    <n v="30"/>
    <s v="qua"/>
    <s v="Queen Angelfish"/>
    <s v="Holacanthus ciliaris"/>
    <x v="15"/>
    <x v="2"/>
    <n v="25"/>
    <n v="1"/>
    <m/>
    <n v="3.09E-2"/>
    <n v="2.89"/>
    <s v="NA"/>
    <s v="NA"/>
    <n v="338.84813877272569"/>
    <s v="NA"/>
    <n v="338.84813877272569"/>
  </r>
  <r>
    <n v="2019"/>
    <d v="2019-09-19T00:00:00"/>
    <x v="9"/>
    <s v="BDR"/>
    <x v="7"/>
    <d v="1899-12-30T16:04:00"/>
    <n v="30"/>
    <s v="rkb"/>
    <s v="Rock Beauty"/>
    <s v="Holacanthus tricolour"/>
    <x v="15"/>
    <x v="2"/>
    <n v="25"/>
    <n v="1"/>
    <m/>
    <n v="3.388E-2"/>
    <n v="2.91"/>
    <s v="NA"/>
    <s v="NA"/>
    <n v="396.23134339498114"/>
    <s v="NA"/>
    <n v="396.23134339498114"/>
  </r>
  <r>
    <n v="2019"/>
    <d v="2019-09-19T00:00:00"/>
    <x v="9"/>
    <s v="BDR"/>
    <x v="7"/>
    <d v="1899-12-30T16:04:00"/>
    <n v="30"/>
    <s v="osf"/>
    <s v="Orangespotted Filefish"/>
    <s v="Cantherhines pullus"/>
    <x v="9"/>
    <x v="2"/>
    <n v="30"/>
    <n v="1"/>
    <m/>
    <n v="2.291E-2"/>
    <n v="2.87"/>
    <s v="NA"/>
    <s v="NA"/>
    <n v="397.52375879181864"/>
    <s v="NA"/>
    <n v="397.52375879181864"/>
  </r>
  <r>
    <n v="2019"/>
    <d v="2019-09-19T00:00:00"/>
    <x v="9"/>
    <s v="BDR"/>
    <x v="7"/>
    <d v="1899-12-30T16:04:00"/>
    <n v="30"/>
    <s v="snp"/>
    <s v="Sharp-nose puffer "/>
    <s v="Canthigaster rostrata"/>
    <x v="11"/>
    <x v="2"/>
    <n v="4"/>
    <n v="3"/>
    <m/>
    <n v="2.239E-2"/>
    <n v="2.96"/>
    <s v="NA"/>
    <s v="NA"/>
    <n v="1.3556627654519102"/>
    <s v="NA"/>
    <n v="4.0669882963557304"/>
  </r>
  <r>
    <n v="2019"/>
    <d v="2019-09-19T00:00:00"/>
    <x v="9"/>
    <s v="BDR"/>
    <x v="7"/>
    <d v="1899-12-30T16:04:00"/>
    <n v="30"/>
    <s v="crw"/>
    <s v="Creole Wrasse"/>
    <s v="Clepticus parrae"/>
    <x v="1"/>
    <x v="3"/>
    <n v="15"/>
    <n v="7"/>
    <m/>
    <n v="9.5499999999999995E-3"/>
    <n v="3.05"/>
    <s v="NA"/>
    <s v="NA"/>
    <n v="36.904702755418647"/>
    <s v="NA"/>
    <n v="258.33291928793051"/>
  </r>
  <r>
    <n v="2019"/>
    <d v="2019-09-19T00:00:00"/>
    <x v="9"/>
    <s v="BDR"/>
    <x v="7"/>
    <d v="1899-12-30T16:04:00"/>
    <n v="30"/>
    <s v="crw"/>
    <s v="Creole Wrasse"/>
    <s v="Clepticus parrae"/>
    <x v="1"/>
    <x v="3"/>
    <n v="17"/>
    <n v="130"/>
    <m/>
    <n v="9.5499999999999995E-3"/>
    <n v="3.05"/>
    <s v="NA"/>
    <s v="NA"/>
    <n v="54.059569361574873"/>
    <s v="NA"/>
    <n v="7027.7440170047339"/>
  </r>
  <r>
    <n v="2019"/>
    <d v="2019-03-14T00:00:00"/>
    <x v="10"/>
    <s v="MWW"/>
    <x v="0"/>
    <d v="1899-12-30T12:37:00"/>
    <n v="34"/>
    <s v="sms"/>
    <s v="Schoolmaster snapper"/>
    <s v="Lutjanus apodus"/>
    <x v="0"/>
    <x v="0"/>
    <n v="25"/>
    <n v="1"/>
    <m/>
    <n v="1.413E-2"/>
    <n v="2.98"/>
    <s v="NA"/>
    <s v="NA"/>
    <n v="207.01574968825722"/>
    <s v="NA"/>
    <n v="207.01574968825722"/>
  </r>
  <r>
    <n v="2019"/>
    <d v="2019-03-14T00:00:00"/>
    <x v="10"/>
    <s v="MWW"/>
    <x v="0"/>
    <d v="1899-12-30T12:37:00"/>
    <n v="34"/>
    <s v="sms"/>
    <s v="Schoolmaster snapper"/>
    <s v="Lutjanus apodus"/>
    <x v="0"/>
    <x v="0"/>
    <n v="22"/>
    <n v="1"/>
    <m/>
    <n v="1.413E-2"/>
    <n v="2.98"/>
    <s v="NA"/>
    <s v="NA"/>
    <n v="141.43658141285795"/>
    <s v="NA"/>
    <n v="141.43658141285795"/>
  </r>
  <r>
    <n v="2019"/>
    <d v="2019-03-14T00:00:00"/>
    <x v="10"/>
    <s v="MWW"/>
    <x v="0"/>
    <d v="1899-12-30T12:37:00"/>
    <n v="34"/>
    <s v="sms"/>
    <s v="Schoolmaster snapper"/>
    <s v="Lutjanus apodus"/>
    <x v="0"/>
    <x v="0"/>
    <n v="35"/>
    <n v="1"/>
    <m/>
    <n v="1.413E-2"/>
    <n v="2.98"/>
    <s v="NA"/>
    <s v="NA"/>
    <n v="564.24138129101766"/>
    <s v="NA"/>
    <n v="564.24138129101766"/>
  </r>
  <r>
    <n v="2019"/>
    <d v="2019-03-14T00:00:00"/>
    <x v="10"/>
    <s v="MWW"/>
    <x v="0"/>
    <d v="1899-12-30T12:37:00"/>
    <n v="34"/>
    <s v="csg"/>
    <s v="Caesar Grunt"/>
    <s v="Haemulon carbonarium"/>
    <x v="3"/>
    <x v="0"/>
    <n v="28"/>
    <n v="1"/>
    <m/>
    <n v="1.738E-2"/>
    <n v="2.98"/>
    <s v="NA"/>
    <s v="NA"/>
    <n v="356.92807153199328"/>
    <s v="NA"/>
    <n v="356.92807153199328"/>
  </r>
  <r>
    <n v="2019"/>
    <d v="2019-03-14T00:00:00"/>
    <x v="10"/>
    <s v="MWW"/>
    <x v="0"/>
    <d v="1899-12-30T12:37:00"/>
    <n v="34"/>
    <s v="ygf"/>
    <s v="Goatfish"/>
    <s v="Mulloidichthys martinicus"/>
    <x v="4"/>
    <x v="0"/>
    <n v="24"/>
    <n v="1"/>
    <m/>
    <n v="9.7699999999999992E-3"/>
    <n v="3.12"/>
    <s v="NA"/>
    <s v="NA"/>
    <n v="197.76691450042586"/>
    <s v="NA"/>
    <n v="197.76691450042586"/>
  </r>
  <r>
    <n v="2019"/>
    <d v="2019-03-14T00:00:00"/>
    <x v="10"/>
    <s v="MWW"/>
    <x v="0"/>
    <d v="1899-12-30T12:37:00"/>
    <n v="34"/>
    <s v="frg"/>
    <s v="French Grunt"/>
    <s v="Haemulon flavolineatum"/>
    <x v="3"/>
    <x v="0"/>
    <n v="14"/>
    <n v="1"/>
    <m/>
    <n v="1.349E-2"/>
    <n v="3"/>
    <s v="NA"/>
    <s v="NA"/>
    <n v="37.016559999999998"/>
    <s v="NA"/>
    <n v="37.016559999999998"/>
  </r>
  <r>
    <n v="2019"/>
    <d v="2019-03-14T00:00:00"/>
    <x v="10"/>
    <s v="MWW"/>
    <x v="0"/>
    <d v="1899-12-30T12:37:00"/>
    <n v="34"/>
    <s v="yhw"/>
    <s v="Yellowhead Wrasse"/>
    <s v="Halichoeres garnoti"/>
    <x v="1"/>
    <x v="0"/>
    <n v="12"/>
    <n v="1"/>
    <m/>
    <n v="0.01"/>
    <n v="3.13"/>
    <s v="NA"/>
    <s v="NA"/>
    <n v="23.869169040031956"/>
    <s v="NA"/>
    <n v="23.869169040031956"/>
  </r>
  <r>
    <n v="2019"/>
    <d v="2019-03-14T00:00:00"/>
    <x v="10"/>
    <s v="MWW"/>
    <x v="0"/>
    <d v="1899-12-30T12:37:00"/>
    <n v="34"/>
    <s v="crf"/>
    <s v="Creole Fish"/>
    <s v="Paranthias furcifer"/>
    <x v="2"/>
    <x v="0"/>
    <n v="14"/>
    <n v="2"/>
    <m/>
    <n v="1.35E-2"/>
    <n v="3.0430000000000001"/>
    <s v="NA"/>
    <s v="NA"/>
    <n v="41.495536219741751"/>
    <s v="NA"/>
    <n v="82.991072439483503"/>
  </r>
  <r>
    <n v="2019"/>
    <d v="2019-03-14T00:00:00"/>
    <x v="10"/>
    <s v="MWW"/>
    <x v="0"/>
    <d v="1899-12-30T12:37:00"/>
    <n v="34"/>
    <s v="crf"/>
    <s v="Creole Fish"/>
    <s v="Paranthias furcifer"/>
    <x v="2"/>
    <x v="0"/>
    <n v="18"/>
    <n v="2"/>
    <m/>
    <n v="1.35E-2"/>
    <n v="3.0430000000000001"/>
    <s v="NA"/>
    <s v="NA"/>
    <n v="89.151365916048732"/>
    <s v="NA"/>
    <n v="178.30273183209746"/>
  </r>
  <r>
    <n v="2019"/>
    <d v="2019-03-14T00:00:00"/>
    <x v="10"/>
    <s v="MWW"/>
    <x v="0"/>
    <d v="1899-12-30T12:37:00"/>
    <n v="34"/>
    <s v="grb"/>
    <s v="Graysby"/>
    <s v="Cephalopholis cruentata"/>
    <x v="2"/>
    <x v="0"/>
    <n v="20"/>
    <n v="1"/>
    <m/>
    <n v="1.1220000000000001E-2"/>
    <n v="3.07"/>
    <s v="NA"/>
    <s v="NA"/>
    <n v="110.70186655152514"/>
    <s v="NA"/>
    <n v="110.70186655152514"/>
  </r>
  <r>
    <n v="2019"/>
    <d v="2019-03-14T00:00:00"/>
    <x v="10"/>
    <s v="MWW"/>
    <x v="0"/>
    <d v="1899-12-30T12:37:00"/>
    <n v="34"/>
    <s v="grb"/>
    <s v="Graysby"/>
    <s v="Cephalopholis cruentata"/>
    <x v="2"/>
    <x v="0"/>
    <n v="15"/>
    <n v="1"/>
    <m/>
    <n v="1.1220000000000001E-2"/>
    <n v="3.07"/>
    <s v="NA"/>
    <s v="NA"/>
    <n v="45.771276260722111"/>
    <s v="NA"/>
    <n v="45.771276260722111"/>
  </r>
  <r>
    <n v="2019"/>
    <d v="2019-03-14T00:00:00"/>
    <x v="10"/>
    <s v="MWW"/>
    <x v="0"/>
    <d v="1899-12-30T12:37:00"/>
    <n v="34"/>
    <s v="ham"/>
    <s v="Hamlet spp."/>
    <s v="Hypoplectrus puella"/>
    <x v="2"/>
    <x v="0"/>
    <n v="14"/>
    <n v="1"/>
    <m/>
    <n v="1.7780000000000001E-2"/>
    <n v="3.03"/>
    <s v="NA"/>
    <s v="NA"/>
    <n v="52.807998175556747"/>
    <s v="NA"/>
    <n v="52.807998175556747"/>
  </r>
  <r>
    <n v="2019"/>
    <d v="2019-03-14T00:00:00"/>
    <x v="10"/>
    <s v="MWW"/>
    <x v="0"/>
    <d v="1899-12-30T12:37:00"/>
    <n v="34"/>
    <s v="ygf"/>
    <s v="Goatfish"/>
    <s v="Mulloidichthys martinicus"/>
    <x v="4"/>
    <x v="0"/>
    <n v="16"/>
    <n v="4"/>
    <m/>
    <n v="9.7699999999999992E-3"/>
    <n v="3.12"/>
    <s v="NA"/>
    <s v="NA"/>
    <n v="55.814740460517193"/>
    <s v="NA"/>
    <n v="223.25896184206877"/>
  </r>
  <r>
    <n v="2019"/>
    <d v="2019-03-14T00:00:00"/>
    <x v="10"/>
    <s v="MWW"/>
    <x v="0"/>
    <d v="1899-12-30T12:37:00"/>
    <n v="34"/>
    <s v="frg"/>
    <s v="French Grunt"/>
    <s v="Haemulon flavolineatum"/>
    <x v="3"/>
    <x v="0"/>
    <n v="16"/>
    <n v="1"/>
    <m/>
    <n v="1.349E-2"/>
    <n v="3"/>
    <s v="NA"/>
    <s v="NA"/>
    <n v="55.255040000000001"/>
    <s v="NA"/>
    <n v="55.255040000000001"/>
  </r>
  <r>
    <n v="2019"/>
    <d v="2019-03-14T00:00:00"/>
    <x v="10"/>
    <s v="MWW"/>
    <x v="0"/>
    <d v="1899-12-30T12:37:00"/>
    <n v="34"/>
    <s v="sqf"/>
    <s v="Squirrel Fish"/>
    <s v="Holocentrus adsensionis"/>
    <x v="6"/>
    <x v="0"/>
    <n v="13"/>
    <n v="1"/>
    <m/>
    <n v="1.585E-2"/>
    <n v="2.97"/>
    <s v="NA"/>
    <s v="NA"/>
    <n v="32.243414247292186"/>
    <s v="NA"/>
    <n v="32.243414247292186"/>
  </r>
  <r>
    <n v="2019"/>
    <d v="2019-03-14T00:00:00"/>
    <x v="10"/>
    <s v="MWW"/>
    <x v="0"/>
    <d v="1899-12-30T12:37:00"/>
    <n v="34"/>
    <s v="stop"/>
    <s v="Stoplight Parrotfish"/>
    <s v="Sparisoma viride"/>
    <x v="7"/>
    <x v="1"/>
    <n v="32"/>
    <n v="1"/>
    <s v="t"/>
    <n v="1.38E-2"/>
    <n v="3.04"/>
    <n v="-4.4317000000000002"/>
    <n v="2.9051"/>
    <n v="519.43955821229099"/>
    <n v="701.47339170910243"/>
    <n v="701.47339170910243"/>
  </r>
  <r>
    <n v="2019"/>
    <d v="2019-03-14T00:00:00"/>
    <x v="10"/>
    <s v="MWW"/>
    <x v="0"/>
    <d v="1899-12-30T12:37:00"/>
    <n v="34"/>
    <s v="qup"/>
    <s v="Queen Parrotfish"/>
    <s v="Scarus vetula"/>
    <x v="7"/>
    <x v="1"/>
    <n v="35"/>
    <n v="1"/>
    <s v="t"/>
    <n v="1.38E-2"/>
    <n v="3.03"/>
    <n v="-5.0162000000000004"/>
    <n v="3.1109"/>
    <n v="658.27181550210435"/>
    <n v="790.93588337793562"/>
    <n v="790.93588337793562"/>
  </r>
  <r>
    <n v="2019"/>
    <d v="2019-03-14T00:00:00"/>
    <x v="10"/>
    <s v="MWW"/>
    <x v="0"/>
    <d v="1899-12-30T12:37:00"/>
    <n v="34"/>
    <s v="qup"/>
    <s v="Queen Parrotfish"/>
    <s v="Scarus vetula"/>
    <x v="7"/>
    <x v="1"/>
    <n v="29"/>
    <n v="1"/>
    <s v="i"/>
    <n v="1.38E-2"/>
    <n v="3.03"/>
    <n v="-5.0162000000000004"/>
    <n v="3.1109"/>
    <n v="372.34456592033081"/>
    <n v="440.62986728379997"/>
    <n v="440.62986728379997"/>
  </r>
  <r>
    <n v="2019"/>
    <d v="2019-03-14T00:00:00"/>
    <x v="10"/>
    <s v="MWW"/>
    <x v="0"/>
    <d v="1899-12-30T12:37:00"/>
    <n v="34"/>
    <s v="stop"/>
    <s v="Stoplight Parrotfish"/>
    <s v="Sparisoma viride"/>
    <x v="7"/>
    <x v="1"/>
    <n v="22"/>
    <n v="2"/>
    <s v="i"/>
    <n v="1.38E-2"/>
    <n v="3.04"/>
    <n v="-4.4317000000000002"/>
    <n v="2.9051"/>
    <n v="166.28153926206005"/>
    <n v="236.19577785013334"/>
    <n v="472.39155570026668"/>
  </r>
  <r>
    <n v="2019"/>
    <d v="2019-03-14T00:00:00"/>
    <x v="10"/>
    <s v="MWW"/>
    <x v="0"/>
    <d v="1899-12-30T12:37:00"/>
    <n v="34"/>
    <s v="stop"/>
    <s v="Stoplight Parrotfish"/>
    <s v="Sparisoma viride"/>
    <x v="7"/>
    <x v="1"/>
    <n v="18"/>
    <n v="1"/>
    <s v="i"/>
    <n v="1.38E-2"/>
    <n v="3.04"/>
    <n v="-4.4317000000000002"/>
    <n v="2.9051"/>
    <n v="90.345703069474155"/>
    <n v="131.85364940800787"/>
    <n v="131.85364940800787"/>
  </r>
  <r>
    <n v="2019"/>
    <d v="2019-03-14T00:00:00"/>
    <x v="10"/>
    <s v="MWW"/>
    <x v="0"/>
    <d v="1899-12-30T12:37:00"/>
    <n v="34"/>
    <s v="stop"/>
    <s v="Stoplight Parrotfish"/>
    <s v="Sparisoma viride"/>
    <x v="7"/>
    <x v="1"/>
    <n v="20"/>
    <n v="4"/>
    <s v="i"/>
    <n v="1.38E-2"/>
    <n v="3.04"/>
    <n v="-4.4317000000000002"/>
    <n v="2.9051"/>
    <n v="124.45440510662077"/>
    <n v="179.06975540636282"/>
    <n v="716.27902162545126"/>
  </r>
  <r>
    <n v="2019"/>
    <d v="2019-03-14T00:00:00"/>
    <x v="10"/>
    <s v="MWW"/>
    <x v="0"/>
    <d v="1899-12-30T12:37:00"/>
    <n v="34"/>
    <s v="rbp"/>
    <s v="Redband Parrotfish"/>
    <s v="Sparisoma aurofrenatum"/>
    <x v="7"/>
    <x v="1"/>
    <n v="20"/>
    <n v="1"/>
    <s v="t"/>
    <n v="1.072E-2"/>
    <n v="3.12"/>
    <n v="-4.0781000000000001"/>
    <n v="2.7437999999999998"/>
    <n v="122.85939484389488"/>
    <n v="171.97531044669645"/>
    <n v="171.97531044669645"/>
  </r>
  <r>
    <n v="2019"/>
    <d v="2019-03-14T00:00:00"/>
    <x v="10"/>
    <s v="MWW"/>
    <x v="0"/>
    <d v="1899-12-30T12:37:00"/>
    <n v="34"/>
    <s v="strp"/>
    <s v="Striped Parrotfish"/>
    <s v="Scarus iserti"/>
    <x v="7"/>
    <x v="1"/>
    <n v="15"/>
    <n v="2"/>
    <s v="i"/>
    <n v="1.0959999999999999E-2"/>
    <n v="3.01"/>
    <n v="-4.8887"/>
    <n v="3.0548000000000002"/>
    <n v="38.005394411756235"/>
    <n v="57.388328837000365"/>
    <n v="114.77665767400073"/>
  </r>
  <r>
    <n v="2019"/>
    <d v="2019-03-14T00:00:00"/>
    <x v="10"/>
    <s v="MWW"/>
    <x v="0"/>
    <d v="1899-12-30T12:37:00"/>
    <n v="34"/>
    <s v="strp"/>
    <s v="Striped Parrotfish"/>
    <s v="Scarus iserti"/>
    <x v="7"/>
    <x v="1"/>
    <n v="18"/>
    <n v="1"/>
    <s v="i"/>
    <n v="1.0959999999999999E-2"/>
    <n v="3.01"/>
    <n v="-4.8887"/>
    <n v="3.0548000000000002"/>
    <n v="65.793167384954558"/>
    <n v="100.16279817170965"/>
    <n v="100.16279817170965"/>
  </r>
  <r>
    <n v="2019"/>
    <d v="2019-03-14T00:00:00"/>
    <x v="10"/>
    <s v="MWW"/>
    <x v="0"/>
    <d v="1899-12-30T12:37:00"/>
    <n v="34"/>
    <s v="prp"/>
    <s v="Princess Parrotfish"/>
    <s v="Scarus taeniopterus"/>
    <x v="7"/>
    <x v="1"/>
    <n v="10"/>
    <n v="1"/>
    <s v="i"/>
    <n v="3.3500000000000002E-2"/>
    <n v="2.7086000000000001"/>
    <n v="-3.2256999999999998"/>
    <n v="2.3852000000000002"/>
    <n v="17.125560999944316"/>
    <n v="35.050966680669347"/>
    <n v="35.050966680669347"/>
  </r>
  <r>
    <n v="2019"/>
    <d v="2019-03-14T00:00:00"/>
    <x v="10"/>
    <s v="MWW"/>
    <x v="0"/>
    <d v="1899-12-30T12:37:00"/>
    <n v="34"/>
    <s v="prp"/>
    <s v="Princess Parrotfish"/>
    <s v="Scarus taeniopterus"/>
    <x v="7"/>
    <x v="1"/>
    <n v="12"/>
    <n v="2"/>
    <s v="i"/>
    <n v="3.3500000000000002E-2"/>
    <n v="2.7086000000000001"/>
    <n v="-3.2256999999999998"/>
    <n v="2.3852000000000002"/>
    <n v="28.061774480442775"/>
    <n v="54.145592205106873"/>
    <n v="108.29118441021375"/>
  </r>
  <r>
    <n v="2019"/>
    <d v="2019-03-14T00:00:00"/>
    <x v="10"/>
    <s v="MWW"/>
    <x v="0"/>
    <d v="1899-12-30T12:37:00"/>
    <n v="34"/>
    <s v="prp"/>
    <s v="Princess Parrotfish"/>
    <s v="Scarus taeniopterus"/>
    <x v="7"/>
    <x v="1"/>
    <n v="14"/>
    <n v="2"/>
    <s v="i"/>
    <n v="3.3500000000000002E-2"/>
    <n v="2.7086000000000001"/>
    <n v="-3.2256999999999998"/>
    <n v="2.3852000000000002"/>
    <n v="42.603688875365265"/>
    <n v="78.206813423753971"/>
    <n v="156.41362684750794"/>
  </r>
  <r>
    <n v="2019"/>
    <d v="2019-03-14T00:00:00"/>
    <x v="10"/>
    <s v="MWW"/>
    <x v="0"/>
    <d v="1899-12-30T12:37:00"/>
    <n v="34"/>
    <s v="ocs"/>
    <s v="Ocean Surgeonfish"/>
    <s v="Acanthurus bahianus"/>
    <x v="8"/>
    <x v="1"/>
    <n v="15"/>
    <n v="1"/>
    <m/>
    <n v="1.8620000000000001E-2"/>
    <n v="2.91"/>
    <n v="-4.6005000000000003"/>
    <n v="2.9752000000000001"/>
    <n v="49.249887240092868"/>
    <n v="74.783659607909669"/>
    <n v="74.783659607909669"/>
  </r>
  <r>
    <n v="2019"/>
    <d v="2019-03-14T00:00:00"/>
    <x v="10"/>
    <s v="MWW"/>
    <x v="0"/>
    <d v="1899-12-30T12:37:00"/>
    <n v="34"/>
    <s v="brc"/>
    <s v="Brown Chromis"/>
    <s v="Chromis multilineata"/>
    <x v="12"/>
    <x v="3"/>
    <n v="10"/>
    <n v="50"/>
    <m/>
    <n v="1.4789999999999999E-2"/>
    <n v="2.98"/>
    <s v="NA"/>
    <s v="NA"/>
    <n v="14.124340347257048"/>
    <s v="NA"/>
    <n v="706.2170173628524"/>
  </r>
  <r>
    <n v="2019"/>
    <d v="2019-03-14T00:00:00"/>
    <x v="10"/>
    <s v="MWW"/>
    <x v="0"/>
    <d v="1899-12-30T12:37:00"/>
    <n v="34"/>
    <s v="brc"/>
    <s v="Brown Chromis"/>
    <s v="Chromis multilineata"/>
    <x v="12"/>
    <x v="3"/>
    <n v="3"/>
    <n v="30"/>
    <m/>
    <n v="1.4789999999999999E-2"/>
    <n v="2.98"/>
    <s v="NA"/>
    <s v="NA"/>
    <n v="0.39065151514322999"/>
    <s v="NA"/>
    <n v="11.719545454296899"/>
  </r>
  <r>
    <n v="2019"/>
    <d v="2019-03-14T00:00:00"/>
    <x v="10"/>
    <s v="MWW"/>
    <x v="1"/>
    <d v="1899-12-30T12:47:00"/>
    <n v="28"/>
    <s v="mgs"/>
    <s v="Mahogany Snapper"/>
    <s v="Lutjanus mahogoni"/>
    <x v="0"/>
    <x v="0"/>
    <n v="23"/>
    <n v="7"/>
    <m/>
    <n v="1.6979999999999999E-2"/>
    <n v="2.96"/>
    <s v="NA"/>
    <s v="NA"/>
    <n v="182.24351386755112"/>
    <s v="NA"/>
    <n v="1275.7045970728577"/>
  </r>
  <r>
    <n v="2019"/>
    <d v="2019-03-14T00:00:00"/>
    <x v="10"/>
    <s v="MWW"/>
    <x v="1"/>
    <d v="1899-12-30T12:47:00"/>
    <n v="28"/>
    <s v="mgs"/>
    <s v="Mahogany Snapper"/>
    <s v="Lutjanus mahogoni"/>
    <x v="0"/>
    <x v="0"/>
    <n v="26"/>
    <n v="1"/>
    <m/>
    <n v="1.6979999999999999E-2"/>
    <n v="2.96"/>
    <s v="NA"/>
    <s v="NA"/>
    <n v="261.97436473330811"/>
    <s v="NA"/>
    <n v="261.97436473330811"/>
  </r>
  <r>
    <n v="2019"/>
    <d v="2019-03-14T00:00:00"/>
    <x v="10"/>
    <s v="MWW"/>
    <x v="1"/>
    <d v="1899-12-30T12:47:00"/>
    <n v="28"/>
    <s v="csg"/>
    <s v="Caesar Grunt"/>
    <s v="Haemulon carbonarium"/>
    <x v="3"/>
    <x v="0"/>
    <n v="23"/>
    <n v="3"/>
    <m/>
    <n v="1.738E-2"/>
    <n v="2.98"/>
    <s v="NA"/>
    <s v="NA"/>
    <n v="198.60890794855385"/>
    <s v="NA"/>
    <n v="595.82672384566149"/>
  </r>
  <r>
    <n v="2019"/>
    <d v="2019-03-14T00:00:00"/>
    <x v="10"/>
    <s v="MWW"/>
    <x v="1"/>
    <d v="1899-12-30T12:47:00"/>
    <n v="28"/>
    <s v="smg"/>
    <s v="Smallmouth Grunt"/>
    <s v="Haemulon chrysargyreum"/>
    <x v="3"/>
    <x v="0"/>
    <n v="16"/>
    <n v="2"/>
    <m/>
    <n v="1.259E-2"/>
    <n v="2.99"/>
    <s v="NA"/>
    <s v="NA"/>
    <n v="50.158492827323087"/>
    <s v="NA"/>
    <n v="100.31698565464617"/>
  </r>
  <r>
    <n v="2019"/>
    <d v="2019-03-14T00:00:00"/>
    <x v="10"/>
    <s v="MWW"/>
    <x v="1"/>
    <d v="1899-12-30T12:47:00"/>
    <n v="28"/>
    <s v="bbs"/>
    <s v="Blackbar soldierfish"/>
    <s v="Myripristis jacobus "/>
    <x v="6"/>
    <x v="0"/>
    <n v="15"/>
    <n v="2"/>
    <m/>
    <n v="1.2019999999999999E-2"/>
    <n v="3.06"/>
    <s v="NA"/>
    <s v="NA"/>
    <n v="47.724756406775086"/>
    <s v="NA"/>
    <n v="95.449512813550172"/>
  </r>
  <r>
    <n v="2019"/>
    <d v="2019-03-14T00:00:00"/>
    <x v="10"/>
    <s v="MWW"/>
    <x v="1"/>
    <d v="1899-12-30T12:47:00"/>
    <n v="28"/>
    <s v="bbs"/>
    <s v="Blackbar soldierfish"/>
    <s v="Myripristis jacobus "/>
    <x v="6"/>
    <x v="0"/>
    <n v="16"/>
    <n v="1"/>
    <m/>
    <n v="1.2019999999999999E-2"/>
    <n v="3.06"/>
    <s v="NA"/>
    <s v="NA"/>
    <n v="58.144898213408602"/>
    <s v="NA"/>
    <n v="58.144898213408602"/>
  </r>
  <r>
    <n v="2019"/>
    <d v="2019-03-14T00:00:00"/>
    <x v="10"/>
    <s v="MWW"/>
    <x v="1"/>
    <d v="1899-12-30T12:47:00"/>
    <n v="28"/>
    <s v="frg"/>
    <s v="French Grunt"/>
    <s v="Haemulon flavolineatum"/>
    <x v="3"/>
    <x v="0"/>
    <n v="15"/>
    <n v="1"/>
    <m/>
    <n v="1.349E-2"/>
    <n v="3"/>
    <s v="NA"/>
    <s v="NA"/>
    <n v="45.528750000000002"/>
    <s v="NA"/>
    <n v="45.528750000000002"/>
  </r>
  <r>
    <n v="2019"/>
    <d v="2019-03-14T00:00:00"/>
    <x v="10"/>
    <s v="MWW"/>
    <x v="1"/>
    <d v="1899-12-30T12:47:00"/>
    <n v="28"/>
    <s v="frg"/>
    <s v="French Grunt"/>
    <s v="Haemulon flavolineatum"/>
    <x v="3"/>
    <x v="0"/>
    <n v="12"/>
    <n v="1"/>
    <m/>
    <n v="1.349E-2"/>
    <n v="3"/>
    <s v="NA"/>
    <s v="NA"/>
    <n v="23.31072"/>
    <s v="NA"/>
    <n v="23.31072"/>
  </r>
  <r>
    <n v="2019"/>
    <d v="2019-03-14T00:00:00"/>
    <x v="10"/>
    <s v="MWW"/>
    <x v="1"/>
    <d v="1899-12-30T12:47:00"/>
    <n v="28"/>
    <s v="frg"/>
    <s v="French Grunt"/>
    <s v="Haemulon flavolineatum"/>
    <x v="3"/>
    <x v="0"/>
    <n v="14"/>
    <n v="1"/>
    <m/>
    <n v="1.349E-2"/>
    <n v="3"/>
    <s v="NA"/>
    <s v="NA"/>
    <n v="37.016559999999998"/>
    <s v="NA"/>
    <n v="37.016559999999998"/>
  </r>
  <r>
    <n v="2019"/>
    <d v="2019-03-14T00:00:00"/>
    <x v="10"/>
    <s v="MWW"/>
    <x v="1"/>
    <d v="1899-12-30T12:47:00"/>
    <n v="28"/>
    <s v="fra"/>
    <s v="French Angelfish"/>
    <s v="Pomacanthus paru"/>
    <x v="15"/>
    <x v="0"/>
    <n v="28"/>
    <n v="1"/>
    <m/>
    <n v="3.09E-2"/>
    <n v="2.95"/>
    <s v="NA"/>
    <s v="NA"/>
    <n v="574.21518334152347"/>
    <s v="NA"/>
    <n v="574.21518334152347"/>
  </r>
  <r>
    <n v="2019"/>
    <d v="2019-03-14T00:00:00"/>
    <x v="10"/>
    <s v="MWW"/>
    <x v="1"/>
    <d v="1899-12-30T12:47:00"/>
    <n v="28"/>
    <s v="spd"/>
    <s v="Spotted Drum"/>
    <s v="Equetus punctatus"/>
    <x v="27"/>
    <x v="0"/>
    <n v="20"/>
    <n v="1"/>
    <m/>
    <n v="8.3199999999999993E-3"/>
    <n v="3.09"/>
    <s v="NA"/>
    <s v="NA"/>
    <n v="87.157750521503587"/>
    <s v="NA"/>
    <n v="87.157750521503587"/>
  </r>
  <r>
    <n v="2019"/>
    <d v="2019-03-14T00:00:00"/>
    <x v="10"/>
    <s v="MWW"/>
    <x v="1"/>
    <d v="1899-12-30T12:47:00"/>
    <n v="28"/>
    <s v="smg"/>
    <s v="Smallmouth Grunt"/>
    <s v="Haemulon chrysargyreum"/>
    <x v="3"/>
    <x v="0"/>
    <n v="14"/>
    <n v="17"/>
    <m/>
    <n v="1.259E-2"/>
    <n v="2.99"/>
    <s v="NA"/>
    <s v="NA"/>
    <n v="33.647171114051574"/>
    <s v="NA"/>
    <n v="572.0019089388768"/>
  </r>
  <r>
    <n v="2019"/>
    <d v="2019-03-14T00:00:00"/>
    <x v="10"/>
    <s v="MWW"/>
    <x v="1"/>
    <d v="1899-12-30T12:47:00"/>
    <n v="28"/>
    <s v="frg"/>
    <s v="French Grunt"/>
    <s v="Haemulon flavolineatum"/>
    <x v="3"/>
    <x v="0"/>
    <n v="14"/>
    <n v="4"/>
    <m/>
    <n v="1.349E-2"/>
    <n v="3"/>
    <s v="NA"/>
    <s v="NA"/>
    <n v="37.016559999999998"/>
    <s v="NA"/>
    <n v="148.06623999999999"/>
  </r>
  <r>
    <n v="2019"/>
    <d v="2019-03-14T00:00:00"/>
    <x v="10"/>
    <s v="MWW"/>
    <x v="1"/>
    <d v="1899-12-30T12:47:00"/>
    <n v="28"/>
    <s v="sph"/>
    <s v="Spanish Hogfish"/>
    <s v="Bodianus rufus"/>
    <x v="1"/>
    <x v="0"/>
    <n v="2"/>
    <n v="1"/>
    <m/>
    <n v="1.44E-2"/>
    <n v="3.0531999999999999"/>
    <s v="NA"/>
    <s v="NA"/>
    <n v="0.1195273455523799"/>
    <s v="NA"/>
    <n v="0.1195273455523799"/>
  </r>
  <r>
    <n v="2019"/>
    <d v="2019-03-14T00:00:00"/>
    <x v="10"/>
    <s v="MWW"/>
    <x v="1"/>
    <d v="1899-12-30T12:47:00"/>
    <n v="28"/>
    <s v="grb"/>
    <s v="Graysby"/>
    <s v="Cephalopholis cruentata"/>
    <x v="2"/>
    <x v="0"/>
    <n v="16"/>
    <n v="1"/>
    <m/>
    <n v="1.1220000000000001E-2"/>
    <n v="3.07"/>
    <s v="NA"/>
    <s v="NA"/>
    <n v="55.800900005529286"/>
    <s v="NA"/>
    <n v="55.800900005529286"/>
  </r>
  <r>
    <n v="2019"/>
    <d v="2019-03-14T00:00:00"/>
    <x v="10"/>
    <s v="MWW"/>
    <x v="1"/>
    <d v="1899-12-30T12:47:00"/>
    <n v="28"/>
    <s v="grb"/>
    <s v="Graysby"/>
    <s v="Cephalopholis cruentata"/>
    <x v="2"/>
    <x v="0"/>
    <n v="14"/>
    <n v="1"/>
    <m/>
    <n v="1.1220000000000001E-2"/>
    <n v="3.07"/>
    <s v="NA"/>
    <s v="NA"/>
    <n v="37.034452314396681"/>
    <s v="NA"/>
    <n v="37.034452314396681"/>
  </r>
  <r>
    <n v="2019"/>
    <d v="2019-03-14T00:00:00"/>
    <x v="10"/>
    <s v="MWW"/>
    <x v="1"/>
    <d v="1899-12-30T12:47:00"/>
    <n v="28"/>
    <s v="yhw"/>
    <s v="Yellowhead Wrasse"/>
    <s v="Halichoeres garnoti"/>
    <x v="1"/>
    <x v="0"/>
    <n v="3"/>
    <n v="1"/>
    <m/>
    <n v="0.01"/>
    <n v="3.13"/>
    <s v="NA"/>
    <s v="NA"/>
    <n v="0.3114508548769428"/>
    <s v="NA"/>
    <n v="0.3114508548769428"/>
  </r>
  <r>
    <n v="2019"/>
    <d v="2019-03-14T00:00:00"/>
    <x v="10"/>
    <s v="MWW"/>
    <x v="1"/>
    <d v="1899-12-30T12:47:00"/>
    <n v="28"/>
    <s v="frg"/>
    <s v="French Grunt"/>
    <s v="Haemulon flavolineatum"/>
    <x v="3"/>
    <x v="0"/>
    <n v="15"/>
    <n v="4"/>
    <m/>
    <n v="1.349E-2"/>
    <n v="3"/>
    <s v="NA"/>
    <s v="NA"/>
    <n v="45.528750000000002"/>
    <s v="NA"/>
    <n v="182.11500000000001"/>
  </r>
  <r>
    <n v="2019"/>
    <d v="2019-03-14T00:00:00"/>
    <x v="10"/>
    <s v="MWW"/>
    <x v="1"/>
    <d v="1899-12-30T12:47:00"/>
    <n v="28"/>
    <s v="frg"/>
    <s v="French Grunt"/>
    <s v="Haemulon flavolineatum"/>
    <x v="3"/>
    <x v="0"/>
    <n v="12"/>
    <n v="1"/>
    <m/>
    <n v="1.349E-2"/>
    <n v="3"/>
    <s v="NA"/>
    <s v="NA"/>
    <n v="23.31072"/>
    <s v="NA"/>
    <n v="23.31072"/>
  </r>
  <r>
    <n v="2019"/>
    <d v="2019-03-14T00:00:00"/>
    <x v="10"/>
    <s v="MWW"/>
    <x v="1"/>
    <d v="1899-12-30T12:47:00"/>
    <n v="28"/>
    <s v="ygf"/>
    <s v="Goatfish"/>
    <s v="Mulloidichthys martinicus"/>
    <x v="4"/>
    <x v="0"/>
    <n v="13"/>
    <n v="4"/>
    <m/>
    <n v="9.7699999999999992E-3"/>
    <n v="3.12"/>
    <s v="NA"/>
    <s v="NA"/>
    <n v="29.201006631237458"/>
    <s v="NA"/>
    <n v="116.80402652494983"/>
  </r>
  <r>
    <n v="2019"/>
    <d v="2019-03-14T00:00:00"/>
    <x v="10"/>
    <s v="MWW"/>
    <x v="1"/>
    <d v="1899-12-30T12:47:00"/>
    <n v="28"/>
    <s v="grb"/>
    <s v="Graysby"/>
    <s v="Cephalopholis cruentata"/>
    <x v="2"/>
    <x v="0"/>
    <n v="13"/>
    <n v="1"/>
    <m/>
    <n v="1.1220000000000001E-2"/>
    <n v="3.07"/>
    <s v="NA"/>
    <s v="NA"/>
    <n v="29.498433154231666"/>
    <s v="NA"/>
    <n v="29.498433154231666"/>
  </r>
  <r>
    <n v="2019"/>
    <d v="2019-03-14T00:00:00"/>
    <x v="10"/>
    <s v="MWW"/>
    <x v="1"/>
    <d v="1899-12-30T12:47:00"/>
    <n v="28"/>
    <s v="ham"/>
    <s v="Hamlet spp."/>
    <s v="Hypoplectrus puella"/>
    <x v="2"/>
    <x v="0"/>
    <n v="12"/>
    <n v="1"/>
    <m/>
    <n v="1.7780000000000001E-2"/>
    <n v="3.03"/>
    <s v="NA"/>
    <s v="NA"/>
    <n v="33.101748308010208"/>
    <s v="NA"/>
    <n v="33.101748308010208"/>
  </r>
  <r>
    <n v="2019"/>
    <d v="2019-03-14T00:00:00"/>
    <x v="10"/>
    <s v="MWW"/>
    <x v="1"/>
    <d v="1899-12-30T12:47:00"/>
    <n v="28"/>
    <s v="smg"/>
    <s v="Smallmouth Grunt"/>
    <s v="Haemulon chrysargyreum"/>
    <x v="3"/>
    <x v="0"/>
    <n v="11"/>
    <n v="10"/>
    <m/>
    <n v="1.259E-2"/>
    <n v="2.99"/>
    <s v="NA"/>
    <s v="NA"/>
    <n v="16.360247096216348"/>
    <s v="NA"/>
    <n v="163.60247096216347"/>
  </r>
  <r>
    <n v="2019"/>
    <d v="2019-03-14T00:00:00"/>
    <x v="10"/>
    <s v="MWW"/>
    <x v="1"/>
    <d v="1899-12-30T12:47:00"/>
    <n v="28"/>
    <s v="smg"/>
    <s v="Smallmouth Grunt"/>
    <s v="Haemulon chrysargyreum"/>
    <x v="3"/>
    <x v="0"/>
    <n v="12"/>
    <n v="10"/>
    <m/>
    <n v="1.259E-2"/>
    <n v="2.99"/>
    <s v="NA"/>
    <s v="NA"/>
    <n v="21.221577102571867"/>
    <s v="NA"/>
    <n v="212.21577102571868"/>
  </r>
  <r>
    <n v="2019"/>
    <d v="2019-03-14T00:00:00"/>
    <x v="10"/>
    <s v="MWW"/>
    <x v="1"/>
    <d v="1899-12-30T12:47:00"/>
    <n v="28"/>
    <s v="grb"/>
    <s v="Graysby"/>
    <s v="Cephalopholis cruentata"/>
    <x v="2"/>
    <x v="0"/>
    <n v="13"/>
    <n v="1"/>
    <m/>
    <n v="1.1220000000000001E-2"/>
    <n v="3.07"/>
    <s v="NA"/>
    <s v="NA"/>
    <n v="29.498433154231666"/>
    <s v="NA"/>
    <n v="29.498433154231666"/>
  </r>
  <r>
    <n v="2019"/>
    <d v="2019-03-14T00:00:00"/>
    <x v="10"/>
    <s v="MWW"/>
    <x v="1"/>
    <d v="1899-12-30T12:47:00"/>
    <n v="28"/>
    <s v="qup"/>
    <s v="Queen Parrotfish"/>
    <s v="Scarus vetula"/>
    <x v="7"/>
    <x v="1"/>
    <n v="34"/>
    <n v="1"/>
    <s v="t"/>
    <n v="1.38E-2"/>
    <n v="3.03"/>
    <n v="-5.0162000000000004"/>
    <n v="3.1109"/>
    <n v="602.92071435551179"/>
    <n v="722.73279691201913"/>
    <n v="722.73279691201913"/>
  </r>
  <r>
    <n v="2019"/>
    <d v="2019-03-14T00:00:00"/>
    <x v="10"/>
    <s v="MWW"/>
    <x v="1"/>
    <d v="1899-12-30T12:47:00"/>
    <n v="28"/>
    <s v="qup"/>
    <s v="Queen Parrotfish"/>
    <s v="Scarus vetula"/>
    <x v="7"/>
    <x v="1"/>
    <n v="29"/>
    <n v="1"/>
    <s v="t"/>
    <n v="1.38E-2"/>
    <n v="3.03"/>
    <n v="-5.0162000000000004"/>
    <n v="3.1109"/>
    <n v="372.34456592033081"/>
    <n v="440.62986728379997"/>
    <n v="440.62986728379997"/>
  </r>
  <r>
    <n v="2019"/>
    <d v="2019-03-14T00:00:00"/>
    <x v="10"/>
    <s v="MWW"/>
    <x v="1"/>
    <d v="1899-12-30T12:47:00"/>
    <n v="28"/>
    <s v="rbp"/>
    <s v="Redband Parrotfish"/>
    <s v="Sparisoma aurofrenatum"/>
    <x v="7"/>
    <x v="1"/>
    <n v="20"/>
    <n v="1"/>
    <s v="t"/>
    <n v="1.072E-2"/>
    <n v="3.12"/>
    <n v="-4.0781000000000001"/>
    <n v="2.7437999999999998"/>
    <n v="122.85939484389488"/>
    <n v="171.97531044669645"/>
    <n v="171.97531044669645"/>
  </r>
  <r>
    <n v="2019"/>
    <d v="2019-03-14T00:00:00"/>
    <x v="10"/>
    <s v="MWW"/>
    <x v="1"/>
    <d v="1899-12-30T12:47:00"/>
    <n v="28"/>
    <s v="strp"/>
    <s v="Striped Parrotfish"/>
    <s v="Scarus iserti"/>
    <x v="7"/>
    <x v="1"/>
    <n v="23"/>
    <n v="1"/>
    <s v="t"/>
    <n v="1.0959999999999999E-2"/>
    <n v="3.01"/>
    <n v="-4.8887"/>
    <n v="3.0548000000000002"/>
    <n v="137.59775259552106"/>
    <n v="211.79036238974825"/>
    <n v="211.79036238974825"/>
  </r>
  <r>
    <n v="2019"/>
    <d v="2019-03-14T00:00:00"/>
    <x v="10"/>
    <s v="MWW"/>
    <x v="1"/>
    <d v="1899-12-30T12:47:00"/>
    <n v="28"/>
    <s v="stop"/>
    <s v="Stoplight Parrotfish"/>
    <s v="Sparisoma viride"/>
    <x v="7"/>
    <x v="1"/>
    <n v="24"/>
    <n v="1"/>
    <s v="t"/>
    <n v="1.38E-2"/>
    <n v="3.04"/>
    <n v="-4.4317000000000002"/>
    <n v="2.9051"/>
    <n v="216.63132757933843"/>
    <n v="304.12468932899543"/>
    <n v="304.12468932899543"/>
  </r>
  <r>
    <n v="2019"/>
    <d v="2019-03-14T00:00:00"/>
    <x v="10"/>
    <s v="MWW"/>
    <x v="1"/>
    <d v="1899-12-30T12:47:00"/>
    <n v="28"/>
    <s v="dcf"/>
    <s v="Doctorfish"/>
    <s v="Acanthurus chirurgus"/>
    <x v="8"/>
    <x v="1"/>
    <n v="15"/>
    <n v="2"/>
    <m/>
    <n v="2.0889999999999999E-2"/>
    <n v="2.96"/>
    <n v="-2.4262000000000001"/>
    <n v="2.0768"/>
    <n v="63.265736295491713"/>
    <n v="123.90999139179274"/>
    <n v="247.81998278358549"/>
  </r>
  <r>
    <n v="2019"/>
    <d v="2019-03-14T00:00:00"/>
    <x v="10"/>
    <s v="MWW"/>
    <x v="1"/>
    <d v="1899-12-30T12:47:00"/>
    <n v="28"/>
    <s v="strp"/>
    <s v="Striped Parrotfish"/>
    <s v="Scarus iserti"/>
    <x v="7"/>
    <x v="1"/>
    <n v="12"/>
    <n v="2"/>
    <s v="i"/>
    <n v="1.0959999999999999E-2"/>
    <n v="3.01"/>
    <n v="-4.8887"/>
    <n v="3.0548000000000002"/>
    <n v="19.415389375922789"/>
    <n v="29.025711241570576"/>
    <n v="58.051422483141152"/>
  </r>
  <r>
    <n v="2019"/>
    <d v="2019-03-14T00:00:00"/>
    <x v="10"/>
    <s v="MWW"/>
    <x v="1"/>
    <d v="1899-12-30T12:47:00"/>
    <n v="28"/>
    <s v="prp"/>
    <s v="Princess Parrotfish"/>
    <s v="Scarus taeniopterus"/>
    <x v="7"/>
    <x v="1"/>
    <n v="14"/>
    <n v="1"/>
    <s v="i"/>
    <n v="3.3500000000000002E-2"/>
    <n v="2.7086000000000001"/>
    <n v="-3.2256999999999998"/>
    <n v="2.3852000000000002"/>
    <n v="42.603688875365265"/>
    <n v="78.206813423753971"/>
    <n v="78.206813423753971"/>
  </r>
  <r>
    <n v="2019"/>
    <d v="2019-03-14T00:00:00"/>
    <x v="10"/>
    <s v="MWW"/>
    <x v="1"/>
    <d v="1899-12-30T12:47:00"/>
    <n v="28"/>
    <s v="prp"/>
    <s v="Princess Parrotfish"/>
    <s v="Scarus taeniopterus"/>
    <x v="7"/>
    <x v="1"/>
    <n v="18"/>
    <n v="1"/>
    <s v="i"/>
    <n v="3.3500000000000002E-2"/>
    <n v="2.7086000000000001"/>
    <n v="-3.2256999999999998"/>
    <n v="2.3852000000000002"/>
    <n v="84.154222975924739"/>
    <n v="142.42163893869329"/>
    <n v="142.42163893869329"/>
  </r>
  <r>
    <n v="2019"/>
    <d v="2019-03-14T00:00:00"/>
    <x v="10"/>
    <s v="MWW"/>
    <x v="1"/>
    <d v="1899-12-30T12:47:00"/>
    <n v="28"/>
    <s v="prp"/>
    <s v="Princess Parrotfish"/>
    <s v="Scarus taeniopterus"/>
    <x v="7"/>
    <x v="1"/>
    <n v="3"/>
    <n v="2"/>
    <s v="j"/>
    <n v="3.3500000000000002E-2"/>
    <n v="2.7086000000000001"/>
    <n v="-3.2256999999999998"/>
    <n v="2.3852000000000002"/>
    <n v="0.65671273400963648"/>
    <n v="1.9839449475553055"/>
    <n v="3.967889895110611"/>
  </r>
  <r>
    <n v="2019"/>
    <d v="2019-03-14T00:00:00"/>
    <x v="10"/>
    <s v="MWW"/>
    <x v="1"/>
    <d v="1899-12-30T12:47:00"/>
    <n v="28"/>
    <s v="strp"/>
    <s v="Striped Parrotfish"/>
    <s v="Scarus iserti"/>
    <x v="7"/>
    <x v="1"/>
    <n v="4"/>
    <n v="1"/>
    <s v="j"/>
    <n v="1.0959999999999999E-2"/>
    <n v="3.01"/>
    <n v="-4.8887"/>
    <n v="3.0548000000000002"/>
    <n v="0.71123173750391744"/>
    <n v="1.0122152160204034"/>
    <n v="1.0122152160204034"/>
  </r>
  <r>
    <n v="2019"/>
    <d v="2019-03-14T00:00:00"/>
    <x v="10"/>
    <s v="MWW"/>
    <x v="1"/>
    <d v="1899-12-30T12:47:00"/>
    <n v="28"/>
    <s v="stop"/>
    <s v="Stoplight Parrotfish"/>
    <s v="Sparisoma viride"/>
    <x v="7"/>
    <x v="1"/>
    <n v="4"/>
    <n v="1"/>
    <s v="j"/>
    <n v="1.38E-2"/>
    <n v="3.04"/>
    <n v="-4.4317000000000002"/>
    <n v="2.9051"/>
    <n v="0.933558333423811"/>
    <n v="1.6689544383321804"/>
    <n v="1.6689544383321804"/>
  </r>
  <r>
    <n v="2019"/>
    <d v="2019-03-14T00:00:00"/>
    <x v="10"/>
    <s v="MWW"/>
    <x v="1"/>
    <d v="1899-12-30T12:47:00"/>
    <n v="28"/>
    <s v="qua"/>
    <s v="Queen Angelfish"/>
    <s v="Holacanthus ciliaris"/>
    <x v="15"/>
    <x v="2"/>
    <n v="27"/>
    <n v="1"/>
    <m/>
    <n v="3.09E-2"/>
    <n v="2.89"/>
    <s v="NA"/>
    <s v="NA"/>
    <n v="423.25272009293639"/>
    <s v="NA"/>
    <n v="423.25272009293639"/>
  </r>
  <r>
    <n v="2019"/>
    <d v="2019-03-14T00:00:00"/>
    <x v="10"/>
    <s v="MWW"/>
    <x v="1"/>
    <d v="1899-12-30T12:47:00"/>
    <n v="28"/>
    <s v="rkb"/>
    <s v="Rock Beauty"/>
    <s v="Holacanthus tricolour"/>
    <x v="15"/>
    <x v="2"/>
    <n v="20"/>
    <n v="1"/>
    <m/>
    <n v="3.388E-2"/>
    <n v="2.91"/>
    <s v="NA"/>
    <s v="NA"/>
    <n v="206.98586519335453"/>
    <s v="NA"/>
    <n v="206.98586519335453"/>
  </r>
  <r>
    <n v="2019"/>
    <d v="2019-03-14T00:00:00"/>
    <x v="10"/>
    <s v="MWW"/>
    <x v="1"/>
    <d v="1899-12-30T12:47:00"/>
    <n v="28"/>
    <s v="brc"/>
    <s v="Brown Chromis"/>
    <s v="Chromis multilineata"/>
    <x v="12"/>
    <x v="3"/>
    <n v="14"/>
    <n v="50"/>
    <m/>
    <n v="1.4789999999999999E-2"/>
    <n v="2.98"/>
    <s v="NA"/>
    <s v="NA"/>
    <n v="38.49725114809862"/>
    <s v="NA"/>
    <n v="1924.8625574049311"/>
  </r>
  <r>
    <n v="2019"/>
    <d v="2019-03-14T00:00:00"/>
    <x v="10"/>
    <s v="MWW"/>
    <x v="1"/>
    <d v="1899-12-30T12:47:00"/>
    <n v="28"/>
    <s v="brc"/>
    <s v="Brown Chromis"/>
    <s v="Chromis multilineata"/>
    <x v="12"/>
    <x v="3"/>
    <n v="12"/>
    <n v="100"/>
    <m/>
    <n v="1.4789999999999999E-2"/>
    <n v="2.98"/>
    <s v="NA"/>
    <s v="NA"/>
    <n v="24.318024250762754"/>
    <s v="NA"/>
    <n v="2431.8024250762755"/>
  </r>
  <r>
    <n v="2019"/>
    <d v="2019-03-14T00:00:00"/>
    <x v="10"/>
    <s v="MWW"/>
    <x v="2"/>
    <d v="1899-12-30T12:56:00"/>
    <n v="30"/>
    <s v="mgs"/>
    <s v="Mahogany Snapper"/>
    <s v="Lutjanus mahogoni"/>
    <x v="0"/>
    <x v="0"/>
    <n v="15"/>
    <n v="10"/>
    <m/>
    <n v="1.6979999999999999E-2"/>
    <n v="2.96"/>
    <s v="NA"/>
    <s v="NA"/>
    <n v="51.424231799782156"/>
    <s v="NA"/>
    <n v="514.2423179978216"/>
  </r>
  <r>
    <n v="2019"/>
    <d v="2019-03-14T00:00:00"/>
    <x v="10"/>
    <s v="MWW"/>
    <x v="2"/>
    <d v="1899-12-30T12:56:00"/>
    <n v="30"/>
    <s v="mgs"/>
    <s v="Mahogany Snapper"/>
    <s v="Lutjanus mahogoni"/>
    <x v="0"/>
    <x v="0"/>
    <n v="16"/>
    <n v="6"/>
    <m/>
    <n v="1.6979999999999999E-2"/>
    <n v="2.96"/>
    <s v="NA"/>
    <s v="NA"/>
    <n v="62.249065285046171"/>
    <s v="NA"/>
    <n v="373.494391710277"/>
  </r>
  <r>
    <n v="2019"/>
    <d v="2019-03-14T00:00:00"/>
    <x v="10"/>
    <s v="MWW"/>
    <x v="2"/>
    <d v="1899-12-30T12:56:00"/>
    <n v="30"/>
    <s v="sph"/>
    <s v="Spanish Hogfish"/>
    <s v="Bodianus rufus"/>
    <x v="1"/>
    <x v="0"/>
    <n v="19"/>
    <n v="1"/>
    <m/>
    <n v="1.44E-2"/>
    <n v="3.0531999999999999"/>
    <s v="NA"/>
    <s v="NA"/>
    <n v="115.5188845034038"/>
    <s v="NA"/>
    <n v="115.5188845034038"/>
  </r>
  <r>
    <n v="2019"/>
    <d v="2019-03-14T00:00:00"/>
    <x v="10"/>
    <s v="MWW"/>
    <x v="2"/>
    <d v="1899-12-30T12:56:00"/>
    <n v="30"/>
    <s v="sms"/>
    <s v="Schoolmaster snapper"/>
    <s v="Lutjanus apodus"/>
    <x v="0"/>
    <x v="0"/>
    <n v="40"/>
    <n v="1"/>
    <m/>
    <n v="1.413E-2"/>
    <n v="2.98"/>
    <s v="NA"/>
    <s v="NA"/>
    <n v="840.00319128069634"/>
    <s v="NA"/>
    <n v="840.00319128069634"/>
  </r>
  <r>
    <n v="2019"/>
    <d v="2019-03-14T00:00:00"/>
    <x v="10"/>
    <s v="MWW"/>
    <x v="2"/>
    <d v="1899-12-30T12:56:00"/>
    <n v="30"/>
    <s v="blm"/>
    <s v="Black Margate"/>
    <s v="Anisotremus surinamensis"/>
    <x v="3"/>
    <x v="0"/>
    <n v="30"/>
    <n v="1"/>
    <m/>
    <n v="1.66E-2"/>
    <n v="3.05"/>
    <s v="NA"/>
    <s v="NA"/>
    <n v="531.28544098188183"/>
    <s v="NA"/>
    <n v="531.28544098188183"/>
  </r>
  <r>
    <n v="2019"/>
    <d v="2019-03-14T00:00:00"/>
    <x v="10"/>
    <s v="MWW"/>
    <x v="2"/>
    <d v="1899-12-30T12:56:00"/>
    <n v="30"/>
    <s v="yhw"/>
    <s v="Yellowhead Wrasse"/>
    <s v="Halichoeres garnoti"/>
    <x v="1"/>
    <x v="0"/>
    <n v="10"/>
    <n v="3"/>
    <m/>
    <n v="0.01"/>
    <n v="3.13"/>
    <s v="NA"/>
    <s v="NA"/>
    <n v="13.48962882591654"/>
    <s v="NA"/>
    <n v="40.468886477749621"/>
  </r>
  <r>
    <n v="2019"/>
    <d v="2019-03-14T00:00:00"/>
    <x v="10"/>
    <s v="MWW"/>
    <x v="2"/>
    <d v="1899-12-30T12:56:00"/>
    <n v="30"/>
    <s v="ygf"/>
    <s v="Goatfish"/>
    <s v="Mulloidichthys martinicus"/>
    <x v="4"/>
    <x v="0"/>
    <n v="12"/>
    <n v="3"/>
    <m/>
    <n v="9.7699999999999992E-3"/>
    <n v="3.12"/>
    <s v="NA"/>
    <s v="NA"/>
    <n v="22.747834053184654"/>
    <s v="NA"/>
    <n v="68.243502159553969"/>
  </r>
  <r>
    <n v="2019"/>
    <d v="2019-03-14T00:00:00"/>
    <x v="10"/>
    <s v="MWW"/>
    <x v="2"/>
    <d v="1899-12-30T12:56:00"/>
    <n v="30"/>
    <s v="csg"/>
    <s v="Caesar Grunt"/>
    <s v="Haemulon carbonarium"/>
    <x v="3"/>
    <x v="0"/>
    <n v="26"/>
    <n v="1"/>
    <m/>
    <n v="1.738E-2"/>
    <n v="2.98"/>
    <s v="NA"/>
    <s v="NA"/>
    <n v="286.20047424431795"/>
    <s v="NA"/>
    <n v="286.20047424431795"/>
  </r>
  <r>
    <n v="2019"/>
    <d v="2019-03-14T00:00:00"/>
    <x v="10"/>
    <s v="MWW"/>
    <x v="2"/>
    <d v="1899-12-30T12:56:00"/>
    <n v="30"/>
    <s v="trum"/>
    <s v="Atlantic trumpetfish"/>
    <s v="Aulostomus maculatus"/>
    <x v="14"/>
    <x v="0"/>
    <n v="40"/>
    <n v="1"/>
    <m/>
    <n v="1E-4"/>
    <n v="3.5539999999999998"/>
    <s v="NA"/>
    <s v="NA"/>
    <n v="49.399347121607263"/>
    <s v="NA"/>
    <n v="49.399347121607263"/>
  </r>
  <r>
    <n v="2019"/>
    <d v="2019-03-14T00:00:00"/>
    <x v="10"/>
    <s v="MWW"/>
    <x v="2"/>
    <d v="1899-12-30T12:56:00"/>
    <n v="30"/>
    <s v="trum"/>
    <s v="Atlantic trumpetfish"/>
    <s v="Aulostomus maculatus"/>
    <x v="14"/>
    <x v="0"/>
    <n v="25"/>
    <n v="1"/>
    <m/>
    <n v="1E-4"/>
    <n v="3.5539999999999998"/>
    <s v="NA"/>
    <s v="NA"/>
    <n v="9.2956291852694353"/>
    <s v="NA"/>
    <n v="9.2956291852694353"/>
  </r>
  <r>
    <n v="2019"/>
    <d v="2019-03-14T00:00:00"/>
    <x v="10"/>
    <s v="MWW"/>
    <x v="2"/>
    <d v="1899-12-30T12:56:00"/>
    <n v="30"/>
    <s v="yhw"/>
    <s v="Yellowhead Wrasse"/>
    <s v="Halichoeres garnoti"/>
    <x v="1"/>
    <x v="0"/>
    <n v="10"/>
    <n v="1"/>
    <m/>
    <n v="0.01"/>
    <n v="3.13"/>
    <s v="NA"/>
    <s v="NA"/>
    <n v="13.48962882591654"/>
    <s v="NA"/>
    <n v="13.48962882591654"/>
  </r>
  <r>
    <n v="2019"/>
    <d v="2019-03-14T00:00:00"/>
    <x v="10"/>
    <s v="MWW"/>
    <x v="2"/>
    <d v="1899-12-30T12:56:00"/>
    <n v="30"/>
    <s v="4eb"/>
    <s v="Foureye Butterflyfish"/>
    <s v="Chaetodon capistratus"/>
    <x v="16"/>
    <x v="0"/>
    <n v="10"/>
    <n v="1"/>
    <m/>
    <n v="2.512E-2"/>
    <n v="3.1"/>
    <s v="NA"/>
    <s v="NA"/>
    <n v="31.624206344269499"/>
    <s v="NA"/>
    <n v="31.624206344269499"/>
  </r>
  <r>
    <n v="2019"/>
    <d v="2019-03-14T00:00:00"/>
    <x v="10"/>
    <s v="MWW"/>
    <x v="2"/>
    <d v="1899-12-30T12:56:00"/>
    <n v="30"/>
    <s v="frg"/>
    <s v="French Grunt"/>
    <s v="Haemulon flavolineatum"/>
    <x v="3"/>
    <x v="0"/>
    <n v="15"/>
    <n v="1"/>
    <m/>
    <n v="1.349E-2"/>
    <n v="3"/>
    <s v="NA"/>
    <s v="NA"/>
    <n v="45.528750000000002"/>
    <s v="NA"/>
    <n v="45.528750000000002"/>
  </r>
  <r>
    <n v="2019"/>
    <d v="2019-03-14T00:00:00"/>
    <x v="10"/>
    <s v="MWW"/>
    <x v="2"/>
    <d v="1899-12-30T12:56:00"/>
    <n v="30"/>
    <s v="sms"/>
    <s v="Schoolmaster snapper"/>
    <s v="Lutjanus apodus"/>
    <x v="0"/>
    <x v="0"/>
    <n v="24"/>
    <n v="1"/>
    <m/>
    <n v="1.413E-2"/>
    <n v="2.98"/>
    <s v="NA"/>
    <s v="NA"/>
    <n v="183.30388184120486"/>
    <s v="NA"/>
    <n v="183.30388184120486"/>
  </r>
  <r>
    <n v="2019"/>
    <d v="2019-03-14T00:00:00"/>
    <x v="10"/>
    <s v="MWW"/>
    <x v="2"/>
    <d v="1899-12-30T12:56:00"/>
    <n v="30"/>
    <s v="bbs"/>
    <s v="Blackbar soldierfish"/>
    <s v="Myripristis jacobus "/>
    <x v="6"/>
    <x v="0"/>
    <n v="15"/>
    <n v="1"/>
    <m/>
    <n v="1.2019999999999999E-2"/>
    <n v="3.06"/>
    <s v="NA"/>
    <s v="NA"/>
    <n v="47.724756406775086"/>
    <s v="NA"/>
    <n v="47.724756406775086"/>
  </r>
  <r>
    <n v="2019"/>
    <d v="2019-03-14T00:00:00"/>
    <x v="10"/>
    <s v="MWW"/>
    <x v="2"/>
    <d v="1899-12-30T12:56:00"/>
    <n v="30"/>
    <s v="smg"/>
    <s v="Smallmouth Grunt"/>
    <s v="Haemulon chrysargyreum"/>
    <x v="3"/>
    <x v="0"/>
    <n v="15"/>
    <n v="12"/>
    <m/>
    <n v="1.259E-2"/>
    <n v="2.99"/>
    <s v="NA"/>
    <s v="NA"/>
    <n v="41.356006478222746"/>
    <s v="NA"/>
    <n v="496.27207773867292"/>
  </r>
  <r>
    <n v="2019"/>
    <d v="2019-03-14T00:00:00"/>
    <x v="10"/>
    <s v="MWW"/>
    <x v="2"/>
    <d v="1899-12-30T12:56:00"/>
    <n v="30"/>
    <s v="strp"/>
    <s v="Striped Parrotfish"/>
    <s v="Scarus iserti"/>
    <x v="7"/>
    <x v="1"/>
    <n v="22"/>
    <n v="1"/>
    <s v="t"/>
    <n v="1.0959999999999999E-2"/>
    <n v="3.01"/>
    <n v="-4.8887"/>
    <n v="3.0548000000000002"/>
    <n v="120.36572149485421"/>
    <n v="184.89825197921766"/>
    <n v="184.89825197921766"/>
  </r>
  <r>
    <n v="2019"/>
    <d v="2019-03-14T00:00:00"/>
    <x v="10"/>
    <s v="MWW"/>
    <x v="2"/>
    <d v="1899-12-30T12:56:00"/>
    <n v="30"/>
    <s v="qup"/>
    <s v="Queen Parrotfish"/>
    <s v="Scarus vetula"/>
    <x v="7"/>
    <x v="1"/>
    <n v="34"/>
    <n v="1"/>
    <s v="t"/>
    <n v="1.38E-2"/>
    <n v="3.03"/>
    <n v="-5.0162000000000004"/>
    <n v="3.1109"/>
    <n v="602.92071435551179"/>
    <n v="722.73279691201913"/>
    <n v="722.73279691201913"/>
  </r>
  <r>
    <n v="2019"/>
    <d v="2019-03-14T00:00:00"/>
    <x v="10"/>
    <s v="MWW"/>
    <x v="2"/>
    <d v="1899-12-30T12:56:00"/>
    <n v="30"/>
    <s v="rbp"/>
    <s v="Redband Parrotfish"/>
    <s v="Sparisoma aurofrenatum"/>
    <x v="7"/>
    <x v="1"/>
    <n v="20"/>
    <n v="1"/>
    <s v="t"/>
    <n v="1.072E-2"/>
    <n v="3.12"/>
    <n v="-4.0781000000000001"/>
    <n v="2.7437999999999998"/>
    <n v="122.85939484389488"/>
    <n v="171.97531044669645"/>
    <n v="171.97531044669645"/>
  </r>
  <r>
    <n v="2019"/>
    <d v="2019-03-14T00:00:00"/>
    <x v="10"/>
    <s v="MWW"/>
    <x v="2"/>
    <d v="1899-12-30T12:56:00"/>
    <n v="30"/>
    <s v="qup"/>
    <s v="Queen Parrotfish"/>
    <s v="Scarus vetula"/>
    <x v="7"/>
    <x v="1"/>
    <n v="16"/>
    <n v="1"/>
    <s v="i"/>
    <n v="1.38E-2"/>
    <n v="3.03"/>
    <n v="-5.0162000000000004"/>
    <n v="3.1109"/>
    <n v="61.427470757312861"/>
    <n v="69.278241285785583"/>
    <n v="69.278241285785583"/>
  </r>
  <r>
    <n v="2019"/>
    <d v="2019-03-14T00:00:00"/>
    <x v="10"/>
    <s v="MWW"/>
    <x v="2"/>
    <d v="1899-12-30T12:56:00"/>
    <n v="30"/>
    <s v="qup"/>
    <s v="Queen Parrotfish"/>
    <s v="Scarus vetula"/>
    <x v="7"/>
    <x v="1"/>
    <n v="22"/>
    <n v="1"/>
    <s v="i"/>
    <n v="1.38E-2"/>
    <n v="3.03"/>
    <n v="-5.0162000000000004"/>
    <n v="3.1109"/>
    <n v="161.22033130764439"/>
    <n v="186.5703893135852"/>
    <n v="186.5703893135852"/>
  </r>
  <r>
    <n v="2019"/>
    <d v="2019-03-14T00:00:00"/>
    <x v="10"/>
    <s v="MWW"/>
    <x v="2"/>
    <d v="1899-12-30T12:56:00"/>
    <n v="30"/>
    <s v="qup"/>
    <s v="Queen Parrotfish"/>
    <s v="Scarus vetula"/>
    <x v="7"/>
    <x v="1"/>
    <n v="18"/>
    <n v="1"/>
    <s v="i"/>
    <n v="1.38E-2"/>
    <n v="3.03"/>
    <n v="-5.0162000000000004"/>
    <n v="3.1109"/>
    <n v="87.771753925642656"/>
    <n v="99.937213515920433"/>
    <n v="99.937213515920433"/>
  </r>
  <r>
    <n v="2019"/>
    <d v="2019-03-14T00:00:00"/>
    <x v="10"/>
    <s v="MWW"/>
    <x v="2"/>
    <d v="1899-12-30T12:56:00"/>
    <n v="30"/>
    <s v="qup"/>
    <s v="Queen Parrotfish"/>
    <s v="Scarus vetula"/>
    <x v="7"/>
    <x v="1"/>
    <n v="14"/>
    <n v="1"/>
    <s v="i"/>
    <n v="1.38E-2"/>
    <n v="3.03"/>
    <n v="-5.0162000000000004"/>
    <n v="3.1109"/>
    <n v="40.987085198126152"/>
    <n v="45.728789604589814"/>
    <n v="45.728789604589814"/>
  </r>
  <r>
    <n v="2019"/>
    <d v="2019-03-14T00:00:00"/>
    <x v="10"/>
    <s v="MWW"/>
    <x v="2"/>
    <d v="1899-12-30T12:56:00"/>
    <n v="30"/>
    <s v="qup"/>
    <s v="Queen Parrotfish"/>
    <s v="Scarus vetula"/>
    <x v="7"/>
    <x v="1"/>
    <n v="32"/>
    <n v="1"/>
    <s v="t"/>
    <n v="1.38E-2"/>
    <n v="3.03"/>
    <n v="-5.0162000000000004"/>
    <n v="3.1109"/>
    <n v="501.74553995792371"/>
    <n v="598.50952660385963"/>
    <n v="598.50952660385963"/>
  </r>
  <r>
    <n v="2019"/>
    <d v="2019-03-14T00:00:00"/>
    <x v="10"/>
    <s v="MWW"/>
    <x v="2"/>
    <d v="1899-12-30T12:56:00"/>
    <n v="30"/>
    <s v="stop"/>
    <s v="Stoplight Parrotfish"/>
    <s v="Sparisoma viride"/>
    <x v="7"/>
    <x v="1"/>
    <n v="20"/>
    <n v="1"/>
    <s v="i"/>
    <n v="1.38E-2"/>
    <n v="3.04"/>
    <n v="-4.4317000000000002"/>
    <n v="2.9051"/>
    <n v="124.45440510662077"/>
    <n v="179.06975540636282"/>
    <n v="179.06975540636282"/>
  </r>
  <r>
    <n v="2019"/>
    <d v="2019-03-14T00:00:00"/>
    <x v="10"/>
    <s v="MWW"/>
    <x v="2"/>
    <d v="1899-12-30T12:56:00"/>
    <n v="30"/>
    <s v="stop"/>
    <s v="Stoplight Parrotfish"/>
    <s v="Sparisoma viride"/>
    <x v="7"/>
    <x v="1"/>
    <n v="30"/>
    <n v="1"/>
    <s v="t"/>
    <n v="1.38E-2"/>
    <n v="3.04"/>
    <n v="-4.4317000000000002"/>
    <n v="2.9051"/>
    <n v="426.90151962585236"/>
    <n v="581.54718397712224"/>
    <n v="581.54718397712224"/>
  </r>
  <r>
    <n v="2019"/>
    <d v="2019-03-14T00:00:00"/>
    <x v="10"/>
    <s v="MWW"/>
    <x v="2"/>
    <d v="1899-12-30T12:56:00"/>
    <n v="30"/>
    <s v="stop"/>
    <s v="Stoplight Parrotfish"/>
    <s v="Sparisoma viride"/>
    <x v="7"/>
    <x v="1"/>
    <n v="22"/>
    <n v="1"/>
    <s v="i"/>
    <n v="1.38E-2"/>
    <n v="3.04"/>
    <n v="-4.4317000000000002"/>
    <n v="2.9051"/>
    <n v="166.28153926206005"/>
    <n v="236.19577785013334"/>
    <n v="236.19577785013334"/>
  </r>
  <r>
    <n v="2019"/>
    <d v="2019-03-14T00:00:00"/>
    <x v="10"/>
    <s v="MWW"/>
    <x v="2"/>
    <d v="1899-12-30T12:56:00"/>
    <n v="30"/>
    <s v="prp"/>
    <s v="Princess Parrotfish"/>
    <s v="Scarus taeniopterus"/>
    <x v="7"/>
    <x v="1"/>
    <n v="20"/>
    <n v="1"/>
    <s v="t"/>
    <n v="3.3500000000000002E-2"/>
    <n v="2.7086000000000001"/>
    <n v="-3.2256999999999998"/>
    <n v="2.3852000000000002"/>
    <n v="111.94756544450011"/>
    <n v="183.11197449783583"/>
    <n v="183.11197449783583"/>
  </r>
  <r>
    <n v="2019"/>
    <d v="2019-03-14T00:00:00"/>
    <x v="10"/>
    <s v="MWW"/>
    <x v="2"/>
    <d v="1899-12-30T12:56:00"/>
    <n v="30"/>
    <s v="prp"/>
    <s v="Princess Parrotfish"/>
    <s v="Scarus taeniopterus"/>
    <x v="7"/>
    <x v="1"/>
    <n v="12"/>
    <n v="1"/>
    <s v="i"/>
    <n v="3.3500000000000002E-2"/>
    <n v="2.7086000000000001"/>
    <n v="-3.2256999999999998"/>
    <n v="2.3852000000000002"/>
    <n v="28.061774480442775"/>
    <n v="54.145592205106873"/>
    <n v="54.145592205106873"/>
  </r>
  <r>
    <n v="2019"/>
    <d v="2019-03-14T00:00:00"/>
    <x v="10"/>
    <s v="MWW"/>
    <x v="2"/>
    <d v="1899-12-30T12:56:00"/>
    <n v="30"/>
    <s v="ocs"/>
    <s v="Ocean Surgeonfish"/>
    <s v="Acanthurus bahianus"/>
    <x v="8"/>
    <x v="1"/>
    <n v="15"/>
    <n v="1"/>
    <m/>
    <n v="1.8620000000000001E-2"/>
    <n v="2.91"/>
    <n v="-4.6005000000000003"/>
    <n v="2.9752000000000001"/>
    <n v="49.249887240092868"/>
    <n v="74.783659607909669"/>
    <n v="74.783659607909669"/>
  </r>
  <r>
    <n v="2019"/>
    <d v="2019-03-14T00:00:00"/>
    <x v="10"/>
    <s v="MWW"/>
    <x v="2"/>
    <d v="1899-12-30T12:56:00"/>
    <n v="30"/>
    <s v="blt"/>
    <s v="Blue Tang"/>
    <s v="Acanthurus coeruleus"/>
    <x v="8"/>
    <x v="1"/>
    <n v="15"/>
    <n v="1"/>
    <m/>
    <n v="2.512E-2"/>
    <n v="2.96"/>
    <n v="-2.8241999999999998"/>
    <n v="2.2637999999999998"/>
    <n v="76.076366478829684"/>
    <n v="126.48394196747614"/>
    <n v="126.48394196747614"/>
  </r>
  <r>
    <n v="2019"/>
    <d v="2019-03-14T00:00:00"/>
    <x v="10"/>
    <s v="MWW"/>
    <x v="2"/>
    <d v="1899-12-30T12:56:00"/>
    <n v="30"/>
    <s v="rbp"/>
    <s v="Redband Parrotfish"/>
    <s v="Sparisoma aurofrenatum"/>
    <x v="7"/>
    <x v="1"/>
    <n v="14"/>
    <n v="1"/>
    <s v="t"/>
    <n v="1.072E-2"/>
    <n v="3.12"/>
    <n v="-4.0781000000000001"/>
    <n v="2.7437999999999998"/>
    <n v="40.375160027328299"/>
    <n v="64.631778134170816"/>
    <n v="64.631778134170816"/>
  </r>
  <r>
    <n v="2019"/>
    <d v="2019-03-14T00:00:00"/>
    <x v="10"/>
    <s v="MWW"/>
    <x v="2"/>
    <d v="1899-12-30T12:56:00"/>
    <n v="30"/>
    <s v="hcc"/>
    <s v="Honeycomb Cowfish"/>
    <s v="Acanthostracion polygonia"/>
    <x v="10"/>
    <x v="2"/>
    <n v="20"/>
    <n v="1"/>
    <m/>
    <n v="2.818E-2"/>
    <n v="2.83"/>
    <s v="NA"/>
    <s v="NA"/>
    <n v="135.47397583915523"/>
    <s v="NA"/>
    <n v="135.47397583915523"/>
  </r>
  <r>
    <n v="2019"/>
    <d v="2019-03-14T00:00:00"/>
    <x v="10"/>
    <s v="MWW"/>
    <x v="2"/>
    <d v="1899-12-30T12:56:00"/>
    <n v="30"/>
    <s v="hcc"/>
    <s v="Honeycomb Cowfish"/>
    <s v="Acanthostracion polygonia"/>
    <x v="10"/>
    <x v="2"/>
    <n v="22"/>
    <n v="1"/>
    <m/>
    <n v="2.818E-2"/>
    <n v="2.83"/>
    <s v="NA"/>
    <s v="NA"/>
    <n v="177.41779422181833"/>
    <s v="NA"/>
    <n v="177.41779422181833"/>
  </r>
  <r>
    <n v="2019"/>
    <d v="2019-03-14T00:00:00"/>
    <x v="10"/>
    <s v="MWW"/>
    <x v="2"/>
    <d v="1899-12-30T12:56:00"/>
    <n v="30"/>
    <s v="snp"/>
    <s v="Sharp-nose puffer "/>
    <s v="Canthigaster rostrata"/>
    <x v="11"/>
    <x v="2"/>
    <n v="2"/>
    <n v="1"/>
    <m/>
    <n v="2.239E-2"/>
    <n v="2.96"/>
    <s v="NA"/>
    <s v="NA"/>
    <n v="0.17422195418048861"/>
    <s v="NA"/>
    <n v="0.17422195418048861"/>
  </r>
  <r>
    <n v="2019"/>
    <d v="2019-03-14T00:00:00"/>
    <x v="10"/>
    <s v="MWW"/>
    <x v="2"/>
    <d v="1899-12-30T12:56:00"/>
    <n v="30"/>
    <s v="snp"/>
    <s v="Sharp-nose puffer "/>
    <s v="Canthigaster rostrata"/>
    <x v="11"/>
    <x v="2"/>
    <n v="4"/>
    <n v="1"/>
    <m/>
    <n v="2.239E-2"/>
    <n v="2.96"/>
    <s v="NA"/>
    <s v="NA"/>
    <n v="1.3556627654519102"/>
    <s v="NA"/>
    <n v="1.3556627654519102"/>
  </r>
  <r>
    <n v="2019"/>
    <d v="2019-03-14T00:00:00"/>
    <x v="10"/>
    <s v="MWW"/>
    <x v="2"/>
    <d v="1899-12-30T12:56:00"/>
    <n v="30"/>
    <s v="brc"/>
    <s v="Brown Chromis"/>
    <s v="Chromis multilineata"/>
    <x v="12"/>
    <x v="3"/>
    <n v="14"/>
    <n v="20"/>
    <m/>
    <n v="1.4789999999999999E-2"/>
    <n v="2.98"/>
    <s v="NA"/>
    <s v="NA"/>
    <n v="38.49725114809862"/>
    <s v="NA"/>
    <n v="769.94502296197243"/>
  </r>
  <r>
    <n v="2019"/>
    <d v="2019-03-14T00:00:00"/>
    <x v="10"/>
    <s v="MWW"/>
    <x v="2"/>
    <d v="1899-12-30T12:56:00"/>
    <n v="30"/>
    <s v="brc"/>
    <s v="Brown Chromis"/>
    <s v="Chromis multilineata"/>
    <x v="12"/>
    <x v="3"/>
    <n v="3"/>
    <n v="40"/>
    <m/>
    <n v="1.4789999999999999E-2"/>
    <n v="2.98"/>
    <s v="NA"/>
    <s v="NA"/>
    <n v="0.39065151514322999"/>
    <s v="NA"/>
    <n v="15.626060605729199"/>
  </r>
  <r>
    <n v="2019"/>
    <d v="2019-03-14T00:00:00"/>
    <x v="10"/>
    <s v="MWW"/>
    <x v="2"/>
    <d v="1899-12-30T12:56:00"/>
    <n v="30"/>
    <s v="brc"/>
    <s v="Brown Chromis"/>
    <s v="Chromis multilineata"/>
    <x v="12"/>
    <x v="3"/>
    <n v="10"/>
    <n v="10"/>
    <m/>
    <n v="1.4789999999999999E-2"/>
    <n v="2.98"/>
    <s v="NA"/>
    <s v="NA"/>
    <n v="14.124340347257048"/>
    <s v="NA"/>
    <n v="141.24340347257049"/>
  </r>
  <r>
    <n v="2019"/>
    <d v="2019-03-14T00:00:00"/>
    <x v="10"/>
    <s v="MWW"/>
    <x v="3"/>
    <d v="1899-12-30T13:07:00"/>
    <n v="30"/>
    <s v="ygf"/>
    <s v="Goatfish"/>
    <s v="Mulloidichthys martinicus"/>
    <x v="4"/>
    <x v="0"/>
    <n v="18"/>
    <n v="1"/>
    <m/>
    <n v="9.7699999999999992E-3"/>
    <n v="3.12"/>
    <s v="NA"/>
    <s v="NA"/>
    <n v="80.601807249259167"/>
    <s v="NA"/>
    <n v="80.601807249259167"/>
  </r>
  <r>
    <n v="2019"/>
    <d v="2019-03-14T00:00:00"/>
    <x v="10"/>
    <s v="MWW"/>
    <x v="3"/>
    <d v="1899-12-30T13:07:00"/>
    <n v="30"/>
    <s v="bbs"/>
    <s v="Blackbar soldierfish"/>
    <s v="Myripristis jacobus "/>
    <x v="6"/>
    <x v="0"/>
    <n v="16"/>
    <n v="2"/>
    <m/>
    <n v="1.2019999999999999E-2"/>
    <n v="3.06"/>
    <s v="NA"/>
    <s v="NA"/>
    <n v="58.144898213408602"/>
    <s v="NA"/>
    <n v="116.2897964268172"/>
  </r>
  <r>
    <n v="2019"/>
    <d v="2019-03-14T00:00:00"/>
    <x v="10"/>
    <s v="MWW"/>
    <x v="3"/>
    <d v="1899-12-30T13:07:00"/>
    <n v="30"/>
    <s v="frg"/>
    <s v="French Grunt"/>
    <s v="Haemulon flavolineatum"/>
    <x v="3"/>
    <x v="0"/>
    <n v="16"/>
    <n v="1"/>
    <m/>
    <n v="1.349E-2"/>
    <n v="3"/>
    <s v="NA"/>
    <s v="NA"/>
    <n v="55.255040000000001"/>
    <s v="NA"/>
    <n v="55.255040000000001"/>
  </r>
  <r>
    <n v="2019"/>
    <d v="2019-03-14T00:00:00"/>
    <x v="10"/>
    <s v="MWW"/>
    <x v="3"/>
    <d v="1899-12-30T13:07:00"/>
    <n v="30"/>
    <s v="crf"/>
    <s v="Creole Fish"/>
    <s v="Paranthias furcifer"/>
    <x v="2"/>
    <x v="0"/>
    <n v="18"/>
    <n v="1"/>
    <m/>
    <n v="1.35E-2"/>
    <n v="3.0430000000000001"/>
    <s v="NA"/>
    <s v="NA"/>
    <n v="89.151365916048732"/>
    <s v="NA"/>
    <n v="89.151365916048732"/>
  </r>
  <r>
    <n v="2019"/>
    <d v="2019-03-14T00:00:00"/>
    <x v="10"/>
    <s v="MWW"/>
    <x v="3"/>
    <d v="1899-12-30T13:07:00"/>
    <n v="30"/>
    <s v="sgf"/>
    <s v="Spotted Goatfish"/>
    <s v="Pseudupeneus maculatus"/>
    <x v="4"/>
    <x v="0"/>
    <n v="18"/>
    <n v="1"/>
    <m/>
    <n v="0.01"/>
    <n v="3.12"/>
    <s v="NA"/>
    <s v="NA"/>
    <n v="82.499290940899868"/>
    <s v="NA"/>
    <n v="82.499290940899868"/>
  </r>
  <r>
    <n v="2019"/>
    <d v="2019-03-14T00:00:00"/>
    <x v="10"/>
    <s v="MWW"/>
    <x v="3"/>
    <d v="1899-12-30T13:07:00"/>
    <n v="30"/>
    <s v="ygf"/>
    <s v="Goatfish"/>
    <s v="Mulloidichthys martinicus"/>
    <x v="4"/>
    <x v="0"/>
    <n v="16"/>
    <n v="5"/>
    <m/>
    <n v="9.7699999999999992E-3"/>
    <n v="3.12"/>
    <s v="NA"/>
    <s v="NA"/>
    <n v="55.814740460517193"/>
    <s v="NA"/>
    <n v="279.07370230258596"/>
  </r>
  <r>
    <n v="2019"/>
    <d v="2019-03-14T00:00:00"/>
    <x v="10"/>
    <s v="MWW"/>
    <x v="3"/>
    <d v="1899-12-30T13:07:00"/>
    <n v="30"/>
    <s v="bhw"/>
    <s v="Bluehead Wrasse"/>
    <s v="Thalassoma bifasciatum"/>
    <x v="1"/>
    <x v="0"/>
    <n v="10"/>
    <n v="1"/>
    <m/>
    <n v="8.9099999999999995E-3"/>
    <n v="3.01"/>
    <s v="NA"/>
    <s v="NA"/>
    <n v="9.1175405612215243"/>
    <s v="NA"/>
    <n v="9.1175405612215243"/>
  </r>
  <r>
    <n v="2019"/>
    <d v="2019-03-14T00:00:00"/>
    <x v="10"/>
    <s v="MWW"/>
    <x v="3"/>
    <d v="1899-12-30T13:07:00"/>
    <n v="30"/>
    <s v="bhw"/>
    <s v="Bluehead Wrasse"/>
    <s v="Thalassoma bifasciatum"/>
    <x v="1"/>
    <x v="0"/>
    <n v="8"/>
    <n v="5"/>
    <m/>
    <n v="8.9099999999999995E-3"/>
    <n v="3.01"/>
    <s v="NA"/>
    <s v="NA"/>
    <n v="4.6577756365061544"/>
    <s v="NA"/>
    <n v="23.288878182530773"/>
  </r>
  <r>
    <n v="2019"/>
    <d v="2019-03-14T00:00:00"/>
    <x v="10"/>
    <s v="MWW"/>
    <x v="3"/>
    <d v="1899-12-30T13:07:00"/>
    <n v="30"/>
    <s v="frg"/>
    <s v="French Grunt"/>
    <s v="Haemulon flavolineatum"/>
    <x v="3"/>
    <x v="0"/>
    <n v="17"/>
    <n v="1"/>
    <m/>
    <n v="1.349E-2"/>
    <n v="3"/>
    <s v="NA"/>
    <s v="NA"/>
    <n v="66.27637"/>
    <s v="NA"/>
    <n v="66.27637"/>
  </r>
  <r>
    <n v="2019"/>
    <d v="2019-03-14T00:00:00"/>
    <x v="10"/>
    <s v="MWW"/>
    <x v="3"/>
    <d v="1899-12-30T13:07:00"/>
    <n v="30"/>
    <s v="4eb"/>
    <s v="Foureye Butterflyfish"/>
    <s v="Chaetodon capistratus"/>
    <x v="16"/>
    <x v="0"/>
    <n v="12"/>
    <n v="2"/>
    <m/>
    <n v="2.512E-2"/>
    <n v="3.1"/>
    <s v="NA"/>
    <s v="NA"/>
    <n v="55.652092436993136"/>
    <s v="NA"/>
    <n v="111.30418487398627"/>
  </r>
  <r>
    <n v="2019"/>
    <d v="2019-03-14T00:00:00"/>
    <x v="10"/>
    <s v="MWW"/>
    <x v="3"/>
    <d v="1899-12-30T13:07:00"/>
    <n v="30"/>
    <s v="yhw"/>
    <s v="Yellowhead Wrasse"/>
    <s v="Halichoeres garnoti"/>
    <x v="1"/>
    <x v="0"/>
    <n v="8"/>
    <n v="1"/>
    <m/>
    <n v="0.01"/>
    <n v="3.13"/>
    <s v="NA"/>
    <s v="NA"/>
    <n v="6.7092142277548126"/>
    <s v="NA"/>
    <n v="6.7092142277548126"/>
  </r>
  <r>
    <n v="2019"/>
    <d v="2019-03-14T00:00:00"/>
    <x v="10"/>
    <s v="MWW"/>
    <x v="3"/>
    <d v="1899-12-30T13:07:00"/>
    <n v="30"/>
    <s v="smg"/>
    <s v="Smallmouth Grunt"/>
    <s v="Haemulon chrysargyreum"/>
    <x v="3"/>
    <x v="0"/>
    <n v="11"/>
    <n v="2"/>
    <m/>
    <n v="1.259E-2"/>
    <n v="2.99"/>
    <s v="NA"/>
    <s v="NA"/>
    <n v="16.360247096216348"/>
    <s v="NA"/>
    <n v="32.720494192432696"/>
  </r>
  <r>
    <n v="2019"/>
    <d v="2019-03-14T00:00:00"/>
    <x v="10"/>
    <s v="MWW"/>
    <x v="3"/>
    <d v="1899-12-30T13:07:00"/>
    <n v="30"/>
    <s v="qup"/>
    <s v="Queen Parrotfish"/>
    <s v="Scarus vetula"/>
    <x v="7"/>
    <x v="1"/>
    <n v="24"/>
    <n v="1"/>
    <s v="i"/>
    <n v="1.38E-2"/>
    <n v="3.03"/>
    <n v="-5.0162000000000004"/>
    <n v="3.1109"/>
    <n v="209.85491670789031"/>
    <n v="244.56772957919503"/>
    <n v="244.56772957919503"/>
  </r>
  <r>
    <n v="2019"/>
    <d v="2019-03-14T00:00:00"/>
    <x v="10"/>
    <s v="MWW"/>
    <x v="3"/>
    <d v="1899-12-30T13:07:00"/>
    <n v="30"/>
    <s v="qup"/>
    <s v="Queen Parrotfish"/>
    <s v="Scarus vetula"/>
    <x v="7"/>
    <x v="1"/>
    <n v="27"/>
    <n v="1"/>
    <s v="i"/>
    <n v="1.38E-2"/>
    <n v="3.03"/>
    <n v="-5.0162000000000004"/>
    <n v="3.1109"/>
    <n v="299.85499780940251"/>
    <n v="352.80077779738235"/>
    <n v="352.80077779738235"/>
  </r>
  <r>
    <n v="2019"/>
    <d v="2019-03-14T00:00:00"/>
    <x v="10"/>
    <s v="MWW"/>
    <x v="3"/>
    <d v="1899-12-30T13:07:00"/>
    <n v="30"/>
    <s v="qup"/>
    <s v="Queen Parrotfish"/>
    <s v="Scarus vetula"/>
    <x v="7"/>
    <x v="1"/>
    <n v="34"/>
    <n v="1"/>
    <s v="t"/>
    <n v="1.38E-2"/>
    <n v="3.03"/>
    <n v="-5.0162000000000004"/>
    <n v="3.1109"/>
    <n v="602.92071435551179"/>
    <n v="722.73279691201913"/>
    <n v="722.73279691201913"/>
  </r>
  <r>
    <n v="2019"/>
    <d v="2019-03-14T00:00:00"/>
    <x v="10"/>
    <s v="MWW"/>
    <x v="3"/>
    <d v="1899-12-30T13:07:00"/>
    <n v="30"/>
    <s v="stop"/>
    <s v="Stoplight Parrotfish"/>
    <s v="Sparisoma viride"/>
    <x v="7"/>
    <x v="1"/>
    <n v="16"/>
    <n v="1"/>
    <s v="i"/>
    <n v="1.38E-2"/>
    <n v="3.04"/>
    <n v="-4.4317000000000002"/>
    <n v="2.9051"/>
    <n v="63.154432022104622"/>
    <n v="93.645941776792625"/>
    <n v="93.645941776792625"/>
  </r>
  <r>
    <n v="2019"/>
    <d v="2019-03-14T00:00:00"/>
    <x v="10"/>
    <s v="MWW"/>
    <x v="3"/>
    <d v="1899-12-30T13:07:00"/>
    <n v="30"/>
    <s v="stop"/>
    <s v="Stoplight Parrotfish"/>
    <s v="Sparisoma viride"/>
    <x v="7"/>
    <x v="1"/>
    <n v="20"/>
    <n v="1"/>
    <s v="i"/>
    <n v="1.38E-2"/>
    <n v="3.04"/>
    <n v="-4.4317000000000002"/>
    <n v="2.9051"/>
    <n v="124.45440510662077"/>
    <n v="179.06975540636282"/>
    <n v="179.06975540636282"/>
  </r>
  <r>
    <n v="2019"/>
    <d v="2019-03-14T00:00:00"/>
    <x v="10"/>
    <s v="MWW"/>
    <x v="3"/>
    <d v="1899-12-30T13:07:00"/>
    <n v="30"/>
    <s v="rbp"/>
    <s v="Redband Parrotfish"/>
    <s v="Sparisoma aurofrenatum"/>
    <x v="7"/>
    <x v="1"/>
    <n v="18"/>
    <n v="2"/>
    <s v="t"/>
    <n v="1.072E-2"/>
    <n v="3.12"/>
    <n v="-4.0781000000000001"/>
    <n v="2.7437999999999998"/>
    <n v="88.43923988864465"/>
    <n v="128.80024807719036"/>
    <n v="257.60049615438072"/>
  </r>
  <r>
    <n v="2019"/>
    <d v="2019-03-14T00:00:00"/>
    <x v="10"/>
    <s v="MWW"/>
    <x v="3"/>
    <d v="1899-12-30T13:07:00"/>
    <n v="30"/>
    <s v="strp"/>
    <s v="Striped Parrotfish"/>
    <s v="Scarus iserti"/>
    <x v="7"/>
    <x v="1"/>
    <n v="19"/>
    <n v="1"/>
    <s v="t"/>
    <n v="1.0959999999999999E-2"/>
    <n v="3.01"/>
    <n v="-4.8887"/>
    <n v="3.0548000000000002"/>
    <n v="77.421020764594019"/>
    <n v="118.15075473078059"/>
    <n v="118.15075473078059"/>
  </r>
  <r>
    <n v="2019"/>
    <d v="2019-03-14T00:00:00"/>
    <x v="10"/>
    <s v="MWW"/>
    <x v="3"/>
    <d v="1899-12-30T13:07:00"/>
    <n v="30"/>
    <s v="strp"/>
    <s v="Striped Parrotfish"/>
    <s v="Scarus iserti"/>
    <x v="7"/>
    <x v="1"/>
    <n v="22"/>
    <n v="1"/>
    <s v="t"/>
    <n v="1.0959999999999999E-2"/>
    <n v="3.01"/>
    <n v="-4.8887"/>
    <n v="3.0548000000000002"/>
    <n v="120.36572149485421"/>
    <n v="184.89825197921766"/>
    <n v="184.89825197921766"/>
  </r>
  <r>
    <n v="2019"/>
    <d v="2019-03-14T00:00:00"/>
    <x v="10"/>
    <s v="MWW"/>
    <x v="3"/>
    <d v="1899-12-30T13:07:00"/>
    <n v="30"/>
    <s v="snp"/>
    <s v="Sharp-nose puffer "/>
    <s v="Canthigaster rostrata"/>
    <x v="11"/>
    <x v="2"/>
    <n v="3"/>
    <n v="1"/>
    <m/>
    <n v="2.239E-2"/>
    <n v="2.96"/>
    <s v="NA"/>
    <s v="NA"/>
    <n v="0.57853948885208784"/>
    <s v="NA"/>
    <n v="0.57853948885208784"/>
  </r>
  <r>
    <n v="2019"/>
    <d v="2019-03-14T00:00:00"/>
    <x v="10"/>
    <s v="MWW"/>
    <x v="3"/>
    <d v="1899-12-30T13:07:00"/>
    <n v="30"/>
    <s v="brc"/>
    <s v="Brown Chromis"/>
    <s v="Chromis multilineata"/>
    <x v="12"/>
    <x v="3"/>
    <n v="10"/>
    <n v="2"/>
    <m/>
    <n v="1.4789999999999999E-2"/>
    <n v="2.98"/>
    <s v="NA"/>
    <s v="NA"/>
    <n v="14.124340347257048"/>
    <s v="NA"/>
    <n v="28.248680694514096"/>
  </r>
  <r>
    <n v="2019"/>
    <d v="2019-03-14T00:00:00"/>
    <x v="10"/>
    <s v="MWW"/>
    <x v="3"/>
    <d v="1899-12-30T13:07:00"/>
    <n v="30"/>
    <s v="brc"/>
    <s v="Brown Chromis"/>
    <s v="Chromis multilineata"/>
    <x v="12"/>
    <x v="3"/>
    <n v="10"/>
    <n v="20"/>
    <m/>
    <n v="1.4789999999999999E-2"/>
    <n v="2.98"/>
    <s v="NA"/>
    <s v="NA"/>
    <n v="14.124340347257048"/>
    <s v="NA"/>
    <n v="282.48680694514098"/>
  </r>
  <r>
    <n v="2019"/>
    <d v="2019-03-14T00:00:00"/>
    <x v="10"/>
    <s v="MWW"/>
    <x v="3"/>
    <d v="1899-12-30T13:07:00"/>
    <n v="30"/>
    <s v="brc"/>
    <s v="Brown Chromis"/>
    <s v="Chromis multilineata"/>
    <x v="12"/>
    <x v="3"/>
    <n v="15"/>
    <n v="5"/>
    <m/>
    <n v="1.4789999999999999E-2"/>
    <n v="2.98"/>
    <s v="NA"/>
    <s v="NA"/>
    <n v="47.2846442553682"/>
    <s v="NA"/>
    <n v="236.42322127684099"/>
  </r>
  <r>
    <n v="2019"/>
    <d v="2019-03-14T00:00:00"/>
    <x v="10"/>
    <s v="MWW"/>
    <x v="3"/>
    <d v="1899-12-30T13:07:00"/>
    <n v="30"/>
    <s v="brc"/>
    <s v="Brown Chromis"/>
    <s v="Chromis multilineata"/>
    <x v="12"/>
    <x v="3"/>
    <n v="6"/>
    <n v="40"/>
    <m/>
    <n v="1.4789999999999999E-2"/>
    <n v="2.98"/>
    <s v="NA"/>
    <s v="NA"/>
    <n v="3.0821864023530869"/>
    <s v="NA"/>
    <n v="123.28745609412348"/>
  </r>
  <r>
    <n v="2019"/>
    <d v="2019-03-14T00:00:00"/>
    <x v="10"/>
    <s v="MWW"/>
    <x v="4"/>
    <d v="1899-12-30T13:16:00"/>
    <n v="32"/>
    <s v="trum"/>
    <s v="Atlantic trumpetfish"/>
    <s v="Aulostomus maculatus"/>
    <x v="14"/>
    <x v="0"/>
    <n v="26"/>
    <n v="1"/>
    <m/>
    <n v="1E-4"/>
    <n v="3.5539999999999998"/>
    <s v="NA"/>
    <s v="NA"/>
    <n v="10.68600267808916"/>
    <s v="NA"/>
    <n v="10.68600267808916"/>
  </r>
  <r>
    <n v="2019"/>
    <d v="2019-03-14T00:00:00"/>
    <x v="10"/>
    <s v="MWW"/>
    <x v="4"/>
    <d v="1899-12-30T13:16:00"/>
    <n v="32"/>
    <s v="smg"/>
    <s v="Smallmouth Grunt"/>
    <s v="Haemulon chrysargyreum"/>
    <x v="3"/>
    <x v="0"/>
    <n v="14"/>
    <n v="8"/>
    <m/>
    <n v="1.259E-2"/>
    <n v="2.99"/>
    <s v="NA"/>
    <s v="NA"/>
    <n v="33.647171114051574"/>
    <s v="NA"/>
    <n v="269.17736891241259"/>
  </r>
  <r>
    <n v="2019"/>
    <d v="2019-03-14T00:00:00"/>
    <x v="10"/>
    <s v="MWW"/>
    <x v="4"/>
    <d v="1899-12-30T13:16:00"/>
    <n v="32"/>
    <s v="smg"/>
    <s v="Smallmouth Grunt"/>
    <s v="Haemulon chrysargyreum"/>
    <x v="3"/>
    <x v="0"/>
    <n v="16"/>
    <n v="2"/>
    <m/>
    <n v="1.259E-2"/>
    <n v="2.99"/>
    <s v="NA"/>
    <s v="NA"/>
    <n v="50.158492827323087"/>
    <s v="NA"/>
    <n v="100.31698565464617"/>
  </r>
  <r>
    <n v="2019"/>
    <d v="2019-03-14T00:00:00"/>
    <x v="10"/>
    <s v="MWW"/>
    <x v="4"/>
    <d v="1899-12-30T13:16:00"/>
    <n v="32"/>
    <s v="bbs"/>
    <s v="Blackbar soldierfish"/>
    <s v="Myripristis jacobus "/>
    <x v="6"/>
    <x v="0"/>
    <n v="14"/>
    <n v="2"/>
    <m/>
    <n v="1.2019999999999999E-2"/>
    <n v="3.06"/>
    <s v="NA"/>
    <s v="NA"/>
    <n v="38.64170287926558"/>
    <s v="NA"/>
    <n v="77.28340575853116"/>
  </r>
  <r>
    <n v="2019"/>
    <d v="2019-03-14T00:00:00"/>
    <x v="10"/>
    <s v="MWW"/>
    <x v="4"/>
    <d v="1899-12-30T13:16:00"/>
    <n v="32"/>
    <s v="bbs"/>
    <s v="Blackbar soldierfish"/>
    <s v="Myripristis jacobus "/>
    <x v="6"/>
    <x v="0"/>
    <n v="15"/>
    <n v="1"/>
    <m/>
    <n v="1.2019999999999999E-2"/>
    <n v="3.06"/>
    <s v="NA"/>
    <s v="NA"/>
    <n v="47.724756406775086"/>
    <s v="NA"/>
    <n v="47.724756406775086"/>
  </r>
  <r>
    <n v="2019"/>
    <d v="2019-03-14T00:00:00"/>
    <x v="10"/>
    <s v="MWW"/>
    <x v="4"/>
    <d v="1899-12-30T13:16:00"/>
    <n v="32"/>
    <s v="grb"/>
    <s v="Graysby"/>
    <s v="Cephalopholis cruentata"/>
    <x v="2"/>
    <x v="0"/>
    <n v="14"/>
    <n v="1"/>
    <m/>
    <n v="1.1220000000000001E-2"/>
    <n v="3.07"/>
    <s v="NA"/>
    <s v="NA"/>
    <n v="37.034452314396681"/>
    <s v="NA"/>
    <n v="37.034452314396681"/>
  </r>
  <r>
    <n v="2019"/>
    <d v="2019-03-14T00:00:00"/>
    <x v="10"/>
    <s v="MWW"/>
    <x v="4"/>
    <d v="1899-12-30T13:16:00"/>
    <n v="32"/>
    <s v="frg"/>
    <s v="French Grunt"/>
    <s v="Haemulon flavolineatum"/>
    <x v="3"/>
    <x v="0"/>
    <n v="15"/>
    <n v="2"/>
    <m/>
    <n v="1.349E-2"/>
    <n v="3"/>
    <s v="NA"/>
    <s v="NA"/>
    <n v="45.528750000000002"/>
    <s v="NA"/>
    <n v="91.057500000000005"/>
  </r>
  <r>
    <n v="2019"/>
    <d v="2019-03-14T00:00:00"/>
    <x v="10"/>
    <s v="MWW"/>
    <x v="4"/>
    <d v="1899-12-30T13:16:00"/>
    <n v="32"/>
    <s v="smg"/>
    <s v="Smallmouth Grunt"/>
    <s v="Haemulon chrysargyreum"/>
    <x v="3"/>
    <x v="0"/>
    <n v="14"/>
    <n v="7"/>
    <m/>
    <n v="1.259E-2"/>
    <n v="2.99"/>
    <s v="NA"/>
    <s v="NA"/>
    <n v="33.647171114051574"/>
    <s v="NA"/>
    <n v="235.53019779836103"/>
  </r>
  <r>
    <n v="2019"/>
    <d v="2019-03-14T00:00:00"/>
    <x v="10"/>
    <s v="MWW"/>
    <x v="4"/>
    <d v="1899-12-30T13:16:00"/>
    <n v="32"/>
    <s v="ygf"/>
    <s v="Goatfish"/>
    <s v="Mulloidichthys martinicus"/>
    <x v="4"/>
    <x v="0"/>
    <n v="18"/>
    <n v="3"/>
    <m/>
    <n v="9.7699999999999992E-3"/>
    <n v="3.12"/>
    <s v="NA"/>
    <s v="NA"/>
    <n v="80.601807249259167"/>
    <s v="NA"/>
    <n v="241.8054217477775"/>
  </r>
  <r>
    <n v="2019"/>
    <d v="2019-03-14T00:00:00"/>
    <x v="10"/>
    <s v="MWW"/>
    <x v="4"/>
    <d v="1899-12-30T13:16:00"/>
    <n v="32"/>
    <s v="smg"/>
    <s v="Smallmouth Grunt"/>
    <s v="Haemulon chrysargyreum"/>
    <x v="3"/>
    <x v="0"/>
    <n v="15"/>
    <n v="15"/>
    <m/>
    <n v="1.259E-2"/>
    <n v="2.99"/>
    <s v="NA"/>
    <s v="NA"/>
    <n v="41.356006478222746"/>
    <s v="NA"/>
    <n v="620.34009717334118"/>
  </r>
  <r>
    <n v="2019"/>
    <d v="2019-03-14T00:00:00"/>
    <x v="10"/>
    <s v="MWW"/>
    <x v="4"/>
    <d v="1899-12-30T13:16:00"/>
    <n v="32"/>
    <s v="frg"/>
    <s v="French Grunt"/>
    <s v="Haemulon flavolineatum"/>
    <x v="3"/>
    <x v="0"/>
    <n v="15"/>
    <n v="2"/>
    <m/>
    <n v="1.349E-2"/>
    <n v="3"/>
    <s v="NA"/>
    <s v="NA"/>
    <n v="45.528750000000002"/>
    <s v="NA"/>
    <n v="91.057500000000005"/>
  </r>
  <r>
    <n v="2019"/>
    <d v="2019-03-14T00:00:00"/>
    <x v="10"/>
    <s v="MWW"/>
    <x v="4"/>
    <d v="1899-12-30T13:16:00"/>
    <n v="32"/>
    <s v="pcf"/>
    <s v="Peacock Flounder"/>
    <s v="Bothus lunatus"/>
    <x v="17"/>
    <x v="0"/>
    <n v="27"/>
    <n v="1"/>
    <m/>
    <n v="1.047E-2"/>
    <n v="3.05"/>
    <s v="NA"/>
    <s v="NA"/>
    <n v="242.9999377611382"/>
    <s v="NA"/>
    <n v="242.9999377611382"/>
  </r>
  <r>
    <n v="2019"/>
    <d v="2019-03-14T00:00:00"/>
    <x v="10"/>
    <s v="MWW"/>
    <x v="4"/>
    <d v="1899-12-30T13:16:00"/>
    <n v="32"/>
    <s v="sms"/>
    <s v="Schoolmaster snapper"/>
    <s v="Lutjanus apodus"/>
    <x v="0"/>
    <x v="0"/>
    <n v="24"/>
    <n v="1"/>
    <m/>
    <n v="1.413E-2"/>
    <n v="2.98"/>
    <s v="NA"/>
    <s v="NA"/>
    <n v="183.30388184120486"/>
    <s v="NA"/>
    <n v="183.30388184120486"/>
  </r>
  <r>
    <n v="2019"/>
    <d v="2019-03-14T00:00:00"/>
    <x v="10"/>
    <s v="MWW"/>
    <x v="4"/>
    <d v="1899-12-30T13:16:00"/>
    <n v="32"/>
    <s v="sms"/>
    <s v="Schoolmaster snapper"/>
    <s v="Lutjanus apodus"/>
    <x v="0"/>
    <x v="0"/>
    <n v="22"/>
    <n v="1"/>
    <m/>
    <n v="1.413E-2"/>
    <n v="2.98"/>
    <s v="NA"/>
    <s v="NA"/>
    <n v="141.43658141285795"/>
    <s v="NA"/>
    <n v="141.43658141285795"/>
  </r>
  <r>
    <n v="2019"/>
    <d v="2019-03-14T00:00:00"/>
    <x v="10"/>
    <s v="MWW"/>
    <x v="4"/>
    <d v="1899-12-30T13:16:00"/>
    <n v="32"/>
    <s v="bbs"/>
    <s v="Blackbar soldierfish"/>
    <s v="Myripristis jacobus "/>
    <x v="6"/>
    <x v="0"/>
    <n v="14"/>
    <n v="5"/>
    <m/>
    <n v="1.2019999999999999E-2"/>
    <n v="3.06"/>
    <s v="NA"/>
    <s v="NA"/>
    <n v="38.64170287926558"/>
    <s v="NA"/>
    <n v="193.2085143963279"/>
  </r>
  <r>
    <n v="2019"/>
    <d v="2019-03-14T00:00:00"/>
    <x v="10"/>
    <s v="MWW"/>
    <x v="4"/>
    <d v="1899-12-30T13:16:00"/>
    <n v="32"/>
    <s v="smg"/>
    <s v="Smallmouth Grunt"/>
    <s v="Haemulon chrysargyreum"/>
    <x v="3"/>
    <x v="0"/>
    <n v="12"/>
    <n v="1"/>
    <m/>
    <n v="1.259E-2"/>
    <n v="2.99"/>
    <s v="NA"/>
    <s v="NA"/>
    <n v="21.221577102571867"/>
    <s v="NA"/>
    <n v="21.221577102571867"/>
  </r>
  <r>
    <n v="2019"/>
    <d v="2019-03-14T00:00:00"/>
    <x v="10"/>
    <s v="MWW"/>
    <x v="4"/>
    <d v="1899-12-30T13:16:00"/>
    <n v="32"/>
    <s v="bbs"/>
    <s v="Blackbar soldierfish"/>
    <s v="Myripristis jacobus "/>
    <x v="6"/>
    <x v="0"/>
    <n v="14"/>
    <n v="5"/>
    <m/>
    <n v="1.2019999999999999E-2"/>
    <n v="3.06"/>
    <s v="NA"/>
    <s v="NA"/>
    <n v="38.64170287926558"/>
    <s v="NA"/>
    <n v="193.2085143963279"/>
  </r>
  <r>
    <n v="2019"/>
    <d v="2019-03-14T00:00:00"/>
    <x v="10"/>
    <s v="MWW"/>
    <x v="4"/>
    <d v="1899-12-30T13:16:00"/>
    <n v="32"/>
    <s v="smg"/>
    <s v="Smallmouth Grunt"/>
    <s v="Haemulon chrysargyreum"/>
    <x v="3"/>
    <x v="0"/>
    <n v="12"/>
    <n v="1"/>
    <m/>
    <n v="1.259E-2"/>
    <n v="2.99"/>
    <s v="NA"/>
    <s v="NA"/>
    <n v="21.221577102571867"/>
    <s v="NA"/>
    <n v="21.221577102571867"/>
  </r>
  <r>
    <n v="2019"/>
    <d v="2019-03-14T00:00:00"/>
    <x v="10"/>
    <s v="MWW"/>
    <x v="4"/>
    <d v="1899-12-30T13:16:00"/>
    <n v="32"/>
    <s v="baj"/>
    <s v="Bar Jack"/>
    <s v="Caranx ruber"/>
    <x v="13"/>
    <x v="0"/>
    <n v="24"/>
    <n v="1"/>
    <m/>
    <n v="1.6979999999999999E-2"/>
    <n v="2.95"/>
    <s v="NA"/>
    <s v="NA"/>
    <n v="200.24461644704436"/>
    <s v="NA"/>
    <n v="200.24461644704436"/>
  </r>
  <r>
    <n v="2019"/>
    <d v="2019-03-14T00:00:00"/>
    <x v="10"/>
    <s v="MWW"/>
    <x v="4"/>
    <d v="1899-12-30T13:16:00"/>
    <n v="32"/>
    <s v="frg"/>
    <s v="French Grunt"/>
    <s v="Haemulon flavolineatum"/>
    <x v="3"/>
    <x v="0"/>
    <n v="14"/>
    <n v="1"/>
    <m/>
    <n v="1.349E-2"/>
    <n v="3"/>
    <s v="NA"/>
    <s v="NA"/>
    <n v="37.016559999999998"/>
    <s v="NA"/>
    <n v="37.016559999999998"/>
  </r>
  <r>
    <n v="2019"/>
    <d v="2019-03-14T00:00:00"/>
    <x v="10"/>
    <s v="MWW"/>
    <x v="4"/>
    <d v="1899-12-30T13:16:00"/>
    <n v="32"/>
    <s v="qup"/>
    <s v="Queen Parrotfish"/>
    <s v="Scarus vetula"/>
    <x v="7"/>
    <x v="1"/>
    <n v="26"/>
    <n v="1"/>
    <s v="i"/>
    <n v="1.38E-2"/>
    <n v="3.03"/>
    <n v="-5.0162000000000004"/>
    <n v="3.1109"/>
    <n v="267.45352779811407"/>
    <n v="313.71883111439962"/>
    <n v="313.71883111439962"/>
  </r>
  <r>
    <n v="2019"/>
    <d v="2019-03-14T00:00:00"/>
    <x v="10"/>
    <s v="MWW"/>
    <x v="4"/>
    <d v="1899-12-30T13:16:00"/>
    <n v="32"/>
    <s v="qup"/>
    <s v="Queen Parrotfish"/>
    <s v="Scarus vetula"/>
    <x v="7"/>
    <x v="1"/>
    <n v="18"/>
    <n v="1"/>
    <m/>
    <n v="1.38E-2"/>
    <n v="3.03"/>
    <n v="-5.0162000000000004"/>
    <n v="3.1109"/>
    <n v="87.771753925642656"/>
    <n v="99.937213515920433"/>
    <n v="99.937213515920433"/>
  </r>
  <r>
    <n v="2019"/>
    <d v="2019-03-14T00:00:00"/>
    <x v="10"/>
    <s v="MWW"/>
    <x v="4"/>
    <d v="1899-12-30T13:16:00"/>
    <n v="32"/>
    <s v="qup"/>
    <s v="Queen Parrotfish"/>
    <s v="Scarus vetula"/>
    <x v="7"/>
    <x v="1"/>
    <n v="28"/>
    <n v="1"/>
    <s v="t"/>
    <n v="1.38E-2"/>
    <n v="3.03"/>
    <n v="-5.0162000000000004"/>
    <n v="3.1109"/>
    <n v="334.7864878774447"/>
    <n v="395.06078258407069"/>
    <n v="395.06078258407069"/>
  </r>
  <r>
    <n v="2019"/>
    <d v="2019-03-14T00:00:00"/>
    <x v="10"/>
    <s v="MWW"/>
    <x v="4"/>
    <d v="1899-12-30T13:16:00"/>
    <n v="32"/>
    <s v="strp"/>
    <s v="Striped Parrotfish"/>
    <s v="Scarus iserti"/>
    <x v="7"/>
    <x v="1"/>
    <n v="20"/>
    <n v="1"/>
    <s v="t"/>
    <n v="1.0959999999999999E-2"/>
    <n v="3.01"/>
    <n v="-4.8887"/>
    <n v="3.0548000000000002"/>
    <n v="90.346397717658547"/>
    <n v="138.19312276937541"/>
    <n v="138.19312276937541"/>
  </r>
  <r>
    <n v="2019"/>
    <d v="2019-03-14T00:00:00"/>
    <x v="10"/>
    <s v="MWW"/>
    <x v="4"/>
    <d v="1899-12-30T13:16:00"/>
    <n v="32"/>
    <s v="strp"/>
    <s v="Striped Parrotfish"/>
    <s v="Scarus iserti"/>
    <x v="7"/>
    <x v="1"/>
    <n v="17"/>
    <n v="1"/>
    <s v="t"/>
    <n v="1.0959999999999999E-2"/>
    <n v="3.01"/>
    <n v="-4.8887"/>
    <n v="3.0548000000000002"/>
    <n v="55.39388275916744"/>
    <n v="84.115371049749854"/>
    <n v="84.115371049749854"/>
  </r>
  <r>
    <n v="2019"/>
    <d v="2019-03-14T00:00:00"/>
    <x v="10"/>
    <s v="MWW"/>
    <x v="4"/>
    <d v="1899-12-30T13:16:00"/>
    <n v="32"/>
    <s v="prp"/>
    <s v="Princess Parrotfish"/>
    <s v="Scarus taeniopterus"/>
    <x v="7"/>
    <x v="1"/>
    <n v="12"/>
    <n v="2"/>
    <s v="i"/>
    <n v="3.3500000000000002E-2"/>
    <n v="2.7086000000000001"/>
    <n v="-3.2256999999999998"/>
    <n v="2.3852000000000002"/>
    <n v="28.061774480442775"/>
    <n v="54.145592205106873"/>
    <n v="108.29118441021375"/>
  </r>
  <r>
    <n v="2019"/>
    <d v="2019-03-14T00:00:00"/>
    <x v="10"/>
    <s v="MWW"/>
    <x v="4"/>
    <d v="1899-12-30T13:16:00"/>
    <n v="32"/>
    <s v="prp"/>
    <s v="Princess Parrotfish"/>
    <s v="Scarus taeniopterus"/>
    <x v="7"/>
    <x v="1"/>
    <n v="13"/>
    <n v="1"/>
    <s v="i"/>
    <n v="3.3500000000000002E-2"/>
    <n v="2.7086000000000001"/>
    <n v="-3.2256999999999998"/>
    <n v="2.3852000000000002"/>
    <n v="34.855536441080481"/>
    <n v="65.535660968650873"/>
    <n v="65.535660968650873"/>
  </r>
  <r>
    <n v="2019"/>
    <d v="2019-03-14T00:00:00"/>
    <x v="10"/>
    <s v="MWW"/>
    <x v="4"/>
    <d v="1899-12-30T13:16:00"/>
    <n v="32"/>
    <s v="prp"/>
    <s v="Princess Parrotfish"/>
    <s v="Scarus taeniopterus"/>
    <x v="7"/>
    <x v="1"/>
    <n v="14"/>
    <n v="1"/>
    <s v="i"/>
    <n v="3.3500000000000002E-2"/>
    <n v="2.7086000000000001"/>
    <n v="-3.2256999999999998"/>
    <n v="2.3852000000000002"/>
    <n v="42.603688875365265"/>
    <n v="78.206813423753971"/>
    <n v="78.206813423753971"/>
  </r>
  <r>
    <n v="2019"/>
    <d v="2019-03-14T00:00:00"/>
    <x v="10"/>
    <s v="MWW"/>
    <x v="4"/>
    <d v="1899-12-30T13:16:00"/>
    <n v="32"/>
    <s v="prp"/>
    <s v="Princess Parrotfish"/>
    <s v="Scarus taeniopterus"/>
    <x v="7"/>
    <x v="1"/>
    <n v="15"/>
    <n v="2"/>
    <s v="i"/>
    <n v="3.3500000000000002E-2"/>
    <n v="2.7086000000000001"/>
    <n v="-3.2256999999999998"/>
    <n v="2.3852000000000002"/>
    <n v="51.357702984233178"/>
    <n v="92.19616810425471"/>
    <n v="184.39233620850942"/>
  </r>
  <r>
    <n v="2019"/>
    <d v="2019-03-14T00:00:00"/>
    <x v="10"/>
    <s v="MWW"/>
    <x v="4"/>
    <d v="1899-12-30T13:16:00"/>
    <n v="32"/>
    <s v="dcf"/>
    <s v="Doctorfish"/>
    <s v="Acanthurus chirurgus"/>
    <x v="8"/>
    <x v="1"/>
    <n v="17"/>
    <n v="1"/>
    <m/>
    <n v="2.0889999999999999E-2"/>
    <n v="2.96"/>
    <n v="-2.4262000000000001"/>
    <n v="2.0768"/>
    <n v="91.636237101275725"/>
    <n v="160.69276363308131"/>
    <n v="160.69276363308131"/>
  </r>
  <r>
    <n v="2019"/>
    <d v="2019-03-14T00:00:00"/>
    <x v="10"/>
    <s v="MWW"/>
    <x v="4"/>
    <d v="1899-12-30T13:16:00"/>
    <n v="32"/>
    <s v="stop"/>
    <s v="Stoplight Parrotfish"/>
    <s v="Sparisoma viride"/>
    <x v="7"/>
    <x v="1"/>
    <n v="22"/>
    <n v="1"/>
    <s v="i"/>
    <n v="1.38E-2"/>
    <n v="3.04"/>
    <n v="-4.4317000000000002"/>
    <n v="2.9051"/>
    <n v="166.28153926206005"/>
    <n v="236.19577785013334"/>
    <n v="236.19577785013334"/>
  </r>
  <r>
    <n v="2019"/>
    <d v="2019-03-14T00:00:00"/>
    <x v="10"/>
    <s v="MWW"/>
    <x v="4"/>
    <d v="1899-12-30T13:16:00"/>
    <n v="32"/>
    <s v="stop"/>
    <s v="Stoplight Parrotfish"/>
    <s v="Sparisoma viride"/>
    <x v="7"/>
    <x v="1"/>
    <n v="20"/>
    <n v="1"/>
    <s v="i"/>
    <n v="1.38E-2"/>
    <n v="3.04"/>
    <n v="-4.4317000000000002"/>
    <n v="2.9051"/>
    <n v="124.45440510662077"/>
    <n v="179.06975540636282"/>
    <n v="179.06975540636282"/>
  </r>
  <r>
    <n v="2019"/>
    <d v="2019-03-14T00:00:00"/>
    <x v="10"/>
    <s v="MWW"/>
    <x v="4"/>
    <d v="1899-12-30T13:16:00"/>
    <n v="32"/>
    <s v="stop"/>
    <s v="Stoplight Parrotfish"/>
    <s v="Sparisoma viride"/>
    <x v="7"/>
    <x v="1"/>
    <n v="18"/>
    <n v="1"/>
    <s v="i"/>
    <n v="1.38E-2"/>
    <n v="3.04"/>
    <n v="-4.4317000000000002"/>
    <n v="2.9051"/>
    <n v="90.345703069474155"/>
    <n v="131.85364940800787"/>
    <n v="131.85364940800787"/>
  </r>
  <r>
    <n v="2019"/>
    <d v="2019-03-14T00:00:00"/>
    <x v="10"/>
    <s v="MWW"/>
    <x v="4"/>
    <d v="1899-12-30T13:16:00"/>
    <n v="32"/>
    <s v="stop"/>
    <s v="Stoplight Parrotfish"/>
    <s v="Sparisoma viride"/>
    <x v="7"/>
    <x v="1"/>
    <n v="22"/>
    <n v="1"/>
    <s v="t"/>
    <n v="1.38E-2"/>
    <n v="3.04"/>
    <n v="-4.4317000000000002"/>
    <n v="2.9051"/>
    <n v="166.28153926206005"/>
    <n v="236.19577785013334"/>
    <n v="236.19577785013334"/>
  </r>
  <r>
    <n v="2019"/>
    <d v="2019-03-14T00:00:00"/>
    <x v="10"/>
    <s v="MWW"/>
    <x v="4"/>
    <d v="1899-12-30T13:16:00"/>
    <n v="32"/>
    <s v="dcf"/>
    <s v="Doctorfish"/>
    <s v="Acanthurus chirurgus"/>
    <x v="8"/>
    <x v="1"/>
    <n v="12"/>
    <n v="1"/>
    <m/>
    <n v="2.0889999999999999E-2"/>
    <n v="2.96"/>
    <n v="-2.4262000000000001"/>
    <n v="2.0768"/>
    <n v="32.682474295385305"/>
    <n v="77.954934647161181"/>
    <n v="77.954934647161181"/>
  </r>
  <r>
    <n v="2019"/>
    <d v="2019-03-14T00:00:00"/>
    <x v="10"/>
    <s v="MWW"/>
    <x v="4"/>
    <d v="1899-12-30T13:16:00"/>
    <n v="32"/>
    <s v="snp"/>
    <s v="Sharp-nose puffer "/>
    <s v="Canthigaster rostrata"/>
    <x v="11"/>
    <x v="2"/>
    <n v="2"/>
    <n v="1"/>
    <m/>
    <n v="2.239E-2"/>
    <n v="2.96"/>
    <s v="NA"/>
    <s v="NA"/>
    <n v="0.17422195418048861"/>
    <s v="NA"/>
    <n v="0.17422195418048861"/>
  </r>
  <r>
    <n v="2019"/>
    <d v="2019-03-14T00:00:00"/>
    <x v="10"/>
    <s v="MWW"/>
    <x v="4"/>
    <d v="1899-12-30T13:16:00"/>
    <n v="32"/>
    <s v="blc"/>
    <s v="Blue Chromis"/>
    <s v="Chromis cyanea"/>
    <x v="12"/>
    <x v="3"/>
    <n v="10"/>
    <n v="3"/>
    <m/>
    <n v="1.4789999999999999E-2"/>
    <n v="2.98"/>
    <s v="NA"/>
    <s v="NA"/>
    <n v="14.124340347257048"/>
    <s v="NA"/>
    <n v="42.373021041771146"/>
  </r>
  <r>
    <n v="2019"/>
    <d v="2019-03-14T00:00:00"/>
    <x v="10"/>
    <s v="MWW"/>
    <x v="4"/>
    <d v="1899-12-30T13:16:00"/>
    <n v="32"/>
    <s v="brc"/>
    <s v="Brown Chromis"/>
    <s v="Chromis multilineata"/>
    <x v="12"/>
    <x v="3"/>
    <n v="6"/>
    <n v="30"/>
    <m/>
    <n v="1.4789999999999999E-2"/>
    <n v="2.98"/>
    <s v="NA"/>
    <s v="NA"/>
    <n v="3.0821864023530869"/>
    <s v="NA"/>
    <n v="92.465592070592606"/>
  </r>
  <r>
    <n v="2019"/>
    <d v="2019-03-14T00:00:00"/>
    <x v="10"/>
    <s v="MWW"/>
    <x v="4"/>
    <d v="1899-12-30T13:16:00"/>
    <n v="32"/>
    <s v="brc"/>
    <s v="Brown Chromis"/>
    <s v="Chromis multilineata"/>
    <x v="12"/>
    <x v="3"/>
    <n v="10"/>
    <n v="70"/>
    <m/>
    <n v="1.4789999999999999E-2"/>
    <n v="2.98"/>
    <s v="NA"/>
    <s v="NA"/>
    <n v="14.124340347257048"/>
    <s v="NA"/>
    <n v="988.70382430799339"/>
  </r>
  <r>
    <n v="2019"/>
    <d v="2019-03-14T00:00:00"/>
    <x v="10"/>
    <s v="MWW"/>
    <x v="4"/>
    <d v="1899-12-30T13:16:00"/>
    <n v="32"/>
    <s v="brc"/>
    <s v="Brown Chromis"/>
    <s v="Chromis multilineata"/>
    <x v="12"/>
    <x v="3"/>
    <n v="13"/>
    <n v="1"/>
    <m/>
    <n v="1.4789999999999999E-2"/>
    <n v="2.98"/>
    <s v="NA"/>
    <s v="NA"/>
    <n v="30.868772770933074"/>
    <s v="NA"/>
    <n v="30.868772770933074"/>
  </r>
  <r>
    <n v="2019"/>
    <d v="2019-03-14T00:00:00"/>
    <x v="10"/>
    <s v="MWW"/>
    <x v="4"/>
    <d v="1899-12-30T13:16:00"/>
    <n v="32"/>
    <s v="brc"/>
    <s v="Brown Chromis"/>
    <s v="Chromis multilineata"/>
    <x v="12"/>
    <x v="3"/>
    <n v="2"/>
    <n v="40"/>
    <m/>
    <n v="1.4789999999999999E-2"/>
    <n v="2.98"/>
    <s v="NA"/>
    <s v="NA"/>
    <n v="0.11669105359565421"/>
    <s v="NA"/>
    <n v="4.6676421438261686"/>
  </r>
  <r>
    <n v="2019"/>
    <d v="2019-03-20T00:00:00"/>
    <x v="10"/>
    <s v="BDR"/>
    <x v="5"/>
    <d v="1899-12-30T08:41:00"/>
    <n v="30"/>
    <s v="wsf"/>
    <s v="Whitespotted Filefish"/>
    <s v="Cantherhines macrocerus"/>
    <x v="9"/>
    <x v="0"/>
    <n v="15"/>
    <n v="2"/>
    <m/>
    <n v="2.291E-2"/>
    <n v="2.89"/>
    <s v="NA"/>
    <s v="NA"/>
    <n v="57.402238376338723"/>
    <s v="NA"/>
    <n v="114.80447675267745"/>
  </r>
  <r>
    <n v="2019"/>
    <d v="2019-03-20T00:00:00"/>
    <x v="10"/>
    <s v="BDR"/>
    <x v="5"/>
    <d v="1899-12-30T08:41:00"/>
    <n v="30"/>
    <s v="grb"/>
    <s v="Graysby"/>
    <s v="Cephalopholis cruentata"/>
    <x v="2"/>
    <x v="0"/>
    <n v="20"/>
    <n v="1"/>
    <m/>
    <n v="1.1220000000000001E-2"/>
    <n v="3.07"/>
    <s v="NA"/>
    <s v="NA"/>
    <n v="110.70186655152514"/>
    <s v="NA"/>
    <n v="110.70186655152514"/>
  </r>
  <r>
    <n v="2019"/>
    <d v="2019-03-20T00:00:00"/>
    <x v="10"/>
    <s v="BDR"/>
    <x v="5"/>
    <d v="1899-12-30T08:41:00"/>
    <n v="30"/>
    <s v="bbs"/>
    <s v="Blackbar soldierfish"/>
    <s v="Myripristis jacobus "/>
    <x v="6"/>
    <x v="0"/>
    <n v="15"/>
    <n v="1"/>
    <m/>
    <n v="1.2019999999999999E-2"/>
    <n v="3.06"/>
    <s v="NA"/>
    <s v="NA"/>
    <n v="47.724756406775086"/>
    <s v="NA"/>
    <n v="47.724756406775086"/>
  </r>
  <r>
    <n v="2019"/>
    <d v="2019-03-20T00:00:00"/>
    <x v="10"/>
    <s v="BDR"/>
    <x v="5"/>
    <d v="1899-12-30T08:41:00"/>
    <n v="30"/>
    <s v="frg"/>
    <s v="French Grunt"/>
    <s v="Haemulon flavolineatum"/>
    <x v="3"/>
    <x v="0"/>
    <n v="15"/>
    <n v="1"/>
    <m/>
    <n v="1.349E-2"/>
    <n v="3"/>
    <s v="NA"/>
    <s v="NA"/>
    <n v="45.528750000000002"/>
    <s v="NA"/>
    <n v="45.528750000000002"/>
  </r>
  <r>
    <n v="2019"/>
    <d v="2019-03-20T00:00:00"/>
    <x v="10"/>
    <s v="BDR"/>
    <x v="5"/>
    <d v="1899-12-30T08:41:00"/>
    <n v="30"/>
    <s v="grb"/>
    <s v="Graysby"/>
    <s v="Cephalopholis cruentata"/>
    <x v="2"/>
    <x v="0"/>
    <n v="20"/>
    <n v="2"/>
    <m/>
    <n v="1.1220000000000001E-2"/>
    <n v="3.07"/>
    <s v="NA"/>
    <s v="NA"/>
    <n v="110.70186655152514"/>
    <s v="NA"/>
    <n v="221.40373310305029"/>
  </r>
  <r>
    <n v="2019"/>
    <d v="2019-03-20T00:00:00"/>
    <x v="10"/>
    <s v="BDR"/>
    <x v="5"/>
    <d v="1899-12-30T08:41:00"/>
    <n v="30"/>
    <s v="ygf"/>
    <s v="Goatfish"/>
    <s v="Mulloidichthys martinicus"/>
    <x v="4"/>
    <x v="0"/>
    <n v="15"/>
    <n v="5"/>
    <m/>
    <n v="9.7699999999999992E-3"/>
    <n v="3.12"/>
    <s v="NA"/>
    <s v="NA"/>
    <n v="45.635129993427114"/>
    <s v="NA"/>
    <n v="228.17564996713557"/>
  </r>
  <r>
    <n v="2019"/>
    <d v="2019-03-20T00:00:00"/>
    <x v="10"/>
    <s v="BDR"/>
    <x v="5"/>
    <d v="1899-12-30T08:41:00"/>
    <n v="30"/>
    <s v="sms"/>
    <s v="Schoolmaster snapper"/>
    <s v="Lutjanus apodus"/>
    <x v="0"/>
    <x v="0"/>
    <n v="26"/>
    <n v="1"/>
    <m/>
    <n v="1.413E-2"/>
    <n v="2.98"/>
    <s v="NA"/>
    <s v="NA"/>
    <n v="232.68197359448862"/>
    <s v="NA"/>
    <n v="232.68197359448862"/>
  </r>
  <r>
    <n v="2019"/>
    <d v="2019-03-20T00:00:00"/>
    <x v="10"/>
    <s v="BDR"/>
    <x v="5"/>
    <d v="1899-12-30T08:41:00"/>
    <n v="30"/>
    <s v="smg"/>
    <s v="Smallmouth Grunt"/>
    <s v="Haemulon chrysargyreum"/>
    <x v="3"/>
    <x v="0"/>
    <n v="17"/>
    <n v="30"/>
    <m/>
    <n v="1.259E-2"/>
    <n v="2.99"/>
    <s v="NA"/>
    <s v="NA"/>
    <n v="60.12678810658732"/>
    <s v="NA"/>
    <n v="1803.8036431976195"/>
  </r>
  <r>
    <n v="2019"/>
    <d v="2019-03-20T00:00:00"/>
    <x v="10"/>
    <s v="BDR"/>
    <x v="5"/>
    <d v="1899-12-30T08:41:00"/>
    <n v="30"/>
    <s v="bdb"/>
    <s v="Banded Butterflyfish"/>
    <s v="Chaetodan striatus"/>
    <x v="16"/>
    <x v="0"/>
    <n v="14"/>
    <n v="2"/>
    <m/>
    <n v="2.239E-2"/>
    <n v="3.03"/>
    <s v="NA"/>
    <s v="NA"/>
    <n v="66.500060694640908"/>
    <s v="NA"/>
    <n v="133.00012138928182"/>
  </r>
  <r>
    <n v="2019"/>
    <d v="2019-03-20T00:00:00"/>
    <x v="10"/>
    <s v="BDR"/>
    <x v="5"/>
    <d v="1899-12-30T08:41:00"/>
    <n v="30"/>
    <s v="grb"/>
    <s v="Graysby"/>
    <s v="Cephalopholis cruentata"/>
    <x v="2"/>
    <x v="0"/>
    <n v="15"/>
    <n v="1"/>
    <m/>
    <n v="1.1220000000000001E-2"/>
    <n v="3.07"/>
    <s v="NA"/>
    <s v="NA"/>
    <n v="45.771276260722111"/>
    <s v="NA"/>
    <n v="45.771276260722111"/>
  </r>
  <r>
    <n v="2019"/>
    <d v="2019-03-20T00:00:00"/>
    <x v="10"/>
    <s v="BDR"/>
    <x v="5"/>
    <d v="1899-12-30T08:41:00"/>
    <n v="30"/>
    <s v="smg"/>
    <s v="Smallmouth Grunt"/>
    <s v="Haemulon chrysargyreum"/>
    <x v="3"/>
    <x v="0"/>
    <n v="15"/>
    <n v="1"/>
    <m/>
    <n v="1.259E-2"/>
    <n v="2.99"/>
    <s v="NA"/>
    <s v="NA"/>
    <n v="41.356006478222746"/>
    <s v="NA"/>
    <n v="41.356006478222746"/>
  </r>
  <r>
    <n v="2019"/>
    <d v="2019-03-20T00:00:00"/>
    <x v="10"/>
    <s v="BDR"/>
    <x v="5"/>
    <d v="1899-12-30T08:41:00"/>
    <n v="30"/>
    <s v="4eb"/>
    <s v="Foureye Butterflyfish"/>
    <s v="Chaetodon capistratus"/>
    <x v="16"/>
    <x v="0"/>
    <n v="10"/>
    <n v="2"/>
    <m/>
    <n v="2.512E-2"/>
    <n v="3.1"/>
    <s v="NA"/>
    <s v="NA"/>
    <n v="31.624206344269499"/>
    <s v="NA"/>
    <n v="63.248412688538998"/>
  </r>
  <r>
    <n v="2019"/>
    <d v="2019-03-20T00:00:00"/>
    <x v="10"/>
    <s v="BDR"/>
    <x v="5"/>
    <d v="1899-12-30T08:41:00"/>
    <n v="30"/>
    <s v="sph"/>
    <s v="Spanish Hogfish"/>
    <s v="Bodianus rufus"/>
    <x v="1"/>
    <x v="0"/>
    <n v="5"/>
    <n v="1"/>
    <m/>
    <n v="1.44E-2"/>
    <n v="3.0531999999999999"/>
    <s v="NA"/>
    <s v="NA"/>
    <n v="1.9609102169436501"/>
    <s v="NA"/>
    <n v="1.9609102169436501"/>
  </r>
  <r>
    <n v="2019"/>
    <d v="2019-03-20T00:00:00"/>
    <x v="10"/>
    <s v="BDR"/>
    <x v="5"/>
    <d v="1899-12-30T08:41:00"/>
    <n v="30"/>
    <s v="yhw"/>
    <s v="Yellowhead Wrasse"/>
    <s v="Halichoeres garnoti"/>
    <x v="1"/>
    <x v="0"/>
    <n v="4"/>
    <n v="3"/>
    <m/>
    <n v="0.01"/>
    <n v="3.13"/>
    <s v="NA"/>
    <s v="NA"/>
    <n v="0.76638637095611406"/>
    <s v="NA"/>
    <n v="2.2991591128683422"/>
  </r>
  <r>
    <n v="2019"/>
    <d v="2019-03-20T00:00:00"/>
    <x v="10"/>
    <s v="BDR"/>
    <x v="5"/>
    <d v="1899-12-30T08:41:00"/>
    <n v="30"/>
    <s v="yhw"/>
    <s v="Yellowhead Wrasse"/>
    <s v="Halichoeres garnoti"/>
    <x v="1"/>
    <x v="0"/>
    <n v="8"/>
    <n v="1"/>
    <m/>
    <n v="0.01"/>
    <n v="3.13"/>
    <s v="NA"/>
    <s v="NA"/>
    <n v="6.7092142277548126"/>
    <s v="NA"/>
    <n v="6.7092142277548126"/>
  </r>
  <r>
    <n v="2019"/>
    <d v="2019-03-20T00:00:00"/>
    <x v="10"/>
    <s v="BDR"/>
    <x v="5"/>
    <d v="1899-12-30T08:41:00"/>
    <n v="30"/>
    <s v="fra"/>
    <s v="French Angelfish"/>
    <s v="Pomacanthus paru"/>
    <x v="15"/>
    <x v="0"/>
    <n v="26"/>
    <n v="1"/>
    <m/>
    <n v="3.09E-2"/>
    <n v="2.95"/>
    <s v="NA"/>
    <s v="NA"/>
    <n v="461.45553114513183"/>
    <s v="NA"/>
    <n v="461.45553114513183"/>
  </r>
  <r>
    <n v="2019"/>
    <d v="2019-03-20T00:00:00"/>
    <x v="10"/>
    <s v="BDR"/>
    <x v="5"/>
    <d v="1899-12-30T08:41:00"/>
    <n v="30"/>
    <s v="bdb"/>
    <s v="Banded Butterflyfish"/>
    <s v="Chaetodan striatus"/>
    <x v="16"/>
    <x v="0"/>
    <n v="13"/>
    <n v="1"/>
    <m/>
    <n v="2.239E-2"/>
    <n v="3.03"/>
    <s v="NA"/>
    <s v="NA"/>
    <n v="53.125429118516934"/>
    <s v="NA"/>
    <n v="53.125429118516934"/>
  </r>
  <r>
    <n v="2019"/>
    <d v="2019-03-20T00:00:00"/>
    <x v="10"/>
    <s v="BDR"/>
    <x v="5"/>
    <d v="1899-12-30T08:41:00"/>
    <n v="30"/>
    <s v="grb"/>
    <s v="Graysby"/>
    <s v="Cephalopholis cruentata"/>
    <x v="2"/>
    <x v="0"/>
    <n v="28"/>
    <n v="1"/>
    <m/>
    <n v="1.1220000000000001E-2"/>
    <n v="3.07"/>
    <s v="NA"/>
    <s v="NA"/>
    <n v="311.00545970612069"/>
    <s v="NA"/>
    <n v="311.00545970612069"/>
  </r>
  <r>
    <n v="2019"/>
    <d v="2019-03-20T00:00:00"/>
    <x v="10"/>
    <s v="BDR"/>
    <x v="5"/>
    <d v="1899-12-30T08:41:00"/>
    <n v="30"/>
    <s v="prp"/>
    <s v="Princess Parrotfish"/>
    <s v="Scarus taeniopterus"/>
    <x v="7"/>
    <x v="1"/>
    <n v="23"/>
    <n v="6"/>
    <s v="i"/>
    <n v="3.3500000000000002E-2"/>
    <n v="2.7086000000000001"/>
    <n v="-3.2256999999999998"/>
    <n v="2.3852000000000002"/>
    <n v="163.46351132632066"/>
    <n v="255.56020890468707"/>
    <n v="1533.3612534281224"/>
  </r>
  <r>
    <n v="2019"/>
    <d v="2019-03-20T00:00:00"/>
    <x v="10"/>
    <s v="BDR"/>
    <x v="5"/>
    <d v="1899-12-30T08:41:00"/>
    <n v="30"/>
    <s v="rbp"/>
    <s v="Redband Parrotfish"/>
    <s v="Sparisoma aurofrenatum"/>
    <x v="7"/>
    <x v="1"/>
    <n v="14"/>
    <n v="1"/>
    <s v="i"/>
    <n v="1.072E-2"/>
    <n v="3.12"/>
    <n v="-4.0781000000000001"/>
    <n v="2.7437999999999998"/>
    <n v="40.375160027328299"/>
    <n v="64.631778134170816"/>
    <n v="64.631778134170816"/>
  </r>
  <r>
    <n v="2019"/>
    <d v="2019-03-20T00:00:00"/>
    <x v="10"/>
    <s v="BDR"/>
    <x v="5"/>
    <d v="1899-12-30T08:41:00"/>
    <n v="30"/>
    <s v="qup"/>
    <s v="Queen Parrotfish"/>
    <s v="Scarus vetula"/>
    <x v="7"/>
    <x v="1"/>
    <n v="21"/>
    <n v="1"/>
    <s v="i"/>
    <n v="1.38E-2"/>
    <n v="3.03"/>
    <n v="-5.0162000000000004"/>
    <n v="3.1109"/>
    <n v="140.02434487876087"/>
    <n v="161.43288343397762"/>
    <n v="161.43288343397762"/>
  </r>
  <r>
    <n v="2019"/>
    <d v="2019-03-20T00:00:00"/>
    <x v="10"/>
    <s v="BDR"/>
    <x v="5"/>
    <d v="1899-12-30T08:41:00"/>
    <n v="30"/>
    <s v="prp"/>
    <s v="Princess Parrotfish"/>
    <s v="Scarus taeniopterus"/>
    <x v="7"/>
    <x v="1"/>
    <n v="15"/>
    <n v="2"/>
    <s v="i"/>
    <n v="3.3500000000000002E-2"/>
    <n v="2.7086000000000001"/>
    <n v="-3.2256999999999998"/>
    <n v="2.3852000000000002"/>
    <n v="51.357702984233178"/>
    <n v="92.19616810425471"/>
    <n v="184.39233620850942"/>
  </r>
  <r>
    <n v="2019"/>
    <d v="2019-03-20T00:00:00"/>
    <x v="10"/>
    <s v="BDR"/>
    <x v="5"/>
    <d v="1899-12-30T08:41:00"/>
    <n v="30"/>
    <s v="stop"/>
    <s v="Stoplight Parrotfish"/>
    <s v="Sparisoma viride"/>
    <x v="7"/>
    <x v="1"/>
    <n v="27"/>
    <n v="2"/>
    <s v="i"/>
    <n v="1.38E-2"/>
    <n v="3.04"/>
    <n v="-4.4317000000000002"/>
    <n v="2.9051"/>
    <n v="309.9023927596819"/>
    <n v="428.20809318874581"/>
    <n v="856.41618637749161"/>
  </r>
  <r>
    <n v="2019"/>
    <d v="2019-03-20T00:00:00"/>
    <x v="10"/>
    <s v="BDR"/>
    <x v="5"/>
    <d v="1899-12-30T08:41:00"/>
    <n v="30"/>
    <s v="stop"/>
    <s v="Stoplight Parrotfish"/>
    <s v="Sparisoma viride"/>
    <x v="7"/>
    <x v="1"/>
    <n v="15"/>
    <n v="1"/>
    <s v="j"/>
    <n v="1.38E-2"/>
    <n v="3.04"/>
    <n v="-4.4317000000000002"/>
    <n v="2.9051"/>
    <n v="51.903484390238546"/>
    <n v="77.635922295629129"/>
    <n v="77.635922295629129"/>
  </r>
  <r>
    <n v="2019"/>
    <d v="2019-03-20T00:00:00"/>
    <x v="10"/>
    <s v="BDR"/>
    <x v="5"/>
    <d v="1899-12-30T08:41:00"/>
    <n v="30"/>
    <s v="prp"/>
    <s v="Princess Parrotfish"/>
    <s v="Scarus taeniopterus"/>
    <x v="7"/>
    <x v="1"/>
    <n v="20"/>
    <n v="2"/>
    <s v="i"/>
    <n v="3.3500000000000002E-2"/>
    <n v="2.7086000000000001"/>
    <n v="-3.2256999999999998"/>
    <n v="2.3852000000000002"/>
    <n v="111.94756544450011"/>
    <n v="183.11197449783583"/>
    <n v="366.22394899567166"/>
  </r>
  <r>
    <n v="2019"/>
    <d v="2019-03-20T00:00:00"/>
    <x v="10"/>
    <s v="BDR"/>
    <x v="5"/>
    <d v="1899-12-30T08:41:00"/>
    <n v="30"/>
    <s v="stop"/>
    <s v="Stoplight Parrotfish"/>
    <s v="Sparisoma viride"/>
    <x v="7"/>
    <x v="1"/>
    <n v="23"/>
    <n v="1"/>
    <s v="i"/>
    <n v="1.38E-2"/>
    <n v="3.04"/>
    <n v="-4.4317000000000002"/>
    <n v="2.9051"/>
    <n v="190.34072005024225"/>
    <n v="268.75437106326598"/>
    <n v="268.75437106326598"/>
  </r>
  <r>
    <n v="2019"/>
    <d v="2019-03-20T00:00:00"/>
    <x v="10"/>
    <s v="BDR"/>
    <x v="5"/>
    <d v="1899-12-30T08:41:00"/>
    <n v="30"/>
    <s v="stop"/>
    <s v="Stoplight Parrotfish"/>
    <s v="Sparisoma viride"/>
    <x v="7"/>
    <x v="1"/>
    <n v="30"/>
    <n v="1"/>
    <s v="i"/>
    <n v="1.38E-2"/>
    <n v="3.04"/>
    <n v="-4.4317000000000002"/>
    <n v="2.9051"/>
    <n v="426.90151962585236"/>
    <n v="581.54718397712224"/>
    <n v="581.54718397712224"/>
  </r>
  <r>
    <n v="2019"/>
    <d v="2019-03-20T00:00:00"/>
    <x v="10"/>
    <s v="BDR"/>
    <x v="5"/>
    <d v="1899-12-30T08:41:00"/>
    <n v="30"/>
    <s v="stop"/>
    <s v="Stoplight Parrotfish"/>
    <s v="Sparisoma viride"/>
    <x v="7"/>
    <x v="1"/>
    <n v="25"/>
    <n v="1"/>
    <s v="i"/>
    <n v="1.38E-2"/>
    <n v="3.04"/>
    <n v="-4.4317000000000002"/>
    <n v="2.9051"/>
    <n v="245.25434644114358"/>
    <n v="342.41715863912742"/>
    <n v="342.41715863912742"/>
  </r>
  <r>
    <n v="2019"/>
    <d v="2019-03-20T00:00:00"/>
    <x v="10"/>
    <s v="BDR"/>
    <x v="5"/>
    <d v="1899-12-30T08:41:00"/>
    <n v="30"/>
    <s v="prp"/>
    <s v="Princess Parrotfish"/>
    <s v="Scarus taeniopterus"/>
    <x v="7"/>
    <x v="1"/>
    <n v="34"/>
    <n v="1"/>
    <s v="t"/>
    <n v="3.3500000000000002E-2"/>
    <n v="2.7086000000000001"/>
    <n v="-3.2256999999999998"/>
    <n v="2.3852000000000002"/>
    <n v="471.20360209596794"/>
    <n v="649.20747688759423"/>
    <n v="649.20747688759423"/>
  </r>
  <r>
    <n v="2019"/>
    <d v="2019-03-20T00:00:00"/>
    <x v="10"/>
    <s v="BDR"/>
    <x v="5"/>
    <d v="1899-12-30T08:41:00"/>
    <n v="30"/>
    <s v="stop"/>
    <s v="Stoplight Parrotfish"/>
    <s v="Sparisoma viride"/>
    <x v="7"/>
    <x v="1"/>
    <n v="42"/>
    <n v="1"/>
    <s v="t"/>
    <n v="1.38E-2"/>
    <n v="3.04"/>
    <n v="-4.4317000000000002"/>
    <n v="2.9051"/>
    <n v="1187.2903260267183"/>
    <n v="1545.6156750168914"/>
    <n v="1545.6156750168914"/>
  </r>
  <r>
    <n v="2019"/>
    <d v="2019-03-20T00:00:00"/>
    <x v="10"/>
    <s v="BDR"/>
    <x v="5"/>
    <d v="1899-12-30T08:41:00"/>
    <n v="30"/>
    <s v="scf"/>
    <s v="Scrawled Filefish"/>
    <s v="Aluterus scriptus"/>
    <x v="9"/>
    <x v="2"/>
    <n v="31"/>
    <n v="1"/>
    <m/>
    <n v="0.82299999999999995"/>
    <n v="1.8136000000000001"/>
    <s v="NA"/>
    <s v="NA"/>
    <n v="416.99745378508737"/>
    <s v="NA"/>
    <n v="416.99745378508737"/>
  </r>
  <r>
    <n v="2019"/>
    <d v="2019-03-20T00:00:00"/>
    <x v="10"/>
    <s v="BDR"/>
    <x v="5"/>
    <d v="1899-12-30T08:41:00"/>
    <n v="30"/>
    <s v="rkb"/>
    <s v="Rock Beauty"/>
    <s v="Holacanthus tricolour"/>
    <x v="15"/>
    <x v="2"/>
    <n v="20"/>
    <n v="1"/>
    <m/>
    <n v="3.388E-2"/>
    <n v="2.91"/>
    <s v="NA"/>
    <s v="NA"/>
    <n v="206.98586519335453"/>
    <s v="NA"/>
    <n v="206.98586519335453"/>
  </r>
  <r>
    <n v="2019"/>
    <d v="2019-03-20T00:00:00"/>
    <x v="10"/>
    <s v="BDR"/>
    <x v="5"/>
    <d v="1899-12-30T08:41:00"/>
    <n v="30"/>
    <s v="snp"/>
    <s v="Sharp-nose puffer "/>
    <s v="Canthigaster rostrata"/>
    <x v="11"/>
    <x v="2"/>
    <n v="4"/>
    <n v="5"/>
    <m/>
    <n v="2.239E-2"/>
    <n v="2.96"/>
    <s v="NA"/>
    <s v="NA"/>
    <n v="1.3556627654519102"/>
    <s v="NA"/>
    <n v="6.7783138272595513"/>
  </r>
  <r>
    <n v="2019"/>
    <d v="2019-03-20T00:00:00"/>
    <x v="10"/>
    <s v="BDR"/>
    <x v="6"/>
    <d v="1899-12-30T08:41:00"/>
    <n v="30"/>
    <s v="wsf"/>
    <s v="Whitespotted Filefish"/>
    <s v="Cantherhines macrocerus"/>
    <x v="9"/>
    <x v="0"/>
    <n v="15"/>
    <n v="1"/>
    <m/>
    <n v="2.291E-2"/>
    <n v="2.89"/>
    <s v="NA"/>
    <s v="NA"/>
    <n v="57.402238376338723"/>
    <s v="NA"/>
    <n v="57.402238376338723"/>
  </r>
  <r>
    <n v="2019"/>
    <d v="2019-03-20T00:00:00"/>
    <x v="10"/>
    <s v="BDR"/>
    <x v="6"/>
    <d v="1899-12-30T08:41:00"/>
    <n v="30"/>
    <s v="smg"/>
    <s v="Smallmouth Grunt"/>
    <s v="Haemulon chrysargyreum"/>
    <x v="3"/>
    <x v="0"/>
    <n v="10"/>
    <n v="3"/>
    <m/>
    <n v="1.259E-2"/>
    <n v="2.99"/>
    <s v="NA"/>
    <s v="NA"/>
    <n v="12.303416611833665"/>
    <s v="NA"/>
    <n v="36.910249835500991"/>
  </r>
  <r>
    <n v="2019"/>
    <d v="2019-03-20T00:00:00"/>
    <x v="10"/>
    <s v="BDR"/>
    <x v="6"/>
    <d v="1899-12-30T08:41:00"/>
    <n v="30"/>
    <s v="4eb"/>
    <s v="Foureye Butterflyfish"/>
    <s v="Chaetodon capistratus"/>
    <x v="16"/>
    <x v="0"/>
    <n v="10"/>
    <n v="1"/>
    <m/>
    <n v="2.512E-2"/>
    <n v="3.1"/>
    <s v="NA"/>
    <s v="NA"/>
    <n v="31.624206344269499"/>
    <s v="NA"/>
    <n v="31.624206344269499"/>
  </r>
  <r>
    <n v="2019"/>
    <d v="2019-03-20T00:00:00"/>
    <x v="10"/>
    <s v="BDR"/>
    <x v="6"/>
    <d v="1899-12-30T08:41:00"/>
    <n v="30"/>
    <s v="grb"/>
    <s v="Graysby"/>
    <s v="Cephalopholis cruentata"/>
    <x v="2"/>
    <x v="0"/>
    <n v="15"/>
    <n v="2"/>
    <m/>
    <n v="1.1220000000000001E-2"/>
    <n v="3.07"/>
    <s v="NA"/>
    <s v="NA"/>
    <n v="45.771276260722111"/>
    <s v="NA"/>
    <n v="91.542552521444222"/>
  </r>
  <r>
    <n v="2019"/>
    <d v="2019-03-20T00:00:00"/>
    <x v="10"/>
    <s v="BDR"/>
    <x v="6"/>
    <d v="1899-12-30T08:41:00"/>
    <n v="30"/>
    <s v="grb"/>
    <s v="Graysby"/>
    <s v="Cephalopholis cruentata"/>
    <x v="2"/>
    <x v="0"/>
    <n v="20"/>
    <n v="2"/>
    <m/>
    <n v="1.1220000000000001E-2"/>
    <n v="3.07"/>
    <s v="NA"/>
    <s v="NA"/>
    <n v="110.70186655152514"/>
    <s v="NA"/>
    <n v="221.40373310305029"/>
  </r>
  <r>
    <n v="2019"/>
    <d v="2019-03-20T00:00:00"/>
    <x v="10"/>
    <s v="BDR"/>
    <x v="6"/>
    <d v="1899-12-30T08:41:00"/>
    <n v="30"/>
    <s v="bbs"/>
    <s v="Blackbar soldierfish"/>
    <s v="Myripristis jacobus "/>
    <x v="6"/>
    <x v="0"/>
    <n v="17"/>
    <n v="2"/>
    <m/>
    <n v="1.2019999999999999E-2"/>
    <n v="3.06"/>
    <s v="NA"/>
    <s v="NA"/>
    <n v="69.99679693541637"/>
    <s v="NA"/>
    <n v="139.99359387083274"/>
  </r>
  <r>
    <n v="2019"/>
    <d v="2019-03-20T00:00:00"/>
    <x v="10"/>
    <s v="BDR"/>
    <x v="6"/>
    <d v="1899-12-30T08:41:00"/>
    <n v="30"/>
    <s v="frg"/>
    <s v="French Grunt"/>
    <s v="Haemulon flavolineatum"/>
    <x v="3"/>
    <x v="0"/>
    <n v="17"/>
    <n v="1"/>
    <m/>
    <n v="1.349E-2"/>
    <n v="3"/>
    <s v="NA"/>
    <s v="NA"/>
    <n v="66.27637"/>
    <s v="NA"/>
    <n v="66.27637"/>
  </r>
  <r>
    <n v="2019"/>
    <d v="2019-03-20T00:00:00"/>
    <x v="10"/>
    <s v="BDR"/>
    <x v="6"/>
    <d v="1899-12-30T08:41:00"/>
    <n v="30"/>
    <s v="ygf"/>
    <s v="Goatfish"/>
    <s v="Mulloidichthys martinicus"/>
    <x v="4"/>
    <x v="0"/>
    <n v="15"/>
    <n v="1"/>
    <m/>
    <n v="9.7699999999999992E-3"/>
    <n v="3.12"/>
    <s v="NA"/>
    <s v="NA"/>
    <n v="45.635129993427114"/>
    <s v="NA"/>
    <n v="45.635129993427114"/>
  </r>
  <r>
    <n v="2019"/>
    <d v="2019-03-20T00:00:00"/>
    <x v="10"/>
    <s v="BDR"/>
    <x v="6"/>
    <d v="1899-12-30T08:41:00"/>
    <n v="30"/>
    <s v="crf"/>
    <s v="Creole Fish"/>
    <s v="Paranthias furcifer"/>
    <x v="2"/>
    <x v="0"/>
    <n v="20"/>
    <n v="5"/>
    <m/>
    <n v="1.35E-2"/>
    <n v="3.0430000000000001"/>
    <s v="NA"/>
    <s v="NA"/>
    <n v="122.8479872322426"/>
    <s v="NA"/>
    <n v="614.239936161213"/>
  </r>
  <r>
    <n v="2019"/>
    <d v="2019-03-20T00:00:00"/>
    <x v="10"/>
    <s v="BDR"/>
    <x v="6"/>
    <d v="1899-12-30T08:41:00"/>
    <n v="30"/>
    <s v="bbs"/>
    <s v="Blackbar soldierfish"/>
    <s v="Myripristis jacobus "/>
    <x v="6"/>
    <x v="0"/>
    <n v="15"/>
    <n v="2"/>
    <m/>
    <n v="1.2019999999999999E-2"/>
    <n v="3.06"/>
    <s v="NA"/>
    <s v="NA"/>
    <n v="47.724756406775086"/>
    <s v="NA"/>
    <n v="95.449512813550172"/>
  </r>
  <r>
    <n v="2019"/>
    <d v="2019-03-20T00:00:00"/>
    <x v="10"/>
    <s v="BDR"/>
    <x v="6"/>
    <d v="1899-12-30T08:41:00"/>
    <n v="30"/>
    <s v="frg"/>
    <s v="French Grunt"/>
    <s v="Haemulon flavolineatum"/>
    <x v="3"/>
    <x v="0"/>
    <n v="15"/>
    <n v="1"/>
    <m/>
    <n v="1.349E-2"/>
    <n v="3"/>
    <s v="NA"/>
    <s v="NA"/>
    <n v="45.528750000000002"/>
    <s v="NA"/>
    <n v="45.528750000000002"/>
  </r>
  <r>
    <n v="2019"/>
    <d v="2019-03-20T00:00:00"/>
    <x v="10"/>
    <s v="BDR"/>
    <x v="6"/>
    <d v="1899-12-30T08:41:00"/>
    <n v="30"/>
    <s v="grb"/>
    <s v="Graysby"/>
    <s v="Cephalopholis cruentata"/>
    <x v="2"/>
    <x v="0"/>
    <n v="21"/>
    <n v="2"/>
    <m/>
    <n v="1.1220000000000001E-2"/>
    <n v="3.07"/>
    <s v="NA"/>
    <s v="NA"/>
    <n v="128.58967294987866"/>
    <s v="NA"/>
    <n v="257.17934589975732"/>
  </r>
  <r>
    <n v="2019"/>
    <d v="2019-03-20T00:00:00"/>
    <x v="10"/>
    <s v="BDR"/>
    <x v="6"/>
    <d v="1899-12-30T08:41:00"/>
    <n v="30"/>
    <s v="she"/>
    <s v="Sharptail Eel"/>
    <s v="Myrichthys breviceps"/>
    <x v="21"/>
    <x v="0"/>
    <n v="33"/>
    <n v="1"/>
    <m/>
    <n v="1.5100000000000001E-3"/>
    <n v="2.91"/>
    <s v="NA"/>
    <s v="NA"/>
    <n v="39.614347993764987"/>
    <s v="NA"/>
    <n v="39.614347993764987"/>
  </r>
  <r>
    <n v="2019"/>
    <d v="2019-03-20T00:00:00"/>
    <x v="10"/>
    <s v="BDR"/>
    <x v="6"/>
    <d v="1899-12-30T08:41:00"/>
    <n v="30"/>
    <s v="grb"/>
    <s v="Graysby"/>
    <s v="Cephalopholis cruentata"/>
    <x v="2"/>
    <x v="0"/>
    <n v="15"/>
    <n v="1"/>
    <m/>
    <n v="1.1220000000000001E-2"/>
    <n v="3.07"/>
    <s v="NA"/>
    <s v="NA"/>
    <n v="45.771276260722111"/>
    <s v="NA"/>
    <n v="45.771276260722111"/>
  </r>
  <r>
    <n v="2019"/>
    <d v="2019-03-20T00:00:00"/>
    <x v="10"/>
    <s v="BDR"/>
    <x v="6"/>
    <d v="1899-12-30T08:41:00"/>
    <n v="30"/>
    <s v="yhw"/>
    <s v="Yellowhead Wrasse"/>
    <s v="Halichoeres garnoti"/>
    <x v="1"/>
    <x v="0"/>
    <n v="7"/>
    <n v="1"/>
    <m/>
    <n v="0.01"/>
    <n v="3.13"/>
    <s v="NA"/>
    <s v="NA"/>
    <n v="4.4172996945205609"/>
    <s v="NA"/>
    <n v="4.4172996945205609"/>
  </r>
  <r>
    <n v="2019"/>
    <d v="2019-03-20T00:00:00"/>
    <x v="10"/>
    <s v="BDR"/>
    <x v="6"/>
    <d v="1899-12-30T08:41:00"/>
    <n v="30"/>
    <s v="bhw"/>
    <s v="Bluehead Wrasse"/>
    <s v="Thalassoma bifasciatum"/>
    <x v="1"/>
    <x v="0"/>
    <n v="3"/>
    <n v="4"/>
    <m/>
    <n v="8.9099999999999995E-3"/>
    <n v="3.01"/>
    <s v="NA"/>
    <s v="NA"/>
    <n v="0.24322750267948948"/>
    <s v="NA"/>
    <n v="0.97291001071795791"/>
  </r>
  <r>
    <n v="2019"/>
    <d v="2019-03-20T00:00:00"/>
    <x v="10"/>
    <s v="BDR"/>
    <x v="6"/>
    <d v="1899-12-30T08:41:00"/>
    <n v="30"/>
    <s v="blt"/>
    <s v="Blue Tang"/>
    <s v="Acanthurus coeruleus"/>
    <x v="8"/>
    <x v="1"/>
    <n v="20"/>
    <n v="1"/>
    <m/>
    <n v="2.512E-2"/>
    <n v="2.96"/>
    <n v="-2.8241999999999998"/>
    <n v="2.2637999999999998"/>
    <n v="178.26595997942468"/>
    <n v="242.58933511332035"/>
    <n v="242.58933511332035"/>
  </r>
  <r>
    <n v="2019"/>
    <d v="2019-03-20T00:00:00"/>
    <x v="10"/>
    <s v="BDR"/>
    <x v="6"/>
    <d v="1899-12-30T08:41:00"/>
    <n v="30"/>
    <s v="stop"/>
    <s v="Stoplight Parrotfish"/>
    <s v="Sparisoma viride"/>
    <x v="7"/>
    <x v="1"/>
    <n v="15"/>
    <n v="1"/>
    <s v="i"/>
    <n v="1.38E-2"/>
    <n v="3.04"/>
    <n v="-4.4317000000000002"/>
    <n v="2.9051"/>
    <n v="51.903484390238546"/>
    <n v="77.635922295629129"/>
    <n v="77.635922295629129"/>
  </r>
  <r>
    <n v="2019"/>
    <d v="2019-03-20T00:00:00"/>
    <x v="10"/>
    <s v="BDR"/>
    <x v="6"/>
    <d v="1899-12-30T08:41:00"/>
    <n v="30"/>
    <s v="blt"/>
    <s v="Blue Tang"/>
    <s v="Acanthurus coeruleus"/>
    <x v="8"/>
    <x v="1"/>
    <n v="20"/>
    <n v="3"/>
    <m/>
    <n v="2.512E-2"/>
    <n v="2.96"/>
    <n v="-2.8241999999999998"/>
    <n v="2.2637999999999998"/>
    <n v="178.26595997942468"/>
    <n v="242.58933511332035"/>
    <n v="727.76800533996106"/>
  </r>
  <r>
    <n v="2019"/>
    <d v="2019-03-20T00:00:00"/>
    <x v="10"/>
    <s v="BDR"/>
    <x v="6"/>
    <d v="1899-12-30T08:41:00"/>
    <n v="30"/>
    <s v="stop"/>
    <s v="Stoplight Parrotfish"/>
    <s v="Sparisoma viride"/>
    <x v="7"/>
    <x v="1"/>
    <n v="27"/>
    <n v="1"/>
    <s v="i"/>
    <n v="1.38E-2"/>
    <n v="3.04"/>
    <n v="-4.4317000000000002"/>
    <n v="2.9051"/>
    <n v="309.9023927596819"/>
    <n v="428.20809318874581"/>
    <n v="428.20809318874581"/>
  </r>
  <r>
    <n v="2019"/>
    <d v="2019-03-20T00:00:00"/>
    <x v="10"/>
    <s v="BDR"/>
    <x v="6"/>
    <d v="1899-12-30T08:41:00"/>
    <n v="30"/>
    <s v="prp"/>
    <s v="Princess Parrotfish"/>
    <s v="Scarus taeniopterus"/>
    <x v="7"/>
    <x v="1"/>
    <n v="20"/>
    <n v="2"/>
    <s v="i"/>
    <n v="3.3500000000000002E-2"/>
    <n v="2.7086000000000001"/>
    <n v="-3.2256999999999998"/>
    <n v="2.3852000000000002"/>
    <n v="111.94756544450011"/>
    <n v="183.11197449783583"/>
    <n v="366.22394899567166"/>
  </r>
  <r>
    <n v="2019"/>
    <d v="2019-03-20T00:00:00"/>
    <x v="10"/>
    <s v="BDR"/>
    <x v="6"/>
    <d v="1899-12-30T08:41:00"/>
    <n v="30"/>
    <s v="stop"/>
    <s v="Stoplight Parrotfish"/>
    <s v="Sparisoma viride"/>
    <x v="7"/>
    <x v="1"/>
    <n v="20"/>
    <n v="2"/>
    <s v="i"/>
    <n v="1.38E-2"/>
    <n v="3.04"/>
    <n v="-4.4317000000000002"/>
    <n v="2.9051"/>
    <n v="124.45440510662077"/>
    <n v="179.06975540636282"/>
    <n v="358.13951081272563"/>
  </r>
  <r>
    <n v="2019"/>
    <d v="2019-03-20T00:00:00"/>
    <x v="10"/>
    <s v="BDR"/>
    <x v="6"/>
    <d v="1899-12-30T08:41:00"/>
    <n v="30"/>
    <s v="blt"/>
    <s v="Blue Tang"/>
    <s v="Acanthurus coeruleus"/>
    <x v="8"/>
    <x v="1"/>
    <n v="15"/>
    <n v="1"/>
    <m/>
    <n v="2.512E-2"/>
    <n v="2.96"/>
    <n v="-2.8241999999999998"/>
    <n v="2.2637999999999998"/>
    <n v="76.076366478829684"/>
    <n v="126.48394196747614"/>
    <n v="126.48394196747614"/>
  </r>
  <r>
    <n v="2019"/>
    <d v="2019-03-20T00:00:00"/>
    <x v="10"/>
    <s v="BDR"/>
    <x v="6"/>
    <d v="1899-12-30T08:41:00"/>
    <n v="30"/>
    <s v="prp"/>
    <s v="Princess Parrotfish"/>
    <s v="Scarus taeniopterus"/>
    <x v="7"/>
    <x v="1"/>
    <n v="14"/>
    <n v="1"/>
    <s v="j"/>
    <n v="3.3500000000000002E-2"/>
    <n v="2.7086000000000001"/>
    <n v="-3.2256999999999998"/>
    <n v="2.3852000000000002"/>
    <n v="42.603688875365265"/>
    <n v="78.206813423753971"/>
    <n v="78.206813423753971"/>
  </r>
  <r>
    <n v="2019"/>
    <d v="2019-03-20T00:00:00"/>
    <x v="10"/>
    <s v="BDR"/>
    <x v="6"/>
    <d v="1899-12-30T08:41:00"/>
    <n v="30"/>
    <s v="prp"/>
    <s v="Princess Parrotfish"/>
    <s v="Scarus taeniopterus"/>
    <x v="7"/>
    <x v="1"/>
    <n v="36"/>
    <n v="1"/>
    <s v="t"/>
    <n v="3.3500000000000002E-2"/>
    <n v="2.7086000000000001"/>
    <n v="-3.2256999999999998"/>
    <n v="2.3852000000000002"/>
    <n v="550.10521314069888"/>
    <n v="744.03390225652879"/>
    <n v="744.03390225652879"/>
  </r>
  <r>
    <n v="2019"/>
    <d v="2019-03-20T00:00:00"/>
    <x v="10"/>
    <s v="BDR"/>
    <x v="6"/>
    <d v="1899-12-30T08:41:00"/>
    <n v="30"/>
    <s v="stop"/>
    <s v="Stoplight Parrotfish"/>
    <s v="Sparisoma viride"/>
    <x v="7"/>
    <x v="1"/>
    <n v="30"/>
    <n v="1"/>
    <s v="i"/>
    <n v="1.38E-2"/>
    <n v="3.04"/>
    <n v="-4.4317000000000002"/>
    <n v="2.9051"/>
    <n v="426.90151962585236"/>
    <n v="581.54718397712224"/>
    <n v="581.54718397712224"/>
  </r>
  <r>
    <n v="2019"/>
    <d v="2019-03-20T00:00:00"/>
    <x v="10"/>
    <s v="BDR"/>
    <x v="6"/>
    <d v="1899-12-30T08:41:00"/>
    <n v="30"/>
    <s v="stop"/>
    <s v="Stoplight Parrotfish"/>
    <s v="Sparisoma viride"/>
    <x v="7"/>
    <x v="1"/>
    <n v="34"/>
    <n v="1"/>
    <s v="t"/>
    <n v="1.38E-2"/>
    <n v="3.04"/>
    <n v="-4.4317000000000002"/>
    <n v="2.9051"/>
    <n v="624.56119053872885"/>
    <n v="836.56444365737127"/>
    <n v="836.56444365737127"/>
  </r>
  <r>
    <n v="2019"/>
    <d v="2019-03-20T00:00:00"/>
    <x v="10"/>
    <s v="BDR"/>
    <x v="6"/>
    <d v="1899-12-30T08:41:00"/>
    <n v="30"/>
    <s v="prp"/>
    <s v="Princess Parrotfish"/>
    <s v="Scarus taeniopterus"/>
    <x v="7"/>
    <x v="1"/>
    <n v="20"/>
    <n v="2"/>
    <s v="i"/>
    <n v="3.3500000000000002E-2"/>
    <n v="2.7086000000000001"/>
    <n v="-3.2256999999999998"/>
    <n v="2.3852000000000002"/>
    <n v="111.94756544450011"/>
    <n v="183.11197449783583"/>
    <n v="366.22394899567166"/>
  </r>
  <r>
    <n v="2019"/>
    <d v="2019-03-20T00:00:00"/>
    <x v="10"/>
    <s v="BDR"/>
    <x v="6"/>
    <d v="1899-12-30T08:41:00"/>
    <n v="30"/>
    <s v="rbp"/>
    <s v="Redband Parrotfish"/>
    <s v="Sparisoma aurofrenatum"/>
    <x v="7"/>
    <x v="1"/>
    <n v="23"/>
    <n v="1"/>
    <s v="i"/>
    <n v="1.072E-2"/>
    <n v="3.12"/>
    <n v="-4.0781000000000001"/>
    <n v="2.7437999999999998"/>
    <n v="190.0140145746447"/>
    <n v="252.35321175413256"/>
    <n v="252.35321175413256"/>
  </r>
  <r>
    <n v="2019"/>
    <d v="2019-03-20T00:00:00"/>
    <x v="10"/>
    <s v="BDR"/>
    <x v="6"/>
    <d v="1899-12-30T08:41:00"/>
    <n v="30"/>
    <s v="scf"/>
    <s v="Scrawled Filefish"/>
    <s v="Aluterus scriptus"/>
    <x v="9"/>
    <x v="2"/>
    <n v="32"/>
    <n v="1"/>
    <m/>
    <n v="0.82299999999999995"/>
    <n v="1.8136000000000001"/>
    <s v="NA"/>
    <s v="NA"/>
    <n v="441.71264888342142"/>
    <s v="NA"/>
    <n v="441.71264888342142"/>
  </r>
  <r>
    <n v="2019"/>
    <d v="2019-03-20T00:00:00"/>
    <x v="10"/>
    <s v="BDR"/>
    <x v="6"/>
    <d v="1899-12-30T08:41:00"/>
    <n v="30"/>
    <s v="snp"/>
    <s v="Sharp-nose puffer "/>
    <s v="Canthigaster rostrata"/>
    <x v="11"/>
    <x v="2"/>
    <n v="5"/>
    <n v="7"/>
    <m/>
    <n v="2.239E-2"/>
    <n v="2.96"/>
    <s v="NA"/>
    <s v="NA"/>
    <n v="2.6242506075131411"/>
    <s v="NA"/>
    <n v="18.369754252591989"/>
  </r>
  <r>
    <n v="2019"/>
    <d v="2019-03-20T00:00:00"/>
    <x v="10"/>
    <s v="BDR"/>
    <x v="6"/>
    <d v="1899-12-30T08:41:00"/>
    <n v="30"/>
    <s v="osf"/>
    <s v="Orangespotted Filefish"/>
    <s v="Cantherhines pullus"/>
    <x v="9"/>
    <x v="2"/>
    <n v="24"/>
    <n v="1"/>
    <m/>
    <n v="2.291E-2"/>
    <n v="2.87"/>
    <s v="NA"/>
    <s v="NA"/>
    <n v="209.52283071444558"/>
    <s v="NA"/>
    <n v="209.52283071444558"/>
  </r>
  <r>
    <n v="2019"/>
    <d v="2019-03-20T00:00:00"/>
    <x v="10"/>
    <s v="BDR"/>
    <x v="6"/>
    <d v="1899-12-30T08:41:00"/>
    <n v="30"/>
    <s v="snp"/>
    <s v="Sharp-nose puffer "/>
    <s v="Canthigaster rostrata"/>
    <x v="11"/>
    <x v="2"/>
    <n v="4"/>
    <n v="4"/>
    <m/>
    <n v="2.239E-2"/>
    <n v="2.96"/>
    <s v="NA"/>
    <s v="NA"/>
    <n v="1.3556627654519102"/>
    <s v="NA"/>
    <n v="5.4226510618076409"/>
  </r>
  <r>
    <n v="2019"/>
    <d v="2019-03-20T00:00:00"/>
    <x v="10"/>
    <s v="BDR"/>
    <x v="7"/>
    <d v="1899-12-30T08:41:00"/>
    <n v="30"/>
    <s v="bdb"/>
    <s v="Banded Butterflyfish"/>
    <s v="Chaetodan striatus"/>
    <x v="16"/>
    <x v="0"/>
    <n v="15"/>
    <n v="1"/>
    <m/>
    <n v="2.239E-2"/>
    <n v="3.03"/>
    <s v="NA"/>
    <s v="NA"/>
    <n v="81.961634101783005"/>
    <s v="NA"/>
    <n v="81.961634101783005"/>
  </r>
  <r>
    <n v="2019"/>
    <d v="2019-03-20T00:00:00"/>
    <x v="10"/>
    <s v="BDR"/>
    <x v="7"/>
    <d v="1899-12-30T08:41:00"/>
    <n v="30"/>
    <s v="baj"/>
    <s v="Bar Jack"/>
    <s v="Caranx ruber"/>
    <x v="13"/>
    <x v="0"/>
    <n v="35"/>
    <n v="1"/>
    <m/>
    <n v="1.6979999999999999E-2"/>
    <n v="2.95"/>
    <s v="NA"/>
    <s v="NA"/>
    <n v="609.45047061319872"/>
    <s v="NA"/>
    <n v="609.45047061319872"/>
  </r>
  <r>
    <n v="2019"/>
    <d v="2019-03-20T00:00:00"/>
    <x v="10"/>
    <s v="BDR"/>
    <x v="7"/>
    <d v="1899-12-30T08:41:00"/>
    <n v="30"/>
    <s v="blg"/>
    <s v="Blue Striped Grunt"/>
    <s v="Haemulon sciurus"/>
    <x v="3"/>
    <x v="0"/>
    <n v="25"/>
    <n v="1"/>
    <m/>
    <n v="1.549E-2"/>
    <n v="2.98"/>
    <s v="NA"/>
    <s v="NA"/>
    <n v="226.94083246080001"/>
    <s v="NA"/>
    <n v="226.94083246080001"/>
  </r>
  <r>
    <n v="2019"/>
    <d v="2019-03-20T00:00:00"/>
    <x v="10"/>
    <s v="BDR"/>
    <x v="7"/>
    <d v="1899-12-30T08:41:00"/>
    <n v="30"/>
    <s v="grb"/>
    <s v="Graysby"/>
    <s v="Cephalopholis cruentata"/>
    <x v="2"/>
    <x v="0"/>
    <n v="17"/>
    <n v="1"/>
    <m/>
    <n v="1.1220000000000001E-2"/>
    <n v="3.07"/>
    <s v="NA"/>
    <s v="NA"/>
    <n v="67.215749482265423"/>
    <s v="NA"/>
    <n v="67.215749482265423"/>
  </r>
  <r>
    <n v="2019"/>
    <d v="2019-03-20T00:00:00"/>
    <x v="10"/>
    <s v="BDR"/>
    <x v="7"/>
    <d v="1899-12-30T08:41:00"/>
    <n v="30"/>
    <s v="grb"/>
    <s v="Graysby"/>
    <s v="Cephalopholis cruentata"/>
    <x v="2"/>
    <x v="0"/>
    <n v="12"/>
    <n v="1"/>
    <m/>
    <n v="1.1220000000000001E-2"/>
    <n v="3.07"/>
    <s v="NA"/>
    <s v="NA"/>
    <n v="23.071683335720802"/>
    <s v="NA"/>
    <n v="23.071683335720802"/>
  </r>
  <r>
    <n v="2019"/>
    <d v="2019-03-20T00:00:00"/>
    <x v="10"/>
    <s v="BDR"/>
    <x v="7"/>
    <d v="1899-12-30T08:41:00"/>
    <n v="30"/>
    <s v="ham"/>
    <s v="Hamlet spp."/>
    <s v="Hypoplectrus puella"/>
    <x v="2"/>
    <x v="0"/>
    <n v="12"/>
    <n v="1"/>
    <m/>
    <n v="1.7780000000000001E-2"/>
    <n v="3.03"/>
    <s v="NA"/>
    <s v="NA"/>
    <n v="33.101748308010208"/>
    <s v="NA"/>
    <n v="33.101748308010208"/>
  </r>
  <r>
    <n v="2019"/>
    <d v="2019-03-20T00:00:00"/>
    <x v="10"/>
    <s v="BDR"/>
    <x v="7"/>
    <d v="1899-12-30T08:41:00"/>
    <n v="30"/>
    <s v="grb"/>
    <s v="Graysby"/>
    <s v="Cephalopholis cruentata"/>
    <x v="2"/>
    <x v="0"/>
    <n v="20"/>
    <n v="2"/>
    <m/>
    <n v="1.1220000000000001E-2"/>
    <n v="3.07"/>
    <s v="NA"/>
    <s v="NA"/>
    <n v="110.70186655152514"/>
    <s v="NA"/>
    <n v="221.40373310305029"/>
  </r>
  <r>
    <n v="2019"/>
    <d v="2019-03-20T00:00:00"/>
    <x v="10"/>
    <s v="BDR"/>
    <x v="7"/>
    <d v="1899-12-30T08:41:00"/>
    <n v="30"/>
    <s v="sms"/>
    <s v="Schoolmaster snapper"/>
    <s v="Lutjanus apodus"/>
    <x v="0"/>
    <x v="0"/>
    <n v="30"/>
    <n v="2"/>
    <m/>
    <n v="1.413E-2"/>
    <n v="2.98"/>
    <s v="NA"/>
    <s v="NA"/>
    <n v="356.42117772859569"/>
    <s v="NA"/>
    <n v="712.84235545719139"/>
  </r>
  <r>
    <n v="2019"/>
    <d v="2019-03-20T00:00:00"/>
    <x v="10"/>
    <s v="BDR"/>
    <x v="7"/>
    <d v="1899-12-30T08:41:00"/>
    <n v="30"/>
    <s v="wsf"/>
    <s v="Whitespotted Filefish"/>
    <s v="Cantherhines macrocerus"/>
    <x v="9"/>
    <x v="0"/>
    <n v="26"/>
    <n v="1"/>
    <m/>
    <n v="2.291E-2"/>
    <n v="2.89"/>
    <s v="NA"/>
    <s v="NA"/>
    <n v="281.38313555194446"/>
    <s v="NA"/>
    <n v="281.38313555194446"/>
  </r>
  <r>
    <n v="2019"/>
    <d v="2019-03-20T00:00:00"/>
    <x v="10"/>
    <s v="BDR"/>
    <x v="7"/>
    <d v="1899-12-30T08:41:00"/>
    <n v="30"/>
    <s v="4eb"/>
    <s v="Foureye Butterflyfish"/>
    <s v="Chaetodon capistratus"/>
    <x v="16"/>
    <x v="0"/>
    <n v="12"/>
    <n v="2"/>
    <m/>
    <n v="2.512E-2"/>
    <n v="3.1"/>
    <s v="NA"/>
    <s v="NA"/>
    <n v="55.652092436993136"/>
    <s v="NA"/>
    <n v="111.30418487398627"/>
  </r>
  <r>
    <n v="2019"/>
    <d v="2019-03-20T00:00:00"/>
    <x v="10"/>
    <s v="BDR"/>
    <x v="7"/>
    <d v="1899-12-30T08:41:00"/>
    <n v="30"/>
    <s v="yhw"/>
    <s v="Yellowhead Wrasse"/>
    <s v="Halichoeres garnoti"/>
    <x v="1"/>
    <x v="0"/>
    <n v="5"/>
    <n v="4"/>
    <m/>
    <n v="0.01"/>
    <n v="3.13"/>
    <s v="NA"/>
    <s v="NA"/>
    <n v="1.540905884130453"/>
    <s v="NA"/>
    <n v="6.1636235365218122"/>
  </r>
  <r>
    <n v="2019"/>
    <d v="2019-03-20T00:00:00"/>
    <x v="10"/>
    <s v="BDR"/>
    <x v="7"/>
    <d v="1899-12-30T08:41:00"/>
    <n v="30"/>
    <s v="bhw"/>
    <s v="Bluehead Wrasse"/>
    <s v="Thalassoma bifasciatum"/>
    <x v="1"/>
    <x v="0"/>
    <n v="4"/>
    <n v="5"/>
    <m/>
    <n v="8.9099999999999995E-3"/>
    <n v="3.01"/>
    <s v="NA"/>
    <s v="NA"/>
    <n v="0.5782002537554658"/>
    <s v="NA"/>
    <n v="2.891001268777329"/>
  </r>
  <r>
    <n v="2019"/>
    <d v="2019-03-20T00:00:00"/>
    <x v="10"/>
    <s v="BDR"/>
    <x v="7"/>
    <d v="1899-12-30T08:41:00"/>
    <n v="30"/>
    <s v="yhw"/>
    <s v="Yellowhead Wrasse"/>
    <s v="Halichoeres garnoti"/>
    <x v="1"/>
    <x v="0"/>
    <n v="10"/>
    <n v="1"/>
    <m/>
    <n v="0.01"/>
    <n v="3.13"/>
    <s v="NA"/>
    <s v="NA"/>
    <n v="13.48962882591654"/>
    <s v="NA"/>
    <n v="13.48962882591654"/>
  </r>
  <r>
    <n v="2019"/>
    <d v="2019-03-20T00:00:00"/>
    <x v="10"/>
    <s v="BDR"/>
    <x v="7"/>
    <d v="1899-12-30T08:41:00"/>
    <n v="30"/>
    <s v="trum"/>
    <s v="Atlantic trumpetfish"/>
    <s v="Aulostomus maculatus"/>
    <x v="14"/>
    <x v="0"/>
    <n v="25"/>
    <n v="1"/>
    <m/>
    <n v="1E-4"/>
    <n v="3.5539999999999998"/>
    <s v="NA"/>
    <s v="NA"/>
    <n v="9.2956291852694353"/>
    <s v="NA"/>
    <n v="9.2956291852694353"/>
  </r>
  <r>
    <n v="2019"/>
    <d v="2019-03-20T00:00:00"/>
    <x v="10"/>
    <s v="BDR"/>
    <x v="7"/>
    <d v="1899-12-30T08:41:00"/>
    <n v="30"/>
    <s v="4eb"/>
    <s v="Foureye Butterflyfish"/>
    <s v="Chaetodon capistratus"/>
    <x v="16"/>
    <x v="0"/>
    <n v="10"/>
    <n v="1"/>
    <m/>
    <n v="2.512E-2"/>
    <n v="3.1"/>
    <s v="NA"/>
    <s v="NA"/>
    <n v="31.624206344269499"/>
    <s v="NA"/>
    <n v="31.624206344269499"/>
  </r>
  <r>
    <n v="2019"/>
    <d v="2019-03-20T00:00:00"/>
    <x v="10"/>
    <s v="BDR"/>
    <x v="7"/>
    <d v="1899-12-30T08:41:00"/>
    <n v="30"/>
    <s v="baj"/>
    <s v="Bar Jack"/>
    <s v="Caranx ruber"/>
    <x v="13"/>
    <x v="0"/>
    <n v="34"/>
    <n v="1"/>
    <m/>
    <n v="1.6979999999999999E-2"/>
    <n v="2.95"/>
    <s v="NA"/>
    <s v="NA"/>
    <n v="559.50051572874088"/>
    <s v="NA"/>
    <n v="559.50051572874088"/>
  </r>
  <r>
    <n v="2019"/>
    <d v="2019-03-20T00:00:00"/>
    <x v="10"/>
    <s v="BDR"/>
    <x v="7"/>
    <d v="1899-12-30T08:41:00"/>
    <n v="30"/>
    <s v="4eb"/>
    <s v="Foureye Butterflyfish"/>
    <s v="Chaetodon capistratus"/>
    <x v="16"/>
    <x v="0"/>
    <n v="13"/>
    <n v="2"/>
    <m/>
    <n v="2.512E-2"/>
    <n v="3.1"/>
    <s v="NA"/>
    <s v="NA"/>
    <n v="71.325369011473867"/>
    <s v="NA"/>
    <n v="142.65073802294773"/>
  </r>
  <r>
    <n v="2019"/>
    <d v="2019-03-20T00:00:00"/>
    <x v="10"/>
    <s v="BDR"/>
    <x v="7"/>
    <d v="1899-12-30T08:41:00"/>
    <n v="30"/>
    <s v="ocs"/>
    <s v="Ocean Surgeonfish"/>
    <s v="Acanthurus bahianus"/>
    <x v="8"/>
    <x v="1"/>
    <n v="15"/>
    <n v="1"/>
    <m/>
    <n v="1.8620000000000001E-2"/>
    <n v="2.91"/>
    <n v="-4.6005000000000003"/>
    <n v="2.9752000000000001"/>
    <n v="49.249887240092868"/>
    <n v="74.783659607909669"/>
    <n v="74.783659607909669"/>
  </r>
  <r>
    <n v="2019"/>
    <d v="2019-03-20T00:00:00"/>
    <x v="10"/>
    <s v="BDR"/>
    <x v="7"/>
    <d v="1899-12-30T08:41:00"/>
    <n v="30"/>
    <s v="prp"/>
    <s v="Princess Parrotfish"/>
    <s v="Scarus taeniopterus"/>
    <x v="7"/>
    <x v="1"/>
    <n v="27"/>
    <n v="2"/>
    <s v="i"/>
    <n v="3.3500000000000002E-2"/>
    <n v="2.7086000000000001"/>
    <n v="-3.2256999999999998"/>
    <n v="2.3852000000000002"/>
    <n v="252.36940199976701"/>
    <n v="374.61818057408522"/>
    <n v="749.23636114817043"/>
  </r>
  <r>
    <n v="2019"/>
    <d v="2019-03-20T00:00:00"/>
    <x v="10"/>
    <s v="BDR"/>
    <x v="7"/>
    <d v="1899-12-30T08:41:00"/>
    <n v="30"/>
    <s v="prp"/>
    <s v="Princess Parrotfish"/>
    <s v="Scarus taeniopterus"/>
    <x v="7"/>
    <x v="1"/>
    <n v="35"/>
    <n v="1"/>
    <s v="t"/>
    <n v="3.3500000000000002E-2"/>
    <n v="2.7086000000000001"/>
    <n v="-3.2256999999999998"/>
    <n v="2.3852000000000002"/>
    <n v="509.69164193306045"/>
    <n v="695.68253305220139"/>
    <n v="695.68253305220139"/>
  </r>
  <r>
    <n v="2019"/>
    <d v="2019-03-20T00:00:00"/>
    <x v="10"/>
    <s v="BDR"/>
    <x v="7"/>
    <d v="1899-12-30T08:41:00"/>
    <n v="30"/>
    <s v="blt"/>
    <s v="Blue Tang"/>
    <s v="Acanthurus coeruleus"/>
    <x v="8"/>
    <x v="1"/>
    <n v="20"/>
    <n v="1"/>
    <m/>
    <n v="2.512E-2"/>
    <n v="2.96"/>
    <n v="-2.8241999999999998"/>
    <n v="2.2637999999999998"/>
    <n v="178.26595997942468"/>
    <n v="242.58933511332035"/>
    <n v="242.58933511332035"/>
  </r>
  <r>
    <n v="2019"/>
    <d v="2019-03-20T00:00:00"/>
    <x v="10"/>
    <s v="BDR"/>
    <x v="7"/>
    <d v="1899-12-30T08:41:00"/>
    <n v="30"/>
    <s v="rbp"/>
    <s v="Redband Parrotfish"/>
    <s v="Sparisoma aurofrenatum"/>
    <x v="7"/>
    <x v="1"/>
    <n v="15"/>
    <n v="1"/>
    <s v="j"/>
    <n v="1.072E-2"/>
    <n v="3.12"/>
    <n v="-4.0781000000000001"/>
    <n v="2.7437999999999998"/>
    <n v="50.072527485111436"/>
    <n v="78.101467931149301"/>
    <n v="78.101467931149301"/>
  </r>
  <r>
    <n v="2019"/>
    <d v="2019-03-20T00:00:00"/>
    <x v="10"/>
    <s v="BDR"/>
    <x v="7"/>
    <d v="1899-12-30T08:41:00"/>
    <n v="30"/>
    <s v="stop"/>
    <s v="Stoplight Parrotfish"/>
    <s v="Sparisoma viride"/>
    <x v="7"/>
    <x v="1"/>
    <n v="23"/>
    <n v="1"/>
    <s v="i"/>
    <n v="1.38E-2"/>
    <n v="3.04"/>
    <n v="-4.4317000000000002"/>
    <n v="2.9051"/>
    <n v="190.34072005024225"/>
    <n v="268.75437106326598"/>
    <n v="268.75437106326598"/>
  </r>
  <r>
    <n v="2019"/>
    <d v="2019-03-20T00:00:00"/>
    <x v="10"/>
    <s v="BDR"/>
    <x v="7"/>
    <d v="1899-12-30T08:41:00"/>
    <n v="30"/>
    <s v="stop"/>
    <s v="Stoplight Parrotfish"/>
    <s v="Sparisoma viride"/>
    <x v="7"/>
    <x v="1"/>
    <n v="30"/>
    <n v="1"/>
    <s v="t"/>
    <n v="1.38E-2"/>
    <n v="3.04"/>
    <n v="-4.4317000000000002"/>
    <n v="2.9051"/>
    <n v="426.90151962585236"/>
    <n v="581.54718397712224"/>
    <n v="581.54718397712224"/>
  </r>
  <r>
    <n v="2019"/>
    <d v="2019-03-20T00:00:00"/>
    <x v="10"/>
    <s v="BDR"/>
    <x v="7"/>
    <d v="1899-12-30T08:41:00"/>
    <n v="30"/>
    <s v="stop"/>
    <s v="Stoplight Parrotfish"/>
    <s v="Sparisoma viride"/>
    <x v="7"/>
    <x v="1"/>
    <n v="22"/>
    <n v="1"/>
    <s v="i"/>
    <n v="1.38E-2"/>
    <n v="3.04"/>
    <n v="-4.4317000000000002"/>
    <n v="2.9051"/>
    <n v="166.28153926206005"/>
    <n v="236.19577785013334"/>
    <n v="236.19577785013334"/>
  </r>
  <r>
    <n v="2019"/>
    <d v="2019-03-20T00:00:00"/>
    <x v="10"/>
    <s v="BDR"/>
    <x v="7"/>
    <d v="1899-12-30T08:41:00"/>
    <n v="30"/>
    <s v="prp"/>
    <s v="Princess Parrotfish"/>
    <s v="Scarus taeniopterus"/>
    <x v="7"/>
    <x v="1"/>
    <n v="31"/>
    <n v="1"/>
    <s v="t"/>
    <n v="3.3500000000000002E-2"/>
    <n v="2.7086000000000001"/>
    <n v="-3.2256999999999998"/>
    <n v="2.3852000000000002"/>
    <n v="366.89947553741325"/>
    <n v="520.82990445609448"/>
    <n v="520.82990445609448"/>
  </r>
  <r>
    <n v="2019"/>
    <d v="2019-03-20T00:00:00"/>
    <x v="10"/>
    <s v="BDR"/>
    <x v="7"/>
    <d v="1899-12-30T08:41:00"/>
    <n v="30"/>
    <s v="prp"/>
    <s v="Princess Parrotfish"/>
    <s v="Scarus taeniopterus"/>
    <x v="7"/>
    <x v="1"/>
    <n v="20"/>
    <n v="1"/>
    <s v="i"/>
    <n v="3.3500000000000002E-2"/>
    <n v="2.7086000000000001"/>
    <n v="-3.2256999999999998"/>
    <n v="2.3852000000000002"/>
    <n v="111.94756544450011"/>
    <n v="183.11197449783583"/>
    <n v="183.11197449783583"/>
  </r>
  <r>
    <n v="2019"/>
    <d v="2019-03-20T00:00:00"/>
    <x v="10"/>
    <s v="BDR"/>
    <x v="7"/>
    <d v="1899-12-30T08:41:00"/>
    <n v="30"/>
    <s v="stop"/>
    <s v="Stoplight Parrotfish"/>
    <s v="Sparisoma viride"/>
    <x v="7"/>
    <x v="1"/>
    <n v="10"/>
    <n v="1"/>
    <s v="j"/>
    <n v="1.38E-2"/>
    <n v="3.04"/>
    <n v="-4.4317000000000002"/>
    <n v="2.9051"/>
    <n v="15.131399106775971"/>
    <n v="23.905619353446316"/>
    <n v="23.905619353446316"/>
  </r>
  <r>
    <n v="2019"/>
    <d v="2019-03-20T00:00:00"/>
    <x v="10"/>
    <s v="BDR"/>
    <x v="7"/>
    <d v="1899-12-30T08:41:00"/>
    <n v="30"/>
    <s v="rbp"/>
    <s v="Redband Parrotfish"/>
    <s v="Sparisoma aurofrenatum"/>
    <x v="7"/>
    <x v="1"/>
    <n v="10"/>
    <n v="2"/>
    <s v="j"/>
    <n v="1.072E-2"/>
    <n v="3.12"/>
    <n v="-4.0781000000000001"/>
    <n v="2.7437999999999998"/>
    <n v="14.131712237324704"/>
    <n v="25.674382081061271"/>
    <n v="51.348764162122542"/>
  </r>
  <r>
    <n v="2019"/>
    <d v="2019-03-20T00:00:00"/>
    <x v="10"/>
    <s v="BDR"/>
    <x v="7"/>
    <d v="1899-12-30T08:41:00"/>
    <n v="30"/>
    <s v="qup"/>
    <s v="Queen Parrotfish"/>
    <s v="Scarus vetula"/>
    <x v="7"/>
    <x v="1"/>
    <n v="27"/>
    <n v="1"/>
    <s v="i"/>
    <n v="1.38E-2"/>
    <n v="3.03"/>
    <n v="-5.0162000000000004"/>
    <n v="3.1109"/>
    <n v="299.85499780940251"/>
    <n v="352.80077779738235"/>
    <n v="352.80077779738235"/>
  </r>
  <r>
    <n v="2019"/>
    <d v="2019-03-20T00:00:00"/>
    <x v="10"/>
    <s v="BDR"/>
    <x v="7"/>
    <d v="1899-12-30T08:41:00"/>
    <n v="30"/>
    <s v="snp"/>
    <s v="Sharp-nose puffer "/>
    <s v="Canthigaster rostrata"/>
    <x v="11"/>
    <x v="2"/>
    <n v="4"/>
    <n v="5"/>
    <m/>
    <n v="2.239E-2"/>
    <n v="2.96"/>
    <s v="NA"/>
    <s v="NA"/>
    <n v="1.3556627654519102"/>
    <s v="NA"/>
    <n v="6.7783138272595513"/>
  </r>
  <r>
    <n v="2019"/>
    <d v="2019-03-14T00:00:00"/>
    <x v="10"/>
    <s v="MWW"/>
    <x v="8"/>
    <d v="1899-12-30T12:37:00"/>
    <n v="34"/>
    <s v="sms"/>
    <s v="Schoolmaster snapper"/>
    <s v="Lutjanus apodus"/>
    <x v="0"/>
    <x v="0"/>
    <n v="28"/>
    <n v="1"/>
    <m/>
    <n v="1.413E-2"/>
    <n v="2.98"/>
    <s v="NA"/>
    <s v="NA"/>
    <n v="290.18375435828915"/>
    <s v="NA"/>
    <n v="290.18375435828915"/>
  </r>
  <r>
    <n v="2019"/>
    <d v="2019-03-20T00:00:00"/>
    <x v="10"/>
    <s v="BDR"/>
    <x v="8"/>
    <d v="1899-12-30T08:41:00"/>
    <n v="30"/>
    <s v="frg"/>
    <s v="French Grunt"/>
    <s v="Haemulon flavolineatum"/>
    <x v="3"/>
    <x v="0"/>
    <n v="15"/>
    <n v="2"/>
    <m/>
    <n v="1.349E-2"/>
    <n v="3"/>
    <s v="NA"/>
    <s v="NA"/>
    <n v="45.528750000000002"/>
    <s v="NA"/>
    <n v="91.057500000000005"/>
  </r>
  <r>
    <n v="2019"/>
    <d v="2019-03-20T00:00:00"/>
    <x v="10"/>
    <s v="BDR"/>
    <x v="8"/>
    <d v="1899-12-30T08:41:00"/>
    <n v="30"/>
    <s v="ygf"/>
    <s v="Goatfish"/>
    <s v="Mulloidichthys martinicus"/>
    <x v="4"/>
    <x v="0"/>
    <n v="15"/>
    <n v="2"/>
    <m/>
    <n v="9.7699999999999992E-3"/>
    <n v="3.12"/>
    <s v="NA"/>
    <s v="NA"/>
    <n v="45.635129993427114"/>
    <s v="NA"/>
    <n v="91.270259986854228"/>
  </r>
  <r>
    <n v="2019"/>
    <d v="2019-03-20T00:00:00"/>
    <x v="10"/>
    <s v="BDR"/>
    <x v="8"/>
    <d v="1899-12-30T08:41:00"/>
    <n v="30"/>
    <s v="bbs"/>
    <s v="Blackbar soldierfish"/>
    <s v="Myripristis jacobus "/>
    <x v="6"/>
    <x v="0"/>
    <n v="20"/>
    <n v="2"/>
    <m/>
    <n v="1.2019999999999999E-2"/>
    <n v="3.06"/>
    <s v="NA"/>
    <s v="NA"/>
    <n v="115.09494623941403"/>
    <s v="NA"/>
    <n v="230.18989247882806"/>
  </r>
  <r>
    <n v="2019"/>
    <d v="2019-03-20T00:00:00"/>
    <x v="10"/>
    <s v="BDR"/>
    <x v="8"/>
    <d v="1899-12-30T08:41:00"/>
    <n v="30"/>
    <s v="crf"/>
    <s v="Creole Fish"/>
    <s v="Paranthias furcifer"/>
    <x v="2"/>
    <x v="0"/>
    <n v="20"/>
    <n v="1"/>
    <m/>
    <n v="1.35E-2"/>
    <n v="3.0430000000000001"/>
    <s v="NA"/>
    <s v="NA"/>
    <n v="122.8479872322426"/>
    <s v="NA"/>
    <n v="122.8479872322426"/>
  </r>
  <r>
    <n v="2019"/>
    <d v="2019-03-20T00:00:00"/>
    <x v="10"/>
    <s v="BDR"/>
    <x v="8"/>
    <d v="1899-12-30T08:41:00"/>
    <n v="30"/>
    <s v="smg"/>
    <s v="Smallmouth Grunt"/>
    <s v="Haemulon chrysargyreum"/>
    <x v="3"/>
    <x v="0"/>
    <n v="15"/>
    <n v="1"/>
    <m/>
    <n v="1.259E-2"/>
    <n v="2.99"/>
    <s v="NA"/>
    <s v="NA"/>
    <n v="41.356006478222746"/>
    <s v="NA"/>
    <n v="41.356006478222746"/>
  </r>
  <r>
    <n v="2019"/>
    <d v="2019-03-20T00:00:00"/>
    <x v="10"/>
    <s v="BDR"/>
    <x v="8"/>
    <d v="1899-12-30T08:41:00"/>
    <n v="30"/>
    <s v="frg"/>
    <s v="French Grunt"/>
    <s v="Haemulon flavolineatum"/>
    <x v="3"/>
    <x v="0"/>
    <n v="20"/>
    <n v="2"/>
    <m/>
    <n v="1.349E-2"/>
    <n v="3"/>
    <s v="NA"/>
    <s v="NA"/>
    <n v="107.92"/>
    <s v="NA"/>
    <n v="215.84"/>
  </r>
  <r>
    <n v="2019"/>
    <d v="2019-03-20T00:00:00"/>
    <x v="10"/>
    <s v="BDR"/>
    <x v="8"/>
    <d v="1899-12-30T08:41:00"/>
    <n v="30"/>
    <s v="ygf"/>
    <s v="Goatfish"/>
    <s v="Mulloidichthys martinicus"/>
    <x v="4"/>
    <x v="0"/>
    <n v="12"/>
    <n v="5"/>
    <m/>
    <n v="9.7699999999999992E-3"/>
    <n v="3.12"/>
    <s v="NA"/>
    <s v="NA"/>
    <n v="22.747834053184654"/>
    <s v="NA"/>
    <n v="113.73917026592326"/>
  </r>
  <r>
    <n v="2019"/>
    <d v="2019-03-20T00:00:00"/>
    <x v="10"/>
    <s v="BDR"/>
    <x v="8"/>
    <d v="1899-12-30T08:41:00"/>
    <n v="30"/>
    <s v="frg"/>
    <s v="French Grunt"/>
    <s v="Haemulon flavolineatum"/>
    <x v="3"/>
    <x v="0"/>
    <n v="15"/>
    <n v="3"/>
    <m/>
    <n v="1.349E-2"/>
    <n v="3"/>
    <s v="NA"/>
    <s v="NA"/>
    <n v="45.528750000000002"/>
    <s v="NA"/>
    <n v="136.58625000000001"/>
  </r>
  <r>
    <n v="2019"/>
    <d v="2019-03-20T00:00:00"/>
    <x v="10"/>
    <s v="BDR"/>
    <x v="8"/>
    <d v="1899-12-30T08:41:00"/>
    <n v="30"/>
    <s v="yhw"/>
    <s v="Yellowhead Wrasse"/>
    <s v="Halichoeres garnoti"/>
    <x v="1"/>
    <x v="0"/>
    <n v="10"/>
    <n v="3"/>
    <m/>
    <n v="0.01"/>
    <n v="3.13"/>
    <s v="NA"/>
    <s v="NA"/>
    <n v="13.48962882591654"/>
    <s v="NA"/>
    <n v="40.468886477749621"/>
  </r>
  <r>
    <n v="2019"/>
    <d v="2019-03-20T00:00:00"/>
    <x v="10"/>
    <s v="BDR"/>
    <x v="8"/>
    <d v="1899-12-30T08:41:00"/>
    <n v="30"/>
    <s v="crf"/>
    <s v="Creole Fish"/>
    <s v="Paranthias furcifer"/>
    <x v="2"/>
    <x v="0"/>
    <n v="15"/>
    <n v="5"/>
    <m/>
    <n v="1.35E-2"/>
    <n v="3.0430000000000001"/>
    <s v="NA"/>
    <s v="NA"/>
    <n v="51.189332893542563"/>
    <s v="NA"/>
    <n v="255.94666446771282"/>
  </r>
  <r>
    <n v="2019"/>
    <d v="2019-03-20T00:00:00"/>
    <x v="10"/>
    <s v="BDR"/>
    <x v="8"/>
    <d v="1899-12-30T08:41:00"/>
    <n v="30"/>
    <s v="baj"/>
    <s v="Bar Jack"/>
    <s v="Caranx ruber"/>
    <x v="13"/>
    <x v="0"/>
    <n v="35"/>
    <n v="2"/>
    <m/>
    <n v="1.6979999999999999E-2"/>
    <n v="2.95"/>
    <s v="NA"/>
    <s v="NA"/>
    <n v="609.45047061319872"/>
    <s v="NA"/>
    <n v="1218.9009412263974"/>
  </r>
  <r>
    <n v="2019"/>
    <d v="2019-03-20T00:00:00"/>
    <x v="10"/>
    <s v="BDR"/>
    <x v="8"/>
    <d v="1899-12-30T08:41:00"/>
    <n v="30"/>
    <s v="grb"/>
    <s v="Graysby"/>
    <s v="Cephalopholis cruentata"/>
    <x v="2"/>
    <x v="0"/>
    <n v="20"/>
    <n v="2"/>
    <m/>
    <n v="1.1220000000000001E-2"/>
    <n v="3.07"/>
    <s v="NA"/>
    <s v="NA"/>
    <n v="110.70186655152514"/>
    <s v="NA"/>
    <n v="221.40373310305029"/>
  </r>
  <r>
    <n v="2019"/>
    <d v="2019-03-20T00:00:00"/>
    <x v="10"/>
    <s v="BDR"/>
    <x v="8"/>
    <d v="1899-12-30T08:41:00"/>
    <n v="30"/>
    <s v="mgs"/>
    <s v="Mahogany Snapper"/>
    <s v="Lutjanus mahogoni"/>
    <x v="0"/>
    <x v="0"/>
    <n v="23"/>
    <n v="1"/>
    <m/>
    <n v="1.6979999999999999E-2"/>
    <n v="2.96"/>
    <s v="NA"/>
    <s v="NA"/>
    <n v="182.24351386755112"/>
    <s v="NA"/>
    <n v="182.24351386755112"/>
  </r>
  <r>
    <n v="2019"/>
    <d v="2019-03-20T00:00:00"/>
    <x v="10"/>
    <s v="BDR"/>
    <x v="8"/>
    <d v="1899-12-30T08:41:00"/>
    <n v="30"/>
    <s v="yhw"/>
    <s v="Yellowhead Wrasse"/>
    <s v="Halichoeres garnoti"/>
    <x v="1"/>
    <x v="0"/>
    <n v="4"/>
    <n v="1"/>
    <m/>
    <n v="0.01"/>
    <n v="3.13"/>
    <s v="NA"/>
    <s v="NA"/>
    <n v="0.76638637095611406"/>
    <s v="NA"/>
    <n v="0.76638637095611406"/>
  </r>
  <r>
    <n v="2019"/>
    <d v="2019-03-20T00:00:00"/>
    <x v="10"/>
    <s v="BDR"/>
    <x v="8"/>
    <d v="1899-12-30T08:41:00"/>
    <n v="30"/>
    <s v="frg"/>
    <s v="French Grunt"/>
    <s v="Haemulon flavolineatum"/>
    <x v="3"/>
    <x v="0"/>
    <n v="17"/>
    <n v="1"/>
    <m/>
    <n v="1.349E-2"/>
    <n v="3"/>
    <s v="NA"/>
    <s v="NA"/>
    <n v="66.27637"/>
    <s v="NA"/>
    <n v="66.27637"/>
  </r>
  <r>
    <n v="2019"/>
    <d v="2019-03-20T00:00:00"/>
    <x v="10"/>
    <s v="BDR"/>
    <x v="8"/>
    <d v="1899-12-30T08:41:00"/>
    <n v="30"/>
    <s v="grb"/>
    <s v="Graysby"/>
    <s v="Cephalopholis cruentata"/>
    <x v="2"/>
    <x v="0"/>
    <n v="7"/>
    <n v="1"/>
    <m/>
    <n v="1.1220000000000001E-2"/>
    <n v="3.07"/>
    <s v="NA"/>
    <s v="NA"/>
    <n v="4.4100533139300628"/>
    <s v="NA"/>
    <n v="4.4100533139300628"/>
  </r>
  <r>
    <n v="2019"/>
    <d v="2019-03-20T00:00:00"/>
    <x v="10"/>
    <s v="BDR"/>
    <x v="8"/>
    <d v="1899-12-30T08:41:00"/>
    <n v="30"/>
    <s v="yhw"/>
    <s v="Yellowhead Wrasse"/>
    <s v="Halichoeres garnoti"/>
    <x v="1"/>
    <x v="0"/>
    <n v="4"/>
    <n v="2"/>
    <m/>
    <n v="0.01"/>
    <n v="3.13"/>
    <s v="NA"/>
    <s v="NA"/>
    <n v="0.76638637095611406"/>
    <s v="NA"/>
    <n v="1.5327727419122281"/>
  </r>
  <r>
    <n v="2019"/>
    <d v="2019-03-14T00:00:00"/>
    <x v="10"/>
    <s v="MWW"/>
    <x v="8"/>
    <d v="1899-12-30T12:37:00"/>
    <n v="34"/>
    <s v="strp"/>
    <s v="Striped Parrotfish"/>
    <s v="Scarus iserti"/>
    <x v="7"/>
    <x v="1"/>
    <n v="22"/>
    <n v="2"/>
    <s v="t"/>
    <n v="1.0959999999999999E-2"/>
    <n v="3.01"/>
    <n v="-4.8887"/>
    <n v="3.0548000000000002"/>
    <n v="120.36572149485421"/>
    <n v="184.89825197921766"/>
    <n v="369.79650395843532"/>
  </r>
  <r>
    <n v="2019"/>
    <d v="2019-03-14T00:00:00"/>
    <x v="10"/>
    <s v="MWW"/>
    <x v="8"/>
    <d v="1899-12-30T12:37:00"/>
    <n v="34"/>
    <s v="qup"/>
    <s v="Queen Parrotfish"/>
    <s v="Scarus vetula"/>
    <x v="7"/>
    <x v="1"/>
    <n v="23"/>
    <n v="2"/>
    <s v="i"/>
    <n v="1.38E-2"/>
    <n v="3.03"/>
    <n v="-5.0162000000000004"/>
    <n v="3.1109"/>
    <n v="184.46519255545186"/>
    <n v="214.23929230422809"/>
    <n v="428.47858460845617"/>
  </r>
  <r>
    <n v="2019"/>
    <d v="2019-03-20T00:00:00"/>
    <x v="10"/>
    <s v="BDR"/>
    <x v="8"/>
    <d v="1899-12-30T08:41:00"/>
    <n v="30"/>
    <s v="prp"/>
    <s v="Princess Parrotfish"/>
    <s v="Scarus taeniopterus"/>
    <x v="7"/>
    <x v="1"/>
    <n v="35"/>
    <n v="1"/>
    <s v="t"/>
    <n v="3.3500000000000002E-2"/>
    <n v="2.7086000000000001"/>
    <n v="-3.2256999999999998"/>
    <n v="2.3852000000000002"/>
    <n v="509.69164193306045"/>
    <n v="695.68253305220139"/>
    <n v="695.68253305220139"/>
  </r>
  <r>
    <n v="2019"/>
    <d v="2019-03-20T00:00:00"/>
    <x v="10"/>
    <s v="BDR"/>
    <x v="8"/>
    <d v="1899-12-30T08:41:00"/>
    <n v="30"/>
    <s v="prp"/>
    <s v="Princess Parrotfish"/>
    <s v="Scarus taeniopterus"/>
    <x v="7"/>
    <x v="1"/>
    <n v="17"/>
    <n v="3"/>
    <s v="i"/>
    <n v="3.3500000000000002E-2"/>
    <n v="2.7086000000000001"/>
    <n v="-3.2256999999999998"/>
    <n v="2.3852000000000002"/>
    <n v="72.083979665360687"/>
    <n v="124.27013418228138"/>
    <n v="372.81040254684416"/>
  </r>
  <r>
    <n v="2019"/>
    <d v="2019-03-20T00:00:00"/>
    <x v="10"/>
    <s v="BDR"/>
    <x v="8"/>
    <d v="1899-12-30T08:41:00"/>
    <n v="30"/>
    <s v="blt"/>
    <s v="Blue Tang"/>
    <s v="Acanthurus coeruleus"/>
    <x v="8"/>
    <x v="1"/>
    <n v="20"/>
    <n v="1"/>
    <m/>
    <n v="2.512E-2"/>
    <n v="2.96"/>
    <n v="-2.8241999999999998"/>
    <n v="2.2637999999999998"/>
    <n v="178.26595997942468"/>
    <n v="242.58933511332035"/>
    <n v="242.58933511332035"/>
  </r>
  <r>
    <n v="2019"/>
    <d v="2019-03-20T00:00:00"/>
    <x v="10"/>
    <s v="BDR"/>
    <x v="8"/>
    <d v="1899-12-30T08:41:00"/>
    <n v="30"/>
    <s v="stop"/>
    <s v="Stoplight Parrotfish"/>
    <s v="Sparisoma viride"/>
    <x v="7"/>
    <x v="1"/>
    <n v="24"/>
    <n v="1"/>
    <s v="i"/>
    <n v="1.38E-2"/>
    <n v="3.04"/>
    <n v="-4.4317000000000002"/>
    <n v="2.9051"/>
    <n v="216.63132757933843"/>
    <n v="304.12468932899543"/>
    <n v="304.12468932899543"/>
  </r>
  <r>
    <n v="2019"/>
    <d v="2019-03-20T00:00:00"/>
    <x v="10"/>
    <s v="BDR"/>
    <x v="8"/>
    <d v="1899-12-30T08:41:00"/>
    <n v="30"/>
    <s v="prp"/>
    <s v="Princess Parrotfish"/>
    <s v="Scarus taeniopterus"/>
    <x v="7"/>
    <x v="1"/>
    <n v="24"/>
    <n v="3"/>
    <s v="i"/>
    <n v="3.3500000000000002E-2"/>
    <n v="2.7086000000000001"/>
    <n v="-3.2256999999999998"/>
    <n v="2.3852000000000002"/>
    <n v="183.4361709463644"/>
    <n v="282.86541679033706"/>
    <n v="848.59625037101114"/>
  </r>
  <r>
    <n v="2019"/>
    <d v="2019-03-20T00:00:00"/>
    <x v="10"/>
    <s v="BDR"/>
    <x v="8"/>
    <d v="1899-12-30T08:41:00"/>
    <n v="30"/>
    <s v="rbp"/>
    <s v="Redband Parrotfish"/>
    <s v="Sparisoma aurofrenatum"/>
    <x v="7"/>
    <x v="1"/>
    <n v="10"/>
    <n v="1"/>
    <s v="j"/>
    <n v="1.072E-2"/>
    <n v="3.12"/>
    <n v="-4.0781000000000001"/>
    <n v="2.7437999999999998"/>
    <n v="14.131712237324704"/>
    <n v="25.674382081061271"/>
    <n v="25.674382081061271"/>
  </r>
  <r>
    <n v="2019"/>
    <d v="2019-03-20T00:00:00"/>
    <x v="10"/>
    <s v="BDR"/>
    <x v="8"/>
    <d v="1899-12-30T08:41:00"/>
    <n v="30"/>
    <s v="qua"/>
    <s v="Queen Angelfish"/>
    <s v="Holacanthus ciliaris"/>
    <x v="15"/>
    <x v="2"/>
    <n v="23"/>
    <n v="1"/>
    <m/>
    <n v="3.09E-2"/>
    <n v="2.89"/>
    <s v="NA"/>
    <s v="NA"/>
    <n v="266.28820214260867"/>
    <s v="NA"/>
    <n v="266.28820214260867"/>
  </r>
  <r>
    <n v="2019"/>
    <d v="2019-03-20T00:00:00"/>
    <x v="10"/>
    <s v="BDR"/>
    <x v="8"/>
    <d v="1899-12-30T08:41:00"/>
    <n v="30"/>
    <s v="snp"/>
    <s v="Sharp-nose puffer "/>
    <s v="Canthigaster rostrata"/>
    <x v="11"/>
    <x v="2"/>
    <n v="4"/>
    <n v="6"/>
    <m/>
    <n v="2.239E-2"/>
    <n v="2.96"/>
    <s v="NA"/>
    <s v="NA"/>
    <n v="1.3556627654519102"/>
    <s v="NA"/>
    <n v="8.1339765927114609"/>
  </r>
  <r>
    <n v="2019"/>
    <d v="2019-03-20T00:00:00"/>
    <x v="10"/>
    <s v="BDR"/>
    <x v="8"/>
    <d v="1899-12-30T08:41:00"/>
    <n v="30"/>
    <s v="smt"/>
    <s v="Smooth Trunkfish"/>
    <s v="Lactophyrs triqueter"/>
    <x v="10"/>
    <x v="2"/>
    <n v="15"/>
    <n v="1"/>
    <m/>
    <n v="4.8980000000000003E-2"/>
    <n v="2.78"/>
    <s v="NA"/>
    <s v="NA"/>
    <n v="91.107154121577921"/>
    <s v="NA"/>
    <n v="91.107154121577921"/>
  </r>
  <r>
    <m/>
    <m/>
    <x v="11"/>
    <m/>
    <x v="12"/>
    <m/>
    <m/>
    <m/>
    <m/>
    <m/>
    <x v="28"/>
    <x v="5"/>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59F752-2105-3D4F-B7EC-DBA5BBAFDD69}" name="PivotTable2"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AA17" firstHeaderRow="1" firstDataRow="3" firstDataCol="1"/>
  <pivotFields count="25">
    <pivotField showAll="0"/>
    <pivotField showAll="0"/>
    <pivotField axis="axisRow" showAll="0">
      <items count="13">
        <item x="0"/>
        <item x="1"/>
        <item x="2"/>
        <item x="3"/>
        <item x="4"/>
        <item x="5"/>
        <item x="6"/>
        <item x="7"/>
        <item x="8"/>
        <item x="9"/>
        <item x="10"/>
        <item x="11"/>
        <item t="default"/>
      </items>
    </pivotField>
    <pivotField showAll="0"/>
    <pivotField axis="axisCol" showAll="0">
      <items count="14">
        <item x="0"/>
        <item x="1"/>
        <item x="2"/>
        <item x="3"/>
        <item x="4"/>
        <item x="5"/>
        <item x="6"/>
        <item x="7"/>
        <item x="8"/>
        <item x="9"/>
        <item x="10"/>
        <item x="11"/>
        <item x="12"/>
        <item t="default"/>
      </items>
    </pivotField>
    <pivotField showAll="0"/>
    <pivotField showAll="0"/>
    <pivotField showAll="0"/>
    <pivotField showAll="0"/>
    <pivotField showAll="0"/>
    <pivotField showAll="0"/>
    <pivotField multipleItemSelectionAllowed="1" showAll="0">
      <items count="7">
        <item x="0"/>
        <item h="1" x="1"/>
        <item x="2"/>
        <item h="1" x="3"/>
        <item h="1" x="4"/>
        <item h="1" x="5"/>
        <item t="default"/>
      </items>
    </pivotField>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 dataField="1" dragToRow="0" dragToCol="0" dragToPage="0" showAll="0" defaultSubtotal="0"/>
    <pivotField dragToRow="0" dragToCol="0" dragToPage="0" showAll="0" defaultSubtotal="0"/>
  </pivotFields>
  <rowFields count="1">
    <field x="2"/>
  </rowFields>
  <rowItems count="12">
    <i>
      <x/>
    </i>
    <i>
      <x v="1"/>
    </i>
    <i>
      <x v="2"/>
    </i>
    <i>
      <x v="3"/>
    </i>
    <i>
      <x v="4"/>
    </i>
    <i>
      <x v="5"/>
    </i>
    <i>
      <x v="6"/>
    </i>
    <i>
      <x v="7"/>
    </i>
    <i>
      <x v="8"/>
    </i>
    <i>
      <x v="9"/>
    </i>
    <i>
      <x v="10"/>
    </i>
    <i t="grand">
      <x/>
    </i>
  </rowItems>
  <colFields count="2">
    <field x="-2"/>
    <field x="4"/>
  </colFields>
  <colItems count="26">
    <i>
      <x/>
      <x/>
    </i>
    <i r="1">
      <x v="1"/>
    </i>
    <i r="1">
      <x v="2"/>
    </i>
    <i r="1">
      <x v="3"/>
    </i>
    <i r="1">
      <x v="4"/>
    </i>
    <i r="1">
      <x v="5"/>
    </i>
    <i r="1">
      <x v="6"/>
    </i>
    <i r="1">
      <x v="7"/>
    </i>
    <i r="1">
      <x v="8"/>
    </i>
    <i r="1">
      <x v="9"/>
    </i>
    <i r="1">
      <x v="10"/>
    </i>
    <i r="1">
      <x v="11"/>
    </i>
    <i i="1">
      <x v="1"/>
      <x/>
    </i>
    <i r="1" i="1">
      <x v="1"/>
    </i>
    <i r="1" i="1">
      <x v="2"/>
    </i>
    <i r="1" i="1">
      <x v="3"/>
    </i>
    <i r="1" i="1">
      <x v="4"/>
    </i>
    <i r="1" i="1">
      <x v="5"/>
    </i>
    <i r="1" i="1">
      <x v="6"/>
    </i>
    <i r="1" i="1">
      <x v="7"/>
    </i>
    <i r="1" i="1">
      <x v="8"/>
    </i>
    <i r="1" i="1">
      <x v="9"/>
    </i>
    <i r="1" i="1">
      <x v="10"/>
    </i>
    <i r="1" i="1">
      <x v="11"/>
    </i>
    <i t="grand">
      <x/>
    </i>
    <i t="grand" i="1">
      <x/>
    </i>
  </colItems>
  <dataFields count="2">
    <dataField name="Sum of Biomass*No/1.2" fld="22" baseField="0" baseItem="0"/>
    <dataField name="Sum of Sum of Number/1.2" fld="2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2288E1-0910-4948-A7D9-75E875449935}" name="Dominant Predator Biomass" cacheId="2" applyNumberFormats="0" applyBorderFormats="0" applyFontFormats="0" applyPatternFormats="0" applyAlignmentFormats="0" applyWidthHeightFormats="1" dataCaption="Values" updatedVersion="6" minRefreshableVersion="3" useAutoFormatting="1" itemPrintTitles="1" createdVersion="6" indent="0" outline="1" outlineData="1" chartFormat="2">
  <location ref="A3:AM17" firstHeaderRow="1" firstDataRow="3" firstDataCol="1"/>
  <pivotFields count="25">
    <pivotField showAll="0"/>
    <pivotField numFmtId="14" showAll="0"/>
    <pivotField axis="axisRow" showAll="0">
      <items count="12">
        <item x="0"/>
        <item x="1"/>
        <item x="2"/>
        <item x="3"/>
        <item x="4"/>
        <item x="5"/>
        <item x="6"/>
        <item x="7"/>
        <item x="8"/>
        <item x="9"/>
        <item x="10"/>
        <item t="default"/>
      </items>
    </pivotField>
    <pivotField showAll="0">
      <items count="3">
        <item x="1"/>
        <item x="0"/>
        <item t="default"/>
      </items>
    </pivotField>
    <pivotField axis="axisCol" multipleItemSelectionAllowed="1" showAll="0">
      <items count="13">
        <item x="0"/>
        <item x="1"/>
        <item x="2"/>
        <item x="3"/>
        <item x="4"/>
        <item x="5"/>
        <item x="6"/>
        <item x="7"/>
        <item x="8"/>
        <item x="9"/>
        <item x="10"/>
        <item x="11"/>
        <item t="default"/>
      </items>
    </pivotField>
    <pivotField numFmtId="20" showAll="0"/>
    <pivotField showAll="0"/>
    <pivotField showAll="0"/>
    <pivotField showAll="0"/>
    <pivotField showAll="0"/>
    <pivotField axis="axisCol" multipleItemSelectionAllowed="1" showAll="0">
      <items count="29">
        <item h="1" x="22"/>
        <item h="1" x="9"/>
        <item h="1" x="26"/>
        <item h="1" x="12"/>
        <item h="1" x="7"/>
        <item h="1" x="11"/>
        <item h="1" x="14"/>
        <item h="1" x="17"/>
        <item x="3"/>
        <item h="1" x="6"/>
        <item h="1" x="23"/>
        <item h="1" x="1"/>
        <item x="0"/>
        <item h="1" x="8"/>
        <item h="1" x="4"/>
        <item h="1" x="5"/>
        <item h="1" x="15"/>
        <item h="1" x="24"/>
        <item h="1" x="10"/>
        <item h="1" x="27"/>
        <item h="1" x="16"/>
        <item h="1" x="21"/>
        <item h="1" x="20"/>
        <item h="1" x="18"/>
        <item x="2"/>
        <item h="1" x="19"/>
        <item h="1" x="13"/>
        <item h="1" x="25"/>
        <item t="default"/>
      </items>
    </pivotField>
    <pivotField showAll="0">
      <items count="5">
        <item x="0"/>
        <item x="1"/>
        <item x="2"/>
        <item x="3"/>
        <item t="default"/>
      </items>
    </pivotField>
    <pivotField showAll="0"/>
    <pivotField showAll="0"/>
    <pivotField showAll="0"/>
    <pivotField numFmtId="2" showAll="0"/>
    <pivotField numFmtId="2" showAll="0"/>
    <pivotField numFmtId="2" showAll="0"/>
    <pivotField numFmtId="2" showAll="0"/>
    <pivotField numFmtId="2" showAll="0"/>
    <pivotField numFmtId="2" showAll="0"/>
    <pivotField showAll="0"/>
    <pivotField dragToRow="0" dragToCol="0" dragToPage="0" showAll="0" defaultSubtotal="0"/>
    <pivotField dragToRow="0" dragToCol="0" dragToPage="0" showAll="0" defaultSubtotal="0"/>
    <pivotField dataField="1" dragToRow="0" dragToCol="0" dragToPage="0" showAll="0" defaultSubtotal="0"/>
  </pivotFields>
  <rowFields count="1">
    <field x="2"/>
  </rowFields>
  <rowItems count="12">
    <i>
      <x/>
    </i>
    <i>
      <x v="1"/>
    </i>
    <i>
      <x v="2"/>
    </i>
    <i>
      <x v="3"/>
    </i>
    <i>
      <x v="4"/>
    </i>
    <i>
      <x v="5"/>
    </i>
    <i>
      <x v="6"/>
    </i>
    <i>
      <x v="7"/>
    </i>
    <i>
      <x v="8"/>
    </i>
    <i>
      <x v="9"/>
    </i>
    <i>
      <x v="10"/>
    </i>
    <i t="grand">
      <x/>
    </i>
  </rowItems>
  <colFields count="2">
    <field x="10"/>
    <field x="4"/>
  </colFields>
  <colItems count="38">
    <i>
      <x v="8"/>
      <x/>
    </i>
    <i r="1">
      <x v="1"/>
    </i>
    <i r="1">
      <x v="2"/>
    </i>
    <i r="1">
      <x v="3"/>
    </i>
    <i r="1">
      <x v="4"/>
    </i>
    <i r="1">
      <x v="5"/>
    </i>
    <i r="1">
      <x v="6"/>
    </i>
    <i r="1">
      <x v="7"/>
    </i>
    <i r="1">
      <x v="8"/>
    </i>
    <i r="1">
      <x v="9"/>
    </i>
    <i r="1">
      <x v="10"/>
    </i>
    <i t="default">
      <x v="8"/>
    </i>
    <i>
      <x v="12"/>
      <x/>
    </i>
    <i r="1">
      <x v="1"/>
    </i>
    <i r="1">
      <x v="2"/>
    </i>
    <i r="1">
      <x v="3"/>
    </i>
    <i r="1">
      <x v="4"/>
    </i>
    <i r="1">
      <x v="5"/>
    </i>
    <i r="1">
      <x v="6"/>
    </i>
    <i r="1">
      <x v="7"/>
    </i>
    <i r="1">
      <x v="8"/>
    </i>
    <i r="1">
      <x v="9"/>
    </i>
    <i r="1">
      <x v="10"/>
    </i>
    <i r="1">
      <x v="11"/>
    </i>
    <i t="default">
      <x v="12"/>
    </i>
    <i>
      <x v="24"/>
      <x/>
    </i>
    <i r="1">
      <x v="1"/>
    </i>
    <i r="1">
      <x v="2"/>
    </i>
    <i r="1">
      <x v="3"/>
    </i>
    <i r="1">
      <x v="4"/>
    </i>
    <i r="1">
      <x v="5"/>
    </i>
    <i r="1">
      <x v="6"/>
    </i>
    <i r="1">
      <x v="7"/>
    </i>
    <i r="1">
      <x v="8"/>
    </i>
    <i r="1">
      <x v="9"/>
    </i>
    <i r="1">
      <x v="10"/>
    </i>
    <i t="default">
      <x v="24"/>
    </i>
    <i t="grand">
      <x/>
    </i>
  </colItems>
  <dataFields count="1">
    <dataField name="Sum of sum biomass*no / 1.2" fld="24" baseField="0" baseItem="0" numFmtId="2"/>
  </dataFields>
  <formats count="8">
    <format dxfId="0">
      <pivotArea outline="0" collapsedLevelsAreSubtotals="1" fieldPosition="0"/>
    </format>
    <format dxfId="1">
      <pivotArea field="11" type="button" dataOnly="0" labelOnly="1" outline="0"/>
    </format>
    <format dxfId="2">
      <pivotArea type="topRight" dataOnly="0" labelOnly="1" outline="0" fieldPosition="0"/>
    </format>
    <format dxfId="3">
      <pivotArea dataOnly="0" labelOnly="1" grandCol="1" outline="0" fieldPosition="0"/>
    </format>
    <format dxfId="4">
      <pivotArea outline="0" collapsedLevelsAreSubtotals="1" fieldPosition="0"/>
    </format>
    <format dxfId="5">
      <pivotArea field="11" type="button" dataOnly="0" labelOnly="1" outline="0"/>
    </format>
    <format dxfId="6">
      <pivotArea type="topRight" dataOnly="0" labelOnly="1" outline="0" fieldPosition="0"/>
    </format>
    <format dxfId="7">
      <pivotArea dataOnly="0" labelOnly="1" grandCol="1" outline="0" fieldPosition="0"/>
    </format>
  </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nctional_Group" xr10:uid="{32991CCA-2162-7740-AD7B-C88877BB184D}" sourceName="Functional Group">
  <pivotTables>
    <pivotTable tabId="20" name="PivotTable2"/>
  </pivotTables>
  <data>
    <tabular pivotCacheId="223007466">
      <items count="6">
        <i x="0" s="1"/>
        <i x="1"/>
        <i x="2" s="1"/>
        <i x="3"/>
        <i x="4"/>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unctional Group" xr10:uid="{CC9C9620-4D92-DA4E-978C-6CD9B96B4380}" cache="Slicer_Functional_Group" caption="Functional Group"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84E36F0-C901-BC4F-88E9-9E3654FFD9DF}" name="final.fish.list53" displayName="final.fish.list53" ref="A1:K112" totalsRowShown="0" tableBorderDxfId="17">
  <autoFilter ref="A1:K112" xr:uid="{8FFB5CA7-E385-9B45-A31D-CAF64075FD9C}"/>
  <sortState xmlns:xlrd2="http://schemas.microsoft.com/office/spreadsheetml/2017/richdata2" ref="A2:K112">
    <sortCondition ref="D2:D112"/>
  </sortState>
  <tableColumns count="11">
    <tableColumn id="1" xr3:uid="{0A377806-FAFB-FC4B-A194-329C005E14C1}" name="Code" dataDxfId="16"/>
    <tableColumn id="2" xr3:uid="{4D921760-970B-CA4F-9440-4EC095262725}" name="Common Name" dataDxfId="15"/>
    <tableColumn id="3" xr3:uid="{B7CFB345-FD57-6745-AD80-2C6CB88B3F57}" name="Scientific Name" dataDxfId="14"/>
    <tableColumn id="4" xr3:uid="{9637126B-19C5-3946-8D21-49AE35DD8431}" name="Family"/>
    <tableColumn id="5" xr3:uid="{E6758354-143C-5F46-A4BB-A8175CC594B2}" name="Functional Feeding Group" dataDxfId="13"/>
    <tableColumn id="6" xr3:uid="{9F6FA706-5E63-304F-938A-D993E5FA0F3F}" name="a_FB" dataDxfId="12"/>
    <tableColumn id="7" xr3:uid="{4B997C25-DC14-6D47-B2CE-A09EB271BC68}" name="b_FB" dataDxfId="11"/>
    <tableColumn id="13" xr3:uid="{034BBCC6-6C22-1A49-A395-B0BD9B4E2E24}" name="log(a) _BH" dataDxfId="10"/>
    <tableColumn id="12" xr3:uid="{184F12CE-2B99-9849-9D2A-4EF4BD607289}" name="b_BH" dataDxfId="9"/>
    <tableColumn id="9" xr3:uid="{05933143-8440-4740-B3B8-4D9735D645A8}" name="Trophic Level"/>
    <tableColumn id="10" xr3:uid="{88A26E4A-1E69-B44A-A40A-77E3C3D00CC4}" name="Trophic level s.e."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table" Target="../tables/table1.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3D1F4-1494-8441-B854-0B7DD220E01C}">
  <dimension ref="A1:A22"/>
  <sheetViews>
    <sheetView workbookViewId="0">
      <selection activeCell="A3" sqref="A3"/>
    </sheetView>
  </sheetViews>
  <sheetFormatPr baseColWidth="10" defaultRowHeight="15"/>
  <cols>
    <col min="1" max="1" width="78.6640625" customWidth="1"/>
  </cols>
  <sheetData>
    <row r="1" spans="1:1" ht="16">
      <c r="A1" s="26" t="s">
        <v>434</v>
      </c>
    </row>
    <row r="2" spans="1:1" ht="16">
      <c r="A2" s="26" t="s">
        <v>435</v>
      </c>
    </row>
    <row r="3" spans="1:1">
      <c r="A3" t="s">
        <v>477</v>
      </c>
    </row>
    <row r="5" spans="1:1" ht="16">
      <c r="A5" t="s">
        <v>404</v>
      </c>
    </row>
    <row r="6" spans="1:1" ht="16">
      <c r="A6" t="s">
        <v>476</v>
      </c>
    </row>
    <row r="7" spans="1:1" ht="16">
      <c r="A7" t="s">
        <v>400</v>
      </c>
    </row>
    <row r="8" spans="1:1" ht="16">
      <c r="A8" t="s">
        <v>401</v>
      </c>
    </row>
    <row r="10" spans="1:1" ht="16">
      <c r="A10" s="26" t="s">
        <v>429</v>
      </c>
    </row>
    <row r="11" spans="1:1" ht="16">
      <c r="A11" s="26" t="s">
        <v>431</v>
      </c>
    </row>
    <row r="12" spans="1:1">
      <c r="A12" t="s">
        <v>402</v>
      </c>
    </row>
    <row r="13" spans="1:1">
      <c r="A13" t="s">
        <v>433</v>
      </c>
    </row>
    <row r="14" spans="1:1" ht="15" customHeight="1"/>
    <row r="15" spans="1:1" ht="14" customHeight="1">
      <c r="A15" s="26" t="s">
        <v>430</v>
      </c>
    </row>
    <row r="16" spans="1:1">
      <c r="A16" t="s">
        <v>412</v>
      </c>
    </row>
    <row r="17" spans="1:1">
      <c r="A17" t="s">
        <v>413</v>
      </c>
    </row>
    <row r="18" spans="1:1" ht="47" customHeight="1">
      <c r="A18" s="27" t="s">
        <v>432</v>
      </c>
    </row>
    <row r="20" spans="1:1" ht="16">
      <c r="A20" s="26" t="s">
        <v>403</v>
      </c>
    </row>
    <row r="21" spans="1:1" ht="16">
      <c r="A21" s="27" t="s">
        <v>445</v>
      </c>
    </row>
    <row r="22" spans="1:1" ht="48">
      <c r="A22" s="27" t="s">
        <v>436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A7672-02DD-9F48-A7C5-21BF182706E6}">
  <dimension ref="A1:V2854"/>
  <sheetViews>
    <sheetView topLeftCell="H1" workbookViewId="0">
      <selection activeCell="V1" sqref="V1:V2854"/>
    </sheetView>
  </sheetViews>
  <sheetFormatPr baseColWidth="10" defaultRowHeight="15"/>
  <cols>
    <col min="2" max="7" width="10.83203125" customWidth="1"/>
    <col min="9" max="9" width="16.83203125" customWidth="1"/>
    <col min="10" max="10" width="24.33203125" customWidth="1"/>
    <col min="11" max="12" width="10.83203125" customWidth="1"/>
    <col min="13" max="13" width="10.83203125" style="33" customWidth="1"/>
    <col min="14" max="15" width="10.83203125" style="33"/>
    <col min="16" max="20" width="10.83203125" style="46" customWidth="1"/>
    <col min="21" max="21" width="10.83203125" style="46"/>
  </cols>
  <sheetData>
    <row r="1" spans="1:22" ht="16">
      <c r="A1" s="47" t="s">
        <v>384</v>
      </c>
      <c r="B1" s="48" t="s">
        <v>358</v>
      </c>
      <c r="C1" s="48" t="s">
        <v>360</v>
      </c>
      <c r="D1" s="48" t="s">
        <v>361</v>
      </c>
      <c r="E1" s="48" t="s">
        <v>362</v>
      </c>
      <c r="F1" s="48" t="s">
        <v>359</v>
      </c>
      <c r="G1" s="48" t="s">
        <v>385</v>
      </c>
      <c r="H1" s="48" t="s">
        <v>0</v>
      </c>
      <c r="I1" s="48" t="s">
        <v>1</v>
      </c>
      <c r="J1" s="49" t="s">
        <v>363</v>
      </c>
      <c r="K1" s="49" t="s">
        <v>3</v>
      </c>
      <c r="L1" s="49" t="s">
        <v>364</v>
      </c>
      <c r="M1" s="58" t="s">
        <v>386</v>
      </c>
      <c r="N1" s="58" t="s">
        <v>365</v>
      </c>
      <c r="O1" s="58" t="s">
        <v>366</v>
      </c>
      <c r="P1" s="50" t="s">
        <v>407</v>
      </c>
      <c r="Q1" s="50" t="s">
        <v>408</v>
      </c>
      <c r="R1" s="50" t="s">
        <v>409</v>
      </c>
      <c r="S1" s="50" t="s">
        <v>405</v>
      </c>
      <c r="T1" s="50" t="s">
        <v>410</v>
      </c>
      <c r="U1" s="50" t="s">
        <v>411</v>
      </c>
      <c r="V1" s="90" t="s">
        <v>451</v>
      </c>
    </row>
    <row r="2" spans="1:22" ht="16">
      <c r="A2" s="35">
        <v>2019</v>
      </c>
      <c r="B2" s="51">
        <v>43541</v>
      </c>
      <c r="C2" s="38" t="s">
        <v>444</v>
      </c>
      <c r="D2" s="38" t="s">
        <v>367</v>
      </c>
      <c r="E2" s="38">
        <v>1</v>
      </c>
      <c r="F2" s="37">
        <v>0.50416666666666665</v>
      </c>
      <c r="G2" s="38">
        <v>31</v>
      </c>
      <c r="H2" s="12" t="s">
        <v>313</v>
      </c>
      <c r="I2" s="38" t="str">
        <f>VLOOKUP(H2,'Species List'!A$2:J$202,2,0)</f>
        <v>Yellowtail Snapper</v>
      </c>
      <c r="J2" s="38" t="str">
        <f>VLOOKUP(H2,'Species List'!A$2:J$202,3,0)</f>
        <v>Ocyurus chrysurus</v>
      </c>
      <c r="K2" s="38" t="str">
        <f>VLOOKUP(H2,'Species List'!A$2:J$202,4,0)</f>
        <v>Lutjanidae</v>
      </c>
      <c r="L2" s="38" t="str">
        <f>VLOOKUP(H2,'Species List'!A$2:J$202,5,0)</f>
        <v>Carnivore</v>
      </c>
      <c r="M2" s="59">
        <v>14</v>
      </c>
      <c r="N2" s="59">
        <v>2</v>
      </c>
      <c r="O2" s="59"/>
      <c r="P2" s="44">
        <f>VLOOKUP(H2,'Species List'!A$2:J$202,6,0)</f>
        <v>1.4789999999999999E-2</v>
      </c>
      <c r="Q2" s="44">
        <f>VLOOKUP(H2,'Species List'!A$2:J$202,7,0)</f>
        <v>2.95</v>
      </c>
      <c r="R2" s="44" t="s">
        <v>450</v>
      </c>
      <c r="S2" s="44" t="s">
        <v>450</v>
      </c>
      <c r="T2" s="44">
        <f t="shared" ref="T2:T65" si="0">P2*M2^Q2</f>
        <v>35.566888975601678</v>
      </c>
      <c r="U2" s="87" t="s">
        <v>450</v>
      </c>
      <c r="V2" s="91">
        <f t="shared" ref="V2:V13" si="1">N2*T2</f>
        <v>71.133777951203356</v>
      </c>
    </row>
    <row r="3" spans="1:22" ht="16">
      <c r="A3" s="35">
        <v>2019</v>
      </c>
      <c r="B3" s="51">
        <v>43541</v>
      </c>
      <c r="C3" s="38" t="s">
        <v>444</v>
      </c>
      <c r="D3" s="38" t="s">
        <v>367</v>
      </c>
      <c r="E3" s="38">
        <v>1</v>
      </c>
      <c r="F3" s="37">
        <v>0.50416666666666698</v>
      </c>
      <c r="G3" s="38">
        <v>31</v>
      </c>
      <c r="H3" s="12" t="s">
        <v>291</v>
      </c>
      <c r="I3" s="38" t="str">
        <f>VLOOKUP(H3,'Species List'!A$2:J$202,2,0)</f>
        <v>Slippery Dick</v>
      </c>
      <c r="J3" s="38" t="str">
        <f>VLOOKUP(H3,'Species List'!A$2:J$202,3,0)</f>
        <v>Halichoeres bivittatus</v>
      </c>
      <c r="K3" s="38" t="str">
        <f>VLOOKUP(H3,'Species List'!A$2:J$202,4,0)</f>
        <v>Labridae</v>
      </c>
      <c r="L3" s="38" t="str">
        <f>VLOOKUP(H3,'Species List'!A$2:J$202,5,0)</f>
        <v>Carnivore</v>
      </c>
      <c r="M3" s="59">
        <v>8</v>
      </c>
      <c r="N3" s="59">
        <v>1</v>
      </c>
      <c r="O3" s="59"/>
      <c r="P3" s="44">
        <f>VLOOKUP(H3,'Species List'!A$2:J$202,6,0)</f>
        <v>9.3299999999999998E-3</v>
      </c>
      <c r="Q3" s="44">
        <f>VLOOKUP(H3,'Species List'!A$2:J$202,7,0)</f>
        <v>3.06</v>
      </c>
      <c r="R3" s="44" t="str">
        <f>VLOOKUP(H3,'Species List'!A$2:J$202,8,0)</f>
        <v>NA</v>
      </c>
      <c r="S3" s="44" t="str">
        <f>VLOOKUP(H3,'Species List'!A$2:J$202,9,0)</f>
        <v>NA</v>
      </c>
      <c r="T3" s="44">
        <f t="shared" si="0"/>
        <v>5.4117410047026144</v>
      </c>
      <c r="U3" s="87" t="s">
        <v>450</v>
      </c>
      <c r="V3" s="91">
        <f t="shared" si="1"/>
        <v>5.4117410047026144</v>
      </c>
    </row>
    <row r="4" spans="1:22" ht="16">
      <c r="A4" s="35">
        <v>2019</v>
      </c>
      <c r="B4" s="51">
        <v>43541</v>
      </c>
      <c r="C4" s="38" t="s">
        <v>444</v>
      </c>
      <c r="D4" s="38" t="s">
        <v>367</v>
      </c>
      <c r="E4" s="38">
        <v>1</v>
      </c>
      <c r="F4" s="37">
        <v>0.50416666666666698</v>
      </c>
      <c r="G4" s="38">
        <v>31</v>
      </c>
      <c r="H4" s="12" t="s">
        <v>256</v>
      </c>
      <c r="I4" s="38" t="str">
        <f>VLOOKUP(H4,'Species List'!A$2:J$202,2,0)</f>
        <v>Graysby</v>
      </c>
      <c r="J4" s="38" t="str">
        <f>VLOOKUP(H4,'Species List'!A$2:J$202,3,0)</f>
        <v>Cephalopholis cruentata</v>
      </c>
      <c r="K4" s="38" t="str">
        <f>VLOOKUP(H4,'Species List'!A$2:J$202,4,0)</f>
        <v>Serranidae</v>
      </c>
      <c r="L4" s="38" t="str">
        <f>VLOOKUP(H4,'Species List'!A$2:J$202,5,0)</f>
        <v>Carnivore</v>
      </c>
      <c r="M4" s="59">
        <v>22</v>
      </c>
      <c r="N4" s="59">
        <v>1</v>
      </c>
      <c r="O4" s="59"/>
      <c r="P4" s="44">
        <f>VLOOKUP(H4,'Species List'!A$2:J$202,6,0)</f>
        <v>1.1220000000000001E-2</v>
      </c>
      <c r="Q4" s="44">
        <f>VLOOKUP(H4,'Species List'!A$2:J$202,7,0)</f>
        <v>3.07</v>
      </c>
      <c r="R4" s="44" t="str">
        <f>VLOOKUP(H4,'Species List'!A$2:J$202,8,0)</f>
        <v>NA</v>
      </c>
      <c r="S4" s="44" t="str">
        <f>VLOOKUP(H4,'Species List'!A$2:J$202,9,0)</f>
        <v>NA</v>
      </c>
      <c r="T4" s="44">
        <f t="shared" si="0"/>
        <v>148.3305090081615</v>
      </c>
      <c r="U4" s="87" t="s">
        <v>450</v>
      </c>
      <c r="V4" s="91">
        <f t="shared" si="1"/>
        <v>148.3305090081615</v>
      </c>
    </row>
    <row r="5" spans="1:22" ht="16">
      <c r="A5" s="35">
        <v>2019</v>
      </c>
      <c r="B5" s="51">
        <v>43541</v>
      </c>
      <c r="C5" s="38" t="s">
        <v>444</v>
      </c>
      <c r="D5" s="38" t="s">
        <v>367</v>
      </c>
      <c r="E5" s="38">
        <v>1</v>
      </c>
      <c r="F5" s="37">
        <v>0.50416666666666698</v>
      </c>
      <c r="G5" s="38">
        <v>31</v>
      </c>
      <c r="H5" s="12" t="s">
        <v>253</v>
      </c>
      <c r="I5" s="38" t="str">
        <f>VLOOKUP(H5,'Species List'!A$2:J$202,2,0)</f>
        <v>French Grunt</v>
      </c>
      <c r="J5" s="38" t="str">
        <f>VLOOKUP(H5,'Species List'!A$2:J$202,3,0)</f>
        <v>Haemulon flavolineatum</v>
      </c>
      <c r="K5" s="38" t="str">
        <f>VLOOKUP(H5,'Species List'!A$2:J$202,4,0)</f>
        <v>Haemulidae</v>
      </c>
      <c r="L5" s="38" t="str">
        <f>VLOOKUP(H5,'Species List'!A$2:J$202,5,0)</f>
        <v>Carnivore</v>
      </c>
      <c r="M5" s="59">
        <v>15</v>
      </c>
      <c r="N5" s="59">
        <v>1</v>
      </c>
      <c r="O5" s="59"/>
      <c r="P5" s="44">
        <f>VLOOKUP(H5,'Species List'!A$2:J$202,6,0)</f>
        <v>1.349E-2</v>
      </c>
      <c r="Q5" s="44">
        <f>VLOOKUP(H5,'Species List'!A$2:J$202,7,0)</f>
        <v>3</v>
      </c>
      <c r="R5" s="44" t="str">
        <f>VLOOKUP(H5,'Species List'!A$2:J$202,8,0)</f>
        <v>NA</v>
      </c>
      <c r="S5" s="44" t="str">
        <f>VLOOKUP(H5,'Species List'!A$2:J$202,9,0)</f>
        <v>NA</v>
      </c>
      <c r="T5" s="44">
        <f t="shared" si="0"/>
        <v>45.528750000000002</v>
      </c>
      <c r="U5" s="87" t="s">
        <v>450</v>
      </c>
      <c r="V5" s="91">
        <f t="shared" si="1"/>
        <v>45.528750000000002</v>
      </c>
    </row>
    <row r="6" spans="1:22" ht="16">
      <c r="A6" s="35">
        <v>2019</v>
      </c>
      <c r="B6" s="51">
        <v>43541</v>
      </c>
      <c r="C6" s="38" t="s">
        <v>444</v>
      </c>
      <c r="D6" s="38" t="s">
        <v>367</v>
      </c>
      <c r="E6" s="38">
        <v>1</v>
      </c>
      <c r="F6" s="37">
        <v>0.50416666666666698</v>
      </c>
      <c r="G6" s="38">
        <v>31</v>
      </c>
      <c r="H6" s="12" t="s">
        <v>310</v>
      </c>
      <c r="I6" s="38" t="str">
        <f>VLOOKUP(H6,'Species List'!A$2:J$202,2,0)</f>
        <v>Yellowhead Wrasse</v>
      </c>
      <c r="J6" s="38" t="str">
        <f>VLOOKUP(H6,'Species List'!A$2:J$202,3,0)</f>
        <v>Halichoeres garnoti</v>
      </c>
      <c r="K6" s="38" t="str">
        <f>VLOOKUP(H6,'Species List'!A$2:J$202,4,0)</f>
        <v>Labridae</v>
      </c>
      <c r="L6" s="38" t="str">
        <f>VLOOKUP(H6,'Species List'!A$2:J$202,5,0)</f>
        <v>Carnivore</v>
      </c>
      <c r="M6" s="59">
        <v>15</v>
      </c>
      <c r="N6" s="59">
        <v>1</v>
      </c>
      <c r="O6" s="59"/>
      <c r="P6" s="44">
        <f>VLOOKUP(H6,'Species List'!A$2:J$202,6,0)</f>
        <v>0.01</v>
      </c>
      <c r="Q6" s="44">
        <f>VLOOKUP(H6,'Species List'!A$2:J$202,7,0)</f>
        <v>3.13</v>
      </c>
      <c r="R6" s="44" t="str">
        <f>VLOOKUP(H6,'Species List'!A$2:J$202,8,0)</f>
        <v>NA</v>
      </c>
      <c r="S6" s="44" t="str">
        <f>VLOOKUP(H6,'Species List'!A$2:J$202,9,0)</f>
        <v>NA</v>
      </c>
      <c r="T6" s="44">
        <f t="shared" si="0"/>
        <v>47.991645489734076</v>
      </c>
      <c r="U6" s="87" t="s">
        <v>450</v>
      </c>
      <c r="V6" s="91">
        <f t="shared" si="1"/>
        <v>47.991645489734076</v>
      </c>
    </row>
    <row r="7" spans="1:22" ht="16">
      <c r="A7" s="35">
        <v>2019</v>
      </c>
      <c r="B7" s="51">
        <v>43541</v>
      </c>
      <c r="C7" s="38" t="s">
        <v>444</v>
      </c>
      <c r="D7" s="38" t="s">
        <v>367</v>
      </c>
      <c r="E7" s="38">
        <v>1</v>
      </c>
      <c r="F7" s="37">
        <v>0.50416666666666698</v>
      </c>
      <c r="G7" s="38">
        <v>31</v>
      </c>
      <c r="H7" s="12" t="s">
        <v>373</v>
      </c>
      <c r="I7" s="38" t="str">
        <f>VLOOKUP(H7,'Species List'!A$2:J$202,2,0)</f>
        <v>Goatfish</v>
      </c>
      <c r="J7" s="38" t="str">
        <f>VLOOKUP(H7,'Species List'!A$2:J$202,3,0)</f>
        <v>Mulloidichthys martinicus</v>
      </c>
      <c r="K7" s="38" t="str">
        <f>VLOOKUP(H7,'Species List'!A$2:J$202,4,0)</f>
        <v>Mullidae</v>
      </c>
      <c r="L7" s="38" t="str">
        <f>VLOOKUP(H7,'Species List'!A$2:J$202,5,0)</f>
        <v>Carnivore</v>
      </c>
      <c r="M7" s="59">
        <v>18</v>
      </c>
      <c r="N7" s="59">
        <v>1</v>
      </c>
      <c r="O7" s="59"/>
      <c r="P7" s="44">
        <f>VLOOKUP(H7,'Species List'!A$2:J$202,6,0)</f>
        <v>9.7699999999999992E-3</v>
      </c>
      <c r="Q7" s="44">
        <f>VLOOKUP(H7,'Species List'!A$2:J$202,7,0)</f>
        <v>3.12</v>
      </c>
      <c r="R7" s="44" t="str">
        <f>VLOOKUP(H7,'Species List'!A$2:J$202,8,0)</f>
        <v>NA</v>
      </c>
      <c r="S7" s="44" t="str">
        <f>VLOOKUP(H7,'Species List'!A$2:J$202,9,0)</f>
        <v>NA</v>
      </c>
      <c r="T7" s="44">
        <f t="shared" si="0"/>
        <v>80.601807249259167</v>
      </c>
      <c r="U7" s="87" t="s">
        <v>450</v>
      </c>
      <c r="V7" s="91">
        <f t="shared" si="1"/>
        <v>80.601807249259167</v>
      </c>
    </row>
    <row r="8" spans="1:22" ht="16">
      <c r="A8" s="35">
        <v>2019</v>
      </c>
      <c r="B8" s="51">
        <v>43541</v>
      </c>
      <c r="C8" s="38" t="s">
        <v>444</v>
      </c>
      <c r="D8" s="38" t="s">
        <v>367</v>
      </c>
      <c r="E8" s="38">
        <v>1</v>
      </c>
      <c r="F8" s="37">
        <v>0.50416666666666698</v>
      </c>
      <c r="G8" s="38">
        <v>31</v>
      </c>
      <c r="H8" s="12" t="s">
        <v>253</v>
      </c>
      <c r="I8" s="38" t="str">
        <f>VLOOKUP(H8,'Species List'!A$2:J$202,2,0)</f>
        <v>French Grunt</v>
      </c>
      <c r="J8" s="38" t="str">
        <f>VLOOKUP(H8,'Species List'!A$2:J$202,3,0)</f>
        <v>Haemulon flavolineatum</v>
      </c>
      <c r="K8" s="38" t="str">
        <f>VLOOKUP(H8,'Species List'!A$2:J$202,4,0)</f>
        <v>Haemulidae</v>
      </c>
      <c r="L8" s="38" t="str">
        <f>VLOOKUP(H8,'Species List'!A$2:J$202,5,0)</f>
        <v>Carnivore</v>
      </c>
      <c r="M8" s="59">
        <v>15</v>
      </c>
      <c r="N8" s="59">
        <v>1</v>
      </c>
      <c r="O8" s="59"/>
      <c r="P8" s="44">
        <f>VLOOKUP(H8,'Species List'!A$2:J$202,6,0)</f>
        <v>1.349E-2</v>
      </c>
      <c r="Q8" s="44">
        <f>VLOOKUP(H8,'Species List'!A$2:J$202,7,0)</f>
        <v>3</v>
      </c>
      <c r="R8" s="44" t="str">
        <f>VLOOKUP(H8,'Species List'!A$2:J$202,8,0)</f>
        <v>NA</v>
      </c>
      <c r="S8" s="44" t="str">
        <f>VLOOKUP(H8,'Species List'!A$2:J$202,9,0)</f>
        <v>NA</v>
      </c>
      <c r="T8" s="44">
        <f t="shared" si="0"/>
        <v>45.528750000000002</v>
      </c>
      <c r="U8" s="87" t="s">
        <v>450</v>
      </c>
      <c r="V8" s="91">
        <f t="shared" si="1"/>
        <v>45.528750000000002</v>
      </c>
    </row>
    <row r="9" spans="1:22" ht="16">
      <c r="A9" s="35">
        <v>2019</v>
      </c>
      <c r="B9" s="51">
        <v>43541</v>
      </c>
      <c r="C9" s="38" t="s">
        <v>444</v>
      </c>
      <c r="D9" s="38" t="s">
        <v>367</v>
      </c>
      <c r="E9" s="38">
        <v>1</v>
      </c>
      <c r="F9" s="37">
        <v>0.50416666666666698</v>
      </c>
      <c r="G9" s="38">
        <v>31</v>
      </c>
      <c r="H9" s="12" t="s">
        <v>310</v>
      </c>
      <c r="I9" s="38" t="str">
        <f>VLOOKUP(H9,'Species List'!A$2:J$202,2,0)</f>
        <v>Yellowhead Wrasse</v>
      </c>
      <c r="J9" s="38" t="str">
        <f>VLOOKUP(H9,'Species List'!A$2:J$202,3,0)</f>
        <v>Halichoeres garnoti</v>
      </c>
      <c r="K9" s="38" t="str">
        <f>VLOOKUP(H9,'Species List'!A$2:J$202,4,0)</f>
        <v>Labridae</v>
      </c>
      <c r="L9" s="38" t="str">
        <f>VLOOKUP(H9,'Species List'!A$2:J$202,5,0)</f>
        <v>Carnivore</v>
      </c>
      <c r="M9" s="59">
        <v>6</v>
      </c>
      <c r="N9" s="59">
        <v>1</v>
      </c>
      <c r="O9" s="59"/>
      <c r="P9" s="44">
        <f>VLOOKUP(H9,'Species List'!A$2:J$202,6,0)</f>
        <v>0.01</v>
      </c>
      <c r="Q9" s="44">
        <f>VLOOKUP(H9,'Species List'!A$2:J$202,7,0)</f>
        <v>3.13</v>
      </c>
      <c r="R9" s="44" t="str">
        <f>VLOOKUP(H9,'Species List'!A$2:J$202,8,0)</f>
        <v>NA</v>
      </c>
      <c r="S9" s="44" t="str">
        <f>VLOOKUP(H9,'Species List'!A$2:J$202,9,0)</f>
        <v>NA</v>
      </c>
      <c r="T9" s="44">
        <f t="shared" si="0"/>
        <v>2.7265496699528886</v>
      </c>
      <c r="U9" s="87" t="s">
        <v>450</v>
      </c>
      <c r="V9" s="91">
        <f t="shared" si="1"/>
        <v>2.7265496699528886</v>
      </c>
    </row>
    <row r="10" spans="1:22" ht="16">
      <c r="A10" s="35">
        <v>2019</v>
      </c>
      <c r="B10" s="51">
        <v>43541</v>
      </c>
      <c r="C10" s="38" t="s">
        <v>444</v>
      </c>
      <c r="D10" s="38" t="s">
        <v>367</v>
      </c>
      <c r="E10" s="38">
        <v>1</v>
      </c>
      <c r="F10" s="37">
        <v>0.50416666666666698</v>
      </c>
      <c r="G10" s="38">
        <v>31</v>
      </c>
      <c r="H10" s="12" t="s">
        <v>299</v>
      </c>
      <c r="I10" s="38" t="str">
        <f>VLOOKUP(H10,'Species List'!A$2:J$202,2,0)</f>
        <v>Spotted Moray</v>
      </c>
      <c r="J10" s="38" t="str">
        <f>VLOOKUP(H10,'Species List'!A$2:J$202,3,0)</f>
        <v>Gymnothorax moringa</v>
      </c>
      <c r="K10" s="38" t="str">
        <f>VLOOKUP(H10,'Species List'!A$2:J$202,4,0)</f>
        <v>Muraenidae</v>
      </c>
      <c r="L10" s="38" t="str">
        <f>VLOOKUP(H10,'Species List'!A$2:J$202,5,0)</f>
        <v>Carnivore</v>
      </c>
      <c r="M10" s="59">
        <v>60</v>
      </c>
      <c r="N10" s="59">
        <v>1</v>
      </c>
      <c r="O10" s="59"/>
      <c r="P10" s="44">
        <f>VLOOKUP(H10,'Species List'!A$2:J$202,6,0)</f>
        <v>9.1E-4</v>
      </c>
      <c r="Q10" s="44">
        <f>VLOOKUP(H10,'Species List'!A$2:J$202,7,0)</f>
        <v>3.12</v>
      </c>
      <c r="R10" s="44" t="str">
        <f>VLOOKUP(H10,'Species List'!A$2:J$202,8,0)</f>
        <v>NA</v>
      </c>
      <c r="S10" s="44" t="str">
        <f>VLOOKUP(H10,'Species List'!A$2:J$202,9,0)</f>
        <v>NA</v>
      </c>
      <c r="T10" s="44">
        <f t="shared" si="0"/>
        <v>321.27230820431043</v>
      </c>
      <c r="U10" s="87" t="s">
        <v>450</v>
      </c>
      <c r="V10" s="91">
        <f t="shared" si="1"/>
        <v>321.27230820431043</v>
      </c>
    </row>
    <row r="11" spans="1:22" ht="16">
      <c r="A11" s="35">
        <v>2019</v>
      </c>
      <c r="B11" s="51">
        <v>43541</v>
      </c>
      <c r="C11" s="38" t="s">
        <v>444</v>
      </c>
      <c r="D11" s="38" t="s">
        <v>367</v>
      </c>
      <c r="E11" s="38">
        <v>1</v>
      </c>
      <c r="F11" s="37">
        <v>0.50416666666666698</v>
      </c>
      <c r="G11" s="38">
        <v>31</v>
      </c>
      <c r="H11" s="12" t="s">
        <v>373</v>
      </c>
      <c r="I11" s="38" t="str">
        <f>VLOOKUP(H11,'Species List'!A$2:J$202,2,0)</f>
        <v>Goatfish</v>
      </c>
      <c r="J11" s="38" t="str">
        <f>VLOOKUP(H11,'Species List'!A$2:J$202,3,0)</f>
        <v>Mulloidichthys martinicus</v>
      </c>
      <c r="K11" s="38" t="str">
        <f>VLOOKUP(H11,'Species List'!A$2:J$202,4,0)</f>
        <v>Mullidae</v>
      </c>
      <c r="L11" s="38" t="str">
        <f>VLOOKUP(H11,'Species List'!A$2:J$202,5,0)</f>
        <v>Carnivore</v>
      </c>
      <c r="M11" s="59">
        <v>17</v>
      </c>
      <c r="N11" s="59">
        <v>5</v>
      </c>
      <c r="O11" s="59"/>
      <c r="P11" s="44">
        <f>VLOOKUP(H11,'Species List'!A$2:J$202,6,0)</f>
        <v>9.7699999999999992E-3</v>
      </c>
      <c r="Q11" s="44">
        <f>VLOOKUP(H11,'Species List'!A$2:J$202,7,0)</f>
        <v>3.12</v>
      </c>
      <c r="R11" s="44" t="str">
        <f>VLOOKUP(H11,'Species List'!A$2:J$202,8,0)</f>
        <v>NA</v>
      </c>
      <c r="S11" s="44" t="str">
        <f>VLOOKUP(H11,'Species List'!A$2:J$202,9,0)</f>
        <v>NA</v>
      </c>
      <c r="T11" s="44">
        <f t="shared" si="0"/>
        <v>67.436527390317082</v>
      </c>
      <c r="U11" s="87" t="s">
        <v>450</v>
      </c>
      <c r="V11" s="91">
        <f t="shared" si="1"/>
        <v>337.18263695158544</v>
      </c>
    </row>
    <row r="12" spans="1:22" ht="16">
      <c r="A12" s="35">
        <v>2019</v>
      </c>
      <c r="B12" s="51">
        <v>43541</v>
      </c>
      <c r="C12" s="38" t="s">
        <v>444</v>
      </c>
      <c r="D12" s="38" t="s">
        <v>367</v>
      </c>
      <c r="E12" s="38">
        <v>1</v>
      </c>
      <c r="F12" s="37">
        <v>0.50416666666666698</v>
      </c>
      <c r="G12" s="38">
        <v>31</v>
      </c>
      <c r="H12" s="12" t="s">
        <v>373</v>
      </c>
      <c r="I12" s="38" t="str">
        <f>VLOOKUP(H12,'Species List'!A$2:J$202,2,0)</f>
        <v>Goatfish</v>
      </c>
      <c r="J12" s="38" t="str">
        <f>VLOOKUP(H12,'Species List'!A$2:J$202,3,0)</f>
        <v>Mulloidichthys martinicus</v>
      </c>
      <c r="K12" s="38" t="str">
        <f>VLOOKUP(H12,'Species List'!A$2:J$202,4,0)</f>
        <v>Mullidae</v>
      </c>
      <c r="L12" s="38" t="str">
        <f>VLOOKUP(H12,'Species List'!A$2:J$202,5,0)</f>
        <v>Carnivore</v>
      </c>
      <c r="M12" s="59">
        <v>14</v>
      </c>
      <c r="N12" s="59">
        <v>12</v>
      </c>
      <c r="O12" s="59"/>
      <c r="P12" s="44">
        <f>VLOOKUP(H12,'Species List'!A$2:J$202,6,0)</f>
        <v>9.7699999999999992E-3</v>
      </c>
      <c r="Q12" s="44">
        <f>VLOOKUP(H12,'Species List'!A$2:J$202,7,0)</f>
        <v>3.12</v>
      </c>
      <c r="R12" s="44" t="str">
        <f>VLOOKUP(H12,'Species List'!A$2:J$202,8,0)</f>
        <v>NA</v>
      </c>
      <c r="S12" s="44" t="str">
        <f>VLOOKUP(H12,'Species List'!A$2:J$202,9,0)</f>
        <v>NA</v>
      </c>
      <c r="T12" s="44">
        <f t="shared" si="0"/>
        <v>36.797137450279614</v>
      </c>
      <c r="U12" s="87" t="s">
        <v>450</v>
      </c>
      <c r="V12" s="91">
        <f t="shared" si="1"/>
        <v>441.56564940335534</v>
      </c>
    </row>
    <row r="13" spans="1:22" ht="16">
      <c r="A13" s="35">
        <v>2019</v>
      </c>
      <c r="B13" s="51">
        <v>43541</v>
      </c>
      <c r="C13" s="38" t="s">
        <v>444</v>
      </c>
      <c r="D13" s="38" t="s">
        <v>367</v>
      </c>
      <c r="E13" s="38">
        <v>1</v>
      </c>
      <c r="F13" s="37">
        <v>0.50416666666666698</v>
      </c>
      <c r="G13" s="38">
        <v>31</v>
      </c>
      <c r="H13" s="12" t="s">
        <v>381</v>
      </c>
      <c r="I13" s="38" t="str">
        <f>VLOOKUP(H13,'Species List'!A$2:J$202,2,0)</f>
        <v>Longjaw squirrelfish</v>
      </c>
      <c r="J13" s="38" t="str">
        <f>VLOOKUP(H13,'Species List'!A$2:J$202,3,0)</f>
        <v>Neoniphon marianus</v>
      </c>
      <c r="K13" s="38" t="str">
        <f>VLOOKUP(H13,'Species List'!A$2:J$202,4,0)</f>
        <v>Holocentridae</v>
      </c>
      <c r="L13" s="38" t="str">
        <f>VLOOKUP(H13,'Species List'!A$2:J$202,5,0)</f>
        <v>Carnivore</v>
      </c>
      <c r="M13" s="59">
        <v>15</v>
      </c>
      <c r="N13" s="59">
        <v>1</v>
      </c>
      <c r="O13" s="59"/>
      <c r="P13" s="44">
        <f>VLOOKUP(H13,'Species List'!A$2:J$202,6,0)</f>
        <v>1.549E-2</v>
      </c>
      <c r="Q13" s="44">
        <f>VLOOKUP(H13,'Species List'!A$2:J$202,7,0)</f>
        <v>2.98</v>
      </c>
      <c r="R13" s="44" t="str">
        <f>VLOOKUP(H13,'Species List'!A$2:J$202,8,0)</f>
        <v>NA</v>
      </c>
      <c r="S13" s="44" t="str">
        <f>VLOOKUP(H13,'Species List'!A$2:J$202,9,0)</f>
        <v>NA</v>
      </c>
      <c r="T13" s="44">
        <f t="shared" si="0"/>
        <v>49.52259225934101</v>
      </c>
      <c r="U13" s="87" t="s">
        <v>450</v>
      </c>
      <c r="V13" s="91">
        <f t="shared" si="1"/>
        <v>49.52259225934101</v>
      </c>
    </row>
    <row r="14" spans="1:22" ht="16">
      <c r="A14" s="35">
        <v>2019</v>
      </c>
      <c r="B14" s="51">
        <v>43541</v>
      </c>
      <c r="C14" s="38" t="s">
        <v>444</v>
      </c>
      <c r="D14" s="38" t="s">
        <v>367</v>
      </c>
      <c r="E14" s="38">
        <v>1</v>
      </c>
      <c r="F14" s="37">
        <v>0.50416666666666665</v>
      </c>
      <c r="G14" s="38">
        <v>31</v>
      </c>
      <c r="H14" s="12" t="s">
        <v>274</v>
      </c>
      <c r="I14" s="38" t="str">
        <f>VLOOKUP(H14,'Species List'!A$2:J$202,2,0)</f>
        <v>Princess Parrotfish</v>
      </c>
      <c r="J14" s="38" t="str">
        <f>VLOOKUP(H14,'Species List'!A$2:J$202,3,0)</f>
        <v>Scarus taeniopterus</v>
      </c>
      <c r="K14" s="38" t="str">
        <f>VLOOKUP(H14,'Species List'!A$2:J$202,4,0)</f>
        <v>Scaridae</v>
      </c>
      <c r="L14" s="38" t="str">
        <f>VLOOKUP(H14,'Species List'!A$2:J$202,5,0)</f>
        <v>Herbivore</v>
      </c>
      <c r="M14" s="59">
        <v>24</v>
      </c>
      <c r="N14" s="59">
        <v>1</v>
      </c>
      <c r="O14" s="59" t="s">
        <v>369</v>
      </c>
      <c r="P14" s="44">
        <f>VLOOKUP(H14,'Species List'!A$2:J$202,6,0)</f>
        <v>3.3500000000000002E-2</v>
      </c>
      <c r="Q14" s="44">
        <f>VLOOKUP(H14,'Species List'!A$2:J$202,7,0)</f>
        <v>2.7086000000000001</v>
      </c>
      <c r="R14" s="44">
        <f>VLOOKUP(H14,'Species List'!A$2:J$202,8,0)</f>
        <v>-3.2256999999999998</v>
      </c>
      <c r="S14" s="44">
        <f>VLOOKUP(H14,'Species List'!A$2:J$202,9,0)</f>
        <v>2.3852000000000002</v>
      </c>
      <c r="T14" s="44">
        <f t="shared" si="0"/>
        <v>183.4361709463644</v>
      </c>
      <c r="U14" s="88">
        <f t="shared" ref="U14:U26" si="2">10^(R14+(S14*LOG(M14*10)))</f>
        <v>282.86541679033706</v>
      </c>
      <c r="V14" s="91">
        <f t="shared" ref="V14:V26" si="3">N14*U14</f>
        <v>282.86541679033706</v>
      </c>
    </row>
    <row r="15" spans="1:22" ht="16">
      <c r="A15" s="35">
        <v>2019</v>
      </c>
      <c r="B15" s="51">
        <v>43541</v>
      </c>
      <c r="C15" s="38" t="s">
        <v>444</v>
      </c>
      <c r="D15" s="38" t="s">
        <v>367</v>
      </c>
      <c r="E15" s="38">
        <v>1</v>
      </c>
      <c r="F15" s="37">
        <v>0.50416666666666698</v>
      </c>
      <c r="G15" s="38">
        <v>31</v>
      </c>
      <c r="H15" s="12" t="s">
        <v>303</v>
      </c>
      <c r="I15" s="38" t="str">
        <f>VLOOKUP(H15,'Species List'!A$2:J$202,2,0)</f>
        <v>Striped Parrotfish</v>
      </c>
      <c r="J15" s="38" t="str">
        <f>VLOOKUP(H15,'Species List'!A$2:J$202,3,0)</f>
        <v>Scarus iserti</v>
      </c>
      <c r="K15" s="38" t="str">
        <f>VLOOKUP(H15,'Species List'!A$2:J$202,4,0)</f>
        <v>Scaridae</v>
      </c>
      <c r="L15" s="38" t="str">
        <f>VLOOKUP(H15,'Species List'!A$2:J$202,5,0)</f>
        <v>Herbivore</v>
      </c>
      <c r="M15" s="59">
        <v>10</v>
      </c>
      <c r="N15" s="59">
        <v>1</v>
      </c>
      <c r="O15" s="59" t="s">
        <v>368</v>
      </c>
      <c r="P15" s="44">
        <f>VLOOKUP(H15,'Species List'!A$2:J$202,6,0)</f>
        <v>1.0959999999999999E-2</v>
      </c>
      <c r="Q15" s="44">
        <f>VLOOKUP(H15,'Species List'!A$2:J$202,7,0)</f>
        <v>3.01</v>
      </c>
      <c r="R15" s="44">
        <f>VLOOKUP(H15,'Species List'!A$2:J$202,8,0)</f>
        <v>-4.8887</v>
      </c>
      <c r="S15" s="44">
        <f>VLOOKUP(H15,'Species List'!A$2:J$202,9,0)</f>
        <v>3.0548000000000002</v>
      </c>
      <c r="T15" s="44">
        <f t="shared" si="0"/>
        <v>11.21529119539707</v>
      </c>
      <c r="U15" s="88">
        <f t="shared" si="2"/>
        <v>16.630296795457848</v>
      </c>
      <c r="V15" s="91">
        <f t="shared" si="3"/>
        <v>16.630296795457848</v>
      </c>
    </row>
    <row r="16" spans="1:22" ht="16">
      <c r="A16" s="35">
        <v>2019</v>
      </c>
      <c r="B16" s="51">
        <v>43541</v>
      </c>
      <c r="C16" s="38" t="s">
        <v>444</v>
      </c>
      <c r="D16" s="38" t="s">
        <v>367</v>
      </c>
      <c r="E16" s="38">
        <v>1</v>
      </c>
      <c r="F16" s="37">
        <v>0.50416666666666698</v>
      </c>
      <c r="G16" s="38">
        <v>31</v>
      </c>
      <c r="H16" s="12" t="s">
        <v>274</v>
      </c>
      <c r="I16" s="38" t="str">
        <f>VLOOKUP(H16,'Species List'!A$2:J$202,2,0)</f>
        <v>Princess Parrotfish</v>
      </c>
      <c r="J16" s="38" t="str">
        <f>VLOOKUP(H16,'Species List'!A$2:J$202,3,0)</f>
        <v>Scarus taeniopterus</v>
      </c>
      <c r="K16" s="38" t="str">
        <f>VLOOKUP(H16,'Species List'!A$2:J$202,4,0)</f>
        <v>Scaridae</v>
      </c>
      <c r="L16" s="38" t="str">
        <f>VLOOKUP(H16,'Species List'!A$2:J$202,5,0)</f>
        <v>Herbivore</v>
      </c>
      <c r="M16" s="59">
        <v>5</v>
      </c>
      <c r="N16" s="59">
        <v>3</v>
      </c>
      <c r="O16" s="59" t="s">
        <v>375</v>
      </c>
      <c r="P16" s="44">
        <f>VLOOKUP(H16,'Species List'!A$2:J$202,6,0)</f>
        <v>3.3500000000000002E-2</v>
      </c>
      <c r="Q16" s="44">
        <f>VLOOKUP(H16,'Species List'!A$2:J$202,7,0)</f>
        <v>2.7086000000000001</v>
      </c>
      <c r="R16" s="44">
        <f>VLOOKUP(H16,'Species List'!A$2:J$202,8,0)</f>
        <v>-3.2256999999999998</v>
      </c>
      <c r="S16" s="44">
        <f>VLOOKUP(H16,'Species List'!A$2:J$202,9,0)</f>
        <v>2.3852000000000002</v>
      </c>
      <c r="T16" s="44">
        <f t="shared" si="0"/>
        <v>2.6198411586557824</v>
      </c>
      <c r="U16" s="88">
        <f t="shared" si="2"/>
        <v>6.7093933568168316</v>
      </c>
      <c r="V16" s="91">
        <f t="shared" si="3"/>
        <v>20.128180070450494</v>
      </c>
    </row>
    <row r="17" spans="1:22" ht="16">
      <c r="A17" s="35">
        <v>2019</v>
      </c>
      <c r="B17" s="51">
        <v>43541</v>
      </c>
      <c r="C17" s="38" t="s">
        <v>444</v>
      </c>
      <c r="D17" s="38" t="s">
        <v>367</v>
      </c>
      <c r="E17" s="38">
        <v>1</v>
      </c>
      <c r="F17" s="37">
        <v>0.50416666666666698</v>
      </c>
      <c r="G17" s="38">
        <v>31</v>
      </c>
      <c r="H17" s="12" t="s">
        <v>274</v>
      </c>
      <c r="I17" s="38" t="str">
        <f>VLOOKUP(H17,'Species List'!A$2:J$202,2,0)</f>
        <v>Princess Parrotfish</v>
      </c>
      <c r="J17" s="38" t="str">
        <f>VLOOKUP(H17,'Species List'!A$2:J$202,3,0)</f>
        <v>Scarus taeniopterus</v>
      </c>
      <c r="K17" s="38" t="str">
        <f>VLOOKUP(H17,'Species List'!A$2:J$202,4,0)</f>
        <v>Scaridae</v>
      </c>
      <c r="L17" s="38" t="str">
        <f>VLOOKUP(H17,'Species List'!A$2:J$202,5,0)</f>
        <v>Herbivore</v>
      </c>
      <c r="M17" s="59">
        <v>2</v>
      </c>
      <c r="N17" s="59">
        <v>2</v>
      </c>
      <c r="O17" s="59" t="s">
        <v>375</v>
      </c>
      <c r="P17" s="44">
        <f>VLOOKUP(H17,'Species List'!A$2:J$202,6,0)</f>
        <v>3.3500000000000002E-2</v>
      </c>
      <c r="Q17" s="44">
        <f>VLOOKUP(H17,'Species List'!A$2:J$202,7,0)</f>
        <v>2.7086000000000001</v>
      </c>
      <c r="R17" s="44">
        <f>VLOOKUP(H17,'Species List'!A$2:J$202,8,0)</f>
        <v>-3.2256999999999998</v>
      </c>
      <c r="S17" s="44">
        <f>VLOOKUP(H17,'Species List'!A$2:J$202,9,0)</f>
        <v>2.3852000000000002</v>
      </c>
      <c r="T17" s="44">
        <f t="shared" si="0"/>
        <v>0.21898514404304498</v>
      </c>
      <c r="U17" s="88">
        <f t="shared" si="2"/>
        <v>0.75425247798161132</v>
      </c>
      <c r="V17" s="91">
        <f t="shared" si="3"/>
        <v>1.5085049559632226</v>
      </c>
    </row>
    <row r="18" spans="1:22" ht="16">
      <c r="A18" s="35">
        <v>2019</v>
      </c>
      <c r="B18" s="51">
        <v>43541</v>
      </c>
      <c r="C18" s="38" t="s">
        <v>444</v>
      </c>
      <c r="D18" s="38" t="s">
        <v>367</v>
      </c>
      <c r="E18" s="38">
        <v>1</v>
      </c>
      <c r="F18" s="37">
        <v>0.50416666666666698</v>
      </c>
      <c r="G18" s="38">
        <v>31</v>
      </c>
      <c r="H18" s="12" t="s">
        <v>274</v>
      </c>
      <c r="I18" s="38" t="str">
        <f>VLOOKUP(H18,'Species List'!A$2:J$202,2,0)</f>
        <v>Princess Parrotfish</v>
      </c>
      <c r="J18" s="38" t="str">
        <f>VLOOKUP(H18,'Species List'!A$2:J$202,3,0)</f>
        <v>Scarus taeniopterus</v>
      </c>
      <c r="K18" s="38" t="str">
        <f>VLOOKUP(H18,'Species List'!A$2:J$202,4,0)</f>
        <v>Scaridae</v>
      </c>
      <c r="L18" s="38" t="str">
        <f>VLOOKUP(H18,'Species List'!A$2:J$202,5,0)</f>
        <v>Herbivore</v>
      </c>
      <c r="M18" s="59">
        <v>6</v>
      </c>
      <c r="N18" s="59">
        <v>2</v>
      </c>
      <c r="O18" s="59" t="s">
        <v>375</v>
      </c>
      <c r="P18" s="44">
        <f>VLOOKUP(H18,'Species List'!A$2:J$202,6,0)</f>
        <v>3.3500000000000002E-2</v>
      </c>
      <c r="Q18" s="44">
        <f>VLOOKUP(H18,'Species List'!A$2:J$202,7,0)</f>
        <v>2.7086000000000001</v>
      </c>
      <c r="R18" s="44">
        <f>VLOOKUP(H18,'Species List'!A$2:J$202,8,0)</f>
        <v>-3.2256999999999998</v>
      </c>
      <c r="S18" s="44">
        <f>VLOOKUP(H18,'Species List'!A$2:J$202,9,0)</f>
        <v>2.3852000000000002</v>
      </c>
      <c r="T18" s="44">
        <f t="shared" si="0"/>
        <v>4.2928457508060323</v>
      </c>
      <c r="U18" s="88">
        <f t="shared" si="2"/>
        <v>10.364452425850182</v>
      </c>
      <c r="V18" s="91">
        <f t="shared" si="3"/>
        <v>20.728904851700364</v>
      </c>
    </row>
    <row r="19" spans="1:22" ht="16">
      <c r="A19" s="35">
        <v>2019</v>
      </c>
      <c r="B19" s="51">
        <v>43541</v>
      </c>
      <c r="C19" s="38" t="s">
        <v>444</v>
      </c>
      <c r="D19" s="38" t="s">
        <v>367</v>
      </c>
      <c r="E19" s="38">
        <v>1</v>
      </c>
      <c r="F19" s="37">
        <v>0.50416666666666698</v>
      </c>
      <c r="G19" s="38">
        <v>31</v>
      </c>
      <c r="H19" s="12" t="s">
        <v>277</v>
      </c>
      <c r="I19" s="38" t="str">
        <f>VLOOKUP(H19,'Species List'!A$2:J$202,2,0)</f>
        <v>Queen Parrotfish</v>
      </c>
      <c r="J19" s="38" t="str">
        <f>VLOOKUP(H19,'Species List'!A$2:J$202,3,0)</f>
        <v>Scarus vetula</v>
      </c>
      <c r="K19" s="38" t="str">
        <f>VLOOKUP(H19,'Species List'!A$2:J$202,4,0)</f>
        <v>Scaridae</v>
      </c>
      <c r="L19" s="38" t="str">
        <f>VLOOKUP(H19,'Species List'!A$2:J$202,5,0)</f>
        <v>Herbivore</v>
      </c>
      <c r="M19" s="59">
        <v>21</v>
      </c>
      <c r="N19" s="59">
        <v>1</v>
      </c>
      <c r="O19" s="59" t="s">
        <v>368</v>
      </c>
      <c r="P19" s="44">
        <f>VLOOKUP(H19,'Species List'!A$2:J$202,6,0)</f>
        <v>1.38E-2</v>
      </c>
      <c r="Q19" s="44">
        <f>VLOOKUP(H19,'Species List'!A$2:J$202,7,0)</f>
        <v>3.03</v>
      </c>
      <c r="R19" s="44">
        <f>VLOOKUP(H19,'Species List'!A$2:J$202,8,0)</f>
        <v>-5.0162000000000004</v>
      </c>
      <c r="S19" s="44">
        <f>VLOOKUP(H19,'Species List'!A$2:J$202,9,0)</f>
        <v>3.1109</v>
      </c>
      <c r="T19" s="44">
        <f t="shared" si="0"/>
        <v>140.02434487876087</v>
      </c>
      <c r="U19" s="88">
        <f t="shared" si="2"/>
        <v>161.43288343397762</v>
      </c>
      <c r="V19" s="91">
        <f t="shared" si="3"/>
        <v>161.43288343397762</v>
      </c>
    </row>
    <row r="20" spans="1:22" ht="16">
      <c r="A20" s="35">
        <v>2019</v>
      </c>
      <c r="B20" s="51">
        <v>43541</v>
      </c>
      <c r="C20" s="38" t="s">
        <v>444</v>
      </c>
      <c r="D20" s="38" t="s">
        <v>367</v>
      </c>
      <c r="E20" s="38">
        <v>1</v>
      </c>
      <c r="F20" s="37">
        <v>0.50416666666666698</v>
      </c>
      <c r="G20" s="38">
        <v>31</v>
      </c>
      <c r="H20" s="12" t="s">
        <v>274</v>
      </c>
      <c r="I20" s="38" t="str">
        <f>VLOOKUP(H20,'Species List'!A$2:J$202,2,0)</f>
        <v>Princess Parrotfish</v>
      </c>
      <c r="J20" s="38" t="str">
        <f>VLOOKUP(H20,'Species List'!A$2:J$202,3,0)</f>
        <v>Scarus taeniopterus</v>
      </c>
      <c r="K20" s="38" t="str">
        <f>VLOOKUP(H20,'Species List'!A$2:J$202,4,0)</f>
        <v>Scaridae</v>
      </c>
      <c r="L20" s="38" t="str">
        <f>VLOOKUP(H20,'Species List'!A$2:J$202,5,0)</f>
        <v>Herbivore</v>
      </c>
      <c r="M20" s="59">
        <v>12</v>
      </c>
      <c r="N20" s="59">
        <v>1</v>
      </c>
      <c r="O20" s="59" t="s">
        <v>368</v>
      </c>
      <c r="P20" s="44">
        <f>VLOOKUP(H20,'Species List'!A$2:J$202,6,0)</f>
        <v>3.3500000000000002E-2</v>
      </c>
      <c r="Q20" s="44">
        <f>VLOOKUP(H20,'Species List'!A$2:J$202,7,0)</f>
        <v>2.7086000000000001</v>
      </c>
      <c r="R20" s="44">
        <f>VLOOKUP(H20,'Species List'!A$2:J$202,8,0)</f>
        <v>-3.2256999999999998</v>
      </c>
      <c r="S20" s="44">
        <f>VLOOKUP(H20,'Species List'!A$2:J$202,9,0)</f>
        <v>2.3852000000000002</v>
      </c>
      <c r="T20" s="44">
        <f t="shared" si="0"/>
        <v>28.061774480442775</v>
      </c>
      <c r="U20" s="88">
        <f t="shared" si="2"/>
        <v>54.145592205106873</v>
      </c>
      <c r="V20" s="91">
        <f t="shared" si="3"/>
        <v>54.145592205106873</v>
      </c>
    </row>
    <row r="21" spans="1:22" ht="16">
      <c r="A21" s="35">
        <v>2019</v>
      </c>
      <c r="B21" s="51">
        <v>43541</v>
      </c>
      <c r="C21" s="38" t="s">
        <v>444</v>
      </c>
      <c r="D21" s="38" t="s">
        <v>367</v>
      </c>
      <c r="E21" s="38">
        <v>1</v>
      </c>
      <c r="F21" s="37">
        <v>0.50416666666666698</v>
      </c>
      <c r="G21" s="38">
        <v>31</v>
      </c>
      <c r="H21" s="12" t="s">
        <v>274</v>
      </c>
      <c r="I21" s="38" t="str">
        <f>VLOOKUP(H21,'Species List'!A$2:J$202,2,0)</f>
        <v>Princess Parrotfish</v>
      </c>
      <c r="J21" s="38" t="str">
        <f>VLOOKUP(H21,'Species List'!A$2:J$202,3,0)</f>
        <v>Scarus taeniopterus</v>
      </c>
      <c r="K21" s="38" t="str">
        <f>VLOOKUP(H21,'Species List'!A$2:J$202,4,0)</f>
        <v>Scaridae</v>
      </c>
      <c r="L21" s="38" t="str">
        <f>VLOOKUP(H21,'Species List'!A$2:J$202,5,0)</f>
        <v>Herbivore</v>
      </c>
      <c r="M21" s="59">
        <v>18</v>
      </c>
      <c r="N21" s="59">
        <v>1</v>
      </c>
      <c r="O21" s="59" t="s">
        <v>368</v>
      </c>
      <c r="P21" s="44">
        <f>VLOOKUP(H21,'Species List'!A$2:J$202,6,0)</f>
        <v>3.3500000000000002E-2</v>
      </c>
      <c r="Q21" s="44">
        <f>VLOOKUP(H21,'Species List'!A$2:J$202,7,0)</f>
        <v>2.7086000000000001</v>
      </c>
      <c r="R21" s="44">
        <f>VLOOKUP(H21,'Species List'!A$2:J$202,8,0)</f>
        <v>-3.2256999999999998</v>
      </c>
      <c r="S21" s="44">
        <f>VLOOKUP(H21,'Species List'!A$2:J$202,9,0)</f>
        <v>2.3852000000000002</v>
      </c>
      <c r="T21" s="44">
        <f t="shared" si="0"/>
        <v>84.154222975924739</v>
      </c>
      <c r="U21" s="88">
        <f t="shared" si="2"/>
        <v>142.42163893869329</v>
      </c>
      <c r="V21" s="91">
        <f t="shared" si="3"/>
        <v>142.42163893869329</v>
      </c>
    </row>
    <row r="22" spans="1:22" ht="16">
      <c r="A22" s="35">
        <v>2019</v>
      </c>
      <c r="B22" s="51">
        <v>43541</v>
      </c>
      <c r="C22" s="38" t="s">
        <v>444</v>
      </c>
      <c r="D22" s="38" t="s">
        <v>367</v>
      </c>
      <c r="E22" s="38">
        <v>1</v>
      </c>
      <c r="F22" s="37">
        <v>0.50416666666666698</v>
      </c>
      <c r="G22" s="38">
        <v>31</v>
      </c>
      <c r="H22" s="12" t="s">
        <v>302</v>
      </c>
      <c r="I22" s="38" t="str">
        <f>VLOOKUP(H22,'Species List'!A$2:J$202,2,0)</f>
        <v>Stoplight Parrotfish</v>
      </c>
      <c r="J22" s="38" t="str">
        <f>VLOOKUP(H22,'Species List'!A$2:J$202,3,0)</f>
        <v>Sparisoma viride</v>
      </c>
      <c r="K22" s="38" t="str">
        <f>VLOOKUP(H22,'Species List'!A$2:J$202,4,0)</f>
        <v>Scaridae</v>
      </c>
      <c r="L22" s="38" t="str">
        <f>VLOOKUP(H22,'Species List'!A$2:J$202,5,0)</f>
        <v>Herbivore</v>
      </c>
      <c r="M22" s="59">
        <v>20</v>
      </c>
      <c r="N22" s="59">
        <v>1</v>
      </c>
      <c r="O22" s="59" t="s">
        <v>369</v>
      </c>
      <c r="P22" s="44">
        <f>VLOOKUP(H22,'Species List'!A$2:J$202,6,0)</f>
        <v>1.38E-2</v>
      </c>
      <c r="Q22" s="44">
        <f>VLOOKUP(H22,'Species List'!A$2:J$202,7,0)</f>
        <v>3.04</v>
      </c>
      <c r="R22" s="44">
        <f>VLOOKUP(H22,'Species List'!A$2:J$202,8,0)</f>
        <v>-4.4317000000000002</v>
      </c>
      <c r="S22" s="44">
        <f>VLOOKUP(H22,'Species List'!A$2:J$202,9,0)</f>
        <v>2.9051</v>
      </c>
      <c r="T22" s="44">
        <f t="shared" si="0"/>
        <v>124.45440510662077</v>
      </c>
      <c r="U22" s="88">
        <f t="shared" si="2"/>
        <v>179.06975540636282</v>
      </c>
      <c r="V22" s="91">
        <f t="shared" si="3"/>
        <v>179.06975540636282</v>
      </c>
    </row>
    <row r="23" spans="1:22" ht="16">
      <c r="A23" s="35">
        <v>2019</v>
      </c>
      <c r="B23" s="51">
        <v>43541</v>
      </c>
      <c r="C23" s="38" t="s">
        <v>444</v>
      </c>
      <c r="D23" s="38" t="s">
        <v>367</v>
      </c>
      <c r="E23" s="38">
        <v>1</v>
      </c>
      <c r="F23" s="37">
        <v>0.50416666666666698</v>
      </c>
      <c r="G23" s="38">
        <v>31</v>
      </c>
      <c r="H23" s="12" t="s">
        <v>277</v>
      </c>
      <c r="I23" s="38" t="str">
        <f>VLOOKUP(H23,'Species List'!A$2:J$202,2,0)</f>
        <v>Queen Parrotfish</v>
      </c>
      <c r="J23" s="38" t="str">
        <f>VLOOKUP(H23,'Species List'!A$2:J$202,3,0)</f>
        <v>Scarus vetula</v>
      </c>
      <c r="K23" s="38" t="str">
        <f>VLOOKUP(H23,'Species List'!A$2:J$202,4,0)</f>
        <v>Scaridae</v>
      </c>
      <c r="L23" s="38" t="str">
        <f>VLOOKUP(H23,'Species List'!A$2:J$202,5,0)</f>
        <v>Herbivore</v>
      </c>
      <c r="M23" s="59">
        <v>40</v>
      </c>
      <c r="N23" s="59">
        <v>1</v>
      </c>
      <c r="O23" s="59" t="s">
        <v>369</v>
      </c>
      <c r="P23" s="44">
        <f>VLOOKUP(H23,'Species List'!A$2:J$202,6,0)</f>
        <v>1.38E-2</v>
      </c>
      <c r="Q23" s="44">
        <f>VLOOKUP(H23,'Species List'!A$2:J$202,7,0)</f>
        <v>3.03</v>
      </c>
      <c r="R23" s="44">
        <f>VLOOKUP(H23,'Species List'!A$2:J$202,8,0)</f>
        <v>-5.0162000000000004</v>
      </c>
      <c r="S23" s="44">
        <f>VLOOKUP(H23,'Species List'!A$2:J$202,9,0)</f>
        <v>3.1109</v>
      </c>
      <c r="T23" s="44">
        <f t="shared" si="0"/>
        <v>986.553996256544</v>
      </c>
      <c r="U23" s="88">
        <f t="shared" si="2"/>
        <v>1198.2527297145662</v>
      </c>
      <c r="V23" s="91">
        <f t="shared" si="3"/>
        <v>1198.2527297145662</v>
      </c>
    </row>
    <row r="24" spans="1:22" ht="16">
      <c r="A24" s="35">
        <v>2019</v>
      </c>
      <c r="B24" s="51">
        <v>43541</v>
      </c>
      <c r="C24" s="38" t="s">
        <v>444</v>
      </c>
      <c r="D24" s="38" t="s">
        <v>367</v>
      </c>
      <c r="E24" s="38">
        <v>1</v>
      </c>
      <c r="F24" s="37">
        <v>0.50416666666666698</v>
      </c>
      <c r="G24" s="38">
        <v>31</v>
      </c>
      <c r="H24" s="12" t="s">
        <v>277</v>
      </c>
      <c r="I24" s="38" t="str">
        <f>VLOOKUP(H24,'Species List'!A$2:J$202,2,0)</f>
        <v>Queen Parrotfish</v>
      </c>
      <c r="J24" s="38" t="str">
        <f>VLOOKUP(H24,'Species List'!A$2:J$202,3,0)</f>
        <v>Scarus vetula</v>
      </c>
      <c r="K24" s="38" t="str">
        <f>VLOOKUP(H24,'Species List'!A$2:J$202,4,0)</f>
        <v>Scaridae</v>
      </c>
      <c r="L24" s="38" t="str">
        <f>VLOOKUP(H24,'Species List'!A$2:J$202,5,0)</f>
        <v>Herbivore</v>
      </c>
      <c r="M24" s="59">
        <v>26</v>
      </c>
      <c r="N24" s="59">
        <v>1</v>
      </c>
      <c r="O24" s="59" t="s">
        <v>368</v>
      </c>
      <c r="P24" s="44">
        <f>VLOOKUP(H24,'Species List'!A$2:J$202,6,0)</f>
        <v>1.38E-2</v>
      </c>
      <c r="Q24" s="44">
        <f>VLOOKUP(H24,'Species List'!A$2:J$202,7,0)</f>
        <v>3.03</v>
      </c>
      <c r="R24" s="44">
        <f>VLOOKUP(H24,'Species List'!A$2:J$202,8,0)</f>
        <v>-5.0162000000000004</v>
      </c>
      <c r="S24" s="44">
        <f>VLOOKUP(H24,'Species List'!A$2:J$202,9,0)</f>
        <v>3.1109</v>
      </c>
      <c r="T24" s="44">
        <f t="shared" si="0"/>
        <v>267.45352779811407</v>
      </c>
      <c r="U24" s="88">
        <f t="shared" si="2"/>
        <v>313.71883111439962</v>
      </c>
      <c r="V24" s="91">
        <f t="shared" si="3"/>
        <v>313.71883111439962</v>
      </c>
    </row>
    <row r="25" spans="1:22" ht="16">
      <c r="A25" s="35">
        <v>2019</v>
      </c>
      <c r="B25" s="51">
        <v>43541</v>
      </c>
      <c r="C25" s="38" t="s">
        <v>444</v>
      </c>
      <c r="D25" s="38" t="s">
        <v>367</v>
      </c>
      <c r="E25" s="38">
        <v>1</v>
      </c>
      <c r="F25" s="37">
        <v>0.50416666666666698</v>
      </c>
      <c r="G25" s="38">
        <v>31</v>
      </c>
      <c r="H25" s="12" t="s">
        <v>274</v>
      </c>
      <c r="I25" s="38" t="str">
        <f>VLOOKUP(H25,'Species List'!A$2:J$202,2,0)</f>
        <v>Princess Parrotfish</v>
      </c>
      <c r="J25" s="38" t="str">
        <f>VLOOKUP(H25,'Species List'!A$2:J$202,3,0)</f>
        <v>Scarus taeniopterus</v>
      </c>
      <c r="K25" s="38" t="str">
        <f>VLOOKUP(H25,'Species List'!A$2:J$202,4,0)</f>
        <v>Scaridae</v>
      </c>
      <c r="L25" s="38" t="str">
        <f>VLOOKUP(H25,'Species List'!A$2:J$202,5,0)</f>
        <v>Herbivore</v>
      </c>
      <c r="M25" s="59">
        <v>6</v>
      </c>
      <c r="N25" s="59">
        <v>2</v>
      </c>
      <c r="O25" s="59" t="s">
        <v>375</v>
      </c>
      <c r="P25" s="44">
        <f>VLOOKUP(H25,'Species List'!A$2:J$202,6,0)</f>
        <v>3.3500000000000002E-2</v>
      </c>
      <c r="Q25" s="44">
        <f>VLOOKUP(H25,'Species List'!A$2:J$202,7,0)</f>
        <v>2.7086000000000001</v>
      </c>
      <c r="R25" s="44">
        <f>VLOOKUP(H25,'Species List'!A$2:J$202,8,0)</f>
        <v>-3.2256999999999998</v>
      </c>
      <c r="S25" s="44">
        <f>VLOOKUP(H25,'Species List'!A$2:J$202,9,0)</f>
        <v>2.3852000000000002</v>
      </c>
      <c r="T25" s="44">
        <f t="shared" si="0"/>
        <v>4.2928457508060323</v>
      </c>
      <c r="U25" s="88">
        <f t="shared" si="2"/>
        <v>10.364452425850182</v>
      </c>
      <c r="V25" s="91">
        <f t="shared" si="3"/>
        <v>20.728904851700364</v>
      </c>
    </row>
    <row r="26" spans="1:22" ht="16">
      <c r="A26" s="35">
        <v>2019</v>
      </c>
      <c r="B26" s="51">
        <v>43541</v>
      </c>
      <c r="C26" s="38" t="s">
        <v>444</v>
      </c>
      <c r="D26" s="38" t="s">
        <v>367</v>
      </c>
      <c r="E26" s="38">
        <v>1</v>
      </c>
      <c r="F26" s="37">
        <v>0.50416666666666698</v>
      </c>
      <c r="G26" s="38">
        <v>31</v>
      </c>
      <c r="H26" s="12" t="s">
        <v>271</v>
      </c>
      <c r="I26" s="38" t="str">
        <f>VLOOKUP(H26,'Species List'!A$2:J$202,2,0)</f>
        <v>Ocean Surgeonfish</v>
      </c>
      <c r="J26" s="38" t="str">
        <f>VLOOKUP(H26,'Species List'!A$2:J$202,3,0)</f>
        <v>Acanthurus bahianus</v>
      </c>
      <c r="K26" s="38" t="str">
        <f>VLOOKUP(H26,'Species List'!A$2:J$202,4,0)</f>
        <v>Acanthuridae</v>
      </c>
      <c r="L26" s="38" t="str">
        <f>VLOOKUP(H26,'Species List'!A$2:J$202,5,0)</f>
        <v>Herbivore</v>
      </c>
      <c r="M26" s="59">
        <v>15</v>
      </c>
      <c r="N26" s="59">
        <v>1</v>
      </c>
      <c r="O26" s="59"/>
      <c r="P26" s="44">
        <f>VLOOKUP(H26,'Species List'!A$2:J$202,6,0)</f>
        <v>1.8620000000000001E-2</v>
      </c>
      <c r="Q26" s="44">
        <f>VLOOKUP(H26,'Species List'!A$2:J$202,7,0)</f>
        <v>2.91</v>
      </c>
      <c r="R26" s="44">
        <f>VLOOKUP(H26,'Species List'!A$2:J$202,8,0)</f>
        <v>-4.6005000000000003</v>
      </c>
      <c r="S26" s="44">
        <f>VLOOKUP(H26,'Species List'!A$2:J$202,9,0)</f>
        <v>2.9752000000000001</v>
      </c>
      <c r="T26" s="44">
        <f t="shared" si="0"/>
        <v>49.249887240092868</v>
      </c>
      <c r="U26" s="88">
        <f t="shared" si="2"/>
        <v>74.783659607909669</v>
      </c>
      <c r="V26" s="91">
        <f t="shared" si="3"/>
        <v>74.783659607909669</v>
      </c>
    </row>
    <row r="27" spans="1:22" ht="16">
      <c r="A27" s="35">
        <v>2019</v>
      </c>
      <c r="B27" s="51">
        <v>43541</v>
      </c>
      <c r="C27" s="38" t="s">
        <v>444</v>
      </c>
      <c r="D27" s="38" t="s">
        <v>367</v>
      </c>
      <c r="E27" s="38">
        <v>1</v>
      </c>
      <c r="F27" s="37">
        <v>0.50416666666666698</v>
      </c>
      <c r="G27" s="38">
        <v>31</v>
      </c>
      <c r="H27" s="12" t="s">
        <v>287</v>
      </c>
      <c r="I27" s="38" t="str">
        <f>VLOOKUP(H27,'Species List'!A$2:J$202,2,0)</f>
        <v>Scrawled Filefish</v>
      </c>
      <c r="J27" s="38" t="str">
        <f>VLOOKUP(H27,'Species List'!A$2:J$202,3,0)</f>
        <v>Aluterus scriptus</v>
      </c>
      <c r="K27" s="38" t="str">
        <f>VLOOKUP(H27,'Species List'!A$2:J$202,4,0)</f>
        <v>Monacanthidae</v>
      </c>
      <c r="L27" s="38" t="str">
        <f>VLOOKUP(H27,'Species List'!A$2:J$202,5,0)</f>
        <v>Omnivore</v>
      </c>
      <c r="M27" s="59">
        <v>30</v>
      </c>
      <c r="N27" s="59">
        <v>3</v>
      </c>
      <c r="O27" s="59"/>
      <c r="P27" s="44">
        <f>VLOOKUP(H27,'Species List'!A$2:J$202,6,0)</f>
        <v>0.82299999999999995</v>
      </c>
      <c r="Q27" s="44">
        <f>VLOOKUP(H27,'Species List'!A$2:J$202,7,0)</f>
        <v>1.8136000000000001</v>
      </c>
      <c r="R27" s="44" t="str">
        <f>VLOOKUP(H27,'Species List'!A$2:J$202,8,0)</f>
        <v>NA</v>
      </c>
      <c r="S27" s="44" t="str">
        <f>VLOOKUP(H27,'Species List'!A$2:J$202,9,0)</f>
        <v>NA</v>
      </c>
      <c r="T27" s="44">
        <f t="shared" si="0"/>
        <v>392.92253994947214</v>
      </c>
      <c r="U27" s="87" t="s">
        <v>450</v>
      </c>
      <c r="V27" s="91">
        <f t="shared" ref="V27:V45" si="4">N27*T27</f>
        <v>1178.7676198484164</v>
      </c>
    </row>
    <row r="28" spans="1:22" ht="16">
      <c r="A28" s="35">
        <v>2019</v>
      </c>
      <c r="B28" s="51">
        <v>43541</v>
      </c>
      <c r="C28" s="38" t="s">
        <v>444</v>
      </c>
      <c r="D28" s="38" t="s">
        <v>367</v>
      </c>
      <c r="E28" s="38">
        <v>1</v>
      </c>
      <c r="F28" s="37">
        <v>0.50416666666666698</v>
      </c>
      <c r="G28" s="38">
        <v>31</v>
      </c>
      <c r="H28" s="12" t="s">
        <v>300</v>
      </c>
      <c r="I28" s="38" t="str">
        <f>VLOOKUP(H28,'Species List'!A$2:J$202,2,0)</f>
        <v>Spotted Trunkfish</v>
      </c>
      <c r="J28" s="38" t="str">
        <f>VLOOKUP(H28,'Species List'!A$2:J$202,3,0)</f>
        <v>Lactophrys bicaudalis</v>
      </c>
      <c r="K28" s="38" t="str">
        <f>VLOOKUP(H28,'Species List'!A$2:J$202,4,0)</f>
        <v>Ostraciidae</v>
      </c>
      <c r="L28" s="38" t="str">
        <f>VLOOKUP(H28,'Species List'!A$2:J$202,5,0)</f>
        <v>Omnivore</v>
      </c>
      <c r="M28" s="59">
        <v>15</v>
      </c>
      <c r="N28" s="59">
        <v>1</v>
      </c>
      <c r="O28" s="59"/>
      <c r="P28" s="44">
        <f>VLOOKUP(H28,'Species List'!A$2:J$202,6,0)</f>
        <v>4.9000000000000002E-2</v>
      </c>
      <c r="Q28" s="44">
        <f>VLOOKUP(H28,'Species List'!A$2:J$202,7,0)</f>
        <v>2.78</v>
      </c>
      <c r="R28" s="44" t="str">
        <f>VLOOKUP(H28,'Species List'!A$2:J$202,8,0)</f>
        <v>NA</v>
      </c>
      <c r="S28" s="44" t="str">
        <f>VLOOKUP(H28,'Species List'!A$2:J$202,9,0)</f>
        <v>NA</v>
      </c>
      <c r="T28" s="44">
        <f t="shared" si="0"/>
        <v>91.144355899496077</v>
      </c>
      <c r="U28" s="87" t="s">
        <v>450</v>
      </c>
      <c r="V28" s="91">
        <f t="shared" si="4"/>
        <v>91.144355899496077</v>
      </c>
    </row>
    <row r="29" spans="1:22" ht="16">
      <c r="A29" s="35">
        <v>2019</v>
      </c>
      <c r="B29" s="51">
        <v>43541</v>
      </c>
      <c r="C29" s="38" t="s">
        <v>444</v>
      </c>
      <c r="D29" s="38" t="s">
        <v>367</v>
      </c>
      <c r="E29" s="38">
        <v>1</v>
      </c>
      <c r="F29" s="37">
        <v>0.50416666666666698</v>
      </c>
      <c r="G29" s="38">
        <v>31</v>
      </c>
      <c r="H29" s="12" t="s">
        <v>242</v>
      </c>
      <c r="I29" s="38" t="str">
        <f>VLOOKUP(H29,'Species List'!A$2:J$202,2,0)</f>
        <v xml:space="preserve">Sharp-nose puffer </v>
      </c>
      <c r="J29" s="38" t="str">
        <f>VLOOKUP(H29,'Species List'!A$2:J$202,3,0)</f>
        <v>Canthigaster rostrata</v>
      </c>
      <c r="K29" s="38" t="str">
        <f>VLOOKUP(H29,'Species List'!A$2:J$202,4,0)</f>
        <v>Tetraodontidae</v>
      </c>
      <c r="L29" s="38" t="str">
        <f>VLOOKUP(H29,'Species List'!A$2:J$202,5,0)</f>
        <v>Omnivore</v>
      </c>
      <c r="M29" s="59">
        <v>5</v>
      </c>
      <c r="N29" s="59">
        <v>3</v>
      </c>
      <c r="O29" s="59"/>
      <c r="P29" s="44">
        <f>VLOOKUP(H29,'Species List'!A$2:J$202,6,0)</f>
        <v>2.239E-2</v>
      </c>
      <c r="Q29" s="44">
        <f>VLOOKUP(H29,'Species List'!A$2:J$202,7,0)</f>
        <v>2.96</v>
      </c>
      <c r="R29" s="44" t="str">
        <f>VLOOKUP(H29,'Species List'!A$2:J$202,8,0)</f>
        <v>NA</v>
      </c>
      <c r="S29" s="44" t="str">
        <f>VLOOKUP(H29,'Species List'!A$2:J$202,9,0)</f>
        <v>NA</v>
      </c>
      <c r="T29" s="44">
        <f t="shared" si="0"/>
        <v>2.6242506075131411</v>
      </c>
      <c r="U29" s="87" t="s">
        <v>450</v>
      </c>
      <c r="V29" s="91">
        <f t="shared" si="4"/>
        <v>7.8727518225394233</v>
      </c>
    </row>
    <row r="30" spans="1:22" ht="16">
      <c r="A30" s="35">
        <v>2019</v>
      </c>
      <c r="B30" s="51">
        <v>43541</v>
      </c>
      <c r="C30" s="38" t="s">
        <v>444</v>
      </c>
      <c r="D30" s="38" t="s">
        <v>367</v>
      </c>
      <c r="E30" s="38">
        <v>1</v>
      </c>
      <c r="F30" s="37">
        <v>0.50416666666666698</v>
      </c>
      <c r="G30" s="38">
        <v>31</v>
      </c>
      <c r="H30" s="12" t="s">
        <v>239</v>
      </c>
      <c r="I30" s="38" t="str">
        <f>VLOOKUP(H30,'Species List'!A$2:J$202,2,0)</f>
        <v>Brown Chromis</v>
      </c>
      <c r="J30" s="38" t="str">
        <f>VLOOKUP(H30,'Species List'!A$2:J$202,3,0)</f>
        <v>Chromis multilineata</v>
      </c>
      <c r="K30" s="38" t="str">
        <f>VLOOKUP(H30,'Species List'!A$2:J$202,4,0)</f>
        <v>Pomacentridae</v>
      </c>
      <c r="L30" s="38" t="str">
        <f>VLOOKUP(H30,'Species List'!A$2:J$202,5,0)</f>
        <v>Planktivore</v>
      </c>
      <c r="M30" s="59">
        <v>7</v>
      </c>
      <c r="N30" s="59">
        <v>50</v>
      </c>
      <c r="O30" s="59"/>
      <c r="P30" s="44">
        <f>VLOOKUP(H30,'Species List'!A$2:J$202,6,0)</f>
        <v>1.4789999999999999E-2</v>
      </c>
      <c r="Q30" s="44">
        <f>VLOOKUP(H30,'Species List'!A$2:J$202,7,0)</f>
        <v>2.98</v>
      </c>
      <c r="R30" s="44" t="str">
        <f>VLOOKUP(H30,'Species List'!A$2:J$202,8,0)</f>
        <v>NA</v>
      </c>
      <c r="S30" s="44" t="str">
        <f>VLOOKUP(H30,'Species List'!A$2:J$202,9,0)</f>
        <v>NA</v>
      </c>
      <c r="T30" s="44">
        <f t="shared" si="0"/>
        <v>4.8793315934340233</v>
      </c>
      <c r="U30" s="87" t="s">
        <v>450</v>
      </c>
      <c r="V30" s="91">
        <f t="shared" si="4"/>
        <v>243.96657967170117</v>
      </c>
    </row>
    <row r="31" spans="1:22" ht="16">
      <c r="A31" s="35">
        <v>2019</v>
      </c>
      <c r="B31" s="51">
        <v>43541</v>
      </c>
      <c r="C31" s="38" t="s">
        <v>444</v>
      </c>
      <c r="D31" s="38" t="s">
        <v>367</v>
      </c>
      <c r="E31" s="38">
        <v>1</v>
      </c>
      <c r="F31" s="37">
        <v>0.50416666666666698</v>
      </c>
      <c r="G31" s="38">
        <v>31</v>
      </c>
      <c r="H31" s="12" t="s">
        <v>239</v>
      </c>
      <c r="I31" s="38" t="str">
        <f>VLOOKUP(H31,'Species List'!A$2:J$202,2,0)</f>
        <v>Brown Chromis</v>
      </c>
      <c r="J31" s="38" t="str">
        <f>VLOOKUP(H31,'Species List'!A$2:J$202,3,0)</f>
        <v>Chromis multilineata</v>
      </c>
      <c r="K31" s="38" t="str">
        <f>VLOOKUP(H31,'Species List'!A$2:J$202,4,0)</f>
        <v>Pomacentridae</v>
      </c>
      <c r="L31" s="38" t="str">
        <f>VLOOKUP(H31,'Species List'!A$2:J$202,5,0)</f>
        <v>Planktivore</v>
      </c>
      <c r="M31" s="59">
        <v>4</v>
      </c>
      <c r="N31" s="59">
        <v>10</v>
      </c>
      <c r="O31" s="59"/>
      <c r="P31" s="44">
        <f>VLOOKUP(H31,'Species List'!A$2:J$202,6,0)</f>
        <v>1.4789999999999999E-2</v>
      </c>
      <c r="Q31" s="44">
        <f>VLOOKUP(H31,'Species List'!A$2:J$202,7,0)</f>
        <v>2.98</v>
      </c>
      <c r="R31" s="44" t="str">
        <f>VLOOKUP(H31,'Species List'!A$2:J$202,8,0)</f>
        <v>NA</v>
      </c>
      <c r="S31" s="44" t="str">
        <f>VLOOKUP(H31,'Species List'!A$2:J$202,9,0)</f>
        <v>NA</v>
      </c>
      <c r="T31" s="44">
        <f t="shared" si="0"/>
        <v>0.92067626702257244</v>
      </c>
      <c r="U31" s="87" t="s">
        <v>450</v>
      </c>
      <c r="V31" s="91">
        <f t="shared" si="4"/>
        <v>9.206762670225725</v>
      </c>
    </row>
    <row r="32" spans="1:22" ht="16">
      <c r="A32" s="35">
        <v>2019</v>
      </c>
      <c r="B32" s="51">
        <v>43541</v>
      </c>
      <c r="C32" s="38" t="s">
        <v>444</v>
      </c>
      <c r="D32" s="38" t="s">
        <v>367</v>
      </c>
      <c r="E32" s="38">
        <v>1</v>
      </c>
      <c r="F32" s="37">
        <v>0.50416666666666698</v>
      </c>
      <c r="G32" s="38">
        <v>31</v>
      </c>
      <c r="H32" s="12" t="s">
        <v>239</v>
      </c>
      <c r="I32" s="38" t="str">
        <f>VLOOKUP(H32,'Species List'!A$2:J$202,2,0)</f>
        <v>Brown Chromis</v>
      </c>
      <c r="J32" s="38" t="str">
        <f>VLOOKUP(H32,'Species List'!A$2:J$202,3,0)</f>
        <v>Chromis multilineata</v>
      </c>
      <c r="K32" s="38" t="str">
        <f>VLOOKUP(H32,'Species List'!A$2:J$202,4,0)</f>
        <v>Pomacentridae</v>
      </c>
      <c r="L32" s="38" t="str">
        <f>VLOOKUP(H32,'Species List'!A$2:J$202,5,0)</f>
        <v>Planktivore</v>
      </c>
      <c r="M32" s="59">
        <v>10</v>
      </c>
      <c r="N32" s="59">
        <v>20</v>
      </c>
      <c r="O32" s="59"/>
      <c r="P32" s="44">
        <f>VLOOKUP(H32,'Species List'!A$2:J$202,6,0)</f>
        <v>1.4789999999999999E-2</v>
      </c>
      <c r="Q32" s="44">
        <f>VLOOKUP(H32,'Species List'!A$2:J$202,7,0)</f>
        <v>2.98</v>
      </c>
      <c r="R32" s="44" t="str">
        <f>VLOOKUP(H32,'Species List'!A$2:J$202,8,0)</f>
        <v>NA</v>
      </c>
      <c r="S32" s="44" t="str">
        <f>VLOOKUP(H32,'Species List'!A$2:J$202,9,0)</f>
        <v>NA</v>
      </c>
      <c r="T32" s="44">
        <f t="shared" si="0"/>
        <v>14.124340347257048</v>
      </c>
      <c r="U32" s="87" t="s">
        <v>450</v>
      </c>
      <c r="V32" s="91">
        <f t="shared" si="4"/>
        <v>282.48680694514098</v>
      </c>
    </row>
    <row r="33" spans="1:22" ht="16">
      <c r="A33" s="35">
        <v>2019</v>
      </c>
      <c r="B33" s="51">
        <v>43541</v>
      </c>
      <c r="C33" s="38" t="s">
        <v>444</v>
      </c>
      <c r="D33" s="38" t="s">
        <v>367</v>
      </c>
      <c r="E33" s="38">
        <v>1</v>
      </c>
      <c r="F33" s="37">
        <v>0.50416666666666698</v>
      </c>
      <c r="G33" s="38">
        <v>31</v>
      </c>
      <c r="H33" s="12" t="s">
        <v>239</v>
      </c>
      <c r="I33" s="38" t="str">
        <f>VLOOKUP(H33,'Species List'!A$2:J$202,2,0)</f>
        <v>Brown Chromis</v>
      </c>
      <c r="J33" s="38" t="str">
        <f>VLOOKUP(H33,'Species List'!A$2:J$202,3,0)</f>
        <v>Chromis multilineata</v>
      </c>
      <c r="K33" s="38" t="str">
        <f>VLOOKUP(H33,'Species List'!A$2:J$202,4,0)</f>
        <v>Pomacentridae</v>
      </c>
      <c r="L33" s="38" t="str">
        <f>VLOOKUP(H33,'Species List'!A$2:J$202,5,0)</f>
        <v>Planktivore</v>
      </c>
      <c r="M33" s="59">
        <v>3</v>
      </c>
      <c r="N33" s="59">
        <v>20</v>
      </c>
      <c r="O33" s="59"/>
      <c r="P33" s="44">
        <f>VLOOKUP(H33,'Species List'!A$2:J$202,6,0)</f>
        <v>1.4789999999999999E-2</v>
      </c>
      <c r="Q33" s="44">
        <f>VLOOKUP(H33,'Species List'!A$2:J$202,7,0)</f>
        <v>2.98</v>
      </c>
      <c r="R33" s="44" t="str">
        <f>VLOOKUP(H33,'Species List'!A$2:J$202,8,0)</f>
        <v>NA</v>
      </c>
      <c r="S33" s="44" t="str">
        <f>VLOOKUP(H33,'Species List'!A$2:J$202,9,0)</f>
        <v>NA</v>
      </c>
      <c r="T33" s="44">
        <f t="shared" si="0"/>
        <v>0.39065151514322999</v>
      </c>
      <c r="U33" s="87" t="s">
        <v>450</v>
      </c>
      <c r="V33" s="91">
        <f t="shared" si="4"/>
        <v>7.8130303028645995</v>
      </c>
    </row>
    <row r="34" spans="1:22" ht="16">
      <c r="A34" s="35">
        <v>2019</v>
      </c>
      <c r="B34" s="51">
        <v>43541</v>
      </c>
      <c r="C34" s="38" t="s">
        <v>444</v>
      </c>
      <c r="D34" s="38" t="s">
        <v>367</v>
      </c>
      <c r="E34" s="38">
        <v>1</v>
      </c>
      <c r="F34" s="37">
        <v>0.50416666666666698</v>
      </c>
      <c r="G34" s="38">
        <v>31</v>
      </c>
      <c r="H34" s="12" t="s">
        <v>239</v>
      </c>
      <c r="I34" s="38" t="str">
        <f>VLOOKUP(H34,'Species List'!A$2:J$202,2,0)</f>
        <v>Brown Chromis</v>
      </c>
      <c r="J34" s="38" t="str">
        <f>VLOOKUP(H34,'Species List'!A$2:J$202,3,0)</f>
        <v>Chromis multilineata</v>
      </c>
      <c r="K34" s="38" t="str">
        <f>VLOOKUP(H34,'Species List'!A$2:J$202,4,0)</f>
        <v>Pomacentridae</v>
      </c>
      <c r="L34" s="38" t="str">
        <f>VLOOKUP(H34,'Species List'!A$2:J$202,5,0)</f>
        <v>Planktivore</v>
      </c>
      <c r="M34" s="59">
        <v>6</v>
      </c>
      <c r="N34" s="59">
        <v>20</v>
      </c>
      <c r="O34" s="59"/>
      <c r="P34" s="44">
        <f>VLOOKUP(H34,'Species List'!A$2:J$202,6,0)</f>
        <v>1.4789999999999999E-2</v>
      </c>
      <c r="Q34" s="44">
        <f>VLOOKUP(H34,'Species List'!A$2:J$202,7,0)</f>
        <v>2.98</v>
      </c>
      <c r="R34" s="44" t="str">
        <f>VLOOKUP(H34,'Species List'!A$2:J$202,8,0)</f>
        <v>NA</v>
      </c>
      <c r="S34" s="44" t="str">
        <f>VLOOKUP(H34,'Species List'!A$2:J$202,9,0)</f>
        <v>NA</v>
      </c>
      <c r="T34" s="44">
        <f t="shared" si="0"/>
        <v>3.0821864023530869</v>
      </c>
      <c r="U34" s="87" t="s">
        <v>450</v>
      </c>
      <c r="V34" s="91">
        <f t="shared" si="4"/>
        <v>61.643728047061742</v>
      </c>
    </row>
    <row r="35" spans="1:22" ht="16">
      <c r="A35" s="35">
        <v>2019</v>
      </c>
      <c r="B35" s="51">
        <v>43541</v>
      </c>
      <c r="C35" s="38" t="s">
        <v>444</v>
      </c>
      <c r="D35" s="38" t="s">
        <v>367</v>
      </c>
      <c r="E35" s="38">
        <v>1</v>
      </c>
      <c r="F35" s="37">
        <v>0.50416666666666698</v>
      </c>
      <c r="G35" s="38">
        <v>31</v>
      </c>
      <c r="H35" s="12" t="s">
        <v>239</v>
      </c>
      <c r="I35" s="38" t="str">
        <f>VLOOKUP(H35,'Species List'!A$2:J$202,2,0)</f>
        <v>Brown Chromis</v>
      </c>
      <c r="J35" s="38" t="str">
        <f>VLOOKUP(H35,'Species List'!A$2:J$202,3,0)</f>
        <v>Chromis multilineata</v>
      </c>
      <c r="K35" s="38" t="str">
        <f>VLOOKUP(H35,'Species List'!A$2:J$202,4,0)</f>
        <v>Pomacentridae</v>
      </c>
      <c r="L35" s="38" t="str">
        <f>VLOOKUP(H35,'Species List'!A$2:J$202,5,0)</f>
        <v>Planktivore</v>
      </c>
      <c r="M35" s="59">
        <v>13</v>
      </c>
      <c r="N35" s="59">
        <v>5</v>
      </c>
      <c r="O35" s="59"/>
      <c r="P35" s="44">
        <f>VLOOKUP(H35,'Species List'!A$2:J$202,6,0)</f>
        <v>1.4789999999999999E-2</v>
      </c>
      <c r="Q35" s="44">
        <f>VLOOKUP(H35,'Species List'!A$2:J$202,7,0)</f>
        <v>2.98</v>
      </c>
      <c r="R35" s="44" t="str">
        <f>VLOOKUP(H35,'Species List'!A$2:J$202,8,0)</f>
        <v>NA</v>
      </c>
      <c r="S35" s="44" t="str">
        <f>VLOOKUP(H35,'Species List'!A$2:J$202,9,0)</f>
        <v>NA</v>
      </c>
      <c r="T35" s="44">
        <f t="shared" si="0"/>
        <v>30.868772770933074</v>
      </c>
      <c r="U35" s="87" t="s">
        <v>450</v>
      </c>
      <c r="V35" s="91">
        <f t="shared" si="4"/>
        <v>154.34386385466536</v>
      </c>
    </row>
    <row r="36" spans="1:22" ht="16">
      <c r="A36" s="35">
        <v>2019</v>
      </c>
      <c r="B36" s="51">
        <v>43541</v>
      </c>
      <c r="C36" s="38" t="s">
        <v>444</v>
      </c>
      <c r="D36" s="38" t="s">
        <v>367</v>
      </c>
      <c r="E36" s="12">
        <v>2</v>
      </c>
      <c r="F36" s="37">
        <v>0.51041666666666663</v>
      </c>
      <c r="G36" s="12">
        <v>32</v>
      </c>
      <c r="H36" s="12" t="s">
        <v>286</v>
      </c>
      <c r="I36" s="38" t="str">
        <f>VLOOKUP(H36,'Species List'!A$2:J$202,2,0)</f>
        <v>Schoolmaster snapper</v>
      </c>
      <c r="J36" s="38" t="str">
        <f>VLOOKUP(H36,'Species List'!A$2:J$202,3,0)</f>
        <v>Lutjanus apodus</v>
      </c>
      <c r="K36" s="38" t="str">
        <f>VLOOKUP(H36,'Species List'!A$2:J$202,4,0)</f>
        <v>Lutjanidae</v>
      </c>
      <c r="L36" s="38" t="str">
        <f>VLOOKUP(H36,'Species List'!A$2:J$202,5,0)</f>
        <v>Carnivore</v>
      </c>
      <c r="M36" s="59">
        <v>20</v>
      </c>
      <c r="N36" s="59">
        <v>1</v>
      </c>
      <c r="O36" s="59"/>
      <c r="P36" s="44">
        <f>VLOOKUP(H36,'Species List'!A$2:J$202,6,0)</f>
        <v>1.413E-2</v>
      </c>
      <c r="Q36" s="44">
        <f>VLOOKUP(H36,'Species List'!A$2:J$202,7,0)</f>
        <v>2.98</v>
      </c>
      <c r="R36" s="44" t="str">
        <f>VLOOKUP(H36,'Species List'!A$2:J$202,8,0)</f>
        <v>NA</v>
      </c>
      <c r="S36" s="44" t="str">
        <f>VLOOKUP(H36,'Species List'!A$2:J$202,9,0)</f>
        <v>NA</v>
      </c>
      <c r="T36" s="44">
        <f t="shared" si="0"/>
        <v>106.46614985661742</v>
      </c>
      <c r="U36" s="87" t="s">
        <v>450</v>
      </c>
      <c r="V36" s="91">
        <f t="shared" si="4"/>
        <v>106.46614985661742</v>
      </c>
    </row>
    <row r="37" spans="1:22" ht="16">
      <c r="A37" s="35">
        <v>2019</v>
      </c>
      <c r="B37" s="51">
        <v>43541</v>
      </c>
      <c r="C37" s="38" t="s">
        <v>444</v>
      </c>
      <c r="D37" s="38" t="s">
        <v>367</v>
      </c>
      <c r="E37" s="12">
        <v>2</v>
      </c>
      <c r="F37" s="37">
        <v>0.51041666666666696</v>
      </c>
      <c r="G37" s="12">
        <v>32</v>
      </c>
      <c r="H37" s="12" t="s">
        <v>373</v>
      </c>
      <c r="I37" s="38" t="str">
        <f>VLOOKUP(H37,'Species List'!A$2:J$202,2,0)</f>
        <v>Goatfish</v>
      </c>
      <c r="J37" s="38" t="str">
        <f>VLOOKUP(H37,'Species List'!A$2:J$202,3,0)</f>
        <v>Mulloidichthys martinicus</v>
      </c>
      <c r="K37" s="38" t="str">
        <f>VLOOKUP(H37,'Species List'!A$2:J$202,4,0)</f>
        <v>Mullidae</v>
      </c>
      <c r="L37" s="38" t="str">
        <f>VLOOKUP(H37,'Species List'!A$2:J$202,5,0)</f>
        <v>Carnivore</v>
      </c>
      <c r="M37" s="59">
        <v>15</v>
      </c>
      <c r="N37" s="59">
        <v>1</v>
      </c>
      <c r="O37" s="59"/>
      <c r="P37" s="44">
        <f>VLOOKUP(H37,'Species List'!A$2:J$202,6,0)</f>
        <v>9.7699999999999992E-3</v>
      </c>
      <c r="Q37" s="44">
        <f>VLOOKUP(H37,'Species List'!A$2:J$202,7,0)</f>
        <v>3.12</v>
      </c>
      <c r="R37" s="44" t="str">
        <f>VLOOKUP(H37,'Species List'!A$2:J$202,8,0)</f>
        <v>NA</v>
      </c>
      <c r="S37" s="44" t="str">
        <f>VLOOKUP(H37,'Species List'!A$2:J$202,9,0)</f>
        <v>NA</v>
      </c>
      <c r="T37" s="44">
        <f t="shared" si="0"/>
        <v>45.635129993427114</v>
      </c>
      <c r="U37" s="87" t="s">
        <v>450</v>
      </c>
      <c r="V37" s="91">
        <f t="shared" si="4"/>
        <v>45.635129993427114</v>
      </c>
    </row>
    <row r="38" spans="1:22" ht="16">
      <c r="A38" s="35">
        <v>2019</v>
      </c>
      <c r="B38" s="51">
        <v>43541</v>
      </c>
      <c r="C38" s="38" t="s">
        <v>444</v>
      </c>
      <c r="D38" s="38" t="s">
        <v>367</v>
      </c>
      <c r="E38" s="12">
        <v>2</v>
      </c>
      <c r="F38" s="37">
        <v>0.51041666666666696</v>
      </c>
      <c r="G38" s="12">
        <v>32</v>
      </c>
      <c r="H38" s="12" t="s">
        <v>253</v>
      </c>
      <c r="I38" s="38" t="str">
        <f>VLOOKUP(H38,'Species List'!A$2:J$202,2,0)</f>
        <v>French Grunt</v>
      </c>
      <c r="J38" s="38" t="str">
        <f>VLOOKUP(H38,'Species List'!A$2:J$202,3,0)</f>
        <v>Haemulon flavolineatum</v>
      </c>
      <c r="K38" s="38" t="str">
        <f>VLOOKUP(H38,'Species List'!A$2:J$202,4,0)</f>
        <v>Haemulidae</v>
      </c>
      <c r="L38" s="38" t="str">
        <f>VLOOKUP(H38,'Species List'!A$2:J$202,5,0)</f>
        <v>Carnivore</v>
      </c>
      <c r="M38" s="59">
        <v>17</v>
      </c>
      <c r="N38" s="59">
        <v>1</v>
      </c>
      <c r="O38" s="59"/>
      <c r="P38" s="44">
        <f>VLOOKUP(H38,'Species List'!A$2:J$202,6,0)</f>
        <v>1.349E-2</v>
      </c>
      <c r="Q38" s="44">
        <f>VLOOKUP(H38,'Species List'!A$2:J$202,7,0)</f>
        <v>3</v>
      </c>
      <c r="R38" s="44" t="str">
        <f>VLOOKUP(H38,'Species List'!A$2:J$202,8,0)</f>
        <v>NA</v>
      </c>
      <c r="S38" s="44" t="str">
        <f>VLOOKUP(H38,'Species List'!A$2:J$202,9,0)</f>
        <v>NA</v>
      </c>
      <c r="T38" s="44">
        <f t="shared" si="0"/>
        <v>66.27637</v>
      </c>
      <c r="U38" s="87" t="s">
        <v>450</v>
      </c>
      <c r="V38" s="91">
        <f t="shared" si="4"/>
        <v>66.27637</v>
      </c>
    </row>
    <row r="39" spans="1:22" ht="16">
      <c r="A39" s="35">
        <v>2019</v>
      </c>
      <c r="B39" s="51">
        <v>43541</v>
      </c>
      <c r="C39" s="38" t="s">
        <v>444</v>
      </c>
      <c r="D39" s="38" t="s">
        <v>367</v>
      </c>
      <c r="E39" s="12">
        <v>2</v>
      </c>
      <c r="F39" s="37">
        <v>0.51041666666666696</v>
      </c>
      <c r="G39" s="12">
        <v>32</v>
      </c>
      <c r="H39" s="12" t="s">
        <v>225</v>
      </c>
      <c r="I39" s="38" t="str">
        <f>VLOOKUP(H39,'Species List'!A$2:J$202,2,0)</f>
        <v>Bar Jack</v>
      </c>
      <c r="J39" s="38" t="str">
        <f>VLOOKUP(H39,'Species List'!A$2:J$202,3,0)</f>
        <v>Caranx ruber</v>
      </c>
      <c r="K39" s="38" t="str">
        <f>VLOOKUP(H39,'Species List'!A$2:J$202,4,0)</f>
        <v>Carangidae</v>
      </c>
      <c r="L39" s="38" t="str">
        <f>VLOOKUP(H39,'Species List'!A$2:J$202,5,0)</f>
        <v>Carnivore</v>
      </c>
      <c r="M39" s="59">
        <v>25</v>
      </c>
      <c r="N39" s="59">
        <v>1</v>
      </c>
      <c r="O39" s="59"/>
      <c r="P39" s="44">
        <f>VLOOKUP(H39,'Species List'!A$2:J$202,6,0)</f>
        <v>1.6979999999999999E-2</v>
      </c>
      <c r="Q39" s="44">
        <f>VLOOKUP(H39,'Species List'!A$2:J$202,7,0)</f>
        <v>2.95</v>
      </c>
      <c r="R39" s="44" t="str">
        <f>VLOOKUP(H39,'Species List'!A$2:J$202,8,0)</f>
        <v>NA</v>
      </c>
      <c r="S39" s="44" t="str">
        <f>VLOOKUP(H39,'Species List'!A$2:J$202,9,0)</f>
        <v>NA</v>
      </c>
      <c r="T39" s="44">
        <f t="shared" si="0"/>
        <v>225.87112319379585</v>
      </c>
      <c r="U39" s="87" t="s">
        <v>450</v>
      </c>
      <c r="V39" s="91">
        <f t="shared" si="4"/>
        <v>225.87112319379585</v>
      </c>
    </row>
    <row r="40" spans="1:22" ht="16">
      <c r="A40" s="35">
        <v>2019</v>
      </c>
      <c r="B40" s="51">
        <v>43541</v>
      </c>
      <c r="C40" s="38" t="s">
        <v>444</v>
      </c>
      <c r="D40" s="38" t="s">
        <v>367</v>
      </c>
      <c r="E40" s="12">
        <v>2</v>
      </c>
      <c r="F40" s="37">
        <v>0.51041666666666696</v>
      </c>
      <c r="G40" s="12">
        <v>32</v>
      </c>
      <c r="H40" s="12" t="s">
        <v>256</v>
      </c>
      <c r="I40" s="38" t="str">
        <f>VLOOKUP(H40,'Species List'!A$2:J$202,2,0)</f>
        <v>Graysby</v>
      </c>
      <c r="J40" s="38" t="str">
        <f>VLOOKUP(H40,'Species List'!A$2:J$202,3,0)</f>
        <v>Cephalopholis cruentata</v>
      </c>
      <c r="K40" s="38" t="str">
        <f>VLOOKUP(H40,'Species List'!A$2:J$202,4,0)</f>
        <v>Serranidae</v>
      </c>
      <c r="L40" s="38" t="str">
        <f>VLOOKUP(H40,'Species List'!A$2:J$202,5,0)</f>
        <v>Carnivore</v>
      </c>
      <c r="M40" s="59">
        <v>26</v>
      </c>
      <c r="N40" s="59">
        <v>1</v>
      </c>
      <c r="O40" s="59"/>
      <c r="P40" s="44">
        <f>VLOOKUP(H40,'Species List'!A$2:J$202,6,0)</f>
        <v>1.1220000000000001E-2</v>
      </c>
      <c r="Q40" s="44">
        <f>VLOOKUP(H40,'Species List'!A$2:J$202,7,0)</f>
        <v>3.07</v>
      </c>
      <c r="R40" s="44" t="str">
        <f>VLOOKUP(H40,'Species List'!A$2:J$202,8,0)</f>
        <v>NA</v>
      </c>
      <c r="S40" s="44" t="str">
        <f>VLOOKUP(H40,'Species List'!A$2:J$202,9,0)</f>
        <v>NA</v>
      </c>
      <c r="T40" s="44">
        <f t="shared" si="0"/>
        <v>247.71997938189452</v>
      </c>
      <c r="U40" s="87" t="s">
        <v>450</v>
      </c>
      <c r="V40" s="91">
        <f t="shared" si="4"/>
        <v>247.71997938189452</v>
      </c>
    </row>
    <row r="41" spans="1:22" ht="16">
      <c r="A41" s="35">
        <v>2019</v>
      </c>
      <c r="B41" s="51">
        <v>43541</v>
      </c>
      <c r="C41" s="38" t="s">
        <v>444</v>
      </c>
      <c r="D41" s="38" t="s">
        <v>367</v>
      </c>
      <c r="E41" s="12">
        <v>2</v>
      </c>
      <c r="F41" s="37">
        <v>0.51041666666666696</v>
      </c>
      <c r="G41" s="12">
        <v>32</v>
      </c>
      <c r="H41" s="12" t="s">
        <v>256</v>
      </c>
      <c r="I41" s="38" t="str">
        <f>VLOOKUP(H41,'Species List'!A$2:J$202,2,0)</f>
        <v>Graysby</v>
      </c>
      <c r="J41" s="38" t="str">
        <f>VLOOKUP(H41,'Species List'!A$2:J$202,3,0)</f>
        <v>Cephalopholis cruentata</v>
      </c>
      <c r="K41" s="38" t="str">
        <f>VLOOKUP(H41,'Species List'!A$2:J$202,4,0)</f>
        <v>Serranidae</v>
      </c>
      <c r="L41" s="38" t="str">
        <f>VLOOKUP(H41,'Species List'!A$2:J$202,5,0)</f>
        <v>Carnivore</v>
      </c>
      <c r="M41" s="59">
        <v>24</v>
      </c>
      <c r="N41" s="59">
        <v>1</v>
      </c>
      <c r="O41" s="59"/>
      <c r="P41" s="44">
        <f>VLOOKUP(H41,'Species List'!A$2:J$202,6,0)</f>
        <v>1.1220000000000001E-2</v>
      </c>
      <c r="Q41" s="44">
        <f>VLOOKUP(H41,'Species List'!A$2:J$202,7,0)</f>
        <v>3.07</v>
      </c>
      <c r="R41" s="44" t="str">
        <f>VLOOKUP(H41,'Species List'!A$2:J$202,8,0)</f>
        <v>NA</v>
      </c>
      <c r="S41" s="44" t="str">
        <f>VLOOKUP(H41,'Species List'!A$2:J$202,9,0)</f>
        <v>NA</v>
      </c>
      <c r="T41" s="44">
        <f t="shared" si="0"/>
        <v>193.74984733419532</v>
      </c>
      <c r="U41" s="87" t="s">
        <v>450</v>
      </c>
      <c r="V41" s="91">
        <f t="shared" si="4"/>
        <v>193.74984733419532</v>
      </c>
    </row>
    <row r="42" spans="1:22" ht="16">
      <c r="A42" s="35">
        <v>2019</v>
      </c>
      <c r="B42" s="51">
        <v>43541</v>
      </c>
      <c r="C42" s="38" t="s">
        <v>444</v>
      </c>
      <c r="D42" s="38" t="s">
        <v>367</v>
      </c>
      <c r="E42" s="12">
        <v>2</v>
      </c>
      <c r="F42" s="37">
        <v>0.51041666666666696</v>
      </c>
      <c r="G42" s="12">
        <v>32</v>
      </c>
      <c r="H42" s="12" t="s">
        <v>377</v>
      </c>
      <c r="I42" s="38" t="str">
        <f>VLOOKUP(H42,'Species List'!A$2:J$202,2,0)</f>
        <v>Whitespotted Filefish</v>
      </c>
      <c r="J42" s="38" t="str">
        <f>VLOOKUP(H42,'Species List'!A$2:J$202,3,0)</f>
        <v>Cantherhines macrocerus</v>
      </c>
      <c r="K42" s="38" t="str">
        <f>VLOOKUP(H42,'Species List'!A$2:J$202,4,0)</f>
        <v>Monacanthidae</v>
      </c>
      <c r="L42" s="38" t="str">
        <f>VLOOKUP(H42,'Species List'!A$2:J$202,5,0)</f>
        <v>Carnivore</v>
      </c>
      <c r="M42" s="59">
        <v>18</v>
      </c>
      <c r="N42" s="59">
        <v>1</v>
      </c>
      <c r="O42" s="59"/>
      <c r="P42" s="44">
        <f>VLOOKUP(H42,'Species List'!A$2:J$202,6,0)</f>
        <v>2.291E-2</v>
      </c>
      <c r="Q42" s="44">
        <f>VLOOKUP(H42,'Species List'!A$2:J$202,7,0)</f>
        <v>2.89</v>
      </c>
      <c r="R42" s="44" t="str">
        <f>VLOOKUP(H42,'Species List'!A$2:J$202,8,0)</f>
        <v>NA</v>
      </c>
      <c r="S42" s="44" t="str">
        <f>VLOOKUP(H42,'Species List'!A$2:J$202,9,0)</f>
        <v>NA</v>
      </c>
      <c r="T42" s="44">
        <f t="shared" si="0"/>
        <v>97.221569744863217</v>
      </c>
      <c r="U42" s="87" t="s">
        <v>450</v>
      </c>
      <c r="V42" s="91">
        <f t="shared" si="4"/>
        <v>97.221569744863217</v>
      </c>
    </row>
    <row r="43" spans="1:22" ht="16">
      <c r="A43" s="35">
        <v>2019</v>
      </c>
      <c r="B43" s="51">
        <v>43541</v>
      </c>
      <c r="C43" s="38" t="s">
        <v>444</v>
      </c>
      <c r="D43" s="38" t="s">
        <v>367</v>
      </c>
      <c r="E43" s="12">
        <v>2</v>
      </c>
      <c r="F43" s="37">
        <v>0.51041666666666696</v>
      </c>
      <c r="G43" s="12">
        <v>32</v>
      </c>
      <c r="H43" s="12" t="s">
        <v>236</v>
      </c>
      <c r="I43" s="38" t="str">
        <f>VLOOKUP(H43,'Species List'!A$2:J$202,2,0)</f>
        <v>Blue Striped Grunt</v>
      </c>
      <c r="J43" s="38" t="str">
        <f>VLOOKUP(H43,'Species List'!A$2:J$202,3,0)</f>
        <v>Haemulon sciurus</v>
      </c>
      <c r="K43" s="38" t="str">
        <f>VLOOKUP(H43,'Species List'!A$2:J$202,4,0)</f>
        <v>Haemulidae</v>
      </c>
      <c r="L43" s="38" t="str">
        <f>VLOOKUP(H43,'Species List'!A$2:J$202,5,0)</f>
        <v>Carnivore</v>
      </c>
      <c r="M43" s="59">
        <v>31</v>
      </c>
      <c r="N43" s="59">
        <v>1</v>
      </c>
      <c r="O43" s="59"/>
      <c r="P43" s="44">
        <f>VLOOKUP(H43,'Species List'!A$2:J$202,6,0)</f>
        <v>1.549E-2</v>
      </c>
      <c r="Q43" s="44">
        <f>VLOOKUP(H43,'Species List'!A$2:J$202,7,0)</f>
        <v>2.98</v>
      </c>
      <c r="R43" s="44" t="str">
        <f>VLOOKUP(H43,'Species List'!A$2:J$202,8,0)</f>
        <v>NA</v>
      </c>
      <c r="S43" s="44" t="str">
        <f>VLOOKUP(H43,'Species List'!A$2:J$202,9,0)</f>
        <v>NA</v>
      </c>
      <c r="T43" s="44">
        <f t="shared" si="0"/>
        <v>430.83330192468071</v>
      </c>
      <c r="U43" s="87" t="s">
        <v>450</v>
      </c>
      <c r="V43" s="91">
        <f t="shared" si="4"/>
        <v>430.83330192468071</v>
      </c>
    </row>
    <row r="44" spans="1:22" ht="16">
      <c r="A44" s="35">
        <v>2019</v>
      </c>
      <c r="B44" s="51">
        <v>43541</v>
      </c>
      <c r="C44" s="38" t="s">
        <v>444</v>
      </c>
      <c r="D44" s="38" t="s">
        <v>367</v>
      </c>
      <c r="E44" s="12">
        <v>2</v>
      </c>
      <c r="F44" s="37">
        <v>0.51041666666666696</v>
      </c>
      <c r="G44" s="12">
        <v>32</v>
      </c>
      <c r="H44" s="12" t="s">
        <v>373</v>
      </c>
      <c r="I44" s="38" t="str">
        <f>VLOOKUP(H44,'Species List'!A$2:J$202,2,0)</f>
        <v>Goatfish</v>
      </c>
      <c r="J44" s="38" t="str">
        <f>VLOOKUP(H44,'Species List'!A$2:J$202,3,0)</f>
        <v>Mulloidichthys martinicus</v>
      </c>
      <c r="K44" s="38" t="str">
        <f>VLOOKUP(H44,'Species List'!A$2:J$202,4,0)</f>
        <v>Mullidae</v>
      </c>
      <c r="L44" s="38" t="str">
        <f>VLOOKUP(H44,'Species List'!A$2:J$202,5,0)</f>
        <v>Carnivore</v>
      </c>
      <c r="M44" s="59">
        <v>18</v>
      </c>
      <c r="N44" s="59">
        <v>9</v>
      </c>
      <c r="O44" s="59"/>
      <c r="P44" s="44">
        <f>VLOOKUP(H44,'Species List'!A$2:J$202,6,0)</f>
        <v>9.7699999999999992E-3</v>
      </c>
      <c r="Q44" s="44">
        <f>VLOOKUP(H44,'Species List'!A$2:J$202,7,0)</f>
        <v>3.12</v>
      </c>
      <c r="R44" s="44" t="str">
        <f>VLOOKUP(H44,'Species List'!A$2:J$202,8,0)</f>
        <v>NA</v>
      </c>
      <c r="S44" s="44" t="str">
        <f>VLOOKUP(H44,'Species List'!A$2:J$202,9,0)</f>
        <v>NA</v>
      </c>
      <c r="T44" s="44">
        <f t="shared" si="0"/>
        <v>80.601807249259167</v>
      </c>
      <c r="U44" s="87" t="s">
        <v>450</v>
      </c>
      <c r="V44" s="91">
        <f t="shared" si="4"/>
        <v>725.41626524333253</v>
      </c>
    </row>
    <row r="45" spans="1:22" ht="16">
      <c r="A45" s="35">
        <v>2019</v>
      </c>
      <c r="B45" s="51">
        <v>43541</v>
      </c>
      <c r="C45" s="38" t="s">
        <v>444</v>
      </c>
      <c r="D45" s="38" t="s">
        <v>367</v>
      </c>
      <c r="E45" s="12">
        <v>2</v>
      </c>
      <c r="F45" s="37">
        <v>0.51041666666666696</v>
      </c>
      <c r="G45" s="12">
        <v>32</v>
      </c>
      <c r="H45" s="12" t="s">
        <v>227</v>
      </c>
      <c r="I45" s="38" t="str">
        <f>VLOOKUP(H45,'Species List'!A$2:J$202,2,0)</f>
        <v>Hamlet spp.</v>
      </c>
      <c r="J45" s="38" t="str">
        <f>VLOOKUP(H45,'Species List'!A$2:J$202,3,0)</f>
        <v>Hypoplectrus puella</v>
      </c>
      <c r="K45" s="38" t="str">
        <f>VLOOKUP(H45,'Species List'!A$2:J$202,4,0)</f>
        <v>Serranidae</v>
      </c>
      <c r="L45" s="38" t="str">
        <f>VLOOKUP(H45,'Species List'!A$2:J$202,5,0)</f>
        <v>Carnivore</v>
      </c>
      <c r="M45" s="59">
        <v>10</v>
      </c>
      <c r="N45" s="59">
        <v>1</v>
      </c>
      <c r="O45" s="59"/>
      <c r="P45" s="44">
        <f>VLOOKUP(H45,'Species List'!A$2:J$202,6,0)</f>
        <v>1.7780000000000001E-2</v>
      </c>
      <c r="Q45" s="44">
        <f>VLOOKUP(H45,'Species List'!A$2:J$202,7,0)</f>
        <v>3.03</v>
      </c>
      <c r="R45" s="44" t="str">
        <f>VLOOKUP(H45,'Species List'!A$2:J$202,8,0)</f>
        <v>NA</v>
      </c>
      <c r="S45" s="44" t="str">
        <f>VLOOKUP(H45,'Species List'!A$2:J$202,9,0)</f>
        <v>NA</v>
      </c>
      <c r="T45" s="44">
        <f t="shared" si="0"/>
        <v>19.051613247124653</v>
      </c>
      <c r="U45" s="87" t="s">
        <v>450</v>
      </c>
      <c r="V45" s="91">
        <f t="shared" si="4"/>
        <v>19.051613247124653</v>
      </c>
    </row>
    <row r="46" spans="1:22" ht="16">
      <c r="A46" s="35">
        <v>2019</v>
      </c>
      <c r="B46" s="51">
        <v>43541</v>
      </c>
      <c r="C46" s="38" t="s">
        <v>444</v>
      </c>
      <c r="D46" s="38" t="s">
        <v>367</v>
      </c>
      <c r="E46" s="12">
        <v>2</v>
      </c>
      <c r="F46" s="37">
        <v>0.51041666666666663</v>
      </c>
      <c r="G46" s="12">
        <v>32</v>
      </c>
      <c r="H46" s="12" t="s">
        <v>280</v>
      </c>
      <c r="I46" s="38" t="str">
        <f>VLOOKUP(H46,'Species List'!A$2:J$202,2,0)</f>
        <v>Redband Parrotfish</v>
      </c>
      <c r="J46" s="38" t="str">
        <f>VLOOKUP(H46,'Species List'!A$2:J$202,3,0)</f>
        <v>Sparisoma aurofrenatum</v>
      </c>
      <c r="K46" s="38" t="str">
        <f>VLOOKUP(H46,'Species List'!A$2:J$202,4,0)</f>
        <v>Scaridae</v>
      </c>
      <c r="L46" s="38" t="str">
        <f>VLOOKUP(H46,'Species List'!A$2:J$202,5,0)</f>
        <v>Herbivore</v>
      </c>
      <c r="M46" s="59">
        <v>15</v>
      </c>
      <c r="N46" s="59">
        <v>1</v>
      </c>
      <c r="O46" s="59" t="s">
        <v>369</v>
      </c>
      <c r="P46" s="44">
        <f>VLOOKUP(H46,'Species List'!A$2:J$202,6,0)</f>
        <v>1.072E-2</v>
      </c>
      <c r="Q46" s="44">
        <f>VLOOKUP(H46,'Species List'!A$2:J$202,7,0)</f>
        <v>3.12</v>
      </c>
      <c r="R46" s="44">
        <f>VLOOKUP(H46,'Species List'!A$2:J$202,8,0)</f>
        <v>-4.0781000000000001</v>
      </c>
      <c r="S46" s="44">
        <f>VLOOKUP(H46,'Species List'!A$2:J$202,9,0)</f>
        <v>2.7437999999999998</v>
      </c>
      <c r="T46" s="44">
        <f t="shared" si="0"/>
        <v>50.072527485111436</v>
      </c>
      <c r="U46" s="88">
        <f t="shared" ref="U46:U60" si="5">10^(R46+(S46*LOG(M46*10)))</f>
        <v>78.101467931149301</v>
      </c>
      <c r="V46" s="91">
        <f t="shared" ref="V46:V60" si="6">N46*U46</f>
        <v>78.101467931149301</v>
      </c>
    </row>
    <row r="47" spans="1:22" ht="16">
      <c r="A47" s="35">
        <v>2019</v>
      </c>
      <c r="B47" s="51">
        <v>43541</v>
      </c>
      <c r="C47" s="38" t="s">
        <v>444</v>
      </c>
      <c r="D47" s="38" t="s">
        <v>367</v>
      </c>
      <c r="E47" s="12">
        <v>2</v>
      </c>
      <c r="F47" s="37">
        <v>0.51041666666666696</v>
      </c>
      <c r="G47" s="12">
        <v>32</v>
      </c>
      <c r="H47" s="12" t="s">
        <v>277</v>
      </c>
      <c r="I47" s="38" t="str">
        <f>VLOOKUP(H47,'Species List'!A$2:J$202,2,0)</f>
        <v>Queen Parrotfish</v>
      </c>
      <c r="J47" s="38" t="str">
        <f>VLOOKUP(H47,'Species List'!A$2:J$202,3,0)</f>
        <v>Scarus vetula</v>
      </c>
      <c r="K47" s="38" t="str">
        <f>VLOOKUP(H47,'Species List'!A$2:J$202,4,0)</f>
        <v>Scaridae</v>
      </c>
      <c r="L47" s="38" t="str">
        <f>VLOOKUP(H47,'Species List'!A$2:J$202,5,0)</f>
        <v>Herbivore</v>
      </c>
      <c r="M47" s="59">
        <v>29</v>
      </c>
      <c r="N47" s="59">
        <v>1</v>
      </c>
      <c r="O47" s="59" t="s">
        <v>369</v>
      </c>
      <c r="P47" s="44">
        <f>VLOOKUP(H47,'Species List'!A$2:J$202,6,0)</f>
        <v>1.38E-2</v>
      </c>
      <c r="Q47" s="44">
        <f>VLOOKUP(H47,'Species List'!A$2:J$202,7,0)</f>
        <v>3.03</v>
      </c>
      <c r="R47" s="44">
        <f>VLOOKUP(H47,'Species List'!A$2:J$202,8,0)</f>
        <v>-5.0162000000000004</v>
      </c>
      <c r="S47" s="44">
        <f>VLOOKUP(H47,'Species List'!A$2:J$202,9,0)</f>
        <v>3.1109</v>
      </c>
      <c r="T47" s="44">
        <f t="shared" si="0"/>
        <v>372.34456592033081</v>
      </c>
      <c r="U47" s="88">
        <f t="shared" si="5"/>
        <v>440.62986728379997</v>
      </c>
      <c r="V47" s="91">
        <f t="shared" si="6"/>
        <v>440.62986728379997</v>
      </c>
    </row>
    <row r="48" spans="1:22" ht="16">
      <c r="A48" s="35">
        <v>2019</v>
      </c>
      <c r="B48" s="51">
        <v>43541</v>
      </c>
      <c r="C48" s="38" t="s">
        <v>444</v>
      </c>
      <c r="D48" s="38" t="s">
        <v>367</v>
      </c>
      <c r="E48" s="12">
        <v>2</v>
      </c>
      <c r="F48" s="37">
        <v>0.51041666666666696</v>
      </c>
      <c r="G48" s="12">
        <v>32</v>
      </c>
      <c r="H48" s="12" t="s">
        <v>274</v>
      </c>
      <c r="I48" s="38" t="str">
        <f>VLOOKUP(H48,'Species List'!A$2:J$202,2,0)</f>
        <v>Princess Parrotfish</v>
      </c>
      <c r="J48" s="38" t="str">
        <f>VLOOKUP(H48,'Species List'!A$2:J$202,3,0)</f>
        <v>Scarus taeniopterus</v>
      </c>
      <c r="K48" s="38" t="str">
        <f>VLOOKUP(H48,'Species List'!A$2:J$202,4,0)</f>
        <v>Scaridae</v>
      </c>
      <c r="L48" s="38" t="str">
        <f>VLOOKUP(H48,'Species List'!A$2:J$202,5,0)</f>
        <v>Herbivore</v>
      </c>
      <c r="M48" s="59">
        <v>21</v>
      </c>
      <c r="N48" s="59">
        <v>1</v>
      </c>
      <c r="O48" s="59" t="s">
        <v>369</v>
      </c>
      <c r="P48" s="44">
        <f>VLOOKUP(H48,'Species List'!A$2:J$202,6,0)</f>
        <v>3.3500000000000002E-2</v>
      </c>
      <c r="Q48" s="44">
        <f>VLOOKUP(H48,'Species List'!A$2:J$202,7,0)</f>
        <v>2.7086000000000001</v>
      </c>
      <c r="R48" s="44">
        <f>VLOOKUP(H48,'Species List'!A$2:J$202,8,0)</f>
        <v>-3.2256999999999998</v>
      </c>
      <c r="S48" s="44">
        <f>VLOOKUP(H48,'Species List'!A$2:J$202,9,0)</f>
        <v>2.3852000000000002</v>
      </c>
      <c r="T48" s="44">
        <f t="shared" si="0"/>
        <v>127.76384956386568</v>
      </c>
      <c r="U48" s="88">
        <f t="shared" si="5"/>
        <v>205.71097462173614</v>
      </c>
      <c r="V48" s="91">
        <f t="shared" si="6"/>
        <v>205.71097462173614</v>
      </c>
    </row>
    <row r="49" spans="1:22" ht="16">
      <c r="A49" s="35">
        <v>2019</v>
      </c>
      <c r="B49" s="51">
        <v>43541</v>
      </c>
      <c r="C49" s="38" t="s">
        <v>444</v>
      </c>
      <c r="D49" s="38" t="s">
        <v>367</v>
      </c>
      <c r="E49" s="12">
        <v>2</v>
      </c>
      <c r="F49" s="37">
        <v>0.51041666666666696</v>
      </c>
      <c r="G49" s="12">
        <v>32</v>
      </c>
      <c r="H49" s="12" t="s">
        <v>302</v>
      </c>
      <c r="I49" s="38" t="str">
        <f>VLOOKUP(H49,'Species List'!A$2:J$202,2,0)</f>
        <v>Stoplight Parrotfish</v>
      </c>
      <c r="J49" s="38" t="str">
        <f>VLOOKUP(H49,'Species List'!A$2:J$202,3,0)</f>
        <v>Sparisoma viride</v>
      </c>
      <c r="K49" s="38" t="str">
        <f>VLOOKUP(H49,'Species List'!A$2:J$202,4,0)</f>
        <v>Scaridae</v>
      </c>
      <c r="L49" s="38" t="str">
        <f>VLOOKUP(H49,'Species List'!A$2:J$202,5,0)</f>
        <v>Herbivore</v>
      </c>
      <c r="M49" s="59">
        <v>30</v>
      </c>
      <c r="N49" s="59">
        <v>1</v>
      </c>
      <c r="O49" s="59" t="s">
        <v>369</v>
      </c>
      <c r="P49" s="44">
        <f>VLOOKUP(H49,'Species List'!A$2:J$202,6,0)</f>
        <v>1.38E-2</v>
      </c>
      <c r="Q49" s="44">
        <f>VLOOKUP(H49,'Species List'!A$2:J$202,7,0)</f>
        <v>3.04</v>
      </c>
      <c r="R49" s="44">
        <f>VLOOKUP(H49,'Species List'!A$2:J$202,8,0)</f>
        <v>-4.4317000000000002</v>
      </c>
      <c r="S49" s="44">
        <f>VLOOKUP(H49,'Species List'!A$2:J$202,9,0)</f>
        <v>2.9051</v>
      </c>
      <c r="T49" s="44">
        <f t="shared" si="0"/>
        <v>426.90151962585236</v>
      </c>
      <c r="U49" s="88">
        <f t="shared" si="5"/>
        <v>581.54718397712224</v>
      </c>
      <c r="V49" s="91">
        <f t="shared" si="6"/>
        <v>581.54718397712224</v>
      </c>
    </row>
    <row r="50" spans="1:22" ht="16">
      <c r="A50" s="35">
        <v>2019</v>
      </c>
      <c r="B50" s="51">
        <v>43541</v>
      </c>
      <c r="C50" s="38" t="s">
        <v>444</v>
      </c>
      <c r="D50" s="38" t="s">
        <v>367</v>
      </c>
      <c r="E50" s="12">
        <v>2</v>
      </c>
      <c r="F50" s="37">
        <v>0.51041666666666696</v>
      </c>
      <c r="G50" s="12">
        <v>32</v>
      </c>
      <c r="H50" s="12" t="s">
        <v>274</v>
      </c>
      <c r="I50" s="38" t="str">
        <f>VLOOKUP(H50,'Species List'!A$2:J$202,2,0)</f>
        <v>Princess Parrotfish</v>
      </c>
      <c r="J50" s="38" t="str">
        <f>VLOOKUP(H50,'Species List'!A$2:J$202,3,0)</f>
        <v>Scarus taeniopterus</v>
      </c>
      <c r="K50" s="38" t="str">
        <f>VLOOKUP(H50,'Species List'!A$2:J$202,4,0)</f>
        <v>Scaridae</v>
      </c>
      <c r="L50" s="38" t="str">
        <f>VLOOKUP(H50,'Species List'!A$2:J$202,5,0)</f>
        <v>Herbivore</v>
      </c>
      <c r="M50" s="59">
        <v>13</v>
      </c>
      <c r="N50" s="59">
        <v>1</v>
      </c>
      <c r="O50" s="59" t="s">
        <v>368</v>
      </c>
      <c r="P50" s="44">
        <f>VLOOKUP(H50,'Species List'!A$2:J$202,6,0)</f>
        <v>3.3500000000000002E-2</v>
      </c>
      <c r="Q50" s="44">
        <f>VLOOKUP(H50,'Species List'!A$2:J$202,7,0)</f>
        <v>2.7086000000000001</v>
      </c>
      <c r="R50" s="44">
        <f>VLOOKUP(H50,'Species List'!A$2:J$202,8,0)</f>
        <v>-3.2256999999999998</v>
      </c>
      <c r="S50" s="44">
        <f>VLOOKUP(H50,'Species List'!A$2:J$202,9,0)</f>
        <v>2.3852000000000002</v>
      </c>
      <c r="T50" s="44">
        <f t="shared" si="0"/>
        <v>34.855536441080481</v>
      </c>
      <c r="U50" s="88">
        <f t="shared" si="5"/>
        <v>65.535660968650873</v>
      </c>
      <c r="V50" s="91">
        <f t="shared" si="6"/>
        <v>65.535660968650873</v>
      </c>
    </row>
    <row r="51" spans="1:22" ht="16">
      <c r="A51" s="35">
        <v>2019</v>
      </c>
      <c r="B51" s="51">
        <v>43541</v>
      </c>
      <c r="C51" s="38" t="s">
        <v>444</v>
      </c>
      <c r="D51" s="38" t="s">
        <v>367</v>
      </c>
      <c r="E51" s="12">
        <v>2</v>
      </c>
      <c r="F51" s="37">
        <v>0.51041666666666696</v>
      </c>
      <c r="G51" s="12">
        <v>32</v>
      </c>
      <c r="H51" s="12" t="s">
        <v>274</v>
      </c>
      <c r="I51" s="38" t="str">
        <f>VLOOKUP(H51,'Species List'!A$2:J$202,2,0)</f>
        <v>Princess Parrotfish</v>
      </c>
      <c r="J51" s="38" t="str">
        <f>VLOOKUP(H51,'Species List'!A$2:J$202,3,0)</f>
        <v>Scarus taeniopterus</v>
      </c>
      <c r="K51" s="38" t="str">
        <f>VLOOKUP(H51,'Species List'!A$2:J$202,4,0)</f>
        <v>Scaridae</v>
      </c>
      <c r="L51" s="38" t="str">
        <f>VLOOKUP(H51,'Species List'!A$2:J$202,5,0)</f>
        <v>Herbivore</v>
      </c>
      <c r="M51" s="59">
        <v>4</v>
      </c>
      <c r="N51" s="59">
        <v>1</v>
      </c>
      <c r="O51" s="59" t="s">
        <v>375</v>
      </c>
      <c r="P51" s="44">
        <f>VLOOKUP(H51,'Species List'!A$2:J$202,6,0)</f>
        <v>3.3500000000000002E-2</v>
      </c>
      <c r="Q51" s="44">
        <f>VLOOKUP(H51,'Species List'!A$2:J$202,7,0)</f>
        <v>2.7086000000000001</v>
      </c>
      <c r="R51" s="44">
        <f>VLOOKUP(H51,'Species List'!A$2:J$202,8,0)</f>
        <v>-3.2256999999999998</v>
      </c>
      <c r="S51" s="44">
        <f>VLOOKUP(H51,'Species List'!A$2:J$202,9,0)</f>
        <v>2.3852000000000002</v>
      </c>
      <c r="T51" s="44">
        <f t="shared" si="0"/>
        <v>1.4314774122851688</v>
      </c>
      <c r="U51" s="88">
        <f t="shared" si="5"/>
        <v>3.9403381302253098</v>
      </c>
      <c r="V51" s="91">
        <f t="shared" si="6"/>
        <v>3.9403381302253098</v>
      </c>
    </row>
    <row r="52" spans="1:22" ht="16">
      <c r="A52" s="35">
        <v>2019</v>
      </c>
      <c r="B52" s="51">
        <v>43541</v>
      </c>
      <c r="C52" s="38" t="s">
        <v>444</v>
      </c>
      <c r="D52" s="38" t="s">
        <v>367</v>
      </c>
      <c r="E52" s="12">
        <v>2</v>
      </c>
      <c r="F52" s="37">
        <v>0.51041666666666696</v>
      </c>
      <c r="G52" s="12">
        <v>32</v>
      </c>
      <c r="H52" s="12" t="s">
        <v>280</v>
      </c>
      <c r="I52" s="38" t="str">
        <f>VLOOKUP(H52,'Species List'!A$2:J$202,2,0)</f>
        <v>Redband Parrotfish</v>
      </c>
      <c r="J52" s="38" t="str">
        <f>VLOOKUP(H52,'Species List'!A$2:J$202,3,0)</f>
        <v>Sparisoma aurofrenatum</v>
      </c>
      <c r="K52" s="38" t="str">
        <f>VLOOKUP(H52,'Species List'!A$2:J$202,4,0)</f>
        <v>Scaridae</v>
      </c>
      <c r="L52" s="38" t="str">
        <f>VLOOKUP(H52,'Species List'!A$2:J$202,5,0)</f>
        <v>Herbivore</v>
      </c>
      <c r="M52" s="59">
        <v>14</v>
      </c>
      <c r="N52" s="59">
        <v>1</v>
      </c>
      <c r="O52" s="59" t="s">
        <v>368</v>
      </c>
      <c r="P52" s="44">
        <f>VLOOKUP(H52,'Species List'!A$2:J$202,6,0)</f>
        <v>1.072E-2</v>
      </c>
      <c r="Q52" s="44">
        <f>VLOOKUP(H52,'Species List'!A$2:J$202,7,0)</f>
        <v>3.12</v>
      </c>
      <c r="R52" s="44">
        <f>VLOOKUP(H52,'Species List'!A$2:J$202,8,0)</f>
        <v>-4.0781000000000001</v>
      </c>
      <c r="S52" s="44">
        <f>VLOOKUP(H52,'Species List'!A$2:J$202,9,0)</f>
        <v>2.7437999999999998</v>
      </c>
      <c r="T52" s="44">
        <f t="shared" si="0"/>
        <v>40.375160027328299</v>
      </c>
      <c r="U52" s="88">
        <f t="shared" si="5"/>
        <v>64.631778134170816</v>
      </c>
      <c r="V52" s="91">
        <f t="shared" si="6"/>
        <v>64.631778134170816</v>
      </c>
    </row>
    <row r="53" spans="1:22" ht="16">
      <c r="A53" s="35">
        <v>2019</v>
      </c>
      <c r="B53" s="51">
        <v>43541</v>
      </c>
      <c r="C53" s="38" t="s">
        <v>444</v>
      </c>
      <c r="D53" s="38" t="s">
        <v>367</v>
      </c>
      <c r="E53" s="12">
        <v>2</v>
      </c>
      <c r="F53" s="37">
        <v>0.51041666666666696</v>
      </c>
      <c r="G53" s="12">
        <v>32</v>
      </c>
      <c r="H53" s="12" t="s">
        <v>302</v>
      </c>
      <c r="I53" s="38" t="str">
        <f>VLOOKUP(H53,'Species List'!A$2:J$202,2,0)</f>
        <v>Stoplight Parrotfish</v>
      </c>
      <c r="J53" s="38" t="str">
        <f>VLOOKUP(H53,'Species List'!A$2:J$202,3,0)</f>
        <v>Sparisoma viride</v>
      </c>
      <c r="K53" s="38" t="str">
        <f>VLOOKUP(H53,'Species List'!A$2:J$202,4,0)</f>
        <v>Scaridae</v>
      </c>
      <c r="L53" s="38" t="str">
        <f>VLOOKUP(H53,'Species List'!A$2:J$202,5,0)</f>
        <v>Herbivore</v>
      </c>
      <c r="M53" s="59">
        <v>22</v>
      </c>
      <c r="N53" s="59">
        <v>1</v>
      </c>
      <c r="O53" s="59" t="s">
        <v>368</v>
      </c>
      <c r="P53" s="44">
        <f>VLOOKUP(H53,'Species List'!A$2:J$202,6,0)</f>
        <v>1.38E-2</v>
      </c>
      <c r="Q53" s="44">
        <f>VLOOKUP(H53,'Species List'!A$2:J$202,7,0)</f>
        <v>3.04</v>
      </c>
      <c r="R53" s="44">
        <f>VLOOKUP(H53,'Species List'!A$2:J$202,8,0)</f>
        <v>-4.4317000000000002</v>
      </c>
      <c r="S53" s="44">
        <f>VLOOKUP(H53,'Species List'!A$2:J$202,9,0)</f>
        <v>2.9051</v>
      </c>
      <c r="T53" s="44">
        <f t="shared" si="0"/>
        <v>166.28153926206005</v>
      </c>
      <c r="U53" s="88">
        <f t="shared" si="5"/>
        <v>236.19577785013334</v>
      </c>
      <c r="V53" s="91">
        <f t="shared" si="6"/>
        <v>236.19577785013334</v>
      </c>
    </row>
    <row r="54" spans="1:22" ht="16">
      <c r="A54" s="35">
        <v>2019</v>
      </c>
      <c r="B54" s="51">
        <v>43541</v>
      </c>
      <c r="C54" s="38" t="s">
        <v>444</v>
      </c>
      <c r="D54" s="38" t="s">
        <v>367</v>
      </c>
      <c r="E54" s="12">
        <v>2</v>
      </c>
      <c r="F54" s="37">
        <v>0.51041666666666696</v>
      </c>
      <c r="G54" s="12">
        <v>32</v>
      </c>
      <c r="H54" s="12" t="s">
        <v>302</v>
      </c>
      <c r="I54" s="38" t="str">
        <f>VLOOKUP(H54,'Species List'!A$2:J$202,2,0)</f>
        <v>Stoplight Parrotfish</v>
      </c>
      <c r="J54" s="38" t="str">
        <f>VLOOKUP(H54,'Species List'!A$2:J$202,3,0)</f>
        <v>Sparisoma viride</v>
      </c>
      <c r="K54" s="38" t="str">
        <f>VLOOKUP(H54,'Species List'!A$2:J$202,4,0)</f>
        <v>Scaridae</v>
      </c>
      <c r="L54" s="38" t="str">
        <f>VLOOKUP(H54,'Species List'!A$2:J$202,5,0)</f>
        <v>Herbivore</v>
      </c>
      <c r="M54" s="59">
        <v>18</v>
      </c>
      <c r="N54" s="59">
        <v>1</v>
      </c>
      <c r="O54" s="59" t="s">
        <v>368</v>
      </c>
      <c r="P54" s="44">
        <f>VLOOKUP(H54,'Species List'!A$2:J$202,6,0)</f>
        <v>1.38E-2</v>
      </c>
      <c r="Q54" s="44">
        <f>VLOOKUP(H54,'Species List'!A$2:J$202,7,0)</f>
        <v>3.04</v>
      </c>
      <c r="R54" s="44">
        <f>VLOOKUP(H54,'Species List'!A$2:J$202,8,0)</f>
        <v>-4.4317000000000002</v>
      </c>
      <c r="S54" s="44">
        <f>VLOOKUP(H54,'Species List'!A$2:J$202,9,0)</f>
        <v>2.9051</v>
      </c>
      <c r="T54" s="44">
        <f t="shared" si="0"/>
        <v>90.345703069474155</v>
      </c>
      <c r="U54" s="88">
        <f t="shared" si="5"/>
        <v>131.85364940800787</v>
      </c>
      <c r="V54" s="91">
        <f t="shared" si="6"/>
        <v>131.85364940800787</v>
      </c>
    </row>
    <row r="55" spans="1:22" ht="16">
      <c r="A55" s="35">
        <v>2019</v>
      </c>
      <c r="B55" s="51">
        <v>43541</v>
      </c>
      <c r="C55" s="38" t="s">
        <v>444</v>
      </c>
      <c r="D55" s="38" t="s">
        <v>367</v>
      </c>
      <c r="E55" s="12">
        <v>2</v>
      </c>
      <c r="F55" s="37">
        <v>0.51041666666666696</v>
      </c>
      <c r="G55" s="12">
        <v>32</v>
      </c>
      <c r="H55" s="12" t="s">
        <v>277</v>
      </c>
      <c r="I55" s="38" t="str">
        <f>VLOOKUP(H55,'Species List'!A$2:J$202,2,0)</f>
        <v>Queen Parrotfish</v>
      </c>
      <c r="J55" s="38" t="str">
        <f>VLOOKUP(H55,'Species List'!A$2:J$202,3,0)</f>
        <v>Scarus vetula</v>
      </c>
      <c r="K55" s="38" t="str">
        <f>VLOOKUP(H55,'Species List'!A$2:J$202,4,0)</f>
        <v>Scaridae</v>
      </c>
      <c r="L55" s="38" t="str">
        <f>VLOOKUP(H55,'Species List'!A$2:J$202,5,0)</f>
        <v>Herbivore</v>
      </c>
      <c r="M55" s="59">
        <v>27</v>
      </c>
      <c r="N55" s="59">
        <v>1</v>
      </c>
      <c r="O55" s="59" t="s">
        <v>368</v>
      </c>
      <c r="P55" s="44">
        <f>VLOOKUP(H55,'Species List'!A$2:J$202,6,0)</f>
        <v>1.38E-2</v>
      </c>
      <c r="Q55" s="44">
        <f>VLOOKUP(H55,'Species List'!A$2:J$202,7,0)</f>
        <v>3.03</v>
      </c>
      <c r="R55" s="44">
        <f>VLOOKUP(H55,'Species List'!A$2:J$202,8,0)</f>
        <v>-5.0162000000000004</v>
      </c>
      <c r="S55" s="44">
        <f>VLOOKUP(H55,'Species List'!A$2:J$202,9,0)</f>
        <v>3.1109</v>
      </c>
      <c r="T55" s="44">
        <f t="shared" si="0"/>
        <v>299.85499780940251</v>
      </c>
      <c r="U55" s="88">
        <f t="shared" si="5"/>
        <v>352.80077779738235</v>
      </c>
      <c r="V55" s="91">
        <f t="shared" si="6"/>
        <v>352.80077779738235</v>
      </c>
    </row>
    <row r="56" spans="1:22" ht="16">
      <c r="A56" s="35">
        <v>2019</v>
      </c>
      <c r="B56" s="51">
        <v>43541</v>
      </c>
      <c r="C56" s="38" t="s">
        <v>444</v>
      </c>
      <c r="D56" s="38" t="s">
        <v>367</v>
      </c>
      <c r="E56" s="12">
        <v>2</v>
      </c>
      <c r="F56" s="37">
        <v>0.51041666666666696</v>
      </c>
      <c r="G56" s="12">
        <v>32</v>
      </c>
      <c r="H56" s="12" t="s">
        <v>274</v>
      </c>
      <c r="I56" s="38" t="str">
        <f>VLOOKUP(H56,'Species List'!A$2:J$202,2,0)</f>
        <v>Princess Parrotfish</v>
      </c>
      <c r="J56" s="38" t="str">
        <f>VLOOKUP(H56,'Species List'!A$2:J$202,3,0)</f>
        <v>Scarus taeniopterus</v>
      </c>
      <c r="K56" s="38" t="str">
        <f>VLOOKUP(H56,'Species List'!A$2:J$202,4,0)</f>
        <v>Scaridae</v>
      </c>
      <c r="L56" s="38" t="str">
        <f>VLOOKUP(H56,'Species List'!A$2:J$202,5,0)</f>
        <v>Herbivore</v>
      </c>
      <c r="M56" s="59">
        <v>15</v>
      </c>
      <c r="N56" s="59">
        <v>2</v>
      </c>
      <c r="O56" s="59" t="s">
        <v>368</v>
      </c>
      <c r="P56" s="44">
        <f>VLOOKUP(H56,'Species List'!A$2:J$202,6,0)</f>
        <v>3.3500000000000002E-2</v>
      </c>
      <c r="Q56" s="44">
        <f>VLOOKUP(H56,'Species List'!A$2:J$202,7,0)</f>
        <v>2.7086000000000001</v>
      </c>
      <c r="R56" s="44">
        <f>VLOOKUP(H56,'Species List'!A$2:J$202,8,0)</f>
        <v>-3.2256999999999998</v>
      </c>
      <c r="S56" s="44">
        <f>VLOOKUP(H56,'Species List'!A$2:J$202,9,0)</f>
        <v>2.3852000000000002</v>
      </c>
      <c r="T56" s="44">
        <f t="shared" si="0"/>
        <v>51.357702984233178</v>
      </c>
      <c r="U56" s="88">
        <f t="shared" si="5"/>
        <v>92.19616810425471</v>
      </c>
      <c r="V56" s="91">
        <f t="shared" si="6"/>
        <v>184.39233620850942</v>
      </c>
    </row>
    <row r="57" spans="1:22" ht="16">
      <c r="A57" s="35">
        <v>2019</v>
      </c>
      <c r="B57" s="51">
        <v>43541</v>
      </c>
      <c r="C57" s="38" t="s">
        <v>444</v>
      </c>
      <c r="D57" s="38" t="s">
        <v>367</v>
      </c>
      <c r="E57" s="12">
        <v>2</v>
      </c>
      <c r="F57" s="37">
        <v>0.51041666666666696</v>
      </c>
      <c r="G57" s="12">
        <v>32</v>
      </c>
      <c r="H57" s="12" t="s">
        <v>274</v>
      </c>
      <c r="I57" s="38" t="str">
        <f>VLOOKUP(H57,'Species List'!A$2:J$202,2,0)</f>
        <v>Princess Parrotfish</v>
      </c>
      <c r="J57" s="38" t="str">
        <f>VLOOKUP(H57,'Species List'!A$2:J$202,3,0)</f>
        <v>Scarus taeniopterus</v>
      </c>
      <c r="K57" s="38" t="str">
        <f>VLOOKUP(H57,'Species List'!A$2:J$202,4,0)</f>
        <v>Scaridae</v>
      </c>
      <c r="L57" s="38" t="str">
        <f>VLOOKUP(H57,'Species List'!A$2:J$202,5,0)</f>
        <v>Herbivore</v>
      </c>
      <c r="M57" s="59">
        <v>14</v>
      </c>
      <c r="N57" s="59">
        <v>1</v>
      </c>
      <c r="O57" s="59" t="s">
        <v>368</v>
      </c>
      <c r="P57" s="44">
        <f>VLOOKUP(H57,'Species List'!A$2:J$202,6,0)</f>
        <v>3.3500000000000002E-2</v>
      </c>
      <c r="Q57" s="44">
        <f>VLOOKUP(H57,'Species List'!A$2:J$202,7,0)</f>
        <v>2.7086000000000001</v>
      </c>
      <c r="R57" s="44">
        <f>VLOOKUP(H57,'Species List'!A$2:J$202,8,0)</f>
        <v>-3.2256999999999998</v>
      </c>
      <c r="S57" s="44">
        <f>VLOOKUP(H57,'Species List'!A$2:J$202,9,0)</f>
        <v>2.3852000000000002</v>
      </c>
      <c r="T57" s="44">
        <f t="shared" si="0"/>
        <v>42.603688875365265</v>
      </c>
      <c r="U57" s="88">
        <f t="shared" si="5"/>
        <v>78.206813423753971</v>
      </c>
      <c r="V57" s="91">
        <f t="shared" si="6"/>
        <v>78.206813423753971</v>
      </c>
    </row>
    <row r="58" spans="1:22" ht="16">
      <c r="A58" s="35">
        <v>2019</v>
      </c>
      <c r="B58" s="51">
        <v>43541</v>
      </c>
      <c r="C58" s="38" t="s">
        <v>444</v>
      </c>
      <c r="D58" s="38" t="s">
        <v>367</v>
      </c>
      <c r="E58" s="12">
        <v>2</v>
      </c>
      <c r="F58" s="37">
        <v>0.51041666666666696</v>
      </c>
      <c r="G58" s="12">
        <v>32</v>
      </c>
      <c r="H58" s="12" t="s">
        <v>277</v>
      </c>
      <c r="I58" s="38" t="str">
        <f>VLOOKUP(H58,'Species List'!A$2:J$202,2,0)</f>
        <v>Queen Parrotfish</v>
      </c>
      <c r="J58" s="38" t="str">
        <f>VLOOKUP(H58,'Species List'!A$2:J$202,3,0)</f>
        <v>Scarus vetula</v>
      </c>
      <c r="K58" s="38" t="str">
        <f>VLOOKUP(H58,'Species List'!A$2:J$202,4,0)</f>
        <v>Scaridae</v>
      </c>
      <c r="L58" s="38" t="str">
        <f>VLOOKUP(H58,'Species List'!A$2:J$202,5,0)</f>
        <v>Herbivore</v>
      </c>
      <c r="M58" s="59">
        <v>12</v>
      </c>
      <c r="N58" s="59">
        <v>1</v>
      </c>
      <c r="O58" s="59" t="s">
        <v>368</v>
      </c>
      <c r="P58" s="44">
        <f>VLOOKUP(H58,'Species List'!A$2:J$202,6,0)</f>
        <v>1.38E-2</v>
      </c>
      <c r="Q58" s="44">
        <f>VLOOKUP(H58,'Species List'!A$2:J$202,7,0)</f>
        <v>3.03</v>
      </c>
      <c r="R58" s="44">
        <f>VLOOKUP(H58,'Species List'!A$2:J$202,8,0)</f>
        <v>-5.0162000000000004</v>
      </c>
      <c r="S58" s="44">
        <f>VLOOKUP(H58,'Species List'!A$2:J$202,9,0)</f>
        <v>3.1109</v>
      </c>
      <c r="T58" s="44">
        <f t="shared" si="0"/>
        <v>25.69202062151523</v>
      </c>
      <c r="U58" s="88">
        <f t="shared" si="5"/>
        <v>28.309026719500526</v>
      </c>
      <c r="V58" s="91">
        <f t="shared" si="6"/>
        <v>28.309026719500526</v>
      </c>
    </row>
    <row r="59" spans="1:22" ht="16">
      <c r="A59" s="35">
        <v>2019</v>
      </c>
      <c r="B59" s="51">
        <v>43541</v>
      </c>
      <c r="C59" s="38" t="s">
        <v>444</v>
      </c>
      <c r="D59" s="38" t="s">
        <v>367</v>
      </c>
      <c r="E59" s="12">
        <v>2</v>
      </c>
      <c r="F59" s="37">
        <v>0.51041666666666696</v>
      </c>
      <c r="G59" s="12">
        <v>32</v>
      </c>
      <c r="H59" s="12" t="s">
        <v>271</v>
      </c>
      <c r="I59" s="38" t="str">
        <f>VLOOKUP(H59,'Species List'!A$2:J$202,2,0)</f>
        <v>Ocean Surgeonfish</v>
      </c>
      <c r="J59" s="38" t="str">
        <f>VLOOKUP(H59,'Species List'!A$2:J$202,3,0)</f>
        <v>Acanthurus bahianus</v>
      </c>
      <c r="K59" s="38" t="str">
        <f>VLOOKUP(H59,'Species List'!A$2:J$202,4,0)</f>
        <v>Acanthuridae</v>
      </c>
      <c r="L59" s="38" t="str">
        <f>VLOOKUP(H59,'Species List'!A$2:J$202,5,0)</f>
        <v>Herbivore</v>
      </c>
      <c r="M59" s="59">
        <v>7</v>
      </c>
      <c r="N59" s="59">
        <v>2</v>
      </c>
      <c r="O59" s="59"/>
      <c r="P59" s="44">
        <f>VLOOKUP(H59,'Species List'!A$2:J$202,6,0)</f>
        <v>1.8620000000000001E-2</v>
      </c>
      <c r="Q59" s="44">
        <f>VLOOKUP(H59,'Species List'!A$2:J$202,7,0)</f>
        <v>2.91</v>
      </c>
      <c r="R59" s="44">
        <f>VLOOKUP(H59,'Species List'!A$2:J$202,8,0)</f>
        <v>-4.6005000000000003</v>
      </c>
      <c r="S59" s="44">
        <f>VLOOKUP(H59,'Species List'!A$2:J$202,9,0)</f>
        <v>2.9752000000000001</v>
      </c>
      <c r="T59" s="44">
        <f t="shared" si="0"/>
        <v>5.3606193920129481</v>
      </c>
      <c r="U59" s="88">
        <f t="shared" si="5"/>
        <v>7.7452544270983417</v>
      </c>
      <c r="V59" s="91">
        <f t="shared" si="6"/>
        <v>15.490508854196683</v>
      </c>
    </row>
    <row r="60" spans="1:22" ht="16">
      <c r="A60" s="35">
        <v>2019</v>
      </c>
      <c r="B60" s="51">
        <v>43541</v>
      </c>
      <c r="C60" s="38" t="s">
        <v>444</v>
      </c>
      <c r="D60" s="38" t="s">
        <v>367</v>
      </c>
      <c r="E60" s="12">
        <v>2</v>
      </c>
      <c r="F60" s="37">
        <v>0.51041666666666696</v>
      </c>
      <c r="G60" s="12">
        <v>32</v>
      </c>
      <c r="H60" s="12" t="s">
        <v>280</v>
      </c>
      <c r="I60" s="38" t="str">
        <f>VLOOKUP(H60,'Species List'!A$2:J$202,2,0)</f>
        <v>Redband Parrotfish</v>
      </c>
      <c r="J60" s="38" t="str">
        <f>VLOOKUP(H60,'Species List'!A$2:J$202,3,0)</f>
        <v>Sparisoma aurofrenatum</v>
      </c>
      <c r="K60" s="38" t="str">
        <f>VLOOKUP(H60,'Species List'!A$2:J$202,4,0)</f>
        <v>Scaridae</v>
      </c>
      <c r="L60" s="38" t="str">
        <f>VLOOKUP(H60,'Species List'!A$2:J$202,5,0)</f>
        <v>Herbivore</v>
      </c>
      <c r="M60" s="59">
        <v>14</v>
      </c>
      <c r="N60" s="59">
        <v>1</v>
      </c>
      <c r="O60" s="59" t="s">
        <v>368</v>
      </c>
      <c r="P60" s="44">
        <f>VLOOKUP(H60,'Species List'!A$2:J$202,6,0)</f>
        <v>1.072E-2</v>
      </c>
      <c r="Q60" s="44">
        <f>VLOOKUP(H60,'Species List'!A$2:J$202,7,0)</f>
        <v>3.12</v>
      </c>
      <c r="R60" s="44">
        <f>VLOOKUP(H60,'Species List'!A$2:J$202,8,0)</f>
        <v>-4.0781000000000001</v>
      </c>
      <c r="S60" s="44">
        <f>VLOOKUP(H60,'Species List'!A$2:J$202,9,0)</f>
        <v>2.7437999999999998</v>
      </c>
      <c r="T60" s="44">
        <f t="shared" si="0"/>
        <v>40.375160027328299</v>
      </c>
      <c r="U60" s="88">
        <f t="shared" si="5"/>
        <v>64.631778134170816</v>
      </c>
      <c r="V60" s="91">
        <f t="shared" si="6"/>
        <v>64.631778134170816</v>
      </c>
    </row>
    <row r="61" spans="1:22" ht="16">
      <c r="A61" s="35">
        <v>2019</v>
      </c>
      <c r="B61" s="51">
        <v>43541</v>
      </c>
      <c r="C61" s="38" t="s">
        <v>444</v>
      </c>
      <c r="D61" s="38" t="s">
        <v>367</v>
      </c>
      <c r="E61" s="12">
        <v>2</v>
      </c>
      <c r="F61" s="37">
        <v>0.51041666666666696</v>
      </c>
      <c r="G61" s="12">
        <v>32</v>
      </c>
      <c r="H61" s="12" t="s">
        <v>242</v>
      </c>
      <c r="I61" s="38" t="str">
        <f>VLOOKUP(H61,'Species List'!A$2:J$202,2,0)</f>
        <v xml:space="preserve">Sharp-nose puffer </v>
      </c>
      <c r="J61" s="38" t="str">
        <f>VLOOKUP(H61,'Species List'!A$2:J$202,3,0)</f>
        <v>Canthigaster rostrata</v>
      </c>
      <c r="K61" s="38" t="str">
        <f>VLOOKUP(H61,'Species List'!A$2:J$202,4,0)</f>
        <v>Tetraodontidae</v>
      </c>
      <c r="L61" s="38" t="str">
        <f>VLOOKUP(H61,'Species List'!A$2:J$202,5,0)</f>
        <v>Omnivore</v>
      </c>
      <c r="M61" s="59">
        <v>4</v>
      </c>
      <c r="N61" s="59">
        <v>1</v>
      </c>
      <c r="O61" s="59"/>
      <c r="P61" s="44">
        <f>VLOOKUP(H61,'Species List'!A$2:J$202,6,0)</f>
        <v>2.239E-2</v>
      </c>
      <c r="Q61" s="44">
        <f>VLOOKUP(H61,'Species List'!A$2:J$202,7,0)</f>
        <v>2.96</v>
      </c>
      <c r="R61" s="44" t="str">
        <f>VLOOKUP(H61,'Species List'!A$2:J$202,8,0)</f>
        <v>NA</v>
      </c>
      <c r="S61" s="44" t="str">
        <f>VLOOKUP(H61,'Species List'!A$2:J$202,9,0)</f>
        <v>NA</v>
      </c>
      <c r="T61" s="44">
        <f t="shared" si="0"/>
        <v>1.3556627654519102</v>
      </c>
      <c r="U61" s="87" t="s">
        <v>450</v>
      </c>
      <c r="V61" s="91">
        <f t="shared" ref="V61:V69" si="7">N61*T61</f>
        <v>1.3556627654519102</v>
      </c>
    </row>
    <row r="62" spans="1:22" ht="16">
      <c r="A62" s="35">
        <v>2019</v>
      </c>
      <c r="B62" s="51">
        <v>43541</v>
      </c>
      <c r="C62" s="38" t="s">
        <v>444</v>
      </c>
      <c r="D62" s="38" t="s">
        <v>367</v>
      </c>
      <c r="E62" s="12">
        <v>2</v>
      </c>
      <c r="F62" s="37">
        <v>0.51041666666666696</v>
      </c>
      <c r="G62" s="12">
        <v>32</v>
      </c>
      <c r="H62" s="12" t="s">
        <v>242</v>
      </c>
      <c r="I62" s="38" t="str">
        <f>VLOOKUP(H62,'Species List'!A$2:J$202,2,0)</f>
        <v xml:space="preserve">Sharp-nose puffer </v>
      </c>
      <c r="J62" s="38" t="str">
        <f>VLOOKUP(H62,'Species List'!A$2:J$202,3,0)</f>
        <v>Canthigaster rostrata</v>
      </c>
      <c r="K62" s="38" t="str">
        <f>VLOOKUP(H62,'Species List'!A$2:J$202,4,0)</f>
        <v>Tetraodontidae</v>
      </c>
      <c r="L62" s="38" t="str">
        <f>VLOOKUP(H62,'Species List'!A$2:J$202,5,0)</f>
        <v>Omnivore</v>
      </c>
      <c r="M62" s="59">
        <v>5</v>
      </c>
      <c r="N62" s="59">
        <v>1</v>
      </c>
      <c r="O62" s="59"/>
      <c r="P62" s="44">
        <f>VLOOKUP(H62,'Species List'!A$2:J$202,6,0)</f>
        <v>2.239E-2</v>
      </c>
      <c r="Q62" s="44">
        <f>VLOOKUP(H62,'Species List'!A$2:J$202,7,0)</f>
        <v>2.96</v>
      </c>
      <c r="R62" s="44" t="str">
        <f>VLOOKUP(H62,'Species List'!A$2:J$202,8,0)</f>
        <v>NA</v>
      </c>
      <c r="S62" s="44" t="str">
        <f>VLOOKUP(H62,'Species List'!A$2:J$202,9,0)</f>
        <v>NA</v>
      </c>
      <c r="T62" s="44">
        <f t="shared" si="0"/>
        <v>2.6242506075131411</v>
      </c>
      <c r="U62" s="87" t="s">
        <v>450</v>
      </c>
      <c r="V62" s="91">
        <f t="shared" si="7"/>
        <v>2.6242506075131411</v>
      </c>
    </row>
    <row r="63" spans="1:22" ht="16">
      <c r="A63" s="35">
        <v>2019</v>
      </c>
      <c r="B63" s="51">
        <v>43541</v>
      </c>
      <c r="C63" s="38" t="s">
        <v>444</v>
      </c>
      <c r="D63" s="38" t="s">
        <v>367</v>
      </c>
      <c r="E63" s="12">
        <v>2</v>
      </c>
      <c r="F63" s="37">
        <v>0.51041666666666696</v>
      </c>
      <c r="G63" s="12">
        <v>32</v>
      </c>
      <c r="H63" s="12" t="s">
        <v>239</v>
      </c>
      <c r="I63" s="38" t="str">
        <f>VLOOKUP(H63,'Species List'!A$2:J$202,2,0)</f>
        <v>Brown Chromis</v>
      </c>
      <c r="J63" s="38" t="str">
        <f>VLOOKUP(H63,'Species List'!A$2:J$202,3,0)</f>
        <v>Chromis multilineata</v>
      </c>
      <c r="K63" s="38" t="str">
        <f>VLOOKUP(H63,'Species List'!A$2:J$202,4,0)</f>
        <v>Pomacentridae</v>
      </c>
      <c r="L63" s="38" t="str">
        <f>VLOOKUP(H63,'Species List'!A$2:J$202,5,0)</f>
        <v>Planktivore</v>
      </c>
      <c r="M63" s="59">
        <v>12</v>
      </c>
      <c r="N63" s="59">
        <v>100</v>
      </c>
      <c r="O63" s="59"/>
      <c r="P63" s="44">
        <f>VLOOKUP(H63,'Species List'!A$2:J$202,6,0)</f>
        <v>1.4789999999999999E-2</v>
      </c>
      <c r="Q63" s="44">
        <f>VLOOKUP(H63,'Species List'!A$2:J$202,7,0)</f>
        <v>2.98</v>
      </c>
      <c r="R63" s="44" t="str">
        <f>VLOOKUP(H63,'Species List'!A$2:J$202,8,0)</f>
        <v>NA</v>
      </c>
      <c r="S63" s="44" t="str">
        <f>VLOOKUP(H63,'Species List'!A$2:J$202,9,0)</f>
        <v>NA</v>
      </c>
      <c r="T63" s="44">
        <f t="shared" si="0"/>
        <v>24.318024250762754</v>
      </c>
      <c r="U63" s="87" t="s">
        <v>450</v>
      </c>
      <c r="V63" s="91">
        <f t="shared" si="7"/>
        <v>2431.8024250762755</v>
      </c>
    </row>
    <row r="64" spans="1:22" ht="16">
      <c r="A64" s="35">
        <v>2019</v>
      </c>
      <c r="B64" s="51">
        <v>43541</v>
      </c>
      <c r="C64" s="38" t="s">
        <v>444</v>
      </c>
      <c r="D64" s="38" t="s">
        <v>367</v>
      </c>
      <c r="E64" s="12">
        <v>2</v>
      </c>
      <c r="F64" s="37">
        <v>0.51041666666666696</v>
      </c>
      <c r="G64" s="12">
        <v>32</v>
      </c>
      <c r="H64" s="12" t="s">
        <v>234</v>
      </c>
      <c r="I64" s="38" t="str">
        <f>VLOOKUP(H64,'Species List'!A$2:J$202,2,0)</f>
        <v>Blue Chromis</v>
      </c>
      <c r="J64" s="38" t="str">
        <f>VLOOKUP(H64,'Species List'!A$2:J$202,3,0)</f>
        <v>Chromis cyanea</v>
      </c>
      <c r="K64" s="38" t="str">
        <f>VLOOKUP(H64,'Species List'!A$2:J$202,4,0)</f>
        <v>Pomacentridae</v>
      </c>
      <c r="L64" s="38" t="str">
        <f>VLOOKUP(H64,'Species List'!A$2:J$202,5,0)</f>
        <v>Planktivore</v>
      </c>
      <c r="M64" s="59">
        <v>7</v>
      </c>
      <c r="N64" s="59">
        <v>2</v>
      </c>
      <c r="O64" s="59"/>
      <c r="P64" s="44">
        <f>VLOOKUP(H64,'Species List'!A$2:J$202,6,0)</f>
        <v>1.4789999999999999E-2</v>
      </c>
      <c r="Q64" s="44">
        <f>VLOOKUP(H64,'Species List'!A$2:J$202,7,0)</f>
        <v>2.98</v>
      </c>
      <c r="R64" s="44" t="str">
        <f>VLOOKUP(H64,'Species List'!A$2:J$202,8,0)</f>
        <v>NA</v>
      </c>
      <c r="S64" s="44" t="str">
        <f>VLOOKUP(H64,'Species List'!A$2:J$202,9,0)</f>
        <v>NA</v>
      </c>
      <c r="T64" s="44">
        <f t="shared" si="0"/>
        <v>4.8793315934340233</v>
      </c>
      <c r="U64" s="87" t="s">
        <v>450</v>
      </c>
      <c r="V64" s="91">
        <f t="shared" si="7"/>
        <v>9.7586631868680467</v>
      </c>
    </row>
    <row r="65" spans="1:22" ht="16">
      <c r="A65" s="35">
        <v>2019</v>
      </c>
      <c r="B65" s="51">
        <v>43541</v>
      </c>
      <c r="C65" s="38" t="s">
        <v>444</v>
      </c>
      <c r="D65" s="38" t="s">
        <v>367</v>
      </c>
      <c r="E65" s="12">
        <v>2</v>
      </c>
      <c r="F65" s="37">
        <v>0.51041666666666696</v>
      </c>
      <c r="G65" s="12">
        <v>32</v>
      </c>
      <c r="H65" s="12" t="s">
        <v>239</v>
      </c>
      <c r="I65" s="38" t="str">
        <f>VLOOKUP(H65,'Species List'!A$2:J$202,2,0)</f>
        <v>Brown Chromis</v>
      </c>
      <c r="J65" s="38" t="str">
        <f>VLOOKUP(H65,'Species List'!A$2:J$202,3,0)</f>
        <v>Chromis multilineata</v>
      </c>
      <c r="K65" s="38" t="str">
        <f>VLOOKUP(H65,'Species List'!A$2:J$202,4,0)</f>
        <v>Pomacentridae</v>
      </c>
      <c r="L65" s="38" t="str">
        <f>VLOOKUP(H65,'Species List'!A$2:J$202,5,0)</f>
        <v>Planktivore</v>
      </c>
      <c r="M65" s="59">
        <v>5</v>
      </c>
      <c r="N65" s="59">
        <v>30</v>
      </c>
      <c r="O65" s="59"/>
      <c r="P65" s="44">
        <f>VLOOKUP(H65,'Species List'!A$2:J$202,6,0)</f>
        <v>1.4789999999999999E-2</v>
      </c>
      <c r="Q65" s="44">
        <f>VLOOKUP(H65,'Species List'!A$2:J$202,7,0)</f>
        <v>2.98</v>
      </c>
      <c r="R65" s="44" t="str">
        <f>VLOOKUP(H65,'Species List'!A$2:J$202,8,0)</f>
        <v>NA</v>
      </c>
      <c r="S65" s="44" t="str">
        <f>VLOOKUP(H65,'Species List'!A$2:J$202,9,0)</f>
        <v>NA</v>
      </c>
      <c r="T65" s="44">
        <f t="shared" si="0"/>
        <v>1.7901885988602571</v>
      </c>
      <c r="U65" s="87" t="s">
        <v>450</v>
      </c>
      <c r="V65" s="91">
        <f t="shared" si="7"/>
        <v>53.70565796580771</v>
      </c>
    </row>
    <row r="66" spans="1:22" ht="16">
      <c r="A66" s="35">
        <v>2019</v>
      </c>
      <c r="B66" s="51">
        <v>43541</v>
      </c>
      <c r="C66" s="38" t="s">
        <v>444</v>
      </c>
      <c r="D66" s="38" t="s">
        <v>367</v>
      </c>
      <c r="E66" s="12">
        <v>2</v>
      </c>
      <c r="F66" s="37">
        <v>0.51041666666666696</v>
      </c>
      <c r="G66" s="12">
        <v>32</v>
      </c>
      <c r="H66" s="12" t="s">
        <v>239</v>
      </c>
      <c r="I66" s="38" t="str">
        <f>VLOOKUP(H66,'Species List'!A$2:J$202,2,0)</f>
        <v>Brown Chromis</v>
      </c>
      <c r="J66" s="38" t="str">
        <f>VLOOKUP(H66,'Species List'!A$2:J$202,3,0)</f>
        <v>Chromis multilineata</v>
      </c>
      <c r="K66" s="38" t="str">
        <f>VLOOKUP(H66,'Species List'!A$2:J$202,4,0)</f>
        <v>Pomacentridae</v>
      </c>
      <c r="L66" s="38" t="str">
        <f>VLOOKUP(H66,'Species List'!A$2:J$202,5,0)</f>
        <v>Planktivore</v>
      </c>
      <c r="M66" s="59">
        <v>9</v>
      </c>
      <c r="N66" s="59">
        <v>30</v>
      </c>
      <c r="O66" s="59"/>
      <c r="P66" s="44">
        <f>VLOOKUP(H66,'Species List'!A$2:J$202,6,0)</f>
        <v>1.4789999999999999E-2</v>
      </c>
      <c r="Q66" s="44">
        <f>VLOOKUP(H66,'Species List'!A$2:J$202,7,0)</f>
        <v>2.98</v>
      </c>
      <c r="R66" s="44" t="str">
        <f>VLOOKUP(H66,'Species List'!A$2:J$202,8,0)</f>
        <v>NA</v>
      </c>
      <c r="S66" s="44" t="str">
        <f>VLOOKUP(H66,'Species List'!A$2:J$202,9,0)</f>
        <v>NA</v>
      </c>
      <c r="T66" s="44">
        <f t="shared" ref="T66:T129" si="8">P66*M66^Q66</f>
        <v>10.3183641841583</v>
      </c>
      <c r="U66" s="87" t="s">
        <v>450</v>
      </c>
      <c r="V66" s="91">
        <f t="shared" si="7"/>
        <v>309.550925524749</v>
      </c>
    </row>
    <row r="67" spans="1:22" ht="16">
      <c r="A67" s="35">
        <v>2019</v>
      </c>
      <c r="B67" s="51">
        <v>43541</v>
      </c>
      <c r="C67" s="38" t="s">
        <v>444</v>
      </c>
      <c r="D67" s="38" t="s">
        <v>367</v>
      </c>
      <c r="E67" s="12">
        <v>3</v>
      </c>
      <c r="F67" s="37">
        <v>0.51736111111111105</v>
      </c>
      <c r="G67" s="12">
        <v>31</v>
      </c>
      <c r="H67" s="12" t="s">
        <v>286</v>
      </c>
      <c r="I67" s="38" t="str">
        <f>VLOOKUP(H67,'Species List'!A$2:J$202,2,0)</f>
        <v>Schoolmaster snapper</v>
      </c>
      <c r="J67" s="38" t="str">
        <f>VLOOKUP(H67,'Species List'!A$2:J$202,3,0)</f>
        <v>Lutjanus apodus</v>
      </c>
      <c r="K67" s="38" t="str">
        <f>VLOOKUP(H67,'Species List'!A$2:J$202,4,0)</f>
        <v>Lutjanidae</v>
      </c>
      <c r="L67" s="38" t="str">
        <f>VLOOKUP(H67,'Species List'!A$2:J$202,5,0)</f>
        <v>Carnivore</v>
      </c>
      <c r="M67" s="59">
        <v>30</v>
      </c>
      <c r="N67" s="59">
        <v>14</v>
      </c>
      <c r="O67" s="59"/>
      <c r="P67" s="44">
        <f>VLOOKUP(H67,'Species List'!A$2:J$202,6,0)</f>
        <v>1.413E-2</v>
      </c>
      <c r="Q67" s="44">
        <f>VLOOKUP(H67,'Species List'!A$2:J$202,7,0)</f>
        <v>2.98</v>
      </c>
      <c r="R67" s="44" t="str">
        <f>VLOOKUP(H67,'Species List'!A$2:J$202,8,0)</f>
        <v>NA</v>
      </c>
      <c r="S67" s="44" t="str">
        <f>VLOOKUP(H67,'Species List'!A$2:J$202,9,0)</f>
        <v>NA</v>
      </c>
      <c r="T67" s="44">
        <f t="shared" si="8"/>
        <v>356.42117772859569</v>
      </c>
      <c r="U67" s="87" t="s">
        <v>450</v>
      </c>
      <c r="V67" s="91">
        <f t="shared" si="7"/>
        <v>4989.8964882003402</v>
      </c>
    </row>
    <row r="68" spans="1:22" ht="16">
      <c r="A68" s="35">
        <v>2019</v>
      </c>
      <c r="B68" s="51">
        <v>43541</v>
      </c>
      <c r="C68" s="38" t="s">
        <v>444</v>
      </c>
      <c r="D68" s="38" t="s">
        <v>367</v>
      </c>
      <c r="E68" s="12">
        <v>3</v>
      </c>
      <c r="F68" s="37">
        <v>0.51736111111111105</v>
      </c>
      <c r="G68" s="12">
        <v>31</v>
      </c>
      <c r="H68" s="12" t="s">
        <v>370</v>
      </c>
      <c r="I68" s="38" t="str">
        <f>VLOOKUP(H68,'Species List'!A$2:J$202,2,0)</f>
        <v>Longspine Squirrelfish</v>
      </c>
      <c r="J68" s="38" t="str">
        <f>VLOOKUP(H68,'Species List'!A$2:J$202,3,0)</f>
        <v>Holocentrus rufus</v>
      </c>
      <c r="K68" s="38" t="str">
        <f>VLOOKUP(H68,'Species List'!A$2:J$202,4,0)</f>
        <v>Holocentridae</v>
      </c>
      <c r="L68" s="38" t="str">
        <f>VLOOKUP(H68,'Species List'!A$2:J$202,5,0)</f>
        <v>Carnivore</v>
      </c>
      <c r="M68" s="59">
        <v>19</v>
      </c>
      <c r="N68" s="59">
        <v>1</v>
      </c>
      <c r="O68" s="59"/>
      <c r="P68" s="44">
        <f>VLOOKUP(H68,'Species List'!A$2:J$202,6,0)</f>
        <v>1.1480000000000001E-2</v>
      </c>
      <c r="Q68" s="44">
        <f>VLOOKUP(H68,'Species List'!A$2:J$202,7,0)</f>
        <v>2.89</v>
      </c>
      <c r="R68" s="44" t="str">
        <f>VLOOKUP(H68,'Species List'!A$2:J$202,8,0)</f>
        <v>NA</v>
      </c>
      <c r="S68" s="44" t="str">
        <f>VLOOKUP(H68,'Species List'!A$2:J$202,9,0)</f>
        <v>NA</v>
      </c>
      <c r="T68" s="44">
        <f t="shared" si="8"/>
        <v>56.95604110980463</v>
      </c>
      <c r="U68" s="87" t="s">
        <v>450</v>
      </c>
      <c r="V68" s="91">
        <f t="shared" si="7"/>
        <v>56.95604110980463</v>
      </c>
    </row>
    <row r="69" spans="1:22" ht="16">
      <c r="A69" s="35">
        <v>2019</v>
      </c>
      <c r="B69" s="51">
        <v>43541</v>
      </c>
      <c r="C69" s="38" t="s">
        <v>444</v>
      </c>
      <c r="D69" s="38" t="s">
        <v>367</v>
      </c>
      <c r="E69" s="12">
        <v>3</v>
      </c>
      <c r="F69" s="37">
        <v>0.51736111111111105</v>
      </c>
      <c r="G69" s="12">
        <v>31</v>
      </c>
      <c r="H69" s="12" t="s">
        <v>253</v>
      </c>
      <c r="I69" s="38" t="str">
        <f>VLOOKUP(H69,'Species List'!A$2:J$202,2,0)</f>
        <v>French Grunt</v>
      </c>
      <c r="J69" s="38" t="str">
        <f>VLOOKUP(H69,'Species List'!A$2:J$202,3,0)</f>
        <v>Haemulon flavolineatum</v>
      </c>
      <c r="K69" s="38" t="str">
        <f>VLOOKUP(H69,'Species List'!A$2:J$202,4,0)</f>
        <v>Haemulidae</v>
      </c>
      <c r="L69" s="38" t="str">
        <f>VLOOKUP(H69,'Species List'!A$2:J$202,5,0)</f>
        <v>Carnivore</v>
      </c>
      <c r="M69" s="59">
        <v>16</v>
      </c>
      <c r="N69" s="59">
        <v>1</v>
      </c>
      <c r="O69" s="59"/>
      <c r="P69" s="44">
        <f>VLOOKUP(H69,'Species List'!A$2:J$202,6,0)</f>
        <v>1.349E-2</v>
      </c>
      <c r="Q69" s="44">
        <f>VLOOKUP(H69,'Species List'!A$2:J$202,7,0)</f>
        <v>3</v>
      </c>
      <c r="R69" s="44" t="str">
        <f>VLOOKUP(H69,'Species List'!A$2:J$202,8,0)</f>
        <v>NA</v>
      </c>
      <c r="S69" s="44" t="str">
        <f>VLOOKUP(H69,'Species List'!A$2:J$202,9,0)</f>
        <v>NA</v>
      </c>
      <c r="T69" s="44">
        <f t="shared" si="8"/>
        <v>55.255040000000001</v>
      </c>
      <c r="U69" s="87" t="s">
        <v>450</v>
      </c>
      <c r="V69" s="91">
        <f t="shared" si="7"/>
        <v>55.255040000000001</v>
      </c>
    </row>
    <row r="70" spans="1:22" ht="16">
      <c r="A70" s="35">
        <v>2019</v>
      </c>
      <c r="B70" s="51">
        <v>43541</v>
      </c>
      <c r="C70" s="38" t="s">
        <v>444</v>
      </c>
      <c r="D70" s="38" t="s">
        <v>367</v>
      </c>
      <c r="E70" s="12">
        <v>3</v>
      </c>
      <c r="F70" s="37">
        <v>0.51736111111111105</v>
      </c>
      <c r="G70" s="12">
        <v>31</v>
      </c>
      <c r="H70" s="12" t="s">
        <v>274</v>
      </c>
      <c r="I70" s="38" t="str">
        <f>VLOOKUP(H70,'Species List'!A$2:J$202,2,0)</f>
        <v>Princess Parrotfish</v>
      </c>
      <c r="J70" s="38" t="str">
        <f>VLOOKUP(H70,'Species List'!A$2:J$202,3,0)</f>
        <v>Scarus taeniopterus</v>
      </c>
      <c r="K70" s="38" t="str">
        <f>VLOOKUP(H70,'Species List'!A$2:J$202,4,0)</f>
        <v>Scaridae</v>
      </c>
      <c r="L70" s="38" t="str">
        <f>VLOOKUP(H70,'Species List'!A$2:J$202,5,0)</f>
        <v>Herbivore</v>
      </c>
      <c r="M70" s="59">
        <v>20</v>
      </c>
      <c r="N70" s="59">
        <v>1</v>
      </c>
      <c r="O70" s="59" t="s">
        <v>369</v>
      </c>
      <c r="P70" s="44">
        <f>VLOOKUP(H70,'Species List'!A$2:J$202,6,0)</f>
        <v>3.3500000000000002E-2</v>
      </c>
      <c r="Q70" s="44">
        <f>VLOOKUP(H70,'Species List'!A$2:J$202,7,0)</f>
        <v>2.7086000000000001</v>
      </c>
      <c r="R70" s="44">
        <f>VLOOKUP(H70,'Species List'!A$2:J$202,8,0)</f>
        <v>-3.2256999999999998</v>
      </c>
      <c r="S70" s="44">
        <f>VLOOKUP(H70,'Species List'!A$2:J$202,9,0)</f>
        <v>2.3852000000000002</v>
      </c>
      <c r="T70" s="44">
        <f t="shared" si="8"/>
        <v>111.94756544450011</v>
      </c>
      <c r="U70" s="88">
        <f t="shared" ref="U70:U79" si="9">10^(R70+(S70*LOG(M70*10)))</f>
        <v>183.11197449783583</v>
      </c>
      <c r="V70" s="91">
        <f t="shared" ref="V70:V79" si="10">N70*U70</f>
        <v>183.11197449783583</v>
      </c>
    </row>
    <row r="71" spans="1:22" ht="16">
      <c r="A71" s="35">
        <v>2019</v>
      </c>
      <c r="B71" s="51">
        <v>43541</v>
      </c>
      <c r="C71" s="38" t="s">
        <v>444</v>
      </c>
      <c r="D71" s="38" t="s">
        <v>367</v>
      </c>
      <c r="E71" s="12">
        <v>3</v>
      </c>
      <c r="F71" s="37">
        <v>0.51736111111111105</v>
      </c>
      <c r="G71" s="12">
        <v>31</v>
      </c>
      <c r="H71" s="12" t="s">
        <v>277</v>
      </c>
      <c r="I71" s="38" t="str">
        <f>VLOOKUP(H71,'Species List'!A$2:J$202,2,0)</f>
        <v>Queen Parrotfish</v>
      </c>
      <c r="J71" s="38" t="str">
        <f>VLOOKUP(H71,'Species List'!A$2:J$202,3,0)</f>
        <v>Scarus vetula</v>
      </c>
      <c r="K71" s="38" t="str">
        <f>VLOOKUP(H71,'Species List'!A$2:J$202,4,0)</f>
        <v>Scaridae</v>
      </c>
      <c r="L71" s="38" t="str">
        <f>VLOOKUP(H71,'Species List'!A$2:J$202,5,0)</f>
        <v>Herbivore</v>
      </c>
      <c r="M71" s="59">
        <v>28</v>
      </c>
      <c r="N71" s="59">
        <v>1</v>
      </c>
      <c r="O71" s="59" t="s">
        <v>369</v>
      </c>
      <c r="P71" s="44">
        <f>VLOOKUP(H71,'Species List'!A$2:J$202,6,0)</f>
        <v>1.38E-2</v>
      </c>
      <c r="Q71" s="44">
        <f>VLOOKUP(H71,'Species List'!A$2:J$202,7,0)</f>
        <v>3.03</v>
      </c>
      <c r="R71" s="44">
        <f>VLOOKUP(H71,'Species List'!A$2:J$202,8,0)</f>
        <v>-5.0162000000000004</v>
      </c>
      <c r="S71" s="44">
        <f>VLOOKUP(H71,'Species List'!A$2:J$202,9,0)</f>
        <v>3.1109</v>
      </c>
      <c r="T71" s="44">
        <f t="shared" si="8"/>
        <v>334.7864878774447</v>
      </c>
      <c r="U71" s="88">
        <f t="shared" si="9"/>
        <v>395.06078258407069</v>
      </c>
      <c r="V71" s="91">
        <f t="shared" si="10"/>
        <v>395.06078258407069</v>
      </c>
    </row>
    <row r="72" spans="1:22" ht="16">
      <c r="A72" s="35">
        <v>2019</v>
      </c>
      <c r="B72" s="51">
        <v>43541</v>
      </c>
      <c r="C72" s="38" t="s">
        <v>444</v>
      </c>
      <c r="D72" s="38" t="s">
        <v>367</v>
      </c>
      <c r="E72" s="12">
        <v>3</v>
      </c>
      <c r="F72" s="37">
        <v>0.51736111111111105</v>
      </c>
      <c r="G72" s="12">
        <v>31</v>
      </c>
      <c r="H72" s="12" t="s">
        <v>277</v>
      </c>
      <c r="I72" s="38" t="str">
        <f>VLOOKUP(H72,'Species List'!A$2:J$202,2,0)</f>
        <v>Queen Parrotfish</v>
      </c>
      <c r="J72" s="38" t="str">
        <f>VLOOKUP(H72,'Species List'!A$2:J$202,3,0)</f>
        <v>Scarus vetula</v>
      </c>
      <c r="K72" s="38" t="str">
        <f>VLOOKUP(H72,'Species List'!A$2:J$202,4,0)</f>
        <v>Scaridae</v>
      </c>
      <c r="L72" s="38" t="str">
        <f>VLOOKUP(H72,'Species List'!A$2:J$202,5,0)</f>
        <v>Herbivore</v>
      </c>
      <c r="M72" s="59">
        <v>40</v>
      </c>
      <c r="N72" s="59">
        <v>1</v>
      </c>
      <c r="O72" s="59" t="s">
        <v>369</v>
      </c>
      <c r="P72" s="44">
        <f>VLOOKUP(H72,'Species List'!A$2:J$202,6,0)</f>
        <v>1.38E-2</v>
      </c>
      <c r="Q72" s="44">
        <f>VLOOKUP(H72,'Species List'!A$2:J$202,7,0)</f>
        <v>3.03</v>
      </c>
      <c r="R72" s="44">
        <f>VLOOKUP(H72,'Species List'!A$2:J$202,8,0)</f>
        <v>-5.0162000000000004</v>
      </c>
      <c r="S72" s="44">
        <f>VLOOKUP(H72,'Species List'!A$2:J$202,9,0)</f>
        <v>3.1109</v>
      </c>
      <c r="T72" s="44">
        <f t="shared" si="8"/>
        <v>986.553996256544</v>
      </c>
      <c r="U72" s="88">
        <f t="shared" si="9"/>
        <v>1198.2527297145662</v>
      </c>
      <c r="V72" s="91">
        <f t="shared" si="10"/>
        <v>1198.2527297145662</v>
      </c>
    </row>
    <row r="73" spans="1:22" ht="16">
      <c r="A73" s="35">
        <v>2019</v>
      </c>
      <c r="B73" s="51">
        <v>43541</v>
      </c>
      <c r="C73" s="38" t="s">
        <v>444</v>
      </c>
      <c r="D73" s="38" t="s">
        <v>367</v>
      </c>
      <c r="E73" s="12">
        <v>3</v>
      </c>
      <c r="F73" s="37">
        <v>0.51736111111111105</v>
      </c>
      <c r="G73" s="12">
        <v>31</v>
      </c>
      <c r="H73" s="12" t="s">
        <v>302</v>
      </c>
      <c r="I73" s="38" t="str">
        <f>VLOOKUP(H73,'Species List'!A$2:J$202,2,0)</f>
        <v>Stoplight Parrotfish</v>
      </c>
      <c r="J73" s="38" t="str">
        <f>VLOOKUP(H73,'Species List'!A$2:J$202,3,0)</f>
        <v>Sparisoma viride</v>
      </c>
      <c r="K73" s="38" t="str">
        <f>VLOOKUP(H73,'Species List'!A$2:J$202,4,0)</f>
        <v>Scaridae</v>
      </c>
      <c r="L73" s="38" t="str">
        <f>VLOOKUP(H73,'Species List'!A$2:J$202,5,0)</f>
        <v>Herbivore</v>
      </c>
      <c r="M73" s="59">
        <v>20</v>
      </c>
      <c r="N73" s="59">
        <v>1</v>
      </c>
      <c r="O73" s="59" t="s">
        <v>369</v>
      </c>
      <c r="P73" s="44">
        <f>VLOOKUP(H73,'Species List'!A$2:J$202,6,0)</f>
        <v>1.38E-2</v>
      </c>
      <c r="Q73" s="44">
        <f>VLOOKUP(H73,'Species List'!A$2:J$202,7,0)</f>
        <v>3.04</v>
      </c>
      <c r="R73" s="44">
        <f>VLOOKUP(H73,'Species List'!A$2:J$202,8,0)</f>
        <v>-4.4317000000000002</v>
      </c>
      <c r="S73" s="44">
        <f>VLOOKUP(H73,'Species List'!A$2:J$202,9,0)</f>
        <v>2.9051</v>
      </c>
      <c r="T73" s="44">
        <f t="shared" si="8"/>
        <v>124.45440510662077</v>
      </c>
      <c r="U73" s="88">
        <f t="shared" si="9"/>
        <v>179.06975540636282</v>
      </c>
      <c r="V73" s="91">
        <f t="shared" si="10"/>
        <v>179.06975540636282</v>
      </c>
    </row>
    <row r="74" spans="1:22" ht="16">
      <c r="A74" s="35">
        <v>2019</v>
      </c>
      <c r="B74" s="51">
        <v>43541</v>
      </c>
      <c r="C74" s="38" t="s">
        <v>444</v>
      </c>
      <c r="D74" s="38" t="s">
        <v>367</v>
      </c>
      <c r="E74" s="12">
        <v>3</v>
      </c>
      <c r="F74" s="37">
        <v>0.51736111111111105</v>
      </c>
      <c r="G74" s="12">
        <v>31</v>
      </c>
      <c r="H74" s="12" t="s">
        <v>277</v>
      </c>
      <c r="I74" s="38" t="str">
        <f>VLOOKUP(H74,'Species List'!A$2:J$202,2,0)</f>
        <v>Queen Parrotfish</v>
      </c>
      <c r="J74" s="38" t="str">
        <f>VLOOKUP(H74,'Species List'!A$2:J$202,3,0)</f>
        <v>Scarus vetula</v>
      </c>
      <c r="K74" s="38" t="str">
        <f>VLOOKUP(H74,'Species List'!A$2:J$202,4,0)</f>
        <v>Scaridae</v>
      </c>
      <c r="L74" s="38" t="str">
        <f>VLOOKUP(H74,'Species List'!A$2:J$202,5,0)</f>
        <v>Herbivore</v>
      </c>
      <c r="M74" s="59">
        <v>20</v>
      </c>
      <c r="N74" s="59">
        <v>1</v>
      </c>
      <c r="O74" s="59" t="s">
        <v>368</v>
      </c>
      <c r="P74" s="44">
        <f>VLOOKUP(H74,'Species List'!A$2:J$202,6,0)</f>
        <v>1.38E-2</v>
      </c>
      <c r="Q74" s="44">
        <f>VLOOKUP(H74,'Species List'!A$2:J$202,7,0)</f>
        <v>3.03</v>
      </c>
      <c r="R74" s="44">
        <f>VLOOKUP(H74,'Species List'!A$2:J$202,8,0)</f>
        <v>-5.0162000000000004</v>
      </c>
      <c r="S74" s="44">
        <f>VLOOKUP(H74,'Species List'!A$2:J$202,9,0)</f>
        <v>3.1109</v>
      </c>
      <c r="T74" s="44">
        <f t="shared" si="8"/>
        <v>120.7813760748945</v>
      </c>
      <c r="U74" s="88">
        <f t="shared" si="9"/>
        <v>138.69928220116935</v>
      </c>
      <c r="V74" s="91">
        <f t="shared" si="10"/>
        <v>138.69928220116935</v>
      </c>
    </row>
    <row r="75" spans="1:22" ht="16">
      <c r="A75" s="35">
        <v>2019</v>
      </c>
      <c r="B75" s="51">
        <v>43541</v>
      </c>
      <c r="C75" s="38" t="s">
        <v>444</v>
      </c>
      <c r="D75" s="38" t="s">
        <v>367</v>
      </c>
      <c r="E75" s="12">
        <v>3</v>
      </c>
      <c r="F75" s="37">
        <v>0.51736111111111105</v>
      </c>
      <c r="G75" s="12">
        <v>31</v>
      </c>
      <c r="H75" s="12" t="s">
        <v>274</v>
      </c>
      <c r="I75" s="38" t="str">
        <f>VLOOKUP(H75,'Species List'!A$2:J$202,2,0)</f>
        <v>Princess Parrotfish</v>
      </c>
      <c r="J75" s="38" t="str">
        <f>VLOOKUP(H75,'Species List'!A$2:J$202,3,0)</f>
        <v>Scarus taeniopterus</v>
      </c>
      <c r="K75" s="38" t="str">
        <f>VLOOKUP(H75,'Species List'!A$2:J$202,4,0)</f>
        <v>Scaridae</v>
      </c>
      <c r="L75" s="38" t="str">
        <f>VLOOKUP(H75,'Species List'!A$2:J$202,5,0)</f>
        <v>Herbivore</v>
      </c>
      <c r="M75" s="59">
        <v>14</v>
      </c>
      <c r="N75" s="59">
        <v>1</v>
      </c>
      <c r="O75" s="59" t="s">
        <v>368</v>
      </c>
      <c r="P75" s="44">
        <f>VLOOKUP(H75,'Species List'!A$2:J$202,6,0)</f>
        <v>3.3500000000000002E-2</v>
      </c>
      <c r="Q75" s="44">
        <f>VLOOKUP(H75,'Species List'!A$2:J$202,7,0)</f>
        <v>2.7086000000000001</v>
      </c>
      <c r="R75" s="44">
        <f>VLOOKUP(H75,'Species List'!A$2:J$202,8,0)</f>
        <v>-3.2256999999999998</v>
      </c>
      <c r="S75" s="44">
        <f>VLOOKUP(H75,'Species List'!A$2:J$202,9,0)</f>
        <v>2.3852000000000002</v>
      </c>
      <c r="T75" s="44">
        <f t="shared" si="8"/>
        <v>42.603688875365265</v>
      </c>
      <c r="U75" s="88">
        <f t="shared" si="9"/>
        <v>78.206813423753971</v>
      </c>
      <c r="V75" s="91">
        <f t="shared" si="10"/>
        <v>78.206813423753971</v>
      </c>
    </row>
    <row r="76" spans="1:22" ht="16">
      <c r="A76" s="35">
        <v>2019</v>
      </c>
      <c r="B76" s="51">
        <v>43541</v>
      </c>
      <c r="C76" s="38" t="s">
        <v>444</v>
      </c>
      <c r="D76" s="38" t="s">
        <v>367</v>
      </c>
      <c r="E76" s="12">
        <v>3</v>
      </c>
      <c r="F76" s="37">
        <v>0.51736111111111105</v>
      </c>
      <c r="G76" s="12">
        <v>31</v>
      </c>
      <c r="H76" s="12" t="s">
        <v>274</v>
      </c>
      <c r="I76" s="38" t="str">
        <f>VLOOKUP(H76,'Species List'!A$2:J$202,2,0)</f>
        <v>Princess Parrotfish</v>
      </c>
      <c r="J76" s="38" t="str">
        <f>VLOOKUP(H76,'Species List'!A$2:J$202,3,0)</f>
        <v>Scarus taeniopterus</v>
      </c>
      <c r="K76" s="38" t="str">
        <f>VLOOKUP(H76,'Species List'!A$2:J$202,4,0)</f>
        <v>Scaridae</v>
      </c>
      <c r="L76" s="38" t="str">
        <f>VLOOKUP(H76,'Species List'!A$2:J$202,5,0)</f>
        <v>Herbivore</v>
      </c>
      <c r="M76" s="59">
        <v>12</v>
      </c>
      <c r="N76" s="59">
        <v>1</v>
      </c>
      <c r="O76" s="59" t="s">
        <v>368</v>
      </c>
      <c r="P76" s="44">
        <f>VLOOKUP(H76,'Species List'!A$2:J$202,6,0)</f>
        <v>3.3500000000000002E-2</v>
      </c>
      <c r="Q76" s="44">
        <f>VLOOKUP(H76,'Species List'!A$2:J$202,7,0)</f>
        <v>2.7086000000000001</v>
      </c>
      <c r="R76" s="44">
        <f>VLOOKUP(H76,'Species List'!A$2:J$202,8,0)</f>
        <v>-3.2256999999999998</v>
      </c>
      <c r="S76" s="44">
        <f>VLOOKUP(H76,'Species List'!A$2:J$202,9,0)</f>
        <v>2.3852000000000002</v>
      </c>
      <c r="T76" s="44">
        <f t="shared" si="8"/>
        <v>28.061774480442775</v>
      </c>
      <c r="U76" s="88">
        <f t="shared" si="9"/>
        <v>54.145592205106873</v>
      </c>
      <c r="V76" s="91">
        <f t="shared" si="10"/>
        <v>54.145592205106873</v>
      </c>
    </row>
    <row r="77" spans="1:22" ht="16">
      <c r="A77" s="35">
        <v>2019</v>
      </c>
      <c r="B77" s="51">
        <v>43541</v>
      </c>
      <c r="C77" s="38" t="s">
        <v>444</v>
      </c>
      <c r="D77" s="38" t="s">
        <v>367</v>
      </c>
      <c r="E77" s="12">
        <v>3</v>
      </c>
      <c r="F77" s="37">
        <v>0.51736111111111105</v>
      </c>
      <c r="G77" s="12">
        <v>31</v>
      </c>
      <c r="H77" s="12" t="s">
        <v>280</v>
      </c>
      <c r="I77" s="38" t="str">
        <f>VLOOKUP(H77,'Species List'!A$2:J$202,2,0)</f>
        <v>Redband Parrotfish</v>
      </c>
      <c r="J77" s="38" t="str">
        <f>VLOOKUP(H77,'Species List'!A$2:J$202,3,0)</f>
        <v>Sparisoma aurofrenatum</v>
      </c>
      <c r="K77" s="38" t="str">
        <f>VLOOKUP(H77,'Species List'!A$2:J$202,4,0)</f>
        <v>Scaridae</v>
      </c>
      <c r="L77" s="38" t="str">
        <f>VLOOKUP(H77,'Species List'!A$2:J$202,5,0)</f>
        <v>Herbivore</v>
      </c>
      <c r="M77" s="59">
        <v>14</v>
      </c>
      <c r="N77" s="59">
        <v>1</v>
      </c>
      <c r="O77" s="59" t="s">
        <v>368</v>
      </c>
      <c r="P77" s="44">
        <f>VLOOKUP(H77,'Species List'!A$2:J$202,6,0)</f>
        <v>1.072E-2</v>
      </c>
      <c r="Q77" s="44">
        <f>VLOOKUP(H77,'Species List'!A$2:J$202,7,0)</f>
        <v>3.12</v>
      </c>
      <c r="R77" s="44">
        <f>VLOOKUP(H77,'Species List'!A$2:J$202,8,0)</f>
        <v>-4.0781000000000001</v>
      </c>
      <c r="S77" s="44">
        <f>VLOOKUP(H77,'Species List'!A$2:J$202,9,0)</f>
        <v>2.7437999999999998</v>
      </c>
      <c r="T77" s="44">
        <f t="shared" si="8"/>
        <v>40.375160027328299</v>
      </c>
      <c r="U77" s="88">
        <f t="shared" si="9"/>
        <v>64.631778134170816</v>
      </c>
      <c r="V77" s="91">
        <f t="shared" si="10"/>
        <v>64.631778134170816</v>
      </c>
    </row>
    <row r="78" spans="1:22" ht="16">
      <c r="A78" s="35">
        <v>2019</v>
      </c>
      <c r="B78" s="51">
        <v>43541</v>
      </c>
      <c r="C78" s="38" t="s">
        <v>444</v>
      </c>
      <c r="D78" s="38" t="s">
        <v>367</v>
      </c>
      <c r="E78" s="12">
        <v>3</v>
      </c>
      <c r="F78" s="37">
        <v>0.51736111111111105</v>
      </c>
      <c r="G78" s="12">
        <v>31</v>
      </c>
      <c r="H78" s="12" t="s">
        <v>280</v>
      </c>
      <c r="I78" s="38" t="str">
        <f>VLOOKUP(H78,'Species List'!A$2:J$202,2,0)</f>
        <v>Redband Parrotfish</v>
      </c>
      <c r="J78" s="38" t="str">
        <f>VLOOKUP(H78,'Species List'!A$2:J$202,3,0)</f>
        <v>Sparisoma aurofrenatum</v>
      </c>
      <c r="K78" s="38" t="str">
        <f>VLOOKUP(H78,'Species List'!A$2:J$202,4,0)</f>
        <v>Scaridae</v>
      </c>
      <c r="L78" s="38" t="str">
        <f>VLOOKUP(H78,'Species List'!A$2:J$202,5,0)</f>
        <v>Herbivore</v>
      </c>
      <c r="M78" s="59">
        <v>20</v>
      </c>
      <c r="N78" s="59">
        <v>1</v>
      </c>
      <c r="O78" s="59" t="s">
        <v>369</v>
      </c>
      <c r="P78" s="44">
        <f>VLOOKUP(H78,'Species List'!A$2:J$202,6,0)</f>
        <v>1.072E-2</v>
      </c>
      <c r="Q78" s="44">
        <f>VLOOKUP(H78,'Species List'!A$2:J$202,7,0)</f>
        <v>3.12</v>
      </c>
      <c r="R78" s="44">
        <f>VLOOKUP(H78,'Species List'!A$2:J$202,8,0)</f>
        <v>-4.0781000000000001</v>
      </c>
      <c r="S78" s="44">
        <f>VLOOKUP(H78,'Species List'!A$2:J$202,9,0)</f>
        <v>2.7437999999999998</v>
      </c>
      <c r="T78" s="44">
        <f t="shared" si="8"/>
        <v>122.85939484389488</v>
      </c>
      <c r="U78" s="88">
        <f t="shared" si="9"/>
        <v>171.97531044669645</v>
      </c>
      <c r="V78" s="91">
        <f t="shared" si="10"/>
        <v>171.97531044669645</v>
      </c>
    </row>
    <row r="79" spans="1:22" ht="16">
      <c r="A79" s="35">
        <v>2019</v>
      </c>
      <c r="B79" s="51">
        <v>43541</v>
      </c>
      <c r="C79" s="38" t="s">
        <v>444</v>
      </c>
      <c r="D79" s="38" t="s">
        <v>367</v>
      </c>
      <c r="E79" s="12">
        <v>3</v>
      </c>
      <c r="F79" s="37">
        <v>0.51736111111111105</v>
      </c>
      <c r="G79" s="12">
        <v>31</v>
      </c>
      <c r="H79" s="12" t="s">
        <v>271</v>
      </c>
      <c r="I79" s="38" t="str">
        <f>VLOOKUP(H79,'Species List'!A$2:J$202,2,0)</f>
        <v>Ocean Surgeonfish</v>
      </c>
      <c r="J79" s="38" t="str">
        <f>VLOOKUP(H79,'Species List'!A$2:J$202,3,0)</f>
        <v>Acanthurus bahianus</v>
      </c>
      <c r="K79" s="38" t="str">
        <f>VLOOKUP(H79,'Species List'!A$2:J$202,4,0)</f>
        <v>Acanthuridae</v>
      </c>
      <c r="L79" s="38" t="str">
        <f>VLOOKUP(H79,'Species List'!A$2:J$202,5,0)</f>
        <v>Herbivore</v>
      </c>
      <c r="M79" s="59">
        <v>14</v>
      </c>
      <c r="N79" s="59">
        <v>1</v>
      </c>
      <c r="O79" s="59"/>
      <c r="P79" s="44">
        <f>VLOOKUP(H79,'Species List'!A$2:J$202,6,0)</f>
        <v>1.8620000000000001E-2</v>
      </c>
      <c r="Q79" s="44">
        <f>VLOOKUP(H79,'Species List'!A$2:J$202,7,0)</f>
        <v>2.91</v>
      </c>
      <c r="R79" s="44">
        <f>VLOOKUP(H79,'Species List'!A$2:J$202,8,0)</f>
        <v>-4.6005000000000003</v>
      </c>
      <c r="S79" s="44">
        <f>VLOOKUP(H79,'Species List'!A$2:J$202,9,0)</f>
        <v>2.9752000000000001</v>
      </c>
      <c r="T79" s="44">
        <f t="shared" si="8"/>
        <v>40.291390949391584</v>
      </c>
      <c r="U79" s="88">
        <f t="shared" si="9"/>
        <v>60.906007515663681</v>
      </c>
      <c r="V79" s="91">
        <f t="shared" si="10"/>
        <v>60.906007515663681</v>
      </c>
    </row>
    <row r="80" spans="1:22" ht="16">
      <c r="A80" s="35">
        <v>2019</v>
      </c>
      <c r="B80" s="51">
        <v>43541</v>
      </c>
      <c r="C80" s="38" t="s">
        <v>444</v>
      </c>
      <c r="D80" s="38" t="s">
        <v>367</v>
      </c>
      <c r="E80" s="12">
        <v>3</v>
      </c>
      <c r="F80" s="37">
        <v>0.51736111111111105</v>
      </c>
      <c r="G80" s="12">
        <v>31</v>
      </c>
      <c r="H80" s="12" t="s">
        <v>242</v>
      </c>
      <c r="I80" s="38" t="str">
        <f>VLOOKUP(H80,'Species List'!A$2:J$202,2,0)</f>
        <v xml:space="preserve">Sharp-nose puffer </v>
      </c>
      <c r="J80" s="38" t="str">
        <f>VLOOKUP(H80,'Species List'!A$2:J$202,3,0)</f>
        <v>Canthigaster rostrata</v>
      </c>
      <c r="K80" s="38" t="str">
        <f>VLOOKUP(H80,'Species List'!A$2:J$202,4,0)</f>
        <v>Tetraodontidae</v>
      </c>
      <c r="L80" s="38" t="str">
        <f>VLOOKUP(H80,'Species List'!A$2:J$202,5,0)</f>
        <v>Omnivore</v>
      </c>
      <c r="M80" s="59">
        <v>5</v>
      </c>
      <c r="N80" s="59">
        <v>2</v>
      </c>
      <c r="O80" s="59"/>
      <c r="P80" s="44">
        <f>VLOOKUP(H80,'Species List'!A$2:J$202,6,0)</f>
        <v>2.239E-2</v>
      </c>
      <c r="Q80" s="44">
        <f>VLOOKUP(H80,'Species List'!A$2:J$202,7,0)</f>
        <v>2.96</v>
      </c>
      <c r="R80" s="44" t="str">
        <f>VLOOKUP(H80,'Species List'!A$2:J$202,8,0)</f>
        <v>NA</v>
      </c>
      <c r="S80" s="44" t="str">
        <f>VLOOKUP(H80,'Species List'!A$2:J$202,9,0)</f>
        <v>NA</v>
      </c>
      <c r="T80" s="44">
        <f t="shared" si="8"/>
        <v>2.6242506075131411</v>
      </c>
      <c r="U80" s="87" t="s">
        <v>450</v>
      </c>
      <c r="V80" s="91">
        <f t="shared" ref="V80:V102" si="11">N80*T80</f>
        <v>5.2485012150262822</v>
      </c>
    </row>
    <row r="81" spans="1:22" ht="16">
      <c r="A81" s="35">
        <v>2019</v>
      </c>
      <c r="B81" s="51">
        <v>43541</v>
      </c>
      <c r="C81" s="38" t="s">
        <v>444</v>
      </c>
      <c r="D81" s="38" t="s">
        <v>367</v>
      </c>
      <c r="E81" s="12">
        <v>3</v>
      </c>
      <c r="F81" s="37">
        <v>0.51736111111111105</v>
      </c>
      <c r="G81" s="12">
        <v>31</v>
      </c>
      <c r="H81" s="12" t="s">
        <v>239</v>
      </c>
      <c r="I81" s="38" t="str">
        <f>VLOOKUP(H81,'Species List'!A$2:J$202,2,0)</f>
        <v>Brown Chromis</v>
      </c>
      <c r="J81" s="38" t="str">
        <f>VLOOKUP(H81,'Species List'!A$2:J$202,3,0)</f>
        <v>Chromis multilineata</v>
      </c>
      <c r="K81" s="38" t="str">
        <f>VLOOKUP(H81,'Species List'!A$2:J$202,4,0)</f>
        <v>Pomacentridae</v>
      </c>
      <c r="L81" s="38" t="str">
        <f>VLOOKUP(H81,'Species List'!A$2:J$202,5,0)</f>
        <v>Planktivore</v>
      </c>
      <c r="M81" s="59">
        <v>13</v>
      </c>
      <c r="N81" s="59">
        <v>20</v>
      </c>
      <c r="O81" s="59"/>
      <c r="P81" s="44">
        <f>VLOOKUP(H81,'Species List'!A$2:J$202,6,0)</f>
        <v>1.4789999999999999E-2</v>
      </c>
      <c r="Q81" s="44">
        <f>VLOOKUP(H81,'Species List'!A$2:J$202,7,0)</f>
        <v>2.98</v>
      </c>
      <c r="R81" s="44" t="str">
        <f>VLOOKUP(H81,'Species List'!A$2:J$202,8,0)</f>
        <v>NA</v>
      </c>
      <c r="S81" s="44" t="str">
        <f>VLOOKUP(H81,'Species List'!A$2:J$202,9,0)</f>
        <v>NA</v>
      </c>
      <c r="T81" s="44">
        <f t="shared" si="8"/>
        <v>30.868772770933074</v>
      </c>
      <c r="U81" s="87" t="s">
        <v>450</v>
      </c>
      <c r="V81" s="91">
        <f t="shared" si="11"/>
        <v>617.37545541866143</v>
      </c>
    </row>
    <row r="82" spans="1:22" ht="16">
      <c r="A82" s="35">
        <v>2019</v>
      </c>
      <c r="B82" s="51">
        <v>43541</v>
      </c>
      <c r="C82" s="38" t="s">
        <v>444</v>
      </c>
      <c r="D82" s="38" t="s">
        <v>367</v>
      </c>
      <c r="E82" s="12">
        <v>3</v>
      </c>
      <c r="F82" s="37">
        <v>0.51736111111111105</v>
      </c>
      <c r="G82" s="12">
        <v>31</v>
      </c>
      <c r="H82" s="12" t="s">
        <v>234</v>
      </c>
      <c r="I82" s="38" t="str">
        <f>VLOOKUP(H82,'Species List'!A$2:J$202,2,0)</f>
        <v>Blue Chromis</v>
      </c>
      <c r="J82" s="38" t="str">
        <f>VLOOKUP(H82,'Species List'!A$2:J$202,3,0)</f>
        <v>Chromis cyanea</v>
      </c>
      <c r="K82" s="38" t="str">
        <f>VLOOKUP(H82,'Species List'!A$2:J$202,4,0)</f>
        <v>Pomacentridae</v>
      </c>
      <c r="L82" s="38" t="str">
        <f>VLOOKUP(H82,'Species List'!A$2:J$202,5,0)</f>
        <v>Planktivore</v>
      </c>
      <c r="M82" s="59">
        <v>10</v>
      </c>
      <c r="N82" s="59">
        <v>5</v>
      </c>
      <c r="O82" s="59"/>
      <c r="P82" s="44">
        <f>VLOOKUP(H82,'Species List'!A$2:J$202,6,0)</f>
        <v>1.4789999999999999E-2</v>
      </c>
      <c r="Q82" s="44">
        <f>VLOOKUP(H82,'Species List'!A$2:J$202,7,0)</f>
        <v>2.98</v>
      </c>
      <c r="R82" s="44" t="str">
        <f>VLOOKUP(H82,'Species List'!A$2:J$202,8,0)</f>
        <v>NA</v>
      </c>
      <c r="S82" s="44" t="str">
        <f>VLOOKUP(H82,'Species List'!A$2:J$202,9,0)</f>
        <v>NA</v>
      </c>
      <c r="T82" s="44">
        <f t="shared" si="8"/>
        <v>14.124340347257048</v>
      </c>
      <c r="U82" s="87" t="s">
        <v>450</v>
      </c>
      <c r="V82" s="91">
        <f t="shared" si="11"/>
        <v>70.621701736285246</v>
      </c>
    </row>
    <row r="83" spans="1:22" ht="16">
      <c r="A83" s="35">
        <v>2019</v>
      </c>
      <c r="B83" s="51">
        <v>43541</v>
      </c>
      <c r="C83" s="38" t="s">
        <v>444</v>
      </c>
      <c r="D83" s="38" t="s">
        <v>367</v>
      </c>
      <c r="E83" s="12">
        <v>3</v>
      </c>
      <c r="F83" s="37">
        <v>0.51736111111111105</v>
      </c>
      <c r="G83" s="12">
        <v>31</v>
      </c>
      <c r="H83" s="12" t="s">
        <v>234</v>
      </c>
      <c r="I83" s="38" t="str">
        <f>VLOOKUP(H83,'Species List'!A$2:J$202,2,0)</f>
        <v>Blue Chromis</v>
      </c>
      <c r="J83" s="38" t="str">
        <f>VLOOKUP(H83,'Species List'!A$2:J$202,3,0)</f>
        <v>Chromis cyanea</v>
      </c>
      <c r="K83" s="38" t="str">
        <f>VLOOKUP(H83,'Species List'!A$2:J$202,4,0)</f>
        <v>Pomacentridae</v>
      </c>
      <c r="L83" s="38" t="str">
        <f>VLOOKUP(H83,'Species List'!A$2:J$202,5,0)</f>
        <v>Planktivore</v>
      </c>
      <c r="M83" s="59">
        <v>8</v>
      </c>
      <c r="N83" s="59">
        <v>1</v>
      </c>
      <c r="O83" s="59"/>
      <c r="P83" s="44">
        <f>VLOOKUP(H83,'Species List'!A$2:J$202,6,0)</f>
        <v>1.4789999999999999E-2</v>
      </c>
      <c r="Q83" s="44">
        <f>VLOOKUP(H83,'Species List'!A$2:J$202,7,0)</f>
        <v>2.98</v>
      </c>
      <c r="R83" s="44" t="str">
        <f>VLOOKUP(H83,'Species List'!A$2:J$202,8,0)</f>
        <v>NA</v>
      </c>
      <c r="S83" s="44" t="str">
        <f>VLOOKUP(H83,'Species List'!A$2:J$202,9,0)</f>
        <v>NA</v>
      </c>
      <c r="T83" s="44">
        <f t="shared" si="8"/>
        <v>7.2640083583081712</v>
      </c>
      <c r="U83" s="87" t="s">
        <v>450</v>
      </c>
      <c r="V83" s="91">
        <f t="shared" si="11"/>
        <v>7.2640083583081712</v>
      </c>
    </row>
    <row r="84" spans="1:22" ht="16">
      <c r="A84" s="35">
        <v>2019</v>
      </c>
      <c r="B84" s="51">
        <v>43541</v>
      </c>
      <c r="C84" s="38" t="s">
        <v>444</v>
      </c>
      <c r="D84" s="38" t="s">
        <v>367</v>
      </c>
      <c r="E84" s="12">
        <v>3</v>
      </c>
      <c r="F84" s="37">
        <v>0.51736111111111105</v>
      </c>
      <c r="G84" s="12">
        <v>31</v>
      </c>
      <c r="H84" s="12" t="s">
        <v>239</v>
      </c>
      <c r="I84" s="38" t="str">
        <f>VLOOKUP(H84,'Species List'!A$2:J$202,2,0)</f>
        <v>Brown Chromis</v>
      </c>
      <c r="J84" s="38" t="str">
        <f>VLOOKUP(H84,'Species List'!A$2:J$202,3,0)</f>
        <v>Chromis multilineata</v>
      </c>
      <c r="K84" s="38" t="str">
        <f>VLOOKUP(H84,'Species List'!A$2:J$202,4,0)</f>
        <v>Pomacentridae</v>
      </c>
      <c r="L84" s="38" t="str">
        <f>VLOOKUP(H84,'Species List'!A$2:J$202,5,0)</f>
        <v>Planktivore</v>
      </c>
      <c r="M84" s="59">
        <v>12</v>
      </c>
      <c r="N84" s="59">
        <v>20</v>
      </c>
      <c r="O84" s="59"/>
      <c r="P84" s="44">
        <f>VLOOKUP(H84,'Species List'!A$2:J$202,6,0)</f>
        <v>1.4789999999999999E-2</v>
      </c>
      <c r="Q84" s="44">
        <f>VLOOKUP(H84,'Species List'!A$2:J$202,7,0)</f>
        <v>2.98</v>
      </c>
      <c r="R84" s="44" t="str">
        <f>VLOOKUP(H84,'Species List'!A$2:J$202,8,0)</f>
        <v>NA</v>
      </c>
      <c r="S84" s="44" t="str">
        <f>VLOOKUP(H84,'Species List'!A$2:J$202,9,0)</f>
        <v>NA</v>
      </c>
      <c r="T84" s="44">
        <f t="shared" si="8"/>
        <v>24.318024250762754</v>
      </c>
      <c r="U84" s="87" t="s">
        <v>450</v>
      </c>
      <c r="V84" s="91">
        <f t="shared" si="11"/>
        <v>486.36048501525511</v>
      </c>
    </row>
    <row r="85" spans="1:22" ht="16">
      <c r="A85" s="35">
        <v>2019</v>
      </c>
      <c r="B85" s="51">
        <v>43541</v>
      </c>
      <c r="C85" s="38" t="s">
        <v>444</v>
      </c>
      <c r="D85" s="38" t="s">
        <v>367</v>
      </c>
      <c r="E85" s="12">
        <v>4</v>
      </c>
      <c r="F85" s="37">
        <v>0.52222222222222225</v>
      </c>
      <c r="G85" s="12">
        <v>30</v>
      </c>
      <c r="H85" s="12" t="s">
        <v>286</v>
      </c>
      <c r="I85" s="38" t="str">
        <f>VLOOKUP(H85,'Species List'!A$2:J$202,2,0)</f>
        <v>Schoolmaster snapper</v>
      </c>
      <c r="J85" s="38" t="str">
        <f>VLOOKUP(H85,'Species List'!A$2:J$202,3,0)</f>
        <v>Lutjanus apodus</v>
      </c>
      <c r="K85" s="38" t="str">
        <f>VLOOKUP(H85,'Species List'!A$2:J$202,4,0)</f>
        <v>Lutjanidae</v>
      </c>
      <c r="L85" s="38" t="str">
        <f>VLOOKUP(H85,'Species List'!A$2:J$202,5,0)</f>
        <v>Carnivore</v>
      </c>
      <c r="M85" s="59">
        <v>40</v>
      </c>
      <c r="N85" s="59">
        <v>1</v>
      </c>
      <c r="O85" s="59"/>
      <c r="P85" s="44">
        <f>VLOOKUP(H85,'Species List'!A$2:J$202,6,0)</f>
        <v>1.413E-2</v>
      </c>
      <c r="Q85" s="44">
        <f>VLOOKUP(H85,'Species List'!A$2:J$202,7,0)</f>
        <v>2.98</v>
      </c>
      <c r="R85" s="44" t="str">
        <f>VLOOKUP(H85,'Species List'!A$2:J$202,8,0)</f>
        <v>NA</v>
      </c>
      <c r="S85" s="44" t="str">
        <f>VLOOKUP(H85,'Species List'!A$2:J$202,9,0)</f>
        <v>NA</v>
      </c>
      <c r="T85" s="44">
        <f t="shared" si="8"/>
        <v>840.00319128069634</v>
      </c>
      <c r="U85" s="87" t="s">
        <v>450</v>
      </c>
      <c r="V85" s="91">
        <f t="shared" si="11"/>
        <v>840.00319128069634</v>
      </c>
    </row>
    <row r="86" spans="1:22" ht="16">
      <c r="A86" s="35">
        <v>2019</v>
      </c>
      <c r="B86" s="51">
        <v>43541</v>
      </c>
      <c r="C86" s="38" t="s">
        <v>444</v>
      </c>
      <c r="D86" s="38" t="s">
        <v>367</v>
      </c>
      <c r="E86" s="12">
        <v>4</v>
      </c>
      <c r="F86" s="37">
        <v>0.52222222222222225</v>
      </c>
      <c r="G86" s="12">
        <v>30</v>
      </c>
      <c r="H86" s="12" t="s">
        <v>286</v>
      </c>
      <c r="I86" s="38" t="str">
        <f>VLOOKUP(H86,'Species List'!A$2:J$202,2,0)</f>
        <v>Schoolmaster snapper</v>
      </c>
      <c r="J86" s="38" t="str">
        <f>VLOOKUP(H86,'Species List'!A$2:J$202,3,0)</f>
        <v>Lutjanus apodus</v>
      </c>
      <c r="K86" s="38" t="str">
        <f>VLOOKUP(H86,'Species List'!A$2:J$202,4,0)</f>
        <v>Lutjanidae</v>
      </c>
      <c r="L86" s="38" t="str">
        <f>VLOOKUP(H86,'Species List'!A$2:J$202,5,0)</f>
        <v>Carnivore</v>
      </c>
      <c r="M86" s="59">
        <v>18</v>
      </c>
      <c r="N86" s="59">
        <v>1</v>
      </c>
      <c r="O86" s="59"/>
      <c r="P86" s="44">
        <f>VLOOKUP(H86,'Species List'!A$2:J$202,6,0)</f>
        <v>1.413E-2</v>
      </c>
      <c r="Q86" s="44">
        <f>VLOOKUP(H86,'Species List'!A$2:J$202,7,0)</f>
        <v>2.98</v>
      </c>
      <c r="R86" s="44" t="str">
        <f>VLOOKUP(H86,'Species List'!A$2:J$202,8,0)</f>
        <v>NA</v>
      </c>
      <c r="S86" s="44" t="str">
        <f>VLOOKUP(H86,'Species List'!A$2:J$202,9,0)</f>
        <v>NA</v>
      </c>
      <c r="T86" s="44">
        <f t="shared" si="8"/>
        <v>77.77754433105909</v>
      </c>
      <c r="U86" s="87" t="s">
        <v>450</v>
      </c>
      <c r="V86" s="91">
        <f t="shared" si="11"/>
        <v>77.77754433105909</v>
      </c>
    </row>
    <row r="87" spans="1:22" ht="16">
      <c r="A87" s="35">
        <v>2019</v>
      </c>
      <c r="B87" s="51">
        <v>43541</v>
      </c>
      <c r="C87" s="38" t="s">
        <v>444</v>
      </c>
      <c r="D87" s="38" t="s">
        <v>367</v>
      </c>
      <c r="E87" s="12">
        <v>4</v>
      </c>
      <c r="F87" s="37">
        <v>0.52222222222222203</v>
      </c>
      <c r="G87" s="12">
        <v>30</v>
      </c>
      <c r="H87" s="12" t="s">
        <v>286</v>
      </c>
      <c r="I87" s="38" t="str">
        <f>VLOOKUP(H87,'Species List'!A$2:J$202,2,0)</f>
        <v>Schoolmaster snapper</v>
      </c>
      <c r="J87" s="38" t="str">
        <f>VLOOKUP(H87,'Species List'!A$2:J$202,3,0)</f>
        <v>Lutjanus apodus</v>
      </c>
      <c r="K87" s="38" t="str">
        <f>VLOOKUP(H87,'Species List'!A$2:J$202,4,0)</f>
        <v>Lutjanidae</v>
      </c>
      <c r="L87" s="38" t="str">
        <f>VLOOKUP(H87,'Species List'!A$2:J$202,5,0)</f>
        <v>Carnivore</v>
      </c>
      <c r="M87" s="59">
        <v>42</v>
      </c>
      <c r="N87" s="59">
        <v>2</v>
      </c>
      <c r="O87" s="59"/>
      <c r="P87" s="44">
        <f>VLOOKUP(H87,'Species List'!A$2:J$202,6,0)</f>
        <v>1.413E-2</v>
      </c>
      <c r="Q87" s="44">
        <f>VLOOKUP(H87,'Species List'!A$2:J$202,7,0)</f>
        <v>2.98</v>
      </c>
      <c r="R87" s="44" t="str">
        <f>VLOOKUP(H87,'Species List'!A$2:J$202,8,0)</f>
        <v>NA</v>
      </c>
      <c r="S87" s="44" t="str">
        <f>VLOOKUP(H87,'Species List'!A$2:J$202,9,0)</f>
        <v>NA</v>
      </c>
      <c r="T87" s="44">
        <f t="shared" si="8"/>
        <v>971.46027751898043</v>
      </c>
      <c r="U87" s="87" t="s">
        <v>450</v>
      </c>
      <c r="V87" s="91">
        <f t="shared" si="11"/>
        <v>1942.9205550379609</v>
      </c>
    </row>
    <row r="88" spans="1:22" ht="16">
      <c r="A88" s="35">
        <v>2019</v>
      </c>
      <c r="B88" s="51">
        <v>43541</v>
      </c>
      <c r="C88" s="38" t="s">
        <v>444</v>
      </c>
      <c r="D88" s="38" t="s">
        <v>367</v>
      </c>
      <c r="E88" s="12">
        <v>4</v>
      </c>
      <c r="F88" s="37">
        <v>0.52222222222222203</v>
      </c>
      <c r="G88" s="12">
        <v>30</v>
      </c>
      <c r="H88" s="12" t="s">
        <v>313</v>
      </c>
      <c r="I88" s="38" t="str">
        <f>VLOOKUP(H88,'Species List'!A$2:J$202,2,0)</f>
        <v>Yellowtail Snapper</v>
      </c>
      <c r="J88" s="38" t="str">
        <f>VLOOKUP(H88,'Species List'!A$2:J$202,3,0)</f>
        <v>Ocyurus chrysurus</v>
      </c>
      <c r="K88" s="38" t="str">
        <f>VLOOKUP(H88,'Species List'!A$2:J$202,4,0)</f>
        <v>Lutjanidae</v>
      </c>
      <c r="L88" s="38" t="str">
        <f>VLOOKUP(H88,'Species List'!A$2:J$202,5,0)</f>
        <v>Carnivore</v>
      </c>
      <c r="M88" s="59">
        <v>45</v>
      </c>
      <c r="N88" s="59">
        <v>1</v>
      </c>
      <c r="O88" s="59"/>
      <c r="P88" s="44">
        <f>VLOOKUP(H88,'Species List'!A$2:J$202,6,0)</f>
        <v>1.4789999999999999E-2</v>
      </c>
      <c r="Q88" s="44">
        <f>VLOOKUP(H88,'Species List'!A$2:J$202,7,0)</f>
        <v>2.95</v>
      </c>
      <c r="R88" s="44" t="str">
        <f>VLOOKUP(H88,'Species List'!A$2:J$202,8,0)</f>
        <v>NA</v>
      </c>
      <c r="S88" s="44" t="str">
        <f>VLOOKUP(H88,'Species List'!A$2:J$202,9,0)</f>
        <v>NA</v>
      </c>
      <c r="T88" s="44">
        <f t="shared" si="8"/>
        <v>1114.1536557884451</v>
      </c>
      <c r="U88" s="87" t="s">
        <v>450</v>
      </c>
      <c r="V88" s="91">
        <f t="shared" si="11"/>
        <v>1114.1536557884451</v>
      </c>
    </row>
    <row r="89" spans="1:22" ht="16">
      <c r="A89" s="35">
        <v>2019</v>
      </c>
      <c r="B89" s="51">
        <v>43541</v>
      </c>
      <c r="C89" s="38" t="s">
        <v>444</v>
      </c>
      <c r="D89" s="38" t="s">
        <v>367</v>
      </c>
      <c r="E89" s="12">
        <v>4</v>
      </c>
      <c r="F89" s="37">
        <v>0.52222222222222203</v>
      </c>
      <c r="G89" s="12">
        <v>30</v>
      </c>
      <c r="H89" s="12" t="s">
        <v>348</v>
      </c>
      <c r="I89" s="38" t="str">
        <f>VLOOKUP(H89,'Species List'!A$2:J$202,2,0)</f>
        <v>Atlantic trumpetfish</v>
      </c>
      <c r="J89" s="38" t="str">
        <f>VLOOKUP(H89,'Species List'!A$2:J$202,3,0)</f>
        <v>Aulostomus maculatus</v>
      </c>
      <c r="K89" s="38" t="str">
        <f>VLOOKUP(H89,'Species List'!A$2:J$202,4,0)</f>
        <v>Aulostomidae</v>
      </c>
      <c r="L89" s="38" t="str">
        <f>VLOOKUP(H89,'Species List'!A$2:J$202,5,0)</f>
        <v>Carnivore</v>
      </c>
      <c r="M89" s="59">
        <v>50</v>
      </c>
      <c r="N89" s="59">
        <v>1</v>
      </c>
      <c r="O89" s="59"/>
      <c r="P89" s="44">
        <f>VLOOKUP(H89,'Species List'!A$2:J$202,6,0)</f>
        <v>1E-4</v>
      </c>
      <c r="Q89" s="44">
        <f>VLOOKUP(H89,'Species List'!A$2:J$202,7,0)</f>
        <v>3.5539999999999998</v>
      </c>
      <c r="R89" s="44" t="str">
        <f>VLOOKUP(H89,'Species List'!A$2:J$202,8,0)</f>
        <v>NA</v>
      </c>
      <c r="S89" s="44" t="str">
        <f>VLOOKUP(H89,'Species List'!A$2:J$202,9,0)</f>
        <v>NA</v>
      </c>
      <c r="T89" s="44">
        <f t="shared" si="8"/>
        <v>109.17907120552387</v>
      </c>
      <c r="U89" s="87" t="s">
        <v>450</v>
      </c>
      <c r="V89" s="91">
        <f t="shared" si="11"/>
        <v>109.17907120552387</v>
      </c>
    </row>
    <row r="90" spans="1:22" ht="16">
      <c r="A90" s="35">
        <v>2019</v>
      </c>
      <c r="B90" s="51">
        <v>43541</v>
      </c>
      <c r="C90" s="38" t="s">
        <v>444</v>
      </c>
      <c r="D90" s="38" t="s">
        <v>367</v>
      </c>
      <c r="E90" s="12">
        <v>4</v>
      </c>
      <c r="F90" s="37">
        <v>0.52222222222222203</v>
      </c>
      <c r="G90" s="12">
        <v>30</v>
      </c>
      <c r="H90" s="12" t="s">
        <v>348</v>
      </c>
      <c r="I90" s="38" t="str">
        <f>VLOOKUP(H90,'Species List'!A$2:J$202,2,0)</f>
        <v>Atlantic trumpetfish</v>
      </c>
      <c r="J90" s="38" t="str">
        <f>VLOOKUP(H90,'Species List'!A$2:J$202,3,0)</f>
        <v>Aulostomus maculatus</v>
      </c>
      <c r="K90" s="38" t="str">
        <f>VLOOKUP(H90,'Species List'!A$2:J$202,4,0)</f>
        <v>Aulostomidae</v>
      </c>
      <c r="L90" s="38" t="str">
        <f>VLOOKUP(H90,'Species List'!A$2:J$202,5,0)</f>
        <v>Carnivore</v>
      </c>
      <c r="M90" s="59">
        <v>28</v>
      </c>
      <c r="N90" s="59">
        <v>1</v>
      </c>
      <c r="O90" s="59"/>
      <c r="P90" s="44">
        <f>VLOOKUP(H90,'Species List'!A$2:J$202,6,0)</f>
        <v>1E-4</v>
      </c>
      <c r="Q90" s="44">
        <f>VLOOKUP(H90,'Species List'!A$2:J$202,7,0)</f>
        <v>3.5539999999999998</v>
      </c>
      <c r="R90" s="44" t="str">
        <f>VLOOKUP(H90,'Species List'!A$2:J$202,8,0)</f>
        <v>NA</v>
      </c>
      <c r="S90" s="44" t="str">
        <f>VLOOKUP(H90,'Species List'!A$2:J$202,9,0)</f>
        <v>NA</v>
      </c>
      <c r="T90" s="44">
        <f t="shared" si="8"/>
        <v>13.905917336163103</v>
      </c>
      <c r="U90" s="87" t="s">
        <v>450</v>
      </c>
      <c r="V90" s="91">
        <f t="shared" si="11"/>
        <v>13.905917336163103</v>
      </c>
    </row>
    <row r="91" spans="1:22" ht="16">
      <c r="A91" s="35">
        <v>2019</v>
      </c>
      <c r="B91" s="51">
        <v>43541</v>
      </c>
      <c r="C91" s="38" t="s">
        <v>444</v>
      </c>
      <c r="D91" s="38" t="s">
        <v>367</v>
      </c>
      <c r="E91" s="12">
        <v>4</v>
      </c>
      <c r="F91" s="37">
        <v>0.52222222222222203</v>
      </c>
      <c r="G91" s="12">
        <v>30</v>
      </c>
      <c r="H91" s="12" t="s">
        <v>256</v>
      </c>
      <c r="I91" s="38" t="str">
        <f>VLOOKUP(H91,'Species List'!A$2:J$202,2,0)</f>
        <v>Graysby</v>
      </c>
      <c r="J91" s="38" t="str">
        <f>VLOOKUP(H91,'Species List'!A$2:J$202,3,0)</f>
        <v>Cephalopholis cruentata</v>
      </c>
      <c r="K91" s="38" t="str">
        <f>VLOOKUP(H91,'Species List'!A$2:J$202,4,0)</f>
        <v>Serranidae</v>
      </c>
      <c r="L91" s="38" t="str">
        <f>VLOOKUP(H91,'Species List'!A$2:J$202,5,0)</f>
        <v>Carnivore</v>
      </c>
      <c r="M91" s="59">
        <v>14</v>
      </c>
      <c r="N91" s="59">
        <v>1</v>
      </c>
      <c r="O91" s="59"/>
      <c r="P91" s="44">
        <f>VLOOKUP(H91,'Species List'!A$2:J$202,6,0)</f>
        <v>1.1220000000000001E-2</v>
      </c>
      <c r="Q91" s="44">
        <f>VLOOKUP(H91,'Species List'!A$2:J$202,7,0)</f>
        <v>3.07</v>
      </c>
      <c r="R91" s="44" t="str">
        <f>VLOOKUP(H91,'Species List'!A$2:J$202,8,0)</f>
        <v>NA</v>
      </c>
      <c r="S91" s="44" t="str">
        <f>VLOOKUP(H91,'Species List'!A$2:J$202,9,0)</f>
        <v>NA</v>
      </c>
      <c r="T91" s="44">
        <f t="shared" si="8"/>
        <v>37.034452314396681</v>
      </c>
      <c r="U91" s="87" t="s">
        <v>450</v>
      </c>
      <c r="V91" s="91">
        <f t="shared" si="11"/>
        <v>37.034452314396681</v>
      </c>
    </row>
    <row r="92" spans="1:22" ht="16">
      <c r="A92" s="35">
        <v>2019</v>
      </c>
      <c r="B92" s="51">
        <v>43541</v>
      </c>
      <c r="C92" s="38" t="s">
        <v>444</v>
      </c>
      <c r="D92" s="38" t="s">
        <v>367</v>
      </c>
      <c r="E92" s="12">
        <v>4</v>
      </c>
      <c r="F92" s="37">
        <v>0.52222222222222203</v>
      </c>
      <c r="G92" s="12">
        <v>30</v>
      </c>
      <c r="H92" s="12" t="s">
        <v>256</v>
      </c>
      <c r="I92" s="38" t="str">
        <f>VLOOKUP(H92,'Species List'!A$2:J$202,2,0)</f>
        <v>Graysby</v>
      </c>
      <c r="J92" s="38" t="str">
        <f>VLOOKUP(H92,'Species List'!A$2:J$202,3,0)</f>
        <v>Cephalopholis cruentata</v>
      </c>
      <c r="K92" s="38" t="str">
        <f>VLOOKUP(H92,'Species List'!A$2:J$202,4,0)</f>
        <v>Serranidae</v>
      </c>
      <c r="L92" s="38" t="str">
        <f>VLOOKUP(H92,'Species List'!A$2:J$202,5,0)</f>
        <v>Carnivore</v>
      </c>
      <c r="M92" s="59">
        <v>18</v>
      </c>
      <c r="N92" s="59">
        <v>1</v>
      </c>
      <c r="O92" s="59"/>
      <c r="P92" s="44">
        <f>VLOOKUP(H92,'Species List'!A$2:J$202,6,0)</f>
        <v>1.1220000000000001E-2</v>
      </c>
      <c r="Q92" s="44">
        <f>VLOOKUP(H92,'Species List'!A$2:J$202,7,0)</f>
        <v>3.07</v>
      </c>
      <c r="R92" s="44" t="str">
        <f>VLOOKUP(H92,'Species List'!A$2:J$202,8,0)</f>
        <v>NA</v>
      </c>
      <c r="S92" s="44" t="str">
        <f>VLOOKUP(H92,'Species List'!A$2:J$202,9,0)</f>
        <v>NA</v>
      </c>
      <c r="T92" s="44">
        <f t="shared" si="8"/>
        <v>80.10865637643586</v>
      </c>
      <c r="U92" s="87" t="s">
        <v>450</v>
      </c>
      <c r="V92" s="91">
        <f t="shared" si="11"/>
        <v>80.10865637643586</v>
      </c>
    </row>
    <row r="93" spans="1:22" ht="16">
      <c r="A93" s="35">
        <v>2019</v>
      </c>
      <c r="B93" s="51">
        <v>43541</v>
      </c>
      <c r="C93" s="38" t="s">
        <v>444</v>
      </c>
      <c r="D93" s="38" t="s">
        <v>367</v>
      </c>
      <c r="E93" s="12">
        <v>4</v>
      </c>
      <c r="F93" s="37">
        <v>0.52222222222222203</v>
      </c>
      <c r="G93" s="12">
        <v>30</v>
      </c>
      <c r="H93" s="12" t="s">
        <v>244</v>
      </c>
      <c r="I93" s="38" t="str">
        <f>VLOOKUP(H93,'Species List'!A$2:J$202,2,0)</f>
        <v>Blackear wrasse</v>
      </c>
      <c r="J93" s="38" t="str">
        <f>VLOOKUP(H93,'Species List'!A$2:J$202,3,0)</f>
        <v>Halichoeres poeyi</v>
      </c>
      <c r="K93" s="38" t="str">
        <f>VLOOKUP(H93,'Species List'!A$2:J$202,4,0)</f>
        <v>Labridae</v>
      </c>
      <c r="L93" s="38" t="str">
        <f>VLOOKUP(H93,'Species List'!A$2:J$202,5,0)</f>
        <v>Carnivore</v>
      </c>
      <c r="M93" s="59">
        <v>12</v>
      </c>
      <c r="N93" s="59">
        <v>1</v>
      </c>
      <c r="O93" s="59"/>
      <c r="P93" s="44">
        <f>VLOOKUP(H93,'Species List'!A$2:J$202,6,0)</f>
        <v>9.5499999999999995E-3</v>
      </c>
      <c r="Q93" s="44">
        <f>VLOOKUP(H93,'Species List'!A$2:J$202,7,0)</f>
        <v>3.08</v>
      </c>
      <c r="R93" s="44" t="str">
        <f>VLOOKUP(H93,'Species List'!A$2:J$202,8,0)</f>
        <v>NA</v>
      </c>
      <c r="S93" s="44" t="str">
        <f>VLOOKUP(H93,'Species List'!A$2:J$202,9,0)</f>
        <v>NA</v>
      </c>
      <c r="T93" s="44">
        <f t="shared" si="8"/>
        <v>20.131753745743225</v>
      </c>
      <c r="U93" s="87" t="s">
        <v>450</v>
      </c>
      <c r="V93" s="91">
        <f t="shared" si="11"/>
        <v>20.131753745743225</v>
      </c>
    </row>
    <row r="94" spans="1:22" ht="16">
      <c r="A94" s="35">
        <v>2019</v>
      </c>
      <c r="B94" s="51">
        <v>43541</v>
      </c>
      <c r="C94" s="38" t="s">
        <v>444</v>
      </c>
      <c r="D94" s="38" t="s">
        <v>367</v>
      </c>
      <c r="E94" s="12">
        <v>4</v>
      </c>
      <c r="F94" s="37">
        <v>0.52222222222222203</v>
      </c>
      <c r="G94" s="12">
        <v>30</v>
      </c>
      <c r="H94" s="12" t="s">
        <v>310</v>
      </c>
      <c r="I94" s="38" t="str">
        <f>VLOOKUP(H94,'Species List'!A$2:J$202,2,0)</f>
        <v>Yellowhead Wrasse</v>
      </c>
      <c r="J94" s="38" t="str">
        <f>VLOOKUP(H94,'Species List'!A$2:J$202,3,0)</f>
        <v>Halichoeres garnoti</v>
      </c>
      <c r="K94" s="38" t="str">
        <f>VLOOKUP(H94,'Species List'!A$2:J$202,4,0)</f>
        <v>Labridae</v>
      </c>
      <c r="L94" s="38" t="str">
        <f>VLOOKUP(H94,'Species List'!A$2:J$202,5,0)</f>
        <v>Carnivore</v>
      </c>
      <c r="M94" s="59">
        <v>5</v>
      </c>
      <c r="N94" s="59">
        <v>1</v>
      </c>
      <c r="O94" s="59"/>
      <c r="P94" s="44">
        <f>VLOOKUP(H94,'Species List'!A$2:J$202,6,0)</f>
        <v>0.01</v>
      </c>
      <c r="Q94" s="44">
        <f>VLOOKUP(H94,'Species List'!A$2:J$202,7,0)</f>
        <v>3.13</v>
      </c>
      <c r="R94" s="44" t="str">
        <f>VLOOKUP(H94,'Species List'!A$2:J$202,8,0)</f>
        <v>NA</v>
      </c>
      <c r="S94" s="44" t="str">
        <f>VLOOKUP(H94,'Species List'!A$2:J$202,9,0)</f>
        <v>NA</v>
      </c>
      <c r="T94" s="44">
        <f t="shared" si="8"/>
        <v>1.540905884130453</v>
      </c>
      <c r="U94" s="87" t="s">
        <v>450</v>
      </c>
      <c r="V94" s="91">
        <f t="shared" si="11"/>
        <v>1.540905884130453</v>
      </c>
    </row>
    <row r="95" spans="1:22" ht="16">
      <c r="A95" s="35">
        <v>2019</v>
      </c>
      <c r="B95" s="51">
        <v>43541</v>
      </c>
      <c r="C95" s="38" t="s">
        <v>444</v>
      </c>
      <c r="D95" s="38" t="s">
        <v>367</v>
      </c>
      <c r="E95" s="12">
        <v>4</v>
      </c>
      <c r="F95" s="37">
        <v>0.52222222222222203</v>
      </c>
      <c r="G95" s="12">
        <v>30</v>
      </c>
      <c r="H95" s="12" t="s">
        <v>310</v>
      </c>
      <c r="I95" s="38" t="str">
        <f>VLOOKUP(H95,'Species List'!A$2:J$202,2,0)</f>
        <v>Yellowhead Wrasse</v>
      </c>
      <c r="J95" s="38" t="str">
        <f>VLOOKUP(H95,'Species List'!A$2:J$202,3,0)</f>
        <v>Halichoeres garnoti</v>
      </c>
      <c r="K95" s="38" t="str">
        <f>VLOOKUP(H95,'Species List'!A$2:J$202,4,0)</f>
        <v>Labridae</v>
      </c>
      <c r="L95" s="38" t="str">
        <f>VLOOKUP(H95,'Species List'!A$2:J$202,5,0)</f>
        <v>Carnivore</v>
      </c>
      <c r="M95" s="59">
        <v>12</v>
      </c>
      <c r="N95" s="59">
        <v>1</v>
      </c>
      <c r="O95" s="59"/>
      <c r="P95" s="44">
        <f>VLOOKUP(H95,'Species List'!A$2:J$202,6,0)</f>
        <v>0.01</v>
      </c>
      <c r="Q95" s="44">
        <f>VLOOKUP(H95,'Species List'!A$2:J$202,7,0)</f>
        <v>3.13</v>
      </c>
      <c r="R95" s="44" t="str">
        <f>VLOOKUP(H95,'Species List'!A$2:J$202,8,0)</f>
        <v>NA</v>
      </c>
      <c r="S95" s="44" t="str">
        <f>VLOOKUP(H95,'Species List'!A$2:J$202,9,0)</f>
        <v>NA</v>
      </c>
      <c r="T95" s="44">
        <f t="shared" si="8"/>
        <v>23.869169040031956</v>
      </c>
      <c r="U95" s="87" t="s">
        <v>450</v>
      </c>
      <c r="V95" s="91">
        <f t="shared" si="11"/>
        <v>23.869169040031956</v>
      </c>
    </row>
    <row r="96" spans="1:22" ht="16">
      <c r="A96" s="35">
        <v>2019</v>
      </c>
      <c r="B96" s="51">
        <v>43541</v>
      </c>
      <c r="C96" s="38" t="s">
        <v>444</v>
      </c>
      <c r="D96" s="38" t="s">
        <v>367</v>
      </c>
      <c r="E96" s="12">
        <v>4</v>
      </c>
      <c r="F96" s="37">
        <v>0.52222222222222203</v>
      </c>
      <c r="G96" s="12">
        <v>30</v>
      </c>
      <c r="H96" s="12" t="s">
        <v>238</v>
      </c>
      <c r="I96" s="38" t="str">
        <f>VLOOKUP(H96,'Species List'!A$2:J$202,2,0)</f>
        <v>Bluehead Wrasse</v>
      </c>
      <c r="J96" s="38" t="str">
        <f>VLOOKUP(H96,'Species List'!A$2:J$202,3,0)</f>
        <v>Thalassoma bifasciatum</v>
      </c>
      <c r="K96" s="38" t="str">
        <f>VLOOKUP(H96,'Species List'!A$2:J$202,4,0)</f>
        <v>Labridae</v>
      </c>
      <c r="L96" s="38" t="str">
        <f>VLOOKUP(H96,'Species List'!A$2:J$202,5,0)</f>
        <v>Carnivore</v>
      </c>
      <c r="M96" s="59">
        <v>6</v>
      </c>
      <c r="N96" s="59">
        <v>10</v>
      </c>
      <c r="O96" s="59"/>
      <c r="P96" s="44">
        <f>VLOOKUP(H96,'Species List'!A$2:J$202,6,0)</f>
        <v>8.9099999999999995E-3</v>
      </c>
      <c r="Q96" s="44">
        <f>VLOOKUP(H96,'Species List'!A$2:J$202,7,0)</f>
        <v>3.01</v>
      </c>
      <c r="R96" s="44" t="str">
        <f>VLOOKUP(H96,'Species List'!A$2:J$202,8,0)</f>
        <v>NA</v>
      </c>
      <c r="S96" s="44" t="str">
        <f>VLOOKUP(H96,'Species List'!A$2:J$202,9,0)</f>
        <v>NA</v>
      </c>
      <c r="T96" s="44">
        <f t="shared" si="8"/>
        <v>1.9593542699963782</v>
      </c>
      <c r="U96" s="87" t="s">
        <v>450</v>
      </c>
      <c r="V96" s="91">
        <f t="shared" si="11"/>
        <v>19.593542699963781</v>
      </c>
    </row>
    <row r="97" spans="1:22" ht="16">
      <c r="A97" s="35">
        <v>2019</v>
      </c>
      <c r="B97" s="51">
        <v>43541</v>
      </c>
      <c r="C97" s="38" t="s">
        <v>444</v>
      </c>
      <c r="D97" s="38" t="s">
        <v>367</v>
      </c>
      <c r="E97" s="12">
        <v>4</v>
      </c>
      <c r="F97" s="37">
        <v>0.52222222222222203</v>
      </c>
      <c r="G97" s="12">
        <v>30</v>
      </c>
      <c r="H97" s="12" t="s">
        <v>252</v>
      </c>
      <c r="I97" s="38" t="str">
        <f>VLOOKUP(H97,'Species List'!A$2:J$202,2,0)</f>
        <v>French Angelfish</v>
      </c>
      <c r="J97" s="38" t="str">
        <f>VLOOKUP(H97,'Species List'!A$2:J$202,3,0)</f>
        <v>Pomacanthus paru</v>
      </c>
      <c r="K97" s="38" t="str">
        <f>VLOOKUP(H97,'Species List'!A$2:J$202,4,0)</f>
        <v>Pomacanthidae</v>
      </c>
      <c r="L97" s="38" t="str">
        <f>VLOOKUP(H97,'Species List'!A$2:J$202,5,0)</f>
        <v>Carnivore</v>
      </c>
      <c r="M97" s="59">
        <v>19</v>
      </c>
      <c r="N97" s="59">
        <v>1</v>
      </c>
      <c r="O97" s="59"/>
      <c r="P97" s="44">
        <f>VLOOKUP(H97,'Species List'!A$2:J$202,6,0)</f>
        <v>3.09E-2</v>
      </c>
      <c r="Q97" s="44">
        <f>VLOOKUP(H97,'Species List'!A$2:J$202,7,0)</f>
        <v>2.95</v>
      </c>
      <c r="R97" s="44" t="str">
        <f>VLOOKUP(H97,'Species List'!A$2:J$202,8,0)</f>
        <v>NA</v>
      </c>
      <c r="S97" s="44" t="str">
        <f>VLOOKUP(H97,'Species List'!A$2:J$202,9,0)</f>
        <v>NA</v>
      </c>
      <c r="T97" s="44">
        <f t="shared" si="8"/>
        <v>182.92859646752416</v>
      </c>
      <c r="U97" s="87" t="s">
        <v>450</v>
      </c>
      <c r="V97" s="91">
        <f t="shared" si="11"/>
        <v>182.92859646752416</v>
      </c>
    </row>
    <row r="98" spans="1:22" ht="16">
      <c r="A98" s="35">
        <v>2019</v>
      </c>
      <c r="B98" s="51">
        <v>43541</v>
      </c>
      <c r="C98" s="38" t="s">
        <v>444</v>
      </c>
      <c r="D98" s="38" t="s">
        <v>367</v>
      </c>
      <c r="E98" s="12">
        <v>4</v>
      </c>
      <c r="F98" s="37">
        <v>0.52222222222222203</v>
      </c>
      <c r="G98" s="12">
        <v>30</v>
      </c>
      <c r="H98" s="12" t="s">
        <v>373</v>
      </c>
      <c r="I98" s="38" t="str">
        <f>VLOOKUP(H98,'Species List'!A$2:J$202,2,0)</f>
        <v>Goatfish</v>
      </c>
      <c r="J98" s="38" t="str">
        <f>VLOOKUP(H98,'Species List'!A$2:J$202,3,0)</f>
        <v>Mulloidichthys martinicus</v>
      </c>
      <c r="K98" s="38" t="str">
        <f>VLOOKUP(H98,'Species List'!A$2:J$202,4,0)</f>
        <v>Mullidae</v>
      </c>
      <c r="L98" s="38" t="str">
        <f>VLOOKUP(H98,'Species List'!A$2:J$202,5,0)</f>
        <v>Carnivore</v>
      </c>
      <c r="M98" s="59">
        <v>20</v>
      </c>
      <c r="N98" s="59">
        <v>4</v>
      </c>
      <c r="O98" s="59"/>
      <c r="P98" s="44">
        <f>VLOOKUP(H98,'Species List'!A$2:J$202,6,0)</f>
        <v>9.7699999999999992E-3</v>
      </c>
      <c r="Q98" s="44">
        <f>VLOOKUP(H98,'Species List'!A$2:J$202,7,0)</f>
        <v>3.12</v>
      </c>
      <c r="R98" s="44" t="str">
        <f>VLOOKUP(H98,'Species List'!A$2:J$202,8,0)</f>
        <v>NA</v>
      </c>
      <c r="S98" s="44" t="str">
        <f>VLOOKUP(H98,'Species List'!A$2:J$202,9,0)</f>
        <v>NA</v>
      </c>
      <c r="T98" s="44">
        <f t="shared" si="8"/>
        <v>111.97166862172135</v>
      </c>
      <c r="U98" s="87" t="s">
        <v>450</v>
      </c>
      <c r="V98" s="91">
        <f t="shared" si="11"/>
        <v>447.8866744868854</v>
      </c>
    </row>
    <row r="99" spans="1:22" ht="16">
      <c r="A99" s="35">
        <v>2019</v>
      </c>
      <c r="B99" s="51">
        <v>43541</v>
      </c>
      <c r="C99" s="38" t="s">
        <v>444</v>
      </c>
      <c r="D99" s="38" t="s">
        <v>367</v>
      </c>
      <c r="E99" s="12">
        <v>4</v>
      </c>
      <c r="F99" s="37">
        <v>0.52222222222222203</v>
      </c>
      <c r="G99" s="12">
        <v>30</v>
      </c>
      <c r="H99" s="12" t="s">
        <v>310</v>
      </c>
      <c r="I99" s="38" t="str">
        <f>VLOOKUP(H99,'Species List'!A$2:J$202,2,0)</f>
        <v>Yellowhead Wrasse</v>
      </c>
      <c r="J99" s="38" t="str">
        <f>VLOOKUP(H99,'Species List'!A$2:J$202,3,0)</f>
        <v>Halichoeres garnoti</v>
      </c>
      <c r="K99" s="38" t="str">
        <f>VLOOKUP(H99,'Species List'!A$2:J$202,4,0)</f>
        <v>Labridae</v>
      </c>
      <c r="L99" s="38" t="str">
        <f>VLOOKUP(H99,'Species List'!A$2:J$202,5,0)</f>
        <v>Carnivore</v>
      </c>
      <c r="M99" s="59">
        <v>11</v>
      </c>
      <c r="N99" s="59">
        <v>1</v>
      </c>
      <c r="O99" s="59"/>
      <c r="P99" s="44">
        <f>VLOOKUP(H99,'Species List'!A$2:J$202,6,0)</f>
        <v>0.01</v>
      </c>
      <c r="Q99" s="44">
        <f>VLOOKUP(H99,'Species List'!A$2:J$202,7,0)</f>
        <v>3.13</v>
      </c>
      <c r="R99" s="44" t="str">
        <f>VLOOKUP(H99,'Species List'!A$2:J$202,8,0)</f>
        <v>NA</v>
      </c>
      <c r="S99" s="44" t="str">
        <f>VLOOKUP(H99,'Species List'!A$2:J$202,9,0)</f>
        <v>NA</v>
      </c>
      <c r="T99" s="44">
        <f t="shared" si="8"/>
        <v>18.17854436970601</v>
      </c>
      <c r="U99" s="87" t="s">
        <v>450</v>
      </c>
      <c r="V99" s="91">
        <f t="shared" si="11"/>
        <v>18.17854436970601</v>
      </c>
    </row>
    <row r="100" spans="1:22" ht="16">
      <c r="A100" s="35">
        <v>2019</v>
      </c>
      <c r="B100" s="51">
        <v>43541</v>
      </c>
      <c r="C100" s="38" t="s">
        <v>444</v>
      </c>
      <c r="D100" s="38" t="s">
        <v>367</v>
      </c>
      <c r="E100" s="12">
        <v>4</v>
      </c>
      <c r="F100" s="37">
        <v>0.52222222222222203</v>
      </c>
      <c r="G100" s="12">
        <v>30</v>
      </c>
      <c r="H100" s="12" t="s">
        <v>238</v>
      </c>
      <c r="I100" s="38" t="str">
        <f>VLOOKUP(H100,'Species List'!A$2:J$202,2,0)</f>
        <v>Bluehead Wrasse</v>
      </c>
      <c r="J100" s="38" t="str">
        <f>VLOOKUP(H100,'Species List'!A$2:J$202,3,0)</f>
        <v>Thalassoma bifasciatum</v>
      </c>
      <c r="K100" s="38" t="str">
        <f>VLOOKUP(H100,'Species List'!A$2:J$202,4,0)</f>
        <v>Labridae</v>
      </c>
      <c r="L100" s="38" t="str">
        <f>VLOOKUP(H100,'Species List'!A$2:J$202,5,0)</f>
        <v>Carnivore</v>
      </c>
      <c r="M100" s="59">
        <v>5</v>
      </c>
      <c r="N100" s="59">
        <v>15</v>
      </c>
      <c r="O100" s="59"/>
      <c r="P100" s="44">
        <f>VLOOKUP(H100,'Species List'!A$2:J$202,6,0)</f>
        <v>8.9099999999999995E-3</v>
      </c>
      <c r="Q100" s="44">
        <f>VLOOKUP(H100,'Species List'!A$2:J$202,7,0)</f>
        <v>3.01</v>
      </c>
      <c r="R100" s="44" t="str">
        <f>VLOOKUP(H100,'Species List'!A$2:J$202,8,0)</f>
        <v>NA</v>
      </c>
      <c r="S100" s="44" t="str">
        <f>VLOOKUP(H100,'Species List'!A$2:J$202,9,0)</f>
        <v>NA</v>
      </c>
      <c r="T100" s="44">
        <f t="shared" si="8"/>
        <v>1.1318201385239828</v>
      </c>
      <c r="U100" s="87" t="s">
        <v>450</v>
      </c>
      <c r="V100" s="91">
        <f t="shared" si="11"/>
        <v>16.97730207785974</v>
      </c>
    </row>
    <row r="101" spans="1:22" ht="16">
      <c r="A101" s="35">
        <v>2019</v>
      </c>
      <c r="B101" s="51">
        <v>43541</v>
      </c>
      <c r="C101" s="38" t="s">
        <v>444</v>
      </c>
      <c r="D101" s="38" t="s">
        <v>367</v>
      </c>
      <c r="E101" s="12">
        <v>4</v>
      </c>
      <c r="F101" s="37">
        <v>0.52222222222222203</v>
      </c>
      <c r="G101" s="12">
        <v>30</v>
      </c>
      <c r="H101" s="12" t="s">
        <v>292</v>
      </c>
      <c r="I101" s="38" t="str">
        <f>VLOOKUP(H101,'Species List'!A$2:J$202,2,0)</f>
        <v>Smallmouth Grunt</v>
      </c>
      <c r="J101" s="38" t="str">
        <f>VLOOKUP(H101,'Species List'!A$2:J$202,3,0)</f>
        <v>Haemulon chrysargyreum</v>
      </c>
      <c r="K101" s="38" t="str">
        <f>VLOOKUP(H101,'Species List'!A$2:J$202,4,0)</f>
        <v>Haemulidae</v>
      </c>
      <c r="L101" s="38" t="str">
        <f>VLOOKUP(H101,'Species List'!A$2:J$202,5,0)</f>
        <v>Carnivore</v>
      </c>
      <c r="M101" s="59">
        <v>19</v>
      </c>
      <c r="N101" s="59">
        <v>20</v>
      </c>
      <c r="O101" s="59"/>
      <c r="P101" s="44">
        <f>VLOOKUP(H101,'Species List'!A$2:J$202,6,0)</f>
        <v>1.259E-2</v>
      </c>
      <c r="Q101" s="44">
        <f>VLOOKUP(H101,'Species List'!A$2:J$202,7,0)</f>
        <v>2.99</v>
      </c>
      <c r="R101" s="44" t="str">
        <f>VLOOKUP(H101,'Species List'!A$2:J$202,8,0)</f>
        <v>NA</v>
      </c>
      <c r="S101" s="44" t="str">
        <f>VLOOKUP(H101,'Species List'!A$2:J$202,9,0)</f>
        <v>NA</v>
      </c>
      <c r="T101" s="44">
        <f t="shared" si="8"/>
        <v>83.84921420446004</v>
      </c>
      <c r="U101" s="87" t="s">
        <v>450</v>
      </c>
      <c r="V101" s="91">
        <f t="shared" si="11"/>
        <v>1676.9842840892009</v>
      </c>
    </row>
    <row r="102" spans="1:22" ht="16">
      <c r="A102" s="35">
        <v>2019</v>
      </c>
      <c r="B102" s="51">
        <v>43541</v>
      </c>
      <c r="C102" s="38" t="s">
        <v>444</v>
      </c>
      <c r="D102" s="38" t="s">
        <v>367</v>
      </c>
      <c r="E102" s="12">
        <v>4</v>
      </c>
      <c r="F102" s="37">
        <v>0.52222222222222203</v>
      </c>
      <c r="G102" s="12">
        <v>30</v>
      </c>
      <c r="H102" s="12" t="s">
        <v>253</v>
      </c>
      <c r="I102" s="38" t="str">
        <f>VLOOKUP(H102,'Species List'!A$2:J$202,2,0)</f>
        <v>French Grunt</v>
      </c>
      <c r="J102" s="38" t="str">
        <f>VLOOKUP(H102,'Species List'!A$2:J$202,3,0)</f>
        <v>Haemulon flavolineatum</v>
      </c>
      <c r="K102" s="38" t="str">
        <f>VLOOKUP(H102,'Species List'!A$2:J$202,4,0)</f>
        <v>Haemulidae</v>
      </c>
      <c r="L102" s="38" t="str">
        <f>VLOOKUP(H102,'Species List'!A$2:J$202,5,0)</f>
        <v>Carnivore</v>
      </c>
      <c r="M102" s="59">
        <v>18</v>
      </c>
      <c r="N102" s="59">
        <v>2</v>
      </c>
      <c r="O102" s="59"/>
      <c r="P102" s="44">
        <f>VLOOKUP(H102,'Species List'!A$2:J$202,6,0)</f>
        <v>1.349E-2</v>
      </c>
      <c r="Q102" s="44">
        <f>VLOOKUP(H102,'Species List'!A$2:J$202,7,0)</f>
        <v>3</v>
      </c>
      <c r="R102" s="44" t="str">
        <f>VLOOKUP(H102,'Species List'!A$2:J$202,8,0)</f>
        <v>NA</v>
      </c>
      <c r="S102" s="44" t="str">
        <f>VLOOKUP(H102,'Species List'!A$2:J$202,9,0)</f>
        <v>NA</v>
      </c>
      <c r="T102" s="44">
        <f t="shared" si="8"/>
        <v>78.673680000000004</v>
      </c>
      <c r="U102" s="87" t="s">
        <v>450</v>
      </c>
      <c r="V102" s="91">
        <f t="shared" si="11"/>
        <v>157.34736000000001</v>
      </c>
    </row>
    <row r="103" spans="1:22" ht="16">
      <c r="A103" s="35">
        <v>2019</v>
      </c>
      <c r="B103" s="51">
        <v>43541</v>
      </c>
      <c r="C103" s="38" t="s">
        <v>444</v>
      </c>
      <c r="D103" s="38" t="s">
        <v>367</v>
      </c>
      <c r="E103" s="12">
        <v>4</v>
      </c>
      <c r="F103" s="37">
        <v>0.52222222222222203</v>
      </c>
      <c r="G103" s="12">
        <v>30</v>
      </c>
      <c r="H103" s="12" t="s">
        <v>277</v>
      </c>
      <c r="I103" s="38" t="str">
        <f>VLOOKUP(H103,'Species List'!A$2:J$202,2,0)</f>
        <v>Queen Parrotfish</v>
      </c>
      <c r="J103" s="38" t="str">
        <f>VLOOKUP(H103,'Species List'!A$2:J$202,3,0)</f>
        <v>Scarus vetula</v>
      </c>
      <c r="K103" s="38" t="str">
        <f>VLOOKUP(H103,'Species List'!A$2:J$202,4,0)</f>
        <v>Scaridae</v>
      </c>
      <c r="L103" s="38" t="str">
        <f>VLOOKUP(H103,'Species List'!A$2:J$202,5,0)</f>
        <v>Herbivore</v>
      </c>
      <c r="M103" s="59">
        <v>37</v>
      </c>
      <c r="N103" s="59">
        <v>1</v>
      </c>
      <c r="O103" s="59" t="s">
        <v>369</v>
      </c>
      <c r="P103" s="44">
        <f>VLOOKUP(H103,'Species List'!A$2:J$202,6,0)</f>
        <v>1.38E-2</v>
      </c>
      <c r="Q103" s="44">
        <f>VLOOKUP(H103,'Species List'!A$2:J$202,7,0)</f>
        <v>3.03</v>
      </c>
      <c r="R103" s="44">
        <f>VLOOKUP(H103,'Species List'!A$2:J$202,8,0)</f>
        <v>-5.0162000000000004</v>
      </c>
      <c r="S103" s="44">
        <f>VLOOKUP(H103,'Species List'!A$2:J$202,9,0)</f>
        <v>3.1109</v>
      </c>
      <c r="T103" s="44">
        <f t="shared" si="8"/>
        <v>778.98717980824449</v>
      </c>
      <c r="U103" s="88">
        <f t="shared" ref="U103:U113" si="12">10^(R103+(S103*LOG(M103*10)))</f>
        <v>940.19674519620162</v>
      </c>
      <c r="V103" s="91">
        <f t="shared" ref="V103:V113" si="13">N103*U103</f>
        <v>940.19674519620162</v>
      </c>
    </row>
    <row r="104" spans="1:22" ht="16">
      <c r="A104" s="35">
        <v>2019</v>
      </c>
      <c r="B104" s="51">
        <v>43541</v>
      </c>
      <c r="C104" s="38" t="s">
        <v>444</v>
      </c>
      <c r="D104" s="38" t="s">
        <v>367</v>
      </c>
      <c r="E104" s="12">
        <v>4</v>
      </c>
      <c r="F104" s="37">
        <v>0.52222222222222203</v>
      </c>
      <c r="G104" s="12">
        <v>30</v>
      </c>
      <c r="H104" s="12" t="s">
        <v>277</v>
      </c>
      <c r="I104" s="38" t="str">
        <f>VLOOKUP(H104,'Species List'!A$2:J$202,2,0)</f>
        <v>Queen Parrotfish</v>
      </c>
      <c r="J104" s="38" t="str">
        <f>VLOOKUP(H104,'Species List'!A$2:J$202,3,0)</f>
        <v>Scarus vetula</v>
      </c>
      <c r="K104" s="38" t="str">
        <f>VLOOKUP(H104,'Species List'!A$2:J$202,4,0)</f>
        <v>Scaridae</v>
      </c>
      <c r="L104" s="38" t="str">
        <f>VLOOKUP(H104,'Species List'!A$2:J$202,5,0)</f>
        <v>Herbivore</v>
      </c>
      <c r="M104" s="59">
        <v>36</v>
      </c>
      <c r="N104" s="59">
        <v>1</v>
      </c>
      <c r="O104" s="59"/>
      <c r="P104" s="44">
        <f>VLOOKUP(H104,'Species List'!A$2:J$202,6,0)</f>
        <v>1.38E-2</v>
      </c>
      <c r="Q104" s="44">
        <f>VLOOKUP(H104,'Species List'!A$2:J$202,7,0)</f>
        <v>3.03</v>
      </c>
      <c r="R104" s="44">
        <f>VLOOKUP(H104,'Species List'!A$2:J$202,8,0)</f>
        <v>-5.0162000000000004</v>
      </c>
      <c r="S104" s="44">
        <f>VLOOKUP(H104,'Species List'!A$2:J$202,9,0)</f>
        <v>3.1109</v>
      </c>
      <c r="T104" s="44">
        <f t="shared" si="8"/>
        <v>716.92820042135281</v>
      </c>
      <c r="U104" s="88">
        <f t="shared" si="12"/>
        <v>863.378937475925</v>
      </c>
      <c r="V104" s="91">
        <f t="shared" si="13"/>
        <v>863.378937475925</v>
      </c>
    </row>
    <row r="105" spans="1:22" ht="16">
      <c r="A105" s="35">
        <v>2019</v>
      </c>
      <c r="B105" s="51">
        <v>43541</v>
      </c>
      <c r="C105" s="38" t="s">
        <v>444</v>
      </c>
      <c r="D105" s="38" t="s">
        <v>367</v>
      </c>
      <c r="E105" s="12">
        <v>4</v>
      </c>
      <c r="F105" s="37">
        <v>0.52222222222222203</v>
      </c>
      <c r="G105" s="12">
        <v>30</v>
      </c>
      <c r="H105" s="12" t="s">
        <v>274</v>
      </c>
      <c r="I105" s="38" t="str">
        <f>VLOOKUP(H105,'Species List'!A$2:J$202,2,0)</f>
        <v>Princess Parrotfish</v>
      </c>
      <c r="J105" s="38" t="str">
        <f>VLOOKUP(H105,'Species List'!A$2:J$202,3,0)</f>
        <v>Scarus taeniopterus</v>
      </c>
      <c r="K105" s="38" t="str">
        <f>VLOOKUP(H105,'Species List'!A$2:J$202,4,0)</f>
        <v>Scaridae</v>
      </c>
      <c r="L105" s="38" t="str">
        <f>VLOOKUP(H105,'Species List'!A$2:J$202,5,0)</f>
        <v>Herbivore</v>
      </c>
      <c r="M105" s="59">
        <v>21</v>
      </c>
      <c r="N105" s="59">
        <v>1</v>
      </c>
      <c r="O105" s="59" t="s">
        <v>369</v>
      </c>
      <c r="P105" s="44">
        <f>VLOOKUP(H105,'Species List'!A$2:J$202,6,0)</f>
        <v>3.3500000000000002E-2</v>
      </c>
      <c r="Q105" s="44">
        <f>VLOOKUP(H105,'Species List'!A$2:J$202,7,0)</f>
        <v>2.7086000000000001</v>
      </c>
      <c r="R105" s="44">
        <f>VLOOKUP(H105,'Species List'!A$2:J$202,8,0)</f>
        <v>-3.2256999999999998</v>
      </c>
      <c r="S105" s="44">
        <f>VLOOKUP(H105,'Species List'!A$2:J$202,9,0)</f>
        <v>2.3852000000000002</v>
      </c>
      <c r="T105" s="44">
        <f t="shared" si="8"/>
        <v>127.76384956386568</v>
      </c>
      <c r="U105" s="88">
        <f t="shared" si="12"/>
        <v>205.71097462173614</v>
      </c>
      <c r="V105" s="91">
        <f t="shared" si="13"/>
        <v>205.71097462173614</v>
      </c>
    </row>
    <row r="106" spans="1:22" ht="16">
      <c r="A106" s="35">
        <v>2019</v>
      </c>
      <c r="B106" s="51">
        <v>43541</v>
      </c>
      <c r="C106" s="38" t="s">
        <v>444</v>
      </c>
      <c r="D106" s="38" t="s">
        <v>367</v>
      </c>
      <c r="E106" s="12">
        <v>4</v>
      </c>
      <c r="F106" s="37">
        <v>0.52222222222222203</v>
      </c>
      <c r="G106" s="12">
        <v>30</v>
      </c>
      <c r="H106" s="12" t="s">
        <v>274</v>
      </c>
      <c r="I106" s="38" t="str">
        <f>VLOOKUP(H106,'Species List'!A$2:J$202,2,0)</f>
        <v>Princess Parrotfish</v>
      </c>
      <c r="J106" s="38" t="str">
        <f>VLOOKUP(H106,'Species List'!A$2:J$202,3,0)</f>
        <v>Scarus taeniopterus</v>
      </c>
      <c r="K106" s="38" t="str">
        <f>VLOOKUP(H106,'Species List'!A$2:J$202,4,0)</f>
        <v>Scaridae</v>
      </c>
      <c r="L106" s="38" t="str">
        <f>VLOOKUP(H106,'Species List'!A$2:J$202,5,0)</f>
        <v>Herbivore</v>
      </c>
      <c r="M106" s="59">
        <v>3</v>
      </c>
      <c r="N106" s="59">
        <v>2</v>
      </c>
      <c r="O106" s="59" t="s">
        <v>375</v>
      </c>
      <c r="P106" s="44">
        <f>VLOOKUP(H106,'Species List'!A$2:J$202,6,0)</f>
        <v>3.3500000000000002E-2</v>
      </c>
      <c r="Q106" s="44">
        <f>VLOOKUP(H106,'Species List'!A$2:J$202,7,0)</f>
        <v>2.7086000000000001</v>
      </c>
      <c r="R106" s="44">
        <f>VLOOKUP(H106,'Species List'!A$2:J$202,8,0)</f>
        <v>-3.2256999999999998</v>
      </c>
      <c r="S106" s="44">
        <f>VLOOKUP(H106,'Species List'!A$2:J$202,9,0)</f>
        <v>2.3852000000000002</v>
      </c>
      <c r="T106" s="44">
        <f t="shared" si="8"/>
        <v>0.65671273400963648</v>
      </c>
      <c r="U106" s="88">
        <f t="shared" si="12"/>
        <v>1.9839449475553055</v>
      </c>
      <c r="V106" s="91">
        <f t="shared" si="13"/>
        <v>3.967889895110611</v>
      </c>
    </row>
    <row r="107" spans="1:22" ht="16">
      <c r="A107" s="35">
        <v>2019</v>
      </c>
      <c r="B107" s="51">
        <v>43541</v>
      </c>
      <c r="C107" s="38" t="s">
        <v>444</v>
      </c>
      <c r="D107" s="38" t="s">
        <v>367</v>
      </c>
      <c r="E107" s="12">
        <v>4</v>
      </c>
      <c r="F107" s="37">
        <v>0.52222222222222203</v>
      </c>
      <c r="G107" s="12">
        <v>30</v>
      </c>
      <c r="H107" s="12" t="s">
        <v>274</v>
      </c>
      <c r="I107" s="38" t="str">
        <f>VLOOKUP(H107,'Species List'!A$2:J$202,2,0)</f>
        <v>Princess Parrotfish</v>
      </c>
      <c r="J107" s="38" t="str">
        <f>VLOOKUP(H107,'Species List'!A$2:J$202,3,0)</f>
        <v>Scarus taeniopterus</v>
      </c>
      <c r="K107" s="38" t="str">
        <f>VLOOKUP(H107,'Species List'!A$2:J$202,4,0)</f>
        <v>Scaridae</v>
      </c>
      <c r="L107" s="38" t="str">
        <f>VLOOKUP(H107,'Species List'!A$2:J$202,5,0)</f>
        <v>Herbivore</v>
      </c>
      <c r="M107" s="59">
        <v>5</v>
      </c>
      <c r="N107" s="59">
        <v>1</v>
      </c>
      <c r="O107" s="59" t="s">
        <v>375</v>
      </c>
      <c r="P107" s="44">
        <f>VLOOKUP(H107,'Species List'!A$2:J$202,6,0)</f>
        <v>3.3500000000000002E-2</v>
      </c>
      <c r="Q107" s="44">
        <f>VLOOKUP(H107,'Species List'!A$2:J$202,7,0)</f>
        <v>2.7086000000000001</v>
      </c>
      <c r="R107" s="44">
        <f>VLOOKUP(H107,'Species List'!A$2:J$202,8,0)</f>
        <v>-3.2256999999999998</v>
      </c>
      <c r="S107" s="44">
        <f>VLOOKUP(H107,'Species List'!A$2:J$202,9,0)</f>
        <v>2.3852000000000002</v>
      </c>
      <c r="T107" s="44">
        <f t="shared" si="8"/>
        <v>2.6198411586557824</v>
      </c>
      <c r="U107" s="88">
        <f t="shared" si="12"/>
        <v>6.7093933568168316</v>
      </c>
      <c r="V107" s="91">
        <f t="shared" si="13"/>
        <v>6.7093933568168316</v>
      </c>
    </row>
    <row r="108" spans="1:22" ht="16">
      <c r="A108" s="35">
        <v>2019</v>
      </c>
      <c r="B108" s="51">
        <v>43541</v>
      </c>
      <c r="C108" s="38" t="s">
        <v>444</v>
      </c>
      <c r="D108" s="38" t="s">
        <v>367</v>
      </c>
      <c r="E108" s="12">
        <v>4</v>
      </c>
      <c r="F108" s="37">
        <v>0.52222222222222203</v>
      </c>
      <c r="G108" s="12">
        <v>30</v>
      </c>
      <c r="H108" s="12" t="s">
        <v>280</v>
      </c>
      <c r="I108" s="38" t="str">
        <f>VLOOKUP(H108,'Species List'!A$2:J$202,2,0)</f>
        <v>Redband Parrotfish</v>
      </c>
      <c r="J108" s="38" t="str">
        <f>VLOOKUP(H108,'Species List'!A$2:J$202,3,0)</f>
        <v>Sparisoma aurofrenatum</v>
      </c>
      <c r="K108" s="38" t="str">
        <f>VLOOKUP(H108,'Species List'!A$2:J$202,4,0)</f>
        <v>Scaridae</v>
      </c>
      <c r="L108" s="38" t="str">
        <f>VLOOKUP(H108,'Species List'!A$2:J$202,5,0)</f>
        <v>Herbivore</v>
      </c>
      <c r="M108" s="59">
        <v>3</v>
      </c>
      <c r="N108" s="59">
        <v>1</v>
      </c>
      <c r="O108" s="59" t="s">
        <v>375</v>
      </c>
      <c r="P108" s="44">
        <f>VLOOKUP(H108,'Species List'!A$2:J$202,6,0)</f>
        <v>1.072E-2</v>
      </c>
      <c r="Q108" s="44">
        <f>VLOOKUP(H108,'Species List'!A$2:J$202,7,0)</f>
        <v>3.12</v>
      </c>
      <c r="R108" s="44">
        <f>VLOOKUP(H108,'Species List'!A$2:J$202,8,0)</f>
        <v>-4.0781000000000001</v>
      </c>
      <c r="S108" s="44">
        <f>VLOOKUP(H108,'Species List'!A$2:J$202,9,0)</f>
        <v>2.7437999999999998</v>
      </c>
      <c r="T108" s="44">
        <f t="shared" si="8"/>
        <v>0.33022739611377439</v>
      </c>
      <c r="U108" s="88">
        <f t="shared" si="12"/>
        <v>0.94368119037835774</v>
      </c>
      <c r="V108" s="91">
        <f t="shared" si="13"/>
        <v>0.94368119037835774</v>
      </c>
    </row>
    <row r="109" spans="1:22" ht="16">
      <c r="A109" s="35">
        <v>2019</v>
      </c>
      <c r="B109" s="51">
        <v>43541</v>
      </c>
      <c r="C109" s="38" t="s">
        <v>444</v>
      </c>
      <c r="D109" s="38" t="s">
        <v>367</v>
      </c>
      <c r="E109" s="12">
        <v>4</v>
      </c>
      <c r="F109" s="37">
        <v>0.52222222222222203</v>
      </c>
      <c r="G109" s="12">
        <v>30</v>
      </c>
      <c r="H109" s="12" t="s">
        <v>302</v>
      </c>
      <c r="I109" s="38" t="str">
        <f>VLOOKUP(H109,'Species List'!A$2:J$202,2,0)</f>
        <v>Stoplight Parrotfish</v>
      </c>
      <c r="J109" s="38" t="str">
        <f>VLOOKUP(H109,'Species List'!A$2:J$202,3,0)</f>
        <v>Sparisoma viride</v>
      </c>
      <c r="K109" s="38" t="str">
        <f>VLOOKUP(H109,'Species List'!A$2:J$202,4,0)</f>
        <v>Scaridae</v>
      </c>
      <c r="L109" s="38" t="str">
        <f>VLOOKUP(H109,'Species List'!A$2:J$202,5,0)</f>
        <v>Herbivore</v>
      </c>
      <c r="M109" s="59">
        <v>22</v>
      </c>
      <c r="N109" s="59">
        <v>1</v>
      </c>
      <c r="O109" s="59" t="s">
        <v>368</v>
      </c>
      <c r="P109" s="44">
        <f>VLOOKUP(H109,'Species List'!A$2:J$202,6,0)</f>
        <v>1.38E-2</v>
      </c>
      <c r="Q109" s="44">
        <f>VLOOKUP(H109,'Species List'!A$2:J$202,7,0)</f>
        <v>3.04</v>
      </c>
      <c r="R109" s="44">
        <f>VLOOKUP(H109,'Species List'!A$2:J$202,8,0)</f>
        <v>-4.4317000000000002</v>
      </c>
      <c r="S109" s="44">
        <f>VLOOKUP(H109,'Species List'!A$2:J$202,9,0)</f>
        <v>2.9051</v>
      </c>
      <c r="T109" s="44">
        <f t="shared" si="8"/>
        <v>166.28153926206005</v>
      </c>
      <c r="U109" s="88">
        <f t="shared" si="12"/>
        <v>236.19577785013334</v>
      </c>
      <c r="V109" s="91">
        <f t="shared" si="13"/>
        <v>236.19577785013334</v>
      </c>
    </row>
    <row r="110" spans="1:22" ht="16">
      <c r="A110" s="35">
        <v>2019</v>
      </c>
      <c r="B110" s="51">
        <v>43541</v>
      </c>
      <c r="C110" s="38" t="s">
        <v>444</v>
      </c>
      <c r="D110" s="38" t="s">
        <v>367</v>
      </c>
      <c r="E110" s="12">
        <v>4</v>
      </c>
      <c r="F110" s="37">
        <v>0.52222222222222203</v>
      </c>
      <c r="G110" s="12">
        <v>30</v>
      </c>
      <c r="H110" s="12" t="s">
        <v>280</v>
      </c>
      <c r="I110" s="38" t="str">
        <f>VLOOKUP(H110,'Species List'!A$2:J$202,2,0)</f>
        <v>Redband Parrotfish</v>
      </c>
      <c r="J110" s="38" t="str">
        <f>VLOOKUP(H110,'Species List'!A$2:J$202,3,0)</f>
        <v>Sparisoma aurofrenatum</v>
      </c>
      <c r="K110" s="38" t="str">
        <f>VLOOKUP(H110,'Species List'!A$2:J$202,4,0)</f>
        <v>Scaridae</v>
      </c>
      <c r="L110" s="38" t="str">
        <f>VLOOKUP(H110,'Species List'!A$2:J$202,5,0)</f>
        <v>Herbivore</v>
      </c>
      <c r="M110" s="59">
        <v>14</v>
      </c>
      <c r="N110" s="59">
        <v>1</v>
      </c>
      <c r="O110" s="59" t="s">
        <v>368</v>
      </c>
      <c r="P110" s="44">
        <f>VLOOKUP(H110,'Species List'!A$2:J$202,6,0)</f>
        <v>1.072E-2</v>
      </c>
      <c r="Q110" s="44">
        <f>VLOOKUP(H110,'Species List'!A$2:J$202,7,0)</f>
        <v>3.12</v>
      </c>
      <c r="R110" s="44">
        <f>VLOOKUP(H110,'Species List'!A$2:J$202,8,0)</f>
        <v>-4.0781000000000001</v>
      </c>
      <c r="S110" s="44">
        <f>VLOOKUP(H110,'Species List'!A$2:J$202,9,0)</f>
        <v>2.7437999999999998</v>
      </c>
      <c r="T110" s="44">
        <f t="shared" si="8"/>
        <v>40.375160027328299</v>
      </c>
      <c r="U110" s="88">
        <f t="shared" si="12"/>
        <v>64.631778134170816</v>
      </c>
      <c r="V110" s="91">
        <f t="shared" si="13"/>
        <v>64.631778134170816</v>
      </c>
    </row>
    <row r="111" spans="1:22" ht="16">
      <c r="A111" s="35">
        <v>2019</v>
      </c>
      <c r="B111" s="51">
        <v>43541</v>
      </c>
      <c r="C111" s="38" t="s">
        <v>444</v>
      </c>
      <c r="D111" s="38" t="s">
        <v>367</v>
      </c>
      <c r="E111" s="12">
        <v>4</v>
      </c>
      <c r="F111" s="37">
        <v>0.52222222222222203</v>
      </c>
      <c r="G111" s="12">
        <v>30</v>
      </c>
      <c r="H111" s="12" t="s">
        <v>274</v>
      </c>
      <c r="I111" s="38" t="str">
        <f>VLOOKUP(H111,'Species List'!A$2:J$202,2,0)</f>
        <v>Princess Parrotfish</v>
      </c>
      <c r="J111" s="38" t="str">
        <f>VLOOKUP(H111,'Species List'!A$2:J$202,3,0)</f>
        <v>Scarus taeniopterus</v>
      </c>
      <c r="K111" s="38" t="str">
        <f>VLOOKUP(H111,'Species List'!A$2:J$202,4,0)</f>
        <v>Scaridae</v>
      </c>
      <c r="L111" s="38" t="str">
        <f>VLOOKUP(H111,'Species List'!A$2:J$202,5,0)</f>
        <v>Herbivore</v>
      </c>
      <c r="M111" s="59">
        <v>20</v>
      </c>
      <c r="N111" s="59">
        <v>1</v>
      </c>
      <c r="O111" s="59" t="s">
        <v>368</v>
      </c>
      <c r="P111" s="44">
        <f>VLOOKUP(H111,'Species List'!A$2:J$202,6,0)</f>
        <v>3.3500000000000002E-2</v>
      </c>
      <c r="Q111" s="44">
        <f>VLOOKUP(H111,'Species List'!A$2:J$202,7,0)</f>
        <v>2.7086000000000001</v>
      </c>
      <c r="R111" s="44">
        <f>VLOOKUP(H111,'Species List'!A$2:J$202,8,0)</f>
        <v>-3.2256999999999998</v>
      </c>
      <c r="S111" s="44">
        <f>VLOOKUP(H111,'Species List'!A$2:J$202,9,0)</f>
        <v>2.3852000000000002</v>
      </c>
      <c r="T111" s="44">
        <f t="shared" si="8"/>
        <v>111.94756544450011</v>
      </c>
      <c r="U111" s="88">
        <f t="shared" si="12"/>
        <v>183.11197449783583</v>
      </c>
      <c r="V111" s="91">
        <f t="shared" si="13"/>
        <v>183.11197449783583</v>
      </c>
    </row>
    <row r="112" spans="1:22" ht="16">
      <c r="A112" s="35">
        <v>2019</v>
      </c>
      <c r="B112" s="51">
        <v>43541</v>
      </c>
      <c r="C112" s="38" t="s">
        <v>444</v>
      </c>
      <c r="D112" s="38" t="s">
        <v>367</v>
      </c>
      <c r="E112" s="12">
        <v>4</v>
      </c>
      <c r="F112" s="37">
        <v>0.52222222222222203</v>
      </c>
      <c r="G112" s="12">
        <v>30</v>
      </c>
      <c r="H112" s="12" t="s">
        <v>302</v>
      </c>
      <c r="I112" s="38" t="str">
        <f>VLOOKUP(H112,'Species List'!A$2:J$202,2,0)</f>
        <v>Stoplight Parrotfish</v>
      </c>
      <c r="J112" s="38" t="str">
        <f>VLOOKUP(H112,'Species List'!A$2:J$202,3,0)</f>
        <v>Sparisoma viride</v>
      </c>
      <c r="K112" s="38" t="str">
        <f>VLOOKUP(H112,'Species List'!A$2:J$202,4,0)</f>
        <v>Scaridae</v>
      </c>
      <c r="L112" s="38" t="str">
        <f>VLOOKUP(H112,'Species List'!A$2:J$202,5,0)</f>
        <v>Herbivore</v>
      </c>
      <c r="M112" s="59">
        <v>25</v>
      </c>
      <c r="N112" s="59">
        <v>1</v>
      </c>
      <c r="O112" s="59" t="s">
        <v>369</v>
      </c>
      <c r="P112" s="44">
        <f>VLOOKUP(H112,'Species List'!A$2:J$202,6,0)</f>
        <v>1.38E-2</v>
      </c>
      <c r="Q112" s="44">
        <f>VLOOKUP(H112,'Species List'!A$2:J$202,7,0)</f>
        <v>3.04</v>
      </c>
      <c r="R112" s="44">
        <f>VLOOKUP(H112,'Species List'!A$2:J$202,8,0)</f>
        <v>-4.4317000000000002</v>
      </c>
      <c r="S112" s="44">
        <f>VLOOKUP(H112,'Species List'!A$2:J$202,9,0)</f>
        <v>2.9051</v>
      </c>
      <c r="T112" s="44">
        <f t="shared" si="8"/>
        <v>245.25434644114358</v>
      </c>
      <c r="U112" s="88">
        <f t="shared" si="12"/>
        <v>342.41715863912742</v>
      </c>
      <c r="V112" s="91">
        <f t="shared" si="13"/>
        <v>342.41715863912742</v>
      </c>
    </row>
    <row r="113" spans="1:22" ht="16">
      <c r="A113" s="35">
        <v>2019</v>
      </c>
      <c r="B113" s="51">
        <v>43541</v>
      </c>
      <c r="C113" s="38" t="s">
        <v>444</v>
      </c>
      <c r="D113" s="38" t="s">
        <v>367</v>
      </c>
      <c r="E113" s="12">
        <v>4</v>
      </c>
      <c r="F113" s="37">
        <v>0.52222222222222203</v>
      </c>
      <c r="G113" s="12">
        <v>30</v>
      </c>
      <c r="H113" s="12" t="s">
        <v>277</v>
      </c>
      <c r="I113" s="38" t="str">
        <f>VLOOKUP(H113,'Species List'!A$2:J$202,2,0)</f>
        <v>Queen Parrotfish</v>
      </c>
      <c r="J113" s="38" t="str">
        <f>VLOOKUP(H113,'Species List'!A$2:J$202,3,0)</f>
        <v>Scarus vetula</v>
      </c>
      <c r="K113" s="38" t="str">
        <f>VLOOKUP(H113,'Species List'!A$2:J$202,4,0)</f>
        <v>Scaridae</v>
      </c>
      <c r="L113" s="38" t="str">
        <f>VLOOKUP(H113,'Species List'!A$2:J$202,5,0)</f>
        <v>Herbivore</v>
      </c>
      <c r="M113" s="59">
        <v>21</v>
      </c>
      <c r="N113" s="59">
        <v>1</v>
      </c>
      <c r="O113" s="59" t="s">
        <v>368</v>
      </c>
      <c r="P113" s="44">
        <f>VLOOKUP(H113,'Species List'!A$2:J$202,6,0)</f>
        <v>1.38E-2</v>
      </c>
      <c r="Q113" s="44">
        <f>VLOOKUP(H113,'Species List'!A$2:J$202,7,0)</f>
        <v>3.03</v>
      </c>
      <c r="R113" s="44">
        <f>VLOOKUP(H113,'Species List'!A$2:J$202,8,0)</f>
        <v>-5.0162000000000004</v>
      </c>
      <c r="S113" s="44">
        <f>VLOOKUP(H113,'Species List'!A$2:J$202,9,0)</f>
        <v>3.1109</v>
      </c>
      <c r="T113" s="44">
        <f t="shared" si="8"/>
        <v>140.02434487876087</v>
      </c>
      <c r="U113" s="88">
        <f t="shared" si="12"/>
        <v>161.43288343397762</v>
      </c>
      <c r="V113" s="91">
        <f t="shared" si="13"/>
        <v>161.43288343397762</v>
      </c>
    </row>
    <row r="114" spans="1:22" ht="16">
      <c r="A114" s="35">
        <v>2019</v>
      </c>
      <c r="B114" s="51">
        <v>43541</v>
      </c>
      <c r="C114" s="38" t="s">
        <v>444</v>
      </c>
      <c r="D114" s="38" t="s">
        <v>367</v>
      </c>
      <c r="E114" s="12">
        <v>4</v>
      </c>
      <c r="F114" s="37">
        <v>0.52222222222222203</v>
      </c>
      <c r="G114" s="12">
        <v>30</v>
      </c>
      <c r="H114" s="12" t="s">
        <v>258</v>
      </c>
      <c r="I114" s="38" t="str">
        <f>VLOOKUP(H114,'Species List'!A$2:J$202,2,0)</f>
        <v>Honeycomb Cowfish</v>
      </c>
      <c r="J114" s="38" t="str">
        <f>VLOOKUP(H114,'Species List'!A$2:J$202,3,0)</f>
        <v>Acanthostracion polygonia</v>
      </c>
      <c r="K114" s="38" t="str">
        <f>VLOOKUP(H114,'Species List'!A$2:J$202,4,0)</f>
        <v>Ostraciidae</v>
      </c>
      <c r="L114" s="38" t="str">
        <f>VLOOKUP(H114,'Species List'!A$2:J$202,5,0)</f>
        <v>Omnivore</v>
      </c>
      <c r="M114" s="59">
        <v>22</v>
      </c>
      <c r="N114" s="59">
        <v>1</v>
      </c>
      <c r="O114" s="59"/>
      <c r="P114" s="44">
        <f>VLOOKUP(H114,'Species List'!A$2:J$202,6,0)</f>
        <v>2.818E-2</v>
      </c>
      <c r="Q114" s="44">
        <f>VLOOKUP(H114,'Species List'!A$2:J$202,7,0)</f>
        <v>2.83</v>
      </c>
      <c r="R114" s="44" t="str">
        <f>VLOOKUP(H114,'Species List'!A$2:J$202,8,0)</f>
        <v>NA</v>
      </c>
      <c r="S114" s="44" t="str">
        <f>VLOOKUP(H114,'Species List'!A$2:J$202,9,0)</f>
        <v>NA</v>
      </c>
      <c r="T114" s="44">
        <f t="shared" si="8"/>
        <v>177.41779422181833</v>
      </c>
      <c r="U114" s="87" t="s">
        <v>450</v>
      </c>
      <c r="V114" s="91">
        <f t="shared" ref="V114:V126" si="14">N114*T114</f>
        <v>177.41779422181833</v>
      </c>
    </row>
    <row r="115" spans="1:22" ht="16">
      <c r="A115" s="35">
        <v>2019</v>
      </c>
      <c r="B115" s="51">
        <v>43541</v>
      </c>
      <c r="C115" s="38" t="s">
        <v>444</v>
      </c>
      <c r="D115" s="38" t="s">
        <v>367</v>
      </c>
      <c r="E115" s="12">
        <v>4</v>
      </c>
      <c r="F115" s="37">
        <v>0.52222222222222203</v>
      </c>
      <c r="G115" s="12">
        <v>30</v>
      </c>
      <c r="H115" s="12" t="s">
        <v>239</v>
      </c>
      <c r="I115" s="38" t="str">
        <f>VLOOKUP(H115,'Species List'!A$2:J$202,2,0)</f>
        <v>Brown Chromis</v>
      </c>
      <c r="J115" s="38" t="str">
        <f>VLOOKUP(H115,'Species List'!A$2:J$202,3,0)</f>
        <v>Chromis multilineata</v>
      </c>
      <c r="K115" s="38" t="str">
        <f>VLOOKUP(H115,'Species List'!A$2:J$202,4,0)</f>
        <v>Pomacentridae</v>
      </c>
      <c r="L115" s="38" t="str">
        <f>VLOOKUP(H115,'Species List'!A$2:J$202,5,0)</f>
        <v>Planktivore</v>
      </c>
      <c r="M115" s="59">
        <v>13</v>
      </c>
      <c r="N115" s="59">
        <v>80</v>
      </c>
      <c r="O115" s="59"/>
      <c r="P115" s="44">
        <f>VLOOKUP(H115,'Species List'!A$2:J$202,6,0)</f>
        <v>1.4789999999999999E-2</v>
      </c>
      <c r="Q115" s="44">
        <f>VLOOKUP(H115,'Species List'!A$2:J$202,7,0)</f>
        <v>2.98</v>
      </c>
      <c r="R115" s="44" t="str">
        <f>VLOOKUP(H115,'Species List'!A$2:J$202,8,0)</f>
        <v>NA</v>
      </c>
      <c r="S115" s="44" t="str">
        <f>VLOOKUP(H115,'Species List'!A$2:J$202,9,0)</f>
        <v>NA</v>
      </c>
      <c r="T115" s="44">
        <f t="shared" si="8"/>
        <v>30.868772770933074</v>
      </c>
      <c r="U115" s="87" t="s">
        <v>450</v>
      </c>
      <c r="V115" s="91">
        <f t="shared" si="14"/>
        <v>2469.5018216746457</v>
      </c>
    </row>
    <row r="116" spans="1:22" ht="16">
      <c r="A116" s="35">
        <v>2019</v>
      </c>
      <c r="B116" s="51">
        <v>43541</v>
      </c>
      <c r="C116" s="38" t="s">
        <v>444</v>
      </c>
      <c r="D116" s="38" t="s">
        <v>367</v>
      </c>
      <c r="E116" s="12">
        <v>4</v>
      </c>
      <c r="F116" s="37">
        <v>0.52222222222222203</v>
      </c>
      <c r="G116" s="12">
        <v>30</v>
      </c>
      <c r="H116" s="12" t="s">
        <v>239</v>
      </c>
      <c r="I116" s="38" t="str">
        <f>VLOOKUP(H116,'Species List'!A$2:J$202,2,0)</f>
        <v>Brown Chromis</v>
      </c>
      <c r="J116" s="38" t="str">
        <f>VLOOKUP(H116,'Species List'!A$2:J$202,3,0)</f>
        <v>Chromis multilineata</v>
      </c>
      <c r="K116" s="38" t="str">
        <f>VLOOKUP(H116,'Species List'!A$2:J$202,4,0)</f>
        <v>Pomacentridae</v>
      </c>
      <c r="L116" s="38" t="str">
        <f>VLOOKUP(H116,'Species List'!A$2:J$202,5,0)</f>
        <v>Planktivore</v>
      </c>
      <c r="M116" s="59">
        <v>3</v>
      </c>
      <c r="N116" s="59">
        <v>70</v>
      </c>
      <c r="O116" s="59"/>
      <c r="P116" s="44">
        <f>VLOOKUP(H116,'Species List'!A$2:J$202,6,0)</f>
        <v>1.4789999999999999E-2</v>
      </c>
      <c r="Q116" s="44">
        <f>VLOOKUP(H116,'Species List'!A$2:J$202,7,0)</f>
        <v>2.98</v>
      </c>
      <c r="R116" s="44" t="str">
        <f>VLOOKUP(H116,'Species List'!A$2:J$202,8,0)</f>
        <v>NA</v>
      </c>
      <c r="S116" s="44" t="str">
        <f>VLOOKUP(H116,'Species List'!A$2:J$202,9,0)</f>
        <v>NA</v>
      </c>
      <c r="T116" s="44">
        <f t="shared" si="8"/>
        <v>0.39065151514322999</v>
      </c>
      <c r="U116" s="87" t="s">
        <v>450</v>
      </c>
      <c r="V116" s="91">
        <f t="shared" si="14"/>
        <v>27.3456060600261</v>
      </c>
    </row>
    <row r="117" spans="1:22" ht="16">
      <c r="A117" s="35">
        <v>2019</v>
      </c>
      <c r="B117" s="51">
        <v>43541</v>
      </c>
      <c r="C117" s="38" t="s">
        <v>444</v>
      </c>
      <c r="D117" s="38" t="s">
        <v>367</v>
      </c>
      <c r="E117" s="12">
        <v>4</v>
      </c>
      <c r="F117" s="37">
        <v>0.52222222222222203</v>
      </c>
      <c r="G117" s="12">
        <v>30</v>
      </c>
      <c r="H117" s="12" t="s">
        <v>239</v>
      </c>
      <c r="I117" s="38" t="str">
        <f>VLOOKUP(H117,'Species List'!A$2:J$202,2,0)</f>
        <v>Brown Chromis</v>
      </c>
      <c r="J117" s="38" t="str">
        <f>VLOOKUP(H117,'Species List'!A$2:J$202,3,0)</f>
        <v>Chromis multilineata</v>
      </c>
      <c r="K117" s="38" t="str">
        <f>VLOOKUP(H117,'Species List'!A$2:J$202,4,0)</f>
        <v>Pomacentridae</v>
      </c>
      <c r="L117" s="38" t="str">
        <f>VLOOKUP(H117,'Species List'!A$2:J$202,5,0)</f>
        <v>Planktivore</v>
      </c>
      <c r="M117" s="59">
        <v>10</v>
      </c>
      <c r="N117" s="59">
        <v>40</v>
      </c>
      <c r="O117" s="59"/>
      <c r="P117" s="44">
        <f>VLOOKUP(H117,'Species List'!A$2:J$202,6,0)</f>
        <v>1.4789999999999999E-2</v>
      </c>
      <c r="Q117" s="44">
        <f>VLOOKUP(H117,'Species List'!A$2:J$202,7,0)</f>
        <v>2.98</v>
      </c>
      <c r="R117" s="44" t="str">
        <f>VLOOKUP(H117,'Species List'!A$2:J$202,8,0)</f>
        <v>NA</v>
      </c>
      <c r="S117" s="44" t="str">
        <f>VLOOKUP(H117,'Species List'!A$2:J$202,9,0)</f>
        <v>NA</v>
      </c>
      <c r="T117" s="44">
        <f t="shared" si="8"/>
        <v>14.124340347257048</v>
      </c>
      <c r="U117" s="87" t="s">
        <v>450</v>
      </c>
      <c r="V117" s="91">
        <f t="shared" si="14"/>
        <v>564.97361389028197</v>
      </c>
    </row>
    <row r="118" spans="1:22" ht="16">
      <c r="A118" s="35">
        <v>2019</v>
      </c>
      <c r="B118" s="51">
        <v>43541</v>
      </c>
      <c r="C118" s="38" t="s">
        <v>444</v>
      </c>
      <c r="D118" s="38" t="s">
        <v>367</v>
      </c>
      <c r="E118" s="12">
        <v>5</v>
      </c>
      <c r="F118" s="37">
        <v>0.52986111111111112</v>
      </c>
      <c r="G118" s="12">
        <v>32</v>
      </c>
      <c r="H118" s="12" t="s">
        <v>286</v>
      </c>
      <c r="I118" s="38" t="str">
        <f>VLOOKUP(H118,'Species List'!A$2:J$202,2,0)</f>
        <v>Schoolmaster snapper</v>
      </c>
      <c r="J118" s="38" t="str">
        <f>VLOOKUP(H118,'Species List'!A$2:J$202,3,0)</f>
        <v>Lutjanus apodus</v>
      </c>
      <c r="K118" s="38" t="str">
        <f>VLOOKUP(H118,'Species List'!A$2:J$202,4,0)</f>
        <v>Lutjanidae</v>
      </c>
      <c r="L118" s="38" t="str">
        <f>VLOOKUP(H118,'Species List'!A$2:J$202,5,0)</f>
        <v>Carnivore</v>
      </c>
      <c r="M118" s="59">
        <v>21</v>
      </c>
      <c r="N118" s="59">
        <v>1</v>
      </c>
      <c r="O118" s="59"/>
      <c r="P118" s="44">
        <f>VLOOKUP(H118,'Species List'!A$2:J$202,6,0)</f>
        <v>1.413E-2</v>
      </c>
      <c r="Q118" s="44">
        <f>VLOOKUP(H118,'Species List'!A$2:J$202,7,0)</f>
        <v>2.98</v>
      </c>
      <c r="R118" s="44" t="str">
        <f>VLOOKUP(H118,'Species List'!A$2:J$202,8,0)</f>
        <v>NA</v>
      </c>
      <c r="S118" s="44" t="str">
        <f>VLOOKUP(H118,'Species List'!A$2:J$202,9,0)</f>
        <v>NA</v>
      </c>
      <c r="T118" s="44">
        <f t="shared" si="8"/>
        <v>123.12766970372789</v>
      </c>
      <c r="U118" s="87" t="s">
        <v>450</v>
      </c>
      <c r="V118" s="91">
        <f t="shared" si="14"/>
        <v>123.12766970372789</v>
      </c>
    </row>
    <row r="119" spans="1:22" ht="16">
      <c r="A119" s="35">
        <v>2019</v>
      </c>
      <c r="B119" s="51">
        <v>43541</v>
      </c>
      <c r="C119" s="38" t="s">
        <v>444</v>
      </c>
      <c r="D119" s="38" t="s">
        <v>367</v>
      </c>
      <c r="E119" s="12">
        <v>5</v>
      </c>
      <c r="F119" s="37">
        <v>0.52986111111111101</v>
      </c>
      <c r="G119" s="12">
        <v>32</v>
      </c>
      <c r="H119" s="12" t="s">
        <v>268</v>
      </c>
      <c r="I119" s="38" t="str">
        <f>VLOOKUP(H119,'Species List'!A$2:J$202,2,0)</f>
        <v>Mahogany Snapper</v>
      </c>
      <c r="J119" s="38" t="str">
        <f>VLOOKUP(H119,'Species List'!A$2:J$202,3,0)</f>
        <v>Lutjanus mahogoni</v>
      </c>
      <c r="K119" s="38" t="str">
        <f>VLOOKUP(H119,'Species List'!A$2:J$202,4,0)</f>
        <v>Lutjanidae</v>
      </c>
      <c r="L119" s="38" t="str">
        <f>VLOOKUP(H119,'Species List'!A$2:J$202,5,0)</f>
        <v>Carnivore</v>
      </c>
      <c r="M119" s="59">
        <v>20</v>
      </c>
      <c r="N119" s="59">
        <v>1</v>
      </c>
      <c r="O119" s="59"/>
      <c r="P119" s="44">
        <f>VLOOKUP(H119,'Species List'!A$2:J$202,6,0)</f>
        <v>1.6979999999999999E-2</v>
      </c>
      <c r="Q119" s="44">
        <f>VLOOKUP(H119,'Species List'!A$2:J$202,7,0)</f>
        <v>2.96</v>
      </c>
      <c r="R119" s="44" t="str">
        <f>VLOOKUP(H119,'Species List'!A$2:J$202,8,0)</f>
        <v>NA</v>
      </c>
      <c r="S119" s="44" t="str">
        <f>VLOOKUP(H119,'Species List'!A$2:J$202,9,0)</f>
        <v>NA</v>
      </c>
      <c r="T119" s="44">
        <f t="shared" si="8"/>
        <v>120.49984078227033</v>
      </c>
      <c r="U119" s="87" t="s">
        <v>450</v>
      </c>
      <c r="V119" s="91">
        <f t="shared" si="14"/>
        <v>120.49984078227033</v>
      </c>
    </row>
    <row r="120" spans="1:22" ht="16">
      <c r="A120" s="35">
        <v>2019</v>
      </c>
      <c r="B120" s="51">
        <v>43541</v>
      </c>
      <c r="C120" s="38" t="s">
        <v>444</v>
      </c>
      <c r="D120" s="38" t="s">
        <v>367</v>
      </c>
      <c r="E120" s="12">
        <v>5</v>
      </c>
      <c r="F120" s="37">
        <v>0.52986111111111101</v>
      </c>
      <c r="G120" s="12">
        <v>32</v>
      </c>
      <c r="H120" s="12" t="s">
        <v>253</v>
      </c>
      <c r="I120" s="38" t="str">
        <f>VLOOKUP(H120,'Species List'!A$2:J$202,2,0)</f>
        <v>French Grunt</v>
      </c>
      <c r="J120" s="38" t="str">
        <f>VLOOKUP(H120,'Species List'!A$2:J$202,3,0)</f>
        <v>Haemulon flavolineatum</v>
      </c>
      <c r="K120" s="38" t="str">
        <f>VLOOKUP(H120,'Species List'!A$2:J$202,4,0)</f>
        <v>Haemulidae</v>
      </c>
      <c r="L120" s="38" t="str">
        <f>VLOOKUP(H120,'Species List'!A$2:J$202,5,0)</f>
        <v>Carnivore</v>
      </c>
      <c r="M120" s="59">
        <v>16</v>
      </c>
      <c r="N120" s="59">
        <v>1</v>
      </c>
      <c r="O120" s="59"/>
      <c r="P120" s="44">
        <f>VLOOKUP(H120,'Species List'!A$2:J$202,6,0)</f>
        <v>1.349E-2</v>
      </c>
      <c r="Q120" s="44">
        <f>VLOOKUP(H120,'Species List'!A$2:J$202,7,0)</f>
        <v>3</v>
      </c>
      <c r="R120" s="44" t="str">
        <f>VLOOKUP(H120,'Species List'!A$2:J$202,8,0)</f>
        <v>NA</v>
      </c>
      <c r="S120" s="44" t="str">
        <f>VLOOKUP(H120,'Species List'!A$2:J$202,9,0)</f>
        <v>NA</v>
      </c>
      <c r="T120" s="44">
        <f t="shared" si="8"/>
        <v>55.255040000000001</v>
      </c>
      <c r="U120" s="87" t="s">
        <v>450</v>
      </c>
      <c r="V120" s="91">
        <f t="shared" si="14"/>
        <v>55.255040000000001</v>
      </c>
    </row>
    <row r="121" spans="1:22" ht="16">
      <c r="A121" s="35">
        <v>2019</v>
      </c>
      <c r="B121" s="51">
        <v>43541</v>
      </c>
      <c r="C121" s="38" t="s">
        <v>444</v>
      </c>
      <c r="D121" s="38" t="s">
        <v>367</v>
      </c>
      <c r="E121" s="12">
        <v>5</v>
      </c>
      <c r="F121" s="37">
        <v>0.52986111111111101</v>
      </c>
      <c r="G121" s="12">
        <v>32</v>
      </c>
      <c r="H121" s="12" t="s">
        <v>236</v>
      </c>
      <c r="I121" s="38" t="str">
        <f>VLOOKUP(H121,'Species List'!A$2:J$202,2,0)</f>
        <v>Blue Striped Grunt</v>
      </c>
      <c r="J121" s="38" t="str">
        <f>VLOOKUP(H121,'Species List'!A$2:J$202,3,0)</f>
        <v>Haemulon sciurus</v>
      </c>
      <c r="K121" s="38" t="str">
        <f>VLOOKUP(H121,'Species List'!A$2:J$202,4,0)</f>
        <v>Haemulidae</v>
      </c>
      <c r="L121" s="38" t="str">
        <f>VLOOKUP(H121,'Species List'!A$2:J$202,5,0)</f>
        <v>Carnivore</v>
      </c>
      <c r="M121" s="59">
        <v>22</v>
      </c>
      <c r="N121" s="59">
        <v>1</v>
      </c>
      <c r="O121" s="59"/>
      <c r="P121" s="44">
        <f>VLOOKUP(H121,'Species List'!A$2:J$202,6,0)</f>
        <v>1.549E-2</v>
      </c>
      <c r="Q121" s="44">
        <f>VLOOKUP(H121,'Species List'!A$2:J$202,7,0)</f>
        <v>2.98</v>
      </c>
      <c r="R121" s="44" t="str">
        <f>VLOOKUP(H121,'Species List'!A$2:J$202,8,0)</f>
        <v>NA</v>
      </c>
      <c r="S121" s="44" t="str">
        <f>VLOOKUP(H121,'Species List'!A$2:J$202,9,0)</f>
        <v>NA</v>
      </c>
      <c r="T121" s="44">
        <f t="shared" si="8"/>
        <v>155.0497272530198</v>
      </c>
      <c r="U121" s="87" t="s">
        <v>450</v>
      </c>
      <c r="V121" s="91">
        <f t="shared" si="14"/>
        <v>155.0497272530198</v>
      </c>
    </row>
    <row r="122" spans="1:22" ht="16">
      <c r="A122" s="35">
        <v>2019</v>
      </c>
      <c r="B122" s="51">
        <v>43541</v>
      </c>
      <c r="C122" s="38" t="s">
        <v>444</v>
      </c>
      <c r="D122" s="38" t="s">
        <v>367</v>
      </c>
      <c r="E122" s="12">
        <v>5</v>
      </c>
      <c r="F122" s="37">
        <v>0.52986111111111101</v>
      </c>
      <c r="G122" s="12">
        <v>32</v>
      </c>
      <c r="H122" s="12" t="s">
        <v>310</v>
      </c>
      <c r="I122" s="38" t="str">
        <f>VLOOKUP(H122,'Species List'!A$2:J$202,2,0)</f>
        <v>Yellowhead Wrasse</v>
      </c>
      <c r="J122" s="38" t="str">
        <f>VLOOKUP(H122,'Species List'!A$2:J$202,3,0)</f>
        <v>Halichoeres garnoti</v>
      </c>
      <c r="K122" s="38" t="str">
        <f>VLOOKUP(H122,'Species List'!A$2:J$202,4,0)</f>
        <v>Labridae</v>
      </c>
      <c r="L122" s="38" t="str">
        <f>VLOOKUP(H122,'Species List'!A$2:J$202,5,0)</f>
        <v>Carnivore</v>
      </c>
      <c r="M122" s="59">
        <v>12</v>
      </c>
      <c r="N122" s="59">
        <v>1</v>
      </c>
      <c r="O122" s="59"/>
      <c r="P122" s="44">
        <f>VLOOKUP(H122,'Species List'!A$2:J$202,6,0)</f>
        <v>0.01</v>
      </c>
      <c r="Q122" s="44">
        <f>VLOOKUP(H122,'Species List'!A$2:J$202,7,0)</f>
        <v>3.13</v>
      </c>
      <c r="R122" s="44" t="str">
        <f>VLOOKUP(H122,'Species List'!A$2:J$202,8,0)</f>
        <v>NA</v>
      </c>
      <c r="S122" s="44" t="str">
        <f>VLOOKUP(H122,'Species List'!A$2:J$202,9,0)</f>
        <v>NA</v>
      </c>
      <c r="T122" s="44">
        <f t="shared" si="8"/>
        <v>23.869169040031956</v>
      </c>
      <c r="U122" s="87" t="s">
        <v>450</v>
      </c>
      <c r="V122" s="91">
        <f t="shared" si="14"/>
        <v>23.869169040031956</v>
      </c>
    </row>
    <row r="123" spans="1:22" ht="16">
      <c r="A123" s="35">
        <v>2019</v>
      </c>
      <c r="B123" s="51">
        <v>43541</v>
      </c>
      <c r="C123" s="38" t="s">
        <v>444</v>
      </c>
      <c r="D123" s="38" t="s">
        <v>367</v>
      </c>
      <c r="E123" s="12">
        <v>5</v>
      </c>
      <c r="F123" s="37">
        <v>0.52986111111111101</v>
      </c>
      <c r="G123" s="12">
        <v>32</v>
      </c>
      <c r="H123" s="12" t="s">
        <v>256</v>
      </c>
      <c r="I123" s="38" t="str">
        <f>VLOOKUP(H123,'Species List'!A$2:J$202,2,0)</f>
        <v>Graysby</v>
      </c>
      <c r="J123" s="38" t="str">
        <f>VLOOKUP(H123,'Species List'!A$2:J$202,3,0)</f>
        <v>Cephalopholis cruentata</v>
      </c>
      <c r="K123" s="38" t="str">
        <f>VLOOKUP(H123,'Species List'!A$2:J$202,4,0)</f>
        <v>Serranidae</v>
      </c>
      <c r="L123" s="38" t="str">
        <f>VLOOKUP(H123,'Species List'!A$2:J$202,5,0)</f>
        <v>Carnivore</v>
      </c>
      <c r="M123" s="59">
        <v>12</v>
      </c>
      <c r="N123" s="59">
        <v>1</v>
      </c>
      <c r="O123" s="59"/>
      <c r="P123" s="44">
        <f>VLOOKUP(H123,'Species List'!A$2:J$202,6,0)</f>
        <v>1.1220000000000001E-2</v>
      </c>
      <c r="Q123" s="44">
        <f>VLOOKUP(H123,'Species List'!A$2:J$202,7,0)</f>
        <v>3.07</v>
      </c>
      <c r="R123" s="44" t="str">
        <f>VLOOKUP(H123,'Species List'!A$2:J$202,8,0)</f>
        <v>NA</v>
      </c>
      <c r="S123" s="44" t="str">
        <f>VLOOKUP(H123,'Species List'!A$2:J$202,9,0)</f>
        <v>NA</v>
      </c>
      <c r="T123" s="44">
        <f t="shared" si="8"/>
        <v>23.071683335720802</v>
      </c>
      <c r="U123" s="87" t="s">
        <v>450</v>
      </c>
      <c r="V123" s="91">
        <f t="shared" si="14"/>
        <v>23.071683335720802</v>
      </c>
    </row>
    <row r="124" spans="1:22" ht="16">
      <c r="A124" s="35">
        <v>2019</v>
      </c>
      <c r="B124" s="51">
        <v>43541</v>
      </c>
      <c r="C124" s="38" t="s">
        <v>444</v>
      </c>
      <c r="D124" s="38" t="s">
        <v>367</v>
      </c>
      <c r="E124" s="12">
        <v>5</v>
      </c>
      <c r="F124" s="37">
        <v>0.52986111111111101</v>
      </c>
      <c r="G124" s="12">
        <v>32</v>
      </c>
      <c r="H124" s="12" t="s">
        <v>310</v>
      </c>
      <c r="I124" s="38" t="str">
        <f>VLOOKUP(H124,'Species List'!A$2:J$202,2,0)</f>
        <v>Yellowhead Wrasse</v>
      </c>
      <c r="J124" s="38" t="str">
        <f>VLOOKUP(H124,'Species List'!A$2:J$202,3,0)</f>
        <v>Halichoeres garnoti</v>
      </c>
      <c r="K124" s="38" t="str">
        <f>VLOOKUP(H124,'Species List'!A$2:J$202,4,0)</f>
        <v>Labridae</v>
      </c>
      <c r="L124" s="38" t="str">
        <f>VLOOKUP(H124,'Species List'!A$2:J$202,5,0)</f>
        <v>Carnivore</v>
      </c>
      <c r="M124" s="59">
        <v>13</v>
      </c>
      <c r="N124" s="59">
        <v>1</v>
      </c>
      <c r="O124" s="59"/>
      <c r="P124" s="44">
        <f>VLOOKUP(H124,'Species List'!A$2:J$202,6,0)</f>
        <v>0.01</v>
      </c>
      <c r="Q124" s="44">
        <f>VLOOKUP(H124,'Species List'!A$2:J$202,7,0)</f>
        <v>3.13</v>
      </c>
      <c r="R124" s="44" t="str">
        <f>VLOOKUP(H124,'Species List'!A$2:J$202,8,0)</f>
        <v>NA</v>
      </c>
      <c r="S124" s="44" t="str">
        <f>VLOOKUP(H124,'Species List'!A$2:J$202,9,0)</f>
        <v>NA</v>
      </c>
      <c r="T124" s="44">
        <f t="shared" si="8"/>
        <v>30.664980490582739</v>
      </c>
      <c r="U124" s="87" t="s">
        <v>450</v>
      </c>
      <c r="V124" s="91">
        <f t="shared" si="14"/>
        <v>30.664980490582739</v>
      </c>
    </row>
    <row r="125" spans="1:22" ht="16">
      <c r="A125" s="35">
        <v>2019</v>
      </c>
      <c r="B125" s="51">
        <v>43541</v>
      </c>
      <c r="C125" s="38" t="s">
        <v>444</v>
      </c>
      <c r="D125" s="38" t="s">
        <v>367</v>
      </c>
      <c r="E125" s="12">
        <v>5</v>
      </c>
      <c r="F125" s="37">
        <v>0.52986111111111101</v>
      </c>
      <c r="G125" s="12">
        <v>32</v>
      </c>
      <c r="H125" s="12" t="s">
        <v>310</v>
      </c>
      <c r="I125" s="38" t="str">
        <f>VLOOKUP(H125,'Species List'!A$2:J$202,2,0)</f>
        <v>Yellowhead Wrasse</v>
      </c>
      <c r="J125" s="38" t="str">
        <f>VLOOKUP(H125,'Species List'!A$2:J$202,3,0)</f>
        <v>Halichoeres garnoti</v>
      </c>
      <c r="K125" s="38" t="str">
        <f>VLOOKUP(H125,'Species List'!A$2:J$202,4,0)</f>
        <v>Labridae</v>
      </c>
      <c r="L125" s="38" t="str">
        <f>VLOOKUP(H125,'Species List'!A$2:J$202,5,0)</f>
        <v>Carnivore</v>
      </c>
      <c r="M125" s="59">
        <v>5</v>
      </c>
      <c r="N125" s="59">
        <v>1</v>
      </c>
      <c r="O125" s="59"/>
      <c r="P125" s="44">
        <f>VLOOKUP(H125,'Species List'!A$2:J$202,6,0)</f>
        <v>0.01</v>
      </c>
      <c r="Q125" s="44">
        <f>VLOOKUP(H125,'Species List'!A$2:J$202,7,0)</f>
        <v>3.13</v>
      </c>
      <c r="R125" s="44" t="str">
        <f>VLOOKUP(H125,'Species List'!A$2:J$202,8,0)</f>
        <v>NA</v>
      </c>
      <c r="S125" s="44" t="str">
        <f>VLOOKUP(H125,'Species List'!A$2:J$202,9,0)</f>
        <v>NA</v>
      </c>
      <c r="T125" s="44">
        <f t="shared" si="8"/>
        <v>1.540905884130453</v>
      </c>
      <c r="U125" s="87" t="s">
        <v>450</v>
      </c>
      <c r="V125" s="91">
        <f t="shared" si="14"/>
        <v>1.540905884130453</v>
      </c>
    </row>
    <row r="126" spans="1:22" ht="16">
      <c r="A126" s="35">
        <v>2019</v>
      </c>
      <c r="B126" s="51">
        <v>43541</v>
      </c>
      <c r="C126" s="38" t="s">
        <v>444</v>
      </c>
      <c r="D126" s="38" t="s">
        <v>367</v>
      </c>
      <c r="E126" s="12">
        <v>5</v>
      </c>
      <c r="F126" s="37">
        <v>0.52986111111111101</v>
      </c>
      <c r="G126" s="12">
        <v>32</v>
      </c>
      <c r="H126" s="12" t="s">
        <v>238</v>
      </c>
      <c r="I126" s="38" t="str">
        <f>VLOOKUP(H126,'Species List'!A$2:J$202,2,0)</f>
        <v>Bluehead Wrasse</v>
      </c>
      <c r="J126" s="38" t="str">
        <f>VLOOKUP(H126,'Species List'!A$2:J$202,3,0)</f>
        <v>Thalassoma bifasciatum</v>
      </c>
      <c r="K126" s="38" t="str">
        <f>VLOOKUP(H126,'Species List'!A$2:J$202,4,0)</f>
        <v>Labridae</v>
      </c>
      <c r="L126" s="38" t="str">
        <f>VLOOKUP(H126,'Species List'!A$2:J$202,5,0)</f>
        <v>Carnivore</v>
      </c>
      <c r="M126" s="59">
        <v>6</v>
      </c>
      <c r="N126" s="59">
        <v>20</v>
      </c>
      <c r="O126" s="59"/>
      <c r="P126" s="44">
        <f>VLOOKUP(H126,'Species List'!A$2:J$202,6,0)</f>
        <v>8.9099999999999995E-3</v>
      </c>
      <c r="Q126" s="44">
        <f>VLOOKUP(H126,'Species List'!A$2:J$202,7,0)</f>
        <v>3.01</v>
      </c>
      <c r="R126" s="44" t="str">
        <f>VLOOKUP(H126,'Species List'!A$2:J$202,8,0)</f>
        <v>NA</v>
      </c>
      <c r="S126" s="44" t="str">
        <f>VLOOKUP(H126,'Species List'!A$2:J$202,9,0)</f>
        <v>NA</v>
      </c>
      <c r="T126" s="44">
        <f t="shared" si="8"/>
        <v>1.9593542699963782</v>
      </c>
      <c r="U126" s="87" t="s">
        <v>450</v>
      </c>
      <c r="V126" s="91">
        <f t="shared" si="14"/>
        <v>39.187085399927561</v>
      </c>
    </row>
    <row r="127" spans="1:22" ht="16">
      <c r="A127" s="35">
        <v>2019</v>
      </c>
      <c r="B127" s="51">
        <v>43541</v>
      </c>
      <c r="C127" s="38" t="s">
        <v>444</v>
      </c>
      <c r="D127" s="38" t="s">
        <v>367</v>
      </c>
      <c r="E127" s="12">
        <v>5</v>
      </c>
      <c r="F127" s="37">
        <v>0.52986111111111112</v>
      </c>
      <c r="G127" s="12">
        <v>32</v>
      </c>
      <c r="H127" s="12" t="s">
        <v>277</v>
      </c>
      <c r="I127" s="38" t="str">
        <f>VLOOKUP(H127,'Species List'!A$2:J$202,2,0)</f>
        <v>Queen Parrotfish</v>
      </c>
      <c r="J127" s="38" t="str">
        <f>VLOOKUP(H127,'Species List'!A$2:J$202,3,0)</f>
        <v>Scarus vetula</v>
      </c>
      <c r="K127" s="38" t="str">
        <f>VLOOKUP(H127,'Species List'!A$2:J$202,4,0)</f>
        <v>Scaridae</v>
      </c>
      <c r="L127" s="38" t="str">
        <f>VLOOKUP(H127,'Species List'!A$2:J$202,5,0)</f>
        <v>Herbivore</v>
      </c>
      <c r="M127" s="59">
        <v>36</v>
      </c>
      <c r="N127" s="59">
        <v>1</v>
      </c>
      <c r="O127" s="59" t="s">
        <v>369</v>
      </c>
      <c r="P127" s="44">
        <f>VLOOKUP(H127,'Species List'!A$2:J$202,6,0)</f>
        <v>1.38E-2</v>
      </c>
      <c r="Q127" s="44">
        <f>VLOOKUP(H127,'Species List'!A$2:J$202,7,0)</f>
        <v>3.03</v>
      </c>
      <c r="R127" s="44">
        <f>VLOOKUP(H127,'Species List'!A$2:J$202,8,0)</f>
        <v>-5.0162000000000004</v>
      </c>
      <c r="S127" s="44">
        <f>VLOOKUP(H127,'Species List'!A$2:J$202,9,0)</f>
        <v>3.1109</v>
      </c>
      <c r="T127" s="44">
        <f t="shared" si="8"/>
        <v>716.92820042135281</v>
      </c>
      <c r="U127" s="88">
        <f t="shared" ref="U127:U148" si="15">10^(R127+(S127*LOG(M127*10)))</f>
        <v>863.378937475925</v>
      </c>
      <c r="V127" s="91">
        <f t="shared" ref="V127:V148" si="16">N127*U127</f>
        <v>863.378937475925</v>
      </c>
    </row>
    <row r="128" spans="1:22" ht="16">
      <c r="A128" s="35">
        <v>2019</v>
      </c>
      <c r="B128" s="51">
        <v>43541</v>
      </c>
      <c r="C128" s="38" t="s">
        <v>444</v>
      </c>
      <c r="D128" s="38" t="s">
        <v>367</v>
      </c>
      <c r="E128" s="12">
        <v>5</v>
      </c>
      <c r="F128" s="37">
        <v>0.52986111111111101</v>
      </c>
      <c r="G128" s="12">
        <v>32</v>
      </c>
      <c r="H128" s="12" t="s">
        <v>280</v>
      </c>
      <c r="I128" s="38" t="str">
        <f>VLOOKUP(H128,'Species List'!A$2:J$202,2,0)</f>
        <v>Redband Parrotfish</v>
      </c>
      <c r="J128" s="38" t="str">
        <f>VLOOKUP(H128,'Species List'!A$2:J$202,3,0)</f>
        <v>Sparisoma aurofrenatum</v>
      </c>
      <c r="K128" s="38" t="str">
        <f>VLOOKUP(H128,'Species List'!A$2:J$202,4,0)</f>
        <v>Scaridae</v>
      </c>
      <c r="L128" s="38" t="str">
        <f>VLOOKUP(H128,'Species List'!A$2:J$202,5,0)</f>
        <v>Herbivore</v>
      </c>
      <c r="M128" s="59">
        <v>15</v>
      </c>
      <c r="N128" s="59">
        <v>1</v>
      </c>
      <c r="O128" s="59" t="s">
        <v>369</v>
      </c>
      <c r="P128" s="44">
        <f>VLOOKUP(H128,'Species List'!A$2:J$202,6,0)</f>
        <v>1.072E-2</v>
      </c>
      <c r="Q128" s="44">
        <f>VLOOKUP(H128,'Species List'!A$2:J$202,7,0)</f>
        <v>3.12</v>
      </c>
      <c r="R128" s="44">
        <f>VLOOKUP(H128,'Species List'!A$2:J$202,8,0)</f>
        <v>-4.0781000000000001</v>
      </c>
      <c r="S128" s="44">
        <f>VLOOKUP(H128,'Species List'!A$2:J$202,9,0)</f>
        <v>2.7437999999999998</v>
      </c>
      <c r="T128" s="44">
        <f t="shared" si="8"/>
        <v>50.072527485111436</v>
      </c>
      <c r="U128" s="88">
        <f t="shared" si="15"/>
        <v>78.101467931149301</v>
      </c>
      <c r="V128" s="91">
        <f t="shared" si="16"/>
        <v>78.101467931149301</v>
      </c>
    </row>
    <row r="129" spans="1:22" ht="16">
      <c r="A129" s="35">
        <v>2019</v>
      </c>
      <c r="B129" s="51">
        <v>43541</v>
      </c>
      <c r="C129" s="38" t="s">
        <v>444</v>
      </c>
      <c r="D129" s="38" t="s">
        <v>367</v>
      </c>
      <c r="E129" s="12">
        <v>5</v>
      </c>
      <c r="F129" s="37">
        <v>0.52986111111111101</v>
      </c>
      <c r="G129" s="12">
        <v>32</v>
      </c>
      <c r="H129" s="12" t="s">
        <v>280</v>
      </c>
      <c r="I129" s="38" t="str">
        <f>VLOOKUP(H129,'Species List'!A$2:J$202,2,0)</f>
        <v>Redband Parrotfish</v>
      </c>
      <c r="J129" s="38" t="str">
        <f>VLOOKUP(H129,'Species List'!A$2:J$202,3,0)</f>
        <v>Sparisoma aurofrenatum</v>
      </c>
      <c r="K129" s="38" t="str">
        <f>VLOOKUP(H129,'Species List'!A$2:J$202,4,0)</f>
        <v>Scaridae</v>
      </c>
      <c r="L129" s="38" t="str">
        <f>VLOOKUP(H129,'Species List'!A$2:J$202,5,0)</f>
        <v>Herbivore</v>
      </c>
      <c r="M129" s="59">
        <v>20</v>
      </c>
      <c r="N129" s="59">
        <v>1</v>
      </c>
      <c r="O129" s="59" t="s">
        <v>369</v>
      </c>
      <c r="P129" s="44">
        <f>VLOOKUP(H129,'Species List'!A$2:J$202,6,0)</f>
        <v>1.072E-2</v>
      </c>
      <c r="Q129" s="44">
        <f>VLOOKUP(H129,'Species List'!A$2:J$202,7,0)</f>
        <v>3.12</v>
      </c>
      <c r="R129" s="44">
        <f>VLOOKUP(H129,'Species List'!A$2:J$202,8,0)</f>
        <v>-4.0781000000000001</v>
      </c>
      <c r="S129" s="44">
        <f>VLOOKUP(H129,'Species List'!A$2:J$202,9,0)</f>
        <v>2.7437999999999998</v>
      </c>
      <c r="T129" s="44">
        <f t="shared" si="8"/>
        <v>122.85939484389488</v>
      </c>
      <c r="U129" s="88">
        <f t="shared" si="15"/>
        <v>171.97531044669645</v>
      </c>
      <c r="V129" s="91">
        <f t="shared" si="16"/>
        <v>171.97531044669645</v>
      </c>
    </row>
    <row r="130" spans="1:22" ht="16">
      <c r="A130" s="35">
        <v>2019</v>
      </c>
      <c r="B130" s="51">
        <v>43541</v>
      </c>
      <c r="C130" s="38" t="s">
        <v>444</v>
      </c>
      <c r="D130" s="38" t="s">
        <v>367</v>
      </c>
      <c r="E130" s="12">
        <v>5</v>
      </c>
      <c r="F130" s="37">
        <v>0.52986111111111101</v>
      </c>
      <c r="G130" s="12">
        <v>32</v>
      </c>
      <c r="H130" s="12" t="s">
        <v>280</v>
      </c>
      <c r="I130" s="38" t="str">
        <f>VLOOKUP(H130,'Species List'!A$2:J$202,2,0)</f>
        <v>Redband Parrotfish</v>
      </c>
      <c r="J130" s="38" t="str">
        <f>VLOOKUP(H130,'Species List'!A$2:J$202,3,0)</f>
        <v>Sparisoma aurofrenatum</v>
      </c>
      <c r="K130" s="38" t="str">
        <f>VLOOKUP(H130,'Species List'!A$2:J$202,4,0)</f>
        <v>Scaridae</v>
      </c>
      <c r="L130" s="38" t="str">
        <f>VLOOKUP(H130,'Species List'!A$2:J$202,5,0)</f>
        <v>Herbivore</v>
      </c>
      <c r="M130" s="59">
        <v>18</v>
      </c>
      <c r="N130" s="59">
        <v>1</v>
      </c>
      <c r="O130" s="59" t="s">
        <v>369</v>
      </c>
      <c r="P130" s="44">
        <f>VLOOKUP(H130,'Species List'!A$2:J$202,6,0)</f>
        <v>1.072E-2</v>
      </c>
      <c r="Q130" s="44">
        <f>VLOOKUP(H130,'Species List'!A$2:J$202,7,0)</f>
        <v>3.12</v>
      </c>
      <c r="R130" s="44">
        <f>VLOOKUP(H130,'Species List'!A$2:J$202,8,0)</f>
        <v>-4.0781000000000001</v>
      </c>
      <c r="S130" s="44">
        <f>VLOOKUP(H130,'Species List'!A$2:J$202,9,0)</f>
        <v>2.7437999999999998</v>
      </c>
      <c r="T130" s="44">
        <f t="shared" ref="T130:T193" si="17">P130*M130^Q130</f>
        <v>88.43923988864465</v>
      </c>
      <c r="U130" s="88">
        <f t="shared" si="15"/>
        <v>128.80024807719036</v>
      </c>
      <c r="V130" s="91">
        <f t="shared" si="16"/>
        <v>128.80024807719036</v>
      </c>
    </row>
    <row r="131" spans="1:22" ht="16">
      <c r="A131" s="35">
        <v>2019</v>
      </c>
      <c r="B131" s="51">
        <v>43541</v>
      </c>
      <c r="C131" s="38" t="s">
        <v>444</v>
      </c>
      <c r="D131" s="38" t="s">
        <v>367</v>
      </c>
      <c r="E131" s="12">
        <v>5</v>
      </c>
      <c r="F131" s="37">
        <v>0.52986111111111101</v>
      </c>
      <c r="G131" s="12">
        <v>32</v>
      </c>
      <c r="H131" s="12" t="s">
        <v>237</v>
      </c>
      <c r="I131" s="38" t="str">
        <f>VLOOKUP(H131,'Species List'!A$2:J$202,2,0)</f>
        <v>Blue Tang</v>
      </c>
      <c r="J131" s="38" t="str">
        <f>VLOOKUP(H131,'Species List'!A$2:J$202,3,0)</f>
        <v>Acanthurus coeruleus</v>
      </c>
      <c r="K131" s="38" t="str">
        <f>VLOOKUP(H131,'Species List'!A$2:J$202,4,0)</f>
        <v>Acanthuridae</v>
      </c>
      <c r="L131" s="38" t="str">
        <f>VLOOKUP(H131,'Species List'!A$2:J$202,5,0)</f>
        <v>Herbivore</v>
      </c>
      <c r="M131" s="59">
        <v>15</v>
      </c>
      <c r="N131" s="59">
        <v>1</v>
      </c>
      <c r="O131" s="59"/>
      <c r="P131" s="44">
        <f>VLOOKUP(H131,'Species List'!A$2:J$202,6,0)</f>
        <v>2.512E-2</v>
      </c>
      <c r="Q131" s="44">
        <f>VLOOKUP(H131,'Species List'!A$2:J$202,7,0)</f>
        <v>2.96</v>
      </c>
      <c r="R131" s="44">
        <f>VLOOKUP(H131,'Species List'!A$2:J$202,8,0)</f>
        <v>-2.8241999999999998</v>
      </c>
      <c r="S131" s="44">
        <f>VLOOKUP(H131,'Species List'!A$2:J$202,9,0)</f>
        <v>2.2637999999999998</v>
      </c>
      <c r="T131" s="44">
        <f t="shared" si="17"/>
        <v>76.076366478829684</v>
      </c>
      <c r="U131" s="88">
        <f t="shared" si="15"/>
        <v>126.48394196747614</v>
      </c>
      <c r="V131" s="91">
        <f t="shared" si="16"/>
        <v>126.48394196747614</v>
      </c>
    </row>
    <row r="132" spans="1:22" ht="16">
      <c r="A132" s="35">
        <v>2019</v>
      </c>
      <c r="B132" s="51">
        <v>43541</v>
      </c>
      <c r="C132" s="38" t="s">
        <v>444</v>
      </c>
      <c r="D132" s="38" t="s">
        <v>367</v>
      </c>
      <c r="E132" s="12">
        <v>5</v>
      </c>
      <c r="F132" s="37">
        <v>0.52986111111111101</v>
      </c>
      <c r="G132" s="12">
        <v>32</v>
      </c>
      <c r="H132" s="12" t="s">
        <v>302</v>
      </c>
      <c r="I132" s="38" t="str">
        <f>VLOOKUP(H132,'Species List'!A$2:J$202,2,0)</f>
        <v>Stoplight Parrotfish</v>
      </c>
      <c r="J132" s="38" t="str">
        <f>VLOOKUP(H132,'Species List'!A$2:J$202,3,0)</f>
        <v>Sparisoma viride</v>
      </c>
      <c r="K132" s="38" t="str">
        <f>VLOOKUP(H132,'Species List'!A$2:J$202,4,0)</f>
        <v>Scaridae</v>
      </c>
      <c r="L132" s="38" t="str">
        <f>VLOOKUP(H132,'Species List'!A$2:J$202,5,0)</f>
        <v>Herbivore</v>
      </c>
      <c r="M132" s="59">
        <v>26</v>
      </c>
      <c r="N132" s="59">
        <v>1</v>
      </c>
      <c r="O132" s="59" t="s">
        <v>369</v>
      </c>
      <c r="P132" s="44">
        <f>VLOOKUP(H132,'Species List'!A$2:J$202,6,0)</f>
        <v>1.38E-2</v>
      </c>
      <c r="Q132" s="44">
        <f>VLOOKUP(H132,'Species List'!A$2:J$202,7,0)</f>
        <v>3.04</v>
      </c>
      <c r="R132" s="44">
        <f>VLOOKUP(H132,'Species List'!A$2:J$202,8,0)</f>
        <v>-4.4317000000000002</v>
      </c>
      <c r="S132" s="44">
        <f>VLOOKUP(H132,'Species List'!A$2:J$202,9,0)</f>
        <v>2.9051</v>
      </c>
      <c r="T132" s="44">
        <f t="shared" si="17"/>
        <v>276.31092977022331</v>
      </c>
      <c r="U132" s="88">
        <f t="shared" si="15"/>
        <v>383.741768934785</v>
      </c>
      <c r="V132" s="91">
        <f t="shared" si="16"/>
        <v>383.741768934785</v>
      </c>
    </row>
    <row r="133" spans="1:22" ht="16">
      <c r="A133" s="35">
        <v>2019</v>
      </c>
      <c r="B133" s="51">
        <v>43541</v>
      </c>
      <c r="C133" s="38" t="s">
        <v>444</v>
      </c>
      <c r="D133" s="38" t="s">
        <v>367</v>
      </c>
      <c r="E133" s="12">
        <v>5</v>
      </c>
      <c r="F133" s="37">
        <v>0.52986111111111101</v>
      </c>
      <c r="G133" s="12">
        <v>32</v>
      </c>
      <c r="H133" s="12" t="s">
        <v>274</v>
      </c>
      <c r="I133" s="38" t="str">
        <f>VLOOKUP(H133,'Species List'!A$2:J$202,2,0)</f>
        <v>Princess Parrotfish</v>
      </c>
      <c r="J133" s="38" t="str">
        <f>VLOOKUP(H133,'Species List'!A$2:J$202,3,0)</f>
        <v>Scarus taeniopterus</v>
      </c>
      <c r="K133" s="38" t="str">
        <f>VLOOKUP(H133,'Species List'!A$2:J$202,4,0)</f>
        <v>Scaridae</v>
      </c>
      <c r="L133" s="38" t="str">
        <f>VLOOKUP(H133,'Species List'!A$2:J$202,5,0)</f>
        <v>Herbivore</v>
      </c>
      <c r="M133" s="59">
        <v>13</v>
      </c>
      <c r="N133" s="59">
        <v>1</v>
      </c>
      <c r="O133" s="59" t="s">
        <v>368</v>
      </c>
      <c r="P133" s="44">
        <f>VLOOKUP(H133,'Species List'!A$2:J$202,6,0)</f>
        <v>3.3500000000000002E-2</v>
      </c>
      <c r="Q133" s="44">
        <f>VLOOKUP(H133,'Species List'!A$2:J$202,7,0)</f>
        <v>2.7086000000000001</v>
      </c>
      <c r="R133" s="44">
        <f>VLOOKUP(H133,'Species List'!A$2:J$202,8,0)</f>
        <v>-3.2256999999999998</v>
      </c>
      <c r="S133" s="44">
        <f>VLOOKUP(H133,'Species List'!A$2:J$202,9,0)</f>
        <v>2.3852000000000002</v>
      </c>
      <c r="T133" s="44">
        <f t="shared" si="17"/>
        <v>34.855536441080481</v>
      </c>
      <c r="U133" s="88">
        <f t="shared" si="15"/>
        <v>65.535660968650873</v>
      </c>
      <c r="V133" s="91">
        <f t="shared" si="16"/>
        <v>65.535660968650873</v>
      </c>
    </row>
    <row r="134" spans="1:22" ht="16">
      <c r="A134" s="35">
        <v>2019</v>
      </c>
      <c r="B134" s="51">
        <v>43541</v>
      </c>
      <c r="C134" s="38" t="s">
        <v>444</v>
      </c>
      <c r="D134" s="38" t="s">
        <v>367</v>
      </c>
      <c r="E134" s="12">
        <v>5</v>
      </c>
      <c r="F134" s="37">
        <v>0.52986111111111101</v>
      </c>
      <c r="G134" s="12">
        <v>32</v>
      </c>
      <c r="H134" s="12" t="s">
        <v>274</v>
      </c>
      <c r="I134" s="38" t="str">
        <f>VLOOKUP(H134,'Species List'!A$2:J$202,2,0)</f>
        <v>Princess Parrotfish</v>
      </c>
      <c r="J134" s="38" t="str">
        <f>VLOOKUP(H134,'Species List'!A$2:J$202,3,0)</f>
        <v>Scarus taeniopterus</v>
      </c>
      <c r="K134" s="38" t="str">
        <f>VLOOKUP(H134,'Species List'!A$2:J$202,4,0)</f>
        <v>Scaridae</v>
      </c>
      <c r="L134" s="38" t="str">
        <f>VLOOKUP(H134,'Species List'!A$2:J$202,5,0)</f>
        <v>Herbivore</v>
      </c>
      <c r="M134" s="59">
        <v>12</v>
      </c>
      <c r="N134" s="59">
        <v>1</v>
      </c>
      <c r="O134" s="59" t="s">
        <v>368</v>
      </c>
      <c r="P134" s="44">
        <f>VLOOKUP(H134,'Species List'!A$2:J$202,6,0)</f>
        <v>3.3500000000000002E-2</v>
      </c>
      <c r="Q134" s="44">
        <f>VLOOKUP(H134,'Species List'!A$2:J$202,7,0)</f>
        <v>2.7086000000000001</v>
      </c>
      <c r="R134" s="44">
        <f>VLOOKUP(H134,'Species List'!A$2:J$202,8,0)</f>
        <v>-3.2256999999999998</v>
      </c>
      <c r="S134" s="44">
        <f>VLOOKUP(H134,'Species List'!A$2:J$202,9,0)</f>
        <v>2.3852000000000002</v>
      </c>
      <c r="T134" s="44">
        <f t="shared" si="17"/>
        <v>28.061774480442775</v>
      </c>
      <c r="U134" s="88">
        <f t="shared" si="15"/>
        <v>54.145592205106873</v>
      </c>
      <c r="V134" s="91">
        <f t="shared" si="16"/>
        <v>54.145592205106873</v>
      </c>
    </row>
    <row r="135" spans="1:22" ht="16">
      <c r="A135" s="35">
        <v>2019</v>
      </c>
      <c r="B135" s="51">
        <v>43541</v>
      </c>
      <c r="C135" s="38" t="s">
        <v>444</v>
      </c>
      <c r="D135" s="38" t="s">
        <v>367</v>
      </c>
      <c r="E135" s="12">
        <v>5</v>
      </c>
      <c r="F135" s="37">
        <v>0.52986111111111101</v>
      </c>
      <c r="G135" s="12">
        <v>32</v>
      </c>
      <c r="H135" s="12" t="s">
        <v>274</v>
      </c>
      <c r="I135" s="38" t="str">
        <f>VLOOKUP(H135,'Species List'!A$2:J$202,2,0)</f>
        <v>Princess Parrotfish</v>
      </c>
      <c r="J135" s="38" t="str">
        <f>VLOOKUP(H135,'Species List'!A$2:J$202,3,0)</f>
        <v>Scarus taeniopterus</v>
      </c>
      <c r="K135" s="38" t="str">
        <f>VLOOKUP(H135,'Species List'!A$2:J$202,4,0)</f>
        <v>Scaridae</v>
      </c>
      <c r="L135" s="38" t="str">
        <f>VLOOKUP(H135,'Species List'!A$2:J$202,5,0)</f>
        <v>Herbivore</v>
      </c>
      <c r="M135" s="59">
        <v>19</v>
      </c>
      <c r="N135" s="59">
        <v>1</v>
      </c>
      <c r="O135" s="59" t="s">
        <v>368</v>
      </c>
      <c r="P135" s="44">
        <f>VLOOKUP(H135,'Species List'!A$2:J$202,6,0)</f>
        <v>3.3500000000000002E-2</v>
      </c>
      <c r="Q135" s="44">
        <f>VLOOKUP(H135,'Species List'!A$2:J$202,7,0)</f>
        <v>2.7086000000000001</v>
      </c>
      <c r="R135" s="44">
        <f>VLOOKUP(H135,'Species List'!A$2:J$202,8,0)</f>
        <v>-3.2256999999999998</v>
      </c>
      <c r="S135" s="44">
        <f>VLOOKUP(H135,'Species List'!A$2:J$202,9,0)</f>
        <v>2.3852000000000002</v>
      </c>
      <c r="T135" s="44">
        <f t="shared" si="17"/>
        <v>97.426434846443598</v>
      </c>
      <c r="U135" s="88">
        <f t="shared" si="15"/>
        <v>162.02539503890316</v>
      </c>
      <c r="V135" s="91">
        <f t="shared" si="16"/>
        <v>162.02539503890316</v>
      </c>
    </row>
    <row r="136" spans="1:22" ht="16">
      <c r="A136" s="35">
        <v>2019</v>
      </c>
      <c r="B136" s="51">
        <v>43541</v>
      </c>
      <c r="C136" s="38" t="s">
        <v>444</v>
      </c>
      <c r="D136" s="38" t="s">
        <v>367</v>
      </c>
      <c r="E136" s="12">
        <v>5</v>
      </c>
      <c r="F136" s="37">
        <v>0.52986111111111101</v>
      </c>
      <c r="G136" s="12">
        <v>32</v>
      </c>
      <c r="H136" s="12" t="s">
        <v>277</v>
      </c>
      <c r="I136" s="38" t="str">
        <f>VLOOKUP(H136,'Species List'!A$2:J$202,2,0)</f>
        <v>Queen Parrotfish</v>
      </c>
      <c r="J136" s="38" t="str">
        <f>VLOOKUP(H136,'Species List'!A$2:J$202,3,0)</f>
        <v>Scarus vetula</v>
      </c>
      <c r="K136" s="38" t="str">
        <f>VLOOKUP(H136,'Species List'!A$2:J$202,4,0)</f>
        <v>Scaridae</v>
      </c>
      <c r="L136" s="38" t="str">
        <f>VLOOKUP(H136,'Species List'!A$2:J$202,5,0)</f>
        <v>Herbivore</v>
      </c>
      <c r="M136" s="59">
        <v>24</v>
      </c>
      <c r="N136" s="59">
        <v>1</v>
      </c>
      <c r="O136" s="59" t="s">
        <v>368</v>
      </c>
      <c r="P136" s="44">
        <f>VLOOKUP(H136,'Species List'!A$2:J$202,6,0)</f>
        <v>1.38E-2</v>
      </c>
      <c r="Q136" s="44">
        <f>VLOOKUP(H136,'Species List'!A$2:J$202,7,0)</f>
        <v>3.03</v>
      </c>
      <c r="R136" s="44">
        <f>VLOOKUP(H136,'Species List'!A$2:J$202,8,0)</f>
        <v>-5.0162000000000004</v>
      </c>
      <c r="S136" s="44">
        <f>VLOOKUP(H136,'Species List'!A$2:J$202,9,0)</f>
        <v>3.1109</v>
      </c>
      <c r="T136" s="44">
        <f t="shared" si="17"/>
        <v>209.85491670789031</v>
      </c>
      <c r="U136" s="88">
        <f t="shared" si="15"/>
        <v>244.56772957919503</v>
      </c>
      <c r="V136" s="91">
        <f t="shared" si="16"/>
        <v>244.56772957919503</v>
      </c>
    </row>
    <row r="137" spans="1:22" ht="16">
      <c r="A137" s="35">
        <v>2019</v>
      </c>
      <c r="B137" s="51">
        <v>43541</v>
      </c>
      <c r="C137" s="38" t="s">
        <v>444</v>
      </c>
      <c r="D137" s="38" t="s">
        <v>367</v>
      </c>
      <c r="E137" s="12">
        <v>5</v>
      </c>
      <c r="F137" s="37">
        <v>0.52986111111111101</v>
      </c>
      <c r="G137" s="12">
        <v>32</v>
      </c>
      <c r="H137" s="12" t="s">
        <v>302</v>
      </c>
      <c r="I137" s="38" t="str">
        <f>VLOOKUP(H137,'Species List'!A$2:J$202,2,0)</f>
        <v>Stoplight Parrotfish</v>
      </c>
      <c r="J137" s="38" t="str">
        <f>VLOOKUP(H137,'Species List'!A$2:J$202,3,0)</f>
        <v>Sparisoma viride</v>
      </c>
      <c r="K137" s="38" t="str">
        <f>VLOOKUP(H137,'Species List'!A$2:J$202,4,0)</f>
        <v>Scaridae</v>
      </c>
      <c r="L137" s="38" t="str">
        <f>VLOOKUP(H137,'Species List'!A$2:J$202,5,0)</f>
        <v>Herbivore</v>
      </c>
      <c r="M137" s="59">
        <v>14</v>
      </c>
      <c r="N137" s="59">
        <v>1</v>
      </c>
      <c r="O137" s="59" t="s">
        <v>368</v>
      </c>
      <c r="P137" s="44">
        <f>VLOOKUP(H137,'Species List'!A$2:J$202,6,0)</f>
        <v>1.38E-2</v>
      </c>
      <c r="Q137" s="44">
        <f>VLOOKUP(H137,'Species List'!A$2:J$202,7,0)</f>
        <v>3.04</v>
      </c>
      <c r="R137" s="44">
        <f>VLOOKUP(H137,'Species List'!A$2:J$202,8,0)</f>
        <v>-4.4317000000000002</v>
      </c>
      <c r="S137" s="44">
        <f>VLOOKUP(H137,'Species List'!A$2:J$202,9,0)</f>
        <v>2.9051</v>
      </c>
      <c r="T137" s="44">
        <f t="shared" si="17"/>
        <v>42.083157245422122</v>
      </c>
      <c r="U137" s="88">
        <f t="shared" si="15"/>
        <v>63.535515280093612</v>
      </c>
      <c r="V137" s="91">
        <f t="shared" si="16"/>
        <v>63.535515280093612</v>
      </c>
    </row>
    <row r="138" spans="1:22" ht="16">
      <c r="A138" s="35">
        <v>2019</v>
      </c>
      <c r="B138" s="51">
        <v>43541</v>
      </c>
      <c r="C138" s="38" t="s">
        <v>444</v>
      </c>
      <c r="D138" s="38" t="s">
        <v>367</v>
      </c>
      <c r="E138" s="12">
        <v>5</v>
      </c>
      <c r="F138" s="37">
        <v>0.52986111111111101</v>
      </c>
      <c r="G138" s="12">
        <v>32</v>
      </c>
      <c r="H138" s="12" t="s">
        <v>274</v>
      </c>
      <c r="I138" s="38" t="str">
        <f>VLOOKUP(H138,'Species List'!A$2:J$202,2,0)</f>
        <v>Princess Parrotfish</v>
      </c>
      <c r="J138" s="38" t="str">
        <f>VLOOKUP(H138,'Species List'!A$2:J$202,3,0)</f>
        <v>Scarus taeniopterus</v>
      </c>
      <c r="K138" s="38" t="str">
        <f>VLOOKUP(H138,'Species List'!A$2:J$202,4,0)</f>
        <v>Scaridae</v>
      </c>
      <c r="L138" s="38" t="str">
        <f>VLOOKUP(H138,'Species List'!A$2:J$202,5,0)</f>
        <v>Herbivore</v>
      </c>
      <c r="M138" s="59">
        <v>20</v>
      </c>
      <c r="N138" s="59">
        <v>1</v>
      </c>
      <c r="O138" s="59" t="s">
        <v>369</v>
      </c>
      <c r="P138" s="44">
        <f>VLOOKUP(H138,'Species List'!A$2:J$202,6,0)</f>
        <v>3.3500000000000002E-2</v>
      </c>
      <c r="Q138" s="44">
        <f>VLOOKUP(H138,'Species List'!A$2:J$202,7,0)</f>
        <v>2.7086000000000001</v>
      </c>
      <c r="R138" s="44">
        <f>VLOOKUP(H138,'Species List'!A$2:J$202,8,0)</f>
        <v>-3.2256999999999998</v>
      </c>
      <c r="S138" s="44">
        <f>VLOOKUP(H138,'Species List'!A$2:J$202,9,0)</f>
        <v>2.3852000000000002</v>
      </c>
      <c r="T138" s="44">
        <f t="shared" si="17"/>
        <v>111.94756544450011</v>
      </c>
      <c r="U138" s="88">
        <f t="shared" si="15"/>
        <v>183.11197449783583</v>
      </c>
      <c r="V138" s="91">
        <f t="shared" si="16"/>
        <v>183.11197449783583</v>
      </c>
    </row>
    <row r="139" spans="1:22" ht="16">
      <c r="A139" s="35">
        <v>2019</v>
      </c>
      <c r="B139" s="51">
        <v>43541</v>
      </c>
      <c r="C139" s="38" t="s">
        <v>444</v>
      </c>
      <c r="D139" s="38" t="s">
        <v>367</v>
      </c>
      <c r="E139" s="12">
        <v>5</v>
      </c>
      <c r="F139" s="37">
        <v>0.52986111111111101</v>
      </c>
      <c r="G139" s="12">
        <v>32</v>
      </c>
      <c r="H139" s="12" t="s">
        <v>271</v>
      </c>
      <c r="I139" s="38" t="str">
        <f>VLOOKUP(H139,'Species List'!A$2:J$202,2,0)</f>
        <v>Ocean Surgeonfish</v>
      </c>
      <c r="J139" s="38" t="str">
        <f>VLOOKUP(H139,'Species List'!A$2:J$202,3,0)</f>
        <v>Acanthurus bahianus</v>
      </c>
      <c r="K139" s="38" t="str">
        <f>VLOOKUP(H139,'Species List'!A$2:J$202,4,0)</f>
        <v>Acanthuridae</v>
      </c>
      <c r="L139" s="38" t="str">
        <f>VLOOKUP(H139,'Species List'!A$2:J$202,5,0)</f>
        <v>Herbivore</v>
      </c>
      <c r="M139" s="59">
        <v>15</v>
      </c>
      <c r="N139" s="59">
        <v>1</v>
      </c>
      <c r="O139" s="59"/>
      <c r="P139" s="44">
        <f>VLOOKUP(H139,'Species List'!A$2:J$202,6,0)</f>
        <v>1.8620000000000001E-2</v>
      </c>
      <c r="Q139" s="44">
        <f>VLOOKUP(H139,'Species List'!A$2:J$202,7,0)</f>
        <v>2.91</v>
      </c>
      <c r="R139" s="44">
        <f>VLOOKUP(H139,'Species List'!A$2:J$202,8,0)</f>
        <v>-4.6005000000000003</v>
      </c>
      <c r="S139" s="44">
        <f>VLOOKUP(H139,'Species List'!A$2:J$202,9,0)</f>
        <v>2.9752000000000001</v>
      </c>
      <c r="T139" s="44">
        <f t="shared" si="17"/>
        <v>49.249887240092868</v>
      </c>
      <c r="U139" s="88">
        <f t="shared" si="15"/>
        <v>74.783659607909669</v>
      </c>
      <c r="V139" s="91">
        <f t="shared" si="16"/>
        <v>74.783659607909669</v>
      </c>
    </row>
    <row r="140" spans="1:22" ht="16">
      <c r="A140" s="35">
        <v>2019</v>
      </c>
      <c r="B140" s="51">
        <v>43541</v>
      </c>
      <c r="C140" s="38" t="s">
        <v>444</v>
      </c>
      <c r="D140" s="38" t="s">
        <v>367</v>
      </c>
      <c r="E140" s="12">
        <v>5</v>
      </c>
      <c r="F140" s="37">
        <v>0.52986111111111101</v>
      </c>
      <c r="G140" s="12">
        <v>32</v>
      </c>
      <c r="H140" s="12" t="s">
        <v>274</v>
      </c>
      <c r="I140" s="38" t="str">
        <f>VLOOKUP(H140,'Species List'!A$2:J$202,2,0)</f>
        <v>Princess Parrotfish</v>
      </c>
      <c r="J140" s="38" t="str">
        <f>VLOOKUP(H140,'Species List'!A$2:J$202,3,0)</f>
        <v>Scarus taeniopterus</v>
      </c>
      <c r="K140" s="38" t="str">
        <f>VLOOKUP(H140,'Species List'!A$2:J$202,4,0)</f>
        <v>Scaridae</v>
      </c>
      <c r="L140" s="38" t="str">
        <f>VLOOKUP(H140,'Species List'!A$2:J$202,5,0)</f>
        <v>Herbivore</v>
      </c>
      <c r="M140" s="59">
        <v>12</v>
      </c>
      <c r="N140" s="59">
        <v>1</v>
      </c>
      <c r="O140" s="59" t="s">
        <v>368</v>
      </c>
      <c r="P140" s="44">
        <f>VLOOKUP(H140,'Species List'!A$2:J$202,6,0)</f>
        <v>3.3500000000000002E-2</v>
      </c>
      <c r="Q140" s="44">
        <f>VLOOKUP(H140,'Species List'!A$2:J$202,7,0)</f>
        <v>2.7086000000000001</v>
      </c>
      <c r="R140" s="44">
        <f>VLOOKUP(H140,'Species List'!A$2:J$202,8,0)</f>
        <v>-3.2256999999999998</v>
      </c>
      <c r="S140" s="44">
        <f>VLOOKUP(H140,'Species List'!A$2:J$202,9,0)</f>
        <v>2.3852000000000002</v>
      </c>
      <c r="T140" s="44">
        <f t="shared" si="17"/>
        <v>28.061774480442775</v>
      </c>
      <c r="U140" s="88">
        <f t="shared" si="15"/>
        <v>54.145592205106873</v>
      </c>
      <c r="V140" s="91">
        <f t="shared" si="16"/>
        <v>54.145592205106873</v>
      </c>
    </row>
    <row r="141" spans="1:22" ht="16">
      <c r="A141" s="35">
        <v>2019</v>
      </c>
      <c r="B141" s="51">
        <v>43541</v>
      </c>
      <c r="C141" s="38" t="s">
        <v>444</v>
      </c>
      <c r="D141" s="38" t="s">
        <v>367</v>
      </c>
      <c r="E141" s="12">
        <v>5</v>
      </c>
      <c r="F141" s="37">
        <v>0.52986111111111101</v>
      </c>
      <c r="G141" s="12">
        <v>32</v>
      </c>
      <c r="H141" s="12" t="s">
        <v>303</v>
      </c>
      <c r="I141" s="38" t="str">
        <f>VLOOKUP(H141,'Species List'!A$2:J$202,2,0)</f>
        <v>Striped Parrotfish</v>
      </c>
      <c r="J141" s="38" t="str">
        <f>VLOOKUP(H141,'Species List'!A$2:J$202,3,0)</f>
        <v>Scarus iserti</v>
      </c>
      <c r="K141" s="38" t="str">
        <f>VLOOKUP(H141,'Species List'!A$2:J$202,4,0)</f>
        <v>Scaridae</v>
      </c>
      <c r="L141" s="38" t="str">
        <f>VLOOKUP(H141,'Species List'!A$2:J$202,5,0)</f>
        <v>Herbivore</v>
      </c>
      <c r="M141" s="59">
        <v>10</v>
      </c>
      <c r="N141" s="59">
        <v>1</v>
      </c>
      <c r="O141" s="59" t="s">
        <v>368</v>
      </c>
      <c r="P141" s="44">
        <f>VLOOKUP(H141,'Species List'!A$2:J$202,6,0)</f>
        <v>1.0959999999999999E-2</v>
      </c>
      <c r="Q141" s="44">
        <f>VLOOKUP(H141,'Species List'!A$2:J$202,7,0)</f>
        <v>3.01</v>
      </c>
      <c r="R141" s="44">
        <f>VLOOKUP(H141,'Species List'!A$2:J$202,8,0)</f>
        <v>-4.8887</v>
      </c>
      <c r="S141" s="44">
        <f>VLOOKUP(H141,'Species List'!A$2:J$202,9,0)</f>
        <v>3.0548000000000002</v>
      </c>
      <c r="T141" s="44">
        <f t="shared" si="17"/>
        <v>11.21529119539707</v>
      </c>
      <c r="U141" s="88">
        <f t="shared" si="15"/>
        <v>16.630296795457848</v>
      </c>
      <c r="V141" s="91">
        <f t="shared" si="16"/>
        <v>16.630296795457848</v>
      </c>
    </row>
    <row r="142" spans="1:22" ht="16">
      <c r="A142" s="35">
        <v>2019</v>
      </c>
      <c r="B142" s="51">
        <v>43541</v>
      </c>
      <c r="C142" s="38" t="s">
        <v>444</v>
      </c>
      <c r="D142" s="38" t="s">
        <v>367</v>
      </c>
      <c r="E142" s="12">
        <v>5</v>
      </c>
      <c r="F142" s="37">
        <v>0.52986111111111101</v>
      </c>
      <c r="G142" s="12">
        <v>32</v>
      </c>
      <c r="H142" s="12" t="s">
        <v>274</v>
      </c>
      <c r="I142" s="38" t="str">
        <f>VLOOKUP(H142,'Species List'!A$2:J$202,2,0)</f>
        <v>Princess Parrotfish</v>
      </c>
      <c r="J142" s="38" t="str">
        <f>VLOOKUP(H142,'Species List'!A$2:J$202,3,0)</f>
        <v>Scarus taeniopterus</v>
      </c>
      <c r="K142" s="38" t="str">
        <f>VLOOKUP(H142,'Species List'!A$2:J$202,4,0)</f>
        <v>Scaridae</v>
      </c>
      <c r="L142" s="38" t="str">
        <f>VLOOKUP(H142,'Species List'!A$2:J$202,5,0)</f>
        <v>Herbivore</v>
      </c>
      <c r="M142" s="59">
        <v>6</v>
      </c>
      <c r="N142" s="59">
        <v>1</v>
      </c>
      <c r="O142" s="59" t="s">
        <v>375</v>
      </c>
      <c r="P142" s="44">
        <f>VLOOKUP(H142,'Species List'!A$2:J$202,6,0)</f>
        <v>3.3500000000000002E-2</v>
      </c>
      <c r="Q142" s="44">
        <f>VLOOKUP(H142,'Species List'!A$2:J$202,7,0)</f>
        <v>2.7086000000000001</v>
      </c>
      <c r="R142" s="44">
        <f>VLOOKUP(H142,'Species List'!A$2:J$202,8,0)</f>
        <v>-3.2256999999999998</v>
      </c>
      <c r="S142" s="44">
        <f>VLOOKUP(H142,'Species List'!A$2:J$202,9,0)</f>
        <v>2.3852000000000002</v>
      </c>
      <c r="T142" s="44">
        <f t="shared" si="17"/>
        <v>4.2928457508060323</v>
      </c>
      <c r="U142" s="88">
        <f t="shared" si="15"/>
        <v>10.364452425850182</v>
      </c>
      <c r="V142" s="91">
        <f t="shared" si="16"/>
        <v>10.364452425850182</v>
      </c>
    </row>
    <row r="143" spans="1:22" ht="16">
      <c r="A143" s="35">
        <v>2019</v>
      </c>
      <c r="B143" s="51">
        <v>43541</v>
      </c>
      <c r="C143" s="38" t="s">
        <v>444</v>
      </c>
      <c r="D143" s="38" t="s">
        <v>367</v>
      </c>
      <c r="E143" s="12">
        <v>5</v>
      </c>
      <c r="F143" s="37">
        <v>0.52986111111111101</v>
      </c>
      <c r="G143" s="12">
        <v>32</v>
      </c>
      <c r="H143" s="12" t="s">
        <v>274</v>
      </c>
      <c r="I143" s="38" t="str">
        <f>VLOOKUP(H143,'Species List'!A$2:J$202,2,0)</f>
        <v>Princess Parrotfish</v>
      </c>
      <c r="J143" s="38" t="str">
        <f>VLOOKUP(H143,'Species List'!A$2:J$202,3,0)</f>
        <v>Scarus taeniopterus</v>
      </c>
      <c r="K143" s="38" t="str">
        <f>VLOOKUP(H143,'Species List'!A$2:J$202,4,0)</f>
        <v>Scaridae</v>
      </c>
      <c r="L143" s="38" t="str">
        <f>VLOOKUP(H143,'Species List'!A$2:J$202,5,0)</f>
        <v>Herbivore</v>
      </c>
      <c r="M143" s="59">
        <v>13</v>
      </c>
      <c r="N143" s="59">
        <v>2</v>
      </c>
      <c r="O143" s="59" t="s">
        <v>368</v>
      </c>
      <c r="P143" s="44">
        <f>VLOOKUP(H143,'Species List'!A$2:J$202,6,0)</f>
        <v>3.3500000000000002E-2</v>
      </c>
      <c r="Q143" s="44">
        <f>VLOOKUP(H143,'Species List'!A$2:J$202,7,0)</f>
        <v>2.7086000000000001</v>
      </c>
      <c r="R143" s="44">
        <f>VLOOKUP(H143,'Species List'!A$2:J$202,8,0)</f>
        <v>-3.2256999999999998</v>
      </c>
      <c r="S143" s="44">
        <f>VLOOKUP(H143,'Species List'!A$2:J$202,9,0)</f>
        <v>2.3852000000000002</v>
      </c>
      <c r="T143" s="44">
        <f t="shared" si="17"/>
        <v>34.855536441080481</v>
      </c>
      <c r="U143" s="88">
        <f t="shared" si="15"/>
        <v>65.535660968650873</v>
      </c>
      <c r="V143" s="91">
        <f t="shared" si="16"/>
        <v>131.07132193730175</v>
      </c>
    </row>
    <row r="144" spans="1:22" ht="16">
      <c r="A144" s="35">
        <v>2019</v>
      </c>
      <c r="B144" s="51">
        <v>43541</v>
      </c>
      <c r="C144" s="38" t="s">
        <v>444</v>
      </c>
      <c r="D144" s="38" t="s">
        <v>367</v>
      </c>
      <c r="E144" s="12">
        <v>5</v>
      </c>
      <c r="F144" s="37">
        <v>0.52986111111111101</v>
      </c>
      <c r="G144" s="12">
        <v>32</v>
      </c>
      <c r="H144" s="12" t="s">
        <v>274</v>
      </c>
      <c r="I144" s="38" t="str">
        <f>VLOOKUP(H144,'Species List'!A$2:J$202,2,0)</f>
        <v>Princess Parrotfish</v>
      </c>
      <c r="J144" s="38" t="str">
        <f>VLOOKUP(H144,'Species List'!A$2:J$202,3,0)</f>
        <v>Scarus taeniopterus</v>
      </c>
      <c r="K144" s="38" t="str">
        <f>VLOOKUP(H144,'Species List'!A$2:J$202,4,0)</f>
        <v>Scaridae</v>
      </c>
      <c r="L144" s="38" t="str">
        <f>VLOOKUP(H144,'Species List'!A$2:J$202,5,0)</f>
        <v>Herbivore</v>
      </c>
      <c r="M144" s="59">
        <v>15</v>
      </c>
      <c r="N144" s="59">
        <v>1</v>
      </c>
      <c r="O144" s="59" t="s">
        <v>368</v>
      </c>
      <c r="P144" s="44">
        <f>VLOOKUP(H144,'Species List'!A$2:J$202,6,0)</f>
        <v>3.3500000000000002E-2</v>
      </c>
      <c r="Q144" s="44">
        <f>VLOOKUP(H144,'Species List'!A$2:J$202,7,0)</f>
        <v>2.7086000000000001</v>
      </c>
      <c r="R144" s="44">
        <f>VLOOKUP(H144,'Species List'!A$2:J$202,8,0)</f>
        <v>-3.2256999999999998</v>
      </c>
      <c r="S144" s="44">
        <f>VLOOKUP(H144,'Species List'!A$2:J$202,9,0)</f>
        <v>2.3852000000000002</v>
      </c>
      <c r="T144" s="44">
        <f t="shared" si="17"/>
        <v>51.357702984233178</v>
      </c>
      <c r="U144" s="88">
        <f t="shared" si="15"/>
        <v>92.19616810425471</v>
      </c>
      <c r="V144" s="91">
        <f t="shared" si="16"/>
        <v>92.19616810425471</v>
      </c>
    </row>
    <row r="145" spans="1:22" ht="16">
      <c r="A145" s="35">
        <v>2019</v>
      </c>
      <c r="B145" s="51">
        <v>43541</v>
      </c>
      <c r="C145" s="38" t="s">
        <v>444</v>
      </c>
      <c r="D145" s="38" t="s">
        <v>367</v>
      </c>
      <c r="E145" s="12">
        <v>5</v>
      </c>
      <c r="F145" s="37">
        <v>0.52986111111111101</v>
      </c>
      <c r="G145" s="12">
        <v>32</v>
      </c>
      <c r="H145" s="12" t="s">
        <v>302</v>
      </c>
      <c r="I145" s="38" t="str">
        <f>VLOOKUP(H145,'Species List'!A$2:J$202,2,0)</f>
        <v>Stoplight Parrotfish</v>
      </c>
      <c r="J145" s="38" t="str">
        <f>VLOOKUP(H145,'Species List'!A$2:J$202,3,0)</f>
        <v>Sparisoma viride</v>
      </c>
      <c r="K145" s="38" t="str">
        <f>VLOOKUP(H145,'Species List'!A$2:J$202,4,0)</f>
        <v>Scaridae</v>
      </c>
      <c r="L145" s="38" t="str">
        <f>VLOOKUP(H145,'Species List'!A$2:J$202,5,0)</f>
        <v>Herbivore</v>
      </c>
      <c r="M145" s="59">
        <v>19</v>
      </c>
      <c r="N145" s="59">
        <v>1</v>
      </c>
      <c r="O145" s="59" t="s">
        <v>368</v>
      </c>
      <c r="P145" s="44">
        <f>VLOOKUP(H145,'Species List'!A$2:J$202,6,0)</f>
        <v>1.38E-2</v>
      </c>
      <c r="Q145" s="44">
        <f>VLOOKUP(H145,'Species List'!A$2:J$202,7,0)</f>
        <v>3.04</v>
      </c>
      <c r="R145" s="44">
        <f>VLOOKUP(H145,'Species List'!A$2:J$202,8,0)</f>
        <v>-4.4317000000000002</v>
      </c>
      <c r="S145" s="44">
        <f>VLOOKUP(H145,'Species List'!A$2:J$202,9,0)</f>
        <v>2.9051</v>
      </c>
      <c r="T145" s="44">
        <f t="shared" si="17"/>
        <v>106.48539183224881</v>
      </c>
      <c r="U145" s="88">
        <f t="shared" si="15"/>
        <v>154.2790962414671</v>
      </c>
      <c r="V145" s="91">
        <f t="shared" si="16"/>
        <v>154.2790962414671</v>
      </c>
    </row>
    <row r="146" spans="1:22" ht="16">
      <c r="A146" s="35">
        <v>2019</v>
      </c>
      <c r="B146" s="51">
        <v>43541</v>
      </c>
      <c r="C146" s="38" t="s">
        <v>444</v>
      </c>
      <c r="D146" s="38" t="s">
        <v>367</v>
      </c>
      <c r="E146" s="12">
        <v>5</v>
      </c>
      <c r="F146" s="37">
        <v>0.52986111111111101</v>
      </c>
      <c r="G146" s="12">
        <v>32</v>
      </c>
      <c r="H146" s="12" t="s">
        <v>280</v>
      </c>
      <c r="I146" s="38" t="str">
        <f>VLOOKUP(H146,'Species List'!A$2:J$202,2,0)</f>
        <v>Redband Parrotfish</v>
      </c>
      <c r="J146" s="38" t="str">
        <f>VLOOKUP(H146,'Species List'!A$2:J$202,3,0)</f>
        <v>Sparisoma aurofrenatum</v>
      </c>
      <c r="K146" s="38" t="str">
        <f>VLOOKUP(H146,'Species List'!A$2:J$202,4,0)</f>
        <v>Scaridae</v>
      </c>
      <c r="L146" s="38" t="str">
        <f>VLOOKUP(H146,'Species List'!A$2:J$202,5,0)</f>
        <v>Herbivore</v>
      </c>
      <c r="M146" s="59">
        <v>8</v>
      </c>
      <c r="N146" s="59">
        <v>1</v>
      </c>
      <c r="O146" s="59" t="s">
        <v>375</v>
      </c>
      <c r="P146" s="44">
        <f>VLOOKUP(H146,'Species List'!A$2:J$202,6,0)</f>
        <v>1.072E-2</v>
      </c>
      <c r="Q146" s="44">
        <f>VLOOKUP(H146,'Species List'!A$2:J$202,7,0)</f>
        <v>3.12</v>
      </c>
      <c r="R146" s="44">
        <f>VLOOKUP(H146,'Species List'!A$2:J$202,8,0)</f>
        <v>-4.0781000000000001</v>
      </c>
      <c r="S146" s="44">
        <f>VLOOKUP(H146,'Species List'!A$2:J$202,9,0)</f>
        <v>2.7437999999999998</v>
      </c>
      <c r="T146" s="44">
        <f t="shared" si="17"/>
        <v>7.0442627183996569</v>
      </c>
      <c r="U146" s="88">
        <f t="shared" si="15"/>
        <v>13.918688207229055</v>
      </c>
      <c r="V146" s="91">
        <f t="shared" si="16"/>
        <v>13.918688207229055</v>
      </c>
    </row>
    <row r="147" spans="1:22" ht="16">
      <c r="A147" s="35">
        <v>2019</v>
      </c>
      <c r="B147" s="51">
        <v>43541</v>
      </c>
      <c r="C147" s="38" t="s">
        <v>444</v>
      </c>
      <c r="D147" s="38" t="s">
        <v>367</v>
      </c>
      <c r="E147" s="12">
        <v>5</v>
      </c>
      <c r="F147" s="37">
        <v>0.52986111111111101</v>
      </c>
      <c r="G147" s="12">
        <v>32</v>
      </c>
      <c r="H147" s="12" t="s">
        <v>280</v>
      </c>
      <c r="I147" s="38" t="str">
        <f>VLOOKUP(H147,'Species List'!A$2:J$202,2,0)</f>
        <v>Redband Parrotfish</v>
      </c>
      <c r="J147" s="38" t="str">
        <f>VLOOKUP(H147,'Species List'!A$2:J$202,3,0)</f>
        <v>Sparisoma aurofrenatum</v>
      </c>
      <c r="K147" s="38" t="str">
        <f>VLOOKUP(H147,'Species List'!A$2:J$202,4,0)</f>
        <v>Scaridae</v>
      </c>
      <c r="L147" s="38" t="str">
        <f>VLOOKUP(H147,'Species List'!A$2:J$202,5,0)</f>
        <v>Herbivore</v>
      </c>
      <c r="M147" s="59">
        <v>4</v>
      </c>
      <c r="N147" s="59">
        <v>1</v>
      </c>
      <c r="O147" s="59" t="s">
        <v>375</v>
      </c>
      <c r="P147" s="44">
        <f>VLOOKUP(H147,'Species List'!A$2:J$202,6,0)</f>
        <v>1.072E-2</v>
      </c>
      <c r="Q147" s="44">
        <f>VLOOKUP(H147,'Species List'!A$2:J$202,7,0)</f>
        <v>3.12</v>
      </c>
      <c r="R147" s="44">
        <f>VLOOKUP(H147,'Species List'!A$2:J$202,8,0)</f>
        <v>-4.0781000000000001</v>
      </c>
      <c r="S147" s="44">
        <f>VLOOKUP(H147,'Species List'!A$2:J$202,9,0)</f>
        <v>2.7437999999999998</v>
      </c>
      <c r="T147" s="44">
        <f t="shared" si="17"/>
        <v>0.81025544515357217</v>
      </c>
      <c r="U147" s="88">
        <f t="shared" si="15"/>
        <v>2.0779361768346503</v>
      </c>
      <c r="V147" s="91">
        <f t="shared" si="16"/>
        <v>2.0779361768346503</v>
      </c>
    </row>
    <row r="148" spans="1:22" ht="16">
      <c r="A148" s="35">
        <v>2019</v>
      </c>
      <c r="B148" s="51">
        <v>43541</v>
      </c>
      <c r="C148" s="38" t="s">
        <v>444</v>
      </c>
      <c r="D148" s="38" t="s">
        <v>367</v>
      </c>
      <c r="E148" s="12">
        <v>5</v>
      </c>
      <c r="F148" s="37">
        <v>0.52986111111111101</v>
      </c>
      <c r="G148" s="12">
        <v>32</v>
      </c>
      <c r="H148" s="12" t="s">
        <v>303</v>
      </c>
      <c r="I148" s="38" t="str">
        <f>VLOOKUP(H148,'Species List'!A$2:J$202,2,0)</f>
        <v>Striped Parrotfish</v>
      </c>
      <c r="J148" s="38" t="str">
        <f>VLOOKUP(H148,'Species List'!A$2:J$202,3,0)</f>
        <v>Scarus iserti</v>
      </c>
      <c r="K148" s="38" t="str">
        <f>VLOOKUP(H148,'Species List'!A$2:J$202,4,0)</f>
        <v>Scaridae</v>
      </c>
      <c r="L148" s="38" t="str">
        <f>VLOOKUP(H148,'Species List'!A$2:J$202,5,0)</f>
        <v>Herbivore</v>
      </c>
      <c r="M148" s="59">
        <v>13</v>
      </c>
      <c r="N148" s="59">
        <v>5</v>
      </c>
      <c r="O148" s="59" t="s">
        <v>368</v>
      </c>
      <c r="P148" s="44">
        <f>VLOOKUP(H148,'Species List'!A$2:J$202,6,0)</f>
        <v>1.0959999999999999E-2</v>
      </c>
      <c r="Q148" s="44">
        <f>VLOOKUP(H148,'Species List'!A$2:J$202,7,0)</f>
        <v>3.01</v>
      </c>
      <c r="R148" s="44">
        <f>VLOOKUP(H148,'Species List'!A$2:J$202,8,0)</f>
        <v>-4.8887</v>
      </c>
      <c r="S148" s="44">
        <f>VLOOKUP(H148,'Species List'!A$2:J$202,9,0)</f>
        <v>3.0548000000000002</v>
      </c>
      <c r="T148" s="44">
        <f t="shared" si="17"/>
        <v>24.704726176219836</v>
      </c>
      <c r="U148" s="88">
        <f t="shared" si="15"/>
        <v>37.065866108828203</v>
      </c>
      <c r="V148" s="91">
        <f t="shared" si="16"/>
        <v>185.32933054414102</v>
      </c>
    </row>
    <row r="149" spans="1:22" ht="16">
      <c r="A149" s="35">
        <v>2019</v>
      </c>
      <c r="B149" s="51">
        <v>43541</v>
      </c>
      <c r="C149" s="38" t="s">
        <v>444</v>
      </c>
      <c r="D149" s="38" t="s">
        <v>367</v>
      </c>
      <c r="E149" s="12">
        <v>5</v>
      </c>
      <c r="F149" s="37">
        <v>0.52986111111111101</v>
      </c>
      <c r="G149" s="12">
        <v>32</v>
      </c>
      <c r="H149" s="12" t="s">
        <v>258</v>
      </c>
      <c r="I149" s="38" t="str">
        <f>VLOOKUP(H149,'Species List'!A$2:J$202,2,0)</f>
        <v>Honeycomb Cowfish</v>
      </c>
      <c r="J149" s="38" t="str">
        <f>VLOOKUP(H149,'Species List'!A$2:J$202,3,0)</f>
        <v>Acanthostracion polygonia</v>
      </c>
      <c r="K149" s="38" t="str">
        <f>VLOOKUP(H149,'Species List'!A$2:J$202,4,0)</f>
        <v>Ostraciidae</v>
      </c>
      <c r="L149" s="38" t="str">
        <f>VLOOKUP(H149,'Species List'!A$2:J$202,5,0)</f>
        <v>Omnivore</v>
      </c>
      <c r="M149" s="59">
        <v>23</v>
      </c>
      <c r="N149" s="59">
        <v>1</v>
      </c>
      <c r="O149" s="59"/>
      <c r="P149" s="44">
        <f>VLOOKUP(H149,'Species List'!A$2:J$202,6,0)</f>
        <v>2.818E-2</v>
      </c>
      <c r="Q149" s="44">
        <f>VLOOKUP(H149,'Species List'!A$2:J$202,7,0)</f>
        <v>2.83</v>
      </c>
      <c r="R149" s="44" t="str">
        <f>VLOOKUP(H149,'Species List'!A$2:J$202,8,0)</f>
        <v>NA</v>
      </c>
      <c r="S149" s="44" t="str">
        <f>VLOOKUP(H149,'Species List'!A$2:J$202,9,0)</f>
        <v>NA</v>
      </c>
      <c r="T149" s="44">
        <f t="shared" si="17"/>
        <v>201.20129177701904</v>
      </c>
      <c r="U149" s="87" t="s">
        <v>450</v>
      </c>
      <c r="V149" s="91">
        <f t="shared" ref="V149:V166" si="18">N149*T149</f>
        <v>201.20129177701904</v>
      </c>
    </row>
    <row r="150" spans="1:22" ht="16">
      <c r="A150" s="35">
        <v>2019</v>
      </c>
      <c r="B150" s="51">
        <v>43541</v>
      </c>
      <c r="C150" s="38" t="s">
        <v>444</v>
      </c>
      <c r="D150" s="38" t="s">
        <v>367</v>
      </c>
      <c r="E150" s="12">
        <v>5</v>
      </c>
      <c r="F150" s="37">
        <v>0.52986111111111101</v>
      </c>
      <c r="G150" s="12">
        <v>32</v>
      </c>
      <c r="H150" s="12" t="s">
        <v>239</v>
      </c>
      <c r="I150" s="38" t="str">
        <f>VLOOKUP(H150,'Species List'!A$2:J$202,2,0)</f>
        <v>Brown Chromis</v>
      </c>
      <c r="J150" s="38" t="str">
        <f>VLOOKUP(H150,'Species List'!A$2:J$202,3,0)</f>
        <v>Chromis multilineata</v>
      </c>
      <c r="K150" s="38" t="str">
        <f>VLOOKUP(H150,'Species List'!A$2:J$202,4,0)</f>
        <v>Pomacentridae</v>
      </c>
      <c r="L150" s="38" t="str">
        <f>VLOOKUP(H150,'Species List'!A$2:J$202,5,0)</f>
        <v>Planktivore</v>
      </c>
      <c r="M150" s="59">
        <v>3</v>
      </c>
      <c r="N150" s="59">
        <v>40</v>
      </c>
      <c r="O150" s="59"/>
      <c r="P150" s="44">
        <f>VLOOKUP(H150,'Species List'!A$2:J$202,6,0)</f>
        <v>1.4789999999999999E-2</v>
      </c>
      <c r="Q150" s="44">
        <f>VLOOKUP(H150,'Species List'!A$2:J$202,7,0)</f>
        <v>2.98</v>
      </c>
      <c r="R150" s="44" t="str">
        <f>VLOOKUP(H150,'Species List'!A$2:J$202,8,0)</f>
        <v>NA</v>
      </c>
      <c r="S150" s="44" t="str">
        <f>VLOOKUP(H150,'Species List'!A$2:J$202,9,0)</f>
        <v>NA</v>
      </c>
      <c r="T150" s="44">
        <f t="shared" si="17"/>
        <v>0.39065151514322999</v>
      </c>
      <c r="U150" s="87" t="s">
        <v>450</v>
      </c>
      <c r="V150" s="91">
        <f t="shared" si="18"/>
        <v>15.626060605729199</v>
      </c>
    </row>
    <row r="151" spans="1:22" ht="16">
      <c r="A151" s="35">
        <v>2019</v>
      </c>
      <c r="B151" s="51">
        <v>43541</v>
      </c>
      <c r="C151" s="38" t="s">
        <v>444</v>
      </c>
      <c r="D151" s="38" t="s">
        <v>367</v>
      </c>
      <c r="E151" s="12">
        <v>5</v>
      </c>
      <c r="F151" s="37">
        <v>0.52986111111111101</v>
      </c>
      <c r="G151" s="12">
        <v>32</v>
      </c>
      <c r="H151" s="12" t="s">
        <v>239</v>
      </c>
      <c r="I151" s="38" t="str">
        <f>VLOOKUP(H151,'Species List'!A$2:J$202,2,0)</f>
        <v>Brown Chromis</v>
      </c>
      <c r="J151" s="38" t="str">
        <f>VLOOKUP(H151,'Species List'!A$2:J$202,3,0)</f>
        <v>Chromis multilineata</v>
      </c>
      <c r="K151" s="38" t="str">
        <f>VLOOKUP(H151,'Species List'!A$2:J$202,4,0)</f>
        <v>Pomacentridae</v>
      </c>
      <c r="L151" s="38" t="str">
        <f>VLOOKUP(H151,'Species List'!A$2:J$202,5,0)</f>
        <v>Planktivore</v>
      </c>
      <c r="M151" s="59">
        <v>7</v>
      </c>
      <c r="N151" s="59">
        <v>200</v>
      </c>
      <c r="O151" s="59"/>
      <c r="P151" s="44">
        <f>VLOOKUP(H151,'Species List'!A$2:J$202,6,0)</f>
        <v>1.4789999999999999E-2</v>
      </c>
      <c r="Q151" s="44">
        <f>VLOOKUP(H151,'Species List'!A$2:J$202,7,0)</f>
        <v>2.98</v>
      </c>
      <c r="R151" s="44" t="str">
        <f>VLOOKUP(H151,'Species List'!A$2:J$202,8,0)</f>
        <v>NA</v>
      </c>
      <c r="S151" s="44" t="str">
        <f>VLOOKUP(H151,'Species List'!A$2:J$202,9,0)</f>
        <v>NA</v>
      </c>
      <c r="T151" s="44">
        <f t="shared" si="17"/>
        <v>4.8793315934340233</v>
      </c>
      <c r="U151" s="87" t="s">
        <v>450</v>
      </c>
      <c r="V151" s="91">
        <f t="shared" si="18"/>
        <v>975.86631868680468</v>
      </c>
    </row>
    <row r="152" spans="1:22" ht="16">
      <c r="A152" s="35">
        <v>2019</v>
      </c>
      <c r="B152" s="51">
        <v>43541</v>
      </c>
      <c r="C152" s="38" t="s">
        <v>444</v>
      </c>
      <c r="D152" s="38" t="s">
        <v>367</v>
      </c>
      <c r="E152" s="12">
        <v>5</v>
      </c>
      <c r="F152" s="37">
        <v>0.52986111111111101</v>
      </c>
      <c r="G152" s="12">
        <v>32</v>
      </c>
      <c r="H152" s="12" t="s">
        <v>239</v>
      </c>
      <c r="I152" s="38" t="str">
        <f>VLOOKUP(H152,'Species List'!A$2:J$202,2,0)</f>
        <v>Brown Chromis</v>
      </c>
      <c r="J152" s="38" t="str">
        <f>VLOOKUP(H152,'Species List'!A$2:J$202,3,0)</f>
        <v>Chromis multilineata</v>
      </c>
      <c r="K152" s="38" t="str">
        <f>VLOOKUP(H152,'Species List'!A$2:J$202,4,0)</f>
        <v>Pomacentridae</v>
      </c>
      <c r="L152" s="38" t="str">
        <f>VLOOKUP(H152,'Species List'!A$2:J$202,5,0)</f>
        <v>Planktivore</v>
      </c>
      <c r="M152" s="59">
        <v>14</v>
      </c>
      <c r="N152" s="59">
        <v>10</v>
      </c>
      <c r="O152" s="59"/>
      <c r="P152" s="44">
        <f>VLOOKUP(H152,'Species List'!A$2:J$202,6,0)</f>
        <v>1.4789999999999999E-2</v>
      </c>
      <c r="Q152" s="44">
        <f>VLOOKUP(H152,'Species List'!A$2:J$202,7,0)</f>
        <v>2.98</v>
      </c>
      <c r="R152" s="44" t="str">
        <f>VLOOKUP(H152,'Species List'!A$2:J$202,8,0)</f>
        <v>NA</v>
      </c>
      <c r="S152" s="44" t="str">
        <f>VLOOKUP(H152,'Species List'!A$2:J$202,9,0)</f>
        <v>NA</v>
      </c>
      <c r="T152" s="44">
        <f t="shared" si="17"/>
        <v>38.49725114809862</v>
      </c>
      <c r="U152" s="87" t="s">
        <v>450</v>
      </c>
      <c r="V152" s="91">
        <f t="shared" si="18"/>
        <v>384.97251148098621</v>
      </c>
    </row>
    <row r="153" spans="1:22" ht="16">
      <c r="A153" s="35">
        <v>2019</v>
      </c>
      <c r="B153" s="36">
        <v>43544</v>
      </c>
      <c r="C153" s="12" t="s">
        <v>444</v>
      </c>
      <c r="D153" s="12" t="s">
        <v>440</v>
      </c>
      <c r="E153" s="12">
        <v>6</v>
      </c>
      <c r="F153" s="37">
        <v>0.63055555555555554</v>
      </c>
      <c r="G153" s="12">
        <v>30</v>
      </c>
      <c r="H153" s="12" t="s">
        <v>313</v>
      </c>
      <c r="I153" s="12" t="str">
        <f>VLOOKUP(H153,'[1]Species List'!A$2:I$202,2,0)</f>
        <v>Yellowtail Snapper</v>
      </c>
      <c r="J153" s="38" t="str">
        <f>VLOOKUP(H153,'Species List'!A$2:J$202,3,0)</f>
        <v>Ocyurus chrysurus</v>
      </c>
      <c r="K153" s="12" t="str">
        <f>VLOOKUP(H153,'[1]Species List'!A$2:I$202,4,0)</f>
        <v>Lutjanidae</v>
      </c>
      <c r="L153" s="38" t="str">
        <f>VLOOKUP(H153,'Species List'!A$2:J$202,5,0)</f>
        <v>Carnivore</v>
      </c>
      <c r="M153" s="60">
        <v>15</v>
      </c>
      <c r="N153" s="60">
        <v>1</v>
      </c>
      <c r="O153" s="60"/>
      <c r="P153" s="44">
        <f>VLOOKUP(H153,'Species List'!A$2:J$202,6,0)</f>
        <v>1.4789999999999999E-2</v>
      </c>
      <c r="Q153" s="44">
        <f>VLOOKUP(H153,'Species List'!A$2:J$202,7,0)</f>
        <v>2.95</v>
      </c>
      <c r="R153" s="44" t="str">
        <f>VLOOKUP(H153,'Species List'!A$2:J$202,8,0)</f>
        <v>NA</v>
      </c>
      <c r="S153" s="44" t="str">
        <f>VLOOKUP(H153,'Species List'!A$2:J$202,9,0)</f>
        <v>NA</v>
      </c>
      <c r="T153" s="44">
        <f t="shared" si="17"/>
        <v>43.595070890423948</v>
      </c>
      <c r="U153" s="87" t="s">
        <v>450</v>
      </c>
      <c r="V153" s="91">
        <f t="shared" si="18"/>
        <v>43.595070890423948</v>
      </c>
    </row>
    <row r="154" spans="1:22" ht="16">
      <c r="A154" s="35">
        <v>2019</v>
      </c>
      <c r="B154" s="36">
        <v>43544</v>
      </c>
      <c r="C154" s="12" t="s">
        <v>444</v>
      </c>
      <c r="D154" s="12" t="s">
        <v>440</v>
      </c>
      <c r="E154" s="12">
        <v>6</v>
      </c>
      <c r="F154" s="37">
        <v>0.63055555555555598</v>
      </c>
      <c r="G154" s="12">
        <v>30</v>
      </c>
      <c r="H154" s="12" t="s">
        <v>253</v>
      </c>
      <c r="I154" s="12" t="str">
        <f>VLOOKUP(H154,'[1]Species List'!A$2:I$202,2,0)</f>
        <v>French Grunt</v>
      </c>
      <c r="J154" s="38" t="str">
        <f>VLOOKUP(H154,'Species List'!A$2:J$202,3,0)</f>
        <v>Haemulon flavolineatum</v>
      </c>
      <c r="K154" s="12" t="str">
        <f>VLOOKUP(H154,'[1]Species List'!A$2:I$202,4,0)</f>
        <v>Haemulidae</v>
      </c>
      <c r="L154" s="38" t="str">
        <f>VLOOKUP(H154,'Species List'!A$2:J$202,5,0)</f>
        <v>Carnivore</v>
      </c>
      <c r="M154" s="60">
        <v>15</v>
      </c>
      <c r="N154" s="60">
        <v>1</v>
      </c>
      <c r="O154" s="60"/>
      <c r="P154" s="44">
        <f>VLOOKUP(H154,'Species List'!A$2:J$202,6,0)</f>
        <v>1.349E-2</v>
      </c>
      <c r="Q154" s="44">
        <f>VLOOKUP(H154,'Species List'!A$2:J$202,7,0)</f>
        <v>3</v>
      </c>
      <c r="R154" s="44" t="str">
        <f>VLOOKUP(H154,'Species List'!A$2:J$202,8,0)</f>
        <v>NA</v>
      </c>
      <c r="S154" s="44" t="str">
        <f>VLOOKUP(H154,'Species List'!A$2:J$202,9,0)</f>
        <v>NA</v>
      </c>
      <c r="T154" s="44">
        <f t="shared" si="17"/>
        <v>45.528750000000002</v>
      </c>
      <c r="U154" s="87" t="s">
        <v>450</v>
      </c>
      <c r="V154" s="91">
        <f t="shared" si="18"/>
        <v>45.528750000000002</v>
      </c>
    </row>
    <row r="155" spans="1:22" ht="16">
      <c r="A155" s="35">
        <v>2019</v>
      </c>
      <c r="B155" s="36">
        <v>43544</v>
      </c>
      <c r="C155" s="12" t="s">
        <v>444</v>
      </c>
      <c r="D155" s="12" t="s">
        <v>440</v>
      </c>
      <c r="E155" s="12">
        <v>6</v>
      </c>
      <c r="F155" s="37">
        <v>0.63055555555555598</v>
      </c>
      <c r="G155" s="12">
        <v>30</v>
      </c>
      <c r="H155" s="12" t="s">
        <v>310</v>
      </c>
      <c r="I155" s="12" t="str">
        <f>VLOOKUP(H155,'[1]Species List'!A$2:I$202,2,0)</f>
        <v>Yellowhead Wrasse</v>
      </c>
      <c r="J155" s="38" t="str">
        <f>VLOOKUP(H155,'Species List'!A$2:J$202,3,0)</f>
        <v>Halichoeres garnoti</v>
      </c>
      <c r="K155" s="12" t="str">
        <f>VLOOKUP(H155,'[1]Species List'!A$2:I$202,4,0)</f>
        <v>Labridae</v>
      </c>
      <c r="L155" s="38" t="str">
        <f>VLOOKUP(H155,'Species List'!A$2:J$202,5,0)</f>
        <v>Carnivore</v>
      </c>
      <c r="M155" s="60">
        <v>13</v>
      </c>
      <c r="N155" s="60">
        <v>1</v>
      </c>
      <c r="O155" s="60"/>
      <c r="P155" s="44">
        <f>VLOOKUP(H155,'Species List'!A$2:J$202,6,0)</f>
        <v>0.01</v>
      </c>
      <c r="Q155" s="44">
        <f>VLOOKUP(H155,'Species List'!A$2:J$202,7,0)</f>
        <v>3.13</v>
      </c>
      <c r="R155" s="44" t="str">
        <f>VLOOKUP(H155,'Species List'!A$2:J$202,8,0)</f>
        <v>NA</v>
      </c>
      <c r="S155" s="44" t="str">
        <f>VLOOKUP(H155,'Species List'!A$2:J$202,9,0)</f>
        <v>NA</v>
      </c>
      <c r="T155" s="44">
        <f t="shared" si="17"/>
        <v>30.664980490582739</v>
      </c>
      <c r="U155" s="87" t="s">
        <v>450</v>
      </c>
      <c r="V155" s="91">
        <f t="shared" si="18"/>
        <v>30.664980490582739</v>
      </c>
    </row>
    <row r="156" spans="1:22" ht="16">
      <c r="A156" s="35">
        <v>2019</v>
      </c>
      <c r="B156" s="36">
        <v>43544</v>
      </c>
      <c r="C156" s="12" t="s">
        <v>444</v>
      </c>
      <c r="D156" s="12" t="s">
        <v>440</v>
      </c>
      <c r="E156" s="12">
        <v>6</v>
      </c>
      <c r="F156" s="37">
        <v>0.63055555555555598</v>
      </c>
      <c r="G156" s="12">
        <v>30</v>
      </c>
      <c r="H156" s="12" t="s">
        <v>227</v>
      </c>
      <c r="I156" s="12" t="str">
        <f>VLOOKUP(H156,'[1]Species List'!A$2:I$202,2,0)</f>
        <v>Hamlet spp.</v>
      </c>
      <c r="J156" s="38" t="str">
        <f>VLOOKUP(H156,'Species List'!A$2:J$202,3,0)</f>
        <v>Hypoplectrus puella</v>
      </c>
      <c r="K156" s="12" t="str">
        <f>VLOOKUP(H156,'[1]Species List'!A$2:I$202,4,0)</f>
        <v>Serranidae</v>
      </c>
      <c r="L156" s="38" t="str">
        <f>VLOOKUP(H156,'Species List'!A$2:J$202,5,0)</f>
        <v>Carnivore</v>
      </c>
      <c r="M156" s="60">
        <v>14</v>
      </c>
      <c r="N156" s="60">
        <v>1</v>
      </c>
      <c r="O156" s="60"/>
      <c r="P156" s="44">
        <f>VLOOKUP(H156,'Species List'!A$2:J$202,6,0)</f>
        <v>1.7780000000000001E-2</v>
      </c>
      <c r="Q156" s="44">
        <f>VLOOKUP(H156,'Species List'!A$2:J$202,7,0)</f>
        <v>3.03</v>
      </c>
      <c r="R156" s="44" t="str">
        <f>VLOOKUP(H156,'Species List'!A$2:J$202,8,0)</f>
        <v>NA</v>
      </c>
      <c r="S156" s="44" t="str">
        <f>VLOOKUP(H156,'Species List'!A$2:J$202,9,0)</f>
        <v>NA</v>
      </c>
      <c r="T156" s="44">
        <f t="shared" si="17"/>
        <v>52.807998175556747</v>
      </c>
      <c r="U156" s="87" t="s">
        <v>450</v>
      </c>
      <c r="V156" s="91">
        <f t="shared" si="18"/>
        <v>52.807998175556747</v>
      </c>
    </row>
    <row r="157" spans="1:22" ht="16">
      <c r="A157" s="35">
        <v>2019</v>
      </c>
      <c r="B157" s="36">
        <v>43544</v>
      </c>
      <c r="C157" s="12" t="s">
        <v>444</v>
      </c>
      <c r="D157" s="12" t="s">
        <v>440</v>
      </c>
      <c r="E157" s="12">
        <v>6</v>
      </c>
      <c r="F157" s="37">
        <v>0.63055555555555598</v>
      </c>
      <c r="G157" s="12">
        <v>30</v>
      </c>
      <c r="H157" s="12" t="s">
        <v>295</v>
      </c>
      <c r="I157" s="12" t="str">
        <f>VLOOKUP(H157,'[1]Species List'!A$2:I$202,2,0)</f>
        <v>Spanish Hogfish</v>
      </c>
      <c r="J157" s="38" t="str">
        <f>VLOOKUP(H157,'Species List'!A$2:J$202,3,0)</f>
        <v>Bodianus rufus</v>
      </c>
      <c r="K157" s="12" t="str">
        <f>VLOOKUP(H157,'[1]Species List'!A$2:I$202,4,0)</f>
        <v>Labridae</v>
      </c>
      <c r="L157" s="38" t="str">
        <f>VLOOKUP(H157,'Species List'!A$2:J$202,5,0)</f>
        <v>Carnivore</v>
      </c>
      <c r="M157" s="60">
        <v>7</v>
      </c>
      <c r="N157" s="60">
        <v>1</v>
      </c>
      <c r="O157" s="60"/>
      <c r="P157" s="44">
        <f>VLOOKUP(H157,'Species List'!A$2:J$202,6,0)</f>
        <v>1.44E-2</v>
      </c>
      <c r="Q157" s="44">
        <f>VLOOKUP(H157,'Species List'!A$2:J$202,7,0)</f>
        <v>3.0531999999999999</v>
      </c>
      <c r="R157" s="44" t="str">
        <f>VLOOKUP(H157,'Species List'!A$2:J$202,8,0)</f>
        <v>NA</v>
      </c>
      <c r="S157" s="44" t="str">
        <f>VLOOKUP(H157,'Species List'!A$2:J$202,9,0)</f>
        <v>NA</v>
      </c>
      <c r="T157" s="44">
        <f t="shared" si="17"/>
        <v>5.4779217958338</v>
      </c>
      <c r="U157" s="87" t="s">
        <v>450</v>
      </c>
      <c r="V157" s="91">
        <f t="shared" si="18"/>
        <v>5.4779217958338</v>
      </c>
    </row>
    <row r="158" spans="1:22" ht="16">
      <c r="A158" s="35">
        <v>2019</v>
      </c>
      <c r="B158" s="36">
        <v>43544</v>
      </c>
      <c r="C158" s="12" t="s">
        <v>444</v>
      </c>
      <c r="D158" s="12" t="s">
        <v>440</v>
      </c>
      <c r="E158" s="12">
        <v>6</v>
      </c>
      <c r="F158" s="37">
        <v>0.63055555555555598</v>
      </c>
      <c r="G158" s="12">
        <v>30</v>
      </c>
      <c r="H158" s="12" t="s">
        <v>301</v>
      </c>
      <c r="I158" s="12" t="str">
        <f>VLOOKUP(H158,'[1]Species List'!A$2:I$202,2,0)</f>
        <v>Squirrel Fish</v>
      </c>
      <c r="J158" s="38" t="str">
        <f>VLOOKUP(H158,'Species List'!A$2:J$202,3,0)</f>
        <v>Holocentrus adsensionis</v>
      </c>
      <c r="K158" s="12" t="str">
        <f>VLOOKUP(H158,'[1]Species List'!A$2:I$202,4,0)</f>
        <v>Holocentridae</v>
      </c>
      <c r="L158" s="38" t="str">
        <f>VLOOKUP(H158,'Species List'!A$2:J$202,5,0)</f>
        <v>Carnivore</v>
      </c>
      <c r="M158" s="60">
        <v>15</v>
      </c>
      <c r="N158" s="60">
        <v>1</v>
      </c>
      <c r="O158" s="60"/>
      <c r="P158" s="44">
        <f>VLOOKUP(H158,'Species List'!A$2:J$202,6,0)</f>
        <v>1.585E-2</v>
      </c>
      <c r="Q158" s="44">
        <f>VLOOKUP(H158,'Species List'!A$2:J$202,7,0)</f>
        <v>2.97</v>
      </c>
      <c r="R158" s="44" t="str">
        <f>VLOOKUP(H158,'Species List'!A$2:J$202,8,0)</f>
        <v>NA</v>
      </c>
      <c r="S158" s="44" t="str">
        <f>VLOOKUP(H158,'Species List'!A$2:J$202,9,0)</f>
        <v>NA</v>
      </c>
      <c r="T158" s="44">
        <f t="shared" si="17"/>
        <v>49.31968634150946</v>
      </c>
      <c r="U158" s="87" t="s">
        <v>450</v>
      </c>
      <c r="V158" s="91">
        <f t="shared" si="18"/>
        <v>49.31968634150946</v>
      </c>
    </row>
    <row r="159" spans="1:22" ht="16">
      <c r="A159" s="35">
        <v>2019</v>
      </c>
      <c r="B159" s="36">
        <v>43544</v>
      </c>
      <c r="C159" s="12" t="s">
        <v>444</v>
      </c>
      <c r="D159" s="12" t="s">
        <v>440</v>
      </c>
      <c r="E159" s="12">
        <v>6</v>
      </c>
      <c r="F159" s="37">
        <v>0.63055555555555598</v>
      </c>
      <c r="G159" s="12">
        <v>30</v>
      </c>
      <c r="H159" s="12" t="s">
        <v>238</v>
      </c>
      <c r="I159" s="12" t="str">
        <f>VLOOKUP(H159,'[1]Species List'!A$2:I$202,2,0)</f>
        <v>Bluehead Wrasse</v>
      </c>
      <c r="J159" s="38" t="str">
        <f>VLOOKUP(H159,'Species List'!A$2:J$202,3,0)</f>
        <v>Thalassoma bifasciatum</v>
      </c>
      <c r="K159" s="12" t="str">
        <f>VLOOKUP(H159,'[1]Species List'!A$2:I$202,4,0)</f>
        <v>Labridae</v>
      </c>
      <c r="L159" s="38" t="str">
        <f>VLOOKUP(H159,'Species List'!A$2:J$202,5,0)</f>
        <v>Carnivore</v>
      </c>
      <c r="M159" s="60">
        <v>6</v>
      </c>
      <c r="N159" s="60">
        <v>2</v>
      </c>
      <c r="O159" s="60"/>
      <c r="P159" s="44">
        <f>VLOOKUP(H159,'Species List'!A$2:J$202,6,0)</f>
        <v>8.9099999999999995E-3</v>
      </c>
      <c r="Q159" s="44">
        <f>VLOOKUP(H159,'Species List'!A$2:J$202,7,0)</f>
        <v>3.01</v>
      </c>
      <c r="R159" s="44" t="str">
        <f>VLOOKUP(H159,'Species List'!A$2:J$202,8,0)</f>
        <v>NA</v>
      </c>
      <c r="S159" s="44" t="str">
        <f>VLOOKUP(H159,'Species List'!A$2:J$202,9,0)</f>
        <v>NA</v>
      </c>
      <c r="T159" s="44">
        <f t="shared" si="17"/>
        <v>1.9593542699963782</v>
      </c>
      <c r="U159" s="87" t="s">
        <v>450</v>
      </c>
      <c r="V159" s="91">
        <f t="shared" si="18"/>
        <v>3.9187085399927564</v>
      </c>
    </row>
    <row r="160" spans="1:22" ht="16">
      <c r="A160" s="35">
        <v>2019</v>
      </c>
      <c r="B160" s="36">
        <v>43544</v>
      </c>
      <c r="C160" s="12" t="s">
        <v>444</v>
      </c>
      <c r="D160" s="12" t="s">
        <v>440</v>
      </c>
      <c r="E160" s="12">
        <v>6</v>
      </c>
      <c r="F160" s="37">
        <v>0.63055555555555598</v>
      </c>
      <c r="G160" s="12">
        <v>30</v>
      </c>
      <c r="H160" s="12" t="s">
        <v>236</v>
      </c>
      <c r="I160" s="12" t="str">
        <f>VLOOKUP(H160,'[1]Species List'!A$2:I$202,2,0)</f>
        <v>Blue Striped Grunt</v>
      </c>
      <c r="J160" s="38" t="str">
        <f>VLOOKUP(H160,'Species List'!A$2:J$202,3,0)</f>
        <v>Haemulon sciurus</v>
      </c>
      <c r="K160" s="12" t="str">
        <f>VLOOKUP(H160,'[1]Species List'!A$2:I$202,4,0)</f>
        <v>Haemulidae</v>
      </c>
      <c r="L160" s="38" t="str">
        <f>VLOOKUP(H160,'Species List'!A$2:J$202,5,0)</f>
        <v>Carnivore</v>
      </c>
      <c r="M160" s="60">
        <v>20</v>
      </c>
      <c r="N160" s="60">
        <v>1</v>
      </c>
      <c r="O160" s="60"/>
      <c r="P160" s="44">
        <f>VLOOKUP(H160,'Species List'!A$2:J$202,6,0)</f>
        <v>1.549E-2</v>
      </c>
      <c r="Q160" s="44">
        <f>VLOOKUP(H160,'Species List'!A$2:J$202,7,0)</f>
        <v>2.98</v>
      </c>
      <c r="R160" s="44" t="str">
        <f>VLOOKUP(H160,'Species List'!A$2:J$202,8,0)</f>
        <v>NA</v>
      </c>
      <c r="S160" s="44" t="str">
        <f>VLOOKUP(H160,'Species List'!A$2:J$202,9,0)</f>
        <v>NA</v>
      </c>
      <c r="T160" s="44">
        <f t="shared" si="17"/>
        <v>116.71342259582475</v>
      </c>
      <c r="U160" s="87" t="s">
        <v>450</v>
      </c>
      <c r="V160" s="91">
        <f t="shared" si="18"/>
        <v>116.71342259582475</v>
      </c>
    </row>
    <row r="161" spans="1:22" ht="16">
      <c r="A161" s="35">
        <v>2019</v>
      </c>
      <c r="B161" s="36">
        <v>43544</v>
      </c>
      <c r="C161" s="12" t="s">
        <v>444</v>
      </c>
      <c r="D161" s="12" t="s">
        <v>440</v>
      </c>
      <c r="E161" s="12">
        <v>6</v>
      </c>
      <c r="F161" s="37">
        <v>0.63055555555555598</v>
      </c>
      <c r="G161" s="12">
        <v>30</v>
      </c>
      <c r="H161" s="12" t="s">
        <v>238</v>
      </c>
      <c r="I161" s="12" t="str">
        <f>VLOOKUP(H161,'[1]Species List'!A$2:I$202,2,0)</f>
        <v>Bluehead Wrasse</v>
      </c>
      <c r="J161" s="38" t="str">
        <f>VLOOKUP(H161,'Species List'!A$2:J$202,3,0)</f>
        <v>Thalassoma bifasciatum</v>
      </c>
      <c r="K161" s="12" t="str">
        <f>VLOOKUP(H161,'[1]Species List'!A$2:I$202,4,0)</f>
        <v>Labridae</v>
      </c>
      <c r="L161" s="38" t="str">
        <f>VLOOKUP(H161,'Species List'!A$2:J$202,5,0)</f>
        <v>Carnivore</v>
      </c>
      <c r="M161" s="60">
        <v>6</v>
      </c>
      <c r="N161" s="60">
        <v>6</v>
      </c>
      <c r="O161" s="60"/>
      <c r="P161" s="44">
        <f>VLOOKUP(H161,'Species List'!A$2:J$202,6,0)</f>
        <v>8.9099999999999995E-3</v>
      </c>
      <c r="Q161" s="44">
        <f>VLOOKUP(H161,'Species List'!A$2:J$202,7,0)</f>
        <v>3.01</v>
      </c>
      <c r="R161" s="44" t="str">
        <f>VLOOKUP(H161,'Species List'!A$2:J$202,8,0)</f>
        <v>NA</v>
      </c>
      <c r="S161" s="44" t="str">
        <f>VLOOKUP(H161,'Species List'!A$2:J$202,9,0)</f>
        <v>NA</v>
      </c>
      <c r="T161" s="44">
        <f t="shared" si="17"/>
        <v>1.9593542699963782</v>
      </c>
      <c r="U161" s="87" t="s">
        <v>450</v>
      </c>
      <c r="V161" s="91">
        <f t="shared" si="18"/>
        <v>11.756125619978269</v>
      </c>
    </row>
    <row r="162" spans="1:22" ht="16">
      <c r="A162" s="35">
        <v>2019</v>
      </c>
      <c r="B162" s="36">
        <v>43544</v>
      </c>
      <c r="C162" s="12" t="s">
        <v>444</v>
      </c>
      <c r="D162" s="12" t="s">
        <v>440</v>
      </c>
      <c r="E162" s="12">
        <v>6</v>
      </c>
      <c r="F162" s="37">
        <v>0.63055555555555598</v>
      </c>
      <c r="G162" s="12">
        <v>30</v>
      </c>
      <c r="H162" s="12" t="s">
        <v>256</v>
      </c>
      <c r="I162" s="12" t="str">
        <f>VLOOKUP(H162,'[1]Species List'!A$2:I$202,2,0)</f>
        <v>Graysby</v>
      </c>
      <c r="J162" s="38" t="str">
        <f>VLOOKUP(H162,'Species List'!A$2:J$202,3,0)</f>
        <v>Cephalopholis cruentata</v>
      </c>
      <c r="K162" s="12" t="str">
        <f>VLOOKUP(H162,'[1]Species List'!A$2:I$202,4,0)</f>
        <v>Serranidae</v>
      </c>
      <c r="L162" s="38" t="str">
        <f>VLOOKUP(H162,'Species List'!A$2:J$202,5,0)</f>
        <v>Carnivore</v>
      </c>
      <c r="M162" s="60">
        <v>12</v>
      </c>
      <c r="N162" s="60">
        <v>1</v>
      </c>
      <c r="O162" s="60"/>
      <c r="P162" s="44">
        <f>VLOOKUP(H162,'Species List'!A$2:J$202,6,0)</f>
        <v>1.1220000000000001E-2</v>
      </c>
      <c r="Q162" s="44">
        <f>VLOOKUP(H162,'Species List'!A$2:J$202,7,0)</f>
        <v>3.07</v>
      </c>
      <c r="R162" s="44" t="str">
        <f>VLOOKUP(H162,'Species List'!A$2:J$202,8,0)</f>
        <v>NA</v>
      </c>
      <c r="S162" s="44" t="str">
        <f>VLOOKUP(H162,'Species List'!A$2:J$202,9,0)</f>
        <v>NA</v>
      </c>
      <c r="T162" s="44">
        <f t="shared" si="17"/>
        <v>23.071683335720802</v>
      </c>
      <c r="U162" s="87" t="s">
        <v>450</v>
      </c>
      <c r="V162" s="91">
        <f t="shared" si="18"/>
        <v>23.071683335720802</v>
      </c>
    </row>
    <row r="163" spans="1:22" ht="16">
      <c r="A163" s="35">
        <v>2019</v>
      </c>
      <c r="B163" s="36">
        <v>43544</v>
      </c>
      <c r="C163" s="12" t="s">
        <v>444</v>
      </c>
      <c r="D163" s="12" t="s">
        <v>440</v>
      </c>
      <c r="E163" s="12">
        <v>6</v>
      </c>
      <c r="F163" s="37">
        <v>0.63055555555555598</v>
      </c>
      <c r="G163" s="12">
        <v>30</v>
      </c>
      <c r="H163" s="12" t="s">
        <v>238</v>
      </c>
      <c r="I163" s="12" t="str">
        <f>VLOOKUP(H163,'[1]Species List'!A$2:I$202,2,0)</f>
        <v>Bluehead Wrasse</v>
      </c>
      <c r="J163" s="38" t="str">
        <f>VLOOKUP(H163,'Species List'!A$2:J$202,3,0)</f>
        <v>Thalassoma bifasciatum</v>
      </c>
      <c r="K163" s="12" t="str">
        <f>VLOOKUP(H163,'[1]Species List'!A$2:I$202,4,0)</f>
        <v>Labridae</v>
      </c>
      <c r="L163" s="38" t="str">
        <f>VLOOKUP(H163,'Species List'!A$2:J$202,5,0)</f>
        <v>Carnivore</v>
      </c>
      <c r="M163" s="60">
        <v>4</v>
      </c>
      <c r="N163" s="60">
        <v>4</v>
      </c>
      <c r="O163" s="60"/>
      <c r="P163" s="44">
        <f>VLOOKUP(H163,'Species List'!A$2:J$202,6,0)</f>
        <v>8.9099999999999995E-3</v>
      </c>
      <c r="Q163" s="44">
        <f>VLOOKUP(H163,'Species List'!A$2:J$202,7,0)</f>
        <v>3.01</v>
      </c>
      <c r="R163" s="44" t="str">
        <f>VLOOKUP(H163,'Species List'!A$2:J$202,8,0)</f>
        <v>NA</v>
      </c>
      <c r="S163" s="44" t="str">
        <f>VLOOKUP(H163,'Species List'!A$2:J$202,9,0)</f>
        <v>NA</v>
      </c>
      <c r="T163" s="44">
        <f t="shared" si="17"/>
        <v>0.5782002537554658</v>
      </c>
      <c r="U163" s="87" t="s">
        <v>450</v>
      </c>
      <c r="V163" s="91">
        <f t="shared" si="18"/>
        <v>2.3128010150218632</v>
      </c>
    </row>
    <row r="164" spans="1:22" ht="16">
      <c r="A164" s="35">
        <v>2019</v>
      </c>
      <c r="B164" s="36">
        <v>43544</v>
      </c>
      <c r="C164" s="12" t="s">
        <v>444</v>
      </c>
      <c r="D164" s="12" t="s">
        <v>440</v>
      </c>
      <c r="E164" s="12">
        <v>6</v>
      </c>
      <c r="F164" s="37">
        <v>0.63055555555555598</v>
      </c>
      <c r="G164" s="12">
        <v>30</v>
      </c>
      <c r="H164" s="12" t="s">
        <v>310</v>
      </c>
      <c r="I164" s="12" t="str">
        <f>VLOOKUP(H164,'[1]Species List'!A$2:I$202,2,0)</f>
        <v>Yellowhead Wrasse</v>
      </c>
      <c r="J164" s="38" t="str">
        <f>VLOOKUP(H164,'Species List'!A$2:J$202,3,0)</f>
        <v>Halichoeres garnoti</v>
      </c>
      <c r="K164" s="12" t="str">
        <f>VLOOKUP(H164,'[1]Species List'!A$2:I$202,4,0)</f>
        <v>Labridae</v>
      </c>
      <c r="L164" s="38" t="str">
        <f>VLOOKUP(H164,'Species List'!A$2:J$202,5,0)</f>
        <v>Carnivore</v>
      </c>
      <c r="M164" s="60">
        <v>10</v>
      </c>
      <c r="N164" s="60">
        <v>1</v>
      </c>
      <c r="O164" s="60"/>
      <c r="P164" s="44">
        <f>VLOOKUP(H164,'Species List'!A$2:J$202,6,0)</f>
        <v>0.01</v>
      </c>
      <c r="Q164" s="44">
        <f>VLOOKUP(H164,'Species List'!A$2:J$202,7,0)</f>
        <v>3.13</v>
      </c>
      <c r="R164" s="44" t="str">
        <f>VLOOKUP(H164,'Species List'!A$2:J$202,8,0)</f>
        <v>NA</v>
      </c>
      <c r="S164" s="44" t="str">
        <f>VLOOKUP(H164,'Species List'!A$2:J$202,9,0)</f>
        <v>NA</v>
      </c>
      <c r="T164" s="44">
        <f t="shared" si="17"/>
        <v>13.48962882591654</v>
      </c>
      <c r="U164" s="87" t="s">
        <v>450</v>
      </c>
      <c r="V164" s="91">
        <f t="shared" si="18"/>
        <v>13.48962882591654</v>
      </c>
    </row>
    <row r="165" spans="1:22" ht="16">
      <c r="A165" s="35">
        <v>2019</v>
      </c>
      <c r="B165" s="36">
        <v>43544</v>
      </c>
      <c r="C165" s="12" t="s">
        <v>444</v>
      </c>
      <c r="D165" s="12" t="s">
        <v>440</v>
      </c>
      <c r="E165" s="12">
        <v>6</v>
      </c>
      <c r="F165" s="37">
        <v>0.63055555555555598</v>
      </c>
      <c r="G165" s="12">
        <v>30</v>
      </c>
      <c r="H165" s="12" t="s">
        <v>238</v>
      </c>
      <c r="I165" s="12" t="str">
        <f>VLOOKUP(H165,'[1]Species List'!A$2:I$202,2,0)</f>
        <v>Bluehead Wrasse</v>
      </c>
      <c r="J165" s="38" t="str">
        <f>VLOOKUP(H165,'Species List'!A$2:J$202,3,0)</f>
        <v>Thalassoma bifasciatum</v>
      </c>
      <c r="K165" s="12" t="str">
        <f>VLOOKUP(H165,'[1]Species List'!A$2:I$202,4,0)</f>
        <v>Labridae</v>
      </c>
      <c r="L165" s="38" t="str">
        <f>VLOOKUP(H165,'Species List'!A$2:J$202,5,0)</f>
        <v>Carnivore</v>
      </c>
      <c r="M165" s="60">
        <v>4</v>
      </c>
      <c r="N165" s="60">
        <v>3</v>
      </c>
      <c r="O165" s="60"/>
      <c r="P165" s="44">
        <f>VLOOKUP(H165,'Species List'!A$2:J$202,6,0)</f>
        <v>8.9099999999999995E-3</v>
      </c>
      <c r="Q165" s="44">
        <f>VLOOKUP(H165,'Species List'!A$2:J$202,7,0)</f>
        <v>3.01</v>
      </c>
      <c r="R165" s="44" t="str">
        <f>VLOOKUP(H165,'Species List'!A$2:J$202,8,0)</f>
        <v>NA</v>
      </c>
      <c r="S165" s="44" t="str">
        <f>VLOOKUP(H165,'Species List'!A$2:J$202,9,0)</f>
        <v>NA</v>
      </c>
      <c r="T165" s="44">
        <f t="shared" si="17"/>
        <v>0.5782002537554658</v>
      </c>
      <c r="U165" s="87" t="s">
        <v>450</v>
      </c>
      <c r="V165" s="91">
        <f t="shared" si="18"/>
        <v>1.7346007612663974</v>
      </c>
    </row>
    <row r="166" spans="1:22" ht="16">
      <c r="A166" s="35">
        <v>2019</v>
      </c>
      <c r="B166" s="36">
        <v>43544</v>
      </c>
      <c r="C166" s="12" t="s">
        <v>444</v>
      </c>
      <c r="D166" s="12" t="s">
        <v>440</v>
      </c>
      <c r="E166" s="12">
        <v>6</v>
      </c>
      <c r="F166" s="37">
        <v>0.63055555555555598</v>
      </c>
      <c r="G166" s="12">
        <v>30</v>
      </c>
      <c r="H166" s="12" t="s">
        <v>310</v>
      </c>
      <c r="I166" s="12" t="str">
        <f>VLOOKUP(H166,'[1]Species List'!A$2:I$202,2,0)</f>
        <v>Yellowhead Wrasse</v>
      </c>
      <c r="J166" s="38" t="str">
        <f>VLOOKUP(H166,'Species List'!A$2:J$202,3,0)</f>
        <v>Halichoeres garnoti</v>
      </c>
      <c r="K166" s="12" t="str">
        <f>VLOOKUP(H166,'[1]Species List'!A$2:I$202,4,0)</f>
        <v>Labridae</v>
      </c>
      <c r="L166" s="38" t="str">
        <f>VLOOKUP(H166,'Species List'!A$2:J$202,5,0)</f>
        <v>Carnivore</v>
      </c>
      <c r="M166" s="60">
        <v>4</v>
      </c>
      <c r="N166" s="60">
        <v>3</v>
      </c>
      <c r="O166" s="60"/>
      <c r="P166" s="44">
        <f>VLOOKUP(H166,'Species List'!A$2:J$202,6,0)</f>
        <v>0.01</v>
      </c>
      <c r="Q166" s="44">
        <f>VLOOKUP(H166,'Species List'!A$2:J$202,7,0)</f>
        <v>3.13</v>
      </c>
      <c r="R166" s="44" t="str">
        <f>VLOOKUP(H166,'Species List'!A$2:J$202,8,0)</f>
        <v>NA</v>
      </c>
      <c r="S166" s="44" t="str">
        <f>VLOOKUP(H166,'Species List'!A$2:J$202,9,0)</f>
        <v>NA</v>
      </c>
      <c r="T166" s="44">
        <f t="shared" si="17"/>
        <v>0.76638637095611406</v>
      </c>
      <c r="U166" s="87" t="s">
        <v>450</v>
      </c>
      <c r="V166" s="91">
        <f t="shared" si="18"/>
        <v>2.2991591128683422</v>
      </c>
    </row>
    <row r="167" spans="1:22" ht="16">
      <c r="A167" s="35">
        <v>2019</v>
      </c>
      <c r="B167" s="36">
        <v>43544</v>
      </c>
      <c r="C167" s="12" t="s">
        <v>444</v>
      </c>
      <c r="D167" s="12" t="s">
        <v>440</v>
      </c>
      <c r="E167" s="12">
        <v>6</v>
      </c>
      <c r="F167" s="37">
        <v>0.63055555555555554</v>
      </c>
      <c r="G167" s="12">
        <v>30</v>
      </c>
      <c r="H167" s="12" t="s">
        <v>274</v>
      </c>
      <c r="I167" s="12" t="str">
        <f>VLOOKUP(H167,'[1]Species List'!A$2:I$202,2,0)</f>
        <v>Princess Parrotfish</v>
      </c>
      <c r="J167" s="38" t="str">
        <f>VLOOKUP(H167,'Species List'!A$2:J$202,3,0)</f>
        <v>Scarus taeniopterus</v>
      </c>
      <c r="K167" s="12" t="str">
        <f>VLOOKUP(H167,'[1]Species List'!A$2:I$202,4,0)</f>
        <v>Scaridae</v>
      </c>
      <c r="L167" s="38" t="str">
        <f>VLOOKUP(H167,'Species List'!A$2:J$202,5,0)</f>
        <v>Herbivore</v>
      </c>
      <c r="M167" s="60">
        <v>17</v>
      </c>
      <c r="N167" s="60">
        <v>1</v>
      </c>
      <c r="O167" s="60" t="s">
        <v>368</v>
      </c>
      <c r="P167" s="44">
        <f>VLOOKUP(H167,'Species List'!A$2:J$202,6,0)</f>
        <v>3.3500000000000002E-2</v>
      </c>
      <c r="Q167" s="44">
        <f>VLOOKUP(H167,'Species List'!A$2:J$202,7,0)</f>
        <v>2.7086000000000001</v>
      </c>
      <c r="R167" s="44">
        <f>VLOOKUP(H167,'Species List'!A$2:J$202,8,0)</f>
        <v>-3.2256999999999998</v>
      </c>
      <c r="S167" s="44">
        <f>VLOOKUP(H167,'Species List'!A$2:J$202,9,0)</f>
        <v>2.3852000000000002</v>
      </c>
      <c r="T167" s="44">
        <f t="shared" si="17"/>
        <v>72.083979665360687</v>
      </c>
      <c r="U167" s="88">
        <f t="shared" ref="U167:U177" si="19">10^(R167+(S167*LOG(M167*10)))</f>
        <v>124.27013418228138</v>
      </c>
      <c r="V167" s="91">
        <f t="shared" ref="V167:V177" si="20">N167*U167</f>
        <v>124.27013418228138</v>
      </c>
    </row>
    <row r="168" spans="1:22" ht="16">
      <c r="A168" s="35">
        <v>2019</v>
      </c>
      <c r="B168" s="36">
        <v>43544</v>
      </c>
      <c r="C168" s="12" t="s">
        <v>444</v>
      </c>
      <c r="D168" s="12" t="s">
        <v>440</v>
      </c>
      <c r="E168" s="12">
        <v>6</v>
      </c>
      <c r="F168" s="37">
        <v>0.63055555555555598</v>
      </c>
      <c r="G168" s="12">
        <v>30</v>
      </c>
      <c r="H168" s="12" t="s">
        <v>237</v>
      </c>
      <c r="I168" s="12" t="str">
        <f>VLOOKUP(H168,'[1]Species List'!A$2:I$202,2,0)</f>
        <v>Blue Tang</v>
      </c>
      <c r="J168" s="38" t="str">
        <f>VLOOKUP(H168,'Species List'!A$2:J$202,3,0)</f>
        <v>Acanthurus coeruleus</v>
      </c>
      <c r="K168" s="12" t="str">
        <f>VLOOKUP(H168,'[1]Species List'!A$2:I$202,4,0)</f>
        <v>Acanthuridae</v>
      </c>
      <c r="L168" s="38" t="str">
        <f>VLOOKUP(H168,'Species List'!A$2:J$202,5,0)</f>
        <v>Herbivore</v>
      </c>
      <c r="M168" s="60">
        <v>22</v>
      </c>
      <c r="N168" s="60">
        <v>1</v>
      </c>
      <c r="O168" s="60"/>
      <c r="P168" s="44">
        <f>VLOOKUP(H168,'Species List'!A$2:J$202,6,0)</f>
        <v>2.512E-2</v>
      </c>
      <c r="Q168" s="44">
        <f>VLOOKUP(H168,'Species List'!A$2:J$202,7,0)</f>
        <v>2.96</v>
      </c>
      <c r="R168" s="44">
        <f>VLOOKUP(H168,'Species List'!A$2:J$202,8,0)</f>
        <v>-2.8241999999999998</v>
      </c>
      <c r="S168" s="44">
        <f>VLOOKUP(H168,'Species List'!A$2:J$202,9,0)</f>
        <v>2.2637999999999998</v>
      </c>
      <c r="T168" s="44">
        <f t="shared" si="17"/>
        <v>236.36913740064162</v>
      </c>
      <c r="U168" s="88">
        <f t="shared" si="19"/>
        <v>301.00690954929865</v>
      </c>
      <c r="V168" s="91">
        <f t="shared" si="20"/>
        <v>301.00690954929865</v>
      </c>
    </row>
    <row r="169" spans="1:22" ht="16">
      <c r="A169" s="35">
        <v>2019</v>
      </c>
      <c r="B169" s="36">
        <v>43544</v>
      </c>
      <c r="C169" s="12" t="s">
        <v>444</v>
      </c>
      <c r="D169" s="12" t="s">
        <v>440</v>
      </c>
      <c r="E169" s="12">
        <v>6</v>
      </c>
      <c r="F169" s="37">
        <v>0.63055555555555598</v>
      </c>
      <c r="G169" s="12">
        <v>30</v>
      </c>
      <c r="H169" s="12" t="s">
        <v>274</v>
      </c>
      <c r="I169" s="12" t="str">
        <f>VLOOKUP(H169,'[1]Species List'!A$2:I$202,2,0)</f>
        <v>Princess Parrotfish</v>
      </c>
      <c r="J169" s="38" t="str">
        <f>VLOOKUP(H169,'Species List'!A$2:J$202,3,0)</f>
        <v>Scarus taeniopterus</v>
      </c>
      <c r="K169" s="12" t="str">
        <f>VLOOKUP(H169,'[1]Species List'!A$2:I$202,4,0)</f>
        <v>Scaridae</v>
      </c>
      <c r="L169" s="38" t="str">
        <f>VLOOKUP(H169,'Species List'!A$2:J$202,5,0)</f>
        <v>Herbivore</v>
      </c>
      <c r="M169" s="60">
        <v>18</v>
      </c>
      <c r="N169" s="60">
        <v>2</v>
      </c>
      <c r="O169" s="60" t="s">
        <v>368</v>
      </c>
      <c r="P169" s="44">
        <f>VLOOKUP(H169,'Species List'!A$2:J$202,6,0)</f>
        <v>3.3500000000000002E-2</v>
      </c>
      <c r="Q169" s="44">
        <f>VLOOKUP(H169,'Species List'!A$2:J$202,7,0)</f>
        <v>2.7086000000000001</v>
      </c>
      <c r="R169" s="44">
        <f>VLOOKUP(H169,'Species List'!A$2:J$202,8,0)</f>
        <v>-3.2256999999999998</v>
      </c>
      <c r="S169" s="44">
        <f>VLOOKUP(H169,'Species List'!A$2:J$202,9,0)</f>
        <v>2.3852000000000002</v>
      </c>
      <c r="T169" s="44">
        <f t="shared" si="17"/>
        <v>84.154222975924739</v>
      </c>
      <c r="U169" s="88">
        <f t="shared" si="19"/>
        <v>142.42163893869329</v>
      </c>
      <c r="V169" s="91">
        <f t="shared" si="20"/>
        <v>284.84327787738658</v>
      </c>
    </row>
    <row r="170" spans="1:22" ht="16">
      <c r="A170" s="35">
        <v>2019</v>
      </c>
      <c r="B170" s="36">
        <v>43544</v>
      </c>
      <c r="C170" s="12" t="s">
        <v>444</v>
      </c>
      <c r="D170" s="12" t="s">
        <v>440</v>
      </c>
      <c r="E170" s="12">
        <v>6</v>
      </c>
      <c r="F170" s="37">
        <v>0.63055555555555598</v>
      </c>
      <c r="G170" s="12">
        <v>30</v>
      </c>
      <c r="H170" s="12" t="s">
        <v>281</v>
      </c>
      <c r="I170" s="12" t="str">
        <f>VLOOKUP(H170,'[1]Species List'!A$2:I$202,2,0)</f>
        <v>Redtail Parrotfish</v>
      </c>
      <c r="J170" s="38" t="str">
        <f>VLOOKUP(H170,'Species List'!A$2:J$202,3,0)</f>
        <v>Sparisoma chrysopterum</v>
      </c>
      <c r="K170" s="12" t="str">
        <f>VLOOKUP(H170,'[1]Species List'!A$2:I$202,4,0)</f>
        <v>Scaridae</v>
      </c>
      <c r="L170" s="38" t="str">
        <f>VLOOKUP(H170,'Species List'!A$2:J$202,5,0)</f>
        <v>Herbivore</v>
      </c>
      <c r="M170" s="60">
        <v>24</v>
      </c>
      <c r="N170" s="60">
        <v>1</v>
      </c>
      <c r="O170" s="60" t="s">
        <v>368</v>
      </c>
      <c r="P170" s="44">
        <f>VLOOKUP(H170,'Species List'!A$2:J$202,6,0)</f>
        <v>1.072E-2</v>
      </c>
      <c r="Q170" s="44">
        <f>VLOOKUP(H170,'Species List'!A$2:J$202,7,0)</f>
        <v>3.09</v>
      </c>
      <c r="R170" s="44">
        <f>VLOOKUP(H170,'Species List'!A$2:J$202,8,0)</f>
        <v>-3.0508999999999999</v>
      </c>
      <c r="S170" s="44">
        <f>VLOOKUP(H170,'Species List'!A$2:J$202,9,0)</f>
        <v>2.3191999999999999</v>
      </c>
      <c r="T170" s="44">
        <f t="shared" si="17"/>
        <v>197.26385783375517</v>
      </c>
      <c r="U170" s="88">
        <f t="shared" si="19"/>
        <v>294.63606913451173</v>
      </c>
      <c r="V170" s="91">
        <f t="shared" si="20"/>
        <v>294.63606913451173</v>
      </c>
    </row>
    <row r="171" spans="1:22" ht="16">
      <c r="A171" s="35">
        <v>2019</v>
      </c>
      <c r="B171" s="36">
        <v>43544</v>
      </c>
      <c r="C171" s="12" t="s">
        <v>444</v>
      </c>
      <c r="D171" s="12" t="s">
        <v>440</v>
      </c>
      <c r="E171" s="12">
        <v>6</v>
      </c>
      <c r="F171" s="37">
        <v>0.63055555555555598</v>
      </c>
      <c r="G171" s="12">
        <v>30</v>
      </c>
      <c r="H171" s="12" t="s">
        <v>302</v>
      </c>
      <c r="I171" s="12" t="str">
        <f>VLOOKUP(H171,'[1]Species List'!A$2:I$202,2,0)</f>
        <v>Stoplight Parrotfish</v>
      </c>
      <c r="J171" s="38" t="str">
        <f>VLOOKUP(H171,'Species List'!A$2:J$202,3,0)</f>
        <v>Sparisoma viride</v>
      </c>
      <c r="K171" s="12" t="str">
        <f>VLOOKUP(H171,'[1]Species List'!A$2:I$202,4,0)</f>
        <v>Scaridae</v>
      </c>
      <c r="L171" s="38" t="str">
        <f>VLOOKUP(H171,'Species List'!A$2:J$202,5,0)</f>
        <v>Herbivore</v>
      </c>
      <c r="M171" s="60">
        <v>26</v>
      </c>
      <c r="N171" s="60">
        <v>1</v>
      </c>
      <c r="O171" s="60" t="s">
        <v>368</v>
      </c>
      <c r="P171" s="44">
        <f>VLOOKUP(H171,'Species List'!A$2:J$202,6,0)</f>
        <v>1.38E-2</v>
      </c>
      <c r="Q171" s="44">
        <f>VLOOKUP(H171,'Species List'!A$2:J$202,7,0)</f>
        <v>3.04</v>
      </c>
      <c r="R171" s="44">
        <f>VLOOKUP(H171,'Species List'!A$2:J$202,8,0)</f>
        <v>-4.4317000000000002</v>
      </c>
      <c r="S171" s="44">
        <f>VLOOKUP(H171,'Species List'!A$2:J$202,9,0)</f>
        <v>2.9051</v>
      </c>
      <c r="T171" s="44">
        <f t="shared" si="17"/>
        <v>276.31092977022331</v>
      </c>
      <c r="U171" s="88">
        <f t="shared" si="19"/>
        <v>383.741768934785</v>
      </c>
      <c r="V171" s="91">
        <f t="shared" si="20"/>
        <v>383.741768934785</v>
      </c>
    </row>
    <row r="172" spans="1:22" ht="16">
      <c r="A172" s="35">
        <v>2019</v>
      </c>
      <c r="B172" s="36">
        <v>43544</v>
      </c>
      <c r="C172" s="12" t="s">
        <v>444</v>
      </c>
      <c r="D172" s="12" t="s">
        <v>440</v>
      </c>
      <c r="E172" s="12">
        <v>6</v>
      </c>
      <c r="F172" s="37">
        <v>0.63055555555555598</v>
      </c>
      <c r="G172" s="12">
        <v>30</v>
      </c>
      <c r="H172" s="12" t="s">
        <v>277</v>
      </c>
      <c r="I172" s="12" t="str">
        <f>VLOOKUP(H172,'[1]Species List'!A$2:I$202,2,0)</f>
        <v>Queen Parrotfish</v>
      </c>
      <c r="J172" s="38" t="str">
        <f>VLOOKUP(H172,'Species List'!A$2:J$202,3,0)</f>
        <v>Scarus vetula</v>
      </c>
      <c r="K172" s="12" t="str">
        <f>VLOOKUP(H172,'[1]Species List'!A$2:I$202,4,0)</f>
        <v>Scaridae</v>
      </c>
      <c r="L172" s="38" t="str">
        <f>VLOOKUP(H172,'Species List'!A$2:J$202,5,0)</f>
        <v>Herbivore</v>
      </c>
      <c r="M172" s="60">
        <v>27</v>
      </c>
      <c r="N172" s="60">
        <v>1</v>
      </c>
      <c r="O172" s="60" t="s">
        <v>368</v>
      </c>
      <c r="P172" s="44">
        <f>VLOOKUP(H172,'Species List'!A$2:J$202,6,0)</f>
        <v>1.38E-2</v>
      </c>
      <c r="Q172" s="44">
        <f>VLOOKUP(H172,'Species List'!A$2:J$202,7,0)</f>
        <v>3.03</v>
      </c>
      <c r="R172" s="44">
        <f>VLOOKUP(H172,'Species List'!A$2:J$202,8,0)</f>
        <v>-5.0162000000000004</v>
      </c>
      <c r="S172" s="44">
        <f>VLOOKUP(H172,'Species List'!A$2:J$202,9,0)</f>
        <v>3.1109</v>
      </c>
      <c r="T172" s="44">
        <f t="shared" si="17"/>
        <v>299.85499780940251</v>
      </c>
      <c r="U172" s="88">
        <f t="shared" si="19"/>
        <v>352.80077779738235</v>
      </c>
      <c r="V172" s="91">
        <f t="shared" si="20"/>
        <v>352.80077779738235</v>
      </c>
    </row>
    <row r="173" spans="1:22" ht="16">
      <c r="A173" s="35">
        <v>2019</v>
      </c>
      <c r="B173" s="36">
        <v>43544</v>
      </c>
      <c r="C173" s="12" t="s">
        <v>444</v>
      </c>
      <c r="D173" s="12" t="s">
        <v>440</v>
      </c>
      <c r="E173" s="12">
        <v>6</v>
      </c>
      <c r="F173" s="37">
        <v>0.63055555555555598</v>
      </c>
      <c r="G173" s="12">
        <v>30</v>
      </c>
      <c r="H173" s="12" t="s">
        <v>274</v>
      </c>
      <c r="I173" s="12" t="str">
        <f>VLOOKUP(H173,'[1]Species List'!A$2:I$202,2,0)</f>
        <v>Princess Parrotfish</v>
      </c>
      <c r="J173" s="38" t="str">
        <f>VLOOKUP(H173,'Species List'!A$2:J$202,3,0)</f>
        <v>Scarus taeniopterus</v>
      </c>
      <c r="K173" s="12" t="str">
        <f>VLOOKUP(H173,'[1]Species List'!A$2:I$202,4,0)</f>
        <v>Scaridae</v>
      </c>
      <c r="L173" s="38" t="str">
        <f>VLOOKUP(H173,'Species List'!A$2:J$202,5,0)</f>
        <v>Herbivore</v>
      </c>
      <c r="M173" s="60">
        <v>22</v>
      </c>
      <c r="N173" s="60">
        <v>1</v>
      </c>
      <c r="O173" s="60" t="s">
        <v>368</v>
      </c>
      <c r="P173" s="44">
        <f>VLOOKUP(H173,'Species List'!A$2:J$202,6,0)</f>
        <v>3.3500000000000002E-2</v>
      </c>
      <c r="Q173" s="44">
        <f>VLOOKUP(H173,'Species List'!A$2:J$202,7,0)</f>
        <v>2.7086000000000001</v>
      </c>
      <c r="R173" s="44">
        <f>VLOOKUP(H173,'Species List'!A$2:J$202,8,0)</f>
        <v>-3.2256999999999998</v>
      </c>
      <c r="S173" s="44">
        <f>VLOOKUP(H173,'Species List'!A$2:J$202,9,0)</f>
        <v>2.3852000000000002</v>
      </c>
      <c r="T173" s="44">
        <f t="shared" si="17"/>
        <v>144.92085256517834</v>
      </c>
      <c r="U173" s="88">
        <f t="shared" si="19"/>
        <v>229.85109565998633</v>
      </c>
      <c r="V173" s="91">
        <f t="shared" si="20"/>
        <v>229.85109565998633</v>
      </c>
    </row>
    <row r="174" spans="1:22" ht="16">
      <c r="A174" s="35">
        <v>2019</v>
      </c>
      <c r="B174" s="36">
        <v>43544</v>
      </c>
      <c r="C174" s="12" t="s">
        <v>444</v>
      </c>
      <c r="D174" s="12" t="s">
        <v>440</v>
      </c>
      <c r="E174" s="12">
        <v>6</v>
      </c>
      <c r="F174" s="37">
        <v>0.63055555555555598</v>
      </c>
      <c r="G174" s="12">
        <v>30</v>
      </c>
      <c r="H174" s="12" t="s">
        <v>274</v>
      </c>
      <c r="I174" s="12" t="str">
        <f>VLOOKUP(H174,'[1]Species List'!A$2:I$202,2,0)</f>
        <v>Princess Parrotfish</v>
      </c>
      <c r="J174" s="38" t="str">
        <f>VLOOKUP(H174,'Species List'!A$2:J$202,3,0)</f>
        <v>Scarus taeniopterus</v>
      </c>
      <c r="K174" s="12" t="str">
        <f>VLOOKUP(H174,'[1]Species List'!A$2:I$202,4,0)</f>
        <v>Scaridae</v>
      </c>
      <c r="L174" s="38" t="str">
        <f>VLOOKUP(H174,'Species List'!A$2:J$202,5,0)</f>
        <v>Herbivore</v>
      </c>
      <c r="M174" s="60">
        <v>27</v>
      </c>
      <c r="N174" s="60">
        <v>1</v>
      </c>
      <c r="O174" s="60" t="s">
        <v>369</v>
      </c>
      <c r="P174" s="44">
        <f>VLOOKUP(H174,'Species List'!A$2:J$202,6,0)</f>
        <v>3.3500000000000002E-2</v>
      </c>
      <c r="Q174" s="44">
        <f>VLOOKUP(H174,'Species List'!A$2:J$202,7,0)</f>
        <v>2.7086000000000001</v>
      </c>
      <c r="R174" s="44">
        <f>VLOOKUP(H174,'Species List'!A$2:J$202,8,0)</f>
        <v>-3.2256999999999998</v>
      </c>
      <c r="S174" s="44">
        <f>VLOOKUP(H174,'Species List'!A$2:J$202,9,0)</f>
        <v>2.3852000000000002</v>
      </c>
      <c r="T174" s="44">
        <f t="shared" si="17"/>
        <v>252.36940199976701</v>
      </c>
      <c r="U174" s="88">
        <f t="shared" si="19"/>
        <v>374.61818057408522</v>
      </c>
      <c r="V174" s="91">
        <f t="shared" si="20"/>
        <v>374.61818057408522</v>
      </c>
    </row>
    <row r="175" spans="1:22" ht="16">
      <c r="A175" s="35">
        <v>2019</v>
      </c>
      <c r="B175" s="36">
        <v>43544</v>
      </c>
      <c r="C175" s="12" t="s">
        <v>444</v>
      </c>
      <c r="D175" s="12" t="s">
        <v>440</v>
      </c>
      <c r="E175" s="12">
        <v>6</v>
      </c>
      <c r="F175" s="37">
        <v>0.63055555555555598</v>
      </c>
      <c r="G175" s="12">
        <v>30</v>
      </c>
      <c r="H175" s="12" t="s">
        <v>237</v>
      </c>
      <c r="I175" s="12" t="str">
        <f>VLOOKUP(H175,'[1]Species List'!A$2:I$202,2,0)</f>
        <v>Blue Tang</v>
      </c>
      <c r="J175" s="38" t="str">
        <f>VLOOKUP(H175,'Species List'!A$2:J$202,3,0)</f>
        <v>Acanthurus coeruleus</v>
      </c>
      <c r="K175" s="12" t="str">
        <f>VLOOKUP(H175,'[1]Species List'!A$2:I$202,4,0)</f>
        <v>Acanthuridae</v>
      </c>
      <c r="L175" s="38" t="str">
        <f>VLOOKUP(H175,'Species List'!A$2:J$202,5,0)</f>
        <v>Herbivore</v>
      </c>
      <c r="M175" s="60">
        <v>17</v>
      </c>
      <c r="N175" s="60">
        <v>1</v>
      </c>
      <c r="O175" s="60"/>
      <c r="P175" s="44">
        <f>VLOOKUP(H175,'Species List'!A$2:J$202,6,0)</f>
        <v>2.512E-2</v>
      </c>
      <c r="Q175" s="44">
        <f>VLOOKUP(H175,'Species List'!A$2:J$202,7,0)</f>
        <v>2.96</v>
      </c>
      <c r="R175" s="44">
        <f>VLOOKUP(H175,'Species List'!A$2:J$202,8,0)</f>
        <v>-2.8241999999999998</v>
      </c>
      <c r="S175" s="44">
        <f>VLOOKUP(H175,'Species List'!A$2:J$202,9,0)</f>
        <v>2.2637999999999998</v>
      </c>
      <c r="T175" s="44">
        <f t="shared" si="17"/>
        <v>110.19158812752735</v>
      </c>
      <c r="U175" s="88">
        <f t="shared" si="19"/>
        <v>167.91529942216221</v>
      </c>
      <c r="V175" s="91">
        <f t="shared" si="20"/>
        <v>167.91529942216221</v>
      </c>
    </row>
    <row r="176" spans="1:22" ht="16">
      <c r="A176" s="35">
        <v>2019</v>
      </c>
      <c r="B176" s="36">
        <v>43544</v>
      </c>
      <c r="C176" s="12" t="s">
        <v>444</v>
      </c>
      <c r="D176" s="12" t="s">
        <v>440</v>
      </c>
      <c r="E176" s="12">
        <v>6</v>
      </c>
      <c r="F176" s="37">
        <v>0.63055555555555598</v>
      </c>
      <c r="G176" s="12">
        <v>30</v>
      </c>
      <c r="H176" s="12" t="s">
        <v>274</v>
      </c>
      <c r="I176" s="12" t="str">
        <f>VLOOKUP(H176,'[1]Species List'!A$2:I$202,2,0)</f>
        <v>Princess Parrotfish</v>
      </c>
      <c r="J176" s="38" t="str">
        <f>VLOOKUP(H176,'Species List'!A$2:J$202,3,0)</f>
        <v>Scarus taeniopterus</v>
      </c>
      <c r="K176" s="12" t="str">
        <f>VLOOKUP(H176,'[1]Species List'!A$2:I$202,4,0)</f>
        <v>Scaridae</v>
      </c>
      <c r="L176" s="38" t="str">
        <f>VLOOKUP(H176,'Species List'!A$2:J$202,5,0)</f>
        <v>Herbivore</v>
      </c>
      <c r="M176" s="60">
        <v>34</v>
      </c>
      <c r="N176" s="60">
        <v>1</v>
      </c>
      <c r="O176" s="60" t="s">
        <v>369</v>
      </c>
      <c r="P176" s="44">
        <f>VLOOKUP(H176,'Species List'!A$2:J$202,6,0)</f>
        <v>3.3500000000000002E-2</v>
      </c>
      <c r="Q176" s="44">
        <f>VLOOKUP(H176,'Species List'!A$2:J$202,7,0)</f>
        <v>2.7086000000000001</v>
      </c>
      <c r="R176" s="44">
        <f>VLOOKUP(H176,'Species List'!A$2:J$202,8,0)</f>
        <v>-3.2256999999999998</v>
      </c>
      <c r="S176" s="44">
        <f>VLOOKUP(H176,'Species List'!A$2:J$202,9,0)</f>
        <v>2.3852000000000002</v>
      </c>
      <c r="T176" s="44">
        <f t="shared" si="17"/>
        <v>471.20360209596794</v>
      </c>
      <c r="U176" s="88">
        <f t="shared" si="19"/>
        <v>649.20747688759423</v>
      </c>
      <c r="V176" s="91">
        <f t="shared" si="20"/>
        <v>649.20747688759423</v>
      </c>
    </row>
    <row r="177" spans="1:22" ht="16">
      <c r="A177" s="35">
        <v>2019</v>
      </c>
      <c r="B177" s="36">
        <v>43544</v>
      </c>
      <c r="C177" s="12" t="s">
        <v>444</v>
      </c>
      <c r="D177" s="12" t="s">
        <v>440</v>
      </c>
      <c r="E177" s="12">
        <v>6</v>
      </c>
      <c r="F177" s="37">
        <v>0.63055555555555598</v>
      </c>
      <c r="G177" s="12">
        <v>30</v>
      </c>
      <c r="H177" s="12" t="s">
        <v>274</v>
      </c>
      <c r="I177" s="12" t="str">
        <f>VLOOKUP(H177,'[1]Species List'!A$2:I$202,2,0)</f>
        <v>Princess Parrotfish</v>
      </c>
      <c r="J177" s="38" t="str">
        <f>VLOOKUP(H177,'Species List'!A$2:J$202,3,0)</f>
        <v>Scarus taeniopterus</v>
      </c>
      <c r="K177" s="12" t="str">
        <f>VLOOKUP(H177,'[1]Species List'!A$2:I$202,4,0)</f>
        <v>Scaridae</v>
      </c>
      <c r="L177" s="38" t="str">
        <f>VLOOKUP(H177,'Species List'!A$2:J$202,5,0)</f>
        <v>Herbivore</v>
      </c>
      <c r="M177" s="60">
        <v>16</v>
      </c>
      <c r="N177" s="60">
        <v>6</v>
      </c>
      <c r="O177" s="60" t="s">
        <v>375</v>
      </c>
      <c r="P177" s="44">
        <f>VLOOKUP(H177,'Species List'!A$2:J$202,6,0)</f>
        <v>3.3500000000000002E-2</v>
      </c>
      <c r="Q177" s="44">
        <f>VLOOKUP(H177,'Species List'!A$2:J$202,7,0)</f>
        <v>2.7086000000000001</v>
      </c>
      <c r="R177" s="44">
        <f>VLOOKUP(H177,'Species List'!A$2:J$202,8,0)</f>
        <v>-3.2256999999999998</v>
      </c>
      <c r="S177" s="44">
        <f>VLOOKUP(H177,'Species List'!A$2:J$202,9,0)</f>
        <v>2.3852000000000002</v>
      </c>
      <c r="T177" s="44">
        <f t="shared" si="17"/>
        <v>61.167987518884857</v>
      </c>
      <c r="U177" s="88">
        <f t="shared" si="19"/>
        <v>107.53924488293569</v>
      </c>
      <c r="V177" s="91">
        <f t="shared" si="20"/>
        <v>645.23546929761415</v>
      </c>
    </row>
    <row r="178" spans="1:22" ht="16">
      <c r="A178" s="35">
        <v>2019</v>
      </c>
      <c r="B178" s="36">
        <v>43544</v>
      </c>
      <c r="C178" s="12" t="s">
        <v>444</v>
      </c>
      <c r="D178" s="12" t="s">
        <v>440</v>
      </c>
      <c r="E178" s="12">
        <v>6</v>
      </c>
      <c r="F178" s="37">
        <v>0.63055555555555598</v>
      </c>
      <c r="G178" s="12">
        <v>30</v>
      </c>
      <c r="H178" s="12" t="s">
        <v>293</v>
      </c>
      <c r="I178" s="12" t="str">
        <f>VLOOKUP(H178,'[1]Species List'!A$2:I$202,2,0)</f>
        <v>Smooth Trunkfish</v>
      </c>
      <c r="J178" s="38" t="str">
        <f>VLOOKUP(H178,'Species List'!A$2:J$202,3,0)</f>
        <v>Lactophyrs triqueter</v>
      </c>
      <c r="K178" s="12" t="str">
        <f>VLOOKUP(H178,'[1]Species List'!A$2:I$202,4,0)</f>
        <v>Ostraciidae</v>
      </c>
      <c r="L178" s="38" t="str">
        <f>VLOOKUP(H178,'Species List'!A$2:J$202,5,0)</f>
        <v>Omnivore</v>
      </c>
      <c r="M178" s="60">
        <v>14</v>
      </c>
      <c r="N178" s="60">
        <v>1</v>
      </c>
      <c r="O178" s="60"/>
      <c r="P178" s="44">
        <f>VLOOKUP(H178,'Species List'!A$2:J$202,6,0)</f>
        <v>4.8980000000000003E-2</v>
      </c>
      <c r="Q178" s="44">
        <f>VLOOKUP(H178,'Species List'!A$2:J$202,7,0)</f>
        <v>2.78</v>
      </c>
      <c r="R178" s="44" t="str">
        <f>VLOOKUP(H178,'Species List'!A$2:J$202,8,0)</f>
        <v>NA</v>
      </c>
      <c r="S178" s="44" t="str">
        <f>VLOOKUP(H178,'Species List'!A$2:J$202,9,0)</f>
        <v>NA</v>
      </c>
      <c r="T178" s="44">
        <f t="shared" si="17"/>
        <v>75.206386098464677</v>
      </c>
      <c r="U178" s="87" t="s">
        <v>450</v>
      </c>
      <c r="V178" s="91">
        <f t="shared" ref="V178:V197" si="21">N178*T178</f>
        <v>75.206386098464677</v>
      </c>
    </row>
    <row r="179" spans="1:22" ht="16">
      <c r="A179" s="35">
        <v>2019</v>
      </c>
      <c r="B179" s="36">
        <v>43544</v>
      </c>
      <c r="C179" s="12" t="s">
        <v>444</v>
      </c>
      <c r="D179" s="12" t="s">
        <v>440</v>
      </c>
      <c r="E179" s="12">
        <v>6</v>
      </c>
      <c r="F179" s="37">
        <v>0.63055555555555598</v>
      </c>
      <c r="G179" s="12">
        <v>30</v>
      </c>
      <c r="H179" s="12" t="s">
        <v>242</v>
      </c>
      <c r="I179" s="12" t="str">
        <f>VLOOKUP(H179,'[1]Species List'!A$2:I$202,2,0)</f>
        <v xml:space="preserve">Sharp-nose puffer </v>
      </c>
      <c r="J179" s="38" t="str">
        <f>VLOOKUP(H179,'Species List'!A$2:J$202,3,0)</f>
        <v>Canthigaster rostrata</v>
      </c>
      <c r="K179" s="12" t="str">
        <f>VLOOKUP(H179,'[1]Species List'!A$2:I$202,4,0)</f>
        <v>Tetraodontidae</v>
      </c>
      <c r="L179" s="38" t="str">
        <f>VLOOKUP(H179,'Species List'!A$2:J$202,5,0)</f>
        <v>Omnivore</v>
      </c>
      <c r="M179" s="60">
        <v>4</v>
      </c>
      <c r="N179" s="60">
        <v>7</v>
      </c>
      <c r="O179" s="60"/>
      <c r="P179" s="44">
        <f>VLOOKUP(H179,'Species List'!A$2:J$202,6,0)</f>
        <v>2.239E-2</v>
      </c>
      <c r="Q179" s="44">
        <f>VLOOKUP(H179,'Species List'!A$2:J$202,7,0)</f>
        <v>2.96</v>
      </c>
      <c r="R179" s="44" t="str">
        <f>VLOOKUP(H179,'Species List'!A$2:J$202,8,0)</f>
        <v>NA</v>
      </c>
      <c r="S179" s="44" t="str">
        <f>VLOOKUP(H179,'Species List'!A$2:J$202,9,0)</f>
        <v>NA</v>
      </c>
      <c r="T179" s="44">
        <f t="shared" si="17"/>
        <v>1.3556627654519102</v>
      </c>
      <c r="U179" s="87" t="s">
        <v>450</v>
      </c>
      <c r="V179" s="91">
        <f t="shared" si="21"/>
        <v>9.4896393581633713</v>
      </c>
    </row>
    <row r="180" spans="1:22" ht="16">
      <c r="A180" s="35">
        <v>2019</v>
      </c>
      <c r="B180" s="36">
        <v>43544</v>
      </c>
      <c r="C180" s="12" t="s">
        <v>444</v>
      </c>
      <c r="D180" s="12" t="s">
        <v>440</v>
      </c>
      <c r="E180" s="12">
        <v>7</v>
      </c>
      <c r="F180" s="37">
        <v>0.63055555555555598</v>
      </c>
      <c r="G180" s="12">
        <v>30</v>
      </c>
      <c r="H180" s="12" t="s">
        <v>253</v>
      </c>
      <c r="I180" s="12" t="str">
        <f>VLOOKUP(H180,'[1]Species List'!A$2:I$202,2,0)</f>
        <v>French Grunt</v>
      </c>
      <c r="J180" s="38" t="str">
        <f>VLOOKUP(H180,'Species List'!A$2:J$202,3,0)</f>
        <v>Haemulon flavolineatum</v>
      </c>
      <c r="K180" s="12" t="str">
        <f>VLOOKUP(H180,'[1]Species List'!A$2:I$202,4,0)</f>
        <v>Haemulidae</v>
      </c>
      <c r="L180" s="38" t="str">
        <f>VLOOKUP(H180,'Species List'!A$2:J$202,5,0)</f>
        <v>Carnivore</v>
      </c>
      <c r="M180" s="60">
        <v>17</v>
      </c>
      <c r="N180" s="60">
        <v>1</v>
      </c>
      <c r="O180" s="60"/>
      <c r="P180" s="44">
        <f>VLOOKUP(H180,'Species List'!A$2:J$202,6,0)</f>
        <v>1.349E-2</v>
      </c>
      <c r="Q180" s="44">
        <f>VLOOKUP(H180,'Species List'!A$2:J$202,7,0)</f>
        <v>3</v>
      </c>
      <c r="R180" s="44" t="str">
        <f>VLOOKUP(H180,'Species List'!A$2:J$202,8,0)</f>
        <v>NA</v>
      </c>
      <c r="S180" s="44" t="str">
        <f>VLOOKUP(H180,'Species List'!A$2:J$202,9,0)</f>
        <v>NA</v>
      </c>
      <c r="T180" s="44">
        <f t="shared" si="17"/>
        <v>66.27637</v>
      </c>
      <c r="U180" s="87" t="s">
        <v>450</v>
      </c>
      <c r="V180" s="91">
        <f t="shared" si="21"/>
        <v>66.27637</v>
      </c>
    </row>
    <row r="181" spans="1:22" ht="16">
      <c r="A181" s="35">
        <v>2019</v>
      </c>
      <c r="B181" s="36">
        <v>43544</v>
      </c>
      <c r="C181" s="12" t="s">
        <v>444</v>
      </c>
      <c r="D181" s="12" t="s">
        <v>440</v>
      </c>
      <c r="E181" s="12">
        <v>7</v>
      </c>
      <c r="F181" s="37">
        <v>0.63055555555555598</v>
      </c>
      <c r="G181" s="12">
        <v>30</v>
      </c>
      <c r="H181" s="12" t="s">
        <v>373</v>
      </c>
      <c r="I181" s="12" t="str">
        <f>VLOOKUP(H181,'[1]Species List'!A$2:I$202,2,0)</f>
        <v>Goatfish</v>
      </c>
      <c r="J181" s="38" t="str">
        <f>VLOOKUP(H181,'Species List'!A$2:J$202,3,0)</f>
        <v>Mulloidichthys martinicus</v>
      </c>
      <c r="K181" s="12" t="str">
        <f>VLOOKUP(H181,'[1]Species List'!A$2:I$202,4,0)</f>
        <v>Mullidae</v>
      </c>
      <c r="L181" s="38" t="str">
        <f>VLOOKUP(H181,'Species List'!A$2:J$202,5,0)</f>
        <v>Carnivore</v>
      </c>
      <c r="M181" s="60">
        <v>17</v>
      </c>
      <c r="N181" s="60">
        <v>3</v>
      </c>
      <c r="O181" s="60"/>
      <c r="P181" s="44">
        <f>VLOOKUP(H181,'Species List'!A$2:J$202,6,0)</f>
        <v>9.7699999999999992E-3</v>
      </c>
      <c r="Q181" s="44">
        <f>VLOOKUP(H181,'Species List'!A$2:J$202,7,0)</f>
        <v>3.12</v>
      </c>
      <c r="R181" s="44" t="str">
        <f>VLOOKUP(H181,'Species List'!A$2:J$202,8,0)</f>
        <v>NA</v>
      </c>
      <c r="S181" s="44" t="str">
        <f>VLOOKUP(H181,'Species List'!A$2:J$202,9,0)</f>
        <v>NA</v>
      </c>
      <c r="T181" s="44">
        <f t="shared" si="17"/>
        <v>67.436527390317082</v>
      </c>
      <c r="U181" s="87" t="s">
        <v>450</v>
      </c>
      <c r="V181" s="91">
        <f t="shared" si="21"/>
        <v>202.30958217095124</v>
      </c>
    </row>
    <row r="182" spans="1:22" ht="16">
      <c r="A182" s="35">
        <v>2019</v>
      </c>
      <c r="B182" s="36">
        <v>43544</v>
      </c>
      <c r="C182" s="12" t="s">
        <v>444</v>
      </c>
      <c r="D182" s="12" t="s">
        <v>440</v>
      </c>
      <c r="E182" s="12">
        <v>7</v>
      </c>
      <c r="F182" s="37">
        <v>0.63055555555555598</v>
      </c>
      <c r="G182" s="12">
        <v>30</v>
      </c>
      <c r="H182" s="12" t="s">
        <v>310</v>
      </c>
      <c r="I182" s="12" t="str">
        <f>VLOOKUP(H182,'[1]Species List'!A$2:I$202,2,0)</f>
        <v>Yellowhead Wrasse</v>
      </c>
      <c r="J182" s="38" t="str">
        <f>VLOOKUP(H182,'Species List'!A$2:J$202,3,0)</f>
        <v>Halichoeres garnoti</v>
      </c>
      <c r="K182" s="12" t="str">
        <f>VLOOKUP(H182,'[1]Species List'!A$2:I$202,4,0)</f>
        <v>Labridae</v>
      </c>
      <c r="L182" s="38" t="str">
        <f>VLOOKUP(H182,'Species List'!A$2:J$202,5,0)</f>
        <v>Carnivore</v>
      </c>
      <c r="M182" s="60">
        <v>15</v>
      </c>
      <c r="N182" s="60">
        <v>1</v>
      </c>
      <c r="O182" s="60"/>
      <c r="P182" s="44">
        <f>VLOOKUP(H182,'Species List'!A$2:J$202,6,0)</f>
        <v>0.01</v>
      </c>
      <c r="Q182" s="44">
        <f>VLOOKUP(H182,'Species List'!A$2:J$202,7,0)</f>
        <v>3.13</v>
      </c>
      <c r="R182" s="44" t="str">
        <f>VLOOKUP(H182,'Species List'!A$2:J$202,8,0)</f>
        <v>NA</v>
      </c>
      <c r="S182" s="44" t="str">
        <f>VLOOKUP(H182,'Species List'!A$2:J$202,9,0)</f>
        <v>NA</v>
      </c>
      <c r="T182" s="44">
        <f t="shared" si="17"/>
        <v>47.991645489734076</v>
      </c>
      <c r="U182" s="87" t="s">
        <v>450</v>
      </c>
      <c r="V182" s="91">
        <f t="shared" si="21"/>
        <v>47.991645489734076</v>
      </c>
    </row>
    <row r="183" spans="1:22" ht="16">
      <c r="A183" s="35">
        <v>2019</v>
      </c>
      <c r="B183" s="36">
        <v>43544</v>
      </c>
      <c r="C183" s="12" t="s">
        <v>444</v>
      </c>
      <c r="D183" s="12" t="s">
        <v>440</v>
      </c>
      <c r="E183" s="12">
        <v>7</v>
      </c>
      <c r="F183" s="37">
        <v>0.63055555555555598</v>
      </c>
      <c r="G183" s="12">
        <v>30</v>
      </c>
      <c r="H183" s="12" t="s">
        <v>373</v>
      </c>
      <c r="I183" s="12" t="str">
        <f>VLOOKUP(H183,'[1]Species List'!A$2:I$202,2,0)</f>
        <v>Goatfish</v>
      </c>
      <c r="J183" s="38" t="str">
        <f>VLOOKUP(H183,'Species List'!A$2:J$202,3,0)</f>
        <v>Mulloidichthys martinicus</v>
      </c>
      <c r="K183" s="12" t="str">
        <f>VLOOKUP(H183,'[1]Species List'!A$2:I$202,4,0)</f>
        <v>Mullidae</v>
      </c>
      <c r="L183" s="38" t="str">
        <f>VLOOKUP(H183,'Species List'!A$2:J$202,5,0)</f>
        <v>Carnivore</v>
      </c>
      <c r="M183" s="60">
        <v>20</v>
      </c>
      <c r="N183" s="60">
        <v>1</v>
      </c>
      <c r="O183" s="60"/>
      <c r="P183" s="44">
        <f>VLOOKUP(H183,'Species List'!A$2:J$202,6,0)</f>
        <v>9.7699999999999992E-3</v>
      </c>
      <c r="Q183" s="44">
        <f>VLOOKUP(H183,'Species List'!A$2:J$202,7,0)</f>
        <v>3.12</v>
      </c>
      <c r="R183" s="44" t="str">
        <f>VLOOKUP(H183,'Species List'!A$2:J$202,8,0)</f>
        <v>NA</v>
      </c>
      <c r="S183" s="44" t="str">
        <f>VLOOKUP(H183,'Species List'!A$2:J$202,9,0)</f>
        <v>NA</v>
      </c>
      <c r="T183" s="44">
        <f t="shared" si="17"/>
        <v>111.97166862172135</v>
      </c>
      <c r="U183" s="87" t="s">
        <v>450</v>
      </c>
      <c r="V183" s="91">
        <f t="shared" si="21"/>
        <v>111.97166862172135</v>
      </c>
    </row>
    <row r="184" spans="1:22" ht="16">
      <c r="A184" s="35">
        <v>2019</v>
      </c>
      <c r="B184" s="36">
        <v>43544</v>
      </c>
      <c r="C184" s="12" t="s">
        <v>444</v>
      </c>
      <c r="D184" s="12" t="s">
        <v>440</v>
      </c>
      <c r="E184" s="12">
        <v>7</v>
      </c>
      <c r="F184" s="37">
        <v>0.63055555555555598</v>
      </c>
      <c r="G184" s="12">
        <v>30</v>
      </c>
      <c r="H184" s="12" t="s">
        <v>256</v>
      </c>
      <c r="I184" s="12" t="str">
        <f>VLOOKUP(H184,'[1]Species List'!A$2:I$202,2,0)</f>
        <v>Graysby</v>
      </c>
      <c r="J184" s="38" t="str">
        <f>VLOOKUP(H184,'Species List'!A$2:J$202,3,0)</f>
        <v>Cephalopholis cruentata</v>
      </c>
      <c r="K184" s="12" t="str">
        <f>VLOOKUP(H184,'[1]Species List'!A$2:I$202,4,0)</f>
        <v>Serranidae</v>
      </c>
      <c r="L184" s="38" t="str">
        <f>VLOOKUP(H184,'Species List'!A$2:J$202,5,0)</f>
        <v>Carnivore</v>
      </c>
      <c r="M184" s="60">
        <v>20</v>
      </c>
      <c r="N184" s="60">
        <v>1</v>
      </c>
      <c r="O184" s="60"/>
      <c r="P184" s="44">
        <f>VLOOKUP(H184,'Species List'!A$2:J$202,6,0)</f>
        <v>1.1220000000000001E-2</v>
      </c>
      <c r="Q184" s="44">
        <f>VLOOKUP(H184,'Species List'!A$2:J$202,7,0)</f>
        <v>3.07</v>
      </c>
      <c r="R184" s="44" t="str">
        <f>VLOOKUP(H184,'Species List'!A$2:J$202,8,0)</f>
        <v>NA</v>
      </c>
      <c r="S184" s="44" t="str">
        <f>VLOOKUP(H184,'Species List'!A$2:J$202,9,0)</f>
        <v>NA</v>
      </c>
      <c r="T184" s="44">
        <f t="shared" si="17"/>
        <v>110.70186655152514</v>
      </c>
      <c r="U184" s="87" t="s">
        <v>450</v>
      </c>
      <c r="V184" s="91">
        <f t="shared" si="21"/>
        <v>110.70186655152514</v>
      </c>
    </row>
    <row r="185" spans="1:22" ht="16">
      <c r="A185" s="35">
        <v>2019</v>
      </c>
      <c r="B185" s="36">
        <v>43544</v>
      </c>
      <c r="C185" s="12" t="s">
        <v>444</v>
      </c>
      <c r="D185" s="12" t="s">
        <v>440</v>
      </c>
      <c r="E185" s="12">
        <v>7</v>
      </c>
      <c r="F185" s="37">
        <v>0.63055555555555598</v>
      </c>
      <c r="G185" s="12">
        <v>30</v>
      </c>
      <c r="H185" s="12" t="s">
        <v>227</v>
      </c>
      <c r="I185" s="12" t="str">
        <f>VLOOKUP(H185,'[1]Species List'!A$2:I$202,2,0)</f>
        <v>Hamlet spp.</v>
      </c>
      <c r="J185" s="38" t="str">
        <f>VLOOKUP(H185,'Species List'!A$2:J$202,3,0)</f>
        <v>Hypoplectrus puella</v>
      </c>
      <c r="K185" s="12" t="str">
        <f>VLOOKUP(H185,'[1]Species List'!A$2:I$202,4,0)</f>
        <v>Serranidae</v>
      </c>
      <c r="L185" s="38" t="str">
        <f>VLOOKUP(H185,'Species List'!A$2:J$202,5,0)</f>
        <v>Carnivore</v>
      </c>
      <c r="M185" s="60">
        <v>15</v>
      </c>
      <c r="N185" s="60">
        <v>1</v>
      </c>
      <c r="O185" s="60"/>
      <c r="P185" s="44">
        <f>VLOOKUP(H185,'Species List'!A$2:J$202,6,0)</f>
        <v>1.7780000000000001E-2</v>
      </c>
      <c r="Q185" s="44">
        <f>VLOOKUP(H185,'Species List'!A$2:J$202,7,0)</f>
        <v>3.03</v>
      </c>
      <c r="R185" s="44" t="str">
        <f>VLOOKUP(H185,'Species List'!A$2:J$202,8,0)</f>
        <v>NA</v>
      </c>
      <c r="S185" s="44" t="str">
        <f>VLOOKUP(H185,'Species List'!A$2:J$202,9,0)</f>
        <v>NA</v>
      </c>
      <c r="T185" s="44">
        <f t="shared" si="17"/>
        <v>65.086103364435104</v>
      </c>
      <c r="U185" s="87" t="s">
        <v>450</v>
      </c>
      <c r="V185" s="91">
        <f t="shared" si="21"/>
        <v>65.086103364435104</v>
      </c>
    </row>
    <row r="186" spans="1:22" ht="16">
      <c r="A186" s="35">
        <v>2019</v>
      </c>
      <c r="B186" s="36">
        <v>43544</v>
      </c>
      <c r="C186" s="12" t="s">
        <v>444</v>
      </c>
      <c r="D186" s="12" t="s">
        <v>440</v>
      </c>
      <c r="E186" s="12">
        <v>7</v>
      </c>
      <c r="F186" s="37">
        <v>0.63055555555555598</v>
      </c>
      <c r="G186" s="12">
        <v>30</v>
      </c>
      <c r="H186" s="12" t="s">
        <v>251</v>
      </c>
      <c r="I186" s="12" t="str">
        <f>VLOOKUP(H186,'[1]Species List'!A$2:I$202,2,0)</f>
        <v>Foureye Butterflyfish</v>
      </c>
      <c r="J186" s="38" t="str">
        <f>VLOOKUP(H186,'Species List'!A$2:J$202,3,0)</f>
        <v>Chaetodon capistratus</v>
      </c>
      <c r="K186" s="12" t="str">
        <f>VLOOKUP(H186,'[1]Species List'!A$2:I$202,4,0)</f>
        <v>Chaetodontidae</v>
      </c>
      <c r="L186" s="38" t="str">
        <f>VLOOKUP(H186,'Species List'!A$2:J$202,5,0)</f>
        <v>Carnivore</v>
      </c>
      <c r="M186" s="60">
        <v>10</v>
      </c>
      <c r="N186" s="60">
        <v>1</v>
      </c>
      <c r="O186" s="60"/>
      <c r="P186" s="44">
        <f>VLOOKUP(H186,'Species List'!A$2:J$202,6,0)</f>
        <v>2.512E-2</v>
      </c>
      <c r="Q186" s="44">
        <f>VLOOKUP(H186,'Species List'!A$2:J$202,7,0)</f>
        <v>3.1</v>
      </c>
      <c r="R186" s="44" t="str">
        <f>VLOOKUP(H186,'Species List'!A$2:J$202,8,0)</f>
        <v>NA</v>
      </c>
      <c r="S186" s="44" t="str">
        <f>VLOOKUP(H186,'Species List'!A$2:J$202,9,0)</f>
        <v>NA</v>
      </c>
      <c r="T186" s="44">
        <f t="shared" si="17"/>
        <v>31.624206344269499</v>
      </c>
      <c r="U186" s="87" t="s">
        <v>450</v>
      </c>
      <c r="V186" s="91">
        <f t="shared" si="21"/>
        <v>31.624206344269499</v>
      </c>
    </row>
    <row r="187" spans="1:22" ht="16">
      <c r="A187" s="35">
        <v>2019</v>
      </c>
      <c r="B187" s="36">
        <v>43544</v>
      </c>
      <c r="C187" s="12" t="s">
        <v>444</v>
      </c>
      <c r="D187" s="12" t="s">
        <v>440</v>
      </c>
      <c r="E187" s="12">
        <v>7</v>
      </c>
      <c r="F187" s="37">
        <v>0.63055555555555598</v>
      </c>
      <c r="G187" s="12">
        <v>30</v>
      </c>
      <c r="H187" s="12" t="s">
        <v>253</v>
      </c>
      <c r="I187" s="12" t="str">
        <f>VLOOKUP(H187,'[1]Species List'!A$2:I$202,2,0)</f>
        <v>French Grunt</v>
      </c>
      <c r="J187" s="38" t="str">
        <f>VLOOKUP(H187,'Species List'!A$2:J$202,3,0)</f>
        <v>Haemulon flavolineatum</v>
      </c>
      <c r="K187" s="12" t="str">
        <f>VLOOKUP(H187,'[1]Species List'!A$2:I$202,4,0)</f>
        <v>Haemulidae</v>
      </c>
      <c r="L187" s="38" t="str">
        <f>VLOOKUP(H187,'Species List'!A$2:J$202,5,0)</f>
        <v>Carnivore</v>
      </c>
      <c r="M187" s="60">
        <v>15</v>
      </c>
      <c r="N187" s="60">
        <v>1</v>
      </c>
      <c r="O187" s="60"/>
      <c r="P187" s="44">
        <f>VLOOKUP(H187,'Species List'!A$2:J$202,6,0)</f>
        <v>1.349E-2</v>
      </c>
      <c r="Q187" s="44">
        <f>VLOOKUP(H187,'Species List'!A$2:J$202,7,0)</f>
        <v>3</v>
      </c>
      <c r="R187" s="44" t="str">
        <f>VLOOKUP(H187,'Species List'!A$2:J$202,8,0)</f>
        <v>NA</v>
      </c>
      <c r="S187" s="44" t="str">
        <f>VLOOKUP(H187,'Species List'!A$2:J$202,9,0)</f>
        <v>NA</v>
      </c>
      <c r="T187" s="44">
        <f t="shared" si="17"/>
        <v>45.528750000000002</v>
      </c>
      <c r="U187" s="87" t="s">
        <v>450</v>
      </c>
      <c r="V187" s="91">
        <f t="shared" si="21"/>
        <v>45.528750000000002</v>
      </c>
    </row>
    <row r="188" spans="1:22" ht="16">
      <c r="A188" s="35">
        <v>2019</v>
      </c>
      <c r="B188" s="36">
        <v>43544</v>
      </c>
      <c r="C188" s="12" t="s">
        <v>444</v>
      </c>
      <c r="D188" s="12" t="s">
        <v>440</v>
      </c>
      <c r="E188" s="12">
        <v>7</v>
      </c>
      <c r="F188" s="37">
        <v>0.63055555555555598</v>
      </c>
      <c r="G188" s="12">
        <v>30</v>
      </c>
      <c r="H188" s="12" t="s">
        <v>310</v>
      </c>
      <c r="I188" s="12" t="str">
        <f>VLOOKUP(H188,'[1]Species List'!A$2:I$202,2,0)</f>
        <v>Yellowhead Wrasse</v>
      </c>
      <c r="J188" s="38" t="str">
        <f>VLOOKUP(H188,'Species List'!A$2:J$202,3,0)</f>
        <v>Halichoeres garnoti</v>
      </c>
      <c r="K188" s="12" t="str">
        <f>VLOOKUP(H188,'[1]Species List'!A$2:I$202,4,0)</f>
        <v>Labridae</v>
      </c>
      <c r="L188" s="38" t="str">
        <f>VLOOKUP(H188,'Species List'!A$2:J$202,5,0)</f>
        <v>Carnivore</v>
      </c>
      <c r="M188" s="60">
        <v>13</v>
      </c>
      <c r="N188" s="60">
        <v>1</v>
      </c>
      <c r="O188" s="60"/>
      <c r="P188" s="44">
        <f>VLOOKUP(H188,'Species List'!A$2:J$202,6,0)</f>
        <v>0.01</v>
      </c>
      <c r="Q188" s="44">
        <f>VLOOKUP(H188,'Species List'!A$2:J$202,7,0)</f>
        <v>3.13</v>
      </c>
      <c r="R188" s="44" t="str">
        <f>VLOOKUP(H188,'Species List'!A$2:J$202,8,0)</f>
        <v>NA</v>
      </c>
      <c r="S188" s="44" t="str">
        <f>VLOOKUP(H188,'Species List'!A$2:J$202,9,0)</f>
        <v>NA</v>
      </c>
      <c r="T188" s="44">
        <f t="shared" si="17"/>
        <v>30.664980490582739</v>
      </c>
      <c r="U188" s="87" t="s">
        <v>450</v>
      </c>
      <c r="V188" s="91">
        <f t="shared" si="21"/>
        <v>30.664980490582739</v>
      </c>
    </row>
    <row r="189" spans="1:22" ht="16">
      <c r="A189" s="35">
        <v>2019</v>
      </c>
      <c r="B189" s="36">
        <v>43544</v>
      </c>
      <c r="C189" s="12" t="s">
        <v>444</v>
      </c>
      <c r="D189" s="12" t="s">
        <v>440</v>
      </c>
      <c r="E189" s="12">
        <v>7</v>
      </c>
      <c r="F189" s="37">
        <v>0.63055555555555598</v>
      </c>
      <c r="G189" s="12">
        <v>30</v>
      </c>
      <c r="H189" s="12" t="s">
        <v>272</v>
      </c>
      <c r="I189" s="12" t="str">
        <f>VLOOKUP(H189,'[1]Species List'!A$2:I$202,2,0)</f>
        <v>Peacock Flounder</v>
      </c>
      <c r="J189" s="38" t="str">
        <f>VLOOKUP(H189,'Species List'!A$2:J$202,3,0)</f>
        <v>Bothus lunatus</v>
      </c>
      <c r="K189" s="12" t="str">
        <f>VLOOKUP(H189,'[1]Species List'!A$2:I$202,4,0)</f>
        <v>Bothidae</v>
      </c>
      <c r="L189" s="38" t="str">
        <f>VLOOKUP(H189,'Species List'!A$2:J$202,5,0)</f>
        <v>Carnivore</v>
      </c>
      <c r="M189" s="60">
        <v>23</v>
      </c>
      <c r="N189" s="60">
        <v>1</v>
      </c>
      <c r="O189" s="60"/>
      <c r="P189" s="44">
        <f>VLOOKUP(H189,'Species List'!A$2:J$202,6,0)</f>
        <v>1.047E-2</v>
      </c>
      <c r="Q189" s="44">
        <f>VLOOKUP(H189,'Species List'!A$2:J$202,7,0)</f>
        <v>3.05</v>
      </c>
      <c r="R189" s="44" t="str">
        <f>VLOOKUP(H189,'Species List'!A$2:J$202,8,0)</f>
        <v>NA</v>
      </c>
      <c r="S189" s="44" t="str">
        <f>VLOOKUP(H189,'Species List'!A$2:J$202,9,0)</f>
        <v>NA</v>
      </c>
      <c r="T189" s="44">
        <f t="shared" si="17"/>
        <v>149.01040034523473</v>
      </c>
      <c r="U189" s="87" t="s">
        <v>450</v>
      </c>
      <c r="V189" s="91">
        <f t="shared" si="21"/>
        <v>149.01040034523473</v>
      </c>
    </row>
    <row r="190" spans="1:22" ht="16">
      <c r="A190" s="35">
        <v>2019</v>
      </c>
      <c r="B190" s="36">
        <v>43544</v>
      </c>
      <c r="C190" s="12" t="s">
        <v>444</v>
      </c>
      <c r="D190" s="12" t="s">
        <v>440</v>
      </c>
      <c r="E190" s="12">
        <v>7</v>
      </c>
      <c r="F190" s="37">
        <v>0.63055555555555598</v>
      </c>
      <c r="G190" s="12">
        <v>30</v>
      </c>
      <c r="H190" s="12" t="s">
        <v>373</v>
      </c>
      <c r="I190" s="12" t="str">
        <f>VLOOKUP(H190,'[1]Species List'!A$2:I$202,2,0)</f>
        <v>Goatfish</v>
      </c>
      <c r="J190" s="38" t="str">
        <f>VLOOKUP(H190,'Species List'!A$2:J$202,3,0)</f>
        <v>Mulloidichthys martinicus</v>
      </c>
      <c r="K190" s="12" t="str">
        <f>VLOOKUP(H190,'[1]Species List'!A$2:I$202,4,0)</f>
        <v>Mullidae</v>
      </c>
      <c r="L190" s="38" t="str">
        <f>VLOOKUP(H190,'Species List'!A$2:J$202,5,0)</f>
        <v>Carnivore</v>
      </c>
      <c r="M190" s="60">
        <v>17</v>
      </c>
      <c r="N190" s="60">
        <v>3</v>
      </c>
      <c r="O190" s="60"/>
      <c r="P190" s="44">
        <f>VLOOKUP(H190,'Species List'!A$2:J$202,6,0)</f>
        <v>9.7699999999999992E-3</v>
      </c>
      <c r="Q190" s="44">
        <f>VLOOKUP(H190,'Species List'!A$2:J$202,7,0)</f>
        <v>3.12</v>
      </c>
      <c r="R190" s="44" t="str">
        <f>VLOOKUP(H190,'Species List'!A$2:J$202,8,0)</f>
        <v>NA</v>
      </c>
      <c r="S190" s="44" t="str">
        <f>VLOOKUP(H190,'Species List'!A$2:J$202,9,0)</f>
        <v>NA</v>
      </c>
      <c r="T190" s="44">
        <f t="shared" si="17"/>
        <v>67.436527390317082</v>
      </c>
      <c r="U190" s="87" t="s">
        <v>450</v>
      </c>
      <c r="V190" s="91">
        <f t="shared" si="21"/>
        <v>202.30958217095124</v>
      </c>
    </row>
    <row r="191" spans="1:22" ht="16">
      <c r="A191" s="35">
        <v>2019</v>
      </c>
      <c r="B191" s="36">
        <v>43544</v>
      </c>
      <c r="C191" s="12" t="s">
        <v>444</v>
      </c>
      <c r="D191" s="12" t="s">
        <v>440</v>
      </c>
      <c r="E191" s="12">
        <v>7</v>
      </c>
      <c r="F191" s="37">
        <v>0.63055555555555598</v>
      </c>
      <c r="G191" s="12">
        <v>30</v>
      </c>
      <c r="H191" s="12" t="s">
        <v>256</v>
      </c>
      <c r="I191" s="12" t="str">
        <f>VLOOKUP(H191,'[1]Species List'!A$2:I$202,2,0)</f>
        <v>Graysby</v>
      </c>
      <c r="J191" s="38" t="str">
        <f>VLOOKUP(H191,'Species List'!A$2:J$202,3,0)</f>
        <v>Cephalopholis cruentata</v>
      </c>
      <c r="K191" s="12" t="str">
        <f>VLOOKUP(H191,'[1]Species List'!A$2:I$202,4,0)</f>
        <v>Serranidae</v>
      </c>
      <c r="L191" s="38" t="str">
        <f>VLOOKUP(H191,'Species List'!A$2:J$202,5,0)</f>
        <v>Carnivore</v>
      </c>
      <c r="M191" s="60">
        <v>21</v>
      </c>
      <c r="N191" s="60">
        <v>1</v>
      </c>
      <c r="O191" s="60"/>
      <c r="P191" s="44">
        <f>VLOOKUP(H191,'Species List'!A$2:J$202,6,0)</f>
        <v>1.1220000000000001E-2</v>
      </c>
      <c r="Q191" s="44">
        <f>VLOOKUP(H191,'Species List'!A$2:J$202,7,0)</f>
        <v>3.07</v>
      </c>
      <c r="R191" s="44" t="str">
        <f>VLOOKUP(H191,'Species List'!A$2:J$202,8,0)</f>
        <v>NA</v>
      </c>
      <c r="S191" s="44" t="str">
        <f>VLOOKUP(H191,'Species List'!A$2:J$202,9,0)</f>
        <v>NA</v>
      </c>
      <c r="T191" s="44">
        <f t="shared" si="17"/>
        <v>128.58967294987866</v>
      </c>
      <c r="U191" s="87" t="s">
        <v>450</v>
      </c>
      <c r="V191" s="91">
        <f t="shared" si="21"/>
        <v>128.58967294987866</v>
      </c>
    </row>
    <row r="192" spans="1:22" ht="16">
      <c r="A192" s="35">
        <v>2019</v>
      </c>
      <c r="B192" s="36">
        <v>43544</v>
      </c>
      <c r="C192" s="12" t="s">
        <v>444</v>
      </c>
      <c r="D192" s="12" t="s">
        <v>440</v>
      </c>
      <c r="E192" s="12">
        <v>7</v>
      </c>
      <c r="F192" s="37">
        <v>0.63055555555555598</v>
      </c>
      <c r="G192" s="12">
        <v>30</v>
      </c>
      <c r="H192" s="12" t="s">
        <v>233</v>
      </c>
      <c r="I192" s="12" t="str">
        <f>VLOOKUP(H192,'[1]Species List'!A$2:I$202,2,0)</f>
        <v>Blackbar soldierfish</v>
      </c>
      <c r="J192" s="38" t="str">
        <f>VLOOKUP(H192,'Species List'!A$2:J$202,3,0)</f>
        <v xml:space="preserve">Myripristis jacobus </v>
      </c>
      <c r="K192" s="12" t="str">
        <f>VLOOKUP(H192,'[1]Species List'!A$2:I$202,4,0)</f>
        <v>Holocentridae</v>
      </c>
      <c r="L192" s="38" t="str">
        <f>VLOOKUP(H192,'Species List'!A$2:J$202,5,0)</f>
        <v>Carnivore</v>
      </c>
      <c r="M192" s="60">
        <v>15</v>
      </c>
      <c r="N192" s="60">
        <v>1</v>
      </c>
      <c r="O192" s="60"/>
      <c r="P192" s="44">
        <f>VLOOKUP(H192,'Species List'!A$2:J$202,6,0)</f>
        <v>1.2019999999999999E-2</v>
      </c>
      <c r="Q192" s="44">
        <f>VLOOKUP(H192,'Species List'!A$2:J$202,7,0)</f>
        <v>3.06</v>
      </c>
      <c r="R192" s="44" t="str">
        <f>VLOOKUP(H192,'Species List'!A$2:J$202,8,0)</f>
        <v>NA</v>
      </c>
      <c r="S192" s="44" t="str">
        <f>VLOOKUP(H192,'Species List'!A$2:J$202,9,0)</f>
        <v>NA</v>
      </c>
      <c r="T192" s="44">
        <f t="shared" si="17"/>
        <v>47.724756406775086</v>
      </c>
      <c r="U192" s="87" t="s">
        <v>450</v>
      </c>
      <c r="V192" s="91">
        <f t="shared" si="21"/>
        <v>47.724756406775086</v>
      </c>
    </row>
    <row r="193" spans="1:22" ht="16">
      <c r="A193" s="35">
        <v>2019</v>
      </c>
      <c r="B193" s="36">
        <v>43544</v>
      </c>
      <c r="C193" s="12" t="s">
        <v>444</v>
      </c>
      <c r="D193" s="12" t="s">
        <v>440</v>
      </c>
      <c r="E193" s="12">
        <v>7</v>
      </c>
      <c r="F193" s="37">
        <v>0.63055555555555598</v>
      </c>
      <c r="G193" s="12">
        <v>30</v>
      </c>
      <c r="H193" s="12" t="s">
        <v>238</v>
      </c>
      <c r="I193" s="12" t="str">
        <f>VLOOKUP(H193,'[1]Species List'!A$2:I$202,2,0)</f>
        <v>Bluehead Wrasse</v>
      </c>
      <c r="J193" s="38" t="str">
        <f>VLOOKUP(H193,'Species List'!A$2:J$202,3,0)</f>
        <v>Thalassoma bifasciatum</v>
      </c>
      <c r="K193" s="12" t="str">
        <f>VLOOKUP(H193,'[1]Species List'!A$2:I$202,4,0)</f>
        <v>Labridae</v>
      </c>
      <c r="L193" s="38" t="str">
        <f>VLOOKUP(H193,'Species List'!A$2:J$202,5,0)</f>
        <v>Carnivore</v>
      </c>
      <c r="M193" s="60">
        <v>6</v>
      </c>
      <c r="N193" s="60">
        <v>7</v>
      </c>
      <c r="O193" s="60"/>
      <c r="P193" s="44">
        <f>VLOOKUP(H193,'Species List'!A$2:J$202,6,0)</f>
        <v>8.9099999999999995E-3</v>
      </c>
      <c r="Q193" s="44">
        <f>VLOOKUP(H193,'Species List'!A$2:J$202,7,0)</f>
        <v>3.01</v>
      </c>
      <c r="R193" s="44" t="str">
        <f>VLOOKUP(H193,'Species List'!A$2:J$202,8,0)</f>
        <v>NA</v>
      </c>
      <c r="S193" s="44" t="str">
        <f>VLOOKUP(H193,'Species List'!A$2:J$202,9,0)</f>
        <v>NA</v>
      </c>
      <c r="T193" s="44">
        <f t="shared" si="17"/>
        <v>1.9593542699963782</v>
      </c>
      <c r="U193" s="87" t="s">
        <v>450</v>
      </c>
      <c r="V193" s="91">
        <f t="shared" si="21"/>
        <v>13.715479889974647</v>
      </c>
    </row>
    <row r="194" spans="1:22" ht="16">
      <c r="A194" s="35">
        <v>2019</v>
      </c>
      <c r="B194" s="36">
        <v>43544</v>
      </c>
      <c r="C194" s="12" t="s">
        <v>444</v>
      </c>
      <c r="D194" s="12" t="s">
        <v>440</v>
      </c>
      <c r="E194" s="12">
        <v>7</v>
      </c>
      <c r="F194" s="37">
        <v>0.63055555555555598</v>
      </c>
      <c r="G194" s="12">
        <v>30</v>
      </c>
      <c r="H194" s="12" t="s">
        <v>238</v>
      </c>
      <c r="I194" s="12" t="str">
        <f>VLOOKUP(H194,'[1]Species List'!A$2:I$202,2,0)</f>
        <v>Bluehead Wrasse</v>
      </c>
      <c r="J194" s="38" t="str">
        <f>VLOOKUP(H194,'Species List'!A$2:J$202,3,0)</f>
        <v>Thalassoma bifasciatum</v>
      </c>
      <c r="K194" s="12" t="str">
        <f>VLOOKUP(H194,'[1]Species List'!A$2:I$202,4,0)</f>
        <v>Labridae</v>
      </c>
      <c r="L194" s="38" t="str">
        <f>VLOOKUP(H194,'Species List'!A$2:J$202,5,0)</f>
        <v>Carnivore</v>
      </c>
      <c r="M194" s="60">
        <v>4</v>
      </c>
      <c r="N194" s="60">
        <v>17</v>
      </c>
      <c r="O194" s="60"/>
      <c r="P194" s="44">
        <f>VLOOKUP(H194,'Species List'!A$2:J$202,6,0)</f>
        <v>8.9099999999999995E-3</v>
      </c>
      <c r="Q194" s="44">
        <f>VLOOKUP(H194,'Species List'!A$2:J$202,7,0)</f>
        <v>3.01</v>
      </c>
      <c r="R194" s="44" t="str">
        <f>VLOOKUP(H194,'Species List'!A$2:J$202,8,0)</f>
        <v>NA</v>
      </c>
      <c r="S194" s="44" t="str">
        <f>VLOOKUP(H194,'Species List'!A$2:J$202,9,0)</f>
        <v>NA</v>
      </c>
      <c r="T194" s="44">
        <f t="shared" ref="T194:T257" si="22">P194*M194^Q194</f>
        <v>0.5782002537554658</v>
      </c>
      <c r="U194" s="87" t="s">
        <v>450</v>
      </c>
      <c r="V194" s="91">
        <f t="shared" si="21"/>
        <v>9.8294043138429181</v>
      </c>
    </row>
    <row r="195" spans="1:22" ht="16">
      <c r="A195" s="35">
        <v>2019</v>
      </c>
      <c r="B195" s="36">
        <v>43544</v>
      </c>
      <c r="C195" s="12" t="s">
        <v>444</v>
      </c>
      <c r="D195" s="12" t="s">
        <v>440</v>
      </c>
      <c r="E195" s="12">
        <v>7</v>
      </c>
      <c r="F195" s="37">
        <v>0.63055555555555598</v>
      </c>
      <c r="G195" s="12">
        <v>30</v>
      </c>
      <c r="H195" s="12" t="s">
        <v>286</v>
      </c>
      <c r="I195" s="12" t="str">
        <f>VLOOKUP(H195,'[1]Species List'!A$2:I$202,2,0)</f>
        <v>Schoolmaster snapper</v>
      </c>
      <c r="J195" s="38" t="str">
        <f>VLOOKUP(H195,'Species List'!A$2:J$202,3,0)</f>
        <v>Lutjanus apodus</v>
      </c>
      <c r="K195" s="12" t="str">
        <f>VLOOKUP(H195,'[1]Species List'!A$2:I$202,4,0)</f>
        <v>Lutjanidae</v>
      </c>
      <c r="L195" s="38" t="str">
        <f>VLOOKUP(H195,'Species List'!A$2:J$202,5,0)</f>
        <v>Carnivore</v>
      </c>
      <c r="M195" s="60">
        <v>35</v>
      </c>
      <c r="N195" s="60">
        <v>1</v>
      </c>
      <c r="O195" s="60"/>
      <c r="P195" s="44">
        <f>VLOOKUP(H195,'Species List'!A$2:J$202,6,0)</f>
        <v>1.413E-2</v>
      </c>
      <c r="Q195" s="44">
        <f>VLOOKUP(H195,'Species List'!A$2:J$202,7,0)</f>
        <v>2.98</v>
      </c>
      <c r="R195" s="44" t="str">
        <f>VLOOKUP(H195,'Species List'!A$2:J$202,8,0)</f>
        <v>NA</v>
      </c>
      <c r="S195" s="44" t="str">
        <f>VLOOKUP(H195,'Species List'!A$2:J$202,9,0)</f>
        <v>NA</v>
      </c>
      <c r="T195" s="44">
        <f t="shared" si="22"/>
        <v>564.24138129101766</v>
      </c>
      <c r="U195" s="87" t="s">
        <v>450</v>
      </c>
      <c r="V195" s="91">
        <f t="shared" si="21"/>
        <v>564.24138129101766</v>
      </c>
    </row>
    <row r="196" spans="1:22" ht="16">
      <c r="A196" s="35">
        <v>2019</v>
      </c>
      <c r="B196" s="36">
        <v>43544</v>
      </c>
      <c r="C196" s="12" t="s">
        <v>444</v>
      </c>
      <c r="D196" s="12" t="s">
        <v>440</v>
      </c>
      <c r="E196" s="12">
        <v>7</v>
      </c>
      <c r="F196" s="37">
        <v>0.63055555555555598</v>
      </c>
      <c r="G196" s="12">
        <v>30</v>
      </c>
      <c r="H196" s="12" t="s">
        <v>286</v>
      </c>
      <c r="I196" s="12" t="str">
        <f>VLOOKUP(H196,'[1]Species List'!A$2:I$202,2,0)</f>
        <v>Schoolmaster snapper</v>
      </c>
      <c r="J196" s="38" t="str">
        <f>VLOOKUP(H196,'Species List'!A$2:J$202,3,0)</f>
        <v>Lutjanus apodus</v>
      </c>
      <c r="K196" s="12" t="str">
        <f>VLOOKUP(H196,'[1]Species List'!A$2:I$202,4,0)</f>
        <v>Lutjanidae</v>
      </c>
      <c r="L196" s="38" t="str">
        <f>VLOOKUP(H196,'Species List'!A$2:J$202,5,0)</f>
        <v>Carnivore</v>
      </c>
      <c r="M196" s="60">
        <v>27</v>
      </c>
      <c r="N196" s="60">
        <v>1</v>
      </c>
      <c r="O196" s="60"/>
      <c r="P196" s="44">
        <f>VLOOKUP(H196,'Species List'!A$2:J$202,6,0)</f>
        <v>1.413E-2</v>
      </c>
      <c r="Q196" s="44">
        <f>VLOOKUP(H196,'Species List'!A$2:J$202,7,0)</f>
        <v>2.98</v>
      </c>
      <c r="R196" s="44" t="str">
        <f>VLOOKUP(H196,'Species List'!A$2:J$202,8,0)</f>
        <v>NA</v>
      </c>
      <c r="S196" s="44" t="str">
        <f>VLOOKUP(H196,'Species List'!A$2:J$202,9,0)</f>
        <v>NA</v>
      </c>
      <c r="T196" s="44">
        <f t="shared" si="22"/>
        <v>260.37913448216148</v>
      </c>
      <c r="U196" s="87" t="s">
        <v>450</v>
      </c>
      <c r="V196" s="91">
        <f t="shared" si="21"/>
        <v>260.37913448216148</v>
      </c>
    </row>
    <row r="197" spans="1:22" ht="16">
      <c r="A197" s="35">
        <v>2019</v>
      </c>
      <c r="B197" s="36">
        <v>43544</v>
      </c>
      <c r="C197" s="12" t="s">
        <v>444</v>
      </c>
      <c r="D197" s="12" t="s">
        <v>440</v>
      </c>
      <c r="E197" s="12">
        <v>7</v>
      </c>
      <c r="F197" s="37">
        <v>0.63055555555555598</v>
      </c>
      <c r="G197" s="12">
        <v>30</v>
      </c>
      <c r="H197" s="12" t="s">
        <v>251</v>
      </c>
      <c r="I197" s="12" t="str">
        <f>VLOOKUP(H197,'[1]Species List'!A$2:I$202,2,0)</f>
        <v>Foureye Butterflyfish</v>
      </c>
      <c r="J197" s="38" t="str">
        <f>VLOOKUP(H197,'Species List'!A$2:J$202,3,0)</f>
        <v>Chaetodon capistratus</v>
      </c>
      <c r="K197" s="12" t="str">
        <f>VLOOKUP(H197,'[1]Species List'!A$2:I$202,4,0)</f>
        <v>Chaetodontidae</v>
      </c>
      <c r="L197" s="38" t="str">
        <f>VLOOKUP(H197,'Species List'!A$2:J$202,5,0)</f>
        <v>Carnivore</v>
      </c>
      <c r="M197" s="60">
        <v>10</v>
      </c>
      <c r="N197" s="60">
        <v>2</v>
      </c>
      <c r="O197" s="60"/>
      <c r="P197" s="44">
        <f>VLOOKUP(H197,'Species List'!A$2:J$202,6,0)</f>
        <v>2.512E-2</v>
      </c>
      <c r="Q197" s="44">
        <f>VLOOKUP(H197,'Species List'!A$2:J$202,7,0)</f>
        <v>3.1</v>
      </c>
      <c r="R197" s="44" t="str">
        <f>VLOOKUP(H197,'Species List'!A$2:J$202,8,0)</f>
        <v>NA</v>
      </c>
      <c r="S197" s="44" t="str">
        <f>VLOOKUP(H197,'Species List'!A$2:J$202,9,0)</f>
        <v>NA</v>
      </c>
      <c r="T197" s="44">
        <f t="shared" si="22"/>
        <v>31.624206344269499</v>
      </c>
      <c r="U197" s="87" t="s">
        <v>450</v>
      </c>
      <c r="V197" s="91">
        <f t="shared" si="21"/>
        <v>63.248412688538998</v>
      </c>
    </row>
    <row r="198" spans="1:22" ht="16">
      <c r="A198" s="35">
        <v>2019</v>
      </c>
      <c r="B198" s="36">
        <v>43544</v>
      </c>
      <c r="C198" s="12" t="s">
        <v>444</v>
      </c>
      <c r="D198" s="12" t="s">
        <v>440</v>
      </c>
      <c r="E198" s="12">
        <v>7</v>
      </c>
      <c r="F198" s="37">
        <v>0.63055555555555598</v>
      </c>
      <c r="G198" s="12">
        <v>30</v>
      </c>
      <c r="H198" s="12" t="s">
        <v>271</v>
      </c>
      <c r="I198" s="12" t="str">
        <f>VLOOKUP(H198,'[1]Species List'!A$2:I$202,2,0)</f>
        <v>Ocean Surgeonfish</v>
      </c>
      <c r="J198" s="38" t="str">
        <f>VLOOKUP(H198,'Species List'!A$2:J$202,3,0)</f>
        <v>Acanthurus bahianus</v>
      </c>
      <c r="K198" s="12" t="str">
        <f>VLOOKUP(H198,'[1]Species List'!A$2:I$202,4,0)</f>
        <v>Acanthuridae</v>
      </c>
      <c r="L198" s="38" t="str">
        <f>VLOOKUP(H198,'Species List'!A$2:J$202,5,0)</f>
        <v>Herbivore</v>
      </c>
      <c r="M198" s="60">
        <v>15</v>
      </c>
      <c r="N198" s="60">
        <v>1</v>
      </c>
      <c r="O198" s="60"/>
      <c r="P198" s="44">
        <f>VLOOKUP(H198,'Species List'!A$2:J$202,6,0)</f>
        <v>1.8620000000000001E-2</v>
      </c>
      <c r="Q198" s="44">
        <f>VLOOKUP(H198,'Species List'!A$2:J$202,7,0)</f>
        <v>2.91</v>
      </c>
      <c r="R198" s="44">
        <f>VLOOKUP(H198,'Species List'!A$2:J$202,8,0)</f>
        <v>-4.6005000000000003</v>
      </c>
      <c r="S198" s="44">
        <f>VLOOKUP(H198,'Species List'!A$2:J$202,9,0)</f>
        <v>2.9752000000000001</v>
      </c>
      <c r="T198" s="44">
        <f t="shared" si="22"/>
        <v>49.249887240092868</v>
      </c>
      <c r="U198" s="88">
        <f t="shared" ref="U198:U209" si="23">10^(R198+(S198*LOG(M198*10)))</f>
        <v>74.783659607909669</v>
      </c>
      <c r="V198" s="91">
        <f t="shared" ref="V198:V209" si="24">N198*U198</f>
        <v>74.783659607909669</v>
      </c>
    </row>
    <row r="199" spans="1:22" ht="16">
      <c r="A199" s="35">
        <v>2019</v>
      </c>
      <c r="B199" s="36">
        <v>43544</v>
      </c>
      <c r="C199" s="12" t="s">
        <v>444</v>
      </c>
      <c r="D199" s="12" t="s">
        <v>440</v>
      </c>
      <c r="E199" s="12">
        <v>7</v>
      </c>
      <c r="F199" s="37">
        <v>0.63055555555555598</v>
      </c>
      <c r="G199" s="12">
        <v>30</v>
      </c>
      <c r="H199" s="12" t="s">
        <v>274</v>
      </c>
      <c r="I199" s="12" t="str">
        <f>VLOOKUP(H199,'[1]Species List'!A$2:I$202,2,0)</f>
        <v>Princess Parrotfish</v>
      </c>
      <c r="J199" s="38" t="str">
        <f>VLOOKUP(H199,'Species List'!A$2:J$202,3,0)</f>
        <v>Scarus taeniopterus</v>
      </c>
      <c r="K199" s="12" t="str">
        <f>VLOOKUP(H199,'[1]Species List'!A$2:I$202,4,0)</f>
        <v>Scaridae</v>
      </c>
      <c r="L199" s="38" t="str">
        <f>VLOOKUP(H199,'Species List'!A$2:J$202,5,0)</f>
        <v>Herbivore</v>
      </c>
      <c r="M199" s="60">
        <v>33</v>
      </c>
      <c r="N199" s="60">
        <v>1</v>
      </c>
      <c r="O199" s="60" t="s">
        <v>369</v>
      </c>
      <c r="P199" s="44">
        <f>VLOOKUP(H199,'Species List'!A$2:J$202,6,0)</f>
        <v>3.3500000000000002E-2</v>
      </c>
      <c r="Q199" s="44">
        <f>VLOOKUP(H199,'Species List'!A$2:J$202,7,0)</f>
        <v>2.7086000000000001</v>
      </c>
      <c r="R199" s="44">
        <f>VLOOKUP(H199,'Species List'!A$2:J$202,8,0)</f>
        <v>-3.2256999999999998</v>
      </c>
      <c r="S199" s="44">
        <f>VLOOKUP(H199,'Species List'!A$2:J$202,9,0)</f>
        <v>2.3852000000000002</v>
      </c>
      <c r="T199" s="44">
        <f t="shared" si="22"/>
        <v>434.60194397652009</v>
      </c>
      <c r="U199" s="88">
        <f t="shared" si="23"/>
        <v>604.58789760290301</v>
      </c>
      <c r="V199" s="91">
        <f t="shared" si="24"/>
        <v>604.58789760290301</v>
      </c>
    </row>
    <row r="200" spans="1:22" ht="16">
      <c r="A200" s="35">
        <v>2019</v>
      </c>
      <c r="B200" s="36">
        <v>43544</v>
      </c>
      <c r="C200" s="12" t="s">
        <v>444</v>
      </c>
      <c r="D200" s="12" t="s">
        <v>440</v>
      </c>
      <c r="E200" s="12">
        <v>7</v>
      </c>
      <c r="F200" s="37">
        <v>0.63055555555555598</v>
      </c>
      <c r="G200" s="12">
        <v>30</v>
      </c>
      <c r="H200" s="12" t="s">
        <v>274</v>
      </c>
      <c r="I200" s="12" t="str">
        <f>VLOOKUP(H200,'[1]Species List'!A$2:I$202,2,0)</f>
        <v>Princess Parrotfish</v>
      </c>
      <c r="J200" s="38" t="str">
        <f>VLOOKUP(H200,'Species List'!A$2:J$202,3,0)</f>
        <v>Scarus taeniopterus</v>
      </c>
      <c r="K200" s="12" t="str">
        <f>VLOOKUP(H200,'[1]Species List'!A$2:I$202,4,0)</f>
        <v>Scaridae</v>
      </c>
      <c r="L200" s="38" t="str">
        <f>VLOOKUP(H200,'Species List'!A$2:J$202,5,0)</f>
        <v>Herbivore</v>
      </c>
      <c r="M200" s="60">
        <v>16</v>
      </c>
      <c r="N200" s="60">
        <v>3</v>
      </c>
      <c r="O200" s="60" t="s">
        <v>368</v>
      </c>
      <c r="P200" s="44">
        <f>VLOOKUP(H200,'Species List'!A$2:J$202,6,0)</f>
        <v>3.3500000000000002E-2</v>
      </c>
      <c r="Q200" s="44">
        <f>VLOOKUP(H200,'Species List'!A$2:J$202,7,0)</f>
        <v>2.7086000000000001</v>
      </c>
      <c r="R200" s="44">
        <f>VLOOKUP(H200,'Species List'!A$2:J$202,8,0)</f>
        <v>-3.2256999999999998</v>
      </c>
      <c r="S200" s="44">
        <f>VLOOKUP(H200,'Species List'!A$2:J$202,9,0)</f>
        <v>2.3852000000000002</v>
      </c>
      <c r="T200" s="44">
        <f t="shared" si="22"/>
        <v>61.167987518884857</v>
      </c>
      <c r="U200" s="88">
        <f t="shared" si="23"/>
        <v>107.53924488293569</v>
      </c>
      <c r="V200" s="91">
        <f t="shared" si="24"/>
        <v>322.61773464880707</v>
      </c>
    </row>
    <row r="201" spans="1:22" ht="16">
      <c r="A201" s="35">
        <v>2019</v>
      </c>
      <c r="B201" s="36">
        <v>43544</v>
      </c>
      <c r="C201" s="12" t="s">
        <v>444</v>
      </c>
      <c r="D201" s="12" t="s">
        <v>440</v>
      </c>
      <c r="E201" s="12">
        <v>7</v>
      </c>
      <c r="F201" s="37">
        <v>0.63055555555555598</v>
      </c>
      <c r="G201" s="12">
        <v>30</v>
      </c>
      <c r="H201" s="12" t="s">
        <v>271</v>
      </c>
      <c r="I201" s="12" t="str">
        <f>VLOOKUP(H201,'[1]Species List'!A$2:I$202,2,0)</f>
        <v>Ocean Surgeonfish</v>
      </c>
      <c r="J201" s="38" t="str">
        <f>VLOOKUP(H201,'Species List'!A$2:J$202,3,0)</f>
        <v>Acanthurus bahianus</v>
      </c>
      <c r="K201" s="12" t="str">
        <f>VLOOKUP(H201,'[1]Species List'!A$2:I$202,4,0)</f>
        <v>Acanthuridae</v>
      </c>
      <c r="L201" s="38" t="str">
        <f>VLOOKUP(H201,'Species List'!A$2:J$202,5,0)</f>
        <v>Herbivore</v>
      </c>
      <c r="M201" s="60">
        <v>20</v>
      </c>
      <c r="N201" s="60">
        <v>1</v>
      </c>
      <c r="O201" s="60"/>
      <c r="P201" s="44">
        <f>VLOOKUP(H201,'Species List'!A$2:J$202,6,0)</f>
        <v>1.8620000000000001E-2</v>
      </c>
      <c r="Q201" s="44">
        <f>VLOOKUP(H201,'Species List'!A$2:J$202,7,0)</f>
        <v>2.91</v>
      </c>
      <c r="R201" s="44">
        <f>VLOOKUP(H201,'Species List'!A$2:J$202,8,0)</f>
        <v>-4.6005000000000003</v>
      </c>
      <c r="S201" s="44">
        <f>VLOOKUP(H201,'Species List'!A$2:J$202,9,0)</f>
        <v>2.9752000000000001</v>
      </c>
      <c r="T201" s="44">
        <f t="shared" si="22"/>
        <v>113.75669450709155</v>
      </c>
      <c r="U201" s="88">
        <f t="shared" si="23"/>
        <v>176.00477205767049</v>
      </c>
      <c r="V201" s="91">
        <f t="shared" si="24"/>
        <v>176.00477205767049</v>
      </c>
    </row>
    <row r="202" spans="1:22" ht="16">
      <c r="A202" s="35">
        <v>2019</v>
      </c>
      <c r="B202" s="36">
        <v>43544</v>
      </c>
      <c r="C202" s="12" t="s">
        <v>444</v>
      </c>
      <c r="D202" s="12" t="s">
        <v>440</v>
      </c>
      <c r="E202" s="12">
        <v>7</v>
      </c>
      <c r="F202" s="37">
        <v>0.63055555555555598</v>
      </c>
      <c r="G202" s="12">
        <v>30</v>
      </c>
      <c r="H202" s="12" t="s">
        <v>274</v>
      </c>
      <c r="I202" s="12" t="str">
        <f>VLOOKUP(H202,'[1]Species List'!A$2:I$202,2,0)</f>
        <v>Princess Parrotfish</v>
      </c>
      <c r="J202" s="38" t="str">
        <f>VLOOKUP(H202,'Species List'!A$2:J$202,3,0)</f>
        <v>Scarus taeniopterus</v>
      </c>
      <c r="K202" s="12" t="str">
        <f>VLOOKUP(H202,'[1]Species List'!A$2:I$202,4,0)</f>
        <v>Scaridae</v>
      </c>
      <c r="L202" s="38" t="str">
        <f>VLOOKUP(H202,'Species List'!A$2:J$202,5,0)</f>
        <v>Herbivore</v>
      </c>
      <c r="M202" s="60">
        <v>23</v>
      </c>
      <c r="N202" s="60">
        <v>1</v>
      </c>
      <c r="O202" s="60" t="s">
        <v>368</v>
      </c>
      <c r="P202" s="44">
        <f>VLOOKUP(H202,'Species List'!A$2:J$202,6,0)</f>
        <v>3.3500000000000002E-2</v>
      </c>
      <c r="Q202" s="44">
        <f>VLOOKUP(H202,'Species List'!A$2:J$202,7,0)</f>
        <v>2.7086000000000001</v>
      </c>
      <c r="R202" s="44">
        <f>VLOOKUP(H202,'Species List'!A$2:J$202,8,0)</f>
        <v>-3.2256999999999998</v>
      </c>
      <c r="S202" s="44">
        <f>VLOOKUP(H202,'Species List'!A$2:J$202,9,0)</f>
        <v>2.3852000000000002</v>
      </c>
      <c r="T202" s="44">
        <f t="shared" si="22"/>
        <v>163.46351132632066</v>
      </c>
      <c r="U202" s="88">
        <f t="shared" si="23"/>
        <v>255.56020890468707</v>
      </c>
      <c r="V202" s="91">
        <f t="shared" si="24"/>
        <v>255.56020890468707</v>
      </c>
    </row>
    <row r="203" spans="1:22" ht="16">
      <c r="A203" s="35">
        <v>2019</v>
      </c>
      <c r="B203" s="36">
        <v>43544</v>
      </c>
      <c r="C203" s="12" t="s">
        <v>444</v>
      </c>
      <c r="D203" s="12" t="s">
        <v>440</v>
      </c>
      <c r="E203" s="12">
        <v>7</v>
      </c>
      <c r="F203" s="37">
        <v>0.63055555555555598</v>
      </c>
      <c r="G203" s="12">
        <v>30</v>
      </c>
      <c r="H203" s="12" t="s">
        <v>237</v>
      </c>
      <c r="I203" s="12" t="str">
        <f>VLOOKUP(H203,'[1]Species List'!A$2:I$202,2,0)</f>
        <v>Blue Tang</v>
      </c>
      <c r="J203" s="38" t="str">
        <f>VLOOKUP(H203,'Species List'!A$2:J$202,3,0)</f>
        <v>Acanthurus coeruleus</v>
      </c>
      <c r="K203" s="12" t="str">
        <f>VLOOKUP(H203,'[1]Species List'!A$2:I$202,4,0)</f>
        <v>Acanthuridae</v>
      </c>
      <c r="L203" s="38" t="str">
        <f>VLOOKUP(H203,'Species List'!A$2:J$202,5,0)</f>
        <v>Herbivore</v>
      </c>
      <c r="M203" s="60">
        <v>17</v>
      </c>
      <c r="N203" s="60">
        <v>1</v>
      </c>
      <c r="O203" s="60"/>
      <c r="P203" s="44">
        <f>VLOOKUP(H203,'Species List'!A$2:J$202,6,0)</f>
        <v>2.512E-2</v>
      </c>
      <c r="Q203" s="44">
        <f>VLOOKUP(H203,'Species List'!A$2:J$202,7,0)</f>
        <v>2.96</v>
      </c>
      <c r="R203" s="44">
        <f>VLOOKUP(H203,'Species List'!A$2:J$202,8,0)</f>
        <v>-2.8241999999999998</v>
      </c>
      <c r="S203" s="44">
        <f>VLOOKUP(H203,'Species List'!A$2:J$202,9,0)</f>
        <v>2.2637999999999998</v>
      </c>
      <c r="T203" s="44">
        <f t="shared" si="22"/>
        <v>110.19158812752735</v>
      </c>
      <c r="U203" s="88">
        <f t="shared" si="23"/>
        <v>167.91529942216221</v>
      </c>
      <c r="V203" s="91">
        <f t="shared" si="24"/>
        <v>167.91529942216221</v>
      </c>
    </row>
    <row r="204" spans="1:22" ht="16">
      <c r="A204" s="35">
        <v>2019</v>
      </c>
      <c r="B204" s="36">
        <v>43544</v>
      </c>
      <c r="C204" s="12" t="s">
        <v>444</v>
      </c>
      <c r="D204" s="12" t="s">
        <v>440</v>
      </c>
      <c r="E204" s="12">
        <v>7</v>
      </c>
      <c r="F204" s="37">
        <v>0.63055555555555598</v>
      </c>
      <c r="G204" s="12">
        <v>30</v>
      </c>
      <c r="H204" s="12" t="s">
        <v>274</v>
      </c>
      <c r="I204" s="12" t="str">
        <f>VLOOKUP(H204,'[1]Species List'!A$2:I$202,2,0)</f>
        <v>Princess Parrotfish</v>
      </c>
      <c r="J204" s="38" t="str">
        <f>VLOOKUP(H204,'Species List'!A$2:J$202,3,0)</f>
        <v>Scarus taeniopterus</v>
      </c>
      <c r="K204" s="12" t="str">
        <f>VLOOKUP(H204,'[1]Species List'!A$2:I$202,4,0)</f>
        <v>Scaridae</v>
      </c>
      <c r="L204" s="38" t="str">
        <f>VLOOKUP(H204,'Species List'!A$2:J$202,5,0)</f>
        <v>Herbivore</v>
      </c>
      <c r="M204" s="60">
        <v>31</v>
      </c>
      <c r="N204" s="60">
        <v>1</v>
      </c>
      <c r="O204" s="60" t="s">
        <v>369</v>
      </c>
      <c r="P204" s="44">
        <f>VLOOKUP(H204,'Species List'!A$2:J$202,6,0)</f>
        <v>3.3500000000000002E-2</v>
      </c>
      <c r="Q204" s="44">
        <f>VLOOKUP(H204,'Species List'!A$2:J$202,7,0)</f>
        <v>2.7086000000000001</v>
      </c>
      <c r="R204" s="44">
        <f>VLOOKUP(H204,'Species List'!A$2:J$202,8,0)</f>
        <v>-3.2256999999999998</v>
      </c>
      <c r="S204" s="44">
        <f>VLOOKUP(H204,'Species List'!A$2:J$202,9,0)</f>
        <v>2.3852000000000002</v>
      </c>
      <c r="T204" s="44">
        <f t="shared" si="22"/>
        <v>366.89947553741325</v>
      </c>
      <c r="U204" s="88">
        <f t="shared" si="23"/>
        <v>520.82990445609448</v>
      </c>
      <c r="V204" s="91">
        <f t="shared" si="24"/>
        <v>520.82990445609448</v>
      </c>
    </row>
    <row r="205" spans="1:22" ht="16">
      <c r="A205" s="35">
        <v>2019</v>
      </c>
      <c r="B205" s="36">
        <v>43544</v>
      </c>
      <c r="C205" s="12" t="s">
        <v>444</v>
      </c>
      <c r="D205" s="12" t="s">
        <v>440</v>
      </c>
      <c r="E205" s="12">
        <v>7</v>
      </c>
      <c r="F205" s="37">
        <v>0.63055555555555598</v>
      </c>
      <c r="G205" s="12">
        <v>30</v>
      </c>
      <c r="H205" s="12" t="s">
        <v>302</v>
      </c>
      <c r="I205" s="12" t="str">
        <f>VLOOKUP(H205,'[1]Species List'!A$2:I$202,2,0)</f>
        <v>Stoplight Parrotfish</v>
      </c>
      <c r="J205" s="38" t="str">
        <f>VLOOKUP(H205,'Species List'!A$2:J$202,3,0)</f>
        <v>Sparisoma viride</v>
      </c>
      <c r="K205" s="12" t="str">
        <f>VLOOKUP(H205,'[1]Species List'!A$2:I$202,4,0)</f>
        <v>Scaridae</v>
      </c>
      <c r="L205" s="38" t="str">
        <f>VLOOKUP(H205,'Species List'!A$2:J$202,5,0)</f>
        <v>Herbivore</v>
      </c>
      <c r="M205" s="60">
        <v>16</v>
      </c>
      <c r="N205" s="60">
        <v>1</v>
      </c>
      <c r="O205" s="60" t="s">
        <v>368</v>
      </c>
      <c r="P205" s="44">
        <f>VLOOKUP(H205,'Species List'!A$2:J$202,6,0)</f>
        <v>1.38E-2</v>
      </c>
      <c r="Q205" s="44">
        <f>VLOOKUP(H205,'Species List'!A$2:J$202,7,0)</f>
        <v>3.04</v>
      </c>
      <c r="R205" s="44">
        <f>VLOOKUP(H205,'Species List'!A$2:J$202,8,0)</f>
        <v>-4.4317000000000002</v>
      </c>
      <c r="S205" s="44">
        <f>VLOOKUP(H205,'Species List'!A$2:J$202,9,0)</f>
        <v>2.9051</v>
      </c>
      <c r="T205" s="44">
        <f t="shared" si="22"/>
        <v>63.154432022104622</v>
      </c>
      <c r="U205" s="88">
        <f t="shared" si="23"/>
        <v>93.645941776792625</v>
      </c>
      <c r="V205" s="91">
        <f t="shared" si="24"/>
        <v>93.645941776792625</v>
      </c>
    </row>
    <row r="206" spans="1:22" ht="16">
      <c r="A206" s="35">
        <v>2019</v>
      </c>
      <c r="B206" s="36">
        <v>43544</v>
      </c>
      <c r="C206" s="12" t="s">
        <v>444</v>
      </c>
      <c r="D206" s="12" t="s">
        <v>440</v>
      </c>
      <c r="E206" s="12">
        <v>7</v>
      </c>
      <c r="F206" s="37">
        <v>0.63055555555555598</v>
      </c>
      <c r="G206" s="12">
        <v>30</v>
      </c>
      <c r="H206" s="12" t="s">
        <v>277</v>
      </c>
      <c r="I206" s="12" t="str">
        <f>VLOOKUP(H206,'[1]Species List'!A$2:I$202,2,0)</f>
        <v>Queen Parrotfish</v>
      </c>
      <c r="J206" s="38" t="str">
        <f>VLOOKUP(H206,'Species List'!A$2:J$202,3,0)</f>
        <v>Scarus vetula</v>
      </c>
      <c r="K206" s="12" t="str">
        <f>VLOOKUP(H206,'[1]Species List'!A$2:I$202,4,0)</f>
        <v>Scaridae</v>
      </c>
      <c r="L206" s="38" t="str">
        <f>VLOOKUP(H206,'Species List'!A$2:J$202,5,0)</f>
        <v>Herbivore</v>
      </c>
      <c r="M206" s="60">
        <v>25</v>
      </c>
      <c r="N206" s="60">
        <v>2</v>
      </c>
      <c r="O206" s="60" t="s">
        <v>368</v>
      </c>
      <c r="P206" s="44">
        <f>VLOOKUP(H206,'Species List'!A$2:J$202,6,0)</f>
        <v>1.38E-2</v>
      </c>
      <c r="Q206" s="44">
        <f>VLOOKUP(H206,'Species List'!A$2:J$202,7,0)</f>
        <v>3.03</v>
      </c>
      <c r="R206" s="44">
        <f>VLOOKUP(H206,'Species List'!A$2:J$202,8,0)</f>
        <v>-5.0162000000000004</v>
      </c>
      <c r="S206" s="44">
        <f>VLOOKUP(H206,'Species List'!A$2:J$202,9,0)</f>
        <v>3.1109</v>
      </c>
      <c r="T206" s="44">
        <f t="shared" si="22"/>
        <v>237.48561721155306</v>
      </c>
      <c r="U206" s="88">
        <f t="shared" si="23"/>
        <v>277.684458006971</v>
      </c>
      <c r="V206" s="91">
        <f t="shared" si="24"/>
        <v>555.368916013942</v>
      </c>
    </row>
    <row r="207" spans="1:22" ht="16">
      <c r="A207" s="35">
        <v>2019</v>
      </c>
      <c r="B207" s="36">
        <v>43544</v>
      </c>
      <c r="C207" s="12" t="s">
        <v>444</v>
      </c>
      <c r="D207" s="12" t="s">
        <v>440</v>
      </c>
      <c r="E207" s="12">
        <v>7</v>
      </c>
      <c r="F207" s="37">
        <v>0.63055555555555598</v>
      </c>
      <c r="G207" s="12">
        <v>30</v>
      </c>
      <c r="H207" s="12" t="s">
        <v>302</v>
      </c>
      <c r="I207" s="12" t="str">
        <f>VLOOKUP(H207,'[1]Species List'!A$2:I$202,2,0)</f>
        <v>Stoplight Parrotfish</v>
      </c>
      <c r="J207" s="38" t="str">
        <f>VLOOKUP(H207,'Species List'!A$2:J$202,3,0)</f>
        <v>Sparisoma viride</v>
      </c>
      <c r="K207" s="12" t="str">
        <f>VLOOKUP(H207,'[1]Species List'!A$2:I$202,4,0)</f>
        <v>Scaridae</v>
      </c>
      <c r="L207" s="38" t="str">
        <f>VLOOKUP(H207,'Species List'!A$2:J$202,5,0)</f>
        <v>Herbivore</v>
      </c>
      <c r="M207" s="60">
        <v>34</v>
      </c>
      <c r="N207" s="60">
        <v>1</v>
      </c>
      <c r="O207" s="60" t="s">
        <v>369</v>
      </c>
      <c r="P207" s="44">
        <f>VLOOKUP(H207,'Species List'!A$2:J$202,6,0)</f>
        <v>1.38E-2</v>
      </c>
      <c r="Q207" s="44">
        <f>VLOOKUP(H207,'Species List'!A$2:J$202,7,0)</f>
        <v>3.04</v>
      </c>
      <c r="R207" s="44">
        <f>VLOOKUP(H207,'Species List'!A$2:J$202,8,0)</f>
        <v>-4.4317000000000002</v>
      </c>
      <c r="S207" s="44">
        <f>VLOOKUP(H207,'Species List'!A$2:J$202,9,0)</f>
        <v>2.9051</v>
      </c>
      <c r="T207" s="44">
        <f t="shared" si="22"/>
        <v>624.56119053872885</v>
      </c>
      <c r="U207" s="88">
        <f t="shared" si="23"/>
        <v>836.56444365737127</v>
      </c>
      <c r="V207" s="91">
        <f t="shared" si="24"/>
        <v>836.56444365737127</v>
      </c>
    </row>
    <row r="208" spans="1:22" ht="16">
      <c r="A208" s="35">
        <v>2019</v>
      </c>
      <c r="B208" s="36">
        <v>43544</v>
      </c>
      <c r="C208" s="12" t="s">
        <v>444</v>
      </c>
      <c r="D208" s="12" t="s">
        <v>440</v>
      </c>
      <c r="E208" s="12">
        <v>7</v>
      </c>
      <c r="F208" s="37">
        <v>0.63055555555555598</v>
      </c>
      <c r="G208" s="12">
        <v>30</v>
      </c>
      <c r="H208" s="12" t="s">
        <v>302</v>
      </c>
      <c r="I208" s="12" t="str">
        <f>VLOOKUP(H208,'[1]Species List'!A$2:I$202,2,0)</f>
        <v>Stoplight Parrotfish</v>
      </c>
      <c r="J208" s="38" t="str">
        <f>VLOOKUP(H208,'Species List'!A$2:J$202,3,0)</f>
        <v>Sparisoma viride</v>
      </c>
      <c r="K208" s="12" t="str">
        <f>VLOOKUP(H208,'[1]Species List'!A$2:I$202,4,0)</f>
        <v>Scaridae</v>
      </c>
      <c r="L208" s="38" t="str">
        <f>VLOOKUP(H208,'Species List'!A$2:J$202,5,0)</f>
        <v>Herbivore</v>
      </c>
      <c r="M208" s="60">
        <v>10</v>
      </c>
      <c r="N208" s="60">
        <v>2</v>
      </c>
      <c r="O208" s="60" t="s">
        <v>375</v>
      </c>
      <c r="P208" s="44">
        <f>VLOOKUP(H208,'Species List'!A$2:J$202,6,0)</f>
        <v>1.38E-2</v>
      </c>
      <c r="Q208" s="44">
        <f>VLOOKUP(H208,'Species List'!A$2:J$202,7,0)</f>
        <v>3.04</v>
      </c>
      <c r="R208" s="44">
        <f>VLOOKUP(H208,'Species List'!A$2:J$202,8,0)</f>
        <v>-4.4317000000000002</v>
      </c>
      <c r="S208" s="44">
        <f>VLOOKUP(H208,'Species List'!A$2:J$202,9,0)</f>
        <v>2.9051</v>
      </c>
      <c r="T208" s="44">
        <f t="shared" si="22"/>
        <v>15.131399106775971</v>
      </c>
      <c r="U208" s="88">
        <f t="shared" si="23"/>
        <v>23.905619353446316</v>
      </c>
      <c r="V208" s="91">
        <f t="shared" si="24"/>
        <v>47.811238706892631</v>
      </c>
    </row>
    <row r="209" spans="1:22" ht="16">
      <c r="A209" s="35">
        <v>2019</v>
      </c>
      <c r="B209" s="36">
        <v>43544</v>
      </c>
      <c r="C209" s="12" t="s">
        <v>444</v>
      </c>
      <c r="D209" s="12" t="s">
        <v>440</v>
      </c>
      <c r="E209" s="12">
        <v>7</v>
      </c>
      <c r="F209" s="37">
        <v>0.63055555555555598</v>
      </c>
      <c r="G209" s="12">
        <v>30</v>
      </c>
      <c r="H209" s="12" t="s">
        <v>302</v>
      </c>
      <c r="I209" s="12" t="str">
        <f>VLOOKUP(H209,'[1]Species List'!A$2:I$202,2,0)</f>
        <v>Stoplight Parrotfish</v>
      </c>
      <c r="J209" s="38" t="str">
        <f>VLOOKUP(H209,'Species List'!A$2:J$202,3,0)</f>
        <v>Sparisoma viride</v>
      </c>
      <c r="K209" s="12" t="str">
        <f>VLOOKUP(H209,'[1]Species List'!A$2:I$202,4,0)</f>
        <v>Scaridae</v>
      </c>
      <c r="L209" s="38" t="str">
        <f>VLOOKUP(H209,'Species List'!A$2:J$202,5,0)</f>
        <v>Herbivore</v>
      </c>
      <c r="M209" s="60">
        <v>22</v>
      </c>
      <c r="N209" s="60">
        <v>1</v>
      </c>
      <c r="O209" s="60" t="s">
        <v>368</v>
      </c>
      <c r="P209" s="44">
        <f>VLOOKUP(H209,'Species List'!A$2:J$202,6,0)</f>
        <v>1.38E-2</v>
      </c>
      <c r="Q209" s="44">
        <f>VLOOKUP(H209,'Species List'!A$2:J$202,7,0)</f>
        <v>3.04</v>
      </c>
      <c r="R209" s="44">
        <f>VLOOKUP(H209,'Species List'!A$2:J$202,8,0)</f>
        <v>-4.4317000000000002</v>
      </c>
      <c r="S209" s="44">
        <f>VLOOKUP(H209,'Species List'!A$2:J$202,9,0)</f>
        <v>2.9051</v>
      </c>
      <c r="T209" s="44">
        <f t="shared" si="22"/>
        <v>166.28153926206005</v>
      </c>
      <c r="U209" s="88">
        <f t="shared" si="23"/>
        <v>236.19577785013334</v>
      </c>
      <c r="V209" s="91">
        <f t="shared" si="24"/>
        <v>236.19577785013334</v>
      </c>
    </row>
    <row r="210" spans="1:22" ht="16">
      <c r="A210" s="35">
        <v>2019</v>
      </c>
      <c r="B210" s="36">
        <v>43544</v>
      </c>
      <c r="C210" s="12" t="s">
        <v>444</v>
      </c>
      <c r="D210" s="12" t="s">
        <v>440</v>
      </c>
      <c r="E210" s="12">
        <v>7</v>
      </c>
      <c r="F210" s="37">
        <v>0.63055555555555598</v>
      </c>
      <c r="G210" s="12">
        <v>30</v>
      </c>
      <c r="H210" s="12" t="s">
        <v>258</v>
      </c>
      <c r="I210" s="12" t="str">
        <f>VLOOKUP(H210,'[1]Species List'!A$2:I$202,2,0)</f>
        <v>Honeycomb Cowfish</v>
      </c>
      <c r="J210" s="38" t="str">
        <f>VLOOKUP(H210,'Species List'!A$2:J$202,3,0)</f>
        <v>Acanthostracion polygonia</v>
      </c>
      <c r="K210" s="12" t="str">
        <f>VLOOKUP(H210,'[1]Species List'!A$2:I$202,4,0)</f>
        <v>Ostraciidae</v>
      </c>
      <c r="L210" s="38" t="str">
        <f>VLOOKUP(H210,'Species List'!A$2:J$202,5,0)</f>
        <v>Omnivore</v>
      </c>
      <c r="M210" s="60">
        <v>24</v>
      </c>
      <c r="N210" s="60">
        <v>1</v>
      </c>
      <c r="O210" s="60"/>
      <c r="P210" s="44">
        <f>VLOOKUP(H210,'Species List'!A$2:J$202,6,0)</f>
        <v>2.818E-2</v>
      </c>
      <c r="Q210" s="44">
        <f>VLOOKUP(H210,'Species List'!A$2:J$202,7,0)</f>
        <v>2.83</v>
      </c>
      <c r="R210" s="44" t="str">
        <f>VLOOKUP(H210,'Species List'!A$2:J$202,8,0)</f>
        <v>NA</v>
      </c>
      <c r="S210" s="44" t="str">
        <f>VLOOKUP(H210,'Species List'!A$2:J$202,9,0)</f>
        <v>NA</v>
      </c>
      <c r="T210" s="44">
        <f t="shared" si="22"/>
        <v>226.95450238556475</v>
      </c>
      <c r="U210" s="87" t="s">
        <v>450</v>
      </c>
      <c r="V210" s="91">
        <f t="shared" ref="V210:V222" si="25">N210*T210</f>
        <v>226.95450238556475</v>
      </c>
    </row>
    <row r="211" spans="1:22" ht="16">
      <c r="A211" s="35">
        <v>2019</v>
      </c>
      <c r="B211" s="36">
        <v>43544</v>
      </c>
      <c r="C211" s="12" t="s">
        <v>444</v>
      </c>
      <c r="D211" s="12" t="s">
        <v>440</v>
      </c>
      <c r="E211" s="12">
        <v>8</v>
      </c>
      <c r="F211" s="37">
        <v>0.63055555555555598</v>
      </c>
      <c r="G211" s="12">
        <v>30</v>
      </c>
      <c r="H211" s="12" t="s">
        <v>286</v>
      </c>
      <c r="I211" s="12" t="str">
        <f>VLOOKUP(H211,'[1]Species List'!A$2:I$202,2,0)</f>
        <v>Schoolmaster snapper</v>
      </c>
      <c r="J211" s="38" t="str">
        <f>VLOOKUP(H211,'Species List'!A$2:J$202,3,0)</f>
        <v>Lutjanus apodus</v>
      </c>
      <c r="K211" s="12" t="str">
        <f>VLOOKUP(H211,'[1]Species List'!A$2:I$202,4,0)</f>
        <v>Lutjanidae</v>
      </c>
      <c r="L211" s="38" t="str">
        <f>VLOOKUP(H211,'Species List'!A$2:J$202,5,0)</f>
        <v>Carnivore</v>
      </c>
      <c r="M211" s="60">
        <v>30</v>
      </c>
      <c r="N211" s="60">
        <v>1</v>
      </c>
      <c r="O211" s="60"/>
      <c r="P211" s="44">
        <f>VLOOKUP(H211,'Species List'!A$2:J$202,6,0)</f>
        <v>1.413E-2</v>
      </c>
      <c r="Q211" s="44">
        <f>VLOOKUP(H211,'Species List'!A$2:J$202,7,0)</f>
        <v>2.98</v>
      </c>
      <c r="R211" s="44" t="str">
        <f>VLOOKUP(H211,'Species List'!A$2:J$202,8,0)</f>
        <v>NA</v>
      </c>
      <c r="S211" s="44" t="str">
        <f>VLOOKUP(H211,'Species List'!A$2:J$202,9,0)</f>
        <v>NA</v>
      </c>
      <c r="T211" s="44">
        <f t="shared" si="22"/>
        <v>356.42117772859569</v>
      </c>
      <c r="U211" s="87" t="s">
        <v>450</v>
      </c>
      <c r="V211" s="91">
        <f t="shared" si="25"/>
        <v>356.42117772859569</v>
      </c>
    </row>
    <row r="212" spans="1:22" ht="16">
      <c r="A212" s="35">
        <v>2019</v>
      </c>
      <c r="B212" s="36">
        <v>43544</v>
      </c>
      <c r="C212" s="12" t="s">
        <v>444</v>
      </c>
      <c r="D212" s="12" t="s">
        <v>440</v>
      </c>
      <c r="E212" s="12">
        <v>8</v>
      </c>
      <c r="F212" s="37">
        <v>0.63055555555555598</v>
      </c>
      <c r="G212" s="12">
        <v>30</v>
      </c>
      <c r="H212" s="12" t="s">
        <v>227</v>
      </c>
      <c r="I212" s="12" t="str">
        <f>VLOOKUP(H212,'[1]Species List'!A$2:I$202,2,0)</f>
        <v>Hamlet spp.</v>
      </c>
      <c r="J212" s="38" t="str">
        <f>VLOOKUP(H212,'Species List'!A$2:J$202,3,0)</f>
        <v>Hypoplectrus puella</v>
      </c>
      <c r="K212" s="12" t="str">
        <f>VLOOKUP(H212,'[1]Species List'!A$2:I$202,4,0)</f>
        <v>Serranidae</v>
      </c>
      <c r="L212" s="38" t="str">
        <f>VLOOKUP(H212,'Species List'!A$2:J$202,5,0)</f>
        <v>Carnivore</v>
      </c>
      <c r="M212" s="60">
        <v>14</v>
      </c>
      <c r="N212" s="60">
        <v>1</v>
      </c>
      <c r="O212" s="60"/>
      <c r="P212" s="44">
        <f>VLOOKUP(H212,'Species List'!A$2:J$202,6,0)</f>
        <v>1.7780000000000001E-2</v>
      </c>
      <c r="Q212" s="44">
        <f>VLOOKUP(H212,'Species List'!A$2:J$202,7,0)</f>
        <v>3.03</v>
      </c>
      <c r="R212" s="44" t="str">
        <f>VLOOKUP(H212,'Species List'!A$2:J$202,8,0)</f>
        <v>NA</v>
      </c>
      <c r="S212" s="44" t="str">
        <f>VLOOKUP(H212,'Species List'!A$2:J$202,9,0)</f>
        <v>NA</v>
      </c>
      <c r="T212" s="44">
        <f t="shared" si="22"/>
        <v>52.807998175556747</v>
      </c>
      <c r="U212" s="87" t="s">
        <v>450</v>
      </c>
      <c r="V212" s="91">
        <f t="shared" si="25"/>
        <v>52.807998175556747</v>
      </c>
    </row>
    <row r="213" spans="1:22" ht="16">
      <c r="A213" s="35">
        <v>2019</v>
      </c>
      <c r="B213" s="36">
        <v>43544</v>
      </c>
      <c r="C213" s="12" t="s">
        <v>444</v>
      </c>
      <c r="D213" s="12" t="s">
        <v>440</v>
      </c>
      <c r="E213" s="12">
        <v>8</v>
      </c>
      <c r="F213" s="37">
        <v>0.63055555555555598</v>
      </c>
      <c r="G213" s="12">
        <v>30</v>
      </c>
      <c r="H213" s="12" t="s">
        <v>373</v>
      </c>
      <c r="I213" s="12" t="str">
        <f>VLOOKUP(H213,'[1]Species List'!A$2:I$202,2,0)</f>
        <v>Goatfish</v>
      </c>
      <c r="J213" s="38" t="str">
        <f>VLOOKUP(H213,'Species List'!A$2:J$202,3,0)</f>
        <v>Mulloidichthys martinicus</v>
      </c>
      <c r="K213" s="12" t="str">
        <f>VLOOKUP(H213,'[1]Species List'!A$2:I$202,4,0)</f>
        <v>Mullidae</v>
      </c>
      <c r="L213" s="38" t="str">
        <f>VLOOKUP(H213,'Species List'!A$2:J$202,5,0)</f>
        <v>Carnivore</v>
      </c>
      <c r="M213" s="60">
        <v>20</v>
      </c>
      <c r="N213" s="60">
        <v>1</v>
      </c>
      <c r="O213" s="60"/>
      <c r="P213" s="44">
        <f>VLOOKUP(H213,'Species List'!A$2:J$202,6,0)</f>
        <v>9.7699999999999992E-3</v>
      </c>
      <c r="Q213" s="44">
        <f>VLOOKUP(H213,'Species List'!A$2:J$202,7,0)</f>
        <v>3.12</v>
      </c>
      <c r="R213" s="44" t="str">
        <f>VLOOKUP(H213,'Species List'!A$2:J$202,8,0)</f>
        <v>NA</v>
      </c>
      <c r="S213" s="44" t="str">
        <f>VLOOKUP(H213,'Species List'!A$2:J$202,9,0)</f>
        <v>NA</v>
      </c>
      <c r="T213" s="44">
        <f t="shared" si="22"/>
        <v>111.97166862172135</v>
      </c>
      <c r="U213" s="87" t="s">
        <v>450</v>
      </c>
      <c r="V213" s="91">
        <f t="shared" si="25"/>
        <v>111.97166862172135</v>
      </c>
    </row>
    <row r="214" spans="1:22" ht="16">
      <c r="A214" s="35">
        <v>2019</v>
      </c>
      <c r="B214" s="36">
        <v>43544</v>
      </c>
      <c r="C214" s="12" t="s">
        <v>444</v>
      </c>
      <c r="D214" s="12" t="s">
        <v>440</v>
      </c>
      <c r="E214" s="12">
        <v>8</v>
      </c>
      <c r="F214" s="37">
        <v>0.63055555555555598</v>
      </c>
      <c r="G214" s="12">
        <v>30</v>
      </c>
      <c r="H214" s="12" t="s">
        <v>233</v>
      </c>
      <c r="I214" s="12" t="str">
        <f>VLOOKUP(H214,'[1]Species List'!A$2:I$202,2,0)</f>
        <v>Blackbar soldierfish</v>
      </c>
      <c r="J214" s="38" t="str">
        <f>VLOOKUP(H214,'Species List'!A$2:J$202,3,0)</f>
        <v xml:space="preserve">Myripristis jacobus </v>
      </c>
      <c r="K214" s="12" t="str">
        <f>VLOOKUP(H214,'[1]Species List'!A$2:I$202,4,0)</f>
        <v>Holocentridae</v>
      </c>
      <c r="L214" s="38" t="str">
        <f>VLOOKUP(H214,'Species List'!A$2:J$202,5,0)</f>
        <v>Carnivore</v>
      </c>
      <c r="M214" s="60">
        <v>15</v>
      </c>
      <c r="N214" s="60">
        <v>1</v>
      </c>
      <c r="O214" s="60"/>
      <c r="P214" s="44">
        <f>VLOOKUP(H214,'Species List'!A$2:J$202,6,0)</f>
        <v>1.2019999999999999E-2</v>
      </c>
      <c r="Q214" s="44">
        <f>VLOOKUP(H214,'Species List'!A$2:J$202,7,0)</f>
        <v>3.06</v>
      </c>
      <c r="R214" s="44" t="str">
        <f>VLOOKUP(H214,'Species List'!A$2:J$202,8,0)</f>
        <v>NA</v>
      </c>
      <c r="S214" s="44" t="str">
        <f>VLOOKUP(H214,'Species List'!A$2:J$202,9,0)</f>
        <v>NA</v>
      </c>
      <c r="T214" s="44">
        <f t="shared" si="22"/>
        <v>47.724756406775086</v>
      </c>
      <c r="U214" s="87" t="s">
        <v>450</v>
      </c>
      <c r="V214" s="91">
        <f t="shared" si="25"/>
        <v>47.724756406775086</v>
      </c>
    </row>
    <row r="215" spans="1:22" ht="16">
      <c r="A215" s="35">
        <v>2019</v>
      </c>
      <c r="B215" s="36">
        <v>43544</v>
      </c>
      <c r="C215" s="12" t="s">
        <v>444</v>
      </c>
      <c r="D215" s="12" t="s">
        <v>440</v>
      </c>
      <c r="E215" s="12">
        <v>8</v>
      </c>
      <c r="F215" s="37">
        <v>0.63055555555555598</v>
      </c>
      <c r="G215" s="12">
        <v>30</v>
      </c>
      <c r="H215" s="12" t="s">
        <v>256</v>
      </c>
      <c r="I215" s="12" t="str">
        <f>VLOOKUP(H215,'[1]Species List'!A$2:I$202,2,0)</f>
        <v>Graysby</v>
      </c>
      <c r="J215" s="38" t="str">
        <f>VLOOKUP(H215,'Species List'!A$2:J$202,3,0)</f>
        <v>Cephalopholis cruentata</v>
      </c>
      <c r="K215" s="12" t="str">
        <f>VLOOKUP(H215,'[1]Species List'!A$2:I$202,4,0)</f>
        <v>Serranidae</v>
      </c>
      <c r="L215" s="38" t="str">
        <f>VLOOKUP(H215,'Species List'!A$2:J$202,5,0)</f>
        <v>Carnivore</v>
      </c>
      <c r="M215" s="60">
        <v>17</v>
      </c>
      <c r="N215" s="60">
        <v>1</v>
      </c>
      <c r="O215" s="60"/>
      <c r="P215" s="44">
        <f>VLOOKUP(H215,'Species List'!A$2:J$202,6,0)</f>
        <v>1.1220000000000001E-2</v>
      </c>
      <c r="Q215" s="44">
        <f>VLOOKUP(H215,'Species List'!A$2:J$202,7,0)</f>
        <v>3.07</v>
      </c>
      <c r="R215" s="44" t="str">
        <f>VLOOKUP(H215,'Species List'!A$2:J$202,8,0)</f>
        <v>NA</v>
      </c>
      <c r="S215" s="44" t="str">
        <f>VLOOKUP(H215,'Species List'!A$2:J$202,9,0)</f>
        <v>NA</v>
      </c>
      <c r="T215" s="44">
        <f t="shared" si="22"/>
        <v>67.215749482265423</v>
      </c>
      <c r="U215" s="87" t="s">
        <v>450</v>
      </c>
      <c r="V215" s="91">
        <f t="shared" si="25"/>
        <v>67.215749482265423</v>
      </c>
    </row>
    <row r="216" spans="1:22" ht="16">
      <c r="A216" s="35">
        <v>2019</v>
      </c>
      <c r="B216" s="36">
        <v>43544</v>
      </c>
      <c r="C216" s="12" t="s">
        <v>444</v>
      </c>
      <c r="D216" s="12" t="s">
        <v>440</v>
      </c>
      <c r="E216" s="12">
        <v>8</v>
      </c>
      <c r="F216" s="37">
        <v>0.63055555555555598</v>
      </c>
      <c r="G216" s="12">
        <v>30</v>
      </c>
      <c r="H216" s="12" t="s">
        <v>310</v>
      </c>
      <c r="I216" s="12" t="str">
        <f>VLOOKUP(H216,'[1]Species List'!A$2:I$202,2,0)</f>
        <v>Yellowhead Wrasse</v>
      </c>
      <c r="J216" s="38" t="str">
        <f>VLOOKUP(H216,'Species List'!A$2:J$202,3,0)</f>
        <v>Halichoeres garnoti</v>
      </c>
      <c r="K216" s="12" t="str">
        <f>VLOOKUP(H216,'[1]Species List'!A$2:I$202,4,0)</f>
        <v>Labridae</v>
      </c>
      <c r="L216" s="38" t="str">
        <f>VLOOKUP(H216,'Species List'!A$2:J$202,5,0)</f>
        <v>Carnivore</v>
      </c>
      <c r="M216" s="60">
        <v>19</v>
      </c>
      <c r="N216" s="60">
        <v>3</v>
      </c>
      <c r="O216" s="60"/>
      <c r="P216" s="44">
        <f>VLOOKUP(H216,'Species List'!A$2:J$202,6,0)</f>
        <v>0.01</v>
      </c>
      <c r="Q216" s="44">
        <f>VLOOKUP(H216,'Species List'!A$2:J$202,7,0)</f>
        <v>3.13</v>
      </c>
      <c r="R216" s="44" t="str">
        <f>VLOOKUP(H216,'Species List'!A$2:J$202,8,0)</f>
        <v>NA</v>
      </c>
      <c r="S216" s="44" t="str">
        <f>VLOOKUP(H216,'Species List'!A$2:J$202,9,0)</f>
        <v>NA</v>
      </c>
      <c r="T216" s="44">
        <f t="shared" si="22"/>
        <v>100.57702167507614</v>
      </c>
      <c r="U216" s="87" t="s">
        <v>450</v>
      </c>
      <c r="V216" s="91">
        <f t="shared" si="25"/>
        <v>301.73106502522842</v>
      </c>
    </row>
    <row r="217" spans="1:22" ht="16">
      <c r="A217" s="35">
        <v>2019</v>
      </c>
      <c r="B217" s="36">
        <v>43544</v>
      </c>
      <c r="C217" s="12" t="s">
        <v>444</v>
      </c>
      <c r="D217" s="12" t="s">
        <v>440</v>
      </c>
      <c r="E217" s="12">
        <v>8</v>
      </c>
      <c r="F217" s="37">
        <v>0.63055555555555598</v>
      </c>
      <c r="G217" s="12">
        <v>30</v>
      </c>
      <c r="H217" s="12" t="s">
        <v>225</v>
      </c>
      <c r="I217" s="12" t="str">
        <f>VLOOKUP(H217,'[1]Species List'!A$2:I$202,2,0)</f>
        <v>Bar Jack</v>
      </c>
      <c r="J217" s="38" t="str">
        <f>VLOOKUP(H217,'Species List'!A$2:J$202,3,0)</f>
        <v>Caranx ruber</v>
      </c>
      <c r="K217" s="12" t="str">
        <f>VLOOKUP(H217,'[1]Species List'!A$2:I$202,4,0)</f>
        <v>Carangidae</v>
      </c>
      <c r="L217" s="38" t="str">
        <f>VLOOKUP(H217,'Species List'!A$2:J$202,5,0)</f>
        <v>Carnivore</v>
      </c>
      <c r="M217" s="60">
        <v>23</v>
      </c>
      <c r="N217" s="60">
        <v>1</v>
      </c>
      <c r="O217" s="60"/>
      <c r="P217" s="44">
        <f>VLOOKUP(H217,'Species List'!A$2:J$202,6,0)</f>
        <v>1.6979999999999999E-2</v>
      </c>
      <c r="Q217" s="44">
        <f>VLOOKUP(H217,'Species List'!A$2:J$202,7,0)</f>
        <v>2.95</v>
      </c>
      <c r="R217" s="44" t="str">
        <f>VLOOKUP(H217,'Species List'!A$2:J$202,8,0)</f>
        <v>NA</v>
      </c>
      <c r="S217" s="44" t="str">
        <f>VLOOKUP(H217,'Species List'!A$2:J$202,9,0)</f>
        <v>NA</v>
      </c>
      <c r="T217" s="44">
        <f t="shared" si="22"/>
        <v>176.61793476816885</v>
      </c>
      <c r="U217" s="87" t="s">
        <v>450</v>
      </c>
      <c r="V217" s="91">
        <f t="shared" si="25"/>
        <v>176.61793476816885</v>
      </c>
    </row>
    <row r="218" spans="1:22" ht="16">
      <c r="A218" s="35">
        <v>2019</v>
      </c>
      <c r="B218" s="36">
        <v>43544</v>
      </c>
      <c r="C218" s="12" t="s">
        <v>444</v>
      </c>
      <c r="D218" s="12" t="s">
        <v>440</v>
      </c>
      <c r="E218" s="12">
        <v>8</v>
      </c>
      <c r="F218" s="37">
        <v>0.63055555555555598</v>
      </c>
      <c r="G218" s="12">
        <v>30</v>
      </c>
      <c r="H218" s="12" t="s">
        <v>348</v>
      </c>
      <c r="I218" s="12" t="str">
        <f>VLOOKUP(H218,'[1]Species List'!A$2:I$202,2,0)</f>
        <v>Atlantic trumpetfish</v>
      </c>
      <c r="J218" s="38" t="str">
        <f>VLOOKUP(H218,'Species List'!A$2:J$202,3,0)</f>
        <v>Aulostomus maculatus</v>
      </c>
      <c r="K218" s="12" t="str">
        <f>VLOOKUP(H218,'[1]Species List'!A$2:I$202,4,0)</f>
        <v>Aulostomidae</v>
      </c>
      <c r="L218" s="38" t="str">
        <f>VLOOKUP(H218,'Species List'!A$2:J$202,5,0)</f>
        <v>Carnivore</v>
      </c>
      <c r="M218" s="60">
        <v>27</v>
      </c>
      <c r="N218" s="60">
        <v>1</v>
      </c>
      <c r="O218" s="60"/>
      <c r="P218" s="44">
        <f>VLOOKUP(H218,'Species List'!A$2:J$202,6,0)</f>
        <v>1E-4</v>
      </c>
      <c r="Q218" s="44">
        <f>VLOOKUP(H218,'Species List'!A$2:J$202,7,0)</f>
        <v>3.5539999999999998</v>
      </c>
      <c r="R218" s="44" t="str">
        <f>VLOOKUP(H218,'Species List'!A$2:J$202,8,0)</f>
        <v>NA</v>
      </c>
      <c r="S218" s="44" t="str">
        <f>VLOOKUP(H218,'Species List'!A$2:J$202,9,0)</f>
        <v>NA</v>
      </c>
      <c r="T218" s="44">
        <f t="shared" si="22"/>
        <v>12.219876530473945</v>
      </c>
      <c r="U218" s="87" t="s">
        <v>450</v>
      </c>
      <c r="V218" s="91">
        <f t="shared" si="25"/>
        <v>12.219876530473945</v>
      </c>
    </row>
    <row r="219" spans="1:22" ht="16">
      <c r="A219" s="35">
        <v>2019</v>
      </c>
      <c r="B219" s="36">
        <v>43544</v>
      </c>
      <c r="C219" s="12" t="s">
        <v>444</v>
      </c>
      <c r="D219" s="12" t="s">
        <v>440</v>
      </c>
      <c r="E219" s="12">
        <v>8</v>
      </c>
      <c r="F219" s="37">
        <v>0.63055555555555598</v>
      </c>
      <c r="G219" s="12">
        <v>30</v>
      </c>
      <c r="H219" s="12" t="s">
        <v>272</v>
      </c>
      <c r="I219" s="12" t="str">
        <f>VLOOKUP(H219,'[1]Species List'!A$2:I$202,2,0)</f>
        <v>Peacock Flounder</v>
      </c>
      <c r="J219" s="38" t="str">
        <f>VLOOKUP(H219,'Species List'!A$2:J$202,3,0)</f>
        <v>Bothus lunatus</v>
      </c>
      <c r="K219" s="12" t="str">
        <f>VLOOKUP(H219,'[1]Species List'!A$2:I$202,4,0)</f>
        <v>Bothidae</v>
      </c>
      <c r="L219" s="38" t="str">
        <f>VLOOKUP(H219,'Species List'!A$2:J$202,5,0)</f>
        <v>Carnivore</v>
      </c>
      <c r="M219" s="60">
        <v>31</v>
      </c>
      <c r="N219" s="60">
        <v>1</v>
      </c>
      <c r="O219" s="60"/>
      <c r="P219" s="44">
        <f>VLOOKUP(H219,'Species List'!A$2:J$202,6,0)</f>
        <v>1.047E-2</v>
      </c>
      <c r="Q219" s="44">
        <f>VLOOKUP(H219,'Species List'!A$2:J$202,7,0)</f>
        <v>3.05</v>
      </c>
      <c r="R219" s="44" t="str">
        <f>VLOOKUP(H219,'Species List'!A$2:J$202,8,0)</f>
        <v>NA</v>
      </c>
      <c r="S219" s="44" t="str">
        <f>VLOOKUP(H219,'Species List'!A$2:J$202,9,0)</f>
        <v>NA</v>
      </c>
      <c r="T219" s="44">
        <f t="shared" si="22"/>
        <v>370.33933967338231</v>
      </c>
      <c r="U219" s="87" t="s">
        <v>450</v>
      </c>
      <c r="V219" s="91">
        <f t="shared" si="25"/>
        <v>370.33933967338231</v>
      </c>
    </row>
    <row r="220" spans="1:22" ht="16">
      <c r="A220" s="35">
        <v>2019</v>
      </c>
      <c r="B220" s="36">
        <v>43544</v>
      </c>
      <c r="C220" s="12" t="s">
        <v>444</v>
      </c>
      <c r="D220" s="12" t="s">
        <v>440</v>
      </c>
      <c r="E220" s="12">
        <v>8</v>
      </c>
      <c r="F220" s="37">
        <v>0.63055555555555598</v>
      </c>
      <c r="G220" s="12">
        <v>30</v>
      </c>
      <c r="H220" s="12" t="s">
        <v>373</v>
      </c>
      <c r="I220" s="12" t="str">
        <f>VLOOKUP(H220,'[1]Species List'!A$2:I$202,2,0)</f>
        <v>Goatfish</v>
      </c>
      <c r="J220" s="38" t="str">
        <f>VLOOKUP(H220,'Species List'!A$2:J$202,3,0)</f>
        <v>Mulloidichthys martinicus</v>
      </c>
      <c r="K220" s="12" t="str">
        <f>VLOOKUP(H220,'[1]Species List'!A$2:I$202,4,0)</f>
        <v>Mullidae</v>
      </c>
      <c r="L220" s="38" t="str">
        <f>VLOOKUP(H220,'Species List'!A$2:J$202,5,0)</f>
        <v>Carnivore</v>
      </c>
      <c r="M220" s="60">
        <v>20</v>
      </c>
      <c r="N220" s="60">
        <v>1</v>
      </c>
      <c r="O220" s="60"/>
      <c r="P220" s="44">
        <f>VLOOKUP(H220,'Species List'!A$2:J$202,6,0)</f>
        <v>9.7699999999999992E-3</v>
      </c>
      <c r="Q220" s="44">
        <f>VLOOKUP(H220,'Species List'!A$2:J$202,7,0)</f>
        <v>3.12</v>
      </c>
      <c r="R220" s="44" t="str">
        <f>VLOOKUP(H220,'Species List'!A$2:J$202,8,0)</f>
        <v>NA</v>
      </c>
      <c r="S220" s="44" t="str">
        <f>VLOOKUP(H220,'Species List'!A$2:J$202,9,0)</f>
        <v>NA</v>
      </c>
      <c r="T220" s="44">
        <f t="shared" si="22"/>
        <v>111.97166862172135</v>
      </c>
      <c r="U220" s="87" t="s">
        <v>450</v>
      </c>
      <c r="V220" s="91">
        <f t="shared" si="25"/>
        <v>111.97166862172135</v>
      </c>
    </row>
    <row r="221" spans="1:22" ht="16">
      <c r="A221" s="35">
        <v>2019</v>
      </c>
      <c r="B221" s="36">
        <v>43544</v>
      </c>
      <c r="C221" s="12" t="s">
        <v>444</v>
      </c>
      <c r="D221" s="12" t="s">
        <v>440</v>
      </c>
      <c r="E221" s="12">
        <v>8</v>
      </c>
      <c r="F221" s="37">
        <v>0.63055555555555598</v>
      </c>
      <c r="G221" s="12">
        <v>30</v>
      </c>
      <c r="H221" s="12" t="s">
        <v>310</v>
      </c>
      <c r="I221" s="12" t="str">
        <f>VLOOKUP(H221,'[1]Species List'!A$2:I$202,2,0)</f>
        <v>Yellowhead Wrasse</v>
      </c>
      <c r="J221" s="38" t="str">
        <f>VLOOKUP(H221,'Species List'!A$2:J$202,3,0)</f>
        <v>Halichoeres garnoti</v>
      </c>
      <c r="K221" s="12" t="str">
        <f>VLOOKUP(H221,'[1]Species List'!A$2:I$202,4,0)</f>
        <v>Labridae</v>
      </c>
      <c r="L221" s="38" t="str">
        <f>VLOOKUP(H221,'Species List'!A$2:J$202,5,0)</f>
        <v>Carnivore</v>
      </c>
      <c r="M221" s="60">
        <v>5</v>
      </c>
      <c r="N221" s="60">
        <v>3</v>
      </c>
      <c r="O221" s="60"/>
      <c r="P221" s="44">
        <f>VLOOKUP(H221,'Species List'!A$2:J$202,6,0)</f>
        <v>0.01</v>
      </c>
      <c r="Q221" s="44">
        <f>VLOOKUP(H221,'Species List'!A$2:J$202,7,0)</f>
        <v>3.13</v>
      </c>
      <c r="R221" s="44" t="str">
        <f>VLOOKUP(H221,'Species List'!A$2:J$202,8,0)</f>
        <v>NA</v>
      </c>
      <c r="S221" s="44" t="str">
        <f>VLOOKUP(H221,'Species List'!A$2:J$202,9,0)</f>
        <v>NA</v>
      </c>
      <c r="T221" s="44">
        <f t="shared" si="22"/>
        <v>1.540905884130453</v>
      </c>
      <c r="U221" s="87" t="s">
        <v>450</v>
      </c>
      <c r="V221" s="91">
        <f t="shared" si="25"/>
        <v>4.6227176523913593</v>
      </c>
    </row>
    <row r="222" spans="1:22" ht="16">
      <c r="A222" s="35">
        <v>2019</v>
      </c>
      <c r="B222" s="36">
        <v>43544</v>
      </c>
      <c r="C222" s="12" t="s">
        <v>444</v>
      </c>
      <c r="D222" s="12" t="s">
        <v>440</v>
      </c>
      <c r="E222" s="12">
        <v>8</v>
      </c>
      <c r="F222" s="37">
        <v>0.63055555555555598</v>
      </c>
      <c r="G222" s="12">
        <v>30</v>
      </c>
      <c r="H222" s="12" t="s">
        <v>238</v>
      </c>
      <c r="I222" s="12" t="str">
        <f>VLOOKUP(H222,'[1]Species List'!A$2:I$202,2,0)</f>
        <v>Bluehead Wrasse</v>
      </c>
      <c r="J222" s="38" t="str">
        <f>VLOOKUP(H222,'Species List'!A$2:J$202,3,0)</f>
        <v>Thalassoma bifasciatum</v>
      </c>
      <c r="K222" s="12" t="str">
        <f>VLOOKUP(H222,'[1]Species List'!A$2:I$202,4,0)</f>
        <v>Labridae</v>
      </c>
      <c r="L222" s="38" t="str">
        <f>VLOOKUP(H222,'Species List'!A$2:J$202,5,0)</f>
        <v>Carnivore</v>
      </c>
      <c r="M222" s="60">
        <v>5</v>
      </c>
      <c r="N222" s="60">
        <v>7</v>
      </c>
      <c r="O222" s="60"/>
      <c r="P222" s="44">
        <f>VLOOKUP(H222,'Species List'!A$2:J$202,6,0)</f>
        <v>8.9099999999999995E-3</v>
      </c>
      <c r="Q222" s="44">
        <f>VLOOKUP(H222,'Species List'!A$2:J$202,7,0)</f>
        <v>3.01</v>
      </c>
      <c r="R222" s="44" t="str">
        <f>VLOOKUP(H222,'Species List'!A$2:J$202,8,0)</f>
        <v>NA</v>
      </c>
      <c r="S222" s="44" t="str">
        <f>VLOOKUP(H222,'Species List'!A$2:J$202,9,0)</f>
        <v>NA</v>
      </c>
      <c r="T222" s="44">
        <f t="shared" si="22"/>
        <v>1.1318201385239828</v>
      </c>
      <c r="U222" s="87" t="s">
        <v>450</v>
      </c>
      <c r="V222" s="91">
        <f t="shared" si="25"/>
        <v>7.9227409696678794</v>
      </c>
    </row>
    <row r="223" spans="1:22" ht="16">
      <c r="A223" s="35">
        <v>2019</v>
      </c>
      <c r="B223" s="36">
        <v>43544</v>
      </c>
      <c r="C223" s="12" t="s">
        <v>444</v>
      </c>
      <c r="D223" s="12" t="s">
        <v>440</v>
      </c>
      <c r="E223" s="12">
        <v>8</v>
      </c>
      <c r="F223" s="37">
        <v>0.63055555555555598</v>
      </c>
      <c r="G223" s="12">
        <v>30</v>
      </c>
      <c r="H223" s="12" t="s">
        <v>302</v>
      </c>
      <c r="I223" s="12" t="str">
        <f>VLOOKUP(H223,'[1]Species List'!A$2:I$202,2,0)</f>
        <v>Stoplight Parrotfish</v>
      </c>
      <c r="J223" s="38" t="str">
        <f>VLOOKUP(H223,'Species List'!A$2:J$202,3,0)</f>
        <v>Sparisoma viride</v>
      </c>
      <c r="K223" s="12" t="str">
        <f>VLOOKUP(H223,'[1]Species List'!A$2:I$202,4,0)</f>
        <v>Scaridae</v>
      </c>
      <c r="L223" s="38" t="str">
        <f>VLOOKUP(H223,'Species List'!A$2:J$202,5,0)</f>
        <v>Herbivore</v>
      </c>
      <c r="M223" s="60">
        <v>20</v>
      </c>
      <c r="N223" s="60">
        <v>1</v>
      </c>
      <c r="O223" s="60" t="s">
        <v>368</v>
      </c>
      <c r="P223" s="44">
        <f>VLOOKUP(H223,'Species List'!A$2:J$202,6,0)</f>
        <v>1.38E-2</v>
      </c>
      <c r="Q223" s="44">
        <f>VLOOKUP(H223,'Species List'!A$2:J$202,7,0)</f>
        <v>3.04</v>
      </c>
      <c r="R223" s="44">
        <f>VLOOKUP(H223,'Species List'!A$2:J$202,8,0)</f>
        <v>-4.4317000000000002</v>
      </c>
      <c r="S223" s="44">
        <f>VLOOKUP(H223,'Species List'!A$2:J$202,9,0)</f>
        <v>2.9051</v>
      </c>
      <c r="T223" s="44">
        <f t="shared" si="22"/>
        <v>124.45440510662077</v>
      </c>
      <c r="U223" s="88">
        <f t="shared" ref="U223:U229" si="26">10^(R223+(S223*LOG(M223*10)))</f>
        <v>179.06975540636282</v>
      </c>
      <c r="V223" s="91">
        <f t="shared" ref="V223:V229" si="27">N223*U223</f>
        <v>179.06975540636282</v>
      </c>
    </row>
    <row r="224" spans="1:22" ht="16">
      <c r="A224" s="35">
        <v>2019</v>
      </c>
      <c r="B224" s="36">
        <v>43544</v>
      </c>
      <c r="C224" s="12" t="s">
        <v>444</v>
      </c>
      <c r="D224" s="12" t="s">
        <v>440</v>
      </c>
      <c r="E224" s="12">
        <v>8</v>
      </c>
      <c r="F224" s="37">
        <v>0.63055555555555598</v>
      </c>
      <c r="G224" s="12">
        <v>30</v>
      </c>
      <c r="H224" s="12" t="s">
        <v>302</v>
      </c>
      <c r="I224" s="12" t="str">
        <f>VLOOKUP(H224,'[1]Species List'!A$2:I$202,2,0)</f>
        <v>Stoplight Parrotfish</v>
      </c>
      <c r="J224" s="38" t="str">
        <f>VLOOKUP(H224,'Species List'!A$2:J$202,3,0)</f>
        <v>Sparisoma viride</v>
      </c>
      <c r="K224" s="12" t="str">
        <f>VLOOKUP(H224,'[1]Species List'!A$2:I$202,4,0)</f>
        <v>Scaridae</v>
      </c>
      <c r="L224" s="38" t="str">
        <f>VLOOKUP(H224,'Species List'!A$2:J$202,5,0)</f>
        <v>Herbivore</v>
      </c>
      <c r="M224" s="60">
        <v>16</v>
      </c>
      <c r="N224" s="60">
        <v>5</v>
      </c>
      <c r="O224" s="60" t="s">
        <v>368</v>
      </c>
      <c r="P224" s="44">
        <f>VLOOKUP(H224,'Species List'!A$2:J$202,6,0)</f>
        <v>1.38E-2</v>
      </c>
      <c r="Q224" s="44">
        <f>VLOOKUP(H224,'Species List'!A$2:J$202,7,0)</f>
        <v>3.04</v>
      </c>
      <c r="R224" s="44">
        <f>VLOOKUP(H224,'Species List'!A$2:J$202,8,0)</f>
        <v>-4.4317000000000002</v>
      </c>
      <c r="S224" s="44">
        <f>VLOOKUP(H224,'Species List'!A$2:J$202,9,0)</f>
        <v>2.9051</v>
      </c>
      <c r="T224" s="44">
        <f t="shared" si="22"/>
        <v>63.154432022104622</v>
      </c>
      <c r="U224" s="88">
        <f t="shared" si="26"/>
        <v>93.645941776792625</v>
      </c>
      <c r="V224" s="91">
        <f t="shared" si="27"/>
        <v>468.2297088839631</v>
      </c>
    </row>
    <row r="225" spans="1:22" ht="16">
      <c r="A225" s="35">
        <v>2019</v>
      </c>
      <c r="B225" s="36">
        <v>43544</v>
      </c>
      <c r="C225" s="12" t="s">
        <v>444</v>
      </c>
      <c r="D225" s="12" t="s">
        <v>440</v>
      </c>
      <c r="E225" s="12">
        <v>8</v>
      </c>
      <c r="F225" s="37">
        <v>0.63055555555555598</v>
      </c>
      <c r="G225" s="12">
        <v>30</v>
      </c>
      <c r="H225" s="12" t="s">
        <v>274</v>
      </c>
      <c r="I225" s="12" t="str">
        <f>VLOOKUP(H225,'[1]Species List'!A$2:I$202,2,0)</f>
        <v>Princess Parrotfish</v>
      </c>
      <c r="J225" s="38" t="str">
        <f>VLOOKUP(H225,'Species List'!A$2:J$202,3,0)</f>
        <v>Scarus taeniopterus</v>
      </c>
      <c r="K225" s="12" t="str">
        <f>VLOOKUP(H225,'[1]Species List'!A$2:I$202,4,0)</f>
        <v>Scaridae</v>
      </c>
      <c r="L225" s="38" t="str">
        <f>VLOOKUP(H225,'Species List'!A$2:J$202,5,0)</f>
        <v>Herbivore</v>
      </c>
      <c r="M225" s="60">
        <v>34</v>
      </c>
      <c r="N225" s="60">
        <v>1</v>
      </c>
      <c r="O225" s="60" t="s">
        <v>369</v>
      </c>
      <c r="P225" s="44">
        <f>VLOOKUP(H225,'Species List'!A$2:J$202,6,0)</f>
        <v>3.3500000000000002E-2</v>
      </c>
      <c r="Q225" s="44">
        <f>VLOOKUP(H225,'Species List'!A$2:J$202,7,0)</f>
        <v>2.7086000000000001</v>
      </c>
      <c r="R225" s="44">
        <f>VLOOKUP(H225,'Species List'!A$2:J$202,8,0)</f>
        <v>-3.2256999999999998</v>
      </c>
      <c r="S225" s="44">
        <f>VLOOKUP(H225,'Species List'!A$2:J$202,9,0)</f>
        <v>2.3852000000000002</v>
      </c>
      <c r="T225" s="44">
        <f t="shared" si="22"/>
        <v>471.20360209596794</v>
      </c>
      <c r="U225" s="88">
        <f t="shared" si="26"/>
        <v>649.20747688759423</v>
      </c>
      <c r="V225" s="91">
        <f t="shared" si="27"/>
        <v>649.20747688759423</v>
      </c>
    </row>
    <row r="226" spans="1:22" ht="16">
      <c r="A226" s="35">
        <v>2019</v>
      </c>
      <c r="B226" s="36">
        <v>43544</v>
      </c>
      <c r="C226" s="12" t="s">
        <v>444</v>
      </c>
      <c r="D226" s="12" t="s">
        <v>440</v>
      </c>
      <c r="E226" s="12">
        <v>8</v>
      </c>
      <c r="F226" s="37">
        <v>0.63055555555555598</v>
      </c>
      <c r="G226" s="12">
        <v>30</v>
      </c>
      <c r="H226" s="12" t="s">
        <v>302</v>
      </c>
      <c r="I226" s="12" t="str">
        <f>VLOOKUP(H226,'[1]Species List'!A$2:I$202,2,0)</f>
        <v>Stoplight Parrotfish</v>
      </c>
      <c r="J226" s="38" t="str">
        <f>VLOOKUP(H226,'Species List'!A$2:J$202,3,0)</f>
        <v>Sparisoma viride</v>
      </c>
      <c r="K226" s="12" t="str">
        <f>VLOOKUP(H226,'[1]Species List'!A$2:I$202,4,0)</f>
        <v>Scaridae</v>
      </c>
      <c r="L226" s="38" t="str">
        <f>VLOOKUP(H226,'Species List'!A$2:J$202,5,0)</f>
        <v>Herbivore</v>
      </c>
      <c r="M226" s="60">
        <v>22</v>
      </c>
      <c r="N226" s="60">
        <v>1</v>
      </c>
      <c r="O226" s="60" t="s">
        <v>368</v>
      </c>
      <c r="P226" s="44">
        <f>VLOOKUP(H226,'Species List'!A$2:J$202,6,0)</f>
        <v>1.38E-2</v>
      </c>
      <c r="Q226" s="44">
        <f>VLOOKUP(H226,'Species List'!A$2:J$202,7,0)</f>
        <v>3.04</v>
      </c>
      <c r="R226" s="44">
        <f>VLOOKUP(H226,'Species List'!A$2:J$202,8,0)</f>
        <v>-4.4317000000000002</v>
      </c>
      <c r="S226" s="44">
        <f>VLOOKUP(H226,'Species List'!A$2:J$202,9,0)</f>
        <v>2.9051</v>
      </c>
      <c r="T226" s="44">
        <f t="shared" si="22"/>
        <v>166.28153926206005</v>
      </c>
      <c r="U226" s="88">
        <f t="shared" si="26"/>
        <v>236.19577785013334</v>
      </c>
      <c r="V226" s="91">
        <f t="shared" si="27"/>
        <v>236.19577785013334</v>
      </c>
    </row>
    <row r="227" spans="1:22" ht="16">
      <c r="A227" s="35">
        <v>2019</v>
      </c>
      <c r="B227" s="36">
        <v>43544</v>
      </c>
      <c r="C227" s="12" t="s">
        <v>444</v>
      </c>
      <c r="D227" s="12" t="s">
        <v>440</v>
      </c>
      <c r="E227" s="12">
        <v>8</v>
      </c>
      <c r="F227" s="37">
        <v>0.63055555555555598</v>
      </c>
      <c r="G227" s="12">
        <v>30</v>
      </c>
      <c r="H227" s="12" t="s">
        <v>280</v>
      </c>
      <c r="I227" s="12" t="str">
        <f>VLOOKUP(H227,'[1]Species List'!A$2:I$202,2,0)</f>
        <v>Redband Parrotfish</v>
      </c>
      <c r="J227" s="38" t="str">
        <f>VLOOKUP(H227,'Species List'!A$2:J$202,3,0)</f>
        <v>Sparisoma aurofrenatum</v>
      </c>
      <c r="K227" s="12" t="str">
        <f>VLOOKUP(H227,'[1]Species List'!A$2:I$202,4,0)</f>
        <v>Scaridae</v>
      </c>
      <c r="L227" s="38" t="str">
        <f>VLOOKUP(H227,'Species List'!A$2:J$202,5,0)</f>
        <v>Herbivore</v>
      </c>
      <c r="M227" s="60">
        <v>20</v>
      </c>
      <c r="N227" s="60">
        <v>1</v>
      </c>
      <c r="O227" s="60" t="s">
        <v>368</v>
      </c>
      <c r="P227" s="44">
        <f>VLOOKUP(H227,'Species List'!A$2:J$202,6,0)</f>
        <v>1.072E-2</v>
      </c>
      <c r="Q227" s="44">
        <f>VLOOKUP(H227,'Species List'!A$2:J$202,7,0)</f>
        <v>3.12</v>
      </c>
      <c r="R227" s="44">
        <f>VLOOKUP(H227,'Species List'!A$2:J$202,8,0)</f>
        <v>-4.0781000000000001</v>
      </c>
      <c r="S227" s="44">
        <f>VLOOKUP(H227,'Species List'!A$2:J$202,9,0)</f>
        <v>2.7437999999999998</v>
      </c>
      <c r="T227" s="44">
        <f t="shared" si="22"/>
        <v>122.85939484389488</v>
      </c>
      <c r="U227" s="88">
        <f t="shared" si="26"/>
        <v>171.97531044669645</v>
      </c>
      <c r="V227" s="91">
        <f t="shared" si="27"/>
        <v>171.97531044669645</v>
      </c>
    </row>
    <row r="228" spans="1:22" ht="16">
      <c r="A228" s="35">
        <v>2019</v>
      </c>
      <c r="B228" s="36">
        <v>43544</v>
      </c>
      <c r="C228" s="12" t="s">
        <v>444</v>
      </c>
      <c r="D228" s="12" t="s">
        <v>440</v>
      </c>
      <c r="E228" s="12">
        <v>8</v>
      </c>
      <c r="F228" s="37">
        <v>0.63055555555555598</v>
      </c>
      <c r="G228" s="12">
        <v>30</v>
      </c>
      <c r="H228" s="12" t="s">
        <v>274</v>
      </c>
      <c r="I228" s="12" t="str">
        <f>VLOOKUP(H228,'[1]Species List'!A$2:I$202,2,0)</f>
        <v>Princess Parrotfish</v>
      </c>
      <c r="J228" s="38" t="str">
        <f>VLOOKUP(H228,'Species List'!A$2:J$202,3,0)</f>
        <v>Scarus taeniopterus</v>
      </c>
      <c r="K228" s="12" t="str">
        <f>VLOOKUP(H228,'[1]Species List'!A$2:I$202,4,0)</f>
        <v>Scaridae</v>
      </c>
      <c r="L228" s="38" t="str">
        <f>VLOOKUP(H228,'Species List'!A$2:J$202,5,0)</f>
        <v>Herbivore</v>
      </c>
      <c r="M228" s="60">
        <v>20</v>
      </c>
      <c r="N228" s="60">
        <v>1</v>
      </c>
      <c r="O228" s="60" t="s">
        <v>368</v>
      </c>
      <c r="P228" s="44">
        <f>VLOOKUP(H228,'Species List'!A$2:J$202,6,0)</f>
        <v>3.3500000000000002E-2</v>
      </c>
      <c r="Q228" s="44">
        <f>VLOOKUP(H228,'Species List'!A$2:J$202,7,0)</f>
        <v>2.7086000000000001</v>
      </c>
      <c r="R228" s="44">
        <f>VLOOKUP(H228,'Species List'!A$2:J$202,8,0)</f>
        <v>-3.2256999999999998</v>
      </c>
      <c r="S228" s="44">
        <f>VLOOKUP(H228,'Species List'!A$2:J$202,9,0)</f>
        <v>2.3852000000000002</v>
      </c>
      <c r="T228" s="44">
        <f t="shared" si="22"/>
        <v>111.94756544450011</v>
      </c>
      <c r="U228" s="88">
        <f t="shared" si="26"/>
        <v>183.11197449783583</v>
      </c>
      <c r="V228" s="91">
        <f t="shared" si="27"/>
        <v>183.11197449783583</v>
      </c>
    </row>
    <row r="229" spans="1:22" ht="16">
      <c r="A229" s="35">
        <v>2019</v>
      </c>
      <c r="B229" s="36">
        <v>43544</v>
      </c>
      <c r="C229" s="12" t="s">
        <v>444</v>
      </c>
      <c r="D229" s="12" t="s">
        <v>440</v>
      </c>
      <c r="E229" s="12">
        <v>8</v>
      </c>
      <c r="F229" s="37">
        <v>0.63055555555555598</v>
      </c>
      <c r="G229" s="12">
        <v>30</v>
      </c>
      <c r="H229" s="12" t="s">
        <v>271</v>
      </c>
      <c r="I229" s="12" t="str">
        <f>VLOOKUP(H229,'[1]Species List'!A$2:I$202,2,0)</f>
        <v>Ocean Surgeonfish</v>
      </c>
      <c r="J229" s="38" t="str">
        <f>VLOOKUP(H229,'Species List'!A$2:J$202,3,0)</f>
        <v>Acanthurus bahianus</v>
      </c>
      <c r="K229" s="12" t="str">
        <f>VLOOKUP(H229,'[1]Species List'!A$2:I$202,4,0)</f>
        <v>Acanthuridae</v>
      </c>
      <c r="L229" s="38" t="str">
        <f>VLOOKUP(H229,'Species List'!A$2:J$202,5,0)</f>
        <v>Herbivore</v>
      </c>
      <c r="M229" s="60">
        <v>17</v>
      </c>
      <c r="N229" s="60">
        <v>1</v>
      </c>
      <c r="O229" s="60"/>
      <c r="P229" s="44">
        <f>VLOOKUP(H229,'Species List'!A$2:J$202,6,0)</f>
        <v>1.8620000000000001E-2</v>
      </c>
      <c r="Q229" s="44">
        <f>VLOOKUP(H229,'Species List'!A$2:J$202,7,0)</f>
        <v>2.91</v>
      </c>
      <c r="R229" s="44">
        <f>VLOOKUP(H229,'Species List'!A$2:J$202,8,0)</f>
        <v>-4.6005000000000003</v>
      </c>
      <c r="S229" s="44">
        <f>VLOOKUP(H229,'Species List'!A$2:J$202,9,0)</f>
        <v>2.9752000000000001</v>
      </c>
      <c r="T229" s="44">
        <f t="shared" si="22"/>
        <v>70.890173269794147</v>
      </c>
      <c r="U229" s="88">
        <f t="shared" si="26"/>
        <v>108.52545888885899</v>
      </c>
      <c r="V229" s="91">
        <f t="shared" si="27"/>
        <v>108.52545888885899</v>
      </c>
    </row>
    <row r="230" spans="1:22" ht="16">
      <c r="A230" s="35">
        <v>2019</v>
      </c>
      <c r="B230" s="36">
        <v>43544</v>
      </c>
      <c r="C230" s="12" t="s">
        <v>444</v>
      </c>
      <c r="D230" s="12" t="s">
        <v>440</v>
      </c>
      <c r="E230" s="12">
        <v>8</v>
      </c>
      <c r="F230" s="37">
        <v>0.63055555555555598</v>
      </c>
      <c r="G230" s="12">
        <v>30</v>
      </c>
      <c r="H230" s="12" t="s">
        <v>276</v>
      </c>
      <c r="I230" s="12" t="str">
        <f>VLOOKUP(H230,'[1]Species List'!A$2:I$202,2,0)</f>
        <v>Queen Angelfish</v>
      </c>
      <c r="J230" s="38" t="str">
        <f>VLOOKUP(H230,'Species List'!A$2:J$202,3,0)</f>
        <v>Holacanthus ciliaris</v>
      </c>
      <c r="K230" s="12" t="str">
        <f>VLOOKUP(H230,'[1]Species List'!A$2:I$202,4,0)</f>
        <v>Pomacanthidae</v>
      </c>
      <c r="L230" s="38" t="str">
        <f>VLOOKUP(H230,'Species List'!A$2:J$202,5,0)</f>
        <v>Omnivore</v>
      </c>
      <c r="M230" s="60">
        <v>30</v>
      </c>
      <c r="N230" s="60">
        <v>1</v>
      </c>
      <c r="O230" s="60"/>
      <c r="P230" s="44">
        <f>VLOOKUP(H230,'Species List'!A$2:J$202,6,0)</f>
        <v>3.09E-2</v>
      </c>
      <c r="Q230" s="44">
        <f>VLOOKUP(H230,'Species List'!A$2:J$202,7,0)</f>
        <v>2.89</v>
      </c>
      <c r="R230" s="44" t="str">
        <f>VLOOKUP(H230,'Species List'!A$2:J$202,8,0)</f>
        <v>NA</v>
      </c>
      <c r="S230" s="44" t="str">
        <f>VLOOKUP(H230,'Species List'!A$2:J$202,9,0)</f>
        <v>NA</v>
      </c>
      <c r="T230" s="44">
        <f t="shared" si="22"/>
        <v>573.90354258709579</v>
      </c>
      <c r="U230" s="87" t="s">
        <v>450</v>
      </c>
      <c r="V230" s="91">
        <f t="shared" ref="V230:V248" si="28">N230*T230</f>
        <v>573.90354258709579</v>
      </c>
    </row>
    <row r="231" spans="1:22" ht="16">
      <c r="A231" s="35">
        <v>2019</v>
      </c>
      <c r="B231" s="36">
        <v>43544</v>
      </c>
      <c r="C231" s="12" t="s">
        <v>444</v>
      </c>
      <c r="D231" s="12" t="s">
        <v>440</v>
      </c>
      <c r="E231" s="12">
        <v>8</v>
      </c>
      <c r="F231" s="37">
        <v>0.63055555555555598</v>
      </c>
      <c r="G231" s="12">
        <v>30</v>
      </c>
      <c r="H231" s="12" t="s">
        <v>276</v>
      </c>
      <c r="I231" s="12" t="str">
        <f>VLOOKUP(H231,'[1]Species List'!A$2:I$202,2,0)</f>
        <v>Queen Angelfish</v>
      </c>
      <c r="J231" s="38" t="str">
        <f>VLOOKUP(H231,'Species List'!A$2:J$202,3,0)</f>
        <v>Holacanthus ciliaris</v>
      </c>
      <c r="K231" s="12" t="str">
        <f>VLOOKUP(H231,'[1]Species List'!A$2:I$202,4,0)</f>
        <v>Pomacanthidae</v>
      </c>
      <c r="L231" s="38" t="str">
        <f>VLOOKUP(H231,'Species List'!A$2:J$202,5,0)</f>
        <v>Omnivore</v>
      </c>
      <c r="M231" s="60">
        <v>24</v>
      </c>
      <c r="N231" s="60">
        <v>1</v>
      </c>
      <c r="O231" s="60"/>
      <c r="P231" s="44">
        <f>VLOOKUP(H231,'Species List'!A$2:J$202,6,0)</f>
        <v>3.09E-2</v>
      </c>
      <c r="Q231" s="44">
        <f>VLOOKUP(H231,'Species List'!A$2:J$202,7,0)</f>
        <v>2.89</v>
      </c>
      <c r="R231" s="44" t="str">
        <f>VLOOKUP(H231,'Species List'!A$2:J$202,8,0)</f>
        <v>NA</v>
      </c>
      <c r="S231" s="44" t="str">
        <f>VLOOKUP(H231,'Species List'!A$2:J$202,9,0)</f>
        <v>NA</v>
      </c>
      <c r="T231" s="44">
        <f t="shared" si="22"/>
        <v>301.1403618898608</v>
      </c>
      <c r="U231" s="87" t="s">
        <v>450</v>
      </c>
      <c r="V231" s="91">
        <f t="shared" si="28"/>
        <v>301.1403618898608</v>
      </c>
    </row>
    <row r="232" spans="1:22" ht="16">
      <c r="A232" s="35">
        <v>2019</v>
      </c>
      <c r="B232" s="36">
        <v>43544</v>
      </c>
      <c r="C232" s="12" t="s">
        <v>444</v>
      </c>
      <c r="D232" s="12" t="s">
        <v>440</v>
      </c>
      <c r="E232" s="12">
        <v>8</v>
      </c>
      <c r="F232" s="37">
        <v>0.63055555555555598</v>
      </c>
      <c r="G232" s="12">
        <v>30</v>
      </c>
      <c r="H232" s="12" t="s">
        <v>242</v>
      </c>
      <c r="I232" s="12" t="str">
        <f>VLOOKUP(H232,'[1]Species List'!A$2:I$202,2,0)</f>
        <v xml:space="preserve">Sharp-nose puffer </v>
      </c>
      <c r="J232" s="38" t="str">
        <f>VLOOKUP(H232,'Species List'!A$2:J$202,3,0)</f>
        <v>Canthigaster rostrata</v>
      </c>
      <c r="K232" s="12" t="str">
        <f>VLOOKUP(H232,'[1]Species List'!A$2:I$202,4,0)</f>
        <v>Tetraodontidae</v>
      </c>
      <c r="L232" s="38" t="str">
        <f>VLOOKUP(H232,'Species List'!A$2:J$202,5,0)</f>
        <v>Omnivore</v>
      </c>
      <c r="M232" s="60">
        <v>4</v>
      </c>
      <c r="N232" s="60">
        <v>7</v>
      </c>
      <c r="O232" s="60"/>
      <c r="P232" s="44">
        <f>VLOOKUP(H232,'Species List'!A$2:J$202,6,0)</f>
        <v>2.239E-2</v>
      </c>
      <c r="Q232" s="44">
        <f>VLOOKUP(H232,'Species List'!A$2:J$202,7,0)</f>
        <v>2.96</v>
      </c>
      <c r="R232" s="44" t="str">
        <f>VLOOKUP(H232,'Species List'!A$2:J$202,8,0)</f>
        <v>NA</v>
      </c>
      <c r="S232" s="44" t="str">
        <f>VLOOKUP(H232,'Species List'!A$2:J$202,9,0)</f>
        <v>NA</v>
      </c>
      <c r="T232" s="44">
        <f t="shared" si="22"/>
        <v>1.3556627654519102</v>
      </c>
      <c r="U232" s="87" t="s">
        <v>450</v>
      </c>
      <c r="V232" s="91">
        <f t="shared" si="28"/>
        <v>9.4896393581633713</v>
      </c>
    </row>
    <row r="233" spans="1:22" ht="16">
      <c r="A233" s="35">
        <v>2019</v>
      </c>
      <c r="B233" s="36">
        <v>43544</v>
      </c>
      <c r="C233" s="12" t="s">
        <v>444</v>
      </c>
      <c r="D233" s="12" t="s">
        <v>440</v>
      </c>
      <c r="E233" s="12">
        <v>9</v>
      </c>
      <c r="F233" s="37">
        <v>0.63055555555555598</v>
      </c>
      <c r="G233" s="12">
        <v>30</v>
      </c>
      <c r="H233" s="12" t="s">
        <v>286</v>
      </c>
      <c r="I233" s="12" t="str">
        <f>VLOOKUP(H233,'[1]Species List'!A$2:I$202,2,0)</f>
        <v>Schoolmaster snapper</v>
      </c>
      <c r="J233" s="38" t="str">
        <f>VLOOKUP(H233,'Species List'!A$2:J$202,3,0)</f>
        <v>Lutjanus apodus</v>
      </c>
      <c r="K233" s="12" t="str">
        <f>VLOOKUP(H233,'[1]Species List'!A$2:I$202,4,0)</f>
        <v>Lutjanidae</v>
      </c>
      <c r="L233" s="38" t="str">
        <f>VLOOKUP(H233,'Species List'!A$2:J$202,5,0)</f>
        <v>Carnivore</v>
      </c>
      <c r="M233" s="60">
        <v>20</v>
      </c>
      <c r="N233" s="60">
        <v>1</v>
      </c>
      <c r="O233" s="60"/>
      <c r="P233" s="44">
        <f>VLOOKUP(H233,'Species List'!A$2:J$202,6,0)</f>
        <v>1.413E-2</v>
      </c>
      <c r="Q233" s="44">
        <f>VLOOKUP(H233,'Species List'!A$2:J$202,7,0)</f>
        <v>2.98</v>
      </c>
      <c r="R233" s="44" t="str">
        <f>VLOOKUP(H233,'Species List'!A$2:J$202,8,0)</f>
        <v>NA</v>
      </c>
      <c r="S233" s="44" t="str">
        <f>VLOOKUP(H233,'Species List'!A$2:J$202,9,0)</f>
        <v>NA</v>
      </c>
      <c r="T233" s="44">
        <f t="shared" si="22"/>
        <v>106.46614985661742</v>
      </c>
      <c r="U233" s="87" t="s">
        <v>450</v>
      </c>
      <c r="V233" s="91">
        <f t="shared" si="28"/>
        <v>106.46614985661742</v>
      </c>
    </row>
    <row r="234" spans="1:22" ht="16">
      <c r="A234" s="35">
        <v>2019</v>
      </c>
      <c r="B234" s="36">
        <v>43544</v>
      </c>
      <c r="C234" s="12" t="s">
        <v>444</v>
      </c>
      <c r="D234" s="12" t="s">
        <v>440</v>
      </c>
      <c r="E234" s="12">
        <v>9</v>
      </c>
      <c r="F234" s="37">
        <v>0.63055555555555598</v>
      </c>
      <c r="G234" s="12">
        <v>30</v>
      </c>
      <c r="H234" s="12" t="s">
        <v>253</v>
      </c>
      <c r="I234" s="12" t="str">
        <f>VLOOKUP(H234,'[1]Species List'!A$2:I$202,2,0)</f>
        <v>French Grunt</v>
      </c>
      <c r="J234" s="38" t="str">
        <f>VLOOKUP(H234,'Species List'!A$2:J$202,3,0)</f>
        <v>Haemulon flavolineatum</v>
      </c>
      <c r="K234" s="12" t="str">
        <f>VLOOKUP(H234,'[1]Species List'!A$2:I$202,4,0)</f>
        <v>Haemulidae</v>
      </c>
      <c r="L234" s="38" t="str">
        <f>VLOOKUP(H234,'Species List'!A$2:J$202,5,0)</f>
        <v>Carnivore</v>
      </c>
      <c r="M234" s="60">
        <v>17</v>
      </c>
      <c r="N234" s="60">
        <v>2</v>
      </c>
      <c r="O234" s="60"/>
      <c r="P234" s="44">
        <f>VLOOKUP(H234,'Species List'!A$2:J$202,6,0)</f>
        <v>1.349E-2</v>
      </c>
      <c r="Q234" s="44">
        <f>VLOOKUP(H234,'Species List'!A$2:J$202,7,0)</f>
        <v>3</v>
      </c>
      <c r="R234" s="44" t="str">
        <f>VLOOKUP(H234,'Species List'!A$2:J$202,8,0)</f>
        <v>NA</v>
      </c>
      <c r="S234" s="44" t="str">
        <f>VLOOKUP(H234,'Species List'!A$2:J$202,9,0)</f>
        <v>NA</v>
      </c>
      <c r="T234" s="44">
        <f t="shared" si="22"/>
        <v>66.27637</v>
      </c>
      <c r="U234" s="87" t="s">
        <v>450</v>
      </c>
      <c r="V234" s="91">
        <f t="shared" si="28"/>
        <v>132.55274</v>
      </c>
    </row>
    <row r="235" spans="1:22" ht="16">
      <c r="A235" s="35">
        <v>2019</v>
      </c>
      <c r="B235" s="36">
        <v>43544</v>
      </c>
      <c r="C235" s="12" t="s">
        <v>444</v>
      </c>
      <c r="D235" s="12" t="s">
        <v>440</v>
      </c>
      <c r="E235" s="12">
        <v>9</v>
      </c>
      <c r="F235" s="37">
        <v>0.63055555555555598</v>
      </c>
      <c r="G235" s="12">
        <v>30</v>
      </c>
      <c r="H235" s="12" t="s">
        <v>268</v>
      </c>
      <c r="I235" s="12" t="str">
        <f>VLOOKUP(H235,'[1]Species List'!A$2:I$202,2,0)</f>
        <v>Mahogany Snapper</v>
      </c>
      <c r="J235" s="38" t="str">
        <f>VLOOKUP(H235,'Species List'!A$2:J$202,3,0)</f>
        <v>Lutjanus mahogoni</v>
      </c>
      <c r="K235" s="12" t="str">
        <f>VLOOKUP(H235,'[1]Species List'!A$2:I$202,4,0)</f>
        <v>Lutjanidae</v>
      </c>
      <c r="L235" s="38" t="str">
        <f>VLOOKUP(H235,'Species List'!A$2:J$202,5,0)</f>
        <v>Carnivore</v>
      </c>
      <c r="M235" s="60">
        <v>20</v>
      </c>
      <c r="N235" s="60">
        <v>2</v>
      </c>
      <c r="O235" s="60"/>
      <c r="P235" s="44">
        <f>VLOOKUP(H235,'Species List'!A$2:J$202,6,0)</f>
        <v>1.6979999999999999E-2</v>
      </c>
      <c r="Q235" s="44">
        <f>VLOOKUP(H235,'Species List'!A$2:J$202,7,0)</f>
        <v>2.96</v>
      </c>
      <c r="R235" s="44" t="str">
        <f>VLOOKUP(H235,'Species List'!A$2:J$202,8,0)</f>
        <v>NA</v>
      </c>
      <c r="S235" s="44" t="str">
        <f>VLOOKUP(H235,'Species List'!A$2:J$202,9,0)</f>
        <v>NA</v>
      </c>
      <c r="T235" s="44">
        <f t="shared" si="22"/>
        <v>120.49984078227033</v>
      </c>
      <c r="U235" s="87" t="s">
        <v>450</v>
      </c>
      <c r="V235" s="91">
        <f t="shared" si="28"/>
        <v>240.99968156454065</v>
      </c>
    </row>
    <row r="236" spans="1:22" ht="16">
      <c r="A236" s="35">
        <v>2019</v>
      </c>
      <c r="B236" s="36">
        <v>43544</v>
      </c>
      <c r="C236" s="12" t="s">
        <v>444</v>
      </c>
      <c r="D236" s="12" t="s">
        <v>440</v>
      </c>
      <c r="E236" s="12">
        <v>9</v>
      </c>
      <c r="F236" s="37">
        <v>0.63055555555555598</v>
      </c>
      <c r="G236" s="12">
        <v>30</v>
      </c>
      <c r="H236" s="12" t="s">
        <v>225</v>
      </c>
      <c r="I236" s="12" t="str">
        <f>VLOOKUP(H236,'[1]Species List'!A$2:I$202,2,0)</f>
        <v>Bar Jack</v>
      </c>
      <c r="J236" s="38" t="str">
        <f>VLOOKUP(H236,'Species List'!A$2:J$202,3,0)</f>
        <v>Caranx ruber</v>
      </c>
      <c r="K236" s="12" t="str">
        <f>VLOOKUP(H236,'[1]Species List'!A$2:I$202,4,0)</f>
        <v>Carangidae</v>
      </c>
      <c r="L236" s="38" t="str">
        <f>VLOOKUP(H236,'Species List'!A$2:J$202,5,0)</f>
        <v>Carnivore</v>
      </c>
      <c r="M236" s="60">
        <v>25</v>
      </c>
      <c r="N236" s="60">
        <v>1</v>
      </c>
      <c r="O236" s="60"/>
      <c r="P236" s="44">
        <f>VLOOKUP(H236,'Species List'!A$2:J$202,6,0)</f>
        <v>1.6979999999999999E-2</v>
      </c>
      <c r="Q236" s="44">
        <f>VLOOKUP(H236,'Species List'!A$2:J$202,7,0)</f>
        <v>2.95</v>
      </c>
      <c r="R236" s="44" t="str">
        <f>VLOOKUP(H236,'Species List'!A$2:J$202,8,0)</f>
        <v>NA</v>
      </c>
      <c r="S236" s="44" t="str">
        <f>VLOOKUP(H236,'Species List'!A$2:J$202,9,0)</f>
        <v>NA</v>
      </c>
      <c r="T236" s="44">
        <f t="shared" si="22"/>
        <v>225.87112319379585</v>
      </c>
      <c r="U236" s="87" t="s">
        <v>450</v>
      </c>
      <c r="V236" s="91">
        <f t="shared" si="28"/>
        <v>225.87112319379585</v>
      </c>
    </row>
    <row r="237" spans="1:22" ht="16">
      <c r="A237" s="35">
        <v>2019</v>
      </c>
      <c r="B237" s="36">
        <v>43544</v>
      </c>
      <c r="C237" s="12" t="s">
        <v>444</v>
      </c>
      <c r="D237" s="12" t="s">
        <v>440</v>
      </c>
      <c r="E237" s="12">
        <v>9</v>
      </c>
      <c r="F237" s="37">
        <v>0.63055555555555598</v>
      </c>
      <c r="G237" s="12">
        <v>30</v>
      </c>
      <c r="H237" s="12" t="s">
        <v>251</v>
      </c>
      <c r="I237" s="12" t="str">
        <f>VLOOKUP(H237,'[1]Species List'!A$2:I$202,2,0)</f>
        <v>Foureye Butterflyfish</v>
      </c>
      <c r="J237" s="38" t="str">
        <f>VLOOKUP(H237,'Species List'!A$2:J$202,3,0)</f>
        <v>Chaetodon capistratus</v>
      </c>
      <c r="K237" s="12" t="str">
        <f>VLOOKUP(H237,'[1]Species List'!A$2:I$202,4,0)</f>
        <v>Chaetodontidae</v>
      </c>
      <c r="L237" s="38" t="str">
        <f>VLOOKUP(H237,'Species List'!A$2:J$202,5,0)</f>
        <v>Carnivore</v>
      </c>
      <c r="M237" s="60">
        <v>7</v>
      </c>
      <c r="N237" s="60">
        <v>1</v>
      </c>
      <c r="O237" s="60"/>
      <c r="P237" s="44">
        <f>VLOOKUP(H237,'Species List'!A$2:J$202,6,0)</f>
        <v>2.512E-2</v>
      </c>
      <c r="Q237" s="44">
        <f>VLOOKUP(H237,'Species List'!A$2:J$202,7,0)</f>
        <v>3.1</v>
      </c>
      <c r="R237" s="44" t="str">
        <f>VLOOKUP(H237,'Species List'!A$2:J$202,8,0)</f>
        <v>NA</v>
      </c>
      <c r="S237" s="44" t="str">
        <f>VLOOKUP(H237,'Species List'!A$2:J$202,9,0)</f>
        <v>NA</v>
      </c>
      <c r="T237" s="44">
        <f t="shared" si="22"/>
        <v>10.467032173687647</v>
      </c>
      <c r="U237" s="87" t="s">
        <v>450</v>
      </c>
      <c r="V237" s="91">
        <f t="shared" si="28"/>
        <v>10.467032173687647</v>
      </c>
    </row>
    <row r="238" spans="1:22" ht="16">
      <c r="A238" s="35">
        <v>2019</v>
      </c>
      <c r="B238" s="36">
        <v>43544</v>
      </c>
      <c r="C238" s="12" t="s">
        <v>444</v>
      </c>
      <c r="D238" s="12" t="s">
        <v>440</v>
      </c>
      <c r="E238" s="12">
        <v>9</v>
      </c>
      <c r="F238" s="37">
        <v>0.63055555555555598</v>
      </c>
      <c r="G238" s="12">
        <v>30</v>
      </c>
      <c r="H238" s="12" t="s">
        <v>233</v>
      </c>
      <c r="I238" s="12" t="str">
        <f>VLOOKUP(H238,'[1]Species List'!A$2:I$202,2,0)</f>
        <v>Blackbar soldierfish</v>
      </c>
      <c r="J238" s="38" t="str">
        <f>VLOOKUP(H238,'Species List'!A$2:J$202,3,0)</f>
        <v xml:space="preserve">Myripristis jacobus </v>
      </c>
      <c r="K238" s="12" t="str">
        <f>VLOOKUP(H238,'[1]Species List'!A$2:I$202,4,0)</f>
        <v>Holocentridae</v>
      </c>
      <c r="L238" s="38" t="str">
        <f>VLOOKUP(H238,'Species List'!A$2:J$202,5,0)</f>
        <v>Carnivore</v>
      </c>
      <c r="M238" s="60">
        <v>15</v>
      </c>
      <c r="N238" s="60">
        <v>2</v>
      </c>
      <c r="O238" s="60"/>
      <c r="P238" s="44">
        <f>VLOOKUP(H238,'Species List'!A$2:J$202,6,0)</f>
        <v>1.2019999999999999E-2</v>
      </c>
      <c r="Q238" s="44">
        <f>VLOOKUP(H238,'Species List'!A$2:J$202,7,0)</f>
        <v>3.06</v>
      </c>
      <c r="R238" s="44" t="str">
        <f>VLOOKUP(H238,'Species List'!A$2:J$202,8,0)</f>
        <v>NA</v>
      </c>
      <c r="S238" s="44" t="str">
        <f>VLOOKUP(H238,'Species List'!A$2:J$202,9,0)</f>
        <v>NA</v>
      </c>
      <c r="T238" s="44">
        <f t="shared" si="22"/>
        <v>47.724756406775086</v>
      </c>
      <c r="U238" s="87" t="s">
        <v>450</v>
      </c>
      <c r="V238" s="91">
        <f t="shared" si="28"/>
        <v>95.449512813550172</v>
      </c>
    </row>
    <row r="239" spans="1:22" ht="16">
      <c r="A239" s="35">
        <v>2019</v>
      </c>
      <c r="B239" s="36">
        <v>43544</v>
      </c>
      <c r="C239" s="12" t="s">
        <v>444</v>
      </c>
      <c r="D239" s="12" t="s">
        <v>440</v>
      </c>
      <c r="E239" s="12">
        <v>9</v>
      </c>
      <c r="F239" s="37">
        <v>0.63055555555555598</v>
      </c>
      <c r="G239" s="12">
        <v>30</v>
      </c>
      <c r="H239" s="12" t="s">
        <v>252</v>
      </c>
      <c r="I239" s="12" t="str">
        <f>VLOOKUP(H239,'[1]Species List'!A$2:I$202,2,0)</f>
        <v>French Angelfish</v>
      </c>
      <c r="J239" s="38" t="str">
        <f>VLOOKUP(H239,'Species List'!A$2:J$202,3,0)</f>
        <v>Pomacanthus paru</v>
      </c>
      <c r="K239" s="12" t="str">
        <f>VLOOKUP(H239,'[1]Species List'!A$2:I$202,4,0)</f>
        <v>Pomacanthidae</v>
      </c>
      <c r="L239" s="38" t="str">
        <f>VLOOKUP(H239,'Species List'!A$2:J$202,5,0)</f>
        <v>Carnivore</v>
      </c>
      <c r="M239" s="60">
        <v>25</v>
      </c>
      <c r="N239" s="60">
        <v>1</v>
      </c>
      <c r="O239" s="60"/>
      <c r="P239" s="44">
        <f>VLOOKUP(H239,'Species List'!A$2:J$202,6,0)</f>
        <v>3.09E-2</v>
      </c>
      <c r="Q239" s="44">
        <f>VLOOKUP(H239,'Species List'!A$2:J$202,7,0)</f>
        <v>2.95</v>
      </c>
      <c r="R239" s="44" t="str">
        <f>VLOOKUP(H239,'Species List'!A$2:J$202,8,0)</f>
        <v>NA</v>
      </c>
      <c r="S239" s="44" t="str">
        <f>VLOOKUP(H239,'Species List'!A$2:J$202,9,0)</f>
        <v>NA</v>
      </c>
      <c r="T239" s="44">
        <f t="shared" si="22"/>
        <v>411.03755634206669</v>
      </c>
      <c r="U239" s="87" t="s">
        <v>450</v>
      </c>
      <c r="V239" s="91">
        <f t="shared" si="28"/>
        <v>411.03755634206669</v>
      </c>
    </row>
    <row r="240" spans="1:22" ht="16">
      <c r="A240" s="35">
        <v>2019</v>
      </c>
      <c r="B240" s="36">
        <v>43544</v>
      </c>
      <c r="C240" s="12" t="s">
        <v>444</v>
      </c>
      <c r="D240" s="12" t="s">
        <v>440</v>
      </c>
      <c r="E240" s="12">
        <v>9</v>
      </c>
      <c r="F240" s="37">
        <v>0.63055555555555598</v>
      </c>
      <c r="G240" s="12">
        <v>30</v>
      </c>
      <c r="H240" s="12" t="s">
        <v>227</v>
      </c>
      <c r="I240" s="12" t="str">
        <f>VLOOKUP(H240,'[1]Species List'!A$2:I$202,2,0)</f>
        <v>Hamlet spp.</v>
      </c>
      <c r="J240" s="38" t="str">
        <f>VLOOKUP(H240,'Species List'!A$2:J$202,3,0)</f>
        <v>Hypoplectrus puella</v>
      </c>
      <c r="K240" s="12" t="str">
        <f>VLOOKUP(H240,'[1]Species List'!A$2:I$202,4,0)</f>
        <v>Serranidae</v>
      </c>
      <c r="L240" s="38" t="str">
        <f>VLOOKUP(H240,'Species List'!A$2:J$202,5,0)</f>
        <v>Carnivore</v>
      </c>
      <c r="M240" s="60">
        <v>13</v>
      </c>
      <c r="N240" s="60">
        <v>1</v>
      </c>
      <c r="O240" s="60"/>
      <c r="P240" s="44">
        <f>VLOOKUP(H240,'Species List'!A$2:J$202,6,0)</f>
        <v>1.7780000000000001E-2</v>
      </c>
      <c r="Q240" s="44">
        <f>VLOOKUP(H240,'Species List'!A$2:J$202,7,0)</f>
        <v>3.03</v>
      </c>
      <c r="R240" s="44" t="str">
        <f>VLOOKUP(H240,'Species List'!A$2:J$202,8,0)</f>
        <v>NA</v>
      </c>
      <c r="S240" s="44" t="str">
        <f>VLOOKUP(H240,'Species List'!A$2:J$202,9,0)</f>
        <v>NA</v>
      </c>
      <c r="T240" s="44">
        <f t="shared" si="22"/>
        <v>42.18714290876423</v>
      </c>
      <c r="U240" s="87" t="s">
        <v>450</v>
      </c>
      <c r="V240" s="91">
        <f t="shared" si="28"/>
        <v>42.18714290876423</v>
      </c>
    </row>
    <row r="241" spans="1:22" ht="16">
      <c r="A241" s="35">
        <v>2019</v>
      </c>
      <c r="B241" s="36">
        <v>43544</v>
      </c>
      <c r="C241" s="12" t="s">
        <v>444</v>
      </c>
      <c r="D241" s="12" t="s">
        <v>440</v>
      </c>
      <c r="E241" s="12">
        <v>9</v>
      </c>
      <c r="F241" s="37">
        <v>0.63055555555555598</v>
      </c>
      <c r="G241" s="12">
        <v>30</v>
      </c>
      <c r="H241" s="12" t="s">
        <v>238</v>
      </c>
      <c r="I241" s="12" t="str">
        <f>VLOOKUP(H241,'[1]Species List'!A$2:I$202,2,0)</f>
        <v>Bluehead Wrasse</v>
      </c>
      <c r="J241" s="38" t="str">
        <f>VLOOKUP(H241,'Species List'!A$2:J$202,3,0)</f>
        <v>Thalassoma bifasciatum</v>
      </c>
      <c r="K241" s="12" t="str">
        <f>VLOOKUP(H241,'[1]Species List'!A$2:I$202,4,0)</f>
        <v>Labridae</v>
      </c>
      <c r="L241" s="38" t="str">
        <f>VLOOKUP(H241,'Species List'!A$2:J$202,5,0)</f>
        <v>Carnivore</v>
      </c>
      <c r="M241" s="60">
        <v>7</v>
      </c>
      <c r="N241" s="60">
        <v>3</v>
      </c>
      <c r="O241" s="60"/>
      <c r="P241" s="44">
        <f>VLOOKUP(H241,'Species List'!A$2:J$202,6,0)</f>
        <v>8.9099999999999995E-3</v>
      </c>
      <c r="Q241" s="44">
        <f>VLOOKUP(H241,'Species List'!A$2:J$202,7,0)</f>
        <v>3.01</v>
      </c>
      <c r="R241" s="44" t="str">
        <f>VLOOKUP(H241,'Species List'!A$2:J$202,8,0)</f>
        <v>NA</v>
      </c>
      <c r="S241" s="44" t="str">
        <f>VLOOKUP(H241,'Species List'!A$2:J$202,9,0)</f>
        <v>NA</v>
      </c>
      <c r="T241" s="44">
        <f t="shared" si="22"/>
        <v>3.1161819272016391</v>
      </c>
      <c r="U241" s="87" t="s">
        <v>450</v>
      </c>
      <c r="V241" s="91">
        <f t="shared" si="28"/>
        <v>9.3485457816049173</v>
      </c>
    </row>
    <row r="242" spans="1:22" ht="16">
      <c r="A242" s="35">
        <v>2019</v>
      </c>
      <c r="B242" s="36">
        <v>43544</v>
      </c>
      <c r="C242" s="12" t="s">
        <v>444</v>
      </c>
      <c r="D242" s="12" t="s">
        <v>440</v>
      </c>
      <c r="E242" s="12">
        <v>9</v>
      </c>
      <c r="F242" s="37">
        <v>0.63055555555555598</v>
      </c>
      <c r="G242" s="12">
        <v>30</v>
      </c>
      <c r="H242" s="12" t="s">
        <v>256</v>
      </c>
      <c r="I242" s="12" t="str">
        <f>VLOOKUP(H242,'[1]Species List'!A$2:I$202,2,0)</f>
        <v>Graysby</v>
      </c>
      <c r="J242" s="38" t="str">
        <f>VLOOKUP(H242,'Species List'!A$2:J$202,3,0)</f>
        <v>Cephalopholis cruentata</v>
      </c>
      <c r="K242" s="12" t="str">
        <f>VLOOKUP(H242,'[1]Species List'!A$2:I$202,4,0)</f>
        <v>Serranidae</v>
      </c>
      <c r="L242" s="38" t="str">
        <f>VLOOKUP(H242,'Species List'!A$2:J$202,5,0)</f>
        <v>Carnivore</v>
      </c>
      <c r="M242" s="60">
        <v>13</v>
      </c>
      <c r="N242" s="60">
        <v>2</v>
      </c>
      <c r="O242" s="60"/>
      <c r="P242" s="44">
        <f>VLOOKUP(H242,'Species List'!A$2:J$202,6,0)</f>
        <v>1.1220000000000001E-2</v>
      </c>
      <c r="Q242" s="44">
        <f>VLOOKUP(H242,'Species List'!A$2:J$202,7,0)</f>
        <v>3.07</v>
      </c>
      <c r="R242" s="44" t="str">
        <f>VLOOKUP(H242,'Species List'!A$2:J$202,8,0)</f>
        <v>NA</v>
      </c>
      <c r="S242" s="44" t="str">
        <f>VLOOKUP(H242,'Species List'!A$2:J$202,9,0)</f>
        <v>NA</v>
      </c>
      <c r="T242" s="44">
        <f t="shared" si="22"/>
        <v>29.498433154231666</v>
      </c>
      <c r="U242" s="87" t="s">
        <v>450</v>
      </c>
      <c r="V242" s="91">
        <f t="shared" si="28"/>
        <v>58.996866308463332</v>
      </c>
    </row>
    <row r="243" spans="1:22" ht="16">
      <c r="A243" s="35">
        <v>2019</v>
      </c>
      <c r="B243" s="36">
        <v>43544</v>
      </c>
      <c r="C243" s="12" t="s">
        <v>444</v>
      </c>
      <c r="D243" s="12" t="s">
        <v>440</v>
      </c>
      <c r="E243" s="12">
        <v>9</v>
      </c>
      <c r="F243" s="37">
        <v>0.63055555555555598</v>
      </c>
      <c r="G243" s="12">
        <v>30</v>
      </c>
      <c r="H243" s="12" t="s">
        <v>256</v>
      </c>
      <c r="I243" s="12" t="str">
        <f>VLOOKUP(H243,'[1]Species List'!A$2:I$202,2,0)</f>
        <v>Graysby</v>
      </c>
      <c r="J243" s="38" t="str">
        <f>VLOOKUP(H243,'Species List'!A$2:J$202,3,0)</f>
        <v>Cephalopholis cruentata</v>
      </c>
      <c r="K243" s="12" t="str">
        <f>VLOOKUP(H243,'[1]Species List'!A$2:I$202,4,0)</f>
        <v>Serranidae</v>
      </c>
      <c r="L243" s="38" t="str">
        <f>VLOOKUP(H243,'Species List'!A$2:J$202,5,0)</f>
        <v>Carnivore</v>
      </c>
      <c r="M243" s="60">
        <v>15</v>
      </c>
      <c r="N243" s="60">
        <v>2</v>
      </c>
      <c r="O243" s="60"/>
      <c r="P243" s="44">
        <f>VLOOKUP(H243,'Species List'!A$2:J$202,6,0)</f>
        <v>1.1220000000000001E-2</v>
      </c>
      <c r="Q243" s="44">
        <f>VLOOKUP(H243,'Species List'!A$2:J$202,7,0)</f>
        <v>3.07</v>
      </c>
      <c r="R243" s="44" t="str">
        <f>VLOOKUP(H243,'Species List'!A$2:J$202,8,0)</f>
        <v>NA</v>
      </c>
      <c r="S243" s="44" t="str">
        <f>VLOOKUP(H243,'Species List'!A$2:J$202,9,0)</f>
        <v>NA</v>
      </c>
      <c r="T243" s="44">
        <f t="shared" si="22"/>
        <v>45.771276260722111</v>
      </c>
      <c r="U243" s="87" t="s">
        <v>450</v>
      </c>
      <c r="V243" s="91">
        <f t="shared" si="28"/>
        <v>91.542552521444222</v>
      </c>
    </row>
    <row r="244" spans="1:22" ht="16">
      <c r="A244" s="35">
        <v>2019</v>
      </c>
      <c r="B244" s="36">
        <v>43544</v>
      </c>
      <c r="C244" s="12" t="s">
        <v>444</v>
      </c>
      <c r="D244" s="12" t="s">
        <v>440</v>
      </c>
      <c r="E244" s="12">
        <v>9</v>
      </c>
      <c r="F244" s="37">
        <v>0.63055555555555598</v>
      </c>
      <c r="G244" s="12">
        <v>30</v>
      </c>
      <c r="H244" s="12" t="s">
        <v>238</v>
      </c>
      <c r="I244" s="12" t="str">
        <f>VLOOKUP(H244,'[1]Species List'!A$2:I$202,2,0)</f>
        <v>Bluehead Wrasse</v>
      </c>
      <c r="J244" s="38" t="str">
        <f>VLOOKUP(H244,'Species List'!A$2:J$202,3,0)</f>
        <v>Thalassoma bifasciatum</v>
      </c>
      <c r="K244" s="12" t="str">
        <f>VLOOKUP(H244,'[1]Species List'!A$2:I$202,4,0)</f>
        <v>Labridae</v>
      </c>
      <c r="L244" s="38" t="str">
        <f>VLOOKUP(H244,'Species List'!A$2:J$202,5,0)</f>
        <v>Carnivore</v>
      </c>
      <c r="M244" s="60">
        <v>6</v>
      </c>
      <c r="N244" s="60">
        <v>5</v>
      </c>
      <c r="O244" s="60"/>
      <c r="P244" s="44">
        <f>VLOOKUP(H244,'Species List'!A$2:J$202,6,0)</f>
        <v>8.9099999999999995E-3</v>
      </c>
      <c r="Q244" s="44">
        <f>VLOOKUP(H244,'Species List'!A$2:J$202,7,0)</f>
        <v>3.01</v>
      </c>
      <c r="R244" s="44" t="str">
        <f>VLOOKUP(H244,'Species List'!A$2:J$202,8,0)</f>
        <v>NA</v>
      </c>
      <c r="S244" s="44" t="str">
        <f>VLOOKUP(H244,'Species List'!A$2:J$202,9,0)</f>
        <v>NA</v>
      </c>
      <c r="T244" s="44">
        <f t="shared" si="22"/>
        <v>1.9593542699963782</v>
      </c>
      <c r="U244" s="87" t="s">
        <v>450</v>
      </c>
      <c r="V244" s="91">
        <f t="shared" si="28"/>
        <v>9.7967713499818903</v>
      </c>
    </row>
    <row r="245" spans="1:22" ht="16">
      <c r="A245" s="35">
        <v>2019</v>
      </c>
      <c r="B245" s="36">
        <v>43544</v>
      </c>
      <c r="C245" s="12" t="s">
        <v>444</v>
      </c>
      <c r="D245" s="12" t="s">
        <v>440</v>
      </c>
      <c r="E245" s="12">
        <v>9</v>
      </c>
      <c r="F245" s="37">
        <v>0.63055555555555598</v>
      </c>
      <c r="G245" s="12">
        <v>30</v>
      </c>
      <c r="H245" s="12" t="s">
        <v>310</v>
      </c>
      <c r="I245" s="12" t="str">
        <f>VLOOKUP(H245,'[1]Species List'!A$2:I$202,2,0)</f>
        <v>Yellowhead Wrasse</v>
      </c>
      <c r="J245" s="38" t="str">
        <f>VLOOKUP(H245,'Species List'!A$2:J$202,3,0)</f>
        <v>Halichoeres garnoti</v>
      </c>
      <c r="K245" s="12" t="str">
        <f>VLOOKUP(H245,'[1]Species List'!A$2:I$202,4,0)</f>
        <v>Labridae</v>
      </c>
      <c r="L245" s="38" t="str">
        <f>VLOOKUP(H245,'Species List'!A$2:J$202,5,0)</f>
        <v>Carnivore</v>
      </c>
      <c r="M245" s="60">
        <v>5</v>
      </c>
      <c r="N245" s="60">
        <v>4</v>
      </c>
      <c r="O245" s="60"/>
      <c r="P245" s="44">
        <f>VLOOKUP(H245,'Species List'!A$2:J$202,6,0)</f>
        <v>0.01</v>
      </c>
      <c r="Q245" s="44">
        <f>VLOOKUP(H245,'Species List'!A$2:J$202,7,0)</f>
        <v>3.13</v>
      </c>
      <c r="R245" s="44" t="str">
        <f>VLOOKUP(H245,'Species List'!A$2:J$202,8,0)</f>
        <v>NA</v>
      </c>
      <c r="S245" s="44" t="str">
        <f>VLOOKUP(H245,'Species List'!A$2:J$202,9,0)</f>
        <v>NA</v>
      </c>
      <c r="T245" s="44">
        <f t="shared" si="22"/>
        <v>1.540905884130453</v>
      </c>
      <c r="U245" s="87" t="s">
        <v>450</v>
      </c>
      <c r="V245" s="91">
        <f t="shared" si="28"/>
        <v>6.1636235365218122</v>
      </c>
    </row>
    <row r="246" spans="1:22" ht="16">
      <c r="A246" s="35">
        <v>2019</v>
      </c>
      <c r="B246" s="36">
        <v>43544</v>
      </c>
      <c r="C246" s="12" t="s">
        <v>444</v>
      </c>
      <c r="D246" s="12" t="s">
        <v>440</v>
      </c>
      <c r="E246" s="12">
        <v>9</v>
      </c>
      <c r="F246" s="37">
        <v>0.63055555555555598</v>
      </c>
      <c r="G246" s="12">
        <v>30</v>
      </c>
      <c r="H246" s="12" t="s">
        <v>238</v>
      </c>
      <c r="I246" s="12" t="str">
        <f>VLOOKUP(H246,'[1]Species List'!A$2:I$202,2,0)</f>
        <v>Bluehead Wrasse</v>
      </c>
      <c r="J246" s="38" t="str">
        <f>VLOOKUP(H246,'Species List'!A$2:J$202,3,0)</f>
        <v>Thalassoma bifasciatum</v>
      </c>
      <c r="K246" s="12" t="str">
        <f>VLOOKUP(H246,'[1]Species List'!A$2:I$202,4,0)</f>
        <v>Labridae</v>
      </c>
      <c r="L246" s="38" t="str">
        <f>VLOOKUP(H246,'Species List'!A$2:J$202,5,0)</f>
        <v>Carnivore</v>
      </c>
      <c r="M246" s="60">
        <v>4</v>
      </c>
      <c r="N246" s="60">
        <v>5</v>
      </c>
      <c r="O246" s="60"/>
      <c r="P246" s="44">
        <f>VLOOKUP(H246,'Species List'!A$2:J$202,6,0)</f>
        <v>8.9099999999999995E-3</v>
      </c>
      <c r="Q246" s="44">
        <f>VLOOKUP(H246,'Species List'!A$2:J$202,7,0)</f>
        <v>3.01</v>
      </c>
      <c r="R246" s="44" t="str">
        <f>VLOOKUP(H246,'Species List'!A$2:J$202,8,0)</f>
        <v>NA</v>
      </c>
      <c r="S246" s="44" t="str">
        <f>VLOOKUP(H246,'Species List'!A$2:J$202,9,0)</f>
        <v>NA</v>
      </c>
      <c r="T246" s="44">
        <f t="shared" si="22"/>
        <v>0.5782002537554658</v>
      </c>
      <c r="U246" s="87" t="s">
        <v>450</v>
      </c>
      <c r="V246" s="91">
        <f t="shared" si="28"/>
        <v>2.891001268777329</v>
      </c>
    </row>
    <row r="247" spans="1:22" ht="16">
      <c r="A247" s="35">
        <v>2019</v>
      </c>
      <c r="B247" s="36">
        <v>43544</v>
      </c>
      <c r="C247" s="12" t="s">
        <v>444</v>
      </c>
      <c r="D247" s="12" t="s">
        <v>440</v>
      </c>
      <c r="E247" s="12">
        <v>9</v>
      </c>
      <c r="F247" s="37">
        <v>0.63055555555555598</v>
      </c>
      <c r="G247" s="12">
        <v>30</v>
      </c>
      <c r="H247" s="12" t="s">
        <v>348</v>
      </c>
      <c r="I247" s="12" t="str">
        <f>VLOOKUP(H247,'[1]Species List'!A$2:I$202,2,0)</f>
        <v>Atlantic trumpetfish</v>
      </c>
      <c r="J247" s="38" t="str">
        <f>VLOOKUP(H247,'Species List'!A$2:J$202,3,0)</f>
        <v>Aulostomus maculatus</v>
      </c>
      <c r="K247" s="12" t="str">
        <f>VLOOKUP(H247,'[1]Species List'!A$2:I$202,4,0)</f>
        <v>Aulostomidae</v>
      </c>
      <c r="L247" s="38" t="str">
        <f>VLOOKUP(H247,'Species List'!A$2:J$202,5,0)</f>
        <v>Carnivore</v>
      </c>
      <c r="M247" s="60">
        <v>24</v>
      </c>
      <c r="N247" s="60">
        <v>1</v>
      </c>
      <c r="O247" s="60"/>
      <c r="P247" s="44">
        <f>VLOOKUP(H247,'Species List'!A$2:J$202,6,0)</f>
        <v>1E-4</v>
      </c>
      <c r="Q247" s="44">
        <f>VLOOKUP(H247,'Species List'!A$2:J$202,7,0)</f>
        <v>3.5539999999999998</v>
      </c>
      <c r="R247" s="44" t="str">
        <f>VLOOKUP(H247,'Species List'!A$2:J$202,8,0)</f>
        <v>NA</v>
      </c>
      <c r="S247" s="44" t="str">
        <f>VLOOKUP(H247,'Species List'!A$2:J$202,9,0)</f>
        <v>NA</v>
      </c>
      <c r="T247" s="44">
        <f t="shared" si="22"/>
        <v>8.0402722220403202</v>
      </c>
      <c r="U247" s="87" t="s">
        <v>450</v>
      </c>
      <c r="V247" s="91">
        <f t="shared" si="28"/>
        <v>8.0402722220403202</v>
      </c>
    </row>
    <row r="248" spans="1:22" ht="16">
      <c r="A248" s="35">
        <v>2019</v>
      </c>
      <c r="B248" s="36">
        <v>43544</v>
      </c>
      <c r="C248" s="12" t="s">
        <v>444</v>
      </c>
      <c r="D248" s="12" t="s">
        <v>440</v>
      </c>
      <c r="E248" s="12">
        <v>9</v>
      </c>
      <c r="F248" s="37">
        <v>0.63055555555555598</v>
      </c>
      <c r="G248" s="12">
        <v>30</v>
      </c>
      <c r="H248" s="12" t="s">
        <v>245</v>
      </c>
      <c r="I248" s="12" t="str">
        <f>VLOOKUP(H248,'[1]Species List'!A$2:I$202,2,0)</f>
        <v>Coney</v>
      </c>
      <c r="J248" s="38" t="str">
        <f>VLOOKUP(H248,'Species List'!A$2:J$202,3,0)</f>
        <v>Cephalopholis fulva</v>
      </c>
      <c r="K248" s="12" t="str">
        <f>VLOOKUP(H248,'[1]Species List'!A$2:I$202,4,0)</f>
        <v>Serranidae</v>
      </c>
      <c r="L248" s="38" t="str">
        <f>VLOOKUP(H248,'Species List'!A$2:J$202,5,0)</f>
        <v>Carnivore</v>
      </c>
      <c r="M248" s="60">
        <v>33</v>
      </c>
      <c r="N248" s="60">
        <v>1</v>
      </c>
      <c r="O248" s="60"/>
      <c r="P248" s="44">
        <f>VLOOKUP(H248,'Species List'!A$2:J$202,6,0)</f>
        <v>0.01</v>
      </c>
      <c r="Q248" s="44">
        <f>VLOOKUP(H248,'Species List'!A$2:J$202,7,0)</f>
        <v>3.02</v>
      </c>
      <c r="R248" s="44" t="str">
        <f>VLOOKUP(H248,'Species List'!A$2:J$202,8,0)</f>
        <v>NA</v>
      </c>
      <c r="S248" s="44" t="str">
        <f>VLOOKUP(H248,'Species List'!A$2:J$202,9,0)</f>
        <v>NA</v>
      </c>
      <c r="T248" s="44">
        <f t="shared" si="22"/>
        <v>385.40034441687692</v>
      </c>
      <c r="U248" s="87" t="s">
        <v>450</v>
      </c>
      <c r="V248" s="91">
        <f t="shared" si="28"/>
        <v>385.40034441687692</v>
      </c>
    </row>
    <row r="249" spans="1:22" ht="16">
      <c r="A249" s="35">
        <v>2019</v>
      </c>
      <c r="B249" s="36">
        <v>43544</v>
      </c>
      <c r="C249" s="12" t="s">
        <v>444</v>
      </c>
      <c r="D249" s="12" t="s">
        <v>440</v>
      </c>
      <c r="E249" s="12">
        <v>9</v>
      </c>
      <c r="F249" s="37">
        <v>0.63055555555555598</v>
      </c>
      <c r="G249" s="12">
        <v>30</v>
      </c>
      <c r="H249" s="12" t="s">
        <v>277</v>
      </c>
      <c r="I249" s="12" t="str">
        <f>VLOOKUP(H249,'[1]Species List'!A$2:I$202,2,0)</f>
        <v>Queen Parrotfish</v>
      </c>
      <c r="J249" s="38" t="str">
        <f>VLOOKUP(H249,'Species List'!A$2:J$202,3,0)</f>
        <v>Scarus vetula</v>
      </c>
      <c r="K249" s="12" t="str">
        <f>VLOOKUP(H249,'[1]Species List'!A$2:I$202,4,0)</f>
        <v>Scaridae</v>
      </c>
      <c r="L249" s="38" t="str">
        <f>VLOOKUP(H249,'Species List'!A$2:J$202,5,0)</f>
        <v>Herbivore</v>
      </c>
      <c r="M249" s="60">
        <v>24</v>
      </c>
      <c r="N249" s="60">
        <v>1</v>
      </c>
      <c r="O249" s="60" t="s">
        <v>368</v>
      </c>
      <c r="P249" s="44">
        <f>VLOOKUP(H249,'Species List'!A$2:J$202,6,0)</f>
        <v>1.38E-2</v>
      </c>
      <c r="Q249" s="44">
        <f>VLOOKUP(H249,'Species List'!A$2:J$202,7,0)</f>
        <v>3.03</v>
      </c>
      <c r="R249" s="44">
        <f>VLOOKUP(H249,'Species List'!A$2:J$202,8,0)</f>
        <v>-5.0162000000000004</v>
      </c>
      <c r="S249" s="44">
        <f>VLOOKUP(H249,'Species List'!A$2:J$202,9,0)</f>
        <v>3.1109</v>
      </c>
      <c r="T249" s="44">
        <f t="shared" si="22"/>
        <v>209.85491670789031</v>
      </c>
      <c r="U249" s="88">
        <f t="shared" ref="U249:U257" si="29">10^(R249+(S249*LOG(M249*10)))</f>
        <v>244.56772957919503</v>
      </c>
      <c r="V249" s="91">
        <f t="shared" ref="V249:V257" si="30">N249*U249</f>
        <v>244.56772957919503</v>
      </c>
    </row>
    <row r="250" spans="1:22" ht="16">
      <c r="A250" s="35">
        <v>2019</v>
      </c>
      <c r="B250" s="36">
        <v>43544</v>
      </c>
      <c r="C250" s="12" t="s">
        <v>444</v>
      </c>
      <c r="D250" s="12" t="s">
        <v>440</v>
      </c>
      <c r="E250" s="12">
        <v>9</v>
      </c>
      <c r="F250" s="37">
        <v>0.63055555555555598</v>
      </c>
      <c r="G250" s="12">
        <v>30</v>
      </c>
      <c r="H250" s="12" t="s">
        <v>302</v>
      </c>
      <c r="I250" s="12" t="str">
        <f>VLOOKUP(H250,'[1]Species List'!A$2:I$202,2,0)</f>
        <v>Stoplight Parrotfish</v>
      </c>
      <c r="J250" s="38" t="str">
        <f>VLOOKUP(H250,'Species List'!A$2:J$202,3,0)</f>
        <v>Sparisoma viride</v>
      </c>
      <c r="K250" s="12" t="str">
        <f>VLOOKUP(H250,'[1]Species List'!A$2:I$202,4,0)</f>
        <v>Scaridae</v>
      </c>
      <c r="L250" s="38" t="str">
        <f>VLOOKUP(H250,'Species List'!A$2:J$202,5,0)</f>
        <v>Herbivore</v>
      </c>
      <c r="M250" s="60">
        <v>24</v>
      </c>
      <c r="N250" s="60">
        <v>1</v>
      </c>
      <c r="O250" s="60" t="s">
        <v>368</v>
      </c>
      <c r="P250" s="44">
        <f>VLOOKUP(H250,'Species List'!A$2:J$202,6,0)</f>
        <v>1.38E-2</v>
      </c>
      <c r="Q250" s="44">
        <f>VLOOKUP(H250,'Species List'!A$2:J$202,7,0)</f>
        <v>3.04</v>
      </c>
      <c r="R250" s="44">
        <f>VLOOKUP(H250,'Species List'!A$2:J$202,8,0)</f>
        <v>-4.4317000000000002</v>
      </c>
      <c r="S250" s="44">
        <f>VLOOKUP(H250,'Species List'!A$2:J$202,9,0)</f>
        <v>2.9051</v>
      </c>
      <c r="T250" s="44">
        <f t="shared" si="22"/>
        <v>216.63132757933843</v>
      </c>
      <c r="U250" s="88">
        <f t="shared" si="29"/>
        <v>304.12468932899543</v>
      </c>
      <c r="V250" s="91">
        <f t="shared" si="30"/>
        <v>304.12468932899543</v>
      </c>
    </row>
    <row r="251" spans="1:22" ht="16">
      <c r="A251" s="35">
        <v>2019</v>
      </c>
      <c r="B251" s="36">
        <v>43544</v>
      </c>
      <c r="C251" s="12" t="s">
        <v>444</v>
      </c>
      <c r="D251" s="12" t="s">
        <v>440</v>
      </c>
      <c r="E251" s="12">
        <v>9</v>
      </c>
      <c r="F251" s="37">
        <v>0.63055555555555598</v>
      </c>
      <c r="G251" s="12">
        <v>30</v>
      </c>
      <c r="H251" s="12" t="s">
        <v>280</v>
      </c>
      <c r="I251" s="12" t="str">
        <f>VLOOKUP(H251,'[1]Species List'!A$2:I$202,2,0)</f>
        <v>Redband Parrotfish</v>
      </c>
      <c r="J251" s="38" t="str">
        <f>VLOOKUP(H251,'Species List'!A$2:J$202,3,0)</f>
        <v>Sparisoma aurofrenatum</v>
      </c>
      <c r="K251" s="12" t="str">
        <f>VLOOKUP(H251,'[1]Species List'!A$2:I$202,4,0)</f>
        <v>Scaridae</v>
      </c>
      <c r="L251" s="38" t="str">
        <f>VLOOKUP(H251,'Species List'!A$2:J$202,5,0)</f>
        <v>Herbivore</v>
      </c>
      <c r="M251" s="60">
        <v>20</v>
      </c>
      <c r="N251" s="60">
        <v>1</v>
      </c>
      <c r="O251" s="60" t="s">
        <v>368</v>
      </c>
      <c r="P251" s="44">
        <f>VLOOKUP(H251,'Species List'!A$2:J$202,6,0)</f>
        <v>1.072E-2</v>
      </c>
      <c r="Q251" s="44">
        <f>VLOOKUP(H251,'Species List'!A$2:J$202,7,0)</f>
        <v>3.12</v>
      </c>
      <c r="R251" s="44">
        <f>VLOOKUP(H251,'Species List'!A$2:J$202,8,0)</f>
        <v>-4.0781000000000001</v>
      </c>
      <c r="S251" s="44">
        <f>VLOOKUP(H251,'Species List'!A$2:J$202,9,0)</f>
        <v>2.7437999999999998</v>
      </c>
      <c r="T251" s="44">
        <f t="shared" si="22"/>
        <v>122.85939484389488</v>
      </c>
      <c r="U251" s="88">
        <f t="shared" si="29"/>
        <v>171.97531044669645</v>
      </c>
      <c r="V251" s="91">
        <f t="shared" si="30"/>
        <v>171.97531044669645</v>
      </c>
    </row>
    <row r="252" spans="1:22" ht="16">
      <c r="A252" s="35">
        <v>2019</v>
      </c>
      <c r="B252" s="36">
        <v>43544</v>
      </c>
      <c r="C252" s="12" t="s">
        <v>444</v>
      </c>
      <c r="D252" s="12" t="s">
        <v>440</v>
      </c>
      <c r="E252" s="12">
        <v>9</v>
      </c>
      <c r="F252" s="37">
        <v>0.63055555555555598</v>
      </c>
      <c r="G252" s="12">
        <v>30</v>
      </c>
      <c r="H252" s="12" t="s">
        <v>237</v>
      </c>
      <c r="I252" s="12" t="str">
        <f>VLOOKUP(H252,'[1]Species List'!A$2:I$202,2,0)</f>
        <v>Blue Tang</v>
      </c>
      <c r="J252" s="38" t="str">
        <f>VLOOKUP(H252,'Species List'!A$2:J$202,3,0)</f>
        <v>Acanthurus coeruleus</v>
      </c>
      <c r="K252" s="12" t="str">
        <f>VLOOKUP(H252,'[1]Species List'!A$2:I$202,4,0)</f>
        <v>Acanthuridae</v>
      </c>
      <c r="L252" s="38" t="str">
        <f>VLOOKUP(H252,'Species List'!A$2:J$202,5,0)</f>
        <v>Herbivore</v>
      </c>
      <c r="M252" s="60">
        <v>20</v>
      </c>
      <c r="N252" s="60">
        <v>1</v>
      </c>
      <c r="O252" s="60"/>
      <c r="P252" s="44">
        <f>VLOOKUP(H252,'Species List'!A$2:J$202,6,0)</f>
        <v>2.512E-2</v>
      </c>
      <c r="Q252" s="44">
        <f>VLOOKUP(H252,'Species List'!A$2:J$202,7,0)</f>
        <v>2.96</v>
      </c>
      <c r="R252" s="44">
        <f>VLOOKUP(H252,'Species List'!A$2:J$202,8,0)</f>
        <v>-2.8241999999999998</v>
      </c>
      <c r="S252" s="44">
        <f>VLOOKUP(H252,'Species List'!A$2:J$202,9,0)</f>
        <v>2.2637999999999998</v>
      </c>
      <c r="T252" s="44">
        <f t="shared" si="22"/>
        <v>178.26595997942468</v>
      </c>
      <c r="U252" s="88">
        <f t="shared" si="29"/>
        <v>242.58933511332035</v>
      </c>
      <c r="V252" s="91">
        <f t="shared" si="30"/>
        <v>242.58933511332035</v>
      </c>
    </row>
    <row r="253" spans="1:22" ht="16">
      <c r="A253" s="35">
        <v>2019</v>
      </c>
      <c r="B253" s="36">
        <v>43544</v>
      </c>
      <c r="C253" s="12" t="s">
        <v>444</v>
      </c>
      <c r="D253" s="12" t="s">
        <v>440</v>
      </c>
      <c r="E253" s="12">
        <v>9</v>
      </c>
      <c r="F253" s="37">
        <v>0.63055555555555598</v>
      </c>
      <c r="G253" s="12">
        <v>30</v>
      </c>
      <c r="H253" s="12" t="s">
        <v>302</v>
      </c>
      <c r="I253" s="12" t="str">
        <f>VLOOKUP(H253,'[1]Species List'!A$2:I$202,2,0)</f>
        <v>Stoplight Parrotfish</v>
      </c>
      <c r="J253" s="38" t="str">
        <f>VLOOKUP(H253,'Species List'!A$2:J$202,3,0)</f>
        <v>Sparisoma viride</v>
      </c>
      <c r="K253" s="12" t="str">
        <f>VLOOKUP(H253,'[1]Species List'!A$2:I$202,4,0)</f>
        <v>Scaridae</v>
      </c>
      <c r="L253" s="38" t="str">
        <f>VLOOKUP(H253,'Species List'!A$2:J$202,5,0)</f>
        <v>Herbivore</v>
      </c>
      <c r="M253" s="60">
        <v>28</v>
      </c>
      <c r="N253" s="60">
        <v>1</v>
      </c>
      <c r="O253" s="60" t="s">
        <v>368</v>
      </c>
      <c r="P253" s="44">
        <f>VLOOKUP(H253,'Species List'!A$2:J$202,6,0)</f>
        <v>1.38E-2</v>
      </c>
      <c r="Q253" s="44">
        <f>VLOOKUP(H253,'Species List'!A$2:J$202,7,0)</f>
        <v>3.04</v>
      </c>
      <c r="R253" s="44">
        <f>VLOOKUP(H253,'Species List'!A$2:J$202,8,0)</f>
        <v>-4.4317000000000002</v>
      </c>
      <c r="S253" s="44">
        <f>VLOOKUP(H253,'Species List'!A$2:J$202,9,0)</f>
        <v>2.9051</v>
      </c>
      <c r="T253" s="44">
        <f t="shared" si="22"/>
        <v>346.13020666687913</v>
      </c>
      <c r="U253" s="88">
        <f t="shared" si="29"/>
        <v>475.92530495067058</v>
      </c>
      <c r="V253" s="91">
        <f t="shared" si="30"/>
        <v>475.92530495067058</v>
      </c>
    </row>
    <row r="254" spans="1:22" ht="16">
      <c r="A254" s="35">
        <v>2019</v>
      </c>
      <c r="B254" s="36">
        <v>43544</v>
      </c>
      <c r="C254" s="12" t="s">
        <v>444</v>
      </c>
      <c r="D254" s="12" t="s">
        <v>440</v>
      </c>
      <c r="E254" s="12">
        <v>9</v>
      </c>
      <c r="F254" s="37">
        <v>0.63055555555555598</v>
      </c>
      <c r="G254" s="12">
        <v>30</v>
      </c>
      <c r="H254" s="12" t="s">
        <v>277</v>
      </c>
      <c r="I254" s="12" t="str">
        <f>VLOOKUP(H254,'[1]Species List'!A$2:I$202,2,0)</f>
        <v>Queen Parrotfish</v>
      </c>
      <c r="J254" s="38" t="str">
        <f>VLOOKUP(H254,'Species List'!A$2:J$202,3,0)</f>
        <v>Scarus vetula</v>
      </c>
      <c r="K254" s="12" t="str">
        <f>VLOOKUP(H254,'[1]Species List'!A$2:I$202,4,0)</f>
        <v>Scaridae</v>
      </c>
      <c r="L254" s="38" t="str">
        <f>VLOOKUP(H254,'Species List'!A$2:J$202,5,0)</f>
        <v>Herbivore</v>
      </c>
      <c r="M254" s="60">
        <v>31</v>
      </c>
      <c r="N254" s="60">
        <v>1</v>
      </c>
      <c r="O254" s="60" t="s">
        <v>368</v>
      </c>
      <c r="P254" s="44">
        <f>VLOOKUP(H254,'Species List'!A$2:J$202,6,0)</f>
        <v>1.38E-2</v>
      </c>
      <c r="Q254" s="44">
        <f>VLOOKUP(H254,'Species List'!A$2:J$202,7,0)</f>
        <v>3.03</v>
      </c>
      <c r="R254" s="44">
        <f>VLOOKUP(H254,'Species List'!A$2:J$202,8,0)</f>
        <v>-5.0162000000000004</v>
      </c>
      <c r="S254" s="44">
        <f>VLOOKUP(H254,'Species List'!A$2:J$202,9,0)</f>
        <v>3.1109</v>
      </c>
      <c r="T254" s="44">
        <f t="shared" si="22"/>
        <v>455.72727195521685</v>
      </c>
      <c r="U254" s="88">
        <f t="shared" si="29"/>
        <v>542.22194853037195</v>
      </c>
      <c r="V254" s="91">
        <f t="shared" si="30"/>
        <v>542.22194853037195</v>
      </c>
    </row>
    <row r="255" spans="1:22" ht="16">
      <c r="A255" s="35">
        <v>2019</v>
      </c>
      <c r="B255" s="36">
        <v>43544</v>
      </c>
      <c r="C255" s="12" t="s">
        <v>444</v>
      </c>
      <c r="D255" s="12" t="s">
        <v>440</v>
      </c>
      <c r="E255" s="12">
        <v>9</v>
      </c>
      <c r="F255" s="37">
        <v>0.63055555555555598</v>
      </c>
      <c r="G255" s="12">
        <v>30</v>
      </c>
      <c r="H255" s="12" t="s">
        <v>274</v>
      </c>
      <c r="I255" s="12" t="str">
        <f>VLOOKUP(H255,'[1]Species List'!A$2:I$202,2,0)</f>
        <v>Princess Parrotfish</v>
      </c>
      <c r="J255" s="38" t="str">
        <f>VLOOKUP(H255,'Species List'!A$2:J$202,3,0)</f>
        <v>Scarus taeniopterus</v>
      </c>
      <c r="K255" s="12" t="str">
        <f>VLOOKUP(H255,'[1]Species List'!A$2:I$202,4,0)</f>
        <v>Scaridae</v>
      </c>
      <c r="L255" s="38" t="str">
        <f>VLOOKUP(H255,'Species List'!A$2:J$202,5,0)</f>
        <v>Herbivore</v>
      </c>
      <c r="M255" s="60">
        <v>21</v>
      </c>
      <c r="N255" s="60">
        <v>3</v>
      </c>
      <c r="O255" s="60" t="s">
        <v>368</v>
      </c>
      <c r="P255" s="44">
        <f>VLOOKUP(H255,'Species List'!A$2:J$202,6,0)</f>
        <v>3.3500000000000002E-2</v>
      </c>
      <c r="Q255" s="44">
        <f>VLOOKUP(H255,'Species List'!A$2:J$202,7,0)</f>
        <v>2.7086000000000001</v>
      </c>
      <c r="R255" s="44">
        <f>VLOOKUP(H255,'Species List'!A$2:J$202,8,0)</f>
        <v>-3.2256999999999998</v>
      </c>
      <c r="S255" s="44">
        <f>VLOOKUP(H255,'Species List'!A$2:J$202,9,0)</f>
        <v>2.3852000000000002</v>
      </c>
      <c r="T255" s="44">
        <f t="shared" si="22"/>
        <v>127.76384956386568</v>
      </c>
      <c r="U255" s="88">
        <f t="shared" si="29"/>
        <v>205.71097462173614</v>
      </c>
      <c r="V255" s="91">
        <f t="shared" si="30"/>
        <v>617.13292386520845</v>
      </c>
    </row>
    <row r="256" spans="1:22" ht="16">
      <c r="A256" s="35">
        <v>2019</v>
      </c>
      <c r="B256" s="36">
        <v>43544</v>
      </c>
      <c r="C256" s="12" t="s">
        <v>444</v>
      </c>
      <c r="D256" s="12" t="s">
        <v>440</v>
      </c>
      <c r="E256" s="12">
        <v>9</v>
      </c>
      <c r="F256" s="37">
        <v>0.63055555555555598</v>
      </c>
      <c r="G256" s="12">
        <v>30</v>
      </c>
      <c r="H256" s="12" t="s">
        <v>302</v>
      </c>
      <c r="I256" s="12" t="str">
        <f>VLOOKUP(H256,'[1]Species List'!A$2:I$202,2,0)</f>
        <v>Stoplight Parrotfish</v>
      </c>
      <c r="J256" s="38" t="str">
        <f>VLOOKUP(H256,'Species List'!A$2:J$202,3,0)</f>
        <v>Sparisoma viride</v>
      </c>
      <c r="K256" s="12" t="str">
        <f>VLOOKUP(H256,'[1]Species List'!A$2:I$202,4,0)</f>
        <v>Scaridae</v>
      </c>
      <c r="L256" s="38" t="str">
        <f>VLOOKUP(H256,'Species List'!A$2:J$202,5,0)</f>
        <v>Herbivore</v>
      </c>
      <c r="M256" s="60">
        <v>21</v>
      </c>
      <c r="N256" s="60">
        <v>1</v>
      </c>
      <c r="O256" s="60" t="s">
        <v>368</v>
      </c>
      <c r="P256" s="44">
        <f>VLOOKUP(H256,'Species List'!A$2:J$202,6,0)</f>
        <v>1.38E-2</v>
      </c>
      <c r="Q256" s="44">
        <f>VLOOKUP(H256,'Species List'!A$2:J$202,7,0)</f>
        <v>3.04</v>
      </c>
      <c r="R256" s="44">
        <f>VLOOKUP(H256,'Species List'!A$2:J$202,8,0)</f>
        <v>-4.4317000000000002</v>
      </c>
      <c r="S256" s="44">
        <f>VLOOKUP(H256,'Species List'!A$2:J$202,9,0)</f>
        <v>2.9051</v>
      </c>
      <c r="T256" s="44">
        <f t="shared" si="22"/>
        <v>144.35297620307892</v>
      </c>
      <c r="U256" s="88">
        <f t="shared" si="29"/>
        <v>206.33802681991546</v>
      </c>
      <c r="V256" s="91">
        <f t="shared" si="30"/>
        <v>206.33802681991546</v>
      </c>
    </row>
    <row r="257" spans="1:22" ht="16">
      <c r="A257" s="35">
        <v>2019</v>
      </c>
      <c r="B257" s="36">
        <v>43544</v>
      </c>
      <c r="C257" s="12" t="s">
        <v>444</v>
      </c>
      <c r="D257" s="12" t="s">
        <v>440</v>
      </c>
      <c r="E257" s="12">
        <v>9</v>
      </c>
      <c r="F257" s="37">
        <v>0.63055555555555598</v>
      </c>
      <c r="G257" s="12">
        <v>30</v>
      </c>
      <c r="H257" s="12" t="s">
        <v>302</v>
      </c>
      <c r="I257" s="12" t="str">
        <f>VLOOKUP(H257,'[1]Species List'!A$2:I$202,2,0)</f>
        <v>Stoplight Parrotfish</v>
      </c>
      <c r="J257" s="38" t="str">
        <f>VLOOKUP(H257,'Species List'!A$2:J$202,3,0)</f>
        <v>Sparisoma viride</v>
      </c>
      <c r="K257" s="12" t="str">
        <f>VLOOKUP(H257,'[1]Species List'!A$2:I$202,4,0)</f>
        <v>Scaridae</v>
      </c>
      <c r="L257" s="38" t="str">
        <f>VLOOKUP(H257,'Species List'!A$2:J$202,5,0)</f>
        <v>Herbivore</v>
      </c>
      <c r="M257" s="60">
        <v>36</v>
      </c>
      <c r="N257" s="60">
        <v>1</v>
      </c>
      <c r="O257" s="60" t="s">
        <v>369</v>
      </c>
      <c r="P257" s="44">
        <f>VLOOKUP(H257,'Species List'!A$2:J$202,6,0)</f>
        <v>1.38E-2</v>
      </c>
      <c r="Q257" s="44">
        <f>VLOOKUP(H257,'Species List'!A$2:J$202,7,0)</f>
        <v>3.04</v>
      </c>
      <c r="R257" s="44">
        <f>VLOOKUP(H257,'Species List'!A$2:J$202,8,0)</f>
        <v>-4.4317000000000002</v>
      </c>
      <c r="S257" s="44">
        <f>VLOOKUP(H257,'Species List'!A$2:J$202,9,0)</f>
        <v>2.9051</v>
      </c>
      <c r="T257" s="44">
        <f t="shared" si="22"/>
        <v>743.08533203751938</v>
      </c>
      <c r="U257" s="88">
        <f t="shared" si="29"/>
        <v>987.67575940359143</v>
      </c>
      <c r="V257" s="91">
        <f t="shared" si="30"/>
        <v>987.67575940359143</v>
      </c>
    </row>
    <row r="258" spans="1:22" ht="16">
      <c r="A258" s="35">
        <v>2019</v>
      </c>
      <c r="B258" s="36">
        <v>43544</v>
      </c>
      <c r="C258" s="12" t="s">
        <v>444</v>
      </c>
      <c r="D258" s="12" t="s">
        <v>440</v>
      </c>
      <c r="E258" s="12">
        <v>9</v>
      </c>
      <c r="F258" s="37">
        <v>0.63055555555555598</v>
      </c>
      <c r="G258" s="12">
        <v>30</v>
      </c>
      <c r="H258" s="12" t="s">
        <v>258</v>
      </c>
      <c r="I258" s="12" t="str">
        <f>VLOOKUP(H258,'[1]Species List'!A$2:I$202,2,0)</f>
        <v>Honeycomb Cowfish</v>
      </c>
      <c r="J258" s="38" t="str">
        <f>VLOOKUP(H258,'Species List'!A$2:J$202,3,0)</f>
        <v>Acanthostracion polygonia</v>
      </c>
      <c r="K258" s="12" t="str">
        <f>VLOOKUP(H258,'[1]Species List'!A$2:I$202,4,0)</f>
        <v>Ostraciidae</v>
      </c>
      <c r="L258" s="38" t="str">
        <f>VLOOKUP(H258,'Species List'!A$2:J$202,5,0)</f>
        <v>Omnivore</v>
      </c>
      <c r="M258" s="60">
        <v>23</v>
      </c>
      <c r="N258" s="60">
        <v>1</v>
      </c>
      <c r="O258" s="60"/>
      <c r="P258" s="44">
        <f>VLOOKUP(H258,'Species List'!A$2:J$202,6,0)</f>
        <v>2.818E-2</v>
      </c>
      <c r="Q258" s="44">
        <f>VLOOKUP(H258,'Species List'!A$2:J$202,7,0)</f>
        <v>2.83</v>
      </c>
      <c r="R258" s="44" t="str">
        <f>VLOOKUP(H258,'Species List'!A$2:J$202,8,0)</f>
        <v>NA</v>
      </c>
      <c r="S258" s="44" t="str">
        <f>VLOOKUP(H258,'Species List'!A$2:J$202,9,0)</f>
        <v>NA</v>
      </c>
      <c r="T258" s="44">
        <f t="shared" ref="T258:T321" si="31">P258*M258^Q258</f>
        <v>201.20129177701904</v>
      </c>
      <c r="U258" s="87" t="s">
        <v>450</v>
      </c>
      <c r="V258" s="91">
        <f t="shared" ref="V258:V274" si="32">N258*T258</f>
        <v>201.20129177701904</v>
      </c>
    </row>
    <row r="259" spans="1:22" ht="16">
      <c r="A259" s="35">
        <v>2019</v>
      </c>
      <c r="B259" s="36">
        <v>43544</v>
      </c>
      <c r="C259" s="12" t="s">
        <v>444</v>
      </c>
      <c r="D259" s="12" t="s">
        <v>440</v>
      </c>
      <c r="E259" s="12">
        <v>9</v>
      </c>
      <c r="F259" s="37">
        <v>0.63055555555555598</v>
      </c>
      <c r="G259" s="12">
        <v>30</v>
      </c>
      <c r="H259" s="12" t="s">
        <v>378</v>
      </c>
      <c r="I259" s="12" t="s">
        <v>127</v>
      </c>
      <c r="J259" s="38" t="str">
        <f>VLOOKUP(H259,'Species List'!A$2:J$202,3,0)</f>
        <v>Cantherhines pullus</v>
      </c>
      <c r="K259" s="12" t="str">
        <f>VLOOKUP(H259,'[1]Species List'!A$2:I$202,4,0)</f>
        <v>Monacanthidae</v>
      </c>
      <c r="L259" s="38" t="str">
        <f>VLOOKUP(H259,'Species List'!A$2:J$202,5,0)</f>
        <v>Omnivore</v>
      </c>
      <c r="M259" s="60">
        <v>15</v>
      </c>
      <c r="N259" s="60">
        <v>1</v>
      </c>
      <c r="O259" s="60"/>
      <c r="P259" s="44">
        <f>VLOOKUP(H259,'Species List'!A$2:J$202,6,0)</f>
        <v>2.291E-2</v>
      </c>
      <c r="Q259" s="44">
        <f>VLOOKUP(H259,'Species List'!A$2:J$202,7,0)</f>
        <v>2.87</v>
      </c>
      <c r="R259" s="44" t="str">
        <f>VLOOKUP(H259,'Species List'!A$2:J$202,8,0)</f>
        <v>NA</v>
      </c>
      <c r="S259" s="44" t="str">
        <f>VLOOKUP(H259,'Species List'!A$2:J$202,9,0)</f>
        <v>NA</v>
      </c>
      <c r="T259" s="44">
        <f t="shared" si="31"/>
        <v>54.375968168422517</v>
      </c>
      <c r="U259" s="87" t="s">
        <v>450</v>
      </c>
      <c r="V259" s="91">
        <f t="shared" si="32"/>
        <v>54.375968168422517</v>
      </c>
    </row>
    <row r="260" spans="1:22" ht="16">
      <c r="A260" s="35">
        <v>2019</v>
      </c>
      <c r="B260" s="36">
        <v>43544</v>
      </c>
      <c r="C260" s="12" t="s">
        <v>444</v>
      </c>
      <c r="D260" s="12" t="s">
        <v>440</v>
      </c>
      <c r="E260" s="12">
        <v>9</v>
      </c>
      <c r="F260" s="37">
        <v>0.63055555555555598</v>
      </c>
      <c r="G260" s="12">
        <v>30</v>
      </c>
      <c r="H260" s="12" t="s">
        <v>242</v>
      </c>
      <c r="I260" s="12" t="str">
        <f>VLOOKUP(H260,'[1]Species List'!A$2:I$202,2,0)</f>
        <v xml:space="preserve">Sharp-nose puffer </v>
      </c>
      <c r="J260" s="38" t="str">
        <f>VLOOKUP(H260,'Species List'!A$2:J$202,3,0)</f>
        <v>Canthigaster rostrata</v>
      </c>
      <c r="K260" s="12" t="str">
        <f>VLOOKUP(H260,'[1]Species List'!A$2:I$202,4,0)</f>
        <v>Tetraodontidae</v>
      </c>
      <c r="L260" s="38" t="str">
        <f>VLOOKUP(H260,'Species List'!A$2:J$202,5,0)</f>
        <v>Omnivore</v>
      </c>
      <c r="M260" s="60">
        <v>4</v>
      </c>
      <c r="N260" s="60">
        <v>4</v>
      </c>
      <c r="O260" s="60"/>
      <c r="P260" s="44">
        <f>VLOOKUP(H260,'Species List'!A$2:J$202,6,0)</f>
        <v>2.239E-2</v>
      </c>
      <c r="Q260" s="44">
        <f>VLOOKUP(H260,'Species List'!A$2:J$202,7,0)</f>
        <v>2.96</v>
      </c>
      <c r="R260" s="44" t="str">
        <f>VLOOKUP(H260,'Species List'!A$2:J$202,8,0)</f>
        <v>NA</v>
      </c>
      <c r="S260" s="44" t="str">
        <f>VLOOKUP(H260,'Species List'!A$2:J$202,9,0)</f>
        <v>NA</v>
      </c>
      <c r="T260" s="44">
        <f t="shared" si="31"/>
        <v>1.3556627654519102</v>
      </c>
      <c r="U260" s="87" t="s">
        <v>450</v>
      </c>
      <c r="V260" s="91">
        <f t="shared" si="32"/>
        <v>5.4226510618076409</v>
      </c>
    </row>
    <row r="261" spans="1:22" ht="16">
      <c r="A261" s="35">
        <v>2019</v>
      </c>
      <c r="B261" s="51">
        <v>43538</v>
      </c>
      <c r="C261" s="38" t="s">
        <v>388</v>
      </c>
      <c r="D261" s="38" t="s">
        <v>367</v>
      </c>
      <c r="E261" s="38">
        <v>1</v>
      </c>
      <c r="F261" s="52">
        <v>0.41319444444444398</v>
      </c>
      <c r="G261" s="38">
        <v>28</v>
      </c>
      <c r="H261" s="12" t="s">
        <v>253</v>
      </c>
      <c r="I261" s="38" t="str">
        <f>VLOOKUP(H261,'Species List'!A$2:J$202,2,0)</f>
        <v>French Grunt</v>
      </c>
      <c r="J261" s="38" t="str">
        <f>VLOOKUP(H261,'Species List'!A$2:J$202,3,0)</f>
        <v>Haemulon flavolineatum</v>
      </c>
      <c r="K261" s="38" t="str">
        <f>VLOOKUP(H261,'Species List'!A$2:J$202,4,0)</f>
        <v>Haemulidae</v>
      </c>
      <c r="L261" s="38" t="str">
        <f>VLOOKUP(H261,'Species List'!A$2:J$202,5,0)</f>
        <v>Carnivore</v>
      </c>
      <c r="M261" s="59">
        <v>15</v>
      </c>
      <c r="N261" s="59">
        <v>1</v>
      </c>
      <c r="O261" s="59"/>
      <c r="P261" s="44">
        <f>VLOOKUP(H261,'Species List'!A$2:J$202,6,0)</f>
        <v>1.349E-2</v>
      </c>
      <c r="Q261" s="44">
        <f>VLOOKUP(H261,'Species List'!A$2:J$202,7,0)</f>
        <v>3</v>
      </c>
      <c r="R261" s="44" t="str">
        <f>VLOOKUP(H261,'Species List'!A$2:J$202,8,0)</f>
        <v>NA</v>
      </c>
      <c r="S261" s="44" t="str">
        <f>VLOOKUP(H261,'Species List'!A$2:J$202,9,0)</f>
        <v>NA</v>
      </c>
      <c r="T261" s="44">
        <f t="shared" si="31"/>
        <v>45.528750000000002</v>
      </c>
      <c r="U261" s="87" t="s">
        <v>450</v>
      </c>
      <c r="V261" s="91">
        <f t="shared" si="32"/>
        <v>45.528750000000002</v>
      </c>
    </row>
    <row r="262" spans="1:22" ht="16">
      <c r="A262" s="35">
        <v>2019</v>
      </c>
      <c r="B262" s="51">
        <v>43538</v>
      </c>
      <c r="C262" s="38" t="s">
        <v>388</v>
      </c>
      <c r="D262" s="38" t="s">
        <v>367</v>
      </c>
      <c r="E262" s="38">
        <v>1</v>
      </c>
      <c r="F262" s="52">
        <v>0.41319444444444398</v>
      </c>
      <c r="G262" s="38">
        <v>28</v>
      </c>
      <c r="H262" s="12" t="s">
        <v>232</v>
      </c>
      <c r="I262" s="38" t="str">
        <f>VLOOKUP(H262,'Species List'!A$2:J$202,2,0)</f>
        <v>Black Margate</v>
      </c>
      <c r="J262" s="38" t="str">
        <f>VLOOKUP(H262,'Species List'!A$2:J$202,3,0)</f>
        <v>Anisotremus surinamensis</v>
      </c>
      <c r="K262" s="38" t="str">
        <f>VLOOKUP(H262,'Species List'!A$2:J$202,4,0)</f>
        <v>Haemulidae</v>
      </c>
      <c r="L262" s="38" t="str">
        <f>VLOOKUP(H262,'Species List'!A$2:J$202,5,0)</f>
        <v>Carnivore</v>
      </c>
      <c r="M262" s="59">
        <v>28</v>
      </c>
      <c r="N262" s="59">
        <v>1</v>
      </c>
      <c r="O262" s="59"/>
      <c r="P262" s="44">
        <f>VLOOKUP(H262,'Species List'!A$2:J$202,6,0)</f>
        <v>1.66E-2</v>
      </c>
      <c r="Q262" s="44">
        <f>VLOOKUP(H262,'Species List'!A$2:J$202,7,0)</f>
        <v>3.05</v>
      </c>
      <c r="R262" s="44" t="str">
        <f>VLOOKUP(H262,'Species List'!A$2:J$202,8,0)</f>
        <v>NA</v>
      </c>
      <c r="S262" s="44" t="str">
        <f>VLOOKUP(H262,'Species List'!A$2:J$202,9,0)</f>
        <v>NA</v>
      </c>
      <c r="T262" s="44">
        <f t="shared" si="31"/>
        <v>430.46721804767299</v>
      </c>
      <c r="U262" s="87" t="s">
        <v>450</v>
      </c>
      <c r="V262" s="91">
        <f t="shared" si="32"/>
        <v>430.46721804767299</v>
      </c>
    </row>
    <row r="263" spans="1:22" ht="16">
      <c r="A263" s="35">
        <v>2019</v>
      </c>
      <c r="B263" s="51">
        <v>43538</v>
      </c>
      <c r="C263" s="38" t="s">
        <v>388</v>
      </c>
      <c r="D263" s="38" t="s">
        <v>367</v>
      </c>
      <c r="E263" s="38">
        <v>1</v>
      </c>
      <c r="F263" s="52">
        <v>0.41319444444444398</v>
      </c>
      <c r="G263" s="38">
        <v>28</v>
      </c>
      <c r="H263" s="12" t="s">
        <v>241</v>
      </c>
      <c r="I263" s="38" t="str">
        <f>VLOOKUP(H263,'Species List'!A$2:J$202,2,0)</f>
        <v>Caesar Grunt</v>
      </c>
      <c r="J263" s="38" t="str">
        <f>VLOOKUP(H263,'Species List'!A$2:J$202,3,0)</f>
        <v>Haemulon carbonarium</v>
      </c>
      <c r="K263" s="38" t="str">
        <f>VLOOKUP(H263,'Species List'!A$2:J$202,4,0)</f>
        <v>Haemulidae</v>
      </c>
      <c r="L263" s="38" t="str">
        <f>VLOOKUP(H263,'Species List'!A$2:J$202,5,0)</f>
        <v>Carnivore</v>
      </c>
      <c r="M263" s="59">
        <v>24</v>
      </c>
      <c r="N263" s="59">
        <v>1</v>
      </c>
      <c r="O263" s="59"/>
      <c r="P263" s="44">
        <f>VLOOKUP(H263,'Species List'!A$2:J$202,6,0)</f>
        <v>1.738E-2</v>
      </c>
      <c r="Q263" s="44">
        <f>VLOOKUP(H263,'Species List'!A$2:J$202,7,0)</f>
        <v>2.98</v>
      </c>
      <c r="R263" s="44" t="str">
        <f>VLOOKUP(H263,'Species List'!A$2:J$202,8,0)</f>
        <v>NA</v>
      </c>
      <c r="S263" s="44" t="str">
        <f>VLOOKUP(H263,'Species List'!A$2:J$202,9,0)</f>
        <v>NA</v>
      </c>
      <c r="T263" s="44">
        <f t="shared" si="31"/>
        <v>225.46507193206938</v>
      </c>
      <c r="U263" s="87" t="s">
        <v>450</v>
      </c>
      <c r="V263" s="91">
        <f t="shared" si="32"/>
        <v>225.46507193206938</v>
      </c>
    </row>
    <row r="264" spans="1:22" ht="16">
      <c r="A264" s="35">
        <v>2019</v>
      </c>
      <c r="B264" s="51">
        <v>43538</v>
      </c>
      <c r="C264" s="38" t="s">
        <v>388</v>
      </c>
      <c r="D264" s="38" t="s">
        <v>367</v>
      </c>
      <c r="E264" s="38">
        <v>1</v>
      </c>
      <c r="F264" s="52">
        <v>0.41319444444444398</v>
      </c>
      <c r="G264" s="38">
        <v>28</v>
      </c>
      <c r="H264" s="12" t="s">
        <v>251</v>
      </c>
      <c r="I264" s="38" t="str">
        <f>VLOOKUP(H264,'Species List'!A$2:J$202,2,0)</f>
        <v>Foureye Butterflyfish</v>
      </c>
      <c r="J264" s="38" t="str">
        <f>VLOOKUP(H264,'Species List'!A$2:J$202,3,0)</f>
        <v>Chaetodon capistratus</v>
      </c>
      <c r="K264" s="38" t="str">
        <f>VLOOKUP(H264,'Species List'!A$2:J$202,4,0)</f>
        <v>Chaetodontidae</v>
      </c>
      <c r="L264" s="38" t="str">
        <f>VLOOKUP(H264,'Species List'!A$2:J$202,5,0)</f>
        <v>Carnivore</v>
      </c>
      <c r="M264" s="59">
        <v>12</v>
      </c>
      <c r="N264" s="59">
        <v>2</v>
      </c>
      <c r="O264" s="59"/>
      <c r="P264" s="44">
        <f>VLOOKUP(H264,'Species List'!A$2:J$202,6,0)</f>
        <v>2.512E-2</v>
      </c>
      <c r="Q264" s="44">
        <f>VLOOKUP(H264,'Species List'!A$2:J$202,7,0)</f>
        <v>3.1</v>
      </c>
      <c r="R264" s="44" t="str">
        <f>VLOOKUP(H264,'Species List'!A$2:J$202,8,0)</f>
        <v>NA</v>
      </c>
      <c r="S264" s="44" t="str">
        <f>VLOOKUP(H264,'Species List'!A$2:J$202,9,0)</f>
        <v>NA</v>
      </c>
      <c r="T264" s="44">
        <f t="shared" si="31"/>
        <v>55.652092436993136</v>
      </c>
      <c r="U264" s="87" t="s">
        <v>450</v>
      </c>
      <c r="V264" s="91">
        <f t="shared" si="32"/>
        <v>111.30418487398627</v>
      </c>
    </row>
    <row r="265" spans="1:22" ht="16">
      <c r="A265" s="35">
        <v>2019</v>
      </c>
      <c r="B265" s="51">
        <v>43538</v>
      </c>
      <c r="C265" s="38" t="s">
        <v>388</v>
      </c>
      <c r="D265" s="38" t="s">
        <v>367</v>
      </c>
      <c r="E265" s="38">
        <v>1</v>
      </c>
      <c r="F265" s="52">
        <v>0.41319444444444398</v>
      </c>
      <c r="G265" s="38">
        <v>28</v>
      </c>
      <c r="H265" s="12" t="s">
        <v>292</v>
      </c>
      <c r="I265" s="38" t="str">
        <f>VLOOKUP(H265,'Species List'!A$2:J$202,2,0)</f>
        <v>Smallmouth Grunt</v>
      </c>
      <c r="J265" s="38" t="str">
        <f>VLOOKUP(H265,'Species List'!A$2:J$202,3,0)</f>
        <v>Haemulon chrysargyreum</v>
      </c>
      <c r="K265" s="38" t="str">
        <f>VLOOKUP(H265,'Species List'!A$2:J$202,4,0)</f>
        <v>Haemulidae</v>
      </c>
      <c r="L265" s="38" t="str">
        <f>VLOOKUP(H265,'Species List'!A$2:J$202,5,0)</f>
        <v>Carnivore</v>
      </c>
      <c r="M265" s="59">
        <v>16</v>
      </c>
      <c r="N265" s="59">
        <v>1</v>
      </c>
      <c r="O265" s="59"/>
      <c r="P265" s="44">
        <f>VLOOKUP(H265,'Species List'!A$2:J$202,6,0)</f>
        <v>1.259E-2</v>
      </c>
      <c r="Q265" s="44">
        <f>VLOOKUP(H265,'Species List'!A$2:J$202,7,0)</f>
        <v>2.99</v>
      </c>
      <c r="R265" s="44" t="str">
        <f>VLOOKUP(H265,'Species List'!A$2:J$202,8,0)</f>
        <v>NA</v>
      </c>
      <c r="S265" s="44" t="str">
        <f>VLOOKUP(H265,'Species List'!A$2:J$202,9,0)</f>
        <v>NA</v>
      </c>
      <c r="T265" s="44">
        <f t="shared" si="31"/>
        <v>50.158492827323087</v>
      </c>
      <c r="U265" s="87" t="s">
        <v>450</v>
      </c>
      <c r="V265" s="91">
        <f t="shared" si="32"/>
        <v>50.158492827323087</v>
      </c>
    </row>
    <row r="266" spans="1:22" ht="16">
      <c r="A266" s="35">
        <v>2019</v>
      </c>
      <c r="B266" s="51">
        <v>43538</v>
      </c>
      <c r="C266" s="38" t="s">
        <v>388</v>
      </c>
      <c r="D266" s="38" t="s">
        <v>367</v>
      </c>
      <c r="E266" s="38">
        <v>1</v>
      </c>
      <c r="F266" s="52">
        <v>0.41319444444444398</v>
      </c>
      <c r="G266" s="38">
        <v>28</v>
      </c>
      <c r="H266" s="12" t="s">
        <v>292</v>
      </c>
      <c r="I266" s="38" t="str">
        <f>VLOOKUP(H266,'Species List'!A$2:J$202,2,0)</f>
        <v>Smallmouth Grunt</v>
      </c>
      <c r="J266" s="38" t="str">
        <f>VLOOKUP(H266,'Species List'!A$2:J$202,3,0)</f>
        <v>Haemulon chrysargyreum</v>
      </c>
      <c r="K266" s="38" t="str">
        <f>VLOOKUP(H266,'Species List'!A$2:J$202,4,0)</f>
        <v>Haemulidae</v>
      </c>
      <c r="L266" s="38" t="str">
        <f>VLOOKUP(H266,'Species List'!A$2:J$202,5,0)</f>
        <v>Carnivore</v>
      </c>
      <c r="M266" s="59">
        <v>15</v>
      </c>
      <c r="N266" s="59">
        <v>1</v>
      </c>
      <c r="O266" s="59"/>
      <c r="P266" s="44">
        <f>VLOOKUP(H266,'Species List'!A$2:J$202,6,0)</f>
        <v>1.259E-2</v>
      </c>
      <c r="Q266" s="44">
        <f>VLOOKUP(H266,'Species List'!A$2:J$202,7,0)</f>
        <v>2.99</v>
      </c>
      <c r="R266" s="44" t="str">
        <f>VLOOKUP(H266,'Species List'!A$2:J$202,8,0)</f>
        <v>NA</v>
      </c>
      <c r="S266" s="44" t="str">
        <f>VLOOKUP(H266,'Species List'!A$2:J$202,9,0)</f>
        <v>NA</v>
      </c>
      <c r="T266" s="44">
        <f t="shared" si="31"/>
        <v>41.356006478222746</v>
      </c>
      <c r="U266" s="87" t="s">
        <v>450</v>
      </c>
      <c r="V266" s="91">
        <f t="shared" si="32"/>
        <v>41.356006478222746</v>
      </c>
    </row>
    <row r="267" spans="1:22" ht="16">
      <c r="A267" s="35">
        <v>2019</v>
      </c>
      <c r="B267" s="51">
        <v>43538</v>
      </c>
      <c r="C267" s="38" t="s">
        <v>388</v>
      </c>
      <c r="D267" s="38" t="s">
        <v>367</v>
      </c>
      <c r="E267" s="38">
        <v>1</v>
      </c>
      <c r="F267" s="52">
        <v>0.41319444444444398</v>
      </c>
      <c r="G267" s="38">
        <v>28</v>
      </c>
      <c r="H267" s="12" t="s">
        <v>253</v>
      </c>
      <c r="I267" s="38" t="str">
        <f>VLOOKUP(H267,'Species List'!A$2:J$202,2,0)</f>
        <v>French Grunt</v>
      </c>
      <c r="J267" s="38" t="str">
        <f>VLOOKUP(H267,'Species List'!A$2:J$202,3,0)</f>
        <v>Haemulon flavolineatum</v>
      </c>
      <c r="K267" s="38" t="str">
        <f>VLOOKUP(H267,'Species List'!A$2:J$202,4,0)</f>
        <v>Haemulidae</v>
      </c>
      <c r="L267" s="38" t="str">
        <f>VLOOKUP(H267,'Species List'!A$2:J$202,5,0)</f>
        <v>Carnivore</v>
      </c>
      <c r="M267" s="59">
        <v>16</v>
      </c>
      <c r="N267" s="59">
        <v>1</v>
      </c>
      <c r="O267" s="59"/>
      <c r="P267" s="44">
        <f>VLOOKUP(H267,'Species List'!A$2:J$202,6,0)</f>
        <v>1.349E-2</v>
      </c>
      <c r="Q267" s="44">
        <f>VLOOKUP(H267,'Species List'!A$2:J$202,7,0)</f>
        <v>3</v>
      </c>
      <c r="R267" s="44" t="str">
        <f>VLOOKUP(H267,'Species List'!A$2:J$202,8,0)</f>
        <v>NA</v>
      </c>
      <c r="S267" s="44" t="str">
        <f>VLOOKUP(H267,'Species List'!A$2:J$202,9,0)</f>
        <v>NA</v>
      </c>
      <c r="T267" s="44">
        <f t="shared" si="31"/>
        <v>55.255040000000001</v>
      </c>
      <c r="U267" s="87" t="s">
        <v>450</v>
      </c>
      <c r="V267" s="91">
        <f t="shared" si="32"/>
        <v>55.255040000000001</v>
      </c>
    </row>
    <row r="268" spans="1:22" ht="16">
      <c r="A268" s="35">
        <v>2019</v>
      </c>
      <c r="B268" s="51">
        <v>43538</v>
      </c>
      <c r="C268" s="38" t="s">
        <v>388</v>
      </c>
      <c r="D268" s="38" t="s">
        <v>367</v>
      </c>
      <c r="E268" s="38">
        <v>1</v>
      </c>
      <c r="F268" s="52">
        <v>0.41319444444444398</v>
      </c>
      <c r="G268" s="38">
        <v>28</v>
      </c>
      <c r="H268" s="12" t="s">
        <v>253</v>
      </c>
      <c r="I268" s="38" t="str">
        <f>VLOOKUP(H268,'Species List'!A$2:J$202,2,0)</f>
        <v>French Grunt</v>
      </c>
      <c r="J268" s="38" t="str">
        <f>VLOOKUP(H268,'Species List'!A$2:J$202,3,0)</f>
        <v>Haemulon flavolineatum</v>
      </c>
      <c r="K268" s="38" t="str">
        <f>VLOOKUP(H268,'Species List'!A$2:J$202,4,0)</f>
        <v>Haemulidae</v>
      </c>
      <c r="L268" s="38" t="str">
        <f>VLOOKUP(H268,'Species List'!A$2:J$202,5,0)</f>
        <v>Carnivore</v>
      </c>
      <c r="M268" s="59">
        <v>12</v>
      </c>
      <c r="N268" s="59">
        <v>1</v>
      </c>
      <c r="O268" s="59"/>
      <c r="P268" s="44">
        <f>VLOOKUP(H268,'Species List'!A$2:J$202,6,0)</f>
        <v>1.349E-2</v>
      </c>
      <c r="Q268" s="44">
        <f>VLOOKUP(H268,'Species List'!A$2:J$202,7,0)</f>
        <v>3</v>
      </c>
      <c r="R268" s="44" t="str">
        <f>VLOOKUP(H268,'Species List'!A$2:J$202,8,0)</f>
        <v>NA</v>
      </c>
      <c r="S268" s="44" t="str">
        <f>VLOOKUP(H268,'Species List'!A$2:J$202,9,0)</f>
        <v>NA</v>
      </c>
      <c r="T268" s="44">
        <f t="shared" si="31"/>
        <v>23.31072</v>
      </c>
      <c r="U268" s="87" t="s">
        <v>450</v>
      </c>
      <c r="V268" s="91">
        <f t="shared" si="32"/>
        <v>23.31072</v>
      </c>
    </row>
    <row r="269" spans="1:22" ht="16">
      <c r="A269" s="35">
        <v>2019</v>
      </c>
      <c r="B269" s="51">
        <v>43538</v>
      </c>
      <c r="C269" s="38" t="s">
        <v>388</v>
      </c>
      <c r="D269" s="38" t="s">
        <v>367</v>
      </c>
      <c r="E269" s="38">
        <v>1</v>
      </c>
      <c r="F269" s="52">
        <v>0.41319444444444398</v>
      </c>
      <c r="G269" s="38">
        <v>28</v>
      </c>
      <c r="H269" s="12" t="s">
        <v>253</v>
      </c>
      <c r="I269" s="38" t="str">
        <f>VLOOKUP(H269,'Species List'!A$2:J$202,2,0)</f>
        <v>French Grunt</v>
      </c>
      <c r="J269" s="38" t="str">
        <f>VLOOKUP(H269,'Species List'!A$2:J$202,3,0)</f>
        <v>Haemulon flavolineatum</v>
      </c>
      <c r="K269" s="38" t="str">
        <f>VLOOKUP(H269,'Species List'!A$2:J$202,4,0)</f>
        <v>Haemulidae</v>
      </c>
      <c r="L269" s="38" t="str">
        <f>VLOOKUP(H269,'Species List'!A$2:J$202,5,0)</f>
        <v>Carnivore</v>
      </c>
      <c r="M269" s="59">
        <v>15</v>
      </c>
      <c r="N269" s="59">
        <v>1</v>
      </c>
      <c r="O269" s="59"/>
      <c r="P269" s="44">
        <f>VLOOKUP(H269,'Species List'!A$2:J$202,6,0)</f>
        <v>1.349E-2</v>
      </c>
      <c r="Q269" s="44">
        <f>VLOOKUP(H269,'Species List'!A$2:J$202,7,0)</f>
        <v>3</v>
      </c>
      <c r="R269" s="44" t="str">
        <f>VLOOKUP(H269,'Species List'!A$2:J$202,8,0)</f>
        <v>NA</v>
      </c>
      <c r="S269" s="44" t="str">
        <f>VLOOKUP(H269,'Species List'!A$2:J$202,9,0)</f>
        <v>NA</v>
      </c>
      <c r="T269" s="44">
        <f t="shared" si="31"/>
        <v>45.528750000000002</v>
      </c>
      <c r="U269" s="87" t="s">
        <v>450</v>
      </c>
      <c r="V269" s="91">
        <f t="shared" si="32"/>
        <v>45.528750000000002</v>
      </c>
    </row>
    <row r="270" spans="1:22" ht="16">
      <c r="A270" s="35">
        <v>2019</v>
      </c>
      <c r="B270" s="51">
        <v>43538</v>
      </c>
      <c r="C270" s="38" t="s">
        <v>388</v>
      </c>
      <c r="D270" s="38" t="s">
        <v>367</v>
      </c>
      <c r="E270" s="38">
        <v>1</v>
      </c>
      <c r="F270" s="52">
        <v>0.41319444444444398</v>
      </c>
      <c r="G270" s="38">
        <v>28</v>
      </c>
      <c r="H270" s="12" t="s">
        <v>253</v>
      </c>
      <c r="I270" s="38" t="str">
        <f>VLOOKUP(H270,'Species List'!A$2:J$202,2,0)</f>
        <v>French Grunt</v>
      </c>
      <c r="J270" s="38" t="str">
        <f>VLOOKUP(H270,'Species List'!A$2:J$202,3,0)</f>
        <v>Haemulon flavolineatum</v>
      </c>
      <c r="K270" s="38" t="str">
        <f>VLOOKUP(H270,'Species List'!A$2:J$202,4,0)</f>
        <v>Haemulidae</v>
      </c>
      <c r="L270" s="38" t="str">
        <f>VLOOKUP(H270,'Species List'!A$2:J$202,5,0)</f>
        <v>Carnivore</v>
      </c>
      <c r="M270" s="59">
        <v>14</v>
      </c>
      <c r="N270" s="59">
        <v>1</v>
      </c>
      <c r="O270" s="59"/>
      <c r="P270" s="44">
        <f>VLOOKUP(H270,'Species List'!A$2:J$202,6,0)</f>
        <v>1.349E-2</v>
      </c>
      <c r="Q270" s="44">
        <f>VLOOKUP(H270,'Species List'!A$2:J$202,7,0)</f>
        <v>3</v>
      </c>
      <c r="R270" s="44" t="str">
        <f>VLOOKUP(H270,'Species List'!A$2:J$202,8,0)</f>
        <v>NA</v>
      </c>
      <c r="S270" s="44" t="str">
        <f>VLOOKUP(H270,'Species List'!A$2:J$202,9,0)</f>
        <v>NA</v>
      </c>
      <c r="T270" s="44">
        <f t="shared" si="31"/>
        <v>37.016559999999998</v>
      </c>
      <c r="U270" s="87" t="s">
        <v>450</v>
      </c>
      <c r="V270" s="91">
        <f t="shared" si="32"/>
        <v>37.016559999999998</v>
      </c>
    </row>
    <row r="271" spans="1:22" ht="16">
      <c r="A271" s="35">
        <v>2019</v>
      </c>
      <c r="B271" s="51">
        <v>43538</v>
      </c>
      <c r="C271" s="38" t="s">
        <v>388</v>
      </c>
      <c r="D271" s="38" t="s">
        <v>367</v>
      </c>
      <c r="E271" s="38">
        <v>1</v>
      </c>
      <c r="F271" s="52">
        <v>0.41319444444444398</v>
      </c>
      <c r="G271" s="38">
        <v>28</v>
      </c>
      <c r="H271" s="12" t="s">
        <v>224</v>
      </c>
      <c r="I271" s="38" t="str">
        <f>VLOOKUP(H271,'Species List'!A$2:J$202,2,0)</f>
        <v>Banded Butterflyfish</v>
      </c>
      <c r="J271" s="38" t="str">
        <f>VLOOKUP(H271,'Species List'!A$2:J$202,3,0)</f>
        <v>Chaetodan striatus</v>
      </c>
      <c r="K271" s="38" t="str">
        <f>VLOOKUP(H271,'Species List'!A$2:J$202,4,0)</f>
        <v>Chaetodontidae</v>
      </c>
      <c r="L271" s="38" t="str">
        <f>VLOOKUP(H271,'Species List'!A$2:J$202,5,0)</f>
        <v>Carnivore</v>
      </c>
      <c r="M271" s="59">
        <v>12</v>
      </c>
      <c r="N271" s="59">
        <v>1</v>
      </c>
      <c r="O271" s="59"/>
      <c r="P271" s="44">
        <f>VLOOKUP(H271,'Species List'!A$2:J$202,6,0)</f>
        <v>2.239E-2</v>
      </c>
      <c r="Q271" s="44">
        <f>VLOOKUP(H271,'Species List'!A$2:J$202,7,0)</f>
        <v>3.03</v>
      </c>
      <c r="R271" s="44" t="str">
        <f>VLOOKUP(H271,'Species List'!A$2:J$202,8,0)</f>
        <v>NA</v>
      </c>
      <c r="S271" s="44" t="str">
        <f>VLOOKUP(H271,'Species List'!A$2:J$202,9,0)</f>
        <v>NA</v>
      </c>
      <c r="T271" s="44">
        <f t="shared" si="31"/>
        <v>41.684372588096089</v>
      </c>
      <c r="U271" s="87" t="s">
        <v>450</v>
      </c>
      <c r="V271" s="91">
        <f t="shared" si="32"/>
        <v>41.684372588096089</v>
      </c>
    </row>
    <row r="272" spans="1:22" ht="16">
      <c r="A272" s="35">
        <v>2019</v>
      </c>
      <c r="B272" s="51">
        <v>43538</v>
      </c>
      <c r="C272" s="38" t="s">
        <v>388</v>
      </c>
      <c r="D272" s="38" t="s">
        <v>367</v>
      </c>
      <c r="E272" s="38">
        <v>1</v>
      </c>
      <c r="F272" s="52">
        <v>0.41319444444444398</v>
      </c>
      <c r="G272" s="38">
        <v>28</v>
      </c>
      <c r="H272" s="12" t="s">
        <v>310</v>
      </c>
      <c r="I272" s="38" t="str">
        <f>VLOOKUP(H272,'Species List'!A$2:J$202,2,0)</f>
        <v>Yellowhead Wrasse</v>
      </c>
      <c r="J272" s="38" t="str">
        <f>VLOOKUP(H272,'Species List'!A$2:J$202,3,0)</f>
        <v>Halichoeres garnoti</v>
      </c>
      <c r="K272" s="38" t="str">
        <f>VLOOKUP(H272,'Species List'!A$2:J$202,4,0)</f>
        <v>Labridae</v>
      </c>
      <c r="L272" s="38" t="str">
        <f>VLOOKUP(H272,'Species List'!A$2:J$202,5,0)</f>
        <v>Carnivore</v>
      </c>
      <c r="M272" s="59">
        <v>12</v>
      </c>
      <c r="N272" s="59">
        <v>1</v>
      </c>
      <c r="O272" s="59"/>
      <c r="P272" s="44">
        <f>VLOOKUP(H272,'Species List'!A$2:J$202,6,0)</f>
        <v>0.01</v>
      </c>
      <c r="Q272" s="44">
        <f>VLOOKUP(H272,'Species List'!A$2:J$202,7,0)</f>
        <v>3.13</v>
      </c>
      <c r="R272" s="44" t="str">
        <f>VLOOKUP(H272,'Species List'!A$2:J$202,8,0)</f>
        <v>NA</v>
      </c>
      <c r="S272" s="44" t="str">
        <f>VLOOKUP(H272,'Species List'!A$2:J$202,9,0)</f>
        <v>NA</v>
      </c>
      <c r="T272" s="44">
        <f t="shared" si="31"/>
        <v>23.869169040031956</v>
      </c>
      <c r="U272" s="87" t="s">
        <v>450</v>
      </c>
      <c r="V272" s="91">
        <f t="shared" si="32"/>
        <v>23.869169040031956</v>
      </c>
    </row>
    <row r="273" spans="1:22" ht="16">
      <c r="A273" s="35">
        <v>2019</v>
      </c>
      <c r="B273" s="51">
        <v>43538</v>
      </c>
      <c r="C273" s="38" t="s">
        <v>388</v>
      </c>
      <c r="D273" s="38" t="s">
        <v>367</v>
      </c>
      <c r="E273" s="38">
        <v>1</v>
      </c>
      <c r="F273" s="52">
        <v>0.41319444444444398</v>
      </c>
      <c r="G273" s="38">
        <v>28</v>
      </c>
      <c r="H273" s="12" t="s">
        <v>373</v>
      </c>
      <c r="I273" s="38" t="str">
        <f>VLOOKUP(H273,'Species List'!A$2:J$202,2,0)</f>
        <v>Goatfish</v>
      </c>
      <c r="J273" s="38" t="str">
        <f>VLOOKUP(H273,'Species List'!A$2:J$202,3,0)</f>
        <v>Mulloidichthys martinicus</v>
      </c>
      <c r="K273" s="38" t="str">
        <f>VLOOKUP(H273,'Species List'!A$2:J$202,4,0)</f>
        <v>Mullidae</v>
      </c>
      <c r="L273" s="38" t="str">
        <f>VLOOKUP(H273,'Species List'!A$2:J$202,5,0)</f>
        <v>Carnivore</v>
      </c>
      <c r="M273" s="59">
        <v>22</v>
      </c>
      <c r="N273" s="59">
        <v>2</v>
      </c>
      <c r="O273" s="59"/>
      <c r="P273" s="44">
        <f>VLOOKUP(H273,'Species List'!A$2:J$202,6,0)</f>
        <v>9.7699999999999992E-3</v>
      </c>
      <c r="Q273" s="44">
        <f>VLOOKUP(H273,'Species List'!A$2:J$202,7,0)</f>
        <v>3.12</v>
      </c>
      <c r="R273" s="44" t="str">
        <f>VLOOKUP(H273,'Species List'!A$2:J$202,8,0)</f>
        <v>NA</v>
      </c>
      <c r="S273" s="44" t="str">
        <f>VLOOKUP(H273,'Species List'!A$2:J$202,9,0)</f>
        <v>NA</v>
      </c>
      <c r="T273" s="44">
        <f t="shared" si="31"/>
        <v>150.74861400230986</v>
      </c>
      <c r="U273" s="87" t="s">
        <v>450</v>
      </c>
      <c r="V273" s="91">
        <f t="shared" si="32"/>
        <v>301.49722800461973</v>
      </c>
    </row>
    <row r="274" spans="1:22" ht="16">
      <c r="A274" s="35">
        <v>2019</v>
      </c>
      <c r="B274" s="51">
        <v>43538</v>
      </c>
      <c r="C274" s="38" t="s">
        <v>388</v>
      </c>
      <c r="D274" s="38" t="s">
        <v>367</v>
      </c>
      <c r="E274" s="38">
        <v>1</v>
      </c>
      <c r="F274" s="52">
        <v>0.41319444444444398</v>
      </c>
      <c r="G274" s="38">
        <v>28</v>
      </c>
      <c r="H274" s="12" t="s">
        <v>227</v>
      </c>
      <c r="I274" s="38" t="str">
        <f>VLOOKUP(H274,'Species List'!A$2:J$202,2,0)</f>
        <v>Hamlet spp.</v>
      </c>
      <c r="J274" s="38" t="str">
        <f>VLOOKUP(H274,'Species List'!A$2:J$202,3,0)</f>
        <v>Hypoplectrus puella</v>
      </c>
      <c r="K274" s="38" t="str">
        <f>VLOOKUP(H274,'Species List'!A$2:J$202,4,0)</f>
        <v>Serranidae</v>
      </c>
      <c r="L274" s="38" t="str">
        <f>VLOOKUP(H274,'Species List'!A$2:J$202,5,0)</f>
        <v>Carnivore</v>
      </c>
      <c r="M274" s="59">
        <v>12</v>
      </c>
      <c r="N274" s="59">
        <v>1</v>
      </c>
      <c r="O274" s="59"/>
      <c r="P274" s="44">
        <f>VLOOKUP(H274,'Species List'!A$2:J$202,6,0)</f>
        <v>1.7780000000000001E-2</v>
      </c>
      <c r="Q274" s="44">
        <f>VLOOKUP(H274,'Species List'!A$2:J$202,7,0)</f>
        <v>3.03</v>
      </c>
      <c r="R274" s="44" t="str">
        <f>VLOOKUP(H274,'Species List'!A$2:J$202,8,0)</f>
        <v>NA</v>
      </c>
      <c r="S274" s="44" t="str">
        <f>VLOOKUP(H274,'Species List'!A$2:J$202,9,0)</f>
        <v>NA</v>
      </c>
      <c r="T274" s="44">
        <f t="shared" si="31"/>
        <v>33.101748308010208</v>
      </c>
      <c r="U274" s="87" t="s">
        <v>450</v>
      </c>
      <c r="V274" s="91">
        <f t="shared" si="32"/>
        <v>33.101748308010208</v>
      </c>
    </row>
    <row r="275" spans="1:22" ht="16">
      <c r="A275" s="35">
        <v>2019</v>
      </c>
      <c r="B275" s="51">
        <v>43538</v>
      </c>
      <c r="C275" s="38" t="s">
        <v>388</v>
      </c>
      <c r="D275" s="38" t="s">
        <v>367</v>
      </c>
      <c r="E275" s="38">
        <v>1</v>
      </c>
      <c r="F275" s="52">
        <v>0.41319444444444442</v>
      </c>
      <c r="G275" s="38">
        <v>28</v>
      </c>
      <c r="H275" s="38" t="s">
        <v>277</v>
      </c>
      <c r="I275" s="38" t="str">
        <f>VLOOKUP(H275,'Species List'!A$2:J$202,2,0)</f>
        <v>Queen Parrotfish</v>
      </c>
      <c r="J275" s="38" t="str">
        <f>VLOOKUP(H275,'Species List'!A$2:J$202,3,0)</f>
        <v>Scarus vetula</v>
      </c>
      <c r="K275" s="38" t="str">
        <f>VLOOKUP(H275,'Species List'!A$2:J$202,4,0)</f>
        <v>Scaridae</v>
      </c>
      <c r="L275" s="38" t="str">
        <f>VLOOKUP(H275,'Species List'!A$2:J$202,5,0)</f>
        <v>Herbivore</v>
      </c>
      <c r="M275" s="61">
        <v>49</v>
      </c>
      <c r="N275" s="61">
        <v>1</v>
      </c>
      <c r="O275" s="61" t="s">
        <v>369</v>
      </c>
      <c r="P275" s="44">
        <f>VLOOKUP(H275,'Species List'!A$2:J$202,6,0)</f>
        <v>1.38E-2</v>
      </c>
      <c r="Q275" s="44">
        <f>VLOOKUP(H275,'Species List'!A$2:J$202,7,0)</f>
        <v>3.03</v>
      </c>
      <c r="R275" s="44">
        <f>VLOOKUP(H275,'Species List'!A$2:J$202,8,0)</f>
        <v>-5.0162000000000004</v>
      </c>
      <c r="S275" s="44">
        <f>VLOOKUP(H275,'Species List'!A$2:J$202,9,0)</f>
        <v>3.1109</v>
      </c>
      <c r="T275" s="44">
        <f t="shared" si="31"/>
        <v>1824.6232684416916</v>
      </c>
      <c r="U275" s="88">
        <f t="shared" ref="U275:U292" si="33">10^(R275+(S275*LOG(M275*10)))</f>
        <v>2252.8433031679824</v>
      </c>
      <c r="V275" s="91">
        <f t="shared" ref="V275:V292" si="34">N275*U275</f>
        <v>2252.8433031679824</v>
      </c>
    </row>
    <row r="276" spans="1:22" ht="16">
      <c r="A276" s="35">
        <v>2019</v>
      </c>
      <c r="B276" s="51">
        <v>43538</v>
      </c>
      <c r="C276" s="38" t="s">
        <v>388</v>
      </c>
      <c r="D276" s="38" t="s">
        <v>367</v>
      </c>
      <c r="E276" s="38">
        <v>1</v>
      </c>
      <c r="F276" s="52">
        <v>0.41319444444444442</v>
      </c>
      <c r="G276" s="38">
        <v>28</v>
      </c>
      <c r="H276" s="12" t="s">
        <v>274</v>
      </c>
      <c r="I276" s="38" t="str">
        <f>VLOOKUP(H276,'Species List'!A$2:J$202,2,0)</f>
        <v>Princess Parrotfish</v>
      </c>
      <c r="J276" s="38" t="str">
        <f>VLOOKUP(H276,'Species List'!A$2:J$202,3,0)</f>
        <v>Scarus taeniopterus</v>
      </c>
      <c r="K276" s="38" t="str">
        <f>VLOOKUP(H276,'Species List'!A$2:J$202,4,0)</f>
        <v>Scaridae</v>
      </c>
      <c r="L276" s="38" t="str">
        <f>VLOOKUP(H276,'Species List'!A$2:J$202,5,0)</f>
        <v>Herbivore</v>
      </c>
      <c r="M276" s="59">
        <v>27</v>
      </c>
      <c r="N276" s="59">
        <v>1</v>
      </c>
      <c r="O276" s="59" t="s">
        <v>369</v>
      </c>
      <c r="P276" s="44">
        <f>VLOOKUP(H276,'Species List'!A$2:J$202,6,0)</f>
        <v>3.3500000000000002E-2</v>
      </c>
      <c r="Q276" s="44">
        <f>VLOOKUP(H276,'Species List'!A$2:J$202,7,0)</f>
        <v>2.7086000000000001</v>
      </c>
      <c r="R276" s="44">
        <f>VLOOKUP(H276,'Species List'!A$2:J$202,8,0)</f>
        <v>-3.2256999999999998</v>
      </c>
      <c r="S276" s="44">
        <f>VLOOKUP(H276,'Species List'!A$2:J$202,9,0)</f>
        <v>2.3852000000000002</v>
      </c>
      <c r="T276" s="44">
        <f t="shared" si="31"/>
        <v>252.36940199976701</v>
      </c>
      <c r="U276" s="88">
        <f t="shared" si="33"/>
        <v>374.61818057408522</v>
      </c>
      <c r="V276" s="91">
        <f t="shared" si="34"/>
        <v>374.61818057408522</v>
      </c>
    </row>
    <row r="277" spans="1:22" ht="16">
      <c r="A277" s="35">
        <v>2019</v>
      </c>
      <c r="B277" s="51">
        <v>43538</v>
      </c>
      <c r="C277" s="38" t="s">
        <v>388</v>
      </c>
      <c r="D277" s="38" t="s">
        <v>367</v>
      </c>
      <c r="E277" s="38">
        <v>1</v>
      </c>
      <c r="F277" s="52">
        <v>0.41319444444444398</v>
      </c>
      <c r="G277" s="38">
        <v>28</v>
      </c>
      <c r="H277" s="12" t="s">
        <v>302</v>
      </c>
      <c r="I277" s="38" t="str">
        <f>VLOOKUP(H277,'Species List'!A$2:J$202,2,0)</f>
        <v>Stoplight Parrotfish</v>
      </c>
      <c r="J277" s="38" t="str">
        <f>VLOOKUP(H277,'Species List'!A$2:J$202,3,0)</f>
        <v>Sparisoma viride</v>
      </c>
      <c r="K277" s="38" t="str">
        <f>VLOOKUP(H277,'Species List'!A$2:J$202,4,0)</f>
        <v>Scaridae</v>
      </c>
      <c r="L277" s="38" t="str">
        <f>VLOOKUP(H277,'Species List'!A$2:J$202,5,0)</f>
        <v>Herbivore</v>
      </c>
      <c r="M277" s="59">
        <v>32</v>
      </c>
      <c r="N277" s="59">
        <v>1</v>
      </c>
      <c r="O277" s="59" t="s">
        <v>368</v>
      </c>
      <c r="P277" s="44">
        <f>VLOOKUP(H277,'Species List'!A$2:J$202,6,0)</f>
        <v>1.38E-2</v>
      </c>
      <c r="Q277" s="44">
        <f>VLOOKUP(H277,'Species List'!A$2:J$202,7,0)</f>
        <v>3.04</v>
      </c>
      <c r="R277" s="44">
        <f>VLOOKUP(H277,'Species List'!A$2:J$202,8,0)</f>
        <v>-4.4317000000000002</v>
      </c>
      <c r="S277" s="44">
        <f>VLOOKUP(H277,'Species List'!A$2:J$202,9,0)</f>
        <v>2.9051</v>
      </c>
      <c r="T277" s="44">
        <f t="shared" si="31"/>
        <v>519.43955821229099</v>
      </c>
      <c r="U277" s="88">
        <f t="shared" si="33"/>
        <v>701.47339170910243</v>
      </c>
      <c r="V277" s="91">
        <f t="shared" si="34"/>
        <v>701.47339170910243</v>
      </c>
    </row>
    <row r="278" spans="1:22" ht="16">
      <c r="A278" s="35">
        <v>2019</v>
      </c>
      <c r="B278" s="51">
        <v>43538</v>
      </c>
      <c r="C278" s="38" t="s">
        <v>388</v>
      </c>
      <c r="D278" s="38" t="s">
        <v>367</v>
      </c>
      <c r="E278" s="38">
        <v>1</v>
      </c>
      <c r="F278" s="52">
        <v>0.41319444444444398</v>
      </c>
      <c r="G278" s="38">
        <v>28</v>
      </c>
      <c r="H278" s="12" t="s">
        <v>302</v>
      </c>
      <c r="I278" s="38" t="str">
        <f>VLOOKUP(H278,'Species List'!A$2:J$202,2,0)</f>
        <v>Stoplight Parrotfish</v>
      </c>
      <c r="J278" s="38" t="str">
        <f>VLOOKUP(H278,'Species List'!A$2:J$202,3,0)</f>
        <v>Sparisoma viride</v>
      </c>
      <c r="K278" s="38" t="str">
        <f>VLOOKUP(H278,'Species List'!A$2:J$202,4,0)</f>
        <v>Scaridae</v>
      </c>
      <c r="L278" s="38" t="str">
        <f>VLOOKUP(H278,'Species List'!A$2:J$202,5,0)</f>
        <v>Herbivore</v>
      </c>
      <c r="M278" s="59">
        <v>25</v>
      </c>
      <c r="N278" s="59">
        <v>1</v>
      </c>
      <c r="O278" s="59" t="s">
        <v>368</v>
      </c>
      <c r="P278" s="44">
        <f>VLOOKUP(H278,'Species List'!A$2:J$202,6,0)</f>
        <v>1.38E-2</v>
      </c>
      <c r="Q278" s="44">
        <f>VLOOKUP(H278,'Species List'!A$2:J$202,7,0)</f>
        <v>3.04</v>
      </c>
      <c r="R278" s="44">
        <f>VLOOKUP(H278,'Species List'!A$2:J$202,8,0)</f>
        <v>-4.4317000000000002</v>
      </c>
      <c r="S278" s="44">
        <f>VLOOKUP(H278,'Species List'!A$2:J$202,9,0)</f>
        <v>2.9051</v>
      </c>
      <c r="T278" s="44">
        <f t="shared" si="31"/>
        <v>245.25434644114358</v>
      </c>
      <c r="U278" s="88">
        <f t="shared" si="33"/>
        <v>342.41715863912742</v>
      </c>
      <c r="V278" s="91">
        <f t="shared" si="34"/>
        <v>342.41715863912742</v>
      </c>
    </row>
    <row r="279" spans="1:22" ht="16">
      <c r="A279" s="35">
        <v>2019</v>
      </c>
      <c r="B279" s="51">
        <v>43538</v>
      </c>
      <c r="C279" s="38" t="s">
        <v>388</v>
      </c>
      <c r="D279" s="38" t="s">
        <v>367</v>
      </c>
      <c r="E279" s="38">
        <v>1</v>
      </c>
      <c r="F279" s="52">
        <v>0.41319444444444398</v>
      </c>
      <c r="G279" s="38">
        <v>28</v>
      </c>
      <c r="H279" s="12" t="s">
        <v>302</v>
      </c>
      <c r="I279" s="38" t="str">
        <f>VLOOKUP(H279,'Species List'!A$2:J$202,2,0)</f>
        <v>Stoplight Parrotfish</v>
      </c>
      <c r="J279" s="38" t="str">
        <f>VLOOKUP(H279,'Species List'!A$2:J$202,3,0)</f>
        <v>Sparisoma viride</v>
      </c>
      <c r="K279" s="38" t="str">
        <f>VLOOKUP(H279,'Species List'!A$2:J$202,4,0)</f>
        <v>Scaridae</v>
      </c>
      <c r="L279" s="38" t="str">
        <f>VLOOKUP(H279,'Species List'!A$2:J$202,5,0)</f>
        <v>Herbivore</v>
      </c>
      <c r="M279" s="59">
        <v>30</v>
      </c>
      <c r="N279" s="59">
        <v>1</v>
      </c>
      <c r="O279" s="59" t="s">
        <v>368</v>
      </c>
      <c r="P279" s="44">
        <f>VLOOKUP(H279,'Species List'!A$2:J$202,6,0)</f>
        <v>1.38E-2</v>
      </c>
      <c r="Q279" s="44">
        <f>VLOOKUP(H279,'Species List'!A$2:J$202,7,0)</f>
        <v>3.04</v>
      </c>
      <c r="R279" s="44">
        <f>VLOOKUP(H279,'Species List'!A$2:J$202,8,0)</f>
        <v>-4.4317000000000002</v>
      </c>
      <c r="S279" s="44">
        <f>VLOOKUP(H279,'Species List'!A$2:J$202,9,0)</f>
        <v>2.9051</v>
      </c>
      <c r="T279" s="44">
        <f t="shared" si="31"/>
        <v>426.90151962585236</v>
      </c>
      <c r="U279" s="88">
        <f t="shared" si="33"/>
        <v>581.54718397712224</v>
      </c>
      <c r="V279" s="91">
        <f t="shared" si="34"/>
        <v>581.54718397712224</v>
      </c>
    </row>
    <row r="280" spans="1:22" ht="16">
      <c r="A280" s="35">
        <v>2019</v>
      </c>
      <c r="B280" s="51">
        <v>43538</v>
      </c>
      <c r="C280" s="38" t="s">
        <v>388</v>
      </c>
      <c r="D280" s="38" t="s">
        <v>367</v>
      </c>
      <c r="E280" s="38">
        <v>1</v>
      </c>
      <c r="F280" s="52">
        <v>0.41319444444444398</v>
      </c>
      <c r="G280" s="38">
        <v>28</v>
      </c>
      <c r="H280" s="12" t="s">
        <v>302</v>
      </c>
      <c r="I280" s="38" t="str">
        <f>VLOOKUP(H280,'Species List'!A$2:J$202,2,0)</f>
        <v>Stoplight Parrotfish</v>
      </c>
      <c r="J280" s="38" t="str">
        <f>VLOOKUP(H280,'Species List'!A$2:J$202,3,0)</f>
        <v>Sparisoma viride</v>
      </c>
      <c r="K280" s="38" t="str">
        <f>VLOOKUP(H280,'Species List'!A$2:J$202,4,0)</f>
        <v>Scaridae</v>
      </c>
      <c r="L280" s="38" t="str">
        <f>VLOOKUP(H280,'Species List'!A$2:J$202,5,0)</f>
        <v>Herbivore</v>
      </c>
      <c r="M280" s="59">
        <v>37</v>
      </c>
      <c r="N280" s="59">
        <v>1</v>
      </c>
      <c r="O280" s="59" t="s">
        <v>369</v>
      </c>
      <c r="P280" s="44">
        <f>VLOOKUP(H280,'Species List'!A$2:J$202,6,0)</f>
        <v>1.38E-2</v>
      </c>
      <c r="Q280" s="44">
        <f>VLOOKUP(H280,'Species List'!A$2:J$202,7,0)</f>
        <v>3.04</v>
      </c>
      <c r="R280" s="44">
        <f>VLOOKUP(H280,'Species List'!A$2:J$202,8,0)</f>
        <v>-4.4317000000000002</v>
      </c>
      <c r="S280" s="44">
        <f>VLOOKUP(H280,'Species List'!A$2:J$202,9,0)</f>
        <v>2.9051</v>
      </c>
      <c r="T280" s="44">
        <f t="shared" si="31"/>
        <v>807.62978579086393</v>
      </c>
      <c r="U280" s="88">
        <f t="shared" si="33"/>
        <v>1069.5050229565832</v>
      </c>
      <c r="V280" s="91">
        <f t="shared" si="34"/>
        <v>1069.5050229565832</v>
      </c>
    </row>
    <row r="281" spans="1:22" ht="16">
      <c r="A281" s="35">
        <v>2019</v>
      </c>
      <c r="B281" s="51">
        <v>43538</v>
      </c>
      <c r="C281" s="38" t="s">
        <v>388</v>
      </c>
      <c r="D281" s="38" t="s">
        <v>367</v>
      </c>
      <c r="E281" s="38">
        <v>1</v>
      </c>
      <c r="F281" s="52">
        <v>0.41319444444444398</v>
      </c>
      <c r="G281" s="38">
        <v>28</v>
      </c>
      <c r="H281" s="12" t="s">
        <v>303</v>
      </c>
      <c r="I281" s="38" t="str">
        <f>VLOOKUP(H281,'Species List'!A$2:J$202,2,0)</f>
        <v>Striped Parrotfish</v>
      </c>
      <c r="J281" s="38" t="str">
        <f>VLOOKUP(H281,'Species List'!A$2:J$202,3,0)</f>
        <v>Scarus iserti</v>
      </c>
      <c r="K281" s="38" t="str">
        <f>VLOOKUP(H281,'Species List'!A$2:J$202,4,0)</f>
        <v>Scaridae</v>
      </c>
      <c r="L281" s="38" t="str">
        <f>VLOOKUP(H281,'Species List'!A$2:J$202,5,0)</f>
        <v>Herbivore</v>
      </c>
      <c r="M281" s="59">
        <v>25</v>
      </c>
      <c r="N281" s="59">
        <v>1</v>
      </c>
      <c r="O281" s="59" t="s">
        <v>369</v>
      </c>
      <c r="P281" s="44">
        <f>VLOOKUP(H281,'Species List'!A$2:J$202,6,0)</f>
        <v>1.0959999999999999E-2</v>
      </c>
      <c r="Q281" s="44">
        <f>VLOOKUP(H281,'Species List'!A$2:J$202,7,0)</f>
        <v>3.01</v>
      </c>
      <c r="R281" s="44">
        <f>VLOOKUP(H281,'Species List'!A$2:J$202,8,0)</f>
        <v>-4.8887</v>
      </c>
      <c r="S281" s="44">
        <f>VLOOKUP(H281,'Species List'!A$2:J$202,9,0)</f>
        <v>3.0548000000000002</v>
      </c>
      <c r="T281" s="44">
        <f t="shared" si="31"/>
        <v>176.85200190726556</v>
      </c>
      <c r="U281" s="88">
        <f t="shared" si="33"/>
        <v>273.22921758907904</v>
      </c>
      <c r="V281" s="91">
        <f t="shared" si="34"/>
        <v>273.22921758907904</v>
      </c>
    </row>
    <row r="282" spans="1:22" ht="16">
      <c r="A282" s="35">
        <v>2019</v>
      </c>
      <c r="B282" s="51">
        <v>43538</v>
      </c>
      <c r="C282" s="38" t="s">
        <v>388</v>
      </c>
      <c r="D282" s="38" t="s">
        <v>367</v>
      </c>
      <c r="E282" s="38">
        <v>1</v>
      </c>
      <c r="F282" s="52">
        <v>0.41319444444444398</v>
      </c>
      <c r="G282" s="38">
        <v>28</v>
      </c>
      <c r="H282" s="12" t="s">
        <v>277</v>
      </c>
      <c r="I282" s="38" t="str">
        <f>VLOOKUP(H282,'Species List'!A$2:J$202,2,0)</f>
        <v>Queen Parrotfish</v>
      </c>
      <c r="J282" s="38" t="str">
        <f>VLOOKUP(H282,'Species List'!A$2:J$202,3,0)</f>
        <v>Scarus vetula</v>
      </c>
      <c r="K282" s="38" t="str">
        <f>VLOOKUP(H282,'Species List'!A$2:J$202,4,0)</f>
        <v>Scaridae</v>
      </c>
      <c r="L282" s="38" t="str">
        <f>VLOOKUP(H282,'Species List'!A$2:J$202,5,0)</f>
        <v>Herbivore</v>
      </c>
      <c r="M282" s="59">
        <v>45</v>
      </c>
      <c r="N282" s="59">
        <v>1</v>
      </c>
      <c r="O282" s="59" t="s">
        <v>369</v>
      </c>
      <c r="P282" s="44">
        <f>VLOOKUP(H282,'Species List'!A$2:J$202,6,0)</f>
        <v>1.38E-2</v>
      </c>
      <c r="Q282" s="44">
        <f>VLOOKUP(H282,'Species List'!A$2:J$202,7,0)</f>
        <v>3.03</v>
      </c>
      <c r="R282" s="44">
        <f>VLOOKUP(H282,'Species List'!A$2:J$202,8,0)</f>
        <v>-5.0162000000000004</v>
      </c>
      <c r="S282" s="44">
        <f>VLOOKUP(H282,'Species List'!A$2:J$202,9,0)</f>
        <v>3.1109</v>
      </c>
      <c r="T282" s="44">
        <f t="shared" si="31"/>
        <v>1409.655542157903</v>
      </c>
      <c r="U282" s="88">
        <f t="shared" si="33"/>
        <v>1728.5375129765091</v>
      </c>
      <c r="V282" s="91">
        <f t="shared" si="34"/>
        <v>1728.5375129765091</v>
      </c>
    </row>
    <row r="283" spans="1:22" ht="16">
      <c r="A283" s="35">
        <v>2019</v>
      </c>
      <c r="B283" s="51">
        <v>43538</v>
      </c>
      <c r="C283" s="38" t="s">
        <v>388</v>
      </c>
      <c r="D283" s="38" t="s">
        <v>367</v>
      </c>
      <c r="E283" s="38">
        <v>1</v>
      </c>
      <c r="F283" s="52">
        <v>0.41319444444444398</v>
      </c>
      <c r="G283" s="38">
        <v>28</v>
      </c>
      <c r="H283" s="12" t="s">
        <v>274</v>
      </c>
      <c r="I283" s="38" t="str">
        <f>VLOOKUP(H283,'Species List'!A$2:J$202,2,0)</f>
        <v>Princess Parrotfish</v>
      </c>
      <c r="J283" s="38" t="str">
        <f>VLOOKUP(H283,'Species List'!A$2:J$202,3,0)</f>
        <v>Scarus taeniopterus</v>
      </c>
      <c r="K283" s="38" t="str">
        <f>VLOOKUP(H283,'Species List'!A$2:J$202,4,0)</f>
        <v>Scaridae</v>
      </c>
      <c r="L283" s="38" t="str">
        <f>VLOOKUP(H283,'Species List'!A$2:J$202,5,0)</f>
        <v>Herbivore</v>
      </c>
      <c r="M283" s="59">
        <v>15</v>
      </c>
      <c r="N283" s="59">
        <v>1</v>
      </c>
      <c r="O283" s="59" t="s">
        <v>368</v>
      </c>
      <c r="P283" s="44">
        <f>VLOOKUP(H283,'Species List'!A$2:J$202,6,0)</f>
        <v>3.3500000000000002E-2</v>
      </c>
      <c r="Q283" s="44">
        <f>VLOOKUP(H283,'Species List'!A$2:J$202,7,0)</f>
        <v>2.7086000000000001</v>
      </c>
      <c r="R283" s="44">
        <f>VLOOKUP(H283,'Species List'!A$2:J$202,8,0)</f>
        <v>-3.2256999999999998</v>
      </c>
      <c r="S283" s="44">
        <f>VLOOKUP(H283,'Species List'!A$2:J$202,9,0)</f>
        <v>2.3852000000000002</v>
      </c>
      <c r="T283" s="44">
        <f t="shared" si="31"/>
        <v>51.357702984233178</v>
      </c>
      <c r="U283" s="88">
        <f t="shared" si="33"/>
        <v>92.19616810425471</v>
      </c>
      <c r="V283" s="91">
        <f t="shared" si="34"/>
        <v>92.19616810425471</v>
      </c>
    </row>
    <row r="284" spans="1:22" ht="16">
      <c r="A284" s="35">
        <v>2019</v>
      </c>
      <c r="B284" s="51">
        <v>43538</v>
      </c>
      <c r="C284" s="38" t="s">
        <v>388</v>
      </c>
      <c r="D284" s="38" t="s">
        <v>367</v>
      </c>
      <c r="E284" s="38">
        <v>1</v>
      </c>
      <c r="F284" s="52">
        <v>0.41319444444444398</v>
      </c>
      <c r="G284" s="38">
        <v>28</v>
      </c>
      <c r="H284" s="12" t="s">
        <v>237</v>
      </c>
      <c r="I284" s="38" t="str">
        <f>VLOOKUP(H284,'Species List'!A$2:J$202,2,0)</f>
        <v>Blue Tang</v>
      </c>
      <c r="J284" s="38" t="str">
        <f>VLOOKUP(H284,'Species List'!A$2:J$202,3,0)</f>
        <v>Acanthurus coeruleus</v>
      </c>
      <c r="K284" s="38" t="str">
        <f>VLOOKUP(H284,'Species List'!A$2:J$202,4,0)</f>
        <v>Acanthuridae</v>
      </c>
      <c r="L284" s="38" t="str">
        <f>VLOOKUP(H284,'Species List'!A$2:J$202,5,0)</f>
        <v>Herbivore</v>
      </c>
      <c r="M284" s="59">
        <v>18</v>
      </c>
      <c r="N284" s="59">
        <v>10</v>
      </c>
      <c r="O284" s="59"/>
      <c r="P284" s="44">
        <f>VLOOKUP(H284,'Species List'!A$2:J$202,6,0)</f>
        <v>2.512E-2</v>
      </c>
      <c r="Q284" s="44">
        <f>VLOOKUP(H284,'Species List'!A$2:J$202,7,0)</f>
        <v>2.96</v>
      </c>
      <c r="R284" s="44">
        <f>VLOOKUP(H284,'Species List'!A$2:J$202,8,0)</f>
        <v>-2.8241999999999998</v>
      </c>
      <c r="S284" s="44">
        <f>VLOOKUP(H284,'Species List'!A$2:J$202,9,0)</f>
        <v>2.2637999999999998</v>
      </c>
      <c r="T284" s="44">
        <f t="shared" si="31"/>
        <v>130.5047293049154</v>
      </c>
      <c r="U284" s="88">
        <f t="shared" si="33"/>
        <v>191.11109332634919</v>
      </c>
      <c r="V284" s="91">
        <f t="shared" si="34"/>
        <v>1911.1109332634919</v>
      </c>
    </row>
    <row r="285" spans="1:22" ht="16">
      <c r="A285" s="35">
        <v>2019</v>
      </c>
      <c r="B285" s="51">
        <v>43538</v>
      </c>
      <c r="C285" s="38" t="s">
        <v>388</v>
      </c>
      <c r="D285" s="38" t="s">
        <v>367</v>
      </c>
      <c r="E285" s="38">
        <v>1</v>
      </c>
      <c r="F285" s="52">
        <v>0.41319444444444398</v>
      </c>
      <c r="G285" s="38">
        <v>28</v>
      </c>
      <c r="H285" s="12" t="s">
        <v>249</v>
      </c>
      <c r="I285" s="38" t="str">
        <f>VLOOKUP(H285,'Species List'!A$2:J$202,2,0)</f>
        <v>Doctorfish</v>
      </c>
      <c r="J285" s="38" t="str">
        <f>VLOOKUP(H285,'Species List'!A$2:J$202,3,0)</f>
        <v>Acanthurus chirurgus</v>
      </c>
      <c r="K285" s="38" t="str">
        <f>VLOOKUP(H285,'Species List'!A$2:J$202,4,0)</f>
        <v>Acanthuridae</v>
      </c>
      <c r="L285" s="38" t="str">
        <f>VLOOKUP(H285,'Species List'!A$2:J$202,5,0)</f>
        <v>Herbivore</v>
      </c>
      <c r="M285" s="59">
        <v>20</v>
      </c>
      <c r="N285" s="59">
        <v>2</v>
      </c>
      <c r="O285" s="59"/>
      <c r="P285" s="44">
        <f>VLOOKUP(H285,'Species List'!A$2:J$202,6,0)</f>
        <v>2.0889999999999999E-2</v>
      </c>
      <c r="Q285" s="44">
        <f>VLOOKUP(H285,'Species List'!A$2:J$202,7,0)</f>
        <v>2.96</v>
      </c>
      <c r="R285" s="44">
        <f>VLOOKUP(H285,'Species List'!A$2:J$202,8,0)</f>
        <v>-2.4262000000000001</v>
      </c>
      <c r="S285" s="44">
        <f>VLOOKUP(H285,'Species List'!A$2:J$202,9,0)</f>
        <v>2.0768</v>
      </c>
      <c r="T285" s="44">
        <f t="shared" si="31"/>
        <v>148.24744840645624</v>
      </c>
      <c r="U285" s="88">
        <f t="shared" si="33"/>
        <v>225.20555304089149</v>
      </c>
      <c r="V285" s="91">
        <f t="shared" si="34"/>
        <v>450.41110608178298</v>
      </c>
    </row>
    <row r="286" spans="1:22" ht="16">
      <c r="A286" s="35">
        <v>2019</v>
      </c>
      <c r="B286" s="51">
        <v>43538</v>
      </c>
      <c r="C286" s="38" t="s">
        <v>388</v>
      </c>
      <c r="D286" s="38" t="s">
        <v>367</v>
      </c>
      <c r="E286" s="38">
        <v>1</v>
      </c>
      <c r="F286" s="52">
        <v>0.41319444444444398</v>
      </c>
      <c r="G286" s="38">
        <v>28</v>
      </c>
      <c r="H286" s="12" t="s">
        <v>249</v>
      </c>
      <c r="I286" s="38" t="str">
        <f>VLOOKUP(H286,'Species List'!A$2:J$202,2,0)</f>
        <v>Doctorfish</v>
      </c>
      <c r="J286" s="38" t="str">
        <f>VLOOKUP(H286,'Species List'!A$2:J$202,3,0)</f>
        <v>Acanthurus chirurgus</v>
      </c>
      <c r="K286" s="38" t="str">
        <f>VLOOKUP(H286,'Species List'!A$2:J$202,4,0)</f>
        <v>Acanthuridae</v>
      </c>
      <c r="L286" s="38" t="str">
        <f>VLOOKUP(H286,'Species List'!A$2:J$202,5,0)</f>
        <v>Herbivore</v>
      </c>
      <c r="M286" s="59">
        <v>15</v>
      </c>
      <c r="N286" s="59">
        <v>1</v>
      </c>
      <c r="O286" s="59"/>
      <c r="P286" s="44">
        <f>VLOOKUP(H286,'Species List'!A$2:J$202,6,0)</f>
        <v>2.0889999999999999E-2</v>
      </c>
      <c r="Q286" s="44">
        <f>VLOOKUP(H286,'Species List'!A$2:J$202,7,0)</f>
        <v>2.96</v>
      </c>
      <c r="R286" s="44">
        <f>VLOOKUP(H286,'Species List'!A$2:J$202,8,0)</f>
        <v>-2.4262000000000001</v>
      </c>
      <c r="S286" s="44">
        <f>VLOOKUP(H286,'Species List'!A$2:J$202,9,0)</f>
        <v>2.0768</v>
      </c>
      <c r="T286" s="44">
        <f t="shared" si="31"/>
        <v>63.265736295491713</v>
      </c>
      <c r="U286" s="88">
        <f t="shared" si="33"/>
        <v>123.90999139179274</v>
      </c>
      <c r="V286" s="91">
        <f t="shared" si="34"/>
        <v>123.90999139179274</v>
      </c>
    </row>
    <row r="287" spans="1:22" ht="16">
      <c r="A287" s="35">
        <v>2019</v>
      </c>
      <c r="B287" s="51">
        <v>43538</v>
      </c>
      <c r="C287" s="38" t="s">
        <v>388</v>
      </c>
      <c r="D287" s="38" t="s">
        <v>367</v>
      </c>
      <c r="E287" s="38">
        <v>1</v>
      </c>
      <c r="F287" s="52">
        <v>0.41319444444444398</v>
      </c>
      <c r="G287" s="38">
        <v>28</v>
      </c>
      <c r="H287" s="12" t="s">
        <v>274</v>
      </c>
      <c r="I287" s="38" t="str">
        <f>VLOOKUP(H287,'Species List'!A$2:J$202,2,0)</f>
        <v>Princess Parrotfish</v>
      </c>
      <c r="J287" s="38" t="str">
        <f>VLOOKUP(H287,'Species List'!A$2:J$202,3,0)</f>
        <v>Scarus taeniopterus</v>
      </c>
      <c r="K287" s="38" t="str">
        <f>VLOOKUP(H287,'Species List'!A$2:J$202,4,0)</f>
        <v>Scaridae</v>
      </c>
      <c r="L287" s="38" t="str">
        <f>VLOOKUP(H287,'Species List'!A$2:J$202,5,0)</f>
        <v>Herbivore</v>
      </c>
      <c r="M287" s="59">
        <v>12</v>
      </c>
      <c r="N287" s="59">
        <v>1</v>
      </c>
      <c r="O287" s="59" t="s">
        <v>368</v>
      </c>
      <c r="P287" s="44">
        <f>VLOOKUP(H287,'Species List'!A$2:J$202,6,0)</f>
        <v>3.3500000000000002E-2</v>
      </c>
      <c r="Q287" s="44">
        <f>VLOOKUP(H287,'Species List'!A$2:J$202,7,0)</f>
        <v>2.7086000000000001</v>
      </c>
      <c r="R287" s="44">
        <f>VLOOKUP(H287,'Species List'!A$2:J$202,8,0)</f>
        <v>-3.2256999999999998</v>
      </c>
      <c r="S287" s="44">
        <f>VLOOKUP(H287,'Species List'!A$2:J$202,9,0)</f>
        <v>2.3852000000000002</v>
      </c>
      <c r="T287" s="44">
        <f t="shared" si="31"/>
        <v>28.061774480442775</v>
      </c>
      <c r="U287" s="88">
        <f t="shared" si="33"/>
        <v>54.145592205106873</v>
      </c>
      <c r="V287" s="91">
        <f t="shared" si="34"/>
        <v>54.145592205106873</v>
      </c>
    </row>
    <row r="288" spans="1:22" ht="16">
      <c r="A288" s="35">
        <v>2019</v>
      </c>
      <c r="B288" s="51">
        <v>43538</v>
      </c>
      <c r="C288" s="38" t="s">
        <v>388</v>
      </c>
      <c r="D288" s="38" t="s">
        <v>367</v>
      </c>
      <c r="E288" s="38">
        <v>1</v>
      </c>
      <c r="F288" s="52">
        <v>0.41319444444444398</v>
      </c>
      <c r="G288" s="38">
        <v>28</v>
      </c>
      <c r="H288" s="12" t="s">
        <v>274</v>
      </c>
      <c r="I288" s="38" t="str">
        <f>VLOOKUP(H288,'Species List'!A$2:J$202,2,0)</f>
        <v>Princess Parrotfish</v>
      </c>
      <c r="J288" s="38" t="str">
        <f>VLOOKUP(H288,'Species List'!A$2:J$202,3,0)</f>
        <v>Scarus taeniopterus</v>
      </c>
      <c r="K288" s="38" t="str">
        <f>VLOOKUP(H288,'Species List'!A$2:J$202,4,0)</f>
        <v>Scaridae</v>
      </c>
      <c r="L288" s="38" t="str">
        <f>VLOOKUP(H288,'Species List'!A$2:J$202,5,0)</f>
        <v>Herbivore</v>
      </c>
      <c r="M288" s="59">
        <v>14</v>
      </c>
      <c r="N288" s="59">
        <v>1</v>
      </c>
      <c r="O288" s="59" t="s">
        <v>368</v>
      </c>
      <c r="P288" s="44">
        <f>VLOOKUP(H288,'Species List'!A$2:J$202,6,0)</f>
        <v>3.3500000000000002E-2</v>
      </c>
      <c r="Q288" s="44">
        <f>VLOOKUP(H288,'Species List'!A$2:J$202,7,0)</f>
        <v>2.7086000000000001</v>
      </c>
      <c r="R288" s="44">
        <f>VLOOKUP(H288,'Species List'!A$2:J$202,8,0)</f>
        <v>-3.2256999999999998</v>
      </c>
      <c r="S288" s="44">
        <f>VLOOKUP(H288,'Species List'!A$2:J$202,9,0)</f>
        <v>2.3852000000000002</v>
      </c>
      <c r="T288" s="44">
        <f t="shared" si="31"/>
        <v>42.603688875365265</v>
      </c>
      <c r="U288" s="88">
        <f t="shared" si="33"/>
        <v>78.206813423753971</v>
      </c>
      <c r="V288" s="91">
        <f t="shared" si="34"/>
        <v>78.206813423753971</v>
      </c>
    </row>
    <row r="289" spans="1:22" ht="16">
      <c r="A289" s="35">
        <v>2019</v>
      </c>
      <c r="B289" s="51">
        <v>43538</v>
      </c>
      <c r="C289" s="38" t="s">
        <v>388</v>
      </c>
      <c r="D289" s="38" t="s">
        <v>367</v>
      </c>
      <c r="E289" s="38">
        <v>1</v>
      </c>
      <c r="F289" s="52">
        <v>0.41319444444444398</v>
      </c>
      <c r="G289" s="38">
        <v>28</v>
      </c>
      <c r="H289" s="12" t="s">
        <v>303</v>
      </c>
      <c r="I289" s="38" t="str">
        <f>VLOOKUP(H289,'Species List'!A$2:J$202,2,0)</f>
        <v>Striped Parrotfish</v>
      </c>
      <c r="J289" s="38" t="str">
        <f>VLOOKUP(H289,'Species List'!A$2:J$202,3,0)</f>
        <v>Scarus iserti</v>
      </c>
      <c r="K289" s="38" t="str">
        <f>VLOOKUP(H289,'Species List'!A$2:J$202,4,0)</f>
        <v>Scaridae</v>
      </c>
      <c r="L289" s="38" t="str">
        <f>VLOOKUP(H289,'Species List'!A$2:J$202,5,0)</f>
        <v>Herbivore</v>
      </c>
      <c r="M289" s="59">
        <v>10</v>
      </c>
      <c r="N289" s="59">
        <v>1</v>
      </c>
      <c r="O289" s="59" t="s">
        <v>368</v>
      </c>
      <c r="P289" s="44">
        <f>VLOOKUP(H289,'Species List'!A$2:J$202,6,0)</f>
        <v>1.0959999999999999E-2</v>
      </c>
      <c r="Q289" s="44">
        <f>VLOOKUP(H289,'Species List'!A$2:J$202,7,0)</f>
        <v>3.01</v>
      </c>
      <c r="R289" s="44">
        <f>VLOOKUP(H289,'Species List'!A$2:J$202,8,0)</f>
        <v>-4.8887</v>
      </c>
      <c r="S289" s="44">
        <f>VLOOKUP(H289,'Species List'!A$2:J$202,9,0)</f>
        <v>3.0548000000000002</v>
      </c>
      <c r="T289" s="44">
        <f t="shared" si="31"/>
        <v>11.21529119539707</v>
      </c>
      <c r="U289" s="88">
        <f t="shared" si="33"/>
        <v>16.630296795457848</v>
      </c>
      <c r="V289" s="91">
        <f t="shared" si="34"/>
        <v>16.630296795457848</v>
      </c>
    </row>
    <row r="290" spans="1:22" ht="16">
      <c r="A290" s="35">
        <v>2019</v>
      </c>
      <c r="B290" s="51">
        <v>43538</v>
      </c>
      <c r="C290" s="38" t="s">
        <v>388</v>
      </c>
      <c r="D290" s="38" t="s">
        <v>367</v>
      </c>
      <c r="E290" s="38">
        <v>1</v>
      </c>
      <c r="F290" s="52">
        <v>0.41319444444444398</v>
      </c>
      <c r="G290" s="38">
        <v>28</v>
      </c>
      <c r="H290" s="12" t="s">
        <v>303</v>
      </c>
      <c r="I290" s="38" t="str">
        <f>VLOOKUP(H290,'Species List'!A$2:J$202,2,0)</f>
        <v>Striped Parrotfish</v>
      </c>
      <c r="J290" s="38" t="str">
        <f>VLOOKUP(H290,'Species List'!A$2:J$202,3,0)</f>
        <v>Scarus iserti</v>
      </c>
      <c r="K290" s="38" t="str">
        <f>VLOOKUP(H290,'Species List'!A$2:J$202,4,0)</f>
        <v>Scaridae</v>
      </c>
      <c r="L290" s="38" t="str">
        <f>VLOOKUP(H290,'Species List'!A$2:J$202,5,0)</f>
        <v>Herbivore</v>
      </c>
      <c r="M290" s="59">
        <v>12</v>
      </c>
      <c r="N290" s="59">
        <v>1</v>
      </c>
      <c r="O290" s="59" t="s">
        <v>368</v>
      </c>
      <c r="P290" s="44">
        <f>VLOOKUP(H290,'Species List'!A$2:J$202,6,0)</f>
        <v>1.0959999999999999E-2</v>
      </c>
      <c r="Q290" s="44">
        <f>VLOOKUP(H290,'Species List'!A$2:J$202,7,0)</f>
        <v>3.01</v>
      </c>
      <c r="R290" s="44">
        <f>VLOOKUP(H290,'Species List'!A$2:J$202,8,0)</f>
        <v>-4.8887</v>
      </c>
      <c r="S290" s="44">
        <f>VLOOKUP(H290,'Species List'!A$2:J$202,9,0)</f>
        <v>3.0548000000000002</v>
      </c>
      <c r="T290" s="44">
        <f t="shared" si="31"/>
        <v>19.415389375922789</v>
      </c>
      <c r="U290" s="88">
        <f t="shared" si="33"/>
        <v>29.025711241570576</v>
      </c>
      <c r="V290" s="91">
        <f t="shared" si="34"/>
        <v>29.025711241570576</v>
      </c>
    </row>
    <row r="291" spans="1:22" ht="16">
      <c r="A291" s="35">
        <v>2019</v>
      </c>
      <c r="B291" s="51">
        <v>43538</v>
      </c>
      <c r="C291" s="38" t="s">
        <v>388</v>
      </c>
      <c r="D291" s="38" t="s">
        <v>367</v>
      </c>
      <c r="E291" s="38">
        <v>1</v>
      </c>
      <c r="F291" s="52">
        <v>0.41319444444444398</v>
      </c>
      <c r="G291" s="38">
        <v>28</v>
      </c>
      <c r="H291" s="12" t="s">
        <v>280</v>
      </c>
      <c r="I291" s="38" t="str">
        <f>VLOOKUP(H291,'Species List'!A$2:J$202,2,0)</f>
        <v>Redband Parrotfish</v>
      </c>
      <c r="J291" s="38" t="str">
        <f>VLOOKUP(H291,'Species List'!A$2:J$202,3,0)</f>
        <v>Sparisoma aurofrenatum</v>
      </c>
      <c r="K291" s="38" t="str">
        <f>VLOOKUP(H291,'Species List'!A$2:J$202,4,0)</f>
        <v>Scaridae</v>
      </c>
      <c r="L291" s="38" t="str">
        <f>VLOOKUP(H291,'Species List'!A$2:J$202,5,0)</f>
        <v>Herbivore</v>
      </c>
      <c r="M291" s="59">
        <v>4</v>
      </c>
      <c r="N291" s="59">
        <v>1</v>
      </c>
      <c r="O291" s="59"/>
      <c r="P291" s="44">
        <f>VLOOKUP(H291,'Species List'!A$2:J$202,6,0)</f>
        <v>1.072E-2</v>
      </c>
      <c r="Q291" s="44">
        <f>VLOOKUP(H291,'Species List'!A$2:J$202,7,0)</f>
        <v>3.12</v>
      </c>
      <c r="R291" s="44">
        <f>VLOOKUP(H291,'Species List'!A$2:J$202,8,0)</f>
        <v>-4.0781000000000001</v>
      </c>
      <c r="S291" s="44">
        <f>VLOOKUP(H291,'Species List'!A$2:J$202,9,0)</f>
        <v>2.7437999999999998</v>
      </c>
      <c r="T291" s="44">
        <f t="shared" si="31"/>
        <v>0.81025544515357217</v>
      </c>
      <c r="U291" s="88">
        <f t="shared" si="33"/>
        <v>2.0779361768346503</v>
      </c>
      <c r="V291" s="91">
        <f t="shared" si="34"/>
        <v>2.0779361768346503</v>
      </c>
    </row>
    <row r="292" spans="1:22" ht="16">
      <c r="A292" s="35">
        <v>2019</v>
      </c>
      <c r="B292" s="51">
        <v>43538</v>
      </c>
      <c r="C292" s="38" t="s">
        <v>388</v>
      </c>
      <c r="D292" s="38" t="s">
        <v>367</v>
      </c>
      <c r="E292" s="38">
        <v>1</v>
      </c>
      <c r="F292" s="52">
        <v>0.41319444444444398</v>
      </c>
      <c r="G292" s="38">
        <v>28</v>
      </c>
      <c r="H292" s="12" t="s">
        <v>302</v>
      </c>
      <c r="I292" s="38" t="str">
        <f>VLOOKUP(H292,'Species List'!A$2:J$202,2,0)</f>
        <v>Stoplight Parrotfish</v>
      </c>
      <c r="J292" s="38" t="str">
        <f>VLOOKUP(H292,'Species List'!A$2:J$202,3,0)</f>
        <v>Sparisoma viride</v>
      </c>
      <c r="K292" s="38" t="str">
        <f>VLOOKUP(H292,'Species List'!A$2:J$202,4,0)</f>
        <v>Scaridae</v>
      </c>
      <c r="L292" s="38" t="str">
        <f>VLOOKUP(H292,'Species List'!A$2:J$202,5,0)</f>
        <v>Herbivore</v>
      </c>
      <c r="M292" s="59">
        <v>8</v>
      </c>
      <c r="N292" s="59">
        <v>1</v>
      </c>
      <c r="O292" s="59" t="s">
        <v>375</v>
      </c>
      <c r="P292" s="44">
        <f>VLOOKUP(H292,'Species List'!A$2:J$202,6,0)</f>
        <v>1.38E-2</v>
      </c>
      <c r="Q292" s="44">
        <f>VLOOKUP(H292,'Species List'!A$2:J$202,7,0)</f>
        <v>3.04</v>
      </c>
      <c r="R292" s="44">
        <f>VLOOKUP(H292,'Species List'!A$2:J$202,8,0)</f>
        <v>-4.4317000000000002</v>
      </c>
      <c r="S292" s="44">
        <f>VLOOKUP(H292,'Species List'!A$2:J$202,9,0)</f>
        <v>2.9051</v>
      </c>
      <c r="T292" s="44">
        <f t="shared" si="31"/>
        <v>7.6784338446641121</v>
      </c>
      <c r="U292" s="88">
        <f t="shared" si="33"/>
        <v>12.501632299830902</v>
      </c>
      <c r="V292" s="91">
        <f t="shared" si="34"/>
        <v>12.501632299830902</v>
      </c>
    </row>
    <row r="293" spans="1:22" ht="16">
      <c r="A293" s="35">
        <v>2019</v>
      </c>
      <c r="B293" s="51">
        <v>43538</v>
      </c>
      <c r="C293" s="38" t="s">
        <v>388</v>
      </c>
      <c r="D293" s="38" t="s">
        <v>367</v>
      </c>
      <c r="E293" s="38">
        <v>1</v>
      </c>
      <c r="F293" s="52">
        <v>0.41319444444444398</v>
      </c>
      <c r="G293" s="38">
        <v>28</v>
      </c>
      <c r="H293" s="12" t="s">
        <v>242</v>
      </c>
      <c r="I293" s="38" t="str">
        <f>VLOOKUP(H293,'Species List'!A$2:J$202,2,0)</f>
        <v xml:space="preserve">Sharp-nose puffer </v>
      </c>
      <c r="J293" s="38" t="str">
        <f>VLOOKUP(H293,'Species List'!A$2:J$202,3,0)</f>
        <v>Canthigaster rostrata</v>
      </c>
      <c r="K293" s="38" t="str">
        <f>VLOOKUP(H293,'Species List'!A$2:J$202,4,0)</f>
        <v>Tetraodontidae</v>
      </c>
      <c r="L293" s="38" t="str">
        <f>VLOOKUP(H293,'Species List'!A$2:J$202,5,0)</f>
        <v>Omnivore</v>
      </c>
      <c r="M293" s="59">
        <v>5</v>
      </c>
      <c r="N293" s="59">
        <v>1</v>
      </c>
      <c r="O293" s="59"/>
      <c r="P293" s="44">
        <f>VLOOKUP(H293,'Species List'!A$2:J$202,6,0)</f>
        <v>2.239E-2</v>
      </c>
      <c r="Q293" s="44">
        <f>VLOOKUP(H293,'Species List'!A$2:J$202,7,0)</f>
        <v>2.96</v>
      </c>
      <c r="R293" s="44" t="str">
        <f>VLOOKUP(H293,'Species List'!A$2:J$202,8,0)</f>
        <v>NA</v>
      </c>
      <c r="S293" s="44" t="str">
        <f>VLOOKUP(H293,'Species List'!A$2:J$202,9,0)</f>
        <v>NA</v>
      </c>
      <c r="T293" s="44">
        <f t="shared" si="31"/>
        <v>2.6242506075131411</v>
      </c>
      <c r="U293" s="87" t="s">
        <v>450</v>
      </c>
      <c r="V293" s="91">
        <f t="shared" ref="V293:V314" si="35">N293*T293</f>
        <v>2.6242506075131411</v>
      </c>
    </row>
    <row r="294" spans="1:22" ht="16">
      <c r="A294" s="35">
        <v>2019</v>
      </c>
      <c r="B294" s="51">
        <v>43538</v>
      </c>
      <c r="C294" s="38" t="s">
        <v>388</v>
      </c>
      <c r="D294" s="38" t="s">
        <v>367</v>
      </c>
      <c r="E294" s="38">
        <v>1</v>
      </c>
      <c r="F294" s="52">
        <v>0.41319444444444398</v>
      </c>
      <c r="G294" s="38">
        <v>28</v>
      </c>
      <c r="H294" s="12" t="s">
        <v>239</v>
      </c>
      <c r="I294" s="38" t="str">
        <f>VLOOKUP(H294,'Species List'!A$2:J$202,2,0)</f>
        <v>Brown Chromis</v>
      </c>
      <c r="J294" s="38" t="str">
        <f>VLOOKUP(H294,'Species List'!A$2:J$202,3,0)</f>
        <v>Chromis multilineata</v>
      </c>
      <c r="K294" s="38" t="str">
        <f>VLOOKUP(H294,'Species List'!A$2:J$202,4,0)</f>
        <v>Pomacentridae</v>
      </c>
      <c r="L294" s="38" t="str">
        <f>VLOOKUP(H294,'Species List'!A$2:J$202,5,0)</f>
        <v>Planktivore</v>
      </c>
      <c r="M294" s="59">
        <v>15</v>
      </c>
      <c r="N294" s="59">
        <v>20</v>
      </c>
      <c r="O294" s="59"/>
      <c r="P294" s="44">
        <f>VLOOKUP(H294,'Species List'!A$2:J$202,6,0)</f>
        <v>1.4789999999999999E-2</v>
      </c>
      <c r="Q294" s="44">
        <f>VLOOKUP(H294,'Species List'!A$2:J$202,7,0)</f>
        <v>2.98</v>
      </c>
      <c r="R294" s="44" t="str">
        <f>VLOOKUP(H294,'Species List'!A$2:J$202,8,0)</f>
        <v>NA</v>
      </c>
      <c r="S294" s="44" t="str">
        <f>VLOOKUP(H294,'Species List'!A$2:J$202,9,0)</f>
        <v>NA</v>
      </c>
      <c r="T294" s="44">
        <f t="shared" si="31"/>
        <v>47.2846442553682</v>
      </c>
      <c r="U294" s="87" t="s">
        <v>450</v>
      </c>
      <c r="V294" s="91">
        <f t="shared" si="35"/>
        <v>945.69288510736396</v>
      </c>
    </row>
    <row r="295" spans="1:22" ht="16">
      <c r="A295" s="35">
        <v>2019</v>
      </c>
      <c r="B295" s="51">
        <v>43538</v>
      </c>
      <c r="C295" s="38" t="s">
        <v>388</v>
      </c>
      <c r="D295" s="38" t="s">
        <v>367</v>
      </c>
      <c r="E295" s="38">
        <v>1</v>
      </c>
      <c r="F295" s="52">
        <v>0.41319444444444398</v>
      </c>
      <c r="G295" s="38">
        <v>28</v>
      </c>
      <c r="H295" s="12" t="s">
        <v>234</v>
      </c>
      <c r="I295" s="38" t="str">
        <f>VLOOKUP(H295,'Species List'!A$2:J$202,2,0)</f>
        <v>Blue Chromis</v>
      </c>
      <c r="J295" s="38" t="str">
        <f>VLOOKUP(H295,'Species List'!A$2:J$202,3,0)</f>
        <v>Chromis cyanea</v>
      </c>
      <c r="K295" s="38" t="str">
        <f>VLOOKUP(H295,'Species List'!A$2:J$202,4,0)</f>
        <v>Pomacentridae</v>
      </c>
      <c r="L295" s="38" t="str">
        <f>VLOOKUP(H295,'Species List'!A$2:J$202,5,0)</f>
        <v>Planktivore</v>
      </c>
      <c r="M295" s="59">
        <v>12</v>
      </c>
      <c r="N295" s="59">
        <v>1</v>
      </c>
      <c r="O295" s="59"/>
      <c r="P295" s="44">
        <f>VLOOKUP(H295,'Species List'!A$2:J$202,6,0)</f>
        <v>1.4789999999999999E-2</v>
      </c>
      <c r="Q295" s="44">
        <f>VLOOKUP(H295,'Species List'!A$2:J$202,7,0)</f>
        <v>2.98</v>
      </c>
      <c r="R295" s="44" t="str">
        <f>VLOOKUP(H295,'Species List'!A$2:J$202,8,0)</f>
        <v>NA</v>
      </c>
      <c r="S295" s="44" t="str">
        <f>VLOOKUP(H295,'Species List'!A$2:J$202,9,0)</f>
        <v>NA</v>
      </c>
      <c r="T295" s="44">
        <f t="shared" si="31"/>
        <v>24.318024250762754</v>
      </c>
      <c r="U295" s="87" t="s">
        <v>450</v>
      </c>
      <c r="V295" s="91">
        <f t="shared" si="35"/>
        <v>24.318024250762754</v>
      </c>
    </row>
    <row r="296" spans="1:22" ht="16">
      <c r="A296" s="35">
        <v>2019</v>
      </c>
      <c r="B296" s="51">
        <v>43538</v>
      </c>
      <c r="C296" s="38" t="s">
        <v>388</v>
      </c>
      <c r="D296" s="38" t="s">
        <v>367</v>
      </c>
      <c r="E296" s="38">
        <v>1</v>
      </c>
      <c r="F296" s="52">
        <v>0.41319444444444398</v>
      </c>
      <c r="G296" s="38">
        <v>28</v>
      </c>
      <c r="H296" s="12" t="s">
        <v>239</v>
      </c>
      <c r="I296" s="38" t="str">
        <f>VLOOKUP(H296,'Species List'!A$2:J$202,2,0)</f>
        <v>Brown Chromis</v>
      </c>
      <c r="J296" s="38" t="str">
        <f>VLOOKUP(H296,'Species List'!A$2:J$202,3,0)</f>
        <v>Chromis multilineata</v>
      </c>
      <c r="K296" s="38" t="str">
        <f>VLOOKUP(H296,'Species List'!A$2:J$202,4,0)</f>
        <v>Pomacentridae</v>
      </c>
      <c r="L296" s="38" t="str">
        <f>VLOOKUP(H296,'Species List'!A$2:J$202,5,0)</f>
        <v>Planktivore</v>
      </c>
      <c r="M296" s="59">
        <v>14</v>
      </c>
      <c r="N296" s="59">
        <v>50</v>
      </c>
      <c r="O296" s="59"/>
      <c r="P296" s="44">
        <f>VLOOKUP(H296,'Species List'!A$2:J$202,6,0)</f>
        <v>1.4789999999999999E-2</v>
      </c>
      <c r="Q296" s="44">
        <f>VLOOKUP(H296,'Species List'!A$2:J$202,7,0)</f>
        <v>2.98</v>
      </c>
      <c r="R296" s="44" t="str">
        <f>VLOOKUP(H296,'Species List'!A$2:J$202,8,0)</f>
        <v>NA</v>
      </c>
      <c r="S296" s="44" t="str">
        <f>VLOOKUP(H296,'Species List'!A$2:J$202,9,0)</f>
        <v>NA</v>
      </c>
      <c r="T296" s="44">
        <f t="shared" si="31"/>
        <v>38.49725114809862</v>
      </c>
      <c r="U296" s="87" t="s">
        <v>450</v>
      </c>
      <c r="V296" s="91">
        <f t="shared" si="35"/>
        <v>1924.8625574049311</v>
      </c>
    </row>
    <row r="297" spans="1:22" ht="16">
      <c r="A297" s="35">
        <v>2019</v>
      </c>
      <c r="B297" s="51">
        <v>43538</v>
      </c>
      <c r="C297" s="38" t="s">
        <v>388</v>
      </c>
      <c r="D297" s="38" t="s">
        <v>367</v>
      </c>
      <c r="E297" s="38">
        <v>1</v>
      </c>
      <c r="F297" s="52">
        <v>0.41319444444444398</v>
      </c>
      <c r="G297" s="38">
        <v>28</v>
      </c>
      <c r="H297" s="12" t="s">
        <v>239</v>
      </c>
      <c r="I297" s="38" t="str">
        <f>VLOOKUP(H297,'Species List'!A$2:J$202,2,0)</f>
        <v>Brown Chromis</v>
      </c>
      <c r="J297" s="38" t="str">
        <f>VLOOKUP(H297,'Species List'!A$2:J$202,3,0)</f>
        <v>Chromis multilineata</v>
      </c>
      <c r="K297" s="38" t="str">
        <f>VLOOKUP(H297,'Species List'!A$2:J$202,4,0)</f>
        <v>Pomacentridae</v>
      </c>
      <c r="L297" s="38" t="str">
        <f>VLOOKUP(H297,'Species List'!A$2:J$202,5,0)</f>
        <v>Planktivore</v>
      </c>
      <c r="M297" s="59">
        <v>3</v>
      </c>
      <c r="N297" s="59">
        <v>150</v>
      </c>
      <c r="O297" s="59"/>
      <c r="P297" s="44">
        <f>VLOOKUP(H297,'Species List'!A$2:J$202,6,0)</f>
        <v>1.4789999999999999E-2</v>
      </c>
      <c r="Q297" s="44">
        <f>VLOOKUP(H297,'Species List'!A$2:J$202,7,0)</f>
        <v>2.98</v>
      </c>
      <c r="R297" s="44" t="str">
        <f>VLOOKUP(H297,'Species List'!A$2:J$202,8,0)</f>
        <v>NA</v>
      </c>
      <c r="S297" s="44" t="str">
        <f>VLOOKUP(H297,'Species List'!A$2:J$202,9,0)</f>
        <v>NA</v>
      </c>
      <c r="T297" s="44">
        <f t="shared" si="31"/>
        <v>0.39065151514322999</v>
      </c>
      <c r="U297" s="87" t="s">
        <v>450</v>
      </c>
      <c r="V297" s="91">
        <f t="shared" si="35"/>
        <v>58.597727271484501</v>
      </c>
    </row>
    <row r="298" spans="1:22" ht="16">
      <c r="A298" s="35">
        <v>2019</v>
      </c>
      <c r="B298" s="51">
        <v>43538</v>
      </c>
      <c r="C298" s="38" t="s">
        <v>388</v>
      </c>
      <c r="D298" s="38" t="s">
        <v>367</v>
      </c>
      <c r="E298" s="38">
        <v>1</v>
      </c>
      <c r="F298" s="52">
        <v>0.41319444444444398</v>
      </c>
      <c r="G298" s="38">
        <v>28</v>
      </c>
      <c r="H298" s="12" t="s">
        <v>239</v>
      </c>
      <c r="I298" s="38" t="str">
        <f>VLOOKUP(H298,'Species List'!A$2:J$202,2,0)</f>
        <v>Brown Chromis</v>
      </c>
      <c r="J298" s="38" t="str">
        <f>VLOOKUP(H298,'Species List'!A$2:J$202,3,0)</f>
        <v>Chromis multilineata</v>
      </c>
      <c r="K298" s="38" t="str">
        <f>VLOOKUP(H298,'Species List'!A$2:J$202,4,0)</f>
        <v>Pomacentridae</v>
      </c>
      <c r="L298" s="38" t="str">
        <f>VLOOKUP(H298,'Species List'!A$2:J$202,5,0)</f>
        <v>Planktivore</v>
      </c>
      <c r="M298" s="59">
        <v>3</v>
      </c>
      <c r="N298" s="59">
        <v>150</v>
      </c>
      <c r="O298" s="59"/>
      <c r="P298" s="44">
        <f>VLOOKUP(H298,'Species List'!A$2:J$202,6,0)</f>
        <v>1.4789999999999999E-2</v>
      </c>
      <c r="Q298" s="44">
        <f>VLOOKUP(H298,'Species List'!A$2:J$202,7,0)</f>
        <v>2.98</v>
      </c>
      <c r="R298" s="44" t="str">
        <f>VLOOKUP(H298,'Species List'!A$2:J$202,8,0)</f>
        <v>NA</v>
      </c>
      <c r="S298" s="44" t="str">
        <f>VLOOKUP(H298,'Species List'!A$2:J$202,9,0)</f>
        <v>NA</v>
      </c>
      <c r="T298" s="44">
        <f t="shared" si="31"/>
        <v>0.39065151514322999</v>
      </c>
      <c r="U298" s="87" t="s">
        <v>450</v>
      </c>
      <c r="V298" s="91">
        <f t="shared" si="35"/>
        <v>58.597727271484501</v>
      </c>
    </row>
    <row r="299" spans="1:22" ht="16">
      <c r="A299" s="35">
        <v>2019</v>
      </c>
      <c r="B299" s="51">
        <v>43538</v>
      </c>
      <c r="C299" s="38" t="s">
        <v>388</v>
      </c>
      <c r="D299" s="38" t="s">
        <v>367</v>
      </c>
      <c r="E299" s="38">
        <v>1</v>
      </c>
      <c r="F299" s="52">
        <v>0.41319444444444398</v>
      </c>
      <c r="G299" s="38">
        <v>28</v>
      </c>
      <c r="H299" s="12" t="s">
        <v>239</v>
      </c>
      <c r="I299" s="38" t="str">
        <f>VLOOKUP(H299,'Species List'!A$2:J$202,2,0)</f>
        <v>Brown Chromis</v>
      </c>
      <c r="J299" s="38" t="str">
        <f>VLOOKUP(H299,'Species List'!A$2:J$202,3,0)</f>
        <v>Chromis multilineata</v>
      </c>
      <c r="K299" s="38" t="str">
        <f>VLOOKUP(H299,'Species List'!A$2:J$202,4,0)</f>
        <v>Pomacentridae</v>
      </c>
      <c r="L299" s="38" t="str">
        <f>VLOOKUP(H299,'Species List'!A$2:J$202,5,0)</f>
        <v>Planktivore</v>
      </c>
      <c r="M299" s="59">
        <v>12</v>
      </c>
      <c r="N299" s="59">
        <v>50</v>
      </c>
      <c r="O299" s="59"/>
      <c r="P299" s="44">
        <f>VLOOKUP(H299,'Species List'!A$2:J$202,6,0)</f>
        <v>1.4789999999999999E-2</v>
      </c>
      <c r="Q299" s="44">
        <f>VLOOKUP(H299,'Species List'!A$2:J$202,7,0)</f>
        <v>2.98</v>
      </c>
      <c r="R299" s="44" t="str">
        <f>VLOOKUP(H299,'Species List'!A$2:J$202,8,0)</f>
        <v>NA</v>
      </c>
      <c r="S299" s="44" t="str">
        <f>VLOOKUP(H299,'Species List'!A$2:J$202,9,0)</f>
        <v>NA</v>
      </c>
      <c r="T299" s="44">
        <f t="shared" si="31"/>
        <v>24.318024250762754</v>
      </c>
      <c r="U299" s="87" t="s">
        <v>450</v>
      </c>
      <c r="V299" s="91">
        <f t="shared" si="35"/>
        <v>1215.9012125381378</v>
      </c>
    </row>
    <row r="300" spans="1:22" ht="16">
      <c r="A300" s="35">
        <v>2019</v>
      </c>
      <c r="B300" s="51">
        <v>43538</v>
      </c>
      <c r="C300" s="38" t="s">
        <v>388</v>
      </c>
      <c r="D300" s="38" t="s">
        <v>367</v>
      </c>
      <c r="E300" s="38">
        <v>2</v>
      </c>
      <c r="F300" s="37">
        <v>0.42430555555555599</v>
      </c>
      <c r="G300" s="38">
        <v>30</v>
      </c>
      <c r="H300" s="12" t="s">
        <v>225</v>
      </c>
      <c r="I300" s="38" t="str">
        <f>VLOOKUP(H300,'Species List'!A$2:J$202,2,0)</f>
        <v>Bar Jack</v>
      </c>
      <c r="J300" s="38" t="str">
        <f>VLOOKUP(H300,'Species List'!A$2:J$202,3,0)</f>
        <v>Caranx ruber</v>
      </c>
      <c r="K300" s="38" t="str">
        <f>VLOOKUP(H300,'Species List'!A$2:J$202,4,0)</f>
        <v>Carangidae</v>
      </c>
      <c r="L300" s="38" t="str">
        <f>VLOOKUP(H300,'Species List'!A$2:J$202,5,0)</f>
        <v>Carnivore</v>
      </c>
      <c r="M300" s="59">
        <v>28</v>
      </c>
      <c r="N300" s="59">
        <v>1</v>
      </c>
      <c r="O300" s="59"/>
      <c r="P300" s="44">
        <f>VLOOKUP(H300,'Species List'!A$2:J$202,6,0)</f>
        <v>1.6979999999999999E-2</v>
      </c>
      <c r="Q300" s="44">
        <f>VLOOKUP(H300,'Species List'!A$2:J$202,7,0)</f>
        <v>2.95</v>
      </c>
      <c r="R300" s="44" t="str">
        <f>VLOOKUP(H300,'Species List'!A$2:J$202,8,0)</f>
        <v>NA</v>
      </c>
      <c r="S300" s="44" t="str">
        <f>VLOOKUP(H300,'Species List'!A$2:J$202,9,0)</f>
        <v>NA</v>
      </c>
      <c r="T300" s="44">
        <f t="shared" si="31"/>
        <v>315.53960560320604</v>
      </c>
      <c r="U300" s="87" t="s">
        <v>450</v>
      </c>
      <c r="V300" s="91">
        <f t="shared" si="35"/>
        <v>315.53960560320604</v>
      </c>
    </row>
    <row r="301" spans="1:22" ht="16">
      <c r="A301" s="35">
        <v>2019</v>
      </c>
      <c r="B301" s="51">
        <v>43538</v>
      </c>
      <c r="C301" s="38" t="s">
        <v>388</v>
      </c>
      <c r="D301" s="38" t="s">
        <v>367</v>
      </c>
      <c r="E301" s="38">
        <v>2</v>
      </c>
      <c r="F301" s="37">
        <v>0.42430555555555599</v>
      </c>
      <c r="G301" s="38">
        <v>30</v>
      </c>
      <c r="H301" s="12" t="s">
        <v>286</v>
      </c>
      <c r="I301" s="38" t="str">
        <f>VLOOKUP(H301,'Species List'!A$2:J$202,2,0)</f>
        <v>Schoolmaster snapper</v>
      </c>
      <c r="J301" s="38" t="str">
        <f>VLOOKUP(H301,'Species List'!A$2:J$202,3,0)</f>
        <v>Lutjanus apodus</v>
      </c>
      <c r="K301" s="38" t="str">
        <f>VLOOKUP(H301,'Species List'!A$2:J$202,4,0)</f>
        <v>Lutjanidae</v>
      </c>
      <c r="L301" s="38" t="str">
        <f>VLOOKUP(H301,'Species List'!A$2:J$202,5,0)</f>
        <v>Carnivore</v>
      </c>
      <c r="M301" s="59">
        <v>35</v>
      </c>
      <c r="N301" s="59">
        <v>1</v>
      </c>
      <c r="O301" s="59"/>
      <c r="P301" s="44">
        <f>VLOOKUP(H301,'Species List'!A$2:J$202,6,0)</f>
        <v>1.413E-2</v>
      </c>
      <c r="Q301" s="44">
        <f>VLOOKUP(H301,'Species List'!A$2:J$202,7,0)</f>
        <v>2.98</v>
      </c>
      <c r="R301" s="44" t="str">
        <f>VLOOKUP(H301,'Species List'!A$2:J$202,8,0)</f>
        <v>NA</v>
      </c>
      <c r="S301" s="44" t="str">
        <f>VLOOKUP(H301,'Species List'!A$2:J$202,9,0)</f>
        <v>NA</v>
      </c>
      <c r="T301" s="44">
        <f t="shared" si="31"/>
        <v>564.24138129101766</v>
      </c>
      <c r="U301" s="87" t="s">
        <v>450</v>
      </c>
      <c r="V301" s="91">
        <f t="shared" si="35"/>
        <v>564.24138129101766</v>
      </c>
    </row>
    <row r="302" spans="1:22" ht="16">
      <c r="A302" s="35">
        <v>2019</v>
      </c>
      <c r="B302" s="51">
        <v>43538</v>
      </c>
      <c r="C302" s="38" t="s">
        <v>388</v>
      </c>
      <c r="D302" s="38" t="s">
        <v>367</v>
      </c>
      <c r="E302" s="38">
        <v>2</v>
      </c>
      <c r="F302" s="37">
        <v>0.42430555555555599</v>
      </c>
      <c r="G302" s="38">
        <v>30</v>
      </c>
      <c r="H302" s="12" t="s">
        <v>310</v>
      </c>
      <c r="I302" s="38" t="str">
        <f>VLOOKUP(H302,'Species List'!A$2:J$202,2,0)</f>
        <v>Yellowhead Wrasse</v>
      </c>
      <c r="J302" s="38" t="str">
        <f>VLOOKUP(H302,'Species List'!A$2:J$202,3,0)</f>
        <v>Halichoeres garnoti</v>
      </c>
      <c r="K302" s="38" t="str">
        <f>VLOOKUP(H302,'Species List'!A$2:J$202,4,0)</f>
        <v>Labridae</v>
      </c>
      <c r="L302" s="38" t="str">
        <f>VLOOKUP(H302,'Species List'!A$2:J$202,5,0)</f>
        <v>Carnivore</v>
      </c>
      <c r="M302" s="59">
        <v>10</v>
      </c>
      <c r="N302" s="59">
        <v>1</v>
      </c>
      <c r="O302" s="59"/>
      <c r="P302" s="44">
        <f>VLOOKUP(H302,'Species List'!A$2:J$202,6,0)</f>
        <v>0.01</v>
      </c>
      <c r="Q302" s="44">
        <f>VLOOKUP(H302,'Species List'!A$2:J$202,7,0)</f>
        <v>3.13</v>
      </c>
      <c r="R302" s="44" t="str">
        <f>VLOOKUP(H302,'Species List'!A$2:J$202,8,0)</f>
        <v>NA</v>
      </c>
      <c r="S302" s="44" t="str">
        <f>VLOOKUP(H302,'Species List'!A$2:J$202,9,0)</f>
        <v>NA</v>
      </c>
      <c r="T302" s="44">
        <f t="shared" si="31"/>
        <v>13.48962882591654</v>
      </c>
      <c r="U302" s="87" t="s">
        <v>450</v>
      </c>
      <c r="V302" s="91">
        <f t="shared" si="35"/>
        <v>13.48962882591654</v>
      </c>
    </row>
    <row r="303" spans="1:22" ht="16">
      <c r="A303" s="35">
        <v>2019</v>
      </c>
      <c r="B303" s="51">
        <v>43538</v>
      </c>
      <c r="C303" s="38" t="s">
        <v>388</v>
      </c>
      <c r="D303" s="38" t="s">
        <v>367</v>
      </c>
      <c r="E303" s="38">
        <v>2</v>
      </c>
      <c r="F303" s="37">
        <v>0.42430555555555599</v>
      </c>
      <c r="G303" s="38">
        <v>30</v>
      </c>
      <c r="H303" s="12" t="s">
        <v>373</v>
      </c>
      <c r="I303" s="38" t="str">
        <f>VLOOKUP(H303,'Species List'!A$2:J$202,2,0)</f>
        <v>Goatfish</v>
      </c>
      <c r="J303" s="38" t="str">
        <f>VLOOKUP(H303,'Species List'!A$2:J$202,3,0)</f>
        <v>Mulloidichthys martinicus</v>
      </c>
      <c r="K303" s="38" t="str">
        <f>VLOOKUP(H303,'Species List'!A$2:J$202,4,0)</f>
        <v>Mullidae</v>
      </c>
      <c r="L303" s="38" t="str">
        <f>VLOOKUP(H303,'Species List'!A$2:J$202,5,0)</f>
        <v>Carnivore</v>
      </c>
      <c r="M303" s="59">
        <v>21</v>
      </c>
      <c r="N303" s="59">
        <v>1</v>
      </c>
      <c r="O303" s="59"/>
      <c r="P303" s="44">
        <f>VLOOKUP(H303,'Species List'!A$2:J$202,6,0)</f>
        <v>9.7699999999999992E-3</v>
      </c>
      <c r="Q303" s="44">
        <f>VLOOKUP(H303,'Species List'!A$2:J$202,7,0)</f>
        <v>3.12</v>
      </c>
      <c r="R303" s="44" t="str">
        <f>VLOOKUP(H303,'Species List'!A$2:J$202,8,0)</f>
        <v>NA</v>
      </c>
      <c r="S303" s="44" t="str">
        <f>VLOOKUP(H303,'Species List'!A$2:J$202,9,0)</f>
        <v>NA</v>
      </c>
      <c r="T303" s="44">
        <f t="shared" si="31"/>
        <v>130.38233763960125</v>
      </c>
      <c r="U303" s="87" t="s">
        <v>450</v>
      </c>
      <c r="V303" s="91">
        <f t="shared" si="35"/>
        <v>130.38233763960125</v>
      </c>
    </row>
    <row r="304" spans="1:22" ht="16">
      <c r="A304" s="35">
        <v>2019</v>
      </c>
      <c r="B304" s="51">
        <v>43538</v>
      </c>
      <c r="C304" s="38" t="s">
        <v>388</v>
      </c>
      <c r="D304" s="38" t="s">
        <v>367</v>
      </c>
      <c r="E304" s="38">
        <v>2</v>
      </c>
      <c r="F304" s="37">
        <v>0.42430555555555599</v>
      </c>
      <c r="G304" s="38">
        <v>30</v>
      </c>
      <c r="H304" s="12" t="s">
        <v>251</v>
      </c>
      <c r="I304" s="38" t="str">
        <f>VLOOKUP(H304,'Species List'!A$2:J$202,2,0)</f>
        <v>Foureye Butterflyfish</v>
      </c>
      <c r="J304" s="38" t="str">
        <f>VLOOKUP(H304,'Species List'!A$2:J$202,3,0)</f>
        <v>Chaetodon capistratus</v>
      </c>
      <c r="K304" s="38" t="str">
        <f>VLOOKUP(H304,'Species List'!A$2:J$202,4,0)</f>
        <v>Chaetodontidae</v>
      </c>
      <c r="L304" s="38" t="str">
        <f>VLOOKUP(H304,'Species List'!A$2:J$202,5,0)</f>
        <v>Carnivore</v>
      </c>
      <c r="M304" s="59">
        <v>12</v>
      </c>
      <c r="N304" s="59">
        <v>2</v>
      </c>
      <c r="O304" s="59"/>
      <c r="P304" s="44">
        <f>VLOOKUP(H304,'Species List'!A$2:J$202,6,0)</f>
        <v>2.512E-2</v>
      </c>
      <c r="Q304" s="44">
        <f>VLOOKUP(H304,'Species List'!A$2:J$202,7,0)</f>
        <v>3.1</v>
      </c>
      <c r="R304" s="44" t="str">
        <f>VLOOKUP(H304,'Species List'!A$2:J$202,8,0)</f>
        <v>NA</v>
      </c>
      <c r="S304" s="44" t="str">
        <f>VLOOKUP(H304,'Species List'!A$2:J$202,9,0)</f>
        <v>NA</v>
      </c>
      <c r="T304" s="44">
        <f t="shared" si="31"/>
        <v>55.652092436993136</v>
      </c>
      <c r="U304" s="87" t="s">
        <v>450</v>
      </c>
      <c r="V304" s="91">
        <f t="shared" si="35"/>
        <v>111.30418487398627</v>
      </c>
    </row>
    <row r="305" spans="1:22" ht="16">
      <c r="A305" s="35">
        <v>2019</v>
      </c>
      <c r="B305" s="51">
        <v>43538</v>
      </c>
      <c r="C305" s="38" t="s">
        <v>388</v>
      </c>
      <c r="D305" s="38" t="s">
        <v>367</v>
      </c>
      <c r="E305" s="38">
        <v>2</v>
      </c>
      <c r="F305" s="37">
        <v>0.42430555555555599</v>
      </c>
      <c r="G305" s="38">
        <v>30</v>
      </c>
      <c r="H305" s="12" t="s">
        <v>253</v>
      </c>
      <c r="I305" s="38" t="str">
        <f>VLOOKUP(H305,'Species List'!A$2:J$202,2,0)</f>
        <v>French Grunt</v>
      </c>
      <c r="J305" s="38" t="str">
        <f>VLOOKUP(H305,'Species List'!A$2:J$202,3,0)</f>
        <v>Haemulon flavolineatum</v>
      </c>
      <c r="K305" s="38" t="str">
        <f>VLOOKUP(H305,'Species List'!A$2:J$202,4,0)</f>
        <v>Haemulidae</v>
      </c>
      <c r="L305" s="38" t="str">
        <f>VLOOKUP(H305,'Species List'!A$2:J$202,5,0)</f>
        <v>Carnivore</v>
      </c>
      <c r="M305" s="59">
        <v>14</v>
      </c>
      <c r="N305" s="59">
        <v>1</v>
      </c>
      <c r="O305" s="59"/>
      <c r="P305" s="44">
        <f>VLOOKUP(H305,'Species List'!A$2:J$202,6,0)</f>
        <v>1.349E-2</v>
      </c>
      <c r="Q305" s="44">
        <f>VLOOKUP(H305,'Species List'!A$2:J$202,7,0)</f>
        <v>3</v>
      </c>
      <c r="R305" s="44" t="str">
        <f>VLOOKUP(H305,'Species List'!A$2:J$202,8,0)</f>
        <v>NA</v>
      </c>
      <c r="S305" s="44" t="str">
        <f>VLOOKUP(H305,'Species List'!A$2:J$202,9,0)</f>
        <v>NA</v>
      </c>
      <c r="T305" s="44">
        <f t="shared" si="31"/>
        <v>37.016559999999998</v>
      </c>
      <c r="U305" s="87" t="s">
        <v>450</v>
      </c>
      <c r="V305" s="91">
        <f t="shared" si="35"/>
        <v>37.016559999999998</v>
      </c>
    </row>
    <row r="306" spans="1:22" ht="16">
      <c r="A306" s="35">
        <v>2019</v>
      </c>
      <c r="B306" s="51">
        <v>43538</v>
      </c>
      <c r="C306" s="38" t="s">
        <v>388</v>
      </c>
      <c r="D306" s="38" t="s">
        <v>367</v>
      </c>
      <c r="E306" s="38">
        <v>2</v>
      </c>
      <c r="F306" s="37">
        <v>0.42430555555555599</v>
      </c>
      <c r="G306" s="38">
        <v>30</v>
      </c>
      <c r="H306" s="12" t="s">
        <v>292</v>
      </c>
      <c r="I306" s="38" t="str">
        <f>VLOOKUP(H306,'Species List'!A$2:J$202,2,0)</f>
        <v>Smallmouth Grunt</v>
      </c>
      <c r="J306" s="38" t="str">
        <f>VLOOKUP(H306,'Species List'!A$2:J$202,3,0)</f>
        <v>Haemulon chrysargyreum</v>
      </c>
      <c r="K306" s="38" t="str">
        <f>VLOOKUP(H306,'Species List'!A$2:J$202,4,0)</f>
        <v>Haemulidae</v>
      </c>
      <c r="L306" s="38" t="str">
        <f>VLOOKUP(H306,'Species List'!A$2:J$202,5,0)</f>
        <v>Carnivore</v>
      </c>
      <c r="M306" s="59">
        <v>12</v>
      </c>
      <c r="N306" s="59">
        <v>1</v>
      </c>
      <c r="O306" s="59"/>
      <c r="P306" s="44">
        <f>VLOOKUP(H306,'Species List'!A$2:J$202,6,0)</f>
        <v>1.259E-2</v>
      </c>
      <c r="Q306" s="44">
        <f>VLOOKUP(H306,'Species List'!A$2:J$202,7,0)</f>
        <v>2.99</v>
      </c>
      <c r="R306" s="44" t="str">
        <f>VLOOKUP(H306,'Species List'!A$2:J$202,8,0)</f>
        <v>NA</v>
      </c>
      <c r="S306" s="44" t="str">
        <f>VLOOKUP(H306,'Species List'!A$2:J$202,9,0)</f>
        <v>NA</v>
      </c>
      <c r="T306" s="44">
        <f t="shared" si="31"/>
        <v>21.221577102571867</v>
      </c>
      <c r="U306" s="87" t="s">
        <v>450</v>
      </c>
      <c r="V306" s="91">
        <f t="shared" si="35"/>
        <v>21.221577102571867</v>
      </c>
    </row>
    <row r="307" spans="1:22" ht="16">
      <c r="A307" s="35">
        <v>2019</v>
      </c>
      <c r="B307" s="51">
        <v>43538</v>
      </c>
      <c r="C307" s="38" t="s">
        <v>388</v>
      </c>
      <c r="D307" s="38" t="s">
        <v>367</v>
      </c>
      <c r="E307" s="38">
        <v>2</v>
      </c>
      <c r="F307" s="37">
        <v>0.42430555555555599</v>
      </c>
      <c r="G307" s="38">
        <v>30</v>
      </c>
      <c r="H307" s="12" t="s">
        <v>225</v>
      </c>
      <c r="I307" s="38" t="str">
        <f>VLOOKUP(H307,'Species List'!A$2:J$202,2,0)</f>
        <v>Bar Jack</v>
      </c>
      <c r="J307" s="38" t="str">
        <f>VLOOKUP(H307,'Species List'!A$2:J$202,3,0)</f>
        <v>Caranx ruber</v>
      </c>
      <c r="K307" s="38" t="str">
        <f>VLOOKUP(H307,'Species List'!A$2:J$202,4,0)</f>
        <v>Carangidae</v>
      </c>
      <c r="L307" s="38" t="str">
        <f>VLOOKUP(H307,'Species List'!A$2:J$202,5,0)</f>
        <v>Carnivore</v>
      </c>
      <c r="M307" s="59">
        <v>15</v>
      </c>
      <c r="N307" s="59">
        <v>1</v>
      </c>
      <c r="O307" s="59"/>
      <c r="P307" s="44">
        <f>VLOOKUP(H307,'Species List'!A$2:J$202,6,0)</f>
        <v>1.6979999999999999E-2</v>
      </c>
      <c r="Q307" s="44">
        <f>VLOOKUP(H307,'Species List'!A$2:J$202,7,0)</f>
        <v>2.95</v>
      </c>
      <c r="R307" s="44" t="str">
        <f>VLOOKUP(H307,'Species List'!A$2:J$202,8,0)</f>
        <v>NA</v>
      </c>
      <c r="S307" s="44" t="str">
        <f>VLOOKUP(H307,'Species List'!A$2:J$202,9,0)</f>
        <v>NA</v>
      </c>
      <c r="T307" s="44">
        <f t="shared" si="31"/>
        <v>50.050324795091178</v>
      </c>
      <c r="U307" s="87" t="s">
        <v>450</v>
      </c>
      <c r="V307" s="91">
        <f t="shared" si="35"/>
        <v>50.050324795091178</v>
      </c>
    </row>
    <row r="308" spans="1:22" ht="16">
      <c r="A308" s="35">
        <v>2019</v>
      </c>
      <c r="B308" s="51">
        <v>43538</v>
      </c>
      <c r="C308" s="38" t="s">
        <v>388</v>
      </c>
      <c r="D308" s="38" t="s">
        <v>367</v>
      </c>
      <c r="E308" s="38">
        <v>2</v>
      </c>
      <c r="F308" s="37">
        <v>0.42430555555555599</v>
      </c>
      <c r="G308" s="38">
        <v>30</v>
      </c>
      <c r="H308" s="12" t="s">
        <v>227</v>
      </c>
      <c r="I308" s="38" t="str">
        <f>VLOOKUP(H308,'Species List'!A$2:J$202,2,0)</f>
        <v>Hamlet spp.</v>
      </c>
      <c r="J308" s="38" t="str">
        <f>VLOOKUP(H308,'Species List'!A$2:J$202,3,0)</f>
        <v>Hypoplectrus puella</v>
      </c>
      <c r="K308" s="38" t="str">
        <f>VLOOKUP(H308,'Species List'!A$2:J$202,4,0)</f>
        <v>Serranidae</v>
      </c>
      <c r="L308" s="38" t="str">
        <f>VLOOKUP(H308,'Species List'!A$2:J$202,5,0)</f>
        <v>Carnivore</v>
      </c>
      <c r="M308" s="59">
        <v>10</v>
      </c>
      <c r="N308" s="59">
        <v>1</v>
      </c>
      <c r="O308" s="59"/>
      <c r="P308" s="44">
        <f>VLOOKUP(H308,'Species List'!A$2:J$202,6,0)</f>
        <v>1.7780000000000001E-2</v>
      </c>
      <c r="Q308" s="44">
        <f>VLOOKUP(H308,'Species List'!A$2:J$202,7,0)</f>
        <v>3.03</v>
      </c>
      <c r="R308" s="44" t="str">
        <f>VLOOKUP(H308,'Species List'!A$2:J$202,8,0)</f>
        <v>NA</v>
      </c>
      <c r="S308" s="44" t="str">
        <f>VLOOKUP(H308,'Species List'!A$2:J$202,9,0)</f>
        <v>NA</v>
      </c>
      <c r="T308" s="44">
        <f t="shared" si="31"/>
        <v>19.051613247124653</v>
      </c>
      <c r="U308" s="87" t="s">
        <v>450</v>
      </c>
      <c r="V308" s="91">
        <f t="shared" si="35"/>
        <v>19.051613247124653</v>
      </c>
    </row>
    <row r="309" spans="1:22" ht="16">
      <c r="A309" s="35">
        <v>2019</v>
      </c>
      <c r="B309" s="51">
        <v>43538</v>
      </c>
      <c r="C309" s="38" t="s">
        <v>388</v>
      </c>
      <c r="D309" s="38" t="s">
        <v>367</v>
      </c>
      <c r="E309" s="38">
        <v>2</v>
      </c>
      <c r="F309" s="37">
        <v>0.42430555555555599</v>
      </c>
      <c r="G309" s="38">
        <v>30</v>
      </c>
      <c r="H309" s="12" t="s">
        <v>256</v>
      </c>
      <c r="I309" s="38" t="str">
        <f>VLOOKUP(H309,'Species List'!A$2:J$202,2,0)</f>
        <v>Graysby</v>
      </c>
      <c r="J309" s="38" t="str">
        <f>VLOOKUP(H309,'Species List'!A$2:J$202,3,0)</f>
        <v>Cephalopholis cruentata</v>
      </c>
      <c r="K309" s="38" t="str">
        <f>VLOOKUP(H309,'Species List'!A$2:J$202,4,0)</f>
        <v>Serranidae</v>
      </c>
      <c r="L309" s="38" t="str">
        <f>VLOOKUP(H309,'Species List'!A$2:J$202,5,0)</f>
        <v>Carnivore</v>
      </c>
      <c r="M309" s="59">
        <v>16</v>
      </c>
      <c r="N309" s="59">
        <v>1</v>
      </c>
      <c r="O309" s="59"/>
      <c r="P309" s="44">
        <f>VLOOKUP(H309,'Species List'!A$2:J$202,6,0)</f>
        <v>1.1220000000000001E-2</v>
      </c>
      <c r="Q309" s="44">
        <f>VLOOKUP(H309,'Species List'!A$2:J$202,7,0)</f>
        <v>3.07</v>
      </c>
      <c r="R309" s="44" t="str">
        <f>VLOOKUP(H309,'Species List'!A$2:J$202,8,0)</f>
        <v>NA</v>
      </c>
      <c r="S309" s="44" t="str">
        <f>VLOOKUP(H309,'Species List'!A$2:J$202,9,0)</f>
        <v>NA</v>
      </c>
      <c r="T309" s="44">
        <f t="shared" si="31"/>
        <v>55.800900005529286</v>
      </c>
      <c r="U309" s="87" t="s">
        <v>450</v>
      </c>
      <c r="V309" s="91">
        <f t="shared" si="35"/>
        <v>55.800900005529286</v>
      </c>
    </row>
    <row r="310" spans="1:22" ht="16">
      <c r="A310" s="35">
        <v>2019</v>
      </c>
      <c r="B310" s="51">
        <v>43538</v>
      </c>
      <c r="C310" s="38" t="s">
        <v>388</v>
      </c>
      <c r="D310" s="38" t="s">
        <v>367</v>
      </c>
      <c r="E310" s="38">
        <v>2</v>
      </c>
      <c r="F310" s="37">
        <v>0.42430555555555599</v>
      </c>
      <c r="G310" s="38">
        <v>30</v>
      </c>
      <c r="H310" s="12" t="s">
        <v>251</v>
      </c>
      <c r="I310" s="38" t="str">
        <f>VLOOKUP(H310,'Species List'!A$2:J$202,2,0)</f>
        <v>Foureye Butterflyfish</v>
      </c>
      <c r="J310" s="38" t="str">
        <f>VLOOKUP(H310,'Species List'!A$2:J$202,3,0)</f>
        <v>Chaetodon capistratus</v>
      </c>
      <c r="K310" s="38" t="str">
        <f>VLOOKUP(H310,'Species List'!A$2:J$202,4,0)</f>
        <v>Chaetodontidae</v>
      </c>
      <c r="L310" s="38" t="str">
        <f>VLOOKUP(H310,'Species List'!A$2:J$202,5,0)</f>
        <v>Carnivore</v>
      </c>
      <c r="M310" s="59">
        <v>12</v>
      </c>
      <c r="N310" s="59">
        <v>2</v>
      </c>
      <c r="O310" s="59"/>
      <c r="P310" s="44">
        <f>VLOOKUP(H310,'Species List'!A$2:J$202,6,0)</f>
        <v>2.512E-2</v>
      </c>
      <c r="Q310" s="44">
        <f>VLOOKUP(H310,'Species List'!A$2:J$202,7,0)</f>
        <v>3.1</v>
      </c>
      <c r="R310" s="44" t="str">
        <f>VLOOKUP(H310,'Species List'!A$2:J$202,8,0)</f>
        <v>NA</v>
      </c>
      <c r="S310" s="44" t="str">
        <f>VLOOKUP(H310,'Species List'!A$2:J$202,9,0)</f>
        <v>NA</v>
      </c>
      <c r="T310" s="44">
        <f t="shared" si="31"/>
        <v>55.652092436993136</v>
      </c>
      <c r="U310" s="87" t="s">
        <v>450</v>
      </c>
      <c r="V310" s="91">
        <f t="shared" si="35"/>
        <v>111.30418487398627</v>
      </c>
    </row>
    <row r="311" spans="1:22" ht="16">
      <c r="A311" s="35">
        <v>2019</v>
      </c>
      <c r="B311" s="51">
        <v>43538</v>
      </c>
      <c r="C311" s="38" t="s">
        <v>388</v>
      </c>
      <c r="D311" s="38" t="s">
        <v>367</v>
      </c>
      <c r="E311" s="38">
        <v>2</v>
      </c>
      <c r="F311" s="37">
        <v>0.42430555555555599</v>
      </c>
      <c r="G311" s="38">
        <v>30</v>
      </c>
      <c r="H311" s="12" t="s">
        <v>310</v>
      </c>
      <c r="I311" s="38" t="str">
        <f>VLOOKUP(H311,'Species List'!A$2:J$202,2,0)</f>
        <v>Yellowhead Wrasse</v>
      </c>
      <c r="J311" s="38" t="str">
        <f>VLOOKUP(H311,'Species List'!A$2:J$202,3,0)</f>
        <v>Halichoeres garnoti</v>
      </c>
      <c r="K311" s="38" t="str">
        <f>VLOOKUP(H311,'Species List'!A$2:J$202,4,0)</f>
        <v>Labridae</v>
      </c>
      <c r="L311" s="38" t="str">
        <f>VLOOKUP(H311,'Species List'!A$2:J$202,5,0)</f>
        <v>Carnivore</v>
      </c>
      <c r="M311" s="59">
        <v>12</v>
      </c>
      <c r="N311" s="59">
        <v>3</v>
      </c>
      <c r="O311" s="59"/>
      <c r="P311" s="44">
        <f>VLOOKUP(H311,'Species List'!A$2:J$202,6,0)</f>
        <v>0.01</v>
      </c>
      <c r="Q311" s="44">
        <f>VLOOKUP(H311,'Species List'!A$2:J$202,7,0)</f>
        <v>3.13</v>
      </c>
      <c r="R311" s="44" t="str">
        <f>VLOOKUP(H311,'Species List'!A$2:J$202,8,0)</f>
        <v>NA</v>
      </c>
      <c r="S311" s="44" t="str">
        <f>VLOOKUP(H311,'Species List'!A$2:J$202,9,0)</f>
        <v>NA</v>
      </c>
      <c r="T311" s="44">
        <f t="shared" si="31"/>
        <v>23.869169040031956</v>
      </c>
      <c r="U311" s="87" t="s">
        <v>450</v>
      </c>
      <c r="V311" s="91">
        <f t="shared" si="35"/>
        <v>71.607507120095875</v>
      </c>
    </row>
    <row r="312" spans="1:22" ht="16">
      <c r="A312" s="35">
        <v>2019</v>
      </c>
      <c r="B312" s="51">
        <v>43538</v>
      </c>
      <c r="C312" s="38" t="s">
        <v>388</v>
      </c>
      <c r="D312" s="38" t="s">
        <v>367</v>
      </c>
      <c r="E312" s="38">
        <v>2</v>
      </c>
      <c r="F312" s="37">
        <v>0.42430555555555599</v>
      </c>
      <c r="G312" s="38">
        <v>30</v>
      </c>
      <c r="H312" s="12" t="s">
        <v>292</v>
      </c>
      <c r="I312" s="38" t="str">
        <f>VLOOKUP(H312,'Species List'!A$2:J$202,2,0)</f>
        <v>Smallmouth Grunt</v>
      </c>
      <c r="J312" s="38" t="str">
        <f>VLOOKUP(H312,'Species List'!A$2:J$202,3,0)</f>
        <v>Haemulon chrysargyreum</v>
      </c>
      <c r="K312" s="38" t="str">
        <f>VLOOKUP(H312,'Species List'!A$2:J$202,4,0)</f>
        <v>Haemulidae</v>
      </c>
      <c r="L312" s="38" t="str">
        <f>VLOOKUP(H312,'Species List'!A$2:J$202,5,0)</f>
        <v>Carnivore</v>
      </c>
      <c r="M312" s="59">
        <v>15</v>
      </c>
      <c r="N312" s="59">
        <v>2</v>
      </c>
      <c r="O312" s="59"/>
      <c r="P312" s="44">
        <f>VLOOKUP(H312,'Species List'!A$2:J$202,6,0)</f>
        <v>1.259E-2</v>
      </c>
      <c r="Q312" s="44">
        <f>VLOOKUP(H312,'Species List'!A$2:J$202,7,0)</f>
        <v>2.99</v>
      </c>
      <c r="R312" s="44" t="str">
        <f>VLOOKUP(H312,'Species List'!A$2:J$202,8,0)</f>
        <v>NA</v>
      </c>
      <c r="S312" s="44" t="str">
        <f>VLOOKUP(H312,'Species List'!A$2:J$202,9,0)</f>
        <v>NA</v>
      </c>
      <c r="T312" s="44">
        <f t="shared" si="31"/>
        <v>41.356006478222746</v>
      </c>
      <c r="U312" s="87" t="s">
        <v>450</v>
      </c>
      <c r="V312" s="91">
        <f t="shared" si="35"/>
        <v>82.712012956445491</v>
      </c>
    </row>
    <row r="313" spans="1:22" ht="16">
      <c r="A313" s="35">
        <v>2019</v>
      </c>
      <c r="B313" s="51">
        <v>43538</v>
      </c>
      <c r="C313" s="38" t="s">
        <v>388</v>
      </c>
      <c r="D313" s="38" t="s">
        <v>367</v>
      </c>
      <c r="E313" s="38">
        <v>2</v>
      </c>
      <c r="F313" s="37">
        <v>0.42430555555555599</v>
      </c>
      <c r="G313" s="38">
        <v>30</v>
      </c>
      <c r="H313" s="12" t="s">
        <v>253</v>
      </c>
      <c r="I313" s="38" t="str">
        <f>VLOOKUP(H313,'Species List'!A$2:J$202,2,0)</f>
        <v>French Grunt</v>
      </c>
      <c r="J313" s="38" t="str">
        <f>VLOOKUP(H313,'Species List'!A$2:J$202,3,0)</f>
        <v>Haemulon flavolineatum</v>
      </c>
      <c r="K313" s="38" t="str">
        <f>VLOOKUP(H313,'Species List'!A$2:J$202,4,0)</f>
        <v>Haemulidae</v>
      </c>
      <c r="L313" s="38" t="str">
        <f>VLOOKUP(H313,'Species List'!A$2:J$202,5,0)</f>
        <v>Carnivore</v>
      </c>
      <c r="M313" s="59">
        <v>16</v>
      </c>
      <c r="N313" s="59">
        <v>1</v>
      </c>
      <c r="O313" s="59"/>
      <c r="P313" s="44">
        <f>VLOOKUP(H313,'Species List'!A$2:J$202,6,0)</f>
        <v>1.349E-2</v>
      </c>
      <c r="Q313" s="44">
        <f>VLOOKUP(H313,'Species List'!A$2:J$202,7,0)</f>
        <v>3</v>
      </c>
      <c r="R313" s="44" t="str">
        <f>VLOOKUP(H313,'Species List'!A$2:J$202,8,0)</f>
        <v>NA</v>
      </c>
      <c r="S313" s="44" t="str">
        <f>VLOOKUP(H313,'Species List'!A$2:J$202,9,0)</f>
        <v>NA</v>
      </c>
      <c r="T313" s="44">
        <f t="shared" si="31"/>
        <v>55.255040000000001</v>
      </c>
      <c r="U313" s="87" t="s">
        <v>450</v>
      </c>
      <c r="V313" s="91">
        <f t="shared" si="35"/>
        <v>55.255040000000001</v>
      </c>
    </row>
    <row r="314" spans="1:22" ht="16">
      <c r="A314" s="35">
        <v>2019</v>
      </c>
      <c r="B314" s="51">
        <v>43538</v>
      </c>
      <c r="C314" s="38" t="s">
        <v>388</v>
      </c>
      <c r="D314" s="38" t="s">
        <v>367</v>
      </c>
      <c r="E314" s="38">
        <v>2</v>
      </c>
      <c r="F314" s="37">
        <v>0.42430555555555599</v>
      </c>
      <c r="G314" s="38">
        <v>30</v>
      </c>
      <c r="H314" s="12" t="s">
        <v>377</v>
      </c>
      <c r="I314" s="38" t="str">
        <f>VLOOKUP(H314,'Species List'!A$2:J$202,2,0)</f>
        <v>Whitespotted Filefish</v>
      </c>
      <c r="J314" s="38" t="str">
        <f>VLOOKUP(H314,'Species List'!A$2:J$202,3,0)</f>
        <v>Cantherhines macrocerus</v>
      </c>
      <c r="K314" s="38" t="str">
        <f>VLOOKUP(H314,'Species List'!A$2:J$202,4,0)</f>
        <v>Monacanthidae</v>
      </c>
      <c r="L314" s="38" t="str">
        <f>VLOOKUP(H314,'Species List'!A$2:J$202,5,0)</f>
        <v>Carnivore</v>
      </c>
      <c r="M314" s="59">
        <v>16</v>
      </c>
      <c r="N314" s="59">
        <v>1</v>
      </c>
      <c r="O314" s="59"/>
      <c r="P314" s="44">
        <f>VLOOKUP(H314,'Species List'!A$2:J$202,6,0)</f>
        <v>2.291E-2</v>
      </c>
      <c r="Q314" s="44">
        <f>VLOOKUP(H314,'Species List'!A$2:J$202,7,0)</f>
        <v>2.89</v>
      </c>
      <c r="R314" s="44" t="str">
        <f>VLOOKUP(H314,'Species List'!A$2:J$202,8,0)</f>
        <v>NA</v>
      </c>
      <c r="S314" s="44" t="str">
        <f>VLOOKUP(H314,'Species List'!A$2:J$202,9,0)</f>
        <v>NA</v>
      </c>
      <c r="T314" s="44">
        <f t="shared" si="31"/>
        <v>69.172239909148928</v>
      </c>
      <c r="U314" s="87" t="s">
        <v>450</v>
      </c>
      <c r="V314" s="91">
        <f t="shared" si="35"/>
        <v>69.172239909148928</v>
      </c>
    </row>
    <row r="315" spans="1:22" ht="16">
      <c r="A315" s="35">
        <v>2019</v>
      </c>
      <c r="B315" s="51">
        <v>43538</v>
      </c>
      <c r="C315" s="38" t="s">
        <v>388</v>
      </c>
      <c r="D315" s="38" t="s">
        <v>367</v>
      </c>
      <c r="E315" s="38">
        <v>2</v>
      </c>
      <c r="F315" s="37">
        <v>0.42430555555555555</v>
      </c>
      <c r="G315" s="38">
        <v>30</v>
      </c>
      <c r="H315" s="12" t="s">
        <v>302</v>
      </c>
      <c r="I315" s="38" t="str">
        <f>VLOOKUP(H315,'Species List'!A$2:J$202,2,0)</f>
        <v>Stoplight Parrotfish</v>
      </c>
      <c r="J315" s="38" t="str">
        <f>VLOOKUP(H315,'Species List'!A$2:J$202,3,0)</f>
        <v>Sparisoma viride</v>
      </c>
      <c r="K315" s="38" t="str">
        <f>VLOOKUP(H315,'Species List'!A$2:J$202,4,0)</f>
        <v>Scaridae</v>
      </c>
      <c r="L315" s="38" t="str">
        <f>VLOOKUP(H315,'Species List'!A$2:J$202,5,0)</f>
        <v>Herbivore</v>
      </c>
      <c r="M315" s="59">
        <v>32</v>
      </c>
      <c r="N315" s="59">
        <v>1</v>
      </c>
      <c r="O315" s="59" t="s">
        <v>369</v>
      </c>
      <c r="P315" s="44">
        <f>VLOOKUP(H315,'Species List'!A$2:J$202,6,0)</f>
        <v>1.38E-2</v>
      </c>
      <c r="Q315" s="44">
        <f>VLOOKUP(H315,'Species List'!A$2:J$202,7,0)</f>
        <v>3.04</v>
      </c>
      <c r="R315" s="44">
        <f>VLOOKUP(H315,'Species List'!A$2:J$202,8,0)</f>
        <v>-4.4317000000000002</v>
      </c>
      <c r="S315" s="44">
        <f>VLOOKUP(H315,'Species List'!A$2:J$202,9,0)</f>
        <v>2.9051</v>
      </c>
      <c r="T315" s="44">
        <f t="shared" si="31"/>
        <v>519.43955821229099</v>
      </c>
      <c r="U315" s="88">
        <f t="shared" ref="U315:U323" si="36">10^(R315+(S315*LOG(M315*10)))</f>
        <v>701.47339170910243</v>
      </c>
      <c r="V315" s="91">
        <f t="shared" ref="V315:V323" si="37">N315*U315</f>
        <v>701.47339170910243</v>
      </c>
    </row>
    <row r="316" spans="1:22" ht="16">
      <c r="A316" s="35">
        <v>2019</v>
      </c>
      <c r="B316" s="51">
        <v>43538</v>
      </c>
      <c r="C316" s="38" t="s">
        <v>388</v>
      </c>
      <c r="D316" s="38" t="s">
        <v>367</v>
      </c>
      <c r="E316" s="38">
        <v>2</v>
      </c>
      <c r="F316" s="37">
        <v>0.42430555555555555</v>
      </c>
      <c r="G316" s="38">
        <v>30</v>
      </c>
      <c r="H316" s="12" t="s">
        <v>302</v>
      </c>
      <c r="I316" s="38" t="str">
        <f>VLOOKUP(H316,'Species List'!A$2:J$202,2,0)</f>
        <v>Stoplight Parrotfish</v>
      </c>
      <c r="J316" s="38" t="str">
        <f>VLOOKUP(H316,'Species List'!A$2:J$202,3,0)</f>
        <v>Sparisoma viride</v>
      </c>
      <c r="K316" s="38" t="str">
        <f>VLOOKUP(H316,'Species List'!A$2:J$202,4,0)</f>
        <v>Scaridae</v>
      </c>
      <c r="L316" s="38" t="str">
        <f>VLOOKUP(H316,'Species List'!A$2:J$202,5,0)</f>
        <v>Herbivore</v>
      </c>
      <c r="M316" s="59">
        <v>35</v>
      </c>
      <c r="N316" s="59">
        <v>1</v>
      </c>
      <c r="O316" s="59" t="s">
        <v>369</v>
      </c>
      <c r="P316" s="44">
        <f>VLOOKUP(H316,'Species List'!A$2:J$202,6,0)</f>
        <v>1.38E-2</v>
      </c>
      <c r="Q316" s="44">
        <f>VLOOKUP(H316,'Species List'!A$2:J$202,7,0)</f>
        <v>3.04</v>
      </c>
      <c r="R316" s="44">
        <f>VLOOKUP(H316,'Species List'!A$2:J$202,8,0)</f>
        <v>-4.4317000000000002</v>
      </c>
      <c r="S316" s="44">
        <f>VLOOKUP(H316,'Species List'!A$2:J$202,9,0)</f>
        <v>2.9051</v>
      </c>
      <c r="T316" s="44">
        <f t="shared" si="31"/>
        <v>682.09668871823169</v>
      </c>
      <c r="U316" s="88">
        <f t="shared" si="36"/>
        <v>910.06429464234679</v>
      </c>
      <c r="V316" s="91">
        <f t="shared" si="37"/>
        <v>910.06429464234679</v>
      </c>
    </row>
    <row r="317" spans="1:22" ht="16">
      <c r="A317" s="35">
        <v>2019</v>
      </c>
      <c r="B317" s="51">
        <v>43538</v>
      </c>
      <c r="C317" s="38" t="s">
        <v>388</v>
      </c>
      <c r="D317" s="38" t="s">
        <v>367</v>
      </c>
      <c r="E317" s="38">
        <v>2</v>
      </c>
      <c r="F317" s="37">
        <v>0.42430555555555599</v>
      </c>
      <c r="G317" s="38">
        <v>30</v>
      </c>
      <c r="H317" s="12" t="s">
        <v>277</v>
      </c>
      <c r="I317" s="38" t="str">
        <f>VLOOKUP(H317,'Species List'!A$2:J$202,2,0)</f>
        <v>Queen Parrotfish</v>
      </c>
      <c r="J317" s="38" t="str">
        <f>VLOOKUP(H317,'Species List'!A$2:J$202,3,0)</f>
        <v>Scarus vetula</v>
      </c>
      <c r="K317" s="38" t="str">
        <f>VLOOKUP(H317,'Species List'!A$2:J$202,4,0)</f>
        <v>Scaridae</v>
      </c>
      <c r="L317" s="38" t="str">
        <f>VLOOKUP(H317,'Species List'!A$2:J$202,5,0)</f>
        <v>Herbivore</v>
      </c>
      <c r="M317" s="59">
        <v>40</v>
      </c>
      <c r="N317" s="59">
        <v>1</v>
      </c>
      <c r="O317" s="59" t="s">
        <v>369</v>
      </c>
      <c r="P317" s="44">
        <f>VLOOKUP(H317,'Species List'!A$2:J$202,6,0)</f>
        <v>1.38E-2</v>
      </c>
      <c r="Q317" s="44">
        <f>VLOOKUP(H317,'Species List'!A$2:J$202,7,0)</f>
        <v>3.03</v>
      </c>
      <c r="R317" s="44">
        <f>VLOOKUP(H317,'Species List'!A$2:J$202,8,0)</f>
        <v>-5.0162000000000004</v>
      </c>
      <c r="S317" s="44">
        <f>VLOOKUP(H317,'Species List'!A$2:J$202,9,0)</f>
        <v>3.1109</v>
      </c>
      <c r="T317" s="44">
        <f t="shared" si="31"/>
        <v>986.553996256544</v>
      </c>
      <c r="U317" s="88">
        <f t="shared" si="36"/>
        <v>1198.2527297145662</v>
      </c>
      <c r="V317" s="91">
        <f t="shared" si="37"/>
        <v>1198.2527297145662</v>
      </c>
    </row>
    <row r="318" spans="1:22" ht="16">
      <c r="A318" s="35">
        <v>2019</v>
      </c>
      <c r="B318" s="51">
        <v>43538</v>
      </c>
      <c r="C318" s="38" t="s">
        <v>388</v>
      </c>
      <c r="D318" s="38" t="s">
        <v>367</v>
      </c>
      <c r="E318" s="38">
        <v>2</v>
      </c>
      <c r="F318" s="37">
        <v>0.42430555555555599</v>
      </c>
      <c r="G318" s="38">
        <v>30</v>
      </c>
      <c r="H318" s="12" t="s">
        <v>249</v>
      </c>
      <c r="I318" s="38" t="str">
        <f>VLOOKUP(H318,'Species List'!A$2:J$202,2,0)</f>
        <v>Doctorfish</v>
      </c>
      <c r="J318" s="38" t="str">
        <f>VLOOKUP(H318,'Species List'!A$2:J$202,3,0)</f>
        <v>Acanthurus chirurgus</v>
      </c>
      <c r="K318" s="38" t="str">
        <f>VLOOKUP(H318,'Species List'!A$2:J$202,4,0)</f>
        <v>Acanthuridae</v>
      </c>
      <c r="L318" s="38" t="str">
        <f>VLOOKUP(H318,'Species List'!A$2:J$202,5,0)</f>
        <v>Herbivore</v>
      </c>
      <c r="M318" s="59">
        <v>12</v>
      </c>
      <c r="N318" s="59">
        <v>1</v>
      </c>
      <c r="O318" s="59"/>
      <c r="P318" s="44">
        <f>VLOOKUP(H318,'Species List'!A$2:J$202,6,0)</f>
        <v>2.0889999999999999E-2</v>
      </c>
      <c r="Q318" s="44">
        <f>VLOOKUP(H318,'Species List'!A$2:J$202,7,0)</f>
        <v>2.96</v>
      </c>
      <c r="R318" s="44">
        <f>VLOOKUP(H318,'Species List'!A$2:J$202,8,0)</f>
        <v>-2.4262000000000001</v>
      </c>
      <c r="S318" s="44">
        <f>VLOOKUP(H318,'Species List'!A$2:J$202,9,0)</f>
        <v>2.0768</v>
      </c>
      <c r="T318" s="44">
        <f t="shared" si="31"/>
        <v>32.682474295385305</v>
      </c>
      <c r="U318" s="88">
        <f t="shared" si="36"/>
        <v>77.954934647161181</v>
      </c>
      <c r="V318" s="91">
        <f t="shared" si="37"/>
        <v>77.954934647161181</v>
      </c>
    </row>
    <row r="319" spans="1:22" ht="16">
      <c r="A319" s="35">
        <v>2019</v>
      </c>
      <c r="B319" s="51">
        <v>43538</v>
      </c>
      <c r="C319" s="38" t="s">
        <v>388</v>
      </c>
      <c r="D319" s="38" t="s">
        <v>367</v>
      </c>
      <c r="E319" s="38">
        <v>2</v>
      </c>
      <c r="F319" s="37">
        <v>0.42430555555555599</v>
      </c>
      <c r="G319" s="38">
        <v>30</v>
      </c>
      <c r="H319" s="12" t="s">
        <v>274</v>
      </c>
      <c r="I319" s="38" t="str">
        <f>VLOOKUP(H319,'Species List'!A$2:J$202,2,0)</f>
        <v>Princess Parrotfish</v>
      </c>
      <c r="J319" s="38" t="str">
        <f>VLOOKUP(H319,'Species List'!A$2:J$202,3,0)</f>
        <v>Scarus taeniopterus</v>
      </c>
      <c r="K319" s="38" t="str">
        <f>VLOOKUP(H319,'Species List'!A$2:J$202,4,0)</f>
        <v>Scaridae</v>
      </c>
      <c r="L319" s="38" t="str">
        <f>VLOOKUP(H319,'Species List'!A$2:J$202,5,0)</f>
        <v>Herbivore</v>
      </c>
      <c r="M319" s="59">
        <v>27</v>
      </c>
      <c r="N319" s="59">
        <v>1</v>
      </c>
      <c r="O319" s="59" t="s">
        <v>369</v>
      </c>
      <c r="P319" s="44">
        <f>VLOOKUP(H319,'Species List'!A$2:J$202,6,0)</f>
        <v>3.3500000000000002E-2</v>
      </c>
      <c r="Q319" s="44">
        <f>VLOOKUP(H319,'Species List'!A$2:J$202,7,0)</f>
        <v>2.7086000000000001</v>
      </c>
      <c r="R319" s="44">
        <f>VLOOKUP(H319,'Species List'!A$2:J$202,8,0)</f>
        <v>-3.2256999999999998</v>
      </c>
      <c r="S319" s="44">
        <f>VLOOKUP(H319,'Species List'!A$2:J$202,9,0)</f>
        <v>2.3852000000000002</v>
      </c>
      <c r="T319" s="44">
        <f t="shared" si="31"/>
        <v>252.36940199976701</v>
      </c>
      <c r="U319" s="88">
        <f t="shared" si="36"/>
        <v>374.61818057408522</v>
      </c>
      <c r="V319" s="91">
        <f t="shared" si="37"/>
        <v>374.61818057408522</v>
      </c>
    </row>
    <row r="320" spans="1:22" ht="16">
      <c r="A320" s="35">
        <v>2019</v>
      </c>
      <c r="B320" s="51">
        <v>43538</v>
      </c>
      <c r="C320" s="38" t="s">
        <v>388</v>
      </c>
      <c r="D320" s="38" t="s">
        <v>367</v>
      </c>
      <c r="E320" s="38">
        <v>2</v>
      </c>
      <c r="F320" s="37">
        <v>0.42430555555555599</v>
      </c>
      <c r="G320" s="38">
        <v>30</v>
      </c>
      <c r="H320" s="12" t="s">
        <v>303</v>
      </c>
      <c r="I320" s="38" t="str">
        <f>VLOOKUP(H320,'Species List'!A$2:J$202,2,0)</f>
        <v>Striped Parrotfish</v>
      </c>
      <c r="J320" s="38" t="str">
        <f>VLOOKUP(H320,'Species List'!A$2:J$202,3,0)</f>
        <v>Scarus iserti</v>
      </c>
      <c r="K320" s="38" t="str">
        <f>VLOOKUP(H320,'Species List'!A$2:J$202,4,0)</f>
        <v>Scaridae</v>
      </c>
      <c r="L320" s="38" t="str">
        <f>VLOOKUP(H320,'Species List'!A$2:J$202,5,0)</f>
        <v>Herbivore</v>
      </c>
      <c r="M320" s="59">
        <v>23</v>
      </c>
      <c r="N320" s="59">
        <v>1</v>
      </c>
      <c r="O320" s="59" t="s">
        <v>369</v>
      </c>
      <c r="P320" s="44">
        <f>VLOOKUP(H320,'Species List'!A$2:J$202,6,0)</f>
        <v>1.0959999999999999E-2</v>
      </c>
      <c r="Q320" s="44">
        <f>VLOOKUP(H320,'Species List'!A$2:J$202,7,0)</f>
        <v>3.01</v>
      </c>
      <c r="R320" s="44">
        <f>VLOOKUP(H320,'Species List'!A$2:J$202,8,0)</f>
        <v>-4.8887</v>
      </c>
      <c r="S320" s="44">
        <f>VLOOKUP(H320,'Species List'!A$2:J$202,9,0)</f>
        <v>3.0548000000000002</v>
      </c>
      <c r="T320" s="44">
        <f t="shared" si="31"/>
        <v>137.59775259552106</v>
      </c>
      <c r="U320" s="88">
        <f t="shared" si="36"/>
        <v>211.79036238974825</v>
      </c>
      <c r="V320" s="91">
        <f t="shared" si="37"/>
        <v>211.79036238974825</v>
      </c>
    </row>
    <row r="321" spans="1:22" ht="16">
      <c r="A321" s="35">
        <v>2019</v>
      </c>
      <c r="B321" s="51">
        <v>43538</v>
      </c>
      <c r="C321" s="38" t="s">
        <v>388</v>
      </c>
      <c r="D321" s="38" t="s">
        <v>367</v>
      </c>
      <c r="E321" s="38">
        <v>2</v>
      </c>
      <c r="F321" s="37">
        <v>0.42430555555555599</v>
      </c>
      <c r="G321" s="38">
        <v>30</v>
      </c>
      <c r="H321" s="12" t="s">
        <v>277</v>
      </c>
      <c r="I321" s="38" t="str">
        <f>VLOOKUP(H321,'Species List'!A$2:J$202,2,0)</f>
        <v>Queen Parrotfish</v>
      </c>
      <c r="J321" s="38" t="str">
        <f>VLOOKUP(H321,'Species List'!A$2:J$202,3,0)</f>
        <v>Scarus vetula</v>
      </c>
      <c r="K321" s="38" t="str">
        <f>VLOOKUP(H321,'Species List'!A$2:J$202,4,0)</f>
        <v>Scaridae</v>
      </c>
      <c r="L321" s="38" t="str">
        <f>VLOOKUP(H321,'Species List'!A$2:J$202,5,0)</f>
        <v>Herbivore</v>
      </c>
      <c r="M321" s="59">
        <v>26</v>
      </c>
      <c r="N321" s="59">
        <v>1</v>
      </c>
      <c r="O321" s="59" t="s">
        <v>368</v>
      </c>
      <c r="P321" s="44">
        <f>VLOOKUP(H321,'Species List'!A$2:J$202,6,0)</f>
        <v>1.38E-2</v>
      </c>
      <c r="Q321" s="44">
        <f>VLOOKUP(H321,'Species List'!A$2:J$202,7,0)</f>
        <v>3.03</v>
      </c>
      <c r="R321" s="44">
        <f>VLOOKUP(H321,'Species List'!A$2:J$202,8,0)</f>
        <v>-5.0162000000000004</v>
      </c>
      <c r="S321" s="44">
        <f>VLOOKUP(H321,'Species List'!A$2:J$202,9,0)</f>
        <v>3.1109</v>
      </c>
      <c r="T321" s="44">
        <f t="shared" si="31"/>
        <v>267.45352779811407</v>
      </c>
      <c r="U321" s="88">
        <f t="shared" si="36"/>
        <v>313.71883111439962</v>
      </c>
      <c r="V321" s="91">
        <f t="shared" si="37"/>
        <v>313.71883111439962</v>
      </c>
    </row>
    <row r="322" spans="1:22" ht="16">
      <c r="A322" s="35">
        <v>2019</v>
      </c>
      <c r="B322" s="51">
        <v>43538</v>
      </c>
      <c r="C322" s="38" t="s">
        <v>388</v>
      </c>
      <c r="D322" s="38" t="s">
        <v>367</v>
      </c>
      <c r="E322" s="38">
        <v>2</v>
      </c>
      <c r="F322" s="37">
        <v>0.42430555555555599</v>
      </c>
      <c r="G322" s="38">
        <v>30</v>
      </c>
      <c r="H322" s="12" t="s">
        <v>277</v>
      </c>
      <c r="I322" s="38" t="str">
        <f>VLOOKUP(H322,'Species List'!A$2:J$202,2,0)</f>
        <v>Queen Parrotfish</v>
      </c>
      <c r="J322" s="38" t="str">
        <f>VLOOKUP(H322,'Species List'!A$2:J$202,3,0)</f>
        <v>Scarus vetula</v>
      </c>
      <c r="K322" s="38" t="str">
        <f>VLOOKUP(H322,'Species List'!A$2:J$202,4,0)</f>
        <v>Scaridae</v>
      </c>
      <c r="L322" s="38" t="str">
        <f>VLOOKUP(H322,'Species List'!A$2:J$202,5,0)</f>
        <v>Herbivore</v>
      </c>
      <c r="M322" s="59">
        <v>23</v>
      </c>
      <c r="N322" s="59">
        <v>1</v>
      </c>
      <c r="O322" s="59" t="s">
        <v>368</v>
      </c>
      <c r="P322" s="44">
        <f>VLOOKUP(H322,'Species List'!A$2:J$202,6,0)</f>
        <v>1.38E-2</v>
      </c>
      <c r="Q322" s="44">
        <f>VLOOKUP(H322,'Species List'!A$2:J$202,7,0)</f>
        <v>3.03</v>
      </c>
      <c r="R322" s="44">
        <f>VLOOKUP(H322,'Species List'!A$2:J$202,8,0)</f>
        <v>-5.0162000000000004</v>
      </c>
      <c r="S322" s="44">
        <f>VLOOKUP(H322,'Species List'!A$2:J$202,9,0)</f>
        <v>3.1109</v>
      </c>
      <c r="T322" s="44">
        <f t="shared" ref="T322:T385" si="38">P322*M322^Q322</f>
        <v>184.46519255545186</v>
      </c>
      <c r="U322" s="88">
        <f t="shared" si="36"/>
        <v>214.23929230422809</v>
      </c>
      <c r="V322" s="91">
        <f t="shared" si="37"/>
        <v>214.23929230422809</v>
      </c>
    </row>
    <row r="323" spans="1:22" ht="16">
      <c r="A323" s="35">
        <v>2019</v>
      </c>
      <c r="B323" s="51">
        <v>43538</v>
      </c>
      <c r="C323" s="38" t="s">
        <v>388</v>
      </c>
      <c r="D323" s="38" t="s">
        <v>367</v>
      </c>
      <c r="E323" s="38">
        <v>2</v>
      </c>
      <c r="F323" s="37">
        <v>0.42430555555555599</v>
      </c>
      <c r="G323" s="38">
        <v>30</v>
      </c>
      <c r="H323" s="12" t="s">
        <v>302</v>
      </c>
      <c r="I323" s="38" t="str">
        <f>VLOOKUP(H323,'Species List'!A$2:J$202,2,0)</f>
        <v>Stoplight Parrotfish</v>
      </c>
      <c r="J323" s="38" t="str">
        <f>VLOOKUP(H323,'Species List'!A$2:J$202,3,0)</f>
        <v>Sparisoma viride</v>
      </c>
      <c r="K323" s="38" t="str">
        <f>VLOOKUP(H323,'Species List'!A$2:J$202,4,0)</f>
        <v>Scaridae</v>
      </c>
      <c r="L323" s="38" t="str">
        <f>VLOOKUP(H323,'Species List'!A$2:J$202,5,0)</f>
        <v>Herbivore</v>
      </c>
      <c r="M323" s="59">
        <v>25</v>
      </c>
      <c r="N323" s="59">
        <v>1</v>
      </c>
      <c r="O323" s="59" t="s">
        <v>368</v>
      </c>
      <c r="P323" s="44">
        <f>VLOOKUP(H323,'Species List'!A$2:J$202,6,0)</f>
        <v>1.38E-2</v>
      </c>
      <c r="Q323" s="44">
        <f>VLOOKUP(H323,'Species List'!A$2:J$202,7,0)</f>
        <v>3.04</v>
      </c>
      <c r="R323" s="44">
        <f>VLOOKUP(H323,'Species List'!A$2:J$202,8,0)</f>
        <v>-4.4317000000000002</v>
      </c>
      <c r="S323" s="44">
        <f>VLOOKUP(H323,'Species List'!A$2:J$202,9,0)</f>
        <v>2.9051</v>
      </c>
      <c r="T323" s="44">
        <f t="shared" si="38"/>
        <v>245.25434644114358</v>
      </c>
      <c r="U323" s="88">
        <f t="shared" si="36"/>
        <v>342.41715863912742</v>
      </c>
      <c r="V323" s="91">
        <f t="shared" si="37"/>
        <v>342.41715863912742</v>
      </c>
    </row>
    <row r="324" spans="1:22" ht="16">
      <c r="A324" s="35">
        <v>2019</v>
      </c>
      <c r="B324" s="51">
        <v>43538</v>
      </c>
      <c r="C324" s="38" t="s">
        <v>388</v>
      </c>
      <c r="D324" s="38" t="s">
        <v>367</v>
      </c>
      <c r="E324" s="38">
        <v>2</v>
      </c>
      <c r="F324" s="37">
        <v>0.42430555555555599</v>
      </c>
      <c r="G324" s="38">
        <v>30</v>
      </c>
      <c r="H324" s="12" t="s">
        <v>378</v>
      </c>
      <c r="I324" s="38" t="str">
        <f>VLOOKUP(H324,'Species List'!A$2:J$202,2,0)</f>
        <v>Orangespotted Filefish</v>
      </c>
      <c r="J324" s="38" t="str">
        <f>VLOOKUP(H324,'Species List'!A$2:J$202,3,0)</f>
        <v>Cantherhines pullus</v>
      </c>
      <c r="K324" s="38" t="str">
        <f>VLOOKUP(H324,'Species List'!A$2:J$202,4,0)</f>
        <v>Monacanthidae</v>
      </c>
      <c r="L324" s="38" t="str">
        <f>VLOOKUP(H324,'Species List'!A$2:J$202,5,0)</f>
        <v>Omnivore</v>
      </c>
      <c r="M324" s="59">
        <v>10</v>
      </c>
      <c r="N324" s="59">
        <v>1</v>
      </c>
      <c r="O324" s="59"/>
      <c r="P324" s="44">
        <f>VLOOKUP(H324,'Species List'!A$2:J$202,6,0)</f>
        <v>2.291E-2</v>
      </c>
      <c r="Q324" s="44">
        <f>VLOOKUP(H324,'Species List'!A$2:J$202,7,0)</f>
        <v>2.87</v>
      </c>
      <c r="R324" s="44" t="str">
        <f>VLOOKUP(H324,'Species List'!A$2:J$202,8,0)</f>
        <v>NA</v>
      </c>
      <c r="S324" s="44" t="str">
        <f>VLOOKUP(H324,'Species List'!A$2:J$202,9,0)</f>
        <v>NA</v>
      </c>
      <c r="T324" s="44">
        <f t="shared" si="38"/>
        <v>16.983417628204037</v>
      </c>
      <c r="U324" s="87" t="s">
        <v>450</v>
      </c>
      <c r="V324" s="91">
        <f t="shared" ref="V324:V354" si="39">N324*T324</f>
        <v>16.983417628204037</v>
      </c>
    </row>
    <row r="325" spans="1:22" ht="16">
      <c r="A325" s="35">
        <v>2019</v>
      </c>
      <c r="B325" s="51">
        <v>43538</v>
      </c>
      <c r="C325" s="38" t="s">
        <v>388</v>
      </c>
      <c r="D325" s="38" t="s">
        <v>367</v>
      </c>
      <c r="E325" s="38">
        <v>2</v>
      </c>
      <c r="F325" s="37">
        <v>0.42430555555555599</v>
      </c>
      <c r="G325" s="38">
        <v>30</v>
      </c>
      <c r="H325" s="12" t="s">
        <v>287</v>
      </c>
      <c r="I325" s="38" t="str">
        <f>VLOOKUP(H325,'Species List'!A$2:J$202,2,0)</f>
        <v>Scrawled Filefish</v>
      </c>
      <c r="J325" s="38" t="str">
        <f>VLOOKUP(H325,'Species List'!A$2:J$202,3,0)</f>
        <v>Aluterus scriptus</v>
      </c>
      <c r="K325" s="38" t="str">
        <f>VLOOKUP(H325,'Species List'!A$2:J$202,4,0)</f>
        <v>Monacanthidae</v>
      </c>
      <c r="L325" s="38" t="str">
        <f>VLOOKUP(H325,'Species List'!A$2:J$202,5,0)</f>
        <v>Omnivore</v>
      </c>
      <c r="M325" s="59">
        <v>30</v>
      </c>
      <c r="N325" s="59">
        <v>1</v>
      </c>
      <c r="O325" s="59"/>
      <c r="P325" s="44">
        <f>VLOOKUP(H325,'Species List'!A$2:J$202,6,0)</f>
        <v>0.82299999999999995</v>
      </c>
      <c r="Q325" s="44">
        <f>VLOOKUP(H325,'Species List'!A$2:J$202,7,0)</f>
        <v>1.8136000000000001</v>
      </c>
      <c r="R325" s="44" t="str">
        <f>VLOOKUP(H325,'Species List'!A$2:J$202,8,0)</f>
        <v>NA</v>
      </c>
      <c r="S325" s="44" t="str">
        <f>VLOOKUP(H325,'Species List'!A$2:J$202,9,0)</f>
        <v>NA</v>
      </c>
      <c r="T325" s="44">
        <f t="shared" si="38"/>
        <v>392.92253994947214</v>
      </c>
      <c r="U325" s="87" t="s">
        <v>450</v>
      </c>
      <c r="V325" s="91">
        <f t="shared" si="39"/>
        <v>392.92253994947214</v>
      </c>
    </row>
    <row r="326" spans="1:22" ht="16">
      <c r="A326" s="35">
        <v>2019</v>
      </c>
      <c r="B326" s="51">
        <v>43538</v>
      </c>
      <c r="C326" s="38" t="s">
        <v>388</v>
      </c>
      <c r="D326" s="38" t="s">
        <v>367</v>
      </c>
      <c r="E326" s="38">
        <v>2</v>
      </c>
      <c r="F326" s="37">
        <v>0.42430555555555599</v>
      </c>
      <c r="G326" s="38">
        <v>30</v>
      </c>
      <c r="H326" s="12" t="s">
        <v>239</v>
      </c>
      <c r="I326" s="38" t="str">
        <f>VLOOKUP(H326,'Species List'!A$2:J$202,2,0)</f>
        <v>Brown Chromis</v>
      </c>
      <c r="J326" s="38" t="str">
        <f>VLOOKUP(H326,'Species List'!A$2:J$202,3,0)</f>
        <v>Chromis multilineata</v>
      </c>
      <c r="K326" s="38" t="str">
        <f>VLOOKUP(H326,'Species List'!A$2:J$202,4,0)</f>
        <v>Pomacentridae</v>
      </c>
      <c r="L326" s="38" t="str">
        <f>VLOOKUP(H326,'Species List'!A$2:J$202,5,0)</f>
        <v>Planktivore</v>
      </c>
      <c r="M326" s="59">
        <v>10</v>
      </c>
      <c r="N326" s="59">
        <v>50</v>
      </c>
      <c r="O326" s="59"/>
      <c r="P326" s="44">
        <f>VLOOKUP(H326,'Species List'!A$2:J$202,6,0)</f>
        <v>1.4789999999999999E-2</v>
      </c>
      <c r="Q326" s="44">
        <f>VLOOKUP(H326,'Species List'!A$2:J$202,7,0)</f>
        <v>2.98</v>
      </c>
      <c r="R326" s="44" t="str">
        <f>VLOOKUP(H326,'Species List'!A$2:J$202,8,0)</f>
        <v>NA</v>
      </c>
      <c r="S326" s="44" t="str">
        <f>VLOOKUP(H326,'Species List'!A$2:J$202,9,0)</f>
        <v>NA</v>
      </c>
      <c r="T326" s="44">
        <f t="shared" si="38"/>
        <v>14.124340347257048</v>
      </c>
      <c r="U326" s="87" t="s">
        <v>450</v>
      </c>
      <c r="V326" s="91">
        <f t="shared" si="39"/>
        <v>706.2170173628524</v>
      </c>
    </row>
    <row r="327" spans="1:22" ht="16">
      <c r="A327" s="35">
        <v>2019</v>
      </c>
      <c r="B327" s="51">
        <v>43538</v>
      </c>
      <c r="C327" s="38" t="s">
        <v>388</v>
      </c>
      <c r="D327" s="38" t="s">
        <v>367</v>
      </c>
      <c r="E327" s="38">
        <v>2</v>
      </c>
      <c r="F327" s="37">
        <v>0.42430555555555599</v>
      </c>
      <c r="G327" s="38">
        <v>30</v>
      </c>
      <c r="H327" s="12" t="s">
        <v>239</v>
      </c>
      <c r="I327" s="38" t="str">
        <f>VLOOKUP(H327,'Species List'!A$2:J$202,2,0)</f>
        <v>Brown Chromis</v>
      </c>
      <c r="J327" s="38" t="str">
        <f>VLOOKUP(H327,'Species List'!A$2:J$202,3,0)</f>
        <v>Chromis multilineata</v>
      </c>
      <c r="K327" s="38" t="str">
        <f>VLOOKUP(H327,'Species List'!A$2:J$202,4,0)</f>
        <v>Pomacentridae</v>
      </c>
      <c r="L327" s="38" t="str">
        <f>VLOOKUP(H327,'Species List'!A$2:J$202,5,0)</f>
        <v>Planktivore</v>
      </c>
      <c r="M327" s="59">
        <v>15</v>
      </c>
      <c r="N327" s="59">
        <v>20</v>
      </c>
      <c r="O327" s="59"/>
      <c r="P327" s="44">
        <f>VLOOKUP(H327,'Species List'!A$2:J$202,6,0)</f>
        <v>1.4789999999999999E-2</v>
      </c>
      <c r="Q327" s="44">
        <f>VLOOKUP(H327,'Species List'!A$2:J$202,7,0)</f>
        <v>2.98</v>
      </c>
      <c r="R327" s="44" t="str">
        <f>VLOOKUP(H327,'Species List'!A$2:J$202,8,0)</f>
        <v>NA</v>
      </c>
      <c r="S327" s="44" t="str">
        <f>VLOOKUP(H327,'Species List'!A$2:J$202,9,0)</f>
        <v>NA</v>
      </c>
      <c r="T327" s="44">
        <f t="shared" si="38"/>
        <v>47.2846442553682</v>
      </c>
      <c r="U327" s="87" t="s">
        <v>450</v>
      </c>
      <c r="V327" s="91">
        <f t="shared" si="39"/>
        <v>945.69288510736396</v>
      </c>
    </row>
    <row r="328" spans="1:22" ht="16">
      <c r="A328" s="35">
        <v>2019</v>
      </c>
      <c r="B328" s="51">
        <v>43538</v>
      </c>
      <c r="C328" s="38" t="s">
        <v>388</v>
      </c>
      <c r="D328" s="38" t="s">
        <v>367</v>
      </c>
      <c r="E328" s="38">
        <v>2</v>
      </c>
      <c r="F328" s="37">
        <v>0.42430555555555599</v>
      </c>
      <c r="G328" s="38">
        <v>30</v>
      </c>
      <c r="H328" s="12" t="s">
        <v>239</v>
      </c>
      <c r="I328" s="38" t="str">
        <f>VLOOKUP(H328,'Species List'!A$2:J$202,2,0)</f>
        <v>Brown Chromis</v>
      </c>
      <c r="J328" s="38" t="str">
        <f>VLOOKUP(H328,'Species List'!A$2:J$202,3,0)</f>
        <v>Chromis multilineata</v>
      </c>
      <c r="K328" s="38" t="str">
        <f>VLOOKUP(H328,'Species List'!A$2:J$202,4,0)</f>
        <v>Pomacentridae</v>
      </c>
      <c r="L328" s="38" t="str">
        <f>VLOOKUP(H328,'Species List'!A$2:J$202,5,0)</f>
        <v>Planktivore</v>
      </c>
      <c r="M328" s="59">
        <v>14</v>
      </c>
      <c r="N328" s="59">
        <v>10</v>
      </c>
      <c r="O328" s="59"/>
      <c r="P328" s="44">
        <f>VLOOKUP(H328,'Species List'!A$2:J$202,6,0)</f>
        <v>1.4789999999999999E-2</v>
      </c>
      <c r="Q328" s="44">
        <f>VLOOKUP(H328,'Species List'!A$2:J$202,7,0)</f>
        <v>2.98</v>
      </c>
      <c r="R328" s="44" t="str">
        <f>VLOOKUP(H328,'Species List'!A$2:J$202,8,0)</f>
        <v>NA</v>
      </c>
      <c r="S328" s="44" t="str">
        <f>VLOOKUP(H328,'Species List'!A$2:J$202,9,0)</f>
        <v>NA</v>
      </c>
      <c r="T328" s="44">
        <f t="shared" si="38"/>
        <v>38.49725114809862</v>
      </c>
      <c r="U328" s="87" t="s">
        <v>450</v>
      </c>
      <c r="V328" s="91">
        <f t="shared" si="39"/>
        <v>384.97251148098621</v>
      </c>
    </row>
    <row r="329" spans="1:22" ht="16">
      <c r="A329" s="35">
        <v>2019</v>
      </c>
      <c r="B329" s="51">
        <v>43538</v>
      </c>
      <c r="C329" s="38" t="s">
        <v>388</v>
      </c>
      <c r="D329" s="38" t="s">
        <v>367</v>
      </c>
      <c r="E329" s="38">
        <v>2</v>
      </c>
      <c r="F329" s="37">
        <v>0.42430555555555599</v>
      </c>
      <c r="G329" s="38">
        <v>30</v>
      </c>
      <c r="H329" s="12" t="s">
        <v>239</v>
      </c>
      <c r="I329" s="38" t="str">
        <f>VLOOKUP(H329,'Species List'!A$2:J$202,2,0)</f>
        <v>Brown Chromis</v>
      </c>
      <c r="J329" s="38" t="str">
        <f>VLOOKUP(H329,'Species List'!A$2:J$202,3,0)</f>
        <v>Chromis multilineata</v>
      </c>
      <c r="K329" s="38" t="str">
        <f>VLOOKUP(H329,'Species List'!A$2:J$202,4,0)</f>
        <v>Pomacentridae</v>
      </c>
      <c r="L329" s="38" t="str">
        <f>VLOOKUP(H329,'Species List'!A$2:J$202,5,0)</f>
        <v>Planktivore</v>
      </c>
      <c r="M329" s="59">
        <v>3</v>
      </c>
      <c r="N329" s="59">
        <v>40</v>
      </c>
      <c r="O329" s="59"/>
      <c r="P329" s="44">
        <f>VLOOKUP(H329,'Species List'!A$2:J$202,6,0)</f>
        <v>1.4789999999999999E-2</v>
      </c>
      <c r="Q329" s="44">
        <f>VLOOKUP(H329,'Species List'!A$2:J$202,7,0)</f>
        <v>2.98</v>
      </c>
      <c r="R329" s="44" t="str">
        <f>VLOOKUP(H329,'Species List'!A$2:J$202,8,0)</f>
        <v>NA</v>
      </c>
      <c r="S329" s="44" t="str">
        <f>VLOOKUP(H329,'Species List'!A$2:J$202,9,0)</f>
        <v>NA</v>
      </c>
      <c r="T329" s="44">
        <f t="shared" si="38"/>
        <v>0.39065151514322999</v>
      </c>
      <c r="U329" s="87" t="s">
        <v>450</v>
      </c>
      <c r="V329" s="91">
        <f t="shared" si="39"/>
        <v>15.626060605729199</v>
      </c>
    </row>
    <row r="330" spans="1:22" ht="16">
      <c r="A330" s="35">
        <v>2019</v>
      </c>
      <c r="B330" s="51">
        <v>43538</v>
      </c>
      <c r="C330" s="38" t="s">
        <v>388</v>
      </c>
      <c r="D330" s="38" t="s">
        <v>367</v>
      </c>
      <c r="E330" s="38">
        <v>3</v>
      </c>
      <c r="F330" s="37">
        <v>0.43263888888888885</v>
      </c>
      <c r="G330" s="38">
        <v>29</v>
      </c>
      <c r="H330" s="12" t="s">
        <v>286</v>
      </c>
      <c r="I330" s="38" t="str">
        <f>VLOOKUP(H330,'Species List'!A$2:J$202,2,0)</f>
        <v>Schoolmaster snapper</v>
      </c>
      <c r="J330" s="38" t="str">
        <f>VLOOKUP(H330,'Species List'!A$2:J$202,3,0)</f>
        <v>Lutjanus apodus</v>
      </c>
      <c r="K330" s="38" t="str">
        <f>VLOOKUP(H330,'Species List'!A$2:J$202,4,0)</f>
        <v>Lutjanidae</v>
      </c>
      <c r="L330" s="38" t="str">
        <f>VLOOKUP(H330,'Species List'!A$2:J$202,5,0)</f>
        <v>Carnivore</v>
      </c>
      <c r="M330" s="59">
        <v>32</v>
      </c>
      <c r="N330" s="59">
        <v>1</v>
      </c>
      <c r="O330" s="59"/>
      <c r="P330" s="44">
        <f>VLOOKUP(H330,'Species List'!A$2:J$202,6,0)</f>
        <v>1.413E-2</v>
      </c>
      <c r="Q330" s="44">
        <f>VLOOKUP(H330,'Species List'!A$2:J$202,7,0)</f>
        <v>2.98</v>
      </c>
      <c r="R330" s="44" t="str">
        <f>VLOOKUP(H330,'Species List'!A$2:J$202,8,0)</f>
        <v>NA</v>
      </c>
      <c r="S330" s="44" t="str">
        <f>VLOOKUP(H330,'Species List'!A$2:J$202,9,0)</f>
        <v>NA</v>
      </c>
      <c r="T330" s="44">
        <f t="shared" si="38"/>
        <v>432.00532219216183</v>
      </c>
      <c r="U330" s="87" t="s">
        <v>450</v>
      </c>
      <c r="V330" s="91">
        <f t="shared" si="39"/>
        <v>432.00532219216183</v>
      </c>
    </row>
    <row r="331" spans="1:22" ht="16">
      <c r="A331" s="35">
        <v>2019</v>
      </c>
      <c r="B331" s="51">
        <v>43538</v>
      </c>
      <c r="C331" s="38" t="s">
        <v>388</v>
      </c>
      <c r="D331" s="38" t="s">
        <v>367</v>
      </c>
      <c r="E331" s="38">
        <v>3</v>
      </c>
      <c r="F331" s="37">
        <v>0.43263888888888885</v>
      </c>
      <c r="G331" s="38">
        <v>29</v>
      </c>
      <c r="H331" s="12" t="s">
        <v>286</v>
      </c>
      <c r="I331" s="38" t="str">
        <f>VLOOKUP(H331,'Species List'!A$2:J$202,2,0)</f>
        <v>Schoolmaster snapper</v>
      </c>
      <c r="J331" s="38" t="str">
        <f>VLOOKUP(H331,'Species List'!A$2:J$202,3,0)</f>
        <v>Lutjanus apodus</v>
      </c>
      <c r="K331" s="38" t="str">
        <f>VLOOKUP(H331,'Species List'!A$2:J$202,4,0)</f>
        <v>Lutjanidae</v>
      </c>
      <c r="L331" s="38" t="str">
        <f>VLOOKUP(H331,'Species List'!A$2:J$202,5,0)</f>
        <v>Carnivore</v>
      </c>
      <c r="M331" s="59">
        <v>24</v>
      </c>
      <c r="N331" s="59">
        <v>1</v>
      </c>
      <c r="O331" s="59"/>
      <c r="P331" s="44">
        <f>VLOOKUP(H331,'Species List'!A$2:J$202,6,0)</f>
        <v>1.413E-2</v>
      </c>
      <c r="Q331" s="44">
        <f>VLOOKUP(H331,'Species List'!A$2:J$202,7,0)</f>
        <v>2.98</v>
      </c>
      <c r="R331" s="44" t="str">
        <f>VLOOKUP(H331,'Species List'!A$2:J$202,8,0)</f>
        <v>NA</v>
      </c>
      <c r="S331" s="44" t="str">
        <f>VLOOKUP(H331,'Species List'!A$2:J$202,9,0)</f>
        <v>NA</v>
      </c>
      <c r="T331" s="44">
        <f t="shared" si="38"/>
        <v>183.30388184120486</v>
      </c>
      <c r="U331" s="87" t="s">
        <v>450</v>
      </c>
      <c r="V331" s="91">
        <f t="shared" si="39"/>
        <v>183.30388184120486</v>
      </c>
    </row>
    <row r="332" spans="1:22" ht="16">
      <c r="A332" s="35">
        <v>2019</v>
      </c>
      <c r="B332" s="51">
        <v>43538</v>
      </c>
      <c r="C332" s="38" t="s">
        <v>388</v>
      </c>
      <c r="D332" s="38" t="s">
        <v>367</v>
      </c>
      <c r="E332" s="38">
        <v>3</v>
      </c>
      <c r="F332" s="37">
        <v>0.43263888888888902</v>
      </c>
      <c r="G332" s="38">
        <v>29</v>
      </c>
      <c r="H332" s="12" t="s">
        <v>256</v>
      </c>
      <c r="I332" s="38" t="str">
        <f>VLOOKUP(H332,'Species List'!A$2:J$202,2,0)</f>
        <v>Graysby</v>
      </c>
      <c r="J332" s="38" t="str">
        <f>VLOOKUP(H332,'Species List'!A$2:J$202,3,0)</f>
        <v>Cephalopholis cruentata</v>
      </c>
      <c r="K332" s="38" t="str">
        <f>VLOOKUP(H332,'Species List'!A$2:J$202,4,0)</f>
        <v>Serranidae</v>
      </c>
      <c r="L332" s="38" t="str">
        <f>VLOOKUP(H332,'Species List'!A$2:J$202,5,0)</f>
        <v>Carnivore</v>
      </c>
      <c r="M332" s="59">
        <v>20</v>
      </c>
      <c r="N332" s="59">
        <v>1</v>
      </c>
      <c r="O332" s="59"/>
      <c r="P332" s="44">
        <f>VLOOKUP(H332,'Species List'!A$2:J$202,6,0)</f>
        <v>1.1220000000000001E-2</v>
      </c>
      <c r="Q332" s="44">
        <f>VLOOKUP(H332,'Species List'!A$2:J$202,7,0)</f>
        <v>3.07</v>
      </c>
      <c r="R332" s="44" t="str">
        <f>VLOOKUP(H332,'Species List'!A$2:J$202,8,0)</f>
        <v>NA</v>
      </c>
      <c r="S332" s="44" t="str">
        <f>VLOOKUP(H332,'Species List'!A$2:J$202,9,0)</f>
        <v>NA</v>
      </c>
      <c r="T332" s="44">
        <f t="shared" si="38"/>
        <v>110.70186655152514</v>
      </c>
      <c r="U332" s="87" t="s">
        <v>450</v>
      </c>
      <c r="V332" s="91">
        <f t="shared" si="39"/>
        <v>110.70186655152514</v>
      </c>
    </row>
    <row r="333" spans="1:22" ht="16">
      <c r="A333" s="35">
        <v>2019</v>
      </c>
      <c r="B333" s="51">
        <v>43538</v>
      </c>
      <c r="C333" s="38" t="s">
        <v>388</v>
      </c>
      <c r="D333" s="38" t="s">
        <v>367</v>
      </c>
      <c r="E333" s="38">
        <v>3</v>
      </c>
      <c r="F333" s="37">
        <v>0.43263888888888902</v>
      </c>
      <c r="G333" s="38">
        <v>29</v>
      </c>
      <c r="H333" s="12" t="s">
        <v>348</v>
      </c>
      <c r="I333" s="38" t="str">
        <f>VLOOKUP(H333,'Species List'!A$2:J$202,2,0)</f>
        <v>Atlantic trumpetfish</v>
      </c>
      <c r="J333" s="38" t="str">
        <f>VLOOKUP(H333,'Species List'!A$2:J$202,3,0)</f>
        <v>Aulostomus maculatus</v>
      </c>
      <c r="K333" s="38" t="str">
        <f>VLOOKUP(H333,'Species List'!A$2:J$202,4,0)</f>
        <v>Aulostomidae</v>
      </c>
      <c r="L333" s="38" t="str">
        <f>VLOOKUP(H333,'Species List'!A$2:J$202,5,0)</f>
        <v>Carnivore</v>
      </c>
      <c r="M333" s="59">
        <v>28</v>
      </c>
      <c r="N333" s="59">
        <v>1</v>
      </c>
      <c r="O333" s="59"/>
      <c r="P333" s="44">
        <f>VLOOKUP(H333,'Species List'!A$2:J$202,6,0)</f>
        <v>1E-4</v>
      </c>
      <c r="Q333" s="44">
        <f>VLOOKUP(H333,'Species List'!A$2:J$202,7,0)</f>
        <v>3.5539999999999998</v>
      </c>
      <c r="R333" s="44" t="str">
        <f>VLOOKUP(H333,'Species List'!A$2:J$202,8,0)</f>
        <v>NA</v>
      </c>
      <c r="S333" s="44" t="str">
        <f>VLOOKUP(H333,'Species List'!A$2:J$202,9,0)</f>
        <v>NA</v>
      </c>
      <c r="T333" s="44">
        <f t="shared" si="38"/>
        <v>13.905917336163103</v>
      </c>
      <c r="U333" s="87" t="s">
        <v>450</v>
      </c>
      <c r="V333" s="91">
        <f t="shared" si="39"/>
        <v>13.905917336163103</v>
      </c>
    </row>
    <row r="334" spans="1:22" ht="16">
      <c r="A334" s="35">
        <v>2019</v>
      </c>
      <c r="B334" s="51">
        <v>43538</v>
      </c>
      <c r="C334" s="38" t="s">
        <v>388</v>
      </c>
      <c r="D334" s="38" t="s">
        <v>367</v>
      </c>
      <c r="E334" s="38">
        <v>3</v>
      </c>
      <c r="F334" s="37">
        <v>0.43263888888888902</v>
      </c>
      <c r="G334" s="38">
        <v>29</v>
      </c>
      <c r="H334" s="12" t="s">
        <v>225</v>
      </c>
      <c r="I334" s="38" t="str">
        <f>VLOOKUP(H334,'Species List'!A$2:J$202,2,0)</f>
        <v>Bar Jack</v>
      </c>
      <c r="J334" s="38" t="str">
        <f>VLOOKUP(H334,'Species List'!A$2:J$202,3,0)</f>
        <v>Caranx ruber</v>
      </c>
      <c r="K334" s="38" t="str">
        <f>VLOOKUP(H334,'Species List'!A$2:J$202,4,0)</f>
        <v>Carangidae</v>
      </c>
      <c r="L334" s="38" t="str">
        <f>VLOOKUP(H334,'Species List'!A$2:J$202,5,0)</f>
        <v>Carnivore</v>
      </c>
      <c r="M334" s="59">
        <v>20</v>
      </c>
      <c r="N334" s="59">
        <v>1</v>
      </c>
      <c r="O334" s="59"/>
      <c r="P334" s="44">
        <f>VLOOKUP(H334,'Species List'!A$2:J$202,6,0)</f>
        <v>1.6979999999999999E-2</v>
      </c>
      <c r="Q334" s="44">
        <f>VLOOKUP(H334,'Species List'!A$2:J$202,7,0)</f>
        <v>2.95</v>
      </c>
      <c r="R334" s="44" t="str">
        <f>VLOOKUP(H334,'Species List'!A$2:J$202,8,0)</f>
        <v>NA</v>
      </c>
      <c r="S334" s="44" t="str">
        <f>VLOOKUP(H334,'Species List'!A$2:J$202,9,0)</f>
        <v>NA</v>
      </c>
      <c r="T334" s="44">
        <f t="shared" si="38"/>
        <v>116.94352300362286</v>
      </c>
      <c r="U334" s="87" t="s">
        <v>450</v>
      </c>
      <c r="V334" s="91">
        <f t="shared" si="39"/>
        <v>116.94352300362286</v>
      </c>
    </row>
    <row r="335" spans="1:22" ht="16">
      <c r="A335" s="35">
        <v>2019</v>
      </c>
      <c r="B335" s="51">
        <v>43538</v>
      </c>
      <c r="C335" s="38" t="s">
        <v>388</v>
      </c>
      <c r="D335" s="38" t="s">
        <v>367</v>
      </c>
      <c r="E335" s="38">
        <v>3</v>
      </c>
      <c r="F335" s="37">
        <v>0.43263888888888902</v>
      </c>
      <c r="G335" s="38">
        <v>29</v>
      </c>
      <c r="H335" s="12" t="s">
        <v>313</v>
      </c>
      <c r="I335" s="38" t="str">
        <f>VLOOKUP(H335,'Species List'!A$2:J$202,2,0)</f>
        <v>Yellowtail Snapper</v>
      </c>
      <c r="J335" s="38" t="str">
        <f>VLOOKUP(H335,'Species List'!A$2:J$202,3,0)</f>
        <v>Ocyurus chrysurus</v>
      </c>
      <c r="K335" s="38" t="str">
        <f>VLOOKUP(H335,'Species List'!A$2:J$202,4,0)</f>
        <v>Lutjanidae</v>
      </c>
      <c r="L335" s="38" t="str">
        <f>VLOOKUP(H335,'Species List'!A$2:J$202,5,0)</f>
        <v>Carnivore</v>
      </c>
      <c r="M335" s="59">
        <v>18</v>
      </c>
      <c r="N335" s="59">
        <v>1</v>
      </c>
      <c r="O335" s="59"/>
      <c r="P335" s="44">
        <f>VLOOKUP(H335,'Species List'!A$2:J$202,6,0)</f>
        <v>1.4789999999999999E-2</v>
      </c>
      <c r="Q335" s="44">
        <f>VLOOKUP(H335,'Species List'!A$2:J$202,7,0)</f>
        <v>2.95</v>
      </c>
      <c r="R335" s="44" t="str">
        <f>VLOOKUP(H335,'Species List'!A$2:J$202,8,0)</f>
        <v>NA</v>
      </c>
      <c r="S335" s="44" t="str">
        <f>VLOOKUP(H335,'Species List'!A$2:J$202,9,0)</f>
        <v>NA</v>
      </c>
      <c r="T335" s="44">
        <f t="shared" si="38"/>
        <v>74.648668222216997</v>
      </c>
      <c r="U335" s="87" t="s">
        <v>450</v>
      </c>
      <c r="V335" s="91">
        <f t="shared" si="39"/>
        <v>74.648668222216997</v>
      </c>
    </row>
    <row r="336" spans="1:22" ht="16">
      <c r="A336" s="35">
        <v>2019</v>
      </c>
      <c r="B336" s="51">
        <v>43538</v>
      </c>
      <c r="C336" s="38" t="s">
        <v>388</v>
      </c>
      <c r="D336" s="38" t="s">
        <v>367</v>
      </c>
      <c r="E336" s="38">
        <v>3</v>
      </c>
      <c r="F336" s="37">
        <v>0.43263888888888902</v>
      </c>
      <c r="G336" s="38">
        <v>29</v>
      </c>
      <c r="H336" s="12" t="s">
        <v>252</v>
      </c>
      <c r="I336" s="38" t="str">
        <f>VLOOKUP(H336,'Species List'!A$2:J$202,2,0)</f>
        <v>French Angelfish</v>
      </c>
      <c r="J336" s="38" t="str">
        <f>VLOOKUP(H336,'Species List'!A$2:J$202,3,0)</f>
        <v>Pomacanthus paru</v>
      </c>
      <c r="K336" s="38" t="str">
        <f>VLOOKUP(H336,'Species List'!A$2:J$202,4,0)</f>
        <v>Pomacanthidae</v>
      </c>
      <c r="L336" s="38" t="str">
        <f>VLOOKUP(H336,'Species List'!A$2:J$202,5,0)</f>
        <v>Carnivore</v>
      </c>
      <c r="M336" s="59">
        <v>22</v>
      </c>
      <c r="N336" s="59">
        <v>1</v>
      </c>
      <c r="O336" s="59"/>
      <c r="P336" s="44">
        <f>VLOOKUP(H336,'Species List'!A$2:J$202,6,0)</f>
        <v>3.09E-2</v>
      </c>
      <c r="Q336" s="44">
        <f>VLOOKUP(H336,'Species List'!A$2:J$202,7,0)</f>
        <v>2.95</v>
      </c>
      <c r="R336" s="44" t="str">
        <f>VLOOKUP(H336,'Species List'!A$2:J$202,8,0)</f>
        <v>NA</v>
      </c>
      <c r="S336" s="44" t="str">
        <f>VLOOKUP(H336,'Species List'!A$2:J$202,9,0)</f>
        <v>NA</v>
      </c>
      <c r="T336" s="44">
        <f t="shared" si="38"/>
        <v>281.90669357185067</v>
      </c>
      <c r="U336" s="87" t="s">
        <v>450</v>
      </c>
      <c r="V336" s="91">
        <f t="shared" si="39"/>
        <v>281.90669357185067</v>
      </c>
    </row>
    <row r="337" spans="1:22" ht="16">
      <c r="A337" s="35">
        <v>2019</v>
      </c>
      <c r="B337" s="51">
        <v>43538</v>
      </c>
      <c r="C337" s="38" t="s">
        <v>388</v>
      </c>
      <c r="D337" s="38" t="s">
        <v>367</v>
      </c>
      <c r="E337" s="38">
        <v>3</v>
      </c>
      <c r="F337" s="37">
        <v>0.43263888888888902</v>
      </c>
      <c r="G337" s="38">
        <v>29</v>
      </c>
      <c r="H337" s="12" t="s">
        <v>232</v>
      </c>
      <c r="I337" s="38" t="str">
        <f>VLOOKUP(H337,'Species List'!A$2:J$202,2,0)</f>
        <v>Black Margate</v>
      </c>
      <c r="J337" s="38" t="str">
        <f>VLOOKUP(H337,'Species List'!A$2:J$202,3,0)</f>
        <v>Anisotremus surinamensis</v>
      </c>
      <c r="K337" s="38" t="str">
        <f>VLOOKUP(H337,'Species List'!A$2:J$202,4,0)</f>
        <v>Haemulidae</v>
      </c>
      <c r="L337" s="38" t="str">
        <f>VLOOKUP(H337,'Species List'!A$2:J$202,5,0)</f>
        <v>Carnivore</v>
      </c>
      <c r="M337" s="59">
        <v>26</v>
      </c>
      <c r="N337" s="59">
        <v>1</v>
      </c>
      <c r="O337" s="59"/>
      <c r="P337" s="44">
        <f>VLOOKUP(H337,'Species List'!A$2:J$202,6,0)</f>
        <v>1.66E-2</v>
      </c>
      <c r="Q337" s="44">
        <f>VLOOKUP(H337,'Species List'!A$2:J$202,7,0)</f>
        <v>3.05</v>
      </c>
      <c r="R337" s="44" t="str">
        <f>VLOOKUP(H337,'Species List'!A$2:J$202,8,0)</f>
        <v>NA</v>
      </c>
      <c r="S337" s="44" t="str">
        <f>VLOOKUP(H337,'Species List'!A$2:J$202,9,0)</f>
        <v>NA</v>
      </c>
      <c r="T337" s="44">
        <f t="shared" si="38"/>
        <v>343.38142561261151</v>
      </c>
      <c r="U337" s="87" t="s">
        <v>450</v>
      </c>
      <c r="V337" s="91">
        <f t="shared" si="39"/>
        <v>343.38142561261151</v>
      </c>
    </row>
    <row r="338" spans="1:22" ht="16">
      <c r="A338" s="35">
        <v>2019</v>
      </c>
      <c r="B338" s="51">
        <v>43538</v>
      </c>
      <c r="C338" s="38" t="s">
        <v>388</v>
      </c>
      <c r="D338" s="38" t="s">
        <v>367</v>
      </c>
      <c r="E338" s="38">
        <v>3</v>
      </c>
      <c r="F338" s="37">
        <v>0.43263888888888902</v>
      </c>
      <c r="G338" s="38">
        <v>29</v>
      </c>
      <c r="H338" s="12" t="s">
        <v>268</v>
      </c>
      <c r="I338" s="38" t="str">
        <f>VLOOKUP(H338,'Species List'!A$2:J$202,2,0)</f>
        <v>Mahogany Snapper</v>
      </c>
      <c r="J338" s="38" t="str">
        <f>VLOOKUP(H338,'Species List'!A$2:J$202,3,0)</f>
        <v>Lutjanus mahogoni</v>
      </c>
      <c r="K338" s="38" t="str">
        <f>VLOOKUP(H338,'Species List'!A$2:J$202,4,0)</f>
        <v>Lutjanidae</v>
      </c>
      <c r="L338" s="38" t="str">
        <f>VLOOKUP(H338,'Species List'!A$2:J$202,5,0)</f>
        <v>Carnivore</v>
      </c>
      <c r="M338" s="59">
        <v>25</v>
      </c>
      <c r="N338" s="59">
        <v>1</v>
      </c>
      <c r="O338" s="59"/>
      <c r="P338" s="44">
        <f>VLOOKUP(H338,'Species List'!A$2:J$202,6,0)</f>
        <v>1.6979999999999999E-2</v>
      </c>
      <c r="Q338" s="44">
        <f>VLOOKUP(H338,'Species List'!A$2:J$202,7,0)</f>
        <v>2.96</v>
      </c>
      <c r="R338" s="44" t="str">
        <f>VLOOKUP(H338,'Species List'!A$2:J$202,8,0)</f>
        <v>NA</v>
      </c>
      <c r="S338" s="44" t="str">
        <f>VLOOKUP(H338,'Species List'!A$2:J$202,9,0)</f>
        <v>NA</v>
      </c>
      <c r="T338" s="44">
        <f t="shared" si="38"/>
        <v>233.25991421819234</v>
      </c>
      <c r="U338" s="87" t="s">
        <v>450</v>
      </c>
      <c r="V338" s="91">
        <f t="shared" si="39"/>
        <v>233.25991421819234</v>
      </c>
    </row>
    <row r="339" spans="1:22" ht="16">
      <c r="A339" s="35">
        <v>2019</v>
      </c>
      <c r="B339" s="51">
        <v>43538</v>
      </c>
      <c r="C339" s="38" t="s">
        <v>388</v>
      </c>
      <c r="D339" s="38" t="s">
        <v>367</v>
      </c>
      <c r="E339" s="38">
        <v>3</v>
      </c>
      <c r="F339" s="37">
        <v>0.43263888888888902</v>
      </c>
      <c r="G339" s="38">
        <v>29</v>
      </c>
      <c r="H339" s="12" t="s">
        <v>227</v>
      </c>
      <c r="I339" s="38" t="str">
        <f>VLOOKUP(H339,'Species List'!A$2:J$202,2,0)</f>
        <v>Hamlet spp.</v>
      </c>
      <c r="J339" s="38" t="str">
        <f>VLOOKUP(H339,'Species List'!A$2:J$202,3,0)</f>
        <v>Hypoplectrus puella</v>
      </c>
      <c r="K339" s="38" t="str">
        <f>VLOOKUP(H339,'Species List'!A$2:J$202,4,0)</f>
        <v>Serranidae</v>
      </c>
      <c r="L339" s="38" t="str">
        <f>VLOOKUP(H339,'Species List'!A$2:J$202,5,0)</f>
        <v>Carnivore</v>
      </c>
      <c r="M339" s="59">
        <v>12</v>
      </c>
      <c r="N339" s="59">
        <v>1</v>
      </c>
      <c r="O339" s="59"/>
      <c r="P339" s="44">
        <f>VLOOKUP(H339,'Species List'!A$2:J$202,6,0)</f>
        <v>1.7780000000000001E-2</v>
      </c>
      <c r="Q339" s="44">
        <f>VLOOKUP(H339,'Species List'!A$2:J$202,7,0)</f>
        <v>3.03</v>
      </c>
      <c r="R339" s="44" t="str">
        <f>VLOOKUP(H339,'Species List'!A$2:J$202,8,0)</f>
        <v>NA</v>
      </c>
      <c r="S339" s="44" t="str">
        <f>VLOOKUP(H339,'Species List'!A$2:J$202,9,0)</f>
        <v>NA</v>
      </c>
      <c r="T339" s="44">
        <f t="shared" si="38"/>
        <v>33.101748308010208</v>
      </c>
      <c r="U339" s="87" t="s">
        <v>450</v>
      </c>
      <c r="V339" s="91">
        <f t="shared" si="39"/>
        <v>33.101748308010208</v>
      </c>
    </row>
    <row r="340" spans="1:22" ht="16">
      <c r="A340" s="35">
        <v>2019</v>
      </c>
      <c r="B340" s="51">
        <v>43538</v>
      </c>
      <c r="C340" s="38" t="s">
        <v>388</v>
      </c>
      <c r="D340" s="38" t="s">
        <v>367</v>
      </c>
      <c r="E340" s="38">
        <v>3</v>
      </c>
      <c r="F340" s="37">
        <v>0.43263888888888902</v>
      </c>
      <c r="G340" s="38">
        <v>29</v>
      </c>
      <c r="H340" s="12" t="s">
        <v>238</v>
      </c>
      <c r="I340" s="38" t="str">
        <f>VLOOKUP(H340,'Species List'!A$2:J$202,2,0)</f>
        <v>Bluehead Wrasse</v>
      </c>
      <c r="J340" s="38" t="str">
        <f>VLOOKUP(H340,'Species List'!A$2:J$202,3,0)</f>
        <v>Thalassoma bifasciatum</v>
      </c>
      <c r="K340" s="38" t="str">
        <f>VLOOKUP(H340,'Species List'!A$2:J$202,4,0)</f>
        <v>Labridae</v>
      </c>
      <c r="L340" s="38" t="str">
        <f>VLOOKUP(H340,'Species List'!A$2:J$202,5,0)</f>
        <v>Carnivore</v>
      </c>
      <c r="M340" s="59">
        <v>3</v>
      </c>
      <c r="N340" s="59">
        <v>10</v>
      </c>
      <c r="O340" s="59"/>
      <c r="P340" s="44">
        <f>VLOOKUP(H340,'Species List'!A$2:J$202,6,0)</f>
        <v>8.9099999999999995E-3</v>
      </c>
      <c r="Q340" s="44">
        <f>VLOOKUP(H340,'Species List'!A$2:J$202,7,0)</f>
        <v>3.01</v>
      </c>
      <c r="R340" s="44" t="str">
        <f>VLOOKUP(H340,'Species List'!A$2:J$202,8,0)</f>
        <v>NA</v>
      </c>
      <c r="S340" s="44" t="str">
        <f>VLOOKUP(H340,'Species List'!A$2:J$202,9,0)</f>
        <v>NA</v>
      </c>
      <c r="T340" s="44">
        <f t="shared" si="38"/>
        <v>0.24322750267948948</v>
      </c>
      <c r="U340" s="87" t="s">
        <v>450</v>
      </c>
      <c r="V340" s="91">
        <f t="shared" si="39"/>
        <v>2.4322750267948949</v>
      </c>
    </row>
    <row r="341" spans="1:22" ht="16">
      <c r="A341" s="35">
        <v>2019</v>
      </c>
      <c r="B341" s="51">
        <v>43538</v>
      </c>
      <c r="C341" s="38" t="s">
        <v>388</v>
      </c>
      <c r="D341" s="38" t="s">
        <v>367</v>
      </c>
      <c r="E341" s="38">
        <v>3</v>
      </c>
      <c r="F341" s="37">
        <v>0.43263888888888902</v>
      </c>
      <c r="G341" s="38">
        <v>29</v>
      </c>
      <c r="H341" s="12" t="s">
        <v>225</v>
      </c>
      <c r="I341" s="38" t="str">
        <f>VLOOKUP(H341,'Species List'!A$2:J$202,2,0)</f>
        <v>Bar Jack</v>
      </c>
      <c r="J341" s="38" t="str">
        <f>VLOOKUP(H341,'Species List'!A$2:J$202,3,0)</f>
        <v>Caranx ruber</v>
      </c>
      <c r="K341" s="38" t="str">
        <f>VLOOKUP(H341,'Species List'!A$2:J$202,4,0)</f>
        <v>Carangidae</v>
      </c>
      <c r="L341" s="38" t="str">
        <f>VLOOKUP(H341,'Species List'!A$2:J$202,5,0)</f>
        <v>Carnivore</v>
      </c>
      <c r="M341" s="59">
        <v>21</v>
      </c>
      <c r="N341" s="59">
        <v>1</v>
      </c>
      <c r="O341" s="59"/>
      <c r="P341" s="44">
        <f>VLOOKUP(H341,'Species List'!A$2:J$202,6,0)</f>
        <v>1.6979999999999999E-2</v>
      </c>
      <c r="Q341" s="44">
        <f>VLOOKUP(H341,'Species List'!A$2:J$202,7,0)</f>
        <v>2.95</v>
      </c>
      <c r="R341" s="44" t="str">
        <f>VLOOKUP(H341,'Species List'!A$2:J$202,8,0)</f>
        <v>NA</v>
      </c>
      <c r="S341" s="44" t="str">
        <f>VLOOKUP(H341,'Species List'!A$2:J$202,9,0)</f>
        <v>NA</v>
      </c>
      <c r="T341" s="44">
        <f t="shared" si="38"/>
        <v>135.0468956341102</v>
      </c>
      <c r="U341" s="87" t="s">
        <v>450</v>
      </c>
      <c r="V341" s="91">
        <f t="shared" si="39"/>
        <v>135.0468956341102</v>
      </c>
    </row>
    <row r="342" spans="1:22" ht="16">
      <c r="A342" s="35">
        <v>2019</v>
      </c>
      <c r="B342" s="51">
        <v>43538</v>
      </c>
      <c r="C342" s="38" t="s">
        <v>388</v>
      </c>
      <c r="D342" s="38" t="s">
        <v>367</v>
      </c>
      <c r="E342" s="38">
        <v>3</v>
      </c>
      <c r="F342" s="37">
        <v>0.43263888888888902</v>
      </c>
      <c r="G342" s="38">
        <v>29</v>
      </c>
      <c r="H342" s="12" t="s">
        <v>310</v>
      </c>
      <c r="I342" s="38" t="str">
        <f>VLOOKUP(H342,'Species List'!A$2:J$202,2,0)</f>
        <v>Yellowhead Wrasse</v>
      </c>
      <c r="J342" s="38" t="str">
        <f>VLOOKUP(H342,'Species List'!A$2:J$202,3,0)</f>
        <v>Halichoeres garnoti</v>
      </c>
      <c r="K342" s="38" t="str">
        <f>VLOOKUP(H342,'Species List'!A$2:J$202,4,0)</f>
        <v>Labridae</v>
      </c>
      <c r="L342" s="38" t="str">
        <f>VLOOKUP(H342,'Species List'!A$2:J$202,5,0)</f>
        <v>Carnivore</v>
      </c>
      <c r="M342" s="59">
        <v>4</v>
      </c>
      <c r="N342" s="59">
        <v>2</v>
      </c>
      <c r="O342" s="59"/>
      <c r="P342" s="44">
        <f>VLOOKUP(H342,'Species List'!A$2:J$202,6,0)</f>
        <v>0.01</v>
      </c>
      <c r="Q342" s="44">
        <f>VLOOKUP(H342,'Species List'!A$2:J$202,7,0)</f>
        <v>3.13</v>
      </c>
      <c r="R342" s="44" t="str">
        <f>VLOOKUP(H342,'Species List'!A$2:J$202,8,0)</f>
        <v>NA</v>
      </c>
      <c r="S342" s="44" t="str">
        <f>VLOOKUP(H342,'Species List'!A$2:J$202,9,0)</f>
        <v>NA</v>
      </c>
      <c r="T342" s="44">
        <f t="shared" si="38"/>
        <v>0.76638637095611406</v>
      </c>
      <c r="U342" s="87" t="s">
        <v>450</v>
      </c>
      <c r="V342" s="91">
        <f t="shared" si="39"/>
        <v>1.5327727419122281</v>
      </c>
    </row>
    <row r="343" spans="1:22" ht="16">
      <c r="A343" s="35">
        <v>2019</v>
      </c>
      <c r="B343" s="51">
        <v>43538</v>
      </c>
      <c r="C343" s="38" t="s">
        <v>388</v>
      </c>
      <c r="D343" s="38" t="s">
        <v>367</v>
      </c>
      <c r="E343" s="38">
        <v>3</v>
      </c>
      <c r="F343" s="37">
        <v>0.43263888888888902</v>
      </c>
      <c r="G343" s="38">
        <v>29</v>
      </c>
      <c r="H343" s="12" t="s">
        <v>310</v>
      </c>
      <c r="I343" s="38" t="str">
        <f>VLOOKUP(H343,'Species List'!A$2:J$202,2,0)</f>
        <v>Yellowhead Wrasse</v>
      </c>
      <c r="J343" s="38" t="str">
        <f>VLOOKUP(H343,'Species List'!A$2:J$202,3,0)</f>
        <v>Halichoeres garnoti</v>
      </c>
      <c r="K343" s="38" t="str">
        <f>VLOOKUP(H343,'Species List'!A$2:J$202,4,0)</f>
        <v>Labridae</v>
      </c>
      <c r="L343" s="38" t="str">
        <f>VLOOKUP(H343,'Species List'!A$2:J$202,5,0)</f>
        <v>Carnivore</v>
      </c>
      <c r="M343" s="59">
        <v>3</v>
      </c>
      <c r="N343" s="59">
        <v>3</v>
      </c>
      <c r="O343" s="59"/>
      <c r="P343" s="44">
        <f>VLOOKUP(H343,'Species List'!A$2:J$202,6,0)</f>
        <v>0.01</v>
      </c>
      <c r="Q343" s="44">
        <f>VLOOKUP(H343,'Species List'!A$2:J$202,7,0)</f>
        <v>3.13</v>
      </c>
      <c r="R343" s="44" t="str">
        <f>VLOOKUP(H343,'Species List'!A$2:J$202,8,0)</f>
        <v>NA</v>
      </c>
      <c r="S343" s="44" t="str">
        <f>VLOOKUP(H343,'Species List'!A$2:J$202,9,0)</f>
        <v>NA</v>
      </c>
      <c r="T343" s="44">
        <f t="shared" si="38"/>
        <v>0.3114508548769428</v>
      </c>
      <c r="U343" s="87" t="s">
        <v>450</v>
      </c>
      <c r="V343" s="91">
        <f t="shared" si="39"/>
        <v>0.93435256463082839</v>
      </c>
    </row>
    <row r="344" spans="1:22" ht="16">
      <c r="A344" s="35">
        <v>2019</v>
      </c>
      <c r="B344" s="51">
        <v>43538</v>
      </c>
      <c r="C344" s="38" t="s">
        <v>388</v>
      </c>
      <c r="D344" s="38" t="s">
        <v>367</v>
      </c>
      <c r="E344" s="38">
        <v>3</v>
      </c>
      <c r="F344" s="37">
        <v>0.43263888888888902</v>
      </c>
      <c r="G344" s="38">
        <v>29</v>
      </c>
      <c r="H344" s="12" t="s">
        <v>310</v>
      </c>
      <c r="I344" s="38" t="str">
        <f>VLOOKUP(H344,'Species List'!A$2:J$202,2,0)</f>
        <v>Yellowhead Wrasse</v>
      </c>
      <c r="J344" s="38" t="str">
        <f>VLOOKUP(H344,'Species List'!A$2:J$202,3,0)</f>
        <v>Halichoeres garnoti</v>
      </c>
      <c r="K344" s="38" t="str">
        <f>VLOOKUP(H344,'Species List'!A$2:J$202,4,0)</f>
        <v>Labridae</v>
      </c>
      <c r="L344" s="38" t="str">
        <f>VLOOKUP(H344,'Species List'!A$2:J$202,5,0)</f>
        <v>Carnivore</v>
      </c>
      <c r="M344" s="59">
        <v>8</v>
      </c>
      <c r="N344" s="59">
        <v>1</v>
      </c>
      <c r="O344" s="59"/>
      <c r="P344" s="44">
        <f>VLOOKUP(H344,'Species List'!A$2:J$202,6,0)</f>
        <v>0.01</v>
      </c>
      <c r="Q344" s="44">
        <f>VLOOKUP(H344,'Species List'!A$2:J$202,7,0)</f>
        <v>3.13</v>
      </c>
      <c r="R344" s="44" t="str">
        <f>VLOOKUP(H344,'Species List'!A$2:J$202,8,0)</f>
        <v>NA</v>
      </c>
      <c r="S344" s="44" t="str">
        <f>VLOOKUP(H344,'Species List'!A$2:J$202,9,0)</f>
        <v>NA</v>
      </c>
      <c r="T344" s="44">
        <f t="shared" si="38"/>
        <v>6.7092142277548126</v>
      </c>
      <c r="U344" s="87" t="s">
        <v>450</v>
      </c>
      <c r="V344" s="91">
        <f t="shared" si="39"/>
        <v>6.7092142277548126</v>
      </c>
    </row>
    <row r="345" spans="1:22" ht="16">
      <c r="A345" s="35">
        <v>2019</v>
      </c>
      <c r="B345" s="51">
        <v>43538</v>
      </c>
      <c r="C345" s="38" t="s">
        <v>388</v>
      </c>
      <c r="D345" s="38" t="s">
        <v>367</v>
      </c>
      <c r="E345" s="38">
        <v>3</v>
      </c>
      <c r="F345" s="37">
        <v>0.43263888888888902</v>
      </c>
      <c r="G345" s="38">
        <v>29</v>
      </c>
      <c r="H345" s="12" t="s">
        <v>253</v>
      </c>
      <c r="I345" s="38" t="str">
        <f>VLOOKUP(H345,'Species List'!A$2:J$202,2,0)</f>
        <v>French Grunt</v>
      </c>
      <c r="J345" s="38" t="str">
        <f>VLOOKUP(H345,'Species List'!A$2:J$202,3,0)</f>
        <v>Haemulon flavolineatum</v>
      </c>
      <c r="K345" s="38" t="str">
        <f>VLOOKUP(H345,'Species List'!A$2:J$202,4,0)</f>
        <v>Haemulidae</v>
      </c>
      <c r="L345" s="38" t="str">
        <f>VLOOKUP(H345,'Species List'!A$2:J$202,5,0)</f>
        <v>Carnivore</v>
      </c>
      <c r="M345" s="59">
        <v>16</v>
      </c>
      <c r="N345" s="59">
        <v>1</v>
      </c>
      <c r="O345" s="59"/>
      <c r="P345" s="44">
        <f>VLOOKUP(H345,'Species List'!A$2:J$202,6,0)</f>
        <v>1.349E-2</v>
      </c>
      <c r="Q345" s="44">
        <f>VLOOKUP(H345,'Species List'!A$2:J$202,7,0)</f>
        <v>3</v>
      </c>
      <c r="R345" s="44" t="str">
        <f>VLOOKUP(H345,'Species List'!A$2:J$202,8,0)</f>
        <v>NA</v>
      </c>
      <c r="S345" s="44" t="str">
        <f>VLOOKUP(H345,'Species List'!A$2:J$202,9,0)</f>
        <v>NA</v>
      </c>
      <c r="T345" s="44">
        <f t="shared" si="38"/>
        <v>55.255040000000001</v>
      </c>
      <c r="U345" s="87" t="s">
        <v>450</v>
      </c>
      <c r="V345" s="91">
        <f t="shared" si="39"/>
        <v>55.255040000000001</v>
      </c>
    </row>
    <row r="346" spans="1:22" ht="16">
      <c r="A346" s="35">
        <v>2019</v>
      </c>
      <c r="B346" s="51">
        <v>43538</v>
      </c>
      <c r="C346" s="38" t="s">
        <v>388</v>
      </c>
      <c r="D346" s="38" t="s">
        <v>367</v>
      </c>
      <c r="E346" s="38">
        <v>3</v>
      </c>
      <c r="F346" s="37">
        <v>0.43263888888888902</v>
      </c>
      <c r="G346" s="38">
        <v>29</v>
      </c>
      <c r="H346" s="12" t="s">
        <v>246</v>
      </c>
      <c r="I346" s="38" t="str">
        <f>VLOOKUP(H346,'Species List'!A$2:J$202,2,0)</f>
        <v>Creole Fish</v>
      </c>
      <c r="J346" s="38" t="str">
        <f>VLOOKUP(H346,'Species List'!A$2:J$202,3,0)</f>
        <v>Paranthias furcifer</v>
      </c>
      <c r="K346" s="38" t="str">
        <f>VLOOKUP(H346,'Species List'!A$2:J$202,4,0)</f>
        <v>Serranidae</v>
      </c>
      <c r="L346" s="38" t="str">
        <f>VLOOKUP(H346,'Species List'!A$2:J$202,5,0)</f>
        <v>Carnivore</v>
      </c>
      <c r="M346" s="59">
        <v>14</v>
      </c>
      <c r="N346" s="59">
        <v>1</v>
      </c>
      <c r="O346" s="59"/>
      <c r="P346" s="44">
        <f>VLOOKUP(H346,'Species List'!A$2:J$202,6,0)</f>
        <v>1.35E-2</v>
      </c>
      <c r="Q346" s="44">
        <f>VLOOKUP(H346,'Species List'!A$2:J$202,7,0)</f>
        <v>3.0430000000000001</v>
      </c>
      <c r="R346" s="44" t="str">
        <f>VLOOKUP(H346,'Species List'!A$2:J$202,8,0)</f>
        <v>NA</v>
      </c>
      <c r="S346" s="44" t="str">
        <f>VLOOKUP(H346,'Species List'!A$2:J$202,9,0)</f>
        <v>NA</v>
      </c>
      <c r="T346" s="44">
        <f t="shared" si="38"/>
        <v>41.495536219741751</v>
      </c>
      <c r="U346" s="87" t="s">
        <v>450</v>
      </c>
      <c r="V346" s="91">
        <f t="shared" si="39"/>
        <v>41.495536219741751</v>
      </c>
    </row>
    <row r="347" spans="1:22" ht="16">
      <c r="A347" s="35">
        <v>2019</v>
      </c>
      <c r="B347" s="51">
        <v>43538</v>
      </c>
      <c r="C347" s="38" t="s">
        <v>388</v>
      </c>
      <c r="D347" s="38" t="s">
        <v>367</v>
      </c>
      <c r="E347" s="38">
        <v>3</v>
      </c>
      <c r="F347" s="37">
        <v>0.43263888888888902</v>
      </c>
      <c r="G347" s="38">
        <v>29</v>
      </c>
      <c r="H347" s="12" t="s">
        <v>244</v>
      </c>
      <c r="I347" s="38" t="str">
        <f>VLOOKUP(H347,'Species List'!A$2:J$202,2,0)</f>
        <v>Blackear wrasse</v>
      </c>
      <c r="J347" s="38" t="str">
        <f>VLOOKUP(H347,'Species List'!A$2:J$202,3,0)</f>
        <v>Halichoeres poeyi</v>
      </c>
      <c r="K347" s="38" t="str">
        <f>VLOOKUP(H347,'Species List'!A$2:J$202,4,0)</f>
        <v>Labridae</v>
      </c>
      <c r="L347" s="38" t="str">
        <f>VLOOKUP(H347,'Species List'!A$2:J$202,5,0)</f>
        <v>Carnivore</v>
      </c>
      <c r="M347" s="59">
        <v>10</v>
      </c>
      <c r="N347" s="59">
        <v>1</v>
      </c>
      <c r="O347" s="59"/>
      <c r="P347" s="44">
        <f>VLOOKUP(H347,'Species List'!A$2:J$202,6,0)</f>
        <v>9.5499999999999995E-3</v>
      </c>
      <c r="Q347" s="44">
        <f>VLOOKUP(H347,'Species List'!A$2:J$202,7,0)</f>
        <v>3.08</v>
      </c>
      <c r="R347" s="44" t="str">
        <f>VLOOKUP(H347,'Species List'!A$2:J$202,8,0)</f>
        <v>NA</v>
      </c>
      <c r="S347" s="44" t="str">
        <f>VLOOKUP(H347,'Species List'!A$2:J$202,9,0)</f>
        <v>NA</v>
      </c>
      <c r="T347" s="44">
        <f t="shared" si="38"/>
        <v>11.481625350596302</v>
      </c>
      <c r="U347" s="87" t="s">
        <v>450</v>
      </c>
      <c r="V347" s="91">
        <f t="shared" si="39"/>
        <v>11.481625350596302</v>
      </c>
    </row>
    <row r="348" spans="1:22" ht="16">
      <c r="A348" s="35">
        <v>2019</v>
      </c>
      <c r="B348" s="51">
        <v>43538</v>
      </c>
      <c r="C348" s="38" t="s">
        <v>388</v>
      </c>
      <c r="D348" s="38" t="s">
        <v>367</v>
      </c>
      <c r="E348" s="38">
        <v>3</v>
      </c>
      <c r="F348" s="37">
        <v>0.43263888888888902</v>
      </c>
      <c r="G348" s="38">
        <v>29</v>
      </c>
      <c r="H348" s="12" t="s">
        <v>253</v>
      </c>
      <c r="I348" s="38" t="str">
        <f>VLOOKUP(H348,'Species List'!A$2:J$202,2,0)</f>
        <v>French Grunt</v>
      </c>
      <c r="J348" s="38" t="str">
        <f>VLOOKUP(H348,'Species List'!A$2:J$202,3,0)</f>
        <v>Haemulon flavolineatum</v>
      </c>
      <c r="K348" s="38" t="str">
        <f>VLOOKUP(H348,'Species List'!A$2:J$202,4,0)</f>
        <v>Haemulidae</v>
      </c>
      <c r="L348" s="38" t="str">
        <f>VLOOKUP(H348,'Species List'!A$2:J$202,5,0)</f>
        <v>Carnivore</v>
      </c>
      <c r="M348" s="59">
        <v>16</v>
      </c>
      <c r="N348" s="59">
        <v>1</v>
      </c>
      <c r="O348" s="59"/>
      <c r="P348" s="44">
        <f>VLOOKUP(H348,'Species List'!A$2:J$202,6,0)</f>
        <v>1.349E-2</v>
      </c>
      <c r="Q348" s="44">
        <f>VLOOKUP(H348,'Species List'!A$2:J$202,7,0)</f>
        <v>3</v>
      </c>
      <c r="R348" s="44" t="str">
        <f>VLOOKUP(H348,'Species List'!A$2:J$202,8,0)</f>
        <v>NA</v>
      </c>
      <c r="S348" s="44" t="str">
        <f>VLOOKUP(H348,'Species List'!A$2:J$202,9,0)</f>
        <v>NA</v>
      </c>
      <c r="T348" s="44">
        <f t="shared" si="38"/>
        <v>55.255040000000001</v>
      </c>
      <c r="U348" s="87" t="s">
        <v>450</v>
      </c>
      <c r="V348" s="91">
        <f t="shared" si="39"/>
        <v>55.255040000000001</v>
      </c>
    </row>
    <row r="349" spans="1:22" ht="16">
      <c r="A349" s="35">
        <v>2019</v>
      </c>
      <c r="B349" s="51">
        <v>43538</v>
      </c>
      <c r="C349" s="38" t="s">
        <v>388</v>
      </c>
      <c r="D349" s="38" t="s">
        <v>367</v>
      </c>
      <c r="E349" s="38">
        <v>3</v>
      </c>
      <c r="F349" s="37">
        <v>0.43263888888888902</v>
      </c>
      <c r="G349" s="38">
        <v>29</v>
      </c>
      <c r="H349" s="12" t="s">
        <v>310</v>
      </c>
      <c r="I349" s="38" t="str">
        <f>VLOOKUP(H349,'Species List'!A$2:J$202,2,0)</f>
        <v>Yellowhead Wrasse</v>
      </c>
      <c r="J349" s="38" t="str">
        <f>VLOOKUP(H349,'Species List'!A$2:J$202,3,0)</f>
        <v>Halichoeres garnoti</v>
      </c>
      <c r="K349" s="38" t="str">
        <f>VLOOKUP(H349,'Species List'!A$2:J$202,4,0)</f>
        <v>Labridae</v>
      </c>
      <c r="L349" s="38" t="str">
        <f>VLOOKUP(H349,'Species List'!A$2:J$202,5,0)</f>
        <v>Carnivore</v>
      </c>
      <c r="M349" s="59">
        <v>10</v>
      </c>
      <c r="N349" s="59">
        <v>1</v>
      </c>
      <c r="O349" s="59"/>
      <c r="P349" s="44">
        <f>VLOOKUP(H349,'Species List'!A$2:J$202,6,0)</f>
        <v>0.01</v>
      </c>
      <c r="Q349" s="44">
        <f>VLOOKUP(H349,'Species List'!A$2:J$202,7,0)</f>
        <v>3.13</v>
      </c>
      <c r="R349" s="44" t="str">
        <f>VLOOKUP(H349,'Species List'!A$2:J$202,8,0)</f>
        <v>NA</v>
      </c>
      <c r="S349" s="44" t="str">
        <f>VLOOKUP(H349,'Species List'!A$2:J$202,9,0)</f>
        <v>NA</v>
      </c>
      <c r="T349" s="44">
        <f t="shared" si="38"/>
        <v>13.48962882591654</v>
      </c>
      <c r="U349" s="87" t="s">
        <v>450</v>
      </c>
      <c r="V349" s="91">
        <f t="shared" si="39"/>
        <v>13.48962882591654</v>
      </c>
    </row>
    <row r="350" spans="1:22" ht="16">
      <c r="A350" s="35">
        <v>2019</v>
      </c>
      <c r="B350" s="51">
        <v>43538</v>
      </c>
      <c r="C350" s="38" t="s">
        <v>388</v>
      </c>
      <c r="D350" s="38" t="s">
        <v>367</v>
      </c>
      <c r="E350" s="38">
        <v>3</v>
      </c>
      <c r="F350" s="37">
        <v>0.43263888888888902</v>
      </c>
      <c r="G350" s="38">
        <v>29</v>
      </c>
      <c r="H350" s="12" t="s">
        <v>253</v>
      </c>
      <c r="I350" s="38" t="str">
        <f>VLOOKUP(H350,'Species List'!A$2:J$202,2,0)</f>
        <v>French Grunt</v>
      </c>
      <c r="J350" s="38" t="str">
        <f>VLOOKUP(H350,'Species List'!A$2:J$202,3,0)</f>
        <v>Haemulon flavolineatum</v>
      </c>
      <c r="K350" s="38" t="str">
        <f>VLOOKUP(H350,'Species List'!A$2:J$202,4,0)</f>
        <v>Haemulidae</v>
      </c>
      <c r="L350" s="38" t="str">
        <f>VLOOKUP(H350,'Species List'!A$2:J$202,5,0)</f>
        <v>Carnivore</v>
      </c>
      <c r="M350" s="59">
        <v>15</v>
      </c>
      <c r="N350" s="59">
        <v>1</v>
      </c>
      <c r="O350" s="59"/>
      <c r="P350" s="44">
        <f>VLOOKUP(H350,'Species List'!A$2:J$202,6,0)</f>
        <v>1.349E-2</v>
      </c>
      <c r="Q350" s="44">
        <f>VLOOKUP(H350,'Species List'!A$2:J$202,7,0)</f>
        <v>3</v>
      </c>
      <c r="R350" s="44" t="str">
        <f>VLOOKUP(H350,'Species List'!A$2:J$202,8,0)</f>
        <v>NA</v>
      </c>
      <c r="S350" s="44" t="str">
        <f>VLOOKUP(H350,'Species List'!A$2:J$202,9,0)</f>
        <v>NA</v>
      </c>
      <c r="T350" s="44">
        <f t="shared" si="38"/>
        <v>45.528750000000002</v>
      </c>
      <c r="U350" s="87" t="s">
        <v>450</v>
      </c>
      <c r="V350" s="91">
        <f t="shared" si="39"/>
        <v>45.528750000000002</v>
      </c>
    </row>
    <row r="351" spans="1:22" ht="16">
      <c r="A351" s="35">
        <v>2019</v>
      </c>
      <c r="B351" s="51">
        <v>43538</v>
      </c>
      <c r="C351" s="38" t="s">
        <v>388</v>
      </c>
      <c r="D351" s="38" t="s">
        <v>367</v>
      </c>
      <c r="E351" s="38">
        <v>3</v>
      </c>
      <c r="F351" s="37">
        <v>0.43263888888888902</v>
      </c>
      <c r="G351" s="38">
        <v>29</v>
      </c>
      <c r="H351" s="12" t="s">
        <v>310</v>
      </c>
      <c r="I351" s="38" t="str">
        <f>VLOOKUP(H351,'Species List'!A$2:J$202,2,0)</f>
        <v>Yellowhead Wrasse</v>
      </c>
      <c r="J351" s="38" t="str">
        <f>VLOOKUP(H351,'Species List'!A$2:J$202,3,0)</f>
        <v>Halichoeres garnoti</v>
      </c>
      <c r="K351" s="38" t="str">
        <f>VLOOKUP(H351,'Species List'!A$2:J$202,4,0)</f>
        <v>Labridae</v>
      </c>
      <c r="L351" s="38" t="str">
        <f>VLOOKUP(H351,'Species List'!A$2:J$202,5,0)</f>
        <v>Carnivore</v>
      </c>
      <c r="M351" s="59">
        <v>10</v>
      </c>
      <c r="N351" s="59">
        <v>1</v>
      </c>
      <c r="O351" s="59"/>
      <c r="P351" s="44">
        <f>VLOOKUP(H351,'Species List'!A$2:J$202,6,0)</f>
        <v>0.01</v>
      </c>
      <c r="Q351" s="44">
        <f>VLOOKUP(H351,'Species List'!A$2:J$202,7,0)</f>
        <v>3.13</v>
      </c>
      <c r="R351" s="44" t="str">
        <f>VLOOKUP(H351,'Species List'!A$2:J$202,8,0)</f>
        <v>NA</v>
      </c>
      <c r="S351" s="44" t="str">
        <f>VLOOKUP(H351,'Species List'!A$2:J$202,9,0)</f>
        <v>NA</v>
      </c>
      <c r="T351" s="44">
        <f t="shared" si="38"/>
        <v>13.48962882591654</v>
      </c>
      <c r="U351" s="87" t="s">
        <v>450</v>
      </c>
      <c r="V351" s="91">
        <f t="shared" si="39"/>
        <v>13.48962882591654</v>
      </c>
    </row>
    <row r="352" spans="1:22" ht="16">
      <c r="A352" s="35">
        <v>2019</v>
      </c>
      <c r="B352" s="51">
        <v>43538</v>
      </c>
      <c r="C352" s="38" t="s">
        <v>388</v>
      </c>
      <c r="D352" s="38" t="s">
        <v>367</v>
      </c>
      <c r="E352" s="38">
        <v>3</v>
      </c>
      <c r="F352" s="37">
        <v>0.43263888888888902</v>
      </c>
      <c r="G352" s="38">
        <v>29</v>
      </c>
      <c r="H352" s="12" t="s">
        <v>292</v>
      </c>
      <c r="I352" s="38" t="str">
        <f>VLOOKUP(H352,'Species List'!A$2:J$202,2,0)</f>
        <v>Smallmouth Grunt</v>
      </c>
      <c r="J352" s="38" t="str">
        <f>VLOOKUP(H352,'Species List'!A$2:J$202,3,0)</f>
        <v>Haemulon chrysargyreum</v>
      </c>
      <c r="K352" s="38" t="str">
        <f>VLOOKUP(H352,'Species List'!A$2:J$202,4,0)</f>
        <v>Haemulidae</v>
      </c>
      <c r="L352" s="38" t="str">
        <f>VLOOKUP(H352,'Species List'!A$2:J$202,5,0)</f>
        <v>Carnivore</v>
      </c>
      <c r="M352" s="59">
        <v>12</v>
      </c>
      <c r="N352" s="59">
        <v>2</v>
      </c>
      <c r="O352" s="59"/>
      <c r="P352" s="44">
        <f>VLOOKUP(H352,'Species List'!A$2:J$202,6,0)</f>
        <v>1.259E-2</v>
      </c>
      <c r="Q352" s="44">
        <f>VLOOKUP(H352,'Species List'!A$2:J$202,7,0)</f>
        <v>2.99</v>
      </c>
      <c r="R352" s="44" t="str">
        <f>VLOOKUP(H352,'Species List'!A$2:J$202,8,0)</f>
        <v>NA</v>
      </c>
      <c r="S352" s="44" t="str">
        <f>VLOOKUP(H352,'Species List'!A$2:J$202,9,0)</f>
        <v>NA</v>
      </c>
      <c r="T352" s="44">
        <f t="shared" si="38"/>
        <v>21.221577102571867</v>
      </c>
      <c r="U352" s="87" t="s">
        <v>450</v>
      </c>
      <c r="V352" s="91">
        <f t="shared" si="39"/>
        <v>42.443154205143735</v>
      </c>
    </row>
    <row r="353" spans="1:22" ht="16">
      <c r="A353" s="35">
        <v>2019</v>
      </c>
      <c r="B353" s="51">
        <v>43538</v>
      </c>
      <c r="C353" s="38" t="s">
        <v>388</v>
      </c>
      <c r="D353" s="38" t="s">
        <v>367</v>
      </c>
      <c r="E353" s="38">
        <v>3</v>
      </c>
      <c r="F353" s="37">
        <v>0.43263888888888902</v>
      </c>
      <c r="G353" s="38">
        <v>29</v>
      </c>
      <c r="H353" s="12" t="s">
        <v>238</v>
      </c>
      <c r="I353" s="38" t="str">
        <f>VLOOKUP(H353,'Species List'!A$2:J$202,2,0)</f>
        <v>Bluehead Wrasse</v>
      </c>
      <c r="J353" s="38" t="str">
        <f>VLOOKUP(H353,'Species List'!A$2:J$202,3,0)</f>
        <v>Thalassoma bifasciatum</v>
      </c>
      <c r="K353" s="38" t="str">
        <f>VLOOKUP(H353,'Species List'!A$2:J$202,4,0)</f>
        <v>Labridae</v>
      </c>
      <c r="L353" s="38" t="str">
        <f>VLOOKUP(H353,'Species List'!A$2:J$202,5,0)</f>
        <v>Carnivore</v>
      </c>
      <c r="M353" s="59">
        <v>10</v>
      </c>
      <c r="N353" s="59">
        <v>2</v>
      </c>
      <c r="O353" s="59"/>
      <c r="P353" s="44">
        <f>VLOOKUP(H353,'Species List'!A$2:J$202,6,0)</f>
        <v>8.9099999999999995E-3</v>
      </c>
      <c r="Q353" s="44">
        <f>VLOOKUP(H353,'Species List'!A$2:J$202,7,0)</f>
        <v>3.01</v>
      </c>
      <c r="R353" s="44" t="str">
        <f>VLOOKUP(H353,'Species List'!A$2:J$202,8,0)</f>
        <v>NA</v>
      </c>
      <c r="S353" s="44" t="str">
        <f>VLOOKUP(H353,'Species List'!A$2:J$202,9,0)</f>
        <v>NA</v>
      </c>
      <c r="T353" s="44">
        <f t="shared" si="38"/>
        <v>9.1175405612215243</v>
      </c>
      <c r="U353" s="87" t="s">
        <v>450</v>
      </c>
      <c r="V353" s="91">
        <f t="shared" si="39"/>
        <v>18.235081122443049</v>
      </c>
    </row>
    <row r="354" spans="1:22" ht="16">
      <c r="A354" s="35">
        <v>2019</v>
      </c>
      <c r="B354" s="51">
        <v>43538</v>
      </c>
      <c r="C354" s="38" t="s">
        <v>388</v>
      </c>
      <c r="D354" s="38" t="s">
        <v>367</v>
      </c>
      <c r="E354" s="38">
        <v>3</v>
      </c>
      <c r="F354" s="37">
        <v>0.43263888888888902</v>
      </c>
      <c r="G354" s="38">
        <v>29</v>
      </c>
      <c r="H354" s="12" t="s">
        <v>253</v>
      </c>
      <c r="I354" s="38" t="str">
        <f>VLOOKUP(H354,'Species List'!A$2:J$202,2,0)</f>
        <v>French Grunt</v>
      </c>
      <c r="J354" s="38" t="str">
        <f>VLOOKUP(H354,'Species List'!A$2:J$202,3,0)</f>
        <v>Haemulon flavolineatum</v>
      </c>
      <c r="K354" s="38" t="str">
        <f>VLOOKUP(H354,'Species List'!A$2:J$202,4,0)</f>
        <v>Haemulidae</v>
      </c>
      <c r="L354" s="38" t="str">
        <f>VLOOKUP(H354,'Species List'!A$2:J$202,5,0)</f>
        <v>Carnivore</v>
      </c>
      <c r="M354" s="59">
        <v>15</v>
      </c>
      <c r="N354" s="59">
        <v>1</v>
      </c>
      <c r="O354" s="59"/>
      <c r="P354" s="44">
        <f>VLOOKUP(H354,'Species List'!A$2:J$202,6,0)</f>
        <v>1.349E-2</v>
      </c>
      <c r="Q354" s="44">
        <f>VLOOKUP(H354,'Species List'!A$2:J$202,7,0)</f>
        <v>3</v>
      </c>
      <c r="R354" s="44" t="str">
        <f>VLOOKUP(H354,'Species List'!A$2:J$202,8,0)</f>
        <v>NA</v>
      </c>
      <c r="S354" s="44" t="str">
        <f>VLOOKUP(H354,'Species List'!A$2:J$202,9,0)</f>
        <v>NA</v>
      </c>
      <c r="T354" s="44">
        <f t="shared" si="38"/>
        <v>45.528750000000002</v>
      </c>
      <c r="U354" s="87" t="s">
        <v>450</v>
      </c>
      <c r="V354" s="91">
        <f t="shared" si="39"/>
        <v>45.528750000000002</v>
      </c>
    </row>
    <row r="355" spans="1:22" ht="16">
      <c r="A355" s="35">
        <v>2019</v>
      </c>
      <c r="B355" s="51">
        <v>43538</v>
      </c>
      <c r="C355" s="38" t="s">
        <v>388</v>
      </c>
      <c r="D355" s="38" t="s">
        <v>367</v>
      </c>
      <c r="E355" s="38">
        <v>3</v>
      </c>
      <c r="F355" s="37">
        <v>0.43263888888888902</v>
      </c>
      <c r="G355" s="38">
        <v>29</v>
      </c>
      <c r="H355" s="12" t="s">
        <v>277</v>
      </c>
      <c r="I355" s="38" t="str">
        <f>VLOOKUP(H355,'Species List'!A$2:J$202,2,0)</f>
        <v>Queen Parrotfish</v>
      </c>
      <c r="J355" s="38" t="str">
        <f>VLOOKUP(H355,'Species List'!A$2:J$202,3,0)</f>
        <v>Scarus vetula</v>
      </c>
      <c r="K355" s="38" t="str">
        <f>VLOOKUP(H355,'Species List'!A$2:J$202,4,0)</f>
        <v>Scaridae</v>
      </c>
      <c r="L355" s="38" t="str">
        <f>VLOOKUP(H355,'Species List'!A$2:J$202,5,0)</f>
        <v>Herbivore</v>
      </c>
      <c r="M355" s="59">
        <v>30</v>
      </c>
      <c r="N355" s="59">
        <v>1</v>
      </c>
      <c r="O355" s="59" t="s">
        <v>369</v>
      </c>
      <c r="P355" s="44">
        <f>VLOOKUP(H355,'Species List'!A$2:J$202,6,0)</f>
        <v>1.38E-2</v>
      </c>
      <c r="Q355" s="44">
        <f>VLOOKUP(H355,'Species List'!A$2:J$202,7,0)</f>
        <v>3.03</v>
      </c>
      <c r="R355" s="44">
        <f>VLOOKUP(H355,'Species List'!A$2:J$202,8,0)</f>
        <v>-5.0162000000000004</v>
      </c>
      <c r="S355" s="44">
        <f>VLOOKUP(H355,'Species List'!A$2:J$202,9,0)</f>
        <v>3.1109</v>
      </c>
      <c r="T355" s="44">
        <f t="shared" si="38"/>
        <v>412.62590342031763</v>
      </c>
      <c r="U355" s="88">
        <f t="shared" ref="U355:U370" si="40">10^(R355+(S355*LOG(M355*10)))</f>
        <v>489.6395738782121</v>
      </c>
      <c r="V355" s="91">
        <f t="shared" ref="V355:V370" si="41">N355*U355</f>
        <v>489.6395738782121</v>
      </c>
    </row>
    <row r="356" spans="1:22" ht="16">
      <c r="A356" s="35">
        <v>2019</v>
      </c>
      <c r="B356" s="51">
        <v>43538</v>
      </c>
      <c r="C356" s="38" t="s">
        <v>388</v>
      </c>
      <c r="D356" s="38" t="s">
        <v>367</v>
      </c>
      <c r="E356" s="38">
        <v>3</v>
      </c>
      <c r="F356" s="37">
        <v>0.43263888888888902</v>
      </c>
      <c r="G356" s="38">
        <v>29</v>
      </c>
      <c r="H356" s="12" t="s">
        <v>302</v>
      </c>
      <c r="I356" s="38" t="str">
        <f>VLOOKUP(H356,'Species List'!A$2:J$202,2,0)</f>
        <v>Stoplight Parrotfish</v>
      </c>
      <c r="J356" s="38" t="str">
        <f>VLOOKUP(H356,'Species List'!A$2:J$202,3,0)</f>
        <v>Sparisoma viride</v>
      </c>
      <c r="K356" s="38" t="str">
        <f>VLOOKUP(H356,'Species List'!A$2:J$202,4,0)</f>
        <v>Scaridae</v>
      </c>
      <c r="L356" s="38" t="str">
        <f>VLOOKUP(H356,'Species List'!A$2:J$202,5,0)</f>
        <v>Herbivore</v>
      </c>
      <c r="M356" s="59">
        <v>30</v>
      </c>
      <c r="N356" s="59">
        <v>1</v>
      </c>
      <c r="O356" s="59" t="s">
        <v>369</v>
      </c>
      <c r="P356" s="44">
        <f>VLOOKUP(H356,'Species List'!A$2:J$202,6,0)</f>
        <v>1.38E-2</v>
      </c>
      <c r="Q356" s="44">
        <f>VLOOKUP(H356,'Species List'!A$2:J$202,7,0)</f>
        <v>3.04</v>
      </c>
      <c r="R356" s="44">
        <f>VLOOKUP(H356,'Species List'!A$2:J$202,8,0)</f>
        <v>-4.4317000000000002</v>
      </c>
      <c r="S356" s="44">
        <f>VLOOKUP(H356,'Species List'!A$2:J$202,9,0)</f>
        <v>2.9051</v>
      </c>
      <c r="T356" s="44">
        <f t="shared" si="38"/>
        <v>426.90151962585236</v>
      </c>
      <c r="U356" s="88">
        <f t="shared" si="40"/>
        <v>581.54718397712224</v>
      </c>
      <c r="V356" s="91">
        <f t="shared" si="41"/>
        <v>581.54718397712224</v>
      </c>
    </row>
    <row r="357" spans="1:22" ht="16">
      <c r="A357" s="35">
        <v>2019</v>
      </c>
      <c r="B357" s="51">
        <v>43538</v>
      </c>
      <c r="C357" s="38" t="s">
        <v>388</v>
      </c>
      <c r="D357" s="38" t="s">
        <v>367</v>
      </c>
      <c r="E357" s="38">
        <v>3</v>
      </c>
      <c r="F357" s="37">
        <v>0.43263888888888902</v>
      </c>
      <c r="G357" s="38">
        <v>29</v>
      </c>
      <c r="H357" s="12" t="s">
        <v>280</v>
      </c>
      <c r="I357" s="38" t="str">
        <f>VLOOKUP(H357,'Species List'!A$2:J$202,2,0)</f>
        <v>Redband Parrotfish</v>
      </c>
      <c r="J357" s="38" t="str">
        <f>VLOOKUP(H357,'Species List'!A$2:J$202,3,0)</f>
        <v>Sparisoma aurofrenatum</v>
      </c>
      <c r="K357" s="38" t="str">
        <f>VLOOKUP(H357,'Species List'!A$2:J$202,4,0)</f>
        <v>Scaridae</v>
      </c>
      <c r="L357" s="38" t="str">
        <f>VLOOKUP(H357,'Species List'!A$2:J$202,5,0)</f>
        <v>Herbivore</v>
      </c>
      <c r="M357" s="59">
        <v>14</v>
      </c>
      <c r="N357" s="59">
        <v>1</v>
      </c>
      <c r="O357" s="59" t="s">
        <v>369</v>
      </c>
      <c r="P357" s="44">
        <f>VLOOKUP(H357,'Species List'!A$2:J$202,6,0)</f>
        <v>1.072E-2</v>
      </c>
      <c r="Q357" s="44">
        <f>VLOOKUP(H357,'Species List'!A$2:J$202,7,0)</f>
        <v>3.12</v>
      </c>
      <c r="R357" s="44">
        <f>VLOOKUP(H357,'Species List'!A$2:J$202,8,0)</f>
        <v>-4.0781000000000001</v>
      </c>
      <c r="S357" s="44">
        <f>VLOOKUP(H357,'Species List'!A$2:J$202,9,0)</f>
        <v>2.7437999999999998</v>
      </c>
      <c r="T357" s="44">
        <f t="shared" si="38"/>
        <v>40.375160027328299</v>
      </c>
      <c r="U357" s="88">
        <f t="shared" si="40"/>
        <v>64.631778134170816</v>
      </c>
      <c r="V357" s="91">
        <f t="shared" si="41"/>
        <v>64.631778134170816</v>
      </c>
    </row>
    <row r="358" spans="1:22" ht="16">
      <c r="A358" s="35">
        <v>2019</v>
      </c>
      <c r="B358" s="51">
        <v>43538</v>
      </c>
      <c r="C358" s="38" t="s">
        <v>388</v>
      </c>
      <c r="D358" s="38" t="s">
        <v>367</v>
      </c>
      <c r="E358" s="38">
        <v>3</v>
      </c>
      <c r="F358" s="37">
        <v>0.43263888888888902</v>
      </c>
      <c r="G358" s="38">
        <v>29</v>
      </c>
      <c r="H358" s="12" t="s">
        <v>303</v>
      </c>
      <c r="I358" s="38" t="str">
        <f>VLOOKUP(H358,'Species List'!A$2:J$202,2,0)</f>
        <v>Striped Parrotfish</v>
      </c>
      <c r="J358" s="38" t="str">
        <f>VLOOKUP(H358,'Species List'!A$2:J$202,3,0)</f>
        <v>Scarus iserti</v>
      </c>
      <c r="K358" s="38" t="str">
        <f>VLOOKUP(H358,'Species List'!A$2:J$202,4,0)</f>
        <v>Scaridae</v>
      </c>
      <c r="L358" s="38" t="str">
        <f>VLOOKUP(H358,'Species List'!A$2:J$202,5,0)</f>
        <v>Herbivore</v>
      </c>
      <c r="M358" s="59">
        <v>4</v>
      </c>
      <c r="N358" s="59">
        <v>6</v>
      </c>
      <c r="O358" s="59" t="s">
        <v>375</v>
      </c>
      <c r="P358" s="44">
        <f>VLOOKUP(H358,'Species List'!A$2:J$202,6,0)</f>
        <v>1.0959999999999999E-2</v>
      </c>
      <c r="Q358" s="44">
        <f>VLOOKUP(H358,'Species List'!A$2:J$202,7,0)</f>
        <v>3.01</v>
      </c>
      <c r="R358" s="44">
        <f>VLOOKUP(H358,'Species List'!A$2:J$202,8,0)</f>
        <v>-4.8887</v>
      </c>
      <c r="S358" s="44">
        <f>VLOOKUP(H358,'Species List'!A$2:J$202,9,0)</f>
        <v>3.0548000000000002</v>
      </c>
      <c r="T358" s="44">
        <f t="shared" si="38"/>
        <v>0.71123173750391744</v>
      </c>
      <c r="U358" s="88">
        <f t="shared" si="40"/>
        <v>1.0122152160204034</v>
      </c>
      <c r="V358" s="91">
        <f t="shared" si="41"/>
        <v>6.0732912961224201</v>
      </c>
    </row>
    <row r="359" spans="1:22" ht="16">
      <c r="A359" s="35">
        <v>2019</v>
      </c>
      <c r="B359" s="51">
        <v>43538</v>
      </c>
      <c r="C359" s="38" t="s">
        <v>388</v>
      </c>
      <c r="D359" s="38" t="s">
        <v>367</v>
      </c>
      <c r="E359" s="38">
        <v>3</v>
      </c>
      <c r="F359" s="37">
        <v>0.43263888888888902</v>
      </c>
      <c r="G359" s="38">
        <v>29</v>
      </c>
      <c r="H359" s="12" t="s">
        <v>280</v>
      </c>
      <c r="I359" s="38" t="str">
        <f>VLOOKUP(H359,'Species List'!A$2:J$202,2,0)</f>
        <v>Redband Parrotfish</v>
      </c>
      <c r="J359" s="38" t="str">
        <f>VLOOKUP(H359,'Species List'!A$2:J$202,3,0)</f>
        <v>Sparisoma aurofrenatum</v>
      </c>
      <c r="K359" s="38" t="str">
        <f>VLOOKUP(H359,'Species List'!A$2:J$202,4,0)</f>
        <v>Scaridae</v>
      </c>
      <c r="L359" s="38" t="str">
        <f>VLOOKUP(H359,'Species List'!A$2:J$202,5,0)</f>
        <v>Herbivore</v>
      </c>
      <c r="M359" s="59">
        <v>10</v>
      </c>
      <c r="N359" s="59">
        <v>1</v>
      </c>
      <c r="O359" s="59" t="s">
        <v>368</v>
      </c>
      <c r="P359" s="44">
        <f>VLOOKUP(H359,'Species List'!A$2:J$202,6,0)</f>
        <v>1.072E-2</v>
      </c>
      <c r="Q359" s="44">
        <f>VLOOKUP(H359,'Species List'!A$2:J$202,7,0)</f>
        <v>3.12</v>
      </c>
      <c r="R359" s="44">
        <f>VLOOKUP(H359,'Species List'!A$2:J$202,8,0)</f>
        <v>-4.0781000000000001</v>
      </c>
      <c r="S359" s="44">
        <f>VLOOKUP(H359,'Species List'!A$2:J$202,9,0)</f>
        <v>2.7437999999999998</v>
      </c>
      <c r="T359" s="44">
        <f t="shared" si="38"/>
        <v>14.131712237324704</v>
      </c>
      <c r="U359" s="88">
        <f t="shared" si="40"/>
        <v>25.674382081061271</v>
      </c>
      <c r="V359" s="91">
        <f t="shared" si="41"/>
        <v>25.674382081061271</v>
      </c>
    </row>
    <row r="360" spans="1:22" ht="16">
      <c r="A360" s="35">
        <v>2019</v>
      </c>
      <c r="B360" s="51">
        <v>43538</v>
      </c>
      <c r="C360" s="38" t="s">
        <v>388</v>
      </c>
      <c r="D360" s="38" t="s">
        <v>367</v>
      </c>
      <c r="E360" s="38">
        <v>3</v>
      </c>
      <c r="F360" s="37">
        <v>0.43263888888888902</v>
      </c>
      <c r="G360" s="38">
        <v>29</v>
      </c>
      <c r="H360" s="12" t="s">
        <v>249</v>
      </c>
      <c r="I360" s="38" t="str">
        <f>VLOOKUP(H360,'Species List'!A$2:J$202,2,0)</f>
        <v>Doctorfish</v>
      </c>
      <c r="J360" s="38" t="str">
        <f>VLOOKUP(H360,'Species List'!A$2:J$202,3,0)</f>
        <v>Acanthurus chirurgus</v>
      </c>
      <c r="K360" s="38" t="str">
        <f>VLOOKUP(H360,'Species List'!A$2:J$202,4,0)</f>
        <v>Acanthuridae</v>
      </c>
      <c r="L360" s="38" t="str">
        <f>VLOOKUP(H360,'Species List'!A$2:J$202,5,0)</f>
        <v>Herbivore</v>
      </c>
      <c r="M360" s="59">
        <v>12</v>
      </c>
      <c r="N360" s="59">
        <v>1</v>
      </c>
      <c r="O360" s="59"/>
      <c r="P360" s="44">
        <f>VLOOKUP(H360,'Species List'!A$2:J$202,6,0)</f>
        <v>2.0889999999999999E-2</v>
      </c>
      <c r="Q360" s="44">
        <f>VLOOKUP(H360,'Species List'!A$2:J$202,7,0)</f>
        <v>2.96</v>
      </c>
      <c r="R360" s="44">
        <f>VLOOKUP(H360,'Species List'!A$2:J$202,8,0)</f>
        <v>-2.4262000000000001</v>
      </c>
      <c r="S360" s="44">
        <f>VLOOKUP(H360,'Species List'!A$2:J$202,9,0)</f>
        <v>2.0768</v>
      </c>
      <c r="T360" s="44">
        <f t="shared" si="38"/>
        <v>32.682474295385305</v>
      </c>
      <c r="U360" s="88">
        <f t="shared" si="40"/>
        <v>77.954934647161181</v>
      </c>
      <c r="V360" s="91">
        <f t="shared" si="41"/>
        <v>77.954934647161181</v>
      </c>
    </row>
    <row r="361" spans="1:22" ht="16">
      <c r="A361" s="35">
        <v>2019</v>
      </c>
      <c r="B361" s="51">
        <v>43538</v>
      </c>
      <c r="C361" s="38" t="s">
        <v>388</v>
      </c>
      <c r="D361" s="38" t="s">
        <v>367</v>
      </c>
      <c r="E361" s="38">
        <v>3</v>
      </c>
      <c r="F361" s="37">
        <v>0.43263888888888902</v>
      </c>
      <c r="G361" s="38">
        <v>29</v>
      </c>
      <c r="H361" s="12" t="s">
        <v>249</v>
      </c>
      <c r="I361" s="38" t="str">
        <f>VLOOKUP(H361,'Species List'!A$2:J$202,2,0)</f>
        <v>Doctorfish</v>
      </c>
      <c r="J361" s="38" t="str">
        <f>VLOOKUP(H361,'Species List'!A$2:J$202,3,0)</f>
        <v>Acanthurus chirurgus</v>
      </c>
      <c r="K361" s="38" t="str">
        <f>VLOOKUP(H361,'Species List'!A$2:J$202,4,0)</f>
        <v>Acanthuridae</v>
      </c>
      <c r="L361" s="38" t="str">
        <f>VLOOKUP(H361,'Species List'!A$2:J$202,5,0)</f>
        <v>Herbivore</v>
      </c>
      <c r="M361" s="59">
        <v>15</v>
      </c>
      <c r="N361" s="59">
        <v>1</v>
      </c>
      <c r="O361" s="59"/>
      <c r="P361" s="44">
        <f>VLOOKUP(H361,'Species List'!A$2:J$202,6,0)</f>
        <v>2.0889999999999999E-2</v>
      </c>
      <c r="Q361" s="44">
        <f>VLOOKUP(H361,'Species List'!A$2:J$202,7,0)</f>
        <v>2.96</v>
      </c>
      <c r="R361" s="44">
        <f>VLOOKUP(H361,'Species List'!A$2:J$202,8,0)</f>
        <v>-2.4262000000000001</v>
      </c>
      <c r="S361" s="44">
        <f>VLOOKUP(H361,'Species List'!A$2:J$202,9,0)</f>
        <v>2.0768</v>
      </c>
      <c r="T361" s="44">
        <f t="shared" si="38"/>
        <v>63.265736295491713</v>
      </c>
      <c r="U361" s="88">
        <f t="shared" si="40"/>
        <v>123.90999139179274</v>
      </c>
      <c r="V361" s="91">
        <f t="shared" si="41"/>
        <v>123.90999139179274</v>
      </c>
    </row>
    <row r="362" spans="1:22" ht="16">
      <c r="A362" s="35">
        <v>2019</v>
      </c>
      <c r="B362" s="51">
        <v>43538</v>
      </c>
      <c r="C362" s="38" t="s">
        <v>388</v>
      </c>
      <c r="D362" s="38" t="s">
        <v>367</v>
      </c>
      <c r="E362" s="38">
        <v>3</v>
      </c>
      <c r="F362" s="37">
        <v>0.43263888888888902</v>
      </c>
      <c r="G362" s="38">
        <v>29</v>
      </c>
      <c r="H362" s="12" t="s">
        <v>280</v>
      </c>
      <c r="I362" s="38" t="str">
        <f>VLOOKUP(H362,'Species List'!A$2:J$202,2,0)</f>
        <v>Redband Parrotfish</v>
      </c>
      <c r="J362" s="38" t="str">
        <f>VLOOKUP(H362,'Species List'!A$2:J$202,3,0)</f>
        <v>Sparisoma aurofrenatum</v>
      </c>
      <c r="K362" s="38" t="str">
        <f>VLOOKUP(H362,'Species List'!A$2:J$202,4,0)</f>
        <v>Scaridae</v>
      </c>
      <c r="L362" s="38" t="str">
        <f>VLOOKUP(H362,'Species List'!A$2:J$202,5,0)</f>
        <v>Herbivore</v>
      </c>
      <c r="M362" s="59">
        <v>4</v>
      </c>
      <c r="N362" s="59">
        <v>1</v>
      </c>
      <c r="O362" s="59" t="s">
        <v>375</v>
      </c>
      <c r="P362" s="44">
        <f>VLOOKUP(H362,'Species List'!A$2:J$202,6,0)</f>
        <v>1.072E-2</v>
      </c>
      <c r="Q362" s="44">
        <f>VLOOKUP(H362,'Species List'!A$2:J$202,7,0)</f>
        <v>3.12</v>
      </c>
      <c r="R362" s="44">
        <f>VLOOKUP(H362,'Species List'!A$2:J$202,8,0)</f>
        <v>-4.0781000000000001</v>
      </c>
      <c r="S362" s="44">
        <f>VLOOKUP(H362,'Species List'!A$2:J$202,9,0)</f>
        <v>2.7437999999999998</v>
      </c>
      <c r="T362" s="44">
        <f t="shared" si="38"/>
        <v>0.81025544515357217</v>
      </c>
      <c r="U362" s="88">
        <f t="shared" si="40"/>
        <v>2.0779361768346503</v>
      </c>
      <c r="V362" s="91">
        <f t="shared" si="41"/>
        <v>2.0779361768346503</v>
      </c>
    </row>
    <row r="363" spans="1:22" ht="16">
      <c r="A363" s="35">
        <v>2019</v>
      </c>
      <c r="B363" s="51">
        <v>43538</v>
      </c>
      <c r="C363" s="38" t="s">
        <v>388</v>
      </c>
      <c r="D363" s="38" t="s">
        <v>367</v>
      </c>
      <c r="E363" s="38">
        <v>3</v>
      </c>
      <c r="F363" s="37">
        <v>0.43263888888888902</v>
      </c>
      <c r="G363" s="38">
        <v>29</v>
      </c>
      <c r="H363" s="12" t="s">
        <v>303</v>
      </c>
      <c r="I363" s="38" t="str">
        <f>VLOOKUP(H363,'Species List'!A$2:J$202,2,0)</f>
        <v>Striped Parrotfish</v>
      </c>
      <c r="J363" s="38" t="str">
        <f>VLOOKUP(H363,'Species List'!A$2:J$202,3,0)</f>
        <v>Scarus iserti</v>
      </c>
      <c r="K363" s="38" t="str">
        <f>VLOOKUP(H363,'Species List'!A$2:J$202,4,0)</f>
        <v>Scaridae</v>
      </c>
      <c r="L363" s="38" t="str">
        <f>VLOOKUP(H363,'Species List'!A$2:J$202,5,0)</f>
        <v>Herbivore</v>
      </c>
      <c r="M363" s="59">
        <v>3</v>
      </c>
      <c r="N363" s="59">
        <v>4</v>
      </c>
      <c r="O363" s="59" t="s">
        <v>375</v>
      </c>
      <c r="P363" s="44">
        <f>VLOOKUP(H363,'Species List'!A$2:J$202,6,0)</f>
        <v>1.0959999999999999E-2</v>
      </c>
      <c r="Q363" s="44">
        <f>VLOOKUP(H363,'Species List'!A$2:J$202,7,0)</f>
        <v>3.01</v>
      </c>
      <c r="R363" s="44">
        <f>VLOOKUP(H363,'Species List'!A$2:J$202,8,0)</f>
        <v>-4.8887</v>
      </c>
      <c r="S363" s="44">
        <f>VLOOKUP(H363,'Species List'!A$2:J$202,9,0)</f>
        <v>3.0548000000000002</v>
      </c>
      <c r="T363" s="44">
        <f t="shared" si="38"/>
        <v>0.29918893707824967</v>
      </c>
      <c r="U363" s="88">
        <f t="shared" si="40"/>
        <v>0.42034899064939069</v>
      </c>
      <c r="V363" s="91">
        <f t="shared" si="41"/>
        <v>1.6813959625975627</v>
      </c>
    </row>
    <row r="364" spans="1:22" ht="16">
      <c r="A364" s="35">
        <v>2019</v>
      </c>
      <c r="B364" s="51">
        <v>43538</v>
      </c>
      <c r="C364" s="38" t="s">
        <v>388</v>
      </c>
      <c r="D364" s="38" t="s">
        <v>367</v>
      </c>
      <c r="E364" s="38">
        <v>3</v>
      </c>
      <c r="F364" s="37">
        <v>0.43263888888888902</v>
      </c>
      <c r="G364" s="38">
        <v>29</v>
      </c>
      <c r="H364" s="12" t="s">
        <v>303</v>
      </c>
      <c r="I364" s="38" t="str">
        <f>VLOOKUP(H364,'Species List'!A$2:J$202,2,0)</f>
        <v>Striped Parrotfish</v>
      </c>
      <c r="J364" s="38" t="str">
        <f>VLOOKUP(H364,'Species List'!A$2:J$202,3,0)</f>
        <v>Scarus iserti</v>
      </c>
      <c r="K364" s="38" t="str">
        <f>VLOOKUP(H364,'Species List'!A$2:J$202,4,0)</f>
        <v>Scaridae</v>
      </c>
      <c r="L364" s="38" t="str">
        <f>VLOOKUP(H364,'Species List'!A$2:J$202,5,0)</f>
        <v>Herbivore</v>
      </c>
      <c r="M364" s="59">
        <v>10</v>
      </c>
      <c r="N364" s="59">
        <v>1</v>
      </c>
      <c r="O364" s="59" t="s">
        <v>368</v>
      </c>
      <c r="P364" s="44">
        <f>VLOOKUP(H364,'Species List'!A$2:J$202,6,0)</f>
        <v>1.0959999999999999E-2</v>
      </c>
      <c r="Q364" s="44">
        <f>VLOOKUP(H364,'Species List'!A$2:J$202,7,0)</f>
        <v>3.01</v>
      </c>
      <c r="R364" s="44">
        <f>VLOOKUP(H364,'Species List'!A$2:J$202,8,0)</f>
        <v>-4.8887</v>
      </c>
      <c r="S364" s="44">
        <f>VLOOKUP(H364,'Species List'!A$2:J$202,9,0)</f>
        <v>3.0548000000000002</v>
      </c>
      <c r="T364" s="44">
        <f t="shared" si="38"/>
        <v>11.21529119539707</v>
      </c>
      <c r="U364" s="88">
        <f t="shared" si="40"/>
        <v>16.630296795457848</v>
      </c>
      <c r="V364" s="91">
        <f t="shared" si="41"/>
        <v>16.630296795457848</v>
      </c>
    </row>
    <row r="365" spans="1:22" ht="16">
      <c r="A365" s="35">
        <v>2019</v>
      </c>
      <c r="B365" s="51">
        <v>43538</v>
      </c>
      <c r="C365" s="38" t="s">
        <v>388</v>
      </c>
      <c r="D365" s="38" t="s">
        <v>367</v>
      </c>
      <c r="E365" s="38">
        <v>3</v>
      </c>
      <c r="F365" s="37">
        <v>0.43263888888888902</v>
      </c>
      <c r="G365" s="38">
        <v>29</v>
      </c>
      <c r="H365" s="12" t="s">
        <v>274</v>
      </c>
      <c r="I365" s="38" t="str">
        <f>VLOOKUP(H365,'Species List'!A$2:J$202,2,0)</f>
        <v>Princess Parrotfish</v>
      </c>
      <c r="J365" s="38" t="str">
        <f>VLOOKUP(H365,'Species List'!A$2:J$202,3,0)</f>
        <v>Scarus taeniopterus</v>
      </c>
      <c r="K365" s="38" t="str">
        <f>VLOOKUP(H365,'Species List'!A$2:J$202,4,0)</f>
        <v>Scaridae</v>
      </c>
      <c r="L365" s="38" t="str">
        <f>VLOOKUP(H365,'Species List'!A$2:J$202,5,0)</f>
        <v>Herbivore</v>
      </c>
      <c r="M365" s="59">
        <v>5</v>
      </c>
      <c r="N365" s="59">
        <v>2</v>
      </c>
      <c r="O365" s="59" t="s">
        <v>375</v>
      </c>
      <c r="P365" s="44">
        <f>VLOOKUP(H365,'Species List'!A$2:J$202,6,0)</f>
        <v>3.3500000000000002E-2</v>
      </c>
      <c r="Q365" s="44">
        <f>VLOOKUP(H365,'Species List'!A$2:J$202,7,0)</f>
        <v>2.7086000000000001</v>
      </c>
      <c r="R365" s="44">
        <f>VLOOKUP(H365,'Species List'!A$2:J$202,8,0)</f>
        <v>-3.2256999999999998</v>
      </c>
      <c r="S365" s="44">
        <f>VLOOKUP(H365,'Species List'!A$2:J$202,9,0)</f>
        <v>2.3852000000000002</v>
      </c>
      <c r="T365" s="44">
        <f t="shared" si="38"/>
        <v>2.6198411586557824</v>
      </c>
      <c r="U365" s="88">
        <f t="shared" si="40"/>
        <v>6.7093933568168316</v>
      </c>
      <c r="V365" s="91">
        <f t="shared" si="41"/>
        <v>13.418786713633663</v>
      </c>
    </row>
    <row r="366" spans="1:22" ht="16">
      <c r="A366" s="35">
        <v>2019</v>
      </c>
      <c r="B366" s="51">
        <v>43538</v>
      </c>
      <c r="C366" s="38" t="s">
        <v>388</v>
      </c>
      <c r="D366" s="38" t="s">
        <v>367</v>
      </c>
      <c r="E366" s="38">
        <v>3</v>
      </c>
      <c r="F366" s="37">
        <v>0.43263888888888902</v>
      </c>
      <c r="G366" s="38">
        <v>29</v>
      </c>
      <c r="H366" s="12" t="s">
        <v>274</v>
      </c>
      <c r="I366" s="38" t="str">
        <f>VLOOKUP(H366,'Species List'!A$2:J$202,2,0)</f>
        <v>Princess Parrotfish</v>
      </c>
      <c r="J366" s="38" t="str">
        <f>VLOOKUP(H366,'Species List'!A$2:J$202,3,0)</f>
        <v>Scarus taeniopterus</v>
      </c>
      <c r="K366" s="38" t="str">
        <f>VLOOKUP(H366,'Species List'!A$2:J$202,4,0)</f>
        <v>Scaridae</v>
      </c>
      <c r="L366" s="38" t="str">
        <f>VLOOKUP(H366,'Species List'!A$2:J$202,5,0)</f>
        <v>Herbivore</v>
      </c>
      <c r="M366" s="59">
        <v>11</v>
      </c>
      <c r="N366" s="59">
        <v>1</v>
      </c>
      <c r="O366" s="59" t="s">
        <v>368</v>
      </c>
      <c r="P366" s="44">
        <f>VLOOKUP(H366,'Species List'!A$2:J$202,6,0)</f>
        <v>3.3500000000000002E-2</v>
      </c>
      <c r="Q366" s="44">
        <f>VLOOKUP(H366,'Species List'!A$2:J$202,7,0)</f>
        <v>2.7086000000000001</v>
      </c>
      <c r="R366" s="44">
        <f>VLOOKUP(H366,'Species List'!A$2:J$202,8,0)</f>
        <v>-3.2256999999999998</v>
      </c>
      <c r="S366" s="44">
        <f>VLOOKUP(H366,'Species List'!A$2:J$202,9,0)</f>
        <v>2.3852000000000002</v>
      </c>
      <c r="T366" s="44">
        <f t="shared" si="38"/>
        <v>22.169762164227816</v>
      </c>
      <c r="U366" s="88">
        <f t="shared" si="40"/>
        <v>43.997685665219798</v>
      </c>
      <c r="V366" s="91">
        <f t="shared" si="41"/>
        <v>43.997685665219798</v>
      </c>
    </row>
    <row r="367" spans="1:22" ht="16">
      <c r="A367" s="35">
        <v>2019</v>
      </c>
      <c r="B367" s="51">
        <v>43538</v>
      </c>
      <c r="C367" s="38" t="s">
        <v>388</v>
      </c>
      <c r="D367" s="38" t="s">
        <v>367</v>
      </c>
      <c r="E367" s="38">
        <v>3</v>
      </c>
      <c r="F367" s="37">
        <v>0.43263888888888902</v>
      </c>
      <c r="G367" s="38">
        <v>29</v>
      </c>
      <c r="H367" s="12" t="s">
        <v>274</v>
      </c>
      <c r="I367" s="38" t="str">
        <f>VLOOKUP(H367,'Species List'!A$2:J$202,2,0)</f>
        <v>Princess Parrotfish</v>
      </c>
      <c r="J367" s="38" t="str">
        <f>VLOOKUP(H367,'Species List'!A$2:J$202,3,0)</f>
        <v>Scarus taeniopterus</v>
      </c>
      <c r="K367" s="38" t="str">
        <f>VLOOKUP(H367,'Species List'!A$2:J$202,4,0)</f>
        <v>Scaridae</v>
      </c>
      <c r="L367" s="38" t="str">
        <f>VLOOKUP(H367,'Species List'!A$2:J$202,5,0)</f>
        <v>Herbivore</v>
      </c>
      <c r="M367" s="59">
        <v>17</v>
      </c>
      <c r="N367" s="59">
        <v>1</v>
      </c>
      <c r="O367" s="59" t="s">
        <v>368</v>
      </c>
      <c r="P367" s="44">
        <f>VLOOKUP(H367,'Species List'!A$2:J$202,6,0)</f>
        <v>3.3500000000000002E-2</v>
      </c>
      <c r="Q367" s="44">
        <f>VLOOKUP(H367,'Species List'!A$2:J$202,7,0)</f>
        <v>2.7086000000000001</v>
      </c>
      <c r="R367" s="44">
        <f>VLOOKUP(H367,'Species List'!A$2:J$202,8,0)</f>
        <v>-3.2256999999999998</v>
      </c>
      <c r="S367" s="44">
        <f>VLOOKUP(H367,'Species List'!A$2:J$202,9,0)</f>
        <v>2.3852000000000002</v>
      </c>
      <c r="T367" s="44">
        <f t="shared" si="38"/>
        <v>72.083979665360687</v>
      </c>
      <c r="U367" s="88">
        <f t="shared" si="40"/>
        <v>124.27013418228138</v>
      </c>
      <c r="V367" s="91">
        <f t="shared" si="41"/>
        <v>124.27013418228138</v>
      </c>
    </row>
    <row r="368" spans="1:22" ht="16">
      <c r="A368" s="35">
        <v>2019</v>
      </c>
      <c r="B368" s="51">
        <v>43538</v>
      </c>
      <c r="C368" s="38" t="s">
        <v>388</v>
      </c>
      <c r="D368" s="38" t="s">
        <v>367</v>
      </c>
      <c r="E368" s="38">
        <v>3</v>
      </c>
      <c r="F368" s="37">
        <v>0.43263888888888902</v>
      </c>
      <c r="G368" s="38">
        <v>29</v>
      </c>
      <c r="H368" s="12" t="s">
        <v>274</v>
      </c>
      <c r="I368" s="38" t="str">
        <f>VLOOKUP(H368,'Species List'!A$2:J$202,2,0)</f>
        <v>Princess Parrotfish</v>
      </c>
      <c r="J368" s="38" t="str">
        <f>VLOOKUP(H368,'Species List'!A$2:J$202,3,0)</f>
        <v>Scarus taeniopterus</v>
      </c>
      <c r="K368" s="38" t="str">
        <f>VLOOKUP(H368,'Species List'!A$2:J$202,4,0)</f>
        <v>Scaridae</v>
      </c>
      <c r="L368" s="38" t="str">
        <f>VLOOKUP(H368,'Species List'!A$2:J$202,5,0)</f>
        <v>Herbivore</v>
      </c>
      <c r="M368" s="59">
        <v>12</v>
      </c>
      <c r="N368" s="59">
        <v>1</v>
      </c>
      <c r="O368" s="59" t="s">
        <v>368</v>
      </c>
      <c r="P368" s="44">
        <f>VLOOKUP(H368,'Species List'!A$2:J$202,6,0)</f>
        <v>3.3500000000000002E-2</v>
      </c>
      <c r="Q368" s="44">
        <f>VLOOKUP(H368,'Species List'!A$2:J$202,7,0)</f>
        <v>2.7086000000000001</v>
      </c>
      <c r="R368" s="44">
        <f>VLOOKUP(H368,'Species List'!A$2:J$202,8,0)</f>
        <v>-3.2256999999999998</v>
      </c>
      <c r="S368" s="44">
        <f>VLOOKUP(H368,'Species List'!A$2:J$202,9,0)</f>
        <v>2.3852000000000002</v>
      </c>
      <c r="T368" s="44">
        <f t="shared" si="38"/>
        <v>28.061774480442775</v>
      </c>
      <c r="U368" s="88">
        <f t="shared" si="40"/>
        <v>54.145592205106873</v>
      </c>
      <c r="V368" s="91">
        <f t="shared" si="41"/>
        <v>54.145592205106873</v>
      </c>
    </row>
    <row r="369" spans="1:22" ht="16">
      <c r="A369" s="35">
        <v>2019</v>
      </c>
      <c r="B369" s="51">
        <v>43538</v>
      </c>
      <c r="C369" s="38" t="s">
        <v>388</v>
      </c>
      <c r="D369" s="38" t="s">
        <v>367</v>
      </c>
      <c r="E369" s="38">
        <v>3</v>
      </c>
      <c r="F369" s="37">
        <v>0.43263888888888902</v>
      </c>
      <c r="G369" s="38">
        <v>29</v>
      </c>
      <c r="H369" s="12" t="s">
        <v>237</v>
      </c>
      <c r="I369" s="38" t="str">
        <f>VLOOKUP(H369,'Species List'!A$2:J$202,2,0)</f>
        <v>Blue Tang</v>
      </c>
      <c r="J369" s="38" t="str">
        <f>VLOOKUP(H369,'Species List'!A$2:J$202,3,0)</f>
        <v>Acanthurus coeruleus</v>
      </c>
      <c r="K369" s="38" t="str">
        <f>VLOOKUP(H369,'Species List'!A$2:J$202,4,0)</f>
        <v>Acanthuridae</v>
      </c>
      <c r="L369" s="38" t="str">
        <f>VLOOKUP(H369,'Species List'!A$2:J$202,5,0)</f>
        <v>Herbivore</v>
      </c>
      <c r="M369" s="59">
        <v>14</v>
      </c>
      <c r="N369" s="59">
        <v>1</v>
      </c>
      <c r="O369" s="59"/>
      <c r="P369" s="44">
        <f>VLOOKUP(H369,'Species List'!A$2:J$202,6,0)</f>
        <v>2.512E-2</v>
      </c>
      <c r="Q369" s="44">
        <f>VLOOKUP(H369,'Species List'!A$2:J$202,7,0)</f>
        <v>2.96</v>
      </c>
      <c r="R369" s="44">
        <f>VLOOKUP(H369,'Species List'!A$2:J$202,8,0)</f>
        <v>-2.8241999999999998</v>
      </c>
      <c r="S369" s="44">
        <f>VLOOKUP(H369,'Species List'!A$2:J$202,9,0)</f>
        <v>2.2637999999999998</v>
      </c>
      <c r="T369" s="44">
        <f t="shared" si="38"/>
        <v>62.023835721117067</v>
      </c>
      <c r="U369" s="88">
        <f t="shared" si="40"/>
        <v>108.19436620046002</v>
      </c>
      <c r="V369" s="91">
        <f t="shared" si="41"/>
        <v>108.19436620046002</v>
      </c>
    </row>
    <row r="370" spans="1:22" ht="16">
      <c r="A370" s="35">
        <v>2019</v>
      </c>
      <c r="B370" s="51">
        <v>43538</v>
      </c>
      <c r="C370" s="38" t="s">
        <v>388</v>
      </c>
      <c r="D370" s="38" t="s">
        <v>367</v>
      </c>
      <c r="E370" s="38">
        <v>3</v>
      </c>
      <c r="F370" s="37">
        <v>0.43263888888888902</v>
      </c>
      <c r="G370" s="38">
        <v>29</v>
      </c>
      <c r="H370" s="12" t="s">
        <v>303</v>
      </c>
      <c r="I370" s="38" t="str">
        <f>VLOOKUP(H370,'Species List'!A$2:J$202,2,0)</f>
        <v>Striped Parrotfish</v>
      </c>
      <c r="J370" s="38" t="str">
        <f>VLOOKUP(H370,'Species List'!A$2:J$202,3,0)</f>
        <v>Scarus iserti</v>
      </c>
      <c r="K370" s="38" t="str">
        <f>VLOOKUP(H370,'Species List'!A$2:J$202,4,0)</f>
        <v>Scaridae</v>
      </c>
      <c r="L370" s="38" t="str">
        <f>VLOOKUP(H370,'Species List'!A$2:J$202,5,0)</f>
        <v>Herbivore</v>
      </c>
      <c r="M370" s="59">
        <v>10</v>
      </c>
      <c r="N370" s="59">
        <v>1</v>
      </c>
      <c r="O370" s="59" t="s">
        <v>368</v>
      </c>
      <c r="P370" s="44">
        <f>VLOOKUP(H370,'Species List'!A$2:J$202,6,0)</f>
        <v>1.0959999999999999E-2</v>
      </c>
      <c r="Q370" s="44">
        <f>VLOOKUP(H370,'Species List'!A$2:J$202,7,0)</f>
        <v>3.01</v>
      </c>
      <c r="R370" s="44">
        <f>VLOOKUP(H370,'Species List'!A$2:J$202,8,0)</f>
        <v>-4.8887</v>
      </c>
      <c r="S370" s="44">
        <f>VLOOKUP(H370,'Species List'!A$2:J$202,9,0)</f>
        <v>3.0548000000000002</v>
      </c>
      <c r="T370" s="44">
        <f t="shared" si="38"/>
        <v>11.21529119539707</v>
      </c>
      <c r="U370" s="88">
        <f t="shared" si="40"/>
        <v>16.630296795457848</v>
      </c>
      <c r="V370" s="91">
        <f t="shared" si="41"/>
        <v>16.630296795457848</v>
      </c>
    </row>
    <row r="371" spans="1:22" ht="16">
      <c r="A371" s="35">
        <v>2019</v>
      </c>
      <c r="B371" s="51">
        <v>43538</v>
      </c>
      <c r="C371" s="38" t="s">
        <v>388</v>
      </c>
      <c r="D371" s="38" t="s">
        <v>367</v>
      </c>
      <c r="E371" s="38">
        <v>3</v>
      </c>
      <c r="F371" s="37">
        <v>0.43263888888888902</v>
      </c>
      <c r="G371" s="38">
        <v>29</v>
      </c>
      <c r="H371" s="12" t="s">
        <v>293</v>
      </c>
      <c r="I371" s="38" t="str">
        <f>VLOOKUP(H371,'Species List'!A$2:J$202,2,0)</f>
        <v>Smooth Trunkfish</v>
      </c>
      <c r="J371" s="38" t="str">
        <f>VLOOKUP(H371,'Species List'!A$2:J$202,3,0)</f>
        <v>Lactophyrs triqueter</v>
      </c>
      <c r="K371" s="38" t="str">
        <f>VLOOKUP(H371,'Species List'!A$2:J$202,4,0)</f>
        <v>Ostraciidae</v>
      </c>
      <c r="L371" s="38" t="str">
        <f>VLOOKUP(H371,'Species List'!A$2:J$202,5,0)</f>
        <v>Omnivore</v>
      </c>
      <c r="M371" s="59">
        <v>18</v>
      </c>
      <c r="N371" s="59">
        <v>1</v>
      </c>
      <c r="O371" s="59"/>
      <c r="P371" s="44">
        <f>VLOOKUP(H371,'Species List'!A$2:J$202,6,0)</f>
        <v>4.8980000000000003E-2</v>
      </c>
      <c r="Q371" s="44">
        <f>VLOOKUP(H371,'Species List'!A$2:J$202,7,0)</f>
        <v>2.78</v>
      </c>
      <c r="R371" s="44" t="str">
        <f>VLOOKUP(H371,'Species List'!A$2:J$202,8,0)</f>
        <v>NA</v>
      </c>
      <c r="S371" s="44" t="str">
        <f>VLOOKUP(H371,'Species List'!A$2:J$202,9,0)</f>
        <v>NA</v>
      </c>
      <c r="T371" s="44">
        <f t="shared" si="38"/>
        <v>151.24336973589621</v>
      </c>
      <c r="U371" s="87" t="s">
        <v>450</v>
      </c>
      <c r="V371" s="91">
        <f t="shared" ref="V371:V388" si="42">N371*T371</f>
        <v>151.24336973589621</v>
      </c>
    </row>
    <row r="372" spans="1:22" ht="16">
      <c r="A372" s="35">
        <v>2019</v>
      </c>
      <c r="B372" s="51">
        <v>43538</v>
      </c>
      <c r="C372" s="38" t="s">
        <v>388</v>
      </c>
      <c r="D372" s="38" t="s">
        <v>367</v>
      </c>
      <c r="E372" s="38">
        <v>3</v>
      </c>
      <c r="F372" s="37">
        <v>0.43263888888888902</v>
      </c>
      <c r="G372" s="38">
        <v>29</v>
      </c>
      <c r="H372" s="12" t="s">
        <v>242</v>
      </c>
      <c r="I372" s="38" t="str">
        <f>VLOOKUP(H372,'Species List'!A$2:J$202,2,0)</f>
        <v xml:space="preserve">Sharp-nose puffer </v>
      </c>
      <c r="J372" s="38" t="str">
        <f>VLOOKUP(H372,'Species List'!A$2:J$202,3,0)</f>
        <v>Canthigaster rostrata</v>
      </c>
      <c r="K372" s="38" t="str">
        <f>VLOOKUP(H372,'Species List'!A$2:J$202,4,0)</f>
        <v>Tetraodontidae</v>
      </c>
      <c r="L372" s="38" t="str">
        <f>VLOOKUP(H372,'Species List'!A$2:J$202,5,0)</f>
        <v>Omnivore</v>
      </c>
      <c r="M372" s="59">
        <v>4</v>
      </c>
      <c r="N372" s="59">
        <v>1</v>
      </c>
      <c r="O372" s="59"/>
      <c r="P372" s="44">
        <f>VLOOKUP(H372,'Species List'!A$2:J$202,6,0)</f>
        <v>2.239E-2</v>
      </c>
      <c r="Q372" s="44">
        <f>VLOOKUP(H372,'Species List'!A$2:J$202,7,0)</f>
        <v>2.96</v>
      </c>
      <c r="R372" s="44" t="str">
        <f>VLOOKUP(H372,'Species List'!A$2:J$202,8,0)</f>
        <v>NA</v>
      </c>
      <c r="S372" s="44" t="str">
        <f>VLOOKUP(H372,'Species List'!A$2:J$202,9,0)</f>
        <v>NA</v>
      </c>
      <c r="T372" s="44">
        <f t="shared" si="38"/>
        <v>1.3556627654519102</v>
      </c>
      <c r="U372" s="87" t="s">
        <v>450</v>
      </c>
      <c r="V372" s="91">
        <f t="shared" si="42"/>
        <v>1.3556627654519102</v>
      </c>
    </row>
    <row r="373" spans="1:22" ht="16">
      <c r="A373" s="35">
        <v>2019</v>
      </c>
      <c r="B373" s="51">
        <v>43538</v>
      </c>
      <c r="C373" s="38" t="s">
        <v>388</v>
      </c>
      <c r="D373" s="38" t="s">
        <v>367</v>
      </c>
      <c r="E373" s="38">
        <v>3</v>
      </c>
      <c r="F373" s="37">
        <v>0.43263888888888902</v>
      </c>
      <c r="G373" s="38">
        <v>29</v>
      </c>
      <c r="H373" s="12" t="s">
        <v>242</v>
      </c>
      <c r="I373" s="38" t="str">
        <f>VLOOKUP(H373,'Species List'!A$2:J$202,2,0)</f>
        <v xml:space="preserve">Sharp-nose puffer </v>
      </c>
      <c r="J373" s="38" t="str">
        <f>VLOOKUP(H373,'Species List'!A$2:J$202,3,0)</f>
        <v>Canthigaster rostrata</v>
      </c>
      <c r="K373" s="38" t="str">
        <f>VLOOKUP(H373,'Species List'!A$2:J$202,4,0)</f>
        <v>Tetraodontidae</v>
      </c>
      <c r="L373" s="38" t="str">
        <f>VLOOKUP(H373,'Species List'!A$2:J$202,5,0)</f>
        <v>Omnivore</v>
      </c>
      <c r="M373" s="59">
        <v>3</v>
      </c>
      <c r="N373" s="59">
        <v>1</v>
      </c>
      <c r="O373" s="59"/>
      <c r="P373" s="44">
        <f>VLOOKUP(H373,'Species List'!A$2:J$202,6,0)</f>
        <v>2.239E-2</v>
      </c>
      <c r="Q373" s="44">
        <f>VLOOKUP(H373,'Species List'!A$2:J$202,7,0)</f>
        <v>2.96</v>
      </c>
      <c r="R373" s="44" t="str">
        <f>VLOOKUP(H373,'Species List'!A$2:J$202,8,0)</f>
        <v>NA</v>
      </c>
      <c r="S373" s="44" t="str">
        <f>VLOOKUP(H373,'Species List'!A$2:J$202,9,0)</f>
        <v>NA</v>
      </c>
      <c r="T373" s="44">
        <f t="shared" si="38"/>
        <v>0.57853948885208784</v>
      </c>
      <c r="U373" s="87" t="s">
        <v>450</v>
      </c>
      <c r="V373" s="91">
        <f t="shared" si="42"/>
        <v>0.57853948885208784</v>
      </c>
    </row>
    <row r="374" spans="1:22" ht="16">
      <c r="A374" s="35">
        <v>2019</v>
      </c>
      <c r="B374" s="51">
        <v>43538</v>
      </c>
      <c r="C374" s="38" t="s">
        <v>388</v>
      </c>
      <c r="D374" s="38" t="s">
        <v>367</v>
      </c>
      <c r="E374" s="38">
        <v>3</v>
      </c>
      <c r="F374" s="37">
        <v>0.43263888888888902</v>
      </c>
      <c r="G374" s="38">
        <v>29</v>
      </c>
      <c r="H374" s="12" t="s">
        <v>239</v>
      </c>
      <c r="I374" s="38" t="str">
        <f>VLOOKUP(H374,'Species List'!A$2:J$202,2,0)</f>
        <v>Brown Chromis</v>
      </c>
      <c r="J374" s="38" t="str">
        <f>VLOOKUP(H374,'Species List'!A$2:J$202,3,0)</f>
        <v>Chromis multilineata</v>
      </c>
      <c r="K374" s="38" t="str">
        <f>VLOOKUP(H374,'Species List'!A$2:J$202,4,0)</f>
        <v>Pomacentridae</v>
      </c>
      <c r="L374" s="38" t="str">
        <f>VLOOKUP(H374,'Species List'!A$2:J$202,5,0)</f>
        <v>Planktivore</v>
      </c>
      <c r="M374" s="59">
        <v>14</v>
      </c>
      <c r="N374" s="59">
        <v>10</v>
      </c>
      <c r="O374" s="59"/>
      <c r="P374" s="44">
        <f>VLOOKUP(H374,'Species List'!A$2:J$202,6,0)</f>
        <v>1.4789999999999999E-2</v>
      </c>
      <c r="Q374" s="44">
        <f>VLOOKUP(H374,'Species List'!A$2:J$202,7,0)</f>
        <v>2.98</v>
      </c>
      <c r="R374" s="44" t="str">
        <f>VLOOKUP(H374,'Species List'!A$2:J$202,8,0)</f>
        <v>NA</v>
      </c>
      <c r="S374" s="44" t="str">
        <f>VLOOKUP(H374,'Species List'!A$2:J$202,9,0)</f>
        <v>NA</v>
      </c>
      <c r="T374" s="44">
        <f t="shared" si="38"/>
        <v>38.49725114809862</v>
      </c>
      <c r="U374" s="87" t="s">
        <v>450</v>
      </c>
      <c r="V374" s="91">
        <f t="shared" si="42"/>
        <v>384.97251148098621</v>
      </c>
    </row>
    <row r="375" spans="1:22" ht="16">
      <c r="A375" s="35">
        <v>2019</v>
      </c>
      <c r="B375" s="51">
        <v>43538</v>
      </c>
      <c r="C375" s="38" t="s">
        <v>388</v>
      </c>
      <c r="D375" s="38" t="s">
        <v>367</v>
      </c>
      <c r="E375" s="38">
        <v>3</v>
      </c>
      <c r="F375" s="37">
        <v>0.43263888888888902</v>
      </c>
      <c r="G375" s="38">
        <v>29</v>
      </c>
      <c r="H375" s="12" t="s">
        <v>239</v>
      </c>
      <c r="I375" s="38" t="str">
        <f>VLOOKUP(H375,'Species List'!A$2:J$202,2,0)</f>
        <v>Brown Chromis</v>
      </c>
      <c r="J375" s="38" t="str">
        <f>VLOOKUP(H375,'Species List'!A$2:J$202,3,0)</f>
        <v>Chromis multilineata</v>
      </c>
      <c r="K375" s="38" t="str">
        <f>VLOOKUP(H375,'Species List'!A$2:J$202,4,0)</f>
        <v>Pomacentridae</v>
      </c>
      <c r="L375" s="38" t="str">
        <f>VLOOKUP(H375,'Species List'!A$2:J$202,5,0)</f>
        <v>Planktivore</v>
      </c>
      <c r="M375" s="59">
        <v>9</v>
      </c>
      <c r="N375" s="59">
        <v>40</v>
      </c>
      <c r="O375" s="59"/>
      <c r="P375" s="44">
        <f>VLOOKUP(H375,'Species List'!A$2:J$202,6,0)</f>
        <v>1.4789999999999999E-2</v>
      </c>
      <c r="Q375" s="44">
        <f>VLOOKUP(H375,'Species List'!A$2:J$202,7,0)</f>
        <v>2.98</v>
      </c>
      <c r="R375" s="44" t="str">
        <f>VLOOKUP(H375,'Species List'!A$2:J$202,8,0)</f>
        <v>NA</v>
      </c>
      <c r="S375" s="44" t="str">
        <f>VLOOKUP(H375,'Species List'!A$2:J$202,9,0)</f>
        <v>NA</v>
      </c>
      <c r="T375" s="44">
        <f t="shared" si="38"/>
        <v>10.3183641841583</v>
      </c>
      <c r="U375" s="87" t="s">
        <v>450</v>
      </c>
      <c r="V375" s="91">
        <f t="shared" si="42"/>
        <v>412.73456736633199</v>
      </c>
    </row>
    <row r="376" spans="1:22" ht="16">
      <c r="A376" s="35">
        <v>2019</v>
      </c>
      <c r="B376" s="51">
        <v>43538</v>
      </c>
      <c r="C376" s="38" t="s">
        <v>388</v>
      </c>
      <c r="D376" s="38" t="s">
        <v>367</v>
      </c>
      <c r="E376" s="38">
        <v>3</v>
      </c>
      <c r="F376" s="37">
        <v>0.43263888888888902</v>
      </c>
      <c r="G376" s="38">
        <v>29</v>
      </c>
      <c r="H376" s="12" t="s">
        <v>239</v>
      </c>
      <c r="I376" s="38" t="str">
        <f>VLOOKUP(H376,'Species List'!A$2:J$202,2,0)</f>
        <v>Brown Chromis</v>
      </c>
      <c r="J376" s="38" t="str">
        <f>VLOOKUP(H376,'Species List'!A$2:J$202,3,0)</f>
        <v>Chromis multilineata</v>
      </c>
      <c r="K376" s="38" t="str">
        <f>VLOOKUP(H376,'Species List'!A$2:J$202,4,0)</f>
        <v>Pomacentridae</v>
      </c>
      <c r="L376" s="38" t="str">
        <f>VLOOKUP(H376,'Species List'!A$2:J$202,5,0)</f>
        <v>Planktivore</v>
      </c>
      <c r="M376" s="59">
        <v>6</v>
      </c>
      <c r="N376" s="59">
        <v>20</v>
      </c>
      <c r="O376" s="59"/>
      <c r="P376" s="44">
        <f>VLOOKUP(H376,'Species List'!A$2:J$202,6,0)</f>
        <v>1.4789999999999999E-2</v>
      </c>
      <c r="Q376" s="44">
        <f>VLOOKUP(H376,'Species List'!A$2:J$202,7,0)</f>
        <v>2.98</v>
      </c>
      <c r="R376" s="44" t="str">
        <f>VLOOKUP(H376,'Species List'!A$2:J$202,8,0)</f>
        <v>NA</v>
      </c>
      <c r="S376" s="44" t="str">
        <f>VLOOKUP(H376,'Species List'!A$2:J$202,9,0)</f>
        <v>NA</v>
      </c>
      <c r="T376" s="44">
        <f t="shared" si="38"/>
        <v>3.0821864023530869</v>
      </c>
      <c r="U376" s="87" t="s">
        <v>450</v>
      </c>
      <c r="V376" s="91">
        <f t="shared" si="42"/>
        <v>61.643728047061742</v>
      </c>
    </row>
    <row r="377" spans="1:22" ht="16">
      <c r="A377" s="35">
        <v>2019</v>
      </c>
      <c r="B377" s="51">
        <v>43538</v>
      </c>
      <c r="C377" s="38" t="s">
        <v>388</v>
      </c>
      <c r="D377" s="38" t="s">
        <v>367</v>
      </c>
      <c r="E377" s="38">
        <v>3</v>
      </c>
      <c r="F377" s="37">
        <v>0.43263888888888902</v>
      </c>
      <c r="G377" s="38">
        <v>29</v>
      </c>
      <c r="H377" s="12" t="s">
        <v>239</v>
      </c>
      <c r="I377" s="38" t="str">
        <f>VLOOKUP(H377,'Species List'!A$2:J$202,2,0)</f>
        <v>Brown Chromis</v>
      </c>
      <c r="J377" s="38" t="str">
        <f>VLOOKUP(H377,'Species List'!A$2:J$202,3,0)</f>
        <v>Chromis multilineata</v>
      </c>
      <c r="K377" s="38" t="str">
        <f>VLOOKUP(H377,'Species List'!A$2:J$202,4,0)</f>
        <v>Pomacentridae</v>
      </c>
      <c r="L377" s="38" t="str">
        <f>VLOOKUP(H377,'Species List'!A$2:J$202,5,0)</f>
        <v>Planktivore</v>
      </c>
      <c r="M377" s="59">
        <v>4</v>
      </c>
      <c r="N377" s="59">
        <v>15</v>
      </c>
      <c r="O377" s="59"/>
      <c r="P377" s="44">
        <f>VLOOKUP(H377,'Species List'!A$2:J$202,6,0)</f>
        <v>1.4789999999999999E-2</v>
      </c>
      <c r="Q377" s="44">
        <f>VLOOKUP(H377,'Species List'!A$2:J$202,7,0)</f>
        <v>2.98</v>
      </c>
      <c r="R377" s="44" t="str">
        <f>VLOOKUP(H377,'Species List'!A$2:J$202,8,0)</f>
        <v>NA</v>
      </c>
      <c r="S377" s="44" t="str">
        <f>VLOOKUP(H377,'Species List'!A$2:J$202,9,0)</f>
        <v>NA</v>
      </c>
      <c r="T377" s="44">
        <f t="shared" si="38"/>
        <v>0.92067626702257244</v>
      </c>
      <c r="U377" s="87" t="s">
        <v>450</v>
      </c>
      <c r="V377" s="91">
        <f t="shared" si="42"/>
        <v>13.810144005338586</v>
      </c>
    </row>
    <row r="378" spans="1:22" ht="16">
      <c r="A378" s="35">
        <v>2019</v>
      </c>
      <c r="B378" s="51">
        <v>43538</v>
      </c>
      <c r="C378" s="38" t="s">
        <v>388</v>
      </c>
      <c r="D378" s="38" t="s">
        <v>367</v>
      </c>
      <c r="E378" s="38">
        <v>3</v>
      </c>
      <c r="F378" s="37">
        <v>0.43263888888888902</v>
      </c>
      <c r="G378" s="38">
        <v>29</v>
      </c>
      <c r="H378" s="12" t="s">
        <v>312</v>
      </c>
      <c r="I378" s="38" t="str">
        <f>VLOOKUP(H378,'Species List'!A$2:J$202,2,0)</f>
        <v>Yellowtail parrotfish</v>
      </c>
      <c r="J378" s="38" t="str">
        <f>VLOOKUP(H378,'Species List'!A$2:J$202,3,0)</f>
        <v>Sparsisoma rubiprinne</v>
      </c>
      <c r="K378" s="38" t="str">
        <f>VLOOKUP(H378,'Species List'!A$2:J$202,4,0)</f>
        <v>Scaridae</v>
      </c>
      <c r="L378" s="38" t="str">
        <f>VLOOKUP(H378,'Species List'!A$2:J$202,5,0)</f>
        <v>Scaridae</v>
      </c>
      <c r="M378" s="59">
        <v>28</v>
      </c>
      <c r="N378" s="59">
        <v>1</v>
      </c>
      <c r="O378" s="59" t="s">
        <v>369</v>
      </c>
      <c r="P378" s="44">
        <f>VLOOKUP(H378,'Species List'!A$2:J$202,6,0)</f>
        <v>8.9099999999999995E-3</v>
      </c>
      <c r="Q378" s="44">
        <f>VLOOKUP(H378,'Species List'!A$2:J$202,7,0)</f>
        <v>3.04</v>
      </c>
      <c r="R378" s="44">
        <f>VLOOKUP(H378,'Species List'!A$2:J$202,8,0)</f>
        <v>-4.8700999999999999</v>
      </c>
      <c r="S378" s="44">
        <f>VLOOKUP(H378,'Species List'!A$2:J$202,9,0)</f>
        <v>3.0640999999999998</v>
      </c>
      <c r="T378" s="44">
        <f t="shared" si="38"/>
        <v>223.47972039144153</v>
      </c>
      <c r="U378" s="87" t="s">
        <v>450</v>
      </c>
      <c r="V378" s="91">
        <f t="shared" si="42"/>
        <v>223.47972039144153</v>
      </c>
    </row>
    <row r="379" spans="1:22" ht="16">
      <c r="A379" s="35">
        <v>2019</v>
      </c>
      <c r="B379" s="51">
        <v>43538</v>
      </c>
      <c r="C379" s="38" t="s">
        <v>388</v>
      </c>
      <c r="D379" s="38" t="s">
        <v>367</v>
      </c>
      <c r="E379" s="38">
        <v>4</v>
      </c>
      <c r="F379" s="37">
        <v>0.44444444444444398</v>
      </c>
      <c r="G379" s="38">
        <v>30</v>
      </c>
      <c r="H379" s="12" t="s">
        <v>295</v>
      </c>
      <c r="I379" s="38" t="str">
        <f>VLOOKUP(H379,'Species List'!A$2:J$202,2,0)</f>
        <v>Spanish Hogfish</v>
      </c>
      <c r="J379" s="38" t="str">
        <f>VLOOKUP(H379,'Species List'!A$2:J$202,3,0)</f>
        <v>Bodianus rufus</v>
      </c>
      <c r="K379" s="38" t="str">
        <f>VLOOKUP(H379,'Species List'!A$2:J$202,4,0)</f>
        <v>Labridae</v>
      </c>
      <c r="L379" s="38" t="str">
        <f>VLOOKUP(H379,'Species List'!A$2:J$202,5,0)</f>
        <v>Carnivore</v>
      </c>
      <c r="M379" s="59">
        <v>24</v>
      </c>
      <c r="N379" s="59">
        <v>1</v>
      </c>
      <c r="O379" s="59"/>
      <c r="P379" s="44">
        <f>VLOOKUP(H379,'Species List'!A$2:J$202,6,0)</f>
        <v>1.44E-2</v>
      </c>
      <c r="Q379" s="44">
        <f>VLOOKUP(H379,'Species List'!A$2:J$202,7,0)</f>
        <v>3.0531999999999999</v>
      </c>
      <c r="R379" s="44" t="str">
        <f>VLOOKUP(H379,'Species List'!A$2:J$202,8,0)</f>
        <v>NA</v>
      </c>
      <c r="S379" s="44" t="str">
        <f>VLOOKUP(H379,'Species List'!A$2:J$202,9,0)</f>
        <v>NA</v>
      </c>
      <c r="T379" s="44">
        <f t="shared" si="38"/>
        <v>235.73466753186952</v>
      </c>
      <c r="U379" s="87" t="s">
        <v>450</v>
      </c>
      <c r="V379" s="91">
        <f t="shared" si="42"/>
        <v>235.73466753186952</v>
      </c>
    </row>
    <row r="380" spans="1:22" ht="16">
      <c r="A380" s="35">
        <v>2019</v>
      </c>
      <c r="B380" s="51">
        <v>43538</v>
      </c>
      <c r="C380" s="38" t="s">
        <v>388</v>
      </c>
      <c r="D380" s="38" t="s">
        <v>367</v>
      </c>
      <c r="E380" s="38">
        <v>4</v>
      </c>
      <c r="F380" s="37">
        <v>0.44444444444444398</v>
      </c>
      <c r="G380" s="38">
        <v>30</v>
      </c>
      <c r="H380" s="12" t="s">
        <v>286</v>
      </c>
      <c r="I380" s="38" t="str">
        <f>VLOOKUP(H380,'Species List'!A$2:J$202,2,0)</f>
        <v>Schoolmaster snapper</v>
      </c>
      <c r="J380" s="38" t="str">
        <f>VLOOKUP(H380,'Species List'!A$2:J$202,3,0)</f>
        <v>Lutjanus apodus</v>
      </c>
      <c r="K380" s="38" t="str">
        <f>VLOOKUP(H380,'Species List'!A$2:J$202,4,0)</f>
        <v>Lutjanidae</v>
      </c>
      <c r="L380" s="38" t="str">
        <f>VLOOKUP(H380,'Species List'!A$2:J$202,5,0)</f>
        <v>Carnivore</v>
      </c>
      <c r="M380" s="59">
        <v>26</v>
      </c>
      <c r="N380" s="59">
        <v>1</v>
      </c>
      <c r="O380" s="59"/>
      <c r="P380" s="44">
        <f>VLOOKUP(H380,'Species List'!A$2:J$202,6,0)</f>
        <v>1.413E-2</v>
      </c>
      <c r="Q380" s="44">
        <f>VLOOKUP(H380,'Species List'!A$2:J$202,7,0)</f>
        <v>2.98</v>
      </c>
      <c r="R380" s="44" t="str">
        <f>VLOOKUP(H380,'Species List'!A$2:J$202,8,0)</f>
        <v>NA</v>
      </c>
      <c r="S380" s="44" t="str">
        <f>VLOOKUP(H380,'Species List'!A$2:J$202,9,0)</f>
        <v>NA</v>
      </c>
      <c r="T380" s="44">
        <f t="shared" si="38"/>
        <v>232.68197359448862</v>
      </c>
      <c r="U380" s="87" t="s">
        <v>450</v>
      </c>
      <c r="V380" s="91">
        <f t="shared" si="42"/>
        <v>232.68197359448862</v>
      </c>
    </row>
    <row r="381" spans="1:22" ht="16">
      <c r="A381" s="35">
        <v>2019</v>
      </c>
      <c r="B381" s="51">
        <v>43538</v>
      </c>
      <c r="C381" s="38" t="s">
        <v>388</v>
      </c>
      <c r="D381" s="38" t="s">
        <v>367</v>
      </c>
      <c r="E381" s="38">
        <v>4</v>
      </c>
      <c r="F381" s="37">
        <v>0.44444444444444398</v>
      </c>
      <c r="G381" s="38">
        <v>30</v>
      </c>
      <c r="H381" s="12" t="s">
        <v>286</v>
      </c>
      <c r="I381" s="38" t="str">
        <f>VLOOKUP(H381,'Species List'!A$2:J$202,2,0)</f>
        <v>Schoolmaster snapper</v>
      </c>
      <c r="J381" s="38" t="str">
        <f>VLOOKUP(H381,'Species List'!A$2:J$202,3,0)</f>
        <v>Lutjanus apodus</v>
      </c>
      <c r="K381" s="38" t="str">
        <f>VLOOKUP(H381,'Species List'!A$2:J$202,4,0)</f>
        <v>Lutjanidae</v>
      </c>
      <c r="L381" s="38" t="str">
        <f>VLOOKUP(H381,'Species List'!A$2:J$202,5,0)</f>
        <v>Carnivore</v>
      </c>
      <c r="M381" s="59">
        <v>30</v>
      </c>
      <c r="N381" s="59">
        <v>1</v>
      </c>
      <c r="O381" s="59"/>
      <c r="P381" s="44">
        <f>VLOOKUP(H381,'Species List'!A$2:J$202,6,0)</f>
        <v>1.413E-2</v>
      </c>
      <c r="Q381" s="44">
        <f>VLOOKUP(H381,'Species List'!A$2:J$202,7,0)</f>
        <v>2.98</v>
      </c>
      <c r="R381" s="44" t="str">
        <f>VLOOKUP(H381,'Species List'!A$2:J$202,8,0)</f>
        <v>NA</v>
      </c>
      <c r="S381" s="44" t="str">
        <f>VLOOKUP(H381,'Species List'!A$2:J$202,9,0)</f>
        <v>NA</v>
      </c>
      <c r="T381" s="44">
        <f t="shared" si="38"/>
        <v>356.42117772859569</v>
      </c>
      <c r="U381" s="87" t="s">
        <v>450</v>
      </c>
      <c r="V381" s="91">
        <f t="shared" si="42"/>
        <v>356.42117772859569</v>
      </c>
    </row>
    <row r="382" spans="1:22" ht="16">
      <c r="A382" s="35">
        <v>2019</v>
      </c>
      <c r="B382" s="51">
        <v>43538</v>
      </c>
      <c r="C382" s="38" t="s">
        <v>388</v>
      </c>
      <c r="D382" s="38" t="s">
        <v>367</v>
      </c>
      <c r="E382" s="38">
        <v>4</v>
      </c>
      <c r="F382" s="37">
        <v>0.44444444444444398</v>
      </c>
      <c r="G382" s="38">
        <v>30</v>
      </c>
      <c r="H382" s="12" t="s">
        <v>241</v>
      </c>
      <c r="I382" s="38" t="str">
        <f>VLOOKUP(H382,'Species List'!A$2:J$202,2,0)</f>
        <v>Caesar Grunt</v>
      </c>
      <c r="J382" s="38" t="str">
        <f>VLOOKUP(H382,'Species List'!A$2:J$202,3,0)</f>
        <v>Haemulon carbonarium</v>
      </c>
      <c r="K382" s="38" t="str">
        <f>VLOOKUP(H382,'Species List'!A$2:J$202,4,0)</f>
        <v>Haemulidae</v>
      </c>
      <c r="L382" s="38" t="str">
        <f>VLOOKUP(H382,'Species List'!A$2:J$202,5,0)</f>
        <v>Carnivore</v>
      </c>
      <c r="M382" s="59">
        <v>28</v>
      </c>
      <c r="N382" s="59">
        <v>1</v>
      </c>
      <c r="O382" s="59"/>
      <c r="P382" s="44">
        <f>VLOOKUP(H382,'Species List'!A$2:J$202,6,0)</f>
        <v>1.738E-2</v>
      </c>
      <c r="Q382" s="44">
        <f>VLOOKUP(H382,'Species List'!A$2:J$202,7,0)</f>
        <v>2.98</v>
      </c>
      <c r="R382" s="44" t="str">
        <f>VLOOKUP(H382,'Species List'!A$2:J$202,8,0)</f>
        <v>NA</v>
      </c>
      <c r="S382" s="44" t="str">
        <f>VLOOKUP(H382,'Species List'!A$2:J$202,9,0)</f>
        <v>NA</v>
      </c>
      <c r="T382" s="44">
        <f t="shared" si="38"/>
        <v>356.92807153199328</v>
      </c>
      <c r="U382" s="87" t="s">
        <v>450</v>
      </c>
      <c r="V382" s="91">
        <f t="shared" si="42"/>
        <v>356.92807153199328</v>
      </c>
    </row>
    <row r="383" spans="1:22" ht="16">
      <c r="A383" s="35">
        <v>2019</v>
      </c>
      <c r="B383" s="51">
        <v>43538</v>
      </c>
      <c r="C383" s="38" t="s">
        <v>388</v>
      </c>
      <c r="D383" s="38" t="s">
        <v>367</v>
      </c>
      <c r="E383" s="38">
        <v>4</v>
      </c>
      <c r="F383" s="37">
        <v>0.44444444444444398</v>
      </c>
      <c r="G383" s="38">
        <v>30</v>
      </c>
      <c r="H383" s="12" t="s">
        <v>313</v>
      </c>
      <c r="I383" s="38" t="str">
        <f>VLOOKUP(H383,'Species List'!A$2:J$202,2,0)</f>
        <v>Yellowtail Snapper</v>
      </c>
      <c r="J383" s="38" t="str">
        <f>VLOOKUP(H383,'Species List'!A$2:J$202,3,0)</f>
        <v>Ocyurus chrysurus</v>
      </c>
      <c r="K383" s="38" t="str">
        <f>VLOOKUP(H383,'Species List'!A$2:J$202,4,0)</f>
        <v>Lutjanidae</v>
      </c>
      <c r="L383" s="38" t="str">
        <f>VLOOKUP(H383,'Species List'!A$2:J$202,5,0)</f>
        <v>Carnivore</v>
      </c>
      <c r="M383" s="59">
        <v>18</v>
      </c>
      <c r="N383" s="59">
        <v>1</v>
      </c>
      <c r="O383" s="59"/>
      <c r="P383" s="44">
        <f>VLOOKUP(H383,'Species List'!A$2:J$202,6,0)</f>
        <v>1.4789999999999999E-2</v>
      </c>
      <c r="Q383" s="44">
        <f>VLOOKUP(H383,'Species List'!A$2:J$202,7,0)</f>
        <v>2.95</v>
      </c>
      <c r="R383" s="44" t="str">
        <f>VLOOKUP(H383,'Species List'!A$2:J$202,8,0)</f>
        <v>NA</v>
      </c>
      <c r="S383" s="44" t="str">
        <f>VLOOKUP(H383,'Species List'!A$2:J$202,9,0)</f>
        <v>NA</v>
      </c>
      <c r="T383" s="44">
        <f t="shared" si="38"/>
        <v>74.648668222216997</v>
      </c>
      <c r="U383" s="87" t="s">
        <v>450</v>
      </c>
      <c r="V383" s="91">
        <f t="shared" si="42"/>
        <v>74.648668222216997</v>
      </c>
    </row>
    <row r="384" spans="1:22" ht="16">
      <c r="A384" s="35">
        <v>2019</v>
      </c>
      <c r="B384" s="51">
        <v>43538</v>
      </c>
      <c r="C384" s="38" t="s">
        <v>388</v>
      </c>
      <c r="D384" s="38" t="s">
        <v>367</v>
      </c>
      <c r="E384" s="38">
        <v>4</v>
      </c>
      <c r="F384" s="37">
        <v>0.44444444444444398</v>
      </c>
      <c r="G384" s="38">
        <v>30</v>
      </c>
      <c r="H384" s="12" t="s">
        <v>253</v>
      </c>
      <c r="I384" s="38" t="str">
        <f>VLOOKUP(H384,'Species List'!A$2:J$202,2,0)</f>
        <v>French Grunt</v>
      </c>
      <c r="J384" s="38" t="str">
        <f>VLOOKUP(H384,'Species List'!A$2:J$202,3,0)</f>
        <v>Haemulon flavolineatum</v>
      </c>
      <c r="K384" s="38" t="str">
        <f>VLOOKUP(H384,'Species List'!A$2:J$202,4,0)</f>
        <v>Haemulidae</v>
      </c>
      <c r="L384" s="38" t="str">
        <f>VLOOKUP(H384,'Species List'!A$2:J$202,5,0)</f>
        <v>Carnivore</v>
      </c>
      <c r="M384" s="59">
        <v>18</v>
      </c>
      <c r="N384" s="59">
        <v>1</v>
      </c>
      <c r="O384" s="59"/>
      <c r="P384" s="44">
        <f>VLOOKUP(H384,'Species List'!A$2:J$202,6,0)</f>
        <v>1.349E-2</v>
      </c>
      <c r="Q384" s="44">
        <f>VLOOKUP(H384,'Species List'!A$2:J$202,7,0)</f>
        <v>3</v>
      </c>
      <c r="R384" s="44" t="str">
        <f>VLOOKUP(H384,'Species List'!A$2:J$202,8,0)</f>
        <v>NA</v>
      </c>
      <c r="S384" s="44" t="str">
        <f>VLOOKUP(H384,'Species List'!A$2:J$202,9,0)</f>
        <v>NA</v>
      </c>
      <c r="T384" s="44">
        <f t="shared" si="38"/>
        <v>78.673680000000004</v>
      </c>
      <c r="U384" s="87" t="s">
        <v>450</v>
      </c>
      <c r="V384" s="91">
        <f t="shared" si="42"/>
        <v>78.673680000000004</v>
      </c>
    </row>
    <row r="385" spans="1:22" ht="16">
      <c r="A385" s="35">
        <v>2019</v>
      </c>
      <c r="B385" s="51">
        <v>43538</v>
      </c>
      <c r="C385" s="38" t="s">
        <v>388</v>
      </c>
      <c r="D385" s="38" t="s">
        <v>367</v>
      </c>
      <c r="E385" s="38">
        <v>4</v>
      </c>
      <c r="F385" s="37">
        <v>0.44444444444444398</v>
      </c>
      <c r="G385" s="38">
        <v>30</v>
      </c>
      <c r="H385" s="12" t="s">
        <v>292</v>
      </c>
      <c r="I385" s="38" t="str">
        <f>VLOOKUP(H385,'Species List'!A$2:J$202,2,0)</f>
        <v>Smallmouth Grunt</v>
      </c>
      <c r="J385" s="38" t="str">
        <f>VLOOKUP(H385,'Species List'!A$2:J$202,3,0)</f>
        <v>Haemulon chrysargyreum</v>
      </c>
      <c r="K385" s="38" t="str">
        <f>VLOOKUP(H385,'Species List'!A$2:J$202,4,0)</f>
        <v>Haemulidae</v>
      </c>
      <c r="L385" s="38" t="str">
        <f>VLOOKUP(H385,'Species List'!A$2:J$202,5,0)</f>
        <v>Carnivore</v>
      </c>
      <c r="M385" s="59">
        <v>12</v>
      </c>
      <c r="N385" s="59">
        <v>1</v>
      </c>
      <c r="O385" s="59"/>
      <c r="P385" s="44">
        <f>VLOOKUP(H385,'Species List'!A$2:J$202,6,0)</f>
        <v>1.259E-2</v>
      </c>
      <c r="Q385" s="44">
        <f>VLOOKUP(H385,'Species List'!A$2:J$202,7,0)</f>
        <v>2.99</v>
      </c>
      <c r="R385" s="44" t="str">
        <f>VLOOKUP(H385,'Species List'!A$2:J$202,8,0)</f>
        <v>NA</v>
      </c>
      <c r="S385" s="44" t="str">
        <f>VLOOKUP(H385,'Species List'!A$2:J$202,9,0)</f>
        <v>NA</v>
      </c>
      <c r="T385" s="44">
        <f t="shared" si="38"/>
        <v>21.221577102571867</v>
      </c>
      <c r="U385" s="87" t="s">
        <v>450</v>
      </c>
      <c r="V385" s="91">
        <f t="shared" si="42"/>
        <v>21.221577102571867</v>
      </c>
    </row>
    <row r="386" spans="1:22" ht="16">
      <c r="A386" s="35">
        <v>2019</v>
      </c>
      <c r="B386" s="51">
        <v>43538</v>
      </c>
      <c r="C386" s="38" t="s">
        <v>388</v>
      </c>
      <c r="D386" s="38" t="s">
        <v>367</v>
      </c>
      <c r="E386" s="38">
        <v>4</v>
      </c>
      <c r="F386" s="37">
        <v>0.44444444444444398</v>
      </c>
      <c r="G386" s="38">
        <v>30</v>
      </c>
      <c r="H386" s="12" t="s">
        <v>292</v>
      </c>
      <c r="I386" s="38" t="str">
        <f>VLOOKUP(H386,'Species List'!A$2:J$202,2,0)</f>
        <v>Smallmouth Grunt</v>
      </c>
      <c r="J386" s="38" t="str">
        <f>VLOOKUP(H386,'Species List'!A$2:J$202,3,0)</f>
        <v>Haemulon chrysargyreum</v>
      </c>
      <c r="K386" s="38" t="str">
        <f>VLOOKUP(H386,'Species List'!A$2:J$202,4,0)</f>
        <v>Haemulidae</v>
      </c>
      <c r="L386" s="38" t="str">
        <f>VLOOKUP(H386,'Species List'!A$2:J$202,5,0)</f>
        <v>Carnivore</v>
      </c>
      <c r="M386" s="59">
        <v>15</v>
      </c>
      <c r="N386" s="59">
        <v>1</v>
      </c>
      <c r="O386" s="59"/>
      <c r="P386" s="44">
        <f>VLOOKUP(H386,'Species List'!A$2:J$202,6,0)</f>
        <v>1.259E-2</v>
      </c>
      <c r="Q386" s="44">
        <f>VLOOKUP(H386,'Species List'!A$2:J$202,7,0)</f>
        <v>2.99</v>
      </c>
      <c r="R386" s="44" t="str">
        <f>VLOOKUP(H386,'Species List'!A$2:J$202,8,0)</f>
        <v>NA</v>
      </c>
      <c r="S386" s="44" t="str">
        <f>VLOOKUP(H386,'Species List'!A$2:J$202,9,0)</f>
        <v>NA</v>
      </c>
      <c r="T386" s="44">
        <f t="shared" ref="T386:T449" si="43">P386*M386^Q386</f>
        <v>41.356006478222746</v>
      </c>
      <c r="U386" s="87" t="s">
        <v>450</v>
      </c>
      <c r="V386" s="91">
        <f t="shared" si="42"/>
        <v>41.356006478222746</v>
      </c>
    </row>
    <row r="387" spans="1:22" ht="16">
      <c r="A387" s="35">
        <v>2019</v>
      </c>
      <c r="B387" s="51">
        <v>43538</v>
      </c>
      <c r="C387" s="38" t="s">
        <v>388</v>
      </c>
      <c r="D387" s="38" t="s">
        <v>367</v>
      </c>
      <c r="E387" s="38">
        <v>4</v>
      </c>
      <c r="F387" s="37">
        <v>0.44444444444444398</v>
      </c>
      <c r="G387" s="38">
        <v>30</v>
      </c>
      <c r="H387" s="12" t="s">
        <v>256</v>
      </c>
      <c r="I387" s="38" t="str">
        <f>VLOOKUP(H387,'Species List'!A$2:J$202,2,0)</f>
        <v>Graysby</v>
      </c>
      <c r="J387" s="38" t="str">
        <f>VLOOKUP(H387,'Species List'!A$2:J$202,3,0)</f>
        <v>Cephalopholis cruentata</v>
      </c>
      <c r="K387" s="38" t="str">
        <f>VLOOKUP(H387,'Species List'!A$2:J$202,4,0)</f>
        <v>Serranidae</v>
      </c>
      <c r="L387" s="38" t="str">
        <f>VLOOKUP(H387,'Species List'!A$2:J$202,5,0)</f>
        <v>Carnivore</v>
      </c>
      <c r="M387" s="59">
        <v>15</v>
      </c>
      <c r="N387" s="59">
        <v>1</v>
      </c>
      <c r="O387" s="59"/>
      <c r="P387" s="44">
        <f>VLOOKUP(H387,'Species List'!A$2:J$202,6,0)</f>
        <v>1.1220000000000001E-2</v>
      </c>
      <c r="Q387" s="44">
        <f>VLOOKUP(H387,'Species List'!A$2:J$202,7,0)</f>
        <v>3.07</v>
      </c>
      <c r="R387" s="44" t="str">
        <f>VLOOKUP(H387,'Species List'!A$2:J$202,8,0)</f>
        <v>NA</v>
      </c>
      <c r="S387" s="44" t="str">
        <f>VLOOKUP(H387,'Species List'!A$2:J$202,9,0)</f>
        <v>NA</v>
      </c>
      <c r="T387" s="44">
        <f t="shared" si="43"/>
        <v>45.771276260722111</v>
      </c>
      <c r="U387" s="87" t="s">
        <v>450</v>
      </c>
      <c r="V387" s="91">
        <f t="shared" si="42"/>
        <v>45.771276260722111</v>
      </c>
    </row>
    <row r="388" spans="1:22" ht="16">
      <c r="A388" s="35">
        <v>2019</v>
      </c>
      <c r="B388" s="51">
        <v>43538</v>
      </c>
      <c r="C388" s="38" t="s">
        <v>388</v>
      </c>
      <c r="D388" s="38" t="s">
        <v>367</v>
      </c>
      <c r="E388" s="38">
        <v>4</v>
      </c>
      <c r="F388" s="37">
        <v>0.44444444444444398</v>
      </c>
      <c r="G388" s="38">
        <v>30</v>
      </c>
      <c r="H388" s="12" t="s">
        <v>253</v>
      </c>
      <c r="I388" s="38" t="str">
        <f>VLOOKUP(H388,'Species List'!A$2:J$202,2,0)</f>
        <v>French Grunt</v>
      </c>
      <c r="J388" s="38" t="str">
        <f>VLOOKUP(H388,'Species List'!A$2:J$202,3,0)</f>
        <v>Haemulon flavolineatum</v>
      </c>
      <c r="K388" s="38" t="str">
        <f>VLOOKUP(H388,'Species List'!A$2:J$202,4,0)</f>
        <v>Haemulidae</v>
      </c>
      <c r="L388" s="38" t="str">
        <f>VLOOKUP(H388,'Species List'!A$2:J$202,5,0)</f>
        <v>Carnivore</v>
      </c>
      <c r="M388" s="59">
        <v>14</v>
      </c>
      <c r="N388" s="59">
        <v>1</v>
      </c>
      <c r="O388" s="59"/>
      <c r="P388" s="44">
        <f>VLOOKUP(H388,'Species List'!A$2:J$202,6,0)</f>
        <v>1.349E-2</v>
      </c>
      <c r="Q388" s="44">
        <f>VLOOKUP(H388,'Species List'!A$2:J$202,7,0)</f>
        <v>3</v>
      </c>
      <c r="R388" s="44" t="str">
        <f>VLOOKUP(H388,'Species List'!A$2:J$202,8,0)</f>
        <v>NA</v>
      </c>
      <c r="S388" s="44" t="str">
        <f>VLOOKUP(H388,'Species List'!A$2:J$202,9,0)</f>
        <v>NA</v>
      </c>
      <c r="T388" s="44">
        <f t="shared" si="43"/>
        <v>37.016559999999998</v>
      </c>
      <c r="U388" s="87" t="s">
        <v>450</v>
      </c>
      <c r="V388" s="91">
        <f t="shared" si="42"/>
        <v>37.016559999999998</v>
      </c>
    </row>
    <row r="389" spans="1:22" ht="16">
      <c r="A389" s="35">
        <v>2019</v>
      </c>
      <c r="B389" s="51">
        <v>43538</v>
      </c>
      <c r="C389" s="38" t="s">
        <v>388</v>
      </c>
      <c r="D389" s="38" t="s">
        <v>367</v>
      </c>
      <c r="E389" s="38">
        <v>4</v>
      </c>
      <c r="F389" s="37">
        <v>0.44444444444444442</v>
      </c>
      <c r="G389" s="38">
        <v>30</v>
      </c>
      <c r="H389" s="12" t="s">
        <v>302</v>
      </c>
      <c r="I389" s="38" t="str">
        <f>VLOOKUP(H389,'Species List'!A$2:J$202,2,0)</f>
        <v>Stoplight Parrotfish</v>
      </c>
      <c r="J389" s="38" t="str">
        <f>VLOOKUP(H389,'Species List'!A$2:J$202,3,0)</f>
        <v>Sparisoma viride</v>
      </c>
      <c r="K389" s="38" t="str">
        <f>VLOOKUP(H389,'Species List'!A$2:J$202,4,0)</f>
        <v>Scaridae</v>
      </c>
      <c r="L389" s="38" t="str">
        <f>VLOOKUP(H389,'Species List'!A$2:J$202,5,0)</f>
        <v>Herbivore</v>
      </c>
      <c r="M389" s="59">
        <v>16</v>
      </c>
      <c r="N389" s="59">
        <v>1</v>
      </c>
      <c r="O389" s="59" t="s">
        <v>368</v>
      </c>
      <c r="P389" s="44">
        <f>VLOOKUP(H389,'Species List'!A$2:J$202,6,0)</f>
        <v>1.38E-2</v>
      </c>
      <c r="Q389" s="44">
        <f>VLOOKUP(H389,'Species List'!A$2:J$202,7,0)</f>
        <v>3.04</v>
      </c>
      <c r="R389" s="44">
        <f>VLOOKUP(H389,'Species List'!A$2:J$202,8,0)</f>
        <v>-4.4317000000000002</v>
      </c>
      <c r="S389" s="44">
        <f>VLOOKUP(H389,'Species List'!A$2:J$202,9,0)</f>
        <v>2.9051</v>
      </c>
      <c r="T389" s="44">
        <f t="shared" si="43"/>
        <v>63.154432022104622</v>
      </c>
      <c r="U389" s="88">
        <f t="shared" ref="U389:U399" si="44">10^(R389+(S389*LOG(M389*10)))</f>
        <v>93.645941776792625</v>
      </c>
      <c r="V389" s="91">
        <f t="shared" ref="V389:V399" si="45">N389*U389</f>
        <v>93.645941776792625</v>
      </c>
    </row>
    <row r="390" spans="1:22" ht="16">
      <c r="A390" s="35">
        <v>2019</v>
      </c>
      <c r="B390" s="51">
        <v>43538</v>
      </c>
      <c r="C390" s="38" t="s">
        <v>388</v>
      </c>
      <c r="D390" s="38" t="s">
        <v>367</v>
      </c>
      <c r="E390" s="38">
        <v>4</v>
      </c>
      <c r="F390" s="37">
        <v>0.44444444444444442</v>
      </c>
      <c r="G390" s="38">
        <v>30</v>
      </c>
      <c r="H390" s="12" t="s">
        <v>303</v>
      </c>
      <c r="I390" s="38" t="str">
        <f>VLOOKUP(H390,'Species List'!A$2:J$202,2,0)</f>
        <v>Striped Parrotfish</v>
      </c>
      <c r="J390" s="38" t="str">
        <f>VLOOKUP(H390,'Species List'!A$2:J$202,3,0)</f>
        <v>Scarus iserti</v>
      </c>
      <c r="K390" s="38" t="str">
        <f>VLOOKUP(H390,'Species List'!A$2:J$202,4,0)</f>
        <v>Scaridae</v>
      </c>
      <c r="L390" s="38" t="str">
        <f>VLOOKUP(H390,'Species List'!A$2:J$202,5,0)</f>
        <v>Herbivore</v>
      </c>
      <c r="M390" s="59">
        <v>22</v>
      </c>
      <c r="N390" s="59">
        <v>1</v>
      </c>
      <c r="O390" s="59" t="s">
        <v>369</v>
      </c>
      <c r="P390" s="44">
        <f>VLOOKUP(H390,'Species List'!A$2:J$202,6,0)</f>
        <v>1.0959999999999999E-2</v>
      </c>
      <c r="Q390" s="44">
        <f>VLOOKUP(H390,'Species List'!A$2:J$202,7,0)</f>
        <v>3.01</v>
      </c>
      <c r="R390" s="44">
        <f>VLOOKUP(H390,'Species List'!A$2:J$202,8,0)</f>
        <v>-4.8887</v>
      </c>
      <c r="S390" s="44">
        <f>VLOOKUP(H390,'Species List'!A$2:J$202,9,0)</f>
        <v>3.0548000000000002</v>
      </c>
      <c r="T390" s="44">
        <f t="shared" si="43"/>
        <v>120.36572149485421</v>
      </c>
      <c r="U390" s="88">
        <f t="shared" si="44"/>
        <v>184.89825197921766</v>
      </c>
      <c r="V390" s="91">
        <f t="shared" si="45"/>
        <v>184.89825197921766</v>
      </c>
    </row>
    <row r="391" spans="1:22" ht="16">
      <c r="A391" s="35">
        <v>2019</v>
      </c>
      <c r="B391" s="51">
        <v>43538</v>
      </c>
      <c r="C391" s="38" t="s">
        <v>388</v>
      </c>
      <c r="D391" s="38" t="s">
        <v>367</v>
      </c>
      <c r="E391" s="38">
        <v>4</v>
      </c>
      <c r="F391" s="37">
        <v>0.44444444444444398</v>
      </c>
      <c r="G391" s="38">
        <v>30</v>
      </c>
      <c r="H391" s="12" t="s">
        <v>303</v>
      </c>
      <c r="I391" s="38" t="str">
        <f>VLOOKUP(H391,'Species List'!A$2:J$202,2,0)</f>
        <v>Striped Parrotfish</v>
      </c>
      <c r="J391" s="38" t="str">
        <f>VLOOKUP(H391,'Species List'!A$2:J$202,3,0)</f>
        <v>Scarus iserti</v>
      </c>
      <c r="K391" s="38" t="str">
        <f>VLOOKUP(H391,'Species List'!A$2:J$202,4,0)</f>
        <v>Scaridae</v>
      </c>
      <c r="L391" s="38" t="str">
        <f>VLOOKUP(H391,'Species List'!A$2:J$202,5,0)</f>
        <v>Herbivore</v>
      </c>
      <c r="M391" s="59">
        <v>24</v>
      </c>
      <c r="N391" s="59">
        <v>1</v>
      </c>
      <c r="O391" s="59" t="s">
        <v>368</v>
      </c>
      <c r="P391" s="44">
        <f>VLOOKUP(H391,'Species List'!A$2:J$202,6,0)</f>
        <v>1.0959999999999999E-2</v>
      </c>
      <c r="Q391" s="44">
        <f>VLOOKUP(H391,'Species List'!A$2:J$202,7,0)</f>
        <v>3.01</v>
      </c>
      <c r="R391" s="44">
        <f>VLOOKUP(H391,'Species List'!A$2:J$202,8,0)</f>
        <v>-4.8887</v>
      </c>
      <c r="S391" s="44">
        <f>VLOOKUP(H391,'Species List'!A$2:J$202,9,0)</f>
        <v>3.0548000000000002</v>
      </c>
      <c r="T391" s="44">
        <f t="shared" si="43"/>
        <v>156.40347270878161</v>
      </c>
      <c r="U391" s="88">
        <f t="shared" si="44"/>
        <v>241.19555570231063</v>
      </c>
      <c r="V391" s="91">
        <f t="shared" si="45"/>
        <v>241.19555570231063</v>
      </c>
    </row>
    <row r="392" spans="1:22" ht="16">
      <c r="A392" s="35">
        <v>2019</v>
      </c>
      <c r="B392" s="51">
        <v>43538</v>
      </c>
      <c r="C392" s="38" t="s">
        <v>388</v>
      </c>
      <c r="D392" s="38" t="s">
        <v>367</v>
      </c>
      <c r="E392" s="38">
        <v>4</v>
      </c>
      <c r="F392" s="37">
        <v>0.44444444444444398</v>
      </c>
      <c r="G392" s="38">
        <v>30</v>
      </c>
      <c r="H392" s="12" t="s">
        <v>302</v>
      </c>
      <c r="I392" s="38" t="str">
        <f>VLOOKUP(H392,'Species List'!A$2:J$202,2,0)</f>
        <v>Stoplight Parrotfish</v>
      </c>
      <c r="J392" s="38" t="str">
        <f>VLOOKUP(H392,'Species List'!A$2:J$202,3,0)</f>
        <v>Sparisoma viride</v>
      </c>
      <c r="K392" s="38" t="str">
        <f>VLOOKUP(H392,'Species List'!A$2:J$202,4,0)</f>
        <v>Scaridae</v>
      </c>
      <c r="L392" s="38" t="str">
        <f>VLOOKUP(H392,'Species List'!A$2:J$202,5,0)</f>
        <v>Herbivore</v>
      </c>
      <c r="M392" s="59">
        <v>26</v>
      </c>
      <c r="N392" s="59">
        <v>1</v>
      </c>
      <c r="O392" s="59" t="s">
        <v>369</v>
      </c>
      <c r="P392" s="44">
        <f>VLOOKUP(H392,'Species List'!A$2:J$202,6,0)</f>
        <v>1.38E-2</v>
      </c>
      <c r="Q392" s="44">
        <f>VLOOKUP(H392,'Species List'!A$2:J$202,7,0)</f>
        <v>3.04</v>
      </c>
      <c r="R392" s="44">
        <f>VLOOKUP(H392,'Species List'!A$2:J$202,8,0)</f>
        <v>-4.4317000000000002</v>
      </c>
      <c r="S392" s="44">
        <f>VLOOKUP(H392,'Species List'!A$2:J$202,9,0)</f>
        <v>2.9051</v>
      </c>
      <c r="T392" s="44">
        <f t="shared" si="43"/>
        <v>276.31092977022331</v>
      </c>
      <c r="U392" s="88">
        <f t="shared" si="44"/>
        <v>383.741768934785</v>
      </c>
      <c r="V392" s="91">
        <f t="shared" si="45"/>
        <v>383.741768934785</v>
      </c>
    </row>
    <row r="393" spans="1:22" ht="16">
      <c r="A393" s="35">
        <v>2019</v>
      </c>
      <c r="B393" s="51">
        <v>43538</v>
      </c>
      <c r="C393" s="38" t="s">
        <v>388</v>
      </c>
      <c r="D393" s="38" t="s">
        <v>367</v>
      </c>
      <c r="E393" s="38">
        <v>4</v>
      </c>
      <c r="F393" s="37">
        <v>0.44444444444444398</v>
      </c>
      <c r="G393" s="38">
        <v>30</v>
      </c>
      <c r="H393" s="12" t="s">
        <v>302</v>
      </c>
      <c r="I393" s="38" t="str">
        <f>VLOOKUP(H393,'Species List'!A$2:J$202,2,0)</f>
        <v>Stoplight Parrotfish</v>
      </c>
      <c r="J393" s="38" t="str">
        <f>VLOOKUP(H393,'Species List'!A$2:J$202,3,0)</f>
        <v>Sparisoma viride</v>
      </c>
      <c r="K393" s="38" t="str">
        <f>VLOOKUP(H393,'Species List'!A$2:J$202,4,0)</f>
        <v>Scaridae</v>
      </c>
      <c r="L393" s="38" t="str">
        <f>VLOOKUP(H393,'Species List'!A$2:J$202,5,0)</f>
        <v>Herbivore</v>
      </c>
      <c r="M393" s="59">
        <v>28</v>
      </c>
      <c r="N393" s="59">
        <v>1</v>
      </c>
      <c r="O393" s="59" t="s">
        <v>369</v>
      </c>
      <c r="P393" s="44">
        <f>VLOOKUP(H393,'Species List'!A$2:J$202,6,0)</f>
        <v>1.38E-2</v>
      </c>
      <c r="Q393" s="44">
        <f>VLOOKUP(H393,'Species List'!A$2:J$202,7,0)</f>
        <v>3.04</v>
      </c>
      <c r="R393" s="44">
        <f>VLOOKUP(H393,'Species List'!A$2:J$202,8,0)</f>
        <v>-4.4317000000000002</v>
      </c>
      <c r="S393" s="44">
        <f>VLOOKUP(H393,'Species List'!A$2:J$202,9,0)</f>
        <v>2.9051</v>
      </c>
      <c r="T393" s="44">
        <f t="shared" si="43"/>
        <v>346.13020666687913</v>
      </c>
      <c r="U393" s="88">
        <f t="shared" si="44"/>
        <v>475.92530495067058</v>
      </c>
      <c r="V393" s="91">
        <f t="shared" si="45"/>
        <v>475.92530495067058</v>
      </c>
    </row>
    <row r="394" spans="1:22" ht="16">
      <c r="A394" s="35">
        <v>2019</v>
      </c>
      <c r="B394" s="51">
        <v>43538</v>
      </c>
      <c r="C394" s="38" t="s">
        <v>388</v>
      </c>
      <c r="D394" s="38" t="s">
        <v>367</v>
      </c>
      <c r="E394" s="38">
        <v>4</v>
      </c>
      <c r="F394" s="37">
        <v>0.44444444444444398</v>
      </c>
      <c r="G394" s="38">
        <v>30</v>
      </c>
      <c r="H394" s="12" t="s">
        <v>302</v>
      </c>
      <c r="I394" s="38" t="str">
        <f>VLOOKUP(H394,'Species List'!A$2:J$202,2,0)</f>
        <v>Stoplight Parrotfish</v>
      </c>
      <c r="J394" s="38" t="str">
        <f>VLOOKUP(H394,'Species List'!A$2:J$202,3,0)</f>
        <v>Sparisoma viride</v>
      </c>
      <c r="K394" s="38" t="str">
        <f>VLOOKUP(H394,'Species List'!A$2:J$202,4,0)</f>
        <v>Scaridae</v>
      </c>
      <c r="L394" s="38" t="str">
        <f>VLOOKUP(H394,'Species List'!A$2:J$202,5,0)</f>
        <v>Herbivore</v>
      </c>
      <c r="M394" s="59">
        <v>27</v>
      </c>
      <c r="N394" s="59">
        <v>1</v>
      </c>
      <c r="O394" s="59" t="s">
        <v>369</v>
      </c>
      <c r="P394" s="44">
        <f>VLOOKUP(H394,'Species List'!A$2:J$202,6,0)</f>
        <v>1.38E-2</v>
      </c>
      <c r="Q394" s="44">
        <f>VLOOKUP(H394,'Species List'!A$2:J$202,7,0)</f>
        <v>3.04</v>
      </c>
      <c r="R394" s="44">
        <f>VLOOKUP(H394,'Species List'!A$2:J$202,8,0)</f>
        <v>-4.4317000000000002</v>
      </c>
      <c r="S394" s="44">
        <f>VLOOKUP(H394,'Species List'!A$2:J$202,9,0)</f>
        <v>2.9051</v>
      </c>
      <c r="T394" s="44">
        <f t="shared" si="43"/>
        <v>309.9023927596819</v>
      </c>
      <c r="U394" s="88">
        <f t="shared" si="44"/>
        <v>428.20809318874581</v>
      </c>
      <c r="V394" s="91">
        <f t="shared" si="45"/>
        <v>428.20809318874581</v>
      </c>
    </row>
    <row r="395" spans="1:22" ht="16">
      <c r="A395" s="35">
        <v>2019</v>
      </c>
      <c r="B395" s="51">
        <v>43538</v>
      </c>
      <c r="C395" s="38" t="s">
        <v>388</v>
      </c>
      <c r="D395" s="38" t="s">
        <v>367</v>
      </c>
      <c r="E395" s="38">
        <v>4</v>
      </c>
      <c r="F395" s="37">
        <v>0.44444444444444398</v>
      </c>
      <c r="G395" s="38">
        <v>30</v>
      </c>
      <c r="H395" s="12" t="s">
        <v>280</v>
      </c>
      <c r="I395" s="38" t="str">
        <f>VLOOKUP(H395,'Species List'!A$2:J$202,2,0)</f>
        <v>Redband Parrotfish</v>
      </c>
      <c r="J395" s="38" t="str">
        <f>VLOOKUP(H395,'Species List'!A$2:J$202,3,0)</f>
        <v>Sparisoma aurofrenatum</v>
      </c>
      <c r="K395" s="38" t="str">
        <f>VLOOKUP(H395,'Species List'!A$2:J$202,4,0)</f>
        <v>Scaridae</v>
      </c>
      <c r="L395" s="38" t="str">
        <f>VLOOKUP(H395,'Species List'!A$2:J$202,5,0)</f>
        <v>Herbivore</v>
      </c>
      <c r="M395" s="59">
        <v>21</v>
      </c>
      <c r="N395" s="59">
        <v>1</v>
      </c>
      <c r="O395" s="59" t="s">
        <v>369</v>
      </c>
      <c r="P395" s="44">
        <f>VLOOKUP(H395,'Species List'!A$2:J$202,6,0)</f>
        <v>1.072E-2</v>
      </c>
      <c r="Q395" s="44">
        <f>VLOOKUP(H395,'Species List'!A$2:J$202,7,0)</f>
        <v>3.12</v>
      </c>
      <c r="R395" s="44">
        <f>VLOOKUP(H395,'Species List'!A$2:J$202,8,0)</f>
        <v>-4.0781000000000001</v>
      </c>
      <c r="S395" s="44">
        <f>VLOOKUP(H395,'Species List'!A$2:J$202,9,0)</f>
        <v>2.7437999999999998</v>
      </c>
      <c r="T395" s="44">
        <f t="shared" si="43"/>
        <v>143.06025173966486</v>
      </c>
      <c r="U395" s="88">
        <f t="shared" si="44"/>
        <v>196.60986314457895</v>
      </c>
      <c r="V395" s="91">
        <f t="shared" si="45"/>
        <v>196.60986314457895</v>
      </c>
    </row>
    <row r="396" spans="1:22" ht="16">
      <c r="A396" s="35">
        <v>2019</v>
      </c>
      <c r="B396" s="51">
        <v>43538</v>
      </c>
      <c r="C396" s="38" t="s">
        <v>388</v>
      </c>
      <c r="D396" s="38" t="s">
        <v>367</v>
      </c>
      <c r="E396" s="38">
        <v>4</v>
      </c>
      <c r="F396" s="37">
        <v>0.44444444444444398</v>
      </c>
      <c r="G396" s="38">
        <v>30</v>
      </c>
      <c r="H396" s="12" t="s">
        <v>280</v>
      </c>
      <c r="I396" s="38" t="str">
        <f>VLOOKUP(H396,'Species List'!A$2:J$202,2,0)</f>
        <v>Redband Parrotfish</v>
      </c>
      <c r="J396" s="38" t="str">
        <f>VLOOKUP(H396,'Species List'!A$2:J$202,3,0)</f>
        <v>Sparisoma aurofrenatum</v>
      </c>
      <c r="K396" s="38" t="str">
        <f>VLOOKUP(H396,'Species List'!A$2:J$202,4,0)</f>
        <v>Scaridae</v>
      </c>
      <c r="L396" s="38" t="str">
        <f>VLOOKUP(H396,'Species List'!A$2:J$202,5,0)</f>
        <v>Herbivore</v>
      </c>
      <c r="M396" s="59">
        <v>23</v>
      </c>
      <c r="N396" s="59">
        <v>1</v>
      </c>
      <c r="O396" s="59" t="s">
        <v>369</v>
      </c>
      <c r="P396" s="44">
        <f>VLOOKUP(H396,'Species List'!A$2:J$202,6,0)</f>
        <v>1.072E-2</v>
      </c>
      <c r="Q396" s="44">
        <f>VLOOKUP(H396,'Species List'!A$2:J$202,7,0)</f>
        <v>3.12</v>
      </c>
      <c r="R396" s="44">
        <f>VLOOKUP(H396,'Species List'!A$2:J$202,8,0)</f>
        <v>-4.0781000000000001</v>
      </c>
      <c r="S396" s="44">
        <f>VLOOKUP(H396,'Species List'!A$2:J$202,9,0)</f>
        <v>2.7437999999999998</v>
      </c>
      <c r="T396" s="44">
        <f t="shared" si="43"/>
        <v>190.0140145746447</v>
      </c>
      <c r="U396" s="88">
        <f t="shared" si="44"/>
        <v>252.35321175413256</v>
      </c>
      <c r="V396" s="91">
        <f t="shared" si="45"/>
        <v>252.35321175413256</v>
      </c>
    </row>
    <row r="397" spans="1:22" ht="16">
      <c r="A397" s="35">
        <v>2019</v>
      </c>
      <c r="B397" s="51">
        <v>43538</v>
      </c>
      <c r="C397" s="38" t="s">
        <v>388</v>
      </c>
      <c r="D397" s="38" t="s">
        <v>367</v>
      </c>
      <c r="E397" s="38">
        <v>4</v>
      </c>
      <c r="F397" s="37">
        <v>0.44444444444444398</v>
      </c>
      <c r="G397" s="38">
        <v>30</v>
      </c>
      <c r="H397" s="12" t="s">
        <v>277</v>
      </c>
      <c r="I397" s="38" t="str">
        <f>VLOOKUP(H397,'Species List'!A$2:J$202,2,0)</f>
        <v>Queen Parrotfish</v>
      </c>
      <c r="J397" s="38" t="str">
        <f>VLOOKUP(H397,'Species List'!A$2:J$202,3,0)</f>
        <v>Scarus vetula</v>
      </c>
      <c r="K397" s="38" t="str">
        <f>VLOOKUP(H397,'Species List'!A$2:J$202,4,0)</f>
        <v>Scaridae</v>
      </c>
      <c r="L397" s="38" t="str">
        <f>VLOOKUP(H397,'Species List'!A$2:J$202,5,0)</f>
        <v>Herbivore</v>
      </c>
      <c r="M397" s="59">
        <v>35</v>
      </c>
      <c r="N397" s="59">
        <v>1</v>
      </c>
      <c r="O397" s="59" t="s">
        <v>369</v>
      </c>
      <c r="P397" s="44">
        <f>VLOOKUP(H397,'Species List'!A$2:J$202,6,0)</f>
        <v>1.38E-2</v>
      </c>
      <c r="Q397" s="44">
        <f>VLOOKUP(H397,'Species List'!A$2:J$202,7,0)</f>
        <v>3.03</v>
      </c>
      <c r="R397" s="44">
        <f>VLOOKUP(H397,'Species List'!A$2:J$202,8,0)</f>
        <v>-5.0162000000000004</v>
      </c>
      <c r="S397" s="44">
        <f>VLOOKUP(H397,'Species List'!A$2:J$202,9,0)</f>
        <v>3.1109</v>
      </c>
      <c r="T397" s="44">
        <f t="shared" si="43"/>
        <v>658.27181550210435</v>
      </c>
      <c r="U397" s="88">
        <f t="shared" si="44"/>
        <v>790.93588337793562</v>
      </c>
      <c r="V397" s="91">
        <f t="shared" si="45"/>
        <v>790.93588337793562</v>
      </c>
    </row>
    <row r="398" spans="1:22" ht="16">
      <c r="A398" s="35">
        <v>2019</v>
      </c>
      <c r="B398" s="51">
        <v>43538</v>
      </c>
      <c r="C398" s="38" t="s">
        <v>388</v>
      </c>
      <c r="D398" s="38" t="s">
        <v>367</v>
      </c>
      <c r="E398" s="38">
        <v>4</v>
      </c>
      <c r="F398" s="37">
        <v>0.44444444444444398</v>
      </c>
      <c r="G398" s="38">
        <v>30</v>
      </c>
      <c r="H398" s="12" t="s">
        <v>249</v>
      </c>
      <c r="I398" s="38" t="str">
        <f>VLOOKUP(H398,'Species List'!A$2:J$202,2,0)</f>
        <v>Doctorfish</v>
      </c>
      <c r="J398" s="38" t="str">
        <f>VLOOKUP(H398,'Species List'!A$2:J$202,3,0)</f>
        <v>Acanthurus chirurgus</v>
      </c>
      <c r="K398" s="38" t="str">
        <f>VLOOKUP(H398,'Species List'!A$2:J$202,4,0)</f>
        <v>Acanthuridae</v>
      </c>
      <c r="L398" s="38" t="str">
        <f>VLOOKUP(H398,'Species List'!A$2:J$202,5,0)</f>
        <v>Herbivore</v>
      </c>
      <c r="M398" s="59">
        <v>15</v>
      </c>
      <c r="N398" s="59">
        <v>1</v>
      </c>
      <c r="O398" s="59"/>
      <c r="P398" s="44">
        <f>VLOOKUP(H398,'Species List'!A$2:J$202,6,0)</f>
        <v>2.0889999999999999E-2</v>
      </c>
      <c r="Q398" s="44">
        <f>VLOOKUP(H398,'Species List'!A$2:J$202,7,0)</f>
        <v>2.96</v>
      </c>
      <c r="R398" s="44">
        <f>VLOOKUP(H398,'Species List'!A$2:J$202,8,0)</f>
        <v>-2.4262000000000001</v>
      </c>
      <c r="S398" s="44">
        <f>VLOOKUP(H398,'Species List'!A$2:J$202,9,0)</f>
        <v>2.0768</v>
      </c>
      <c r="T398" s="44">
        <f t="shared" si="43"/>
        <v>63.265736295491713</v>
      </c>
      <c r="U398" s="88">
        <f t="shared" si="44"/>
        <v>123.90999139179274</v>
      </c>
      <c r="V398" s="91">
        <f t="shared" si="45"/>
        <v>123.90999139179274</v>
      </c>
    </row>
    <row r="399" spans="1:22" ht="16">
      <c r="A399" s="35">
        <v>2019</v>
      </c>
      <c r="B399" s="51">
        <v>43538</v>
      </c>
      <c r="C399" s="38" t="s">
        <v>388</v>
      </c>
      <c r="D399" s="38" t="s">
        <v>367</v>
      </c>
      <c r="E399" s="38">
        <v>4</v>
      </c>
      <c r="F399" s="37">
        <v>0.44444444444444398</v>
      </c>
      <c r="G399" s="38">
        <v>30</v>
      </c>
      <c r="H399" s="12" t="s">
        <v>237</v>
      </c>
      <c r="I399" s="38" t="str">
        <f>VLOOKUP(H399,'Species List'!A$2:J$202,2,0)</f>
        <v>Blue Tang</v>
      </c>
      <c r="J399" s="38" t="str">
        <f>VLOOKUP(H399,'Species List'!A$2:J$202,3,0)</f>
        <v>Acanthurus coeruleus</v>
      </c>
      <c r="K399" s="38" t="str">
        <f>VLOOKUP(H399,'Species List'!A$2:J$202,4,0)</f>
        <v>Acanthuridae</v>
      </c>
      <c r="L399" s="38" t="str">
        <f>VLOOKUP(H399,'Species List'!A$2:J$202,5,0)</f>
        <v>Herbivore</v>
      </c>
      <c r="M399" s="59">
        <v>18</v>
      </c>
      <c r="N399" s="59">
        <v>1</v>
      </c>
      <c r="O399" s="59"/>
      <c r="P399" s="44">
        <f>VLOOKUP(H399,'Species List'!A$2:J$202,6,0)</f>
        <v>2.512E-2</v>
      </c>
      <c r="Q399" s="44">
        <f>VLOOKUP(H399,'Species List'!A$2:J$202,7,0)</f>
        <v>2.96</v>
      </c>
      <c r="R399" s="44">
        <f>VLOOKUP(H399,'Species List'!A$2:J$202,8,0)</f>
        <v>-2.8241999999999998</v>
      </c>
      <c r="S399" s="44">
        <f>VLOOKUP(H399,'Species List'!A$2:J$202,9,0)</f>
        <v>2.2637999999999998</v>
      </c>
      <c r="T399" s="44">
        <f t="shared" si="43"/>
        <v>130.5047293049154</v>
      </c>
      <c r="U399" s="88">
        <f t="shared" si="44"/>
        <v>191.11109332634919</v>
      </c>
      <c r="V399" s="91">
        <f t="shared" si="45"/>
        <v>191.11109332634919</v>
      </c>
    </row>
    <row r="400" spans="1:22" ht="16">
      <c r="A400" s="35">
        <v>2019</v>
      </c>
      <c r="B400" s="51">
        <v>43538</v>
      </c>
      <c r="C400" s="38" t="s">
        <v>388</v>
      </c>
      <c r="D400" s="38" t="s">
        <v>367</v>
      </c>
      <c r="E400" s="38">
        <v>4</v>
      </c>
      <c r="F400" s="37">
        <v>0.44444444444444398</v>
      </c>
      <c r="G400" s="38">
        <v>30</v>
      </c>
      <c r="H400" s="12" t="s">
        <v>242</v>
      </c>
      <c r="I400" s="38" t="str">
        <f>VLOOKUP(H400,'Species List'!A$2:J$202,2,0)</f>
        <v xml:space="preserve">Sharp-nose puffer </v>
      </c>
      <c r="J400" s="38" t="str">
        <f>VLOOKUP(H400,'Species List'!A$2:J$202,3,0)</f>
        <v>Canthigaster rostrata</v>
      </c>
      <c r="K400" s="38" t="str">
        <f>VLOOKUP(H400,'Species List'!A$2:J$202,4,0)</f>
        <v>Tetraodontidae</v>
      </c>
      <c r="L400" s="38" t="str">
        <f>VLOOKUP(H400,'Species List'!A$2:J$202,5,0)</f>
        <v>Omnivore</v>
      </c>
      <c r="M400" s="59">
        <v>3</v>
      </c>
      <c r="N400" s="59">
        <v>1</v>
      </c>
      <c r="O400" s="59"/>
      <c r="P400" s="44">
        <f>VLOOKUP(H400,'Species List'!A$2:J$202,6,0)</f>
        <v>2.239E-2</v>
      </c>
      <c r="Q400" s="44">
        <f>VLOOKUP(H400,'Species List'!A$2:J$202,7,0)</f>
        <v>2.96</v>
      </c>
      <c r="R400" s="44" t="str">
        <f>VLOOKUP(H400,'Species List'!A$2:J$202,8,0)</f>
        <v>NA</v>
      </c>
      <c r="S400" s="44" t="str">
        <f>VLOOKUP(H400,'Species List'!A$2:J$202,9,0)</f>
        <v>NA</v>
      </c>
      <c r="T400" s="44">
        <f t="shared" si="43"/>
        <v>0.57853948885208784</v>
      </c>
      <c r="U400" s="87" t="s">
        <v>450</v>
      </c>
      <c r="V400" s="91">
        <f t="shared" ref="V400:V414" si="46">N400*T400</f>
        <v>0.57853948885208784</v>
      </c>
    </row>
    <row r="401" spans="1:22" ht="16">
      <c r="A401" s="35">
        <v>2019</v>
      </c>
      <c r="B401" s="51">
        <v>43538</v>
      </c>
      <c r="C401" s="38" t="s">
        <v>388</v>
      </c>
      <c r="D401" s="38" t="s">
        <v>367</v>
      </c>
      <c r="E401" s="38">
        <v>4</v>
      </c>
      <c r="F401" s="37">
        <v>0.44444444444444398</v>
      </c>
      <c r="G401" s="38">
        <v>30</v>
      </c>
      <c r="H401" s="12" t="s">
        <v>258</v>
      </c>
      <c r="I401" s="38" t="str">
        <f>VLOOKUP(H401,'Species List'!A$2:J$202,2,0)</f>
        <v>Honeycomb Cowfish</v>
      </c>
      <c r="J401" s="38" t="str">
        <f>VLOOKUP(H401,'Species List'!A$2:J$202,3,0)</f>
        <v>Acanthostracion polygonia</v>
      </c>
      <c r="K401" s="38" t="str">
        <f>VLOOKUP(H401,'Species List'!A$2:J$202,4,0)</f>
        <v>Ostraciidae</v>
      </c>
      <c r="L401" s="38" t="str">
        <f>VLOOKUP(H401,'Species List'!A$2:J$202,5,0)</f>
        <v>Omnivore</v>
      </c>
      <c r="M401" s="59">
        <v>27</v>
      </c>
      <c r="N401" s="59">
        <v>1</v>
      </c>
      <c r="O401" s="59"/>
      <c r="P401" s="44">
        <f>VLOOKUP(H401,'Species List'!A$2:J$202,6,0)</f>
        <v>2.818E-2</v>
      </c>
      <c r="Q401" s="44">
        <f>VLOOKUP(H401,'Species List'!A$2:J$202,7,0)</f>
        <v>2.83</v>
      </c>
      <c r="R401" s="44" t="str">
        <f>VLOOKUP(H401,'Species List'!A$2:J$202,8,0)</f>
        <v>NA</v>
      </c>
      <c r="S401" s="44" t="str">
        <f>VLOOKUP(H401,'Species List'!A$2:J$202,9,0)</f>
        <v>NA</v>
      </c>
      <c r="T401" s="44">
        <f t="shared" si="43"/>
        <v>316.73819782328167</v>
      </c>
      <c r="U401" s="87" t="s">
        <v>450</v>
      </c>
      <c r="V401" s="91">
        <f t="shared" si="46"/>
        <v>316.73819782328167</v>
      </c>
    </row>
    <row r="402" spans="1:22" ht="16">
      <c r="A402" s="35">
        <v>2019</v>
      </c>
      <c r="B402" s="51">
        <v>43538</v>
      </c>
      <c r="C402" s="38" t="s">
        <v>388</v>
      </c>
      <c r="D402" s="38" t="s">
        <v>367</v>
      </c>
      <c r="E402" s="38">
        <v>4</v>
      </c>
      <c r="F402" s="37">
        <v>0.44444444444444398</v>
      </c>
      <c r="G402" s="38">
        <v>30</v>
      </c>
      <c r="H402" s="12" t="s">
        <v>234</v>
      </c>
      <c r="I402" s="38" t="str">
        <f>VLOOKUP(H402,'Species List'!A$2:J$202,2,0)</f>
        <v>Blue Chromis</v>
      </c>
      <c r="J402" s="38" t="str">
        <f>VLOOKUP(H402,'Species List'!A$2:J$202,3,0)</f>
        <v>Chromis cyanea</v>
      </c>
      <c r="K402" s="38" t="str">
        <f>VLOOKUP(H402,'Species List'!A$2:J$202,4,0)</f>
        <v>Pomacentridae</v>
      </c>
      <c r="L402" s="38" t="str">
        <f>VLOOKUP(H402,'Species List'!A$2:J$202,5,0)</f>
        <v>Planktivore</v>
      </c>
      <c r="M402" s="59">
        <v>12</v>
      </c>
      <c r="N402" s="59">
        <v>1</v>
      </c>
      <c r="O402" s="59"/>
      <c r="P402" s="44">
        <f>VLOOKUP(H402,'Species List'!A$2:J$202,6,0)</f>
        <v>1.4789999999999999E-2</v>
      </c>
      <c r="Q402" s="44">
        <f>VLOOKUP(H402,'Species List'!A$2:J$202,7,0)</f>
        <v>2.98</v>
      </c>
      <c r="R402" s="44" t="str">
        <f>VLOOKUP(H402,'Species List'!A$2:J$202,8,0)</f>
        <v>NA</v>
      </c>
      <c r="S402" s="44" t="str">
        <f>VLOOKUP(H402,'Species List'!A$2:J$202,9,0)</f>
        <v>NA</v>
      </c>
      <c r="T402" s="44">
        <f t="shared" si="43"/>
        <v>24.318024250762754</v>
      </c>
      <c r="U402" s="87" t="s">
        <v>450</v>
      </c>
      <c r="V402" s="91">
        <f t="shared" si="46"/>
        <v>24.318024250762754</v>
      </c>
    </row>
    <row r="403" spans="1:22" ht="16">
      <c r="A403" s="35">
        <v>2019</v>
      </c>
      <c r="B403" s="51">
        <v>43538</v>
      </c>
      <c r="C403" s="38" t="s">
        <v>388</v>
      </c>
      <c r="D403" s="38" t="s">
        <v>367</v>
      </c>
      <c r="E403" s="38">
        <v>4</v>
      </c>
      <c r="F403" s="37">
        <v>0.44444444444444398</v>
      </c>
      <c r="G403" s="38">
        <v>30</v>
      </c>
      <c r="H403" s="12" t="s">
        <v>239</v>
      </c>
      <c r="I403" s="38" t="str">
        <f>VLOOKUP(H403,'Species List'!A$2:J$202,2,0)</f>
        <v>Brown Chromis</v>
      </c>
      <c r="J403" s="38" t="str">
        <f>VLOOKUP(H403,'Species List'!A$2:J$202,3,0)</f>
        <v>Chromis multilineata</v>
      </c>
      <c r="K403" s="38" t="str">
        <f>VLOOKUP(H403,'Species List'!A$2:J$202,4,0)</f>
        <v>Pomacentridae</v>
      </c>
      <c r="L403" s="38" t="str">
        <f>VLOOKUP(H403,'Species List'!A$2:J$202,5,0)</f>
        <v>Planktivore</v>
      </c>
      <c r="M403" s="59">
        <v>3</v>
      </c>
      <c r="N403" s="59">
        <v>100</v>
      </c>
      <c r="O403" s="59"/>
      <c r="P403" s="44">
        <f>VLOOKUP(H403,'Species List'!A$2:J$202,6,0)</f>
        <v>1.4789999999999999E-2</v>
      </c>
      <c r="Q403" s="44">
        <f>VLOOKUP(H403,'Species List'!A$2:J$202,7,0)</f>
        <v>2.98</v>
      </c>
      <c r="R403" s="44" t="str">
        <f>VLOOKUP(H403,'Species List'!A$2:J$202,8,0)</f>
        <v>NA</v>
      </c>
      <c r="S403" s="44" t="str">
        <f>VLOOKUP(H403,'Species List'!A$2:J$202,9,0)</f>
        <v>NA</v>
      </c>
      <c r="T403" s="44">
        <f t="shared" si="43"/>
        <v>0.39065151514322999</v>
      </c>
      <c r="U403" s="87" t="s">
        <v>450</v>
      </c>
      <c r="V403" s="91">
        <f t="shared" si="46"/>
        <v>39.065151514322999</v>
      </c>
    </row>
    <row r="404" spans="1:22" ht="16">
      <c r="A404" s="35">
        <v>2019</v>
      </c>
      <c r="B404" s="51">
        <v>43538</v>
      </c>
      <c r="C404" s="38" t="s">
        <v>388</v>
      </c>
      <c r="D404" s="38" t="s">
        <v>367</v>
      </c>
      <c r="E404" s="38">
        <v>4</v>
      </c>
      <c r="F404" s="37">
        <v>0.44444444444444398</v>
      </c>
      <c r="G404" s="38">
        <v>30</v>
      </c>
      <c r="H404" s="12" t="s">
        <v>239</v>
      </c>
      <c r="I404" s="38" t="str">
        <f>VLOOKUP(H404,'Species List'!A$2:J$202,2,0)</f>
        <v>Brown Chromis</v>
      </c>
      <c r="J404" s="38" t="str">
        <f>VLOOKUP(H404,'Species List'!A$2:J$202,3,0)</f>
        <v>Chromis multilineata</v>
      </c>
      <c r="K404" s="38" t="str">
        <f>VLOOKUP(H404,'Species List'!A$2:J$202,4,0)</f>
        <v>Pomacentridae</v>
      </c>
      <c r="L404" s="38" t="str">
        <f>VLOOKUP(H404,'Species List'!A$2:J$202,5,0)</f>
        <v>Planktivore</v>
      </c>
      <c r="M404" s="59">
        <v>8</v>
      </c>
      <c r="N404" s="59">
        <v>40</v>
      </c>
      <c r="O404" s="59"/>
      <c r="P404" s="44">
        <f>VLOOKUP(H404,'Species List'!A$2:J$202,6,0)</f>
        <v>1.4789999999999999E-2</v>
      </c>
      <c r="Q404" s="44">
        <f>VLOOKUP(H404,'Species List'!A$2:J$202,7,0)</f>
        <v>2.98</v>
      </c>
      <c r="R404" s="44" t="str">
        <f>VLOOKUP(H404,'Species List'!A$2:J$202,8,0)</f>
        <v>NA</v>
      </c>
      <c r="S404" s="44" t="str">
        <f>VLOOKUP(H404,'Species List'!A$2:J$202,9,0)</f>
        <v>NA</v>
      </c>
      <c r="T404" s="44">
        <f t="shared" si="43"/>
        <v>7.2640083583081712</v>
      </c>
      <c r="U404" s="87" t="s">
        <v>450</v>
      </c>
      <c r="V404" s="91">
        <f t="shared" si="46"/>
        <v>290.56033433232687</v>
      </c>
    </row>
    <row r="405" spans="1:22" ht="16">
      <c r="A405" s="35">
        <v>2019</v>
      </c>
      <c r="B405" s="51">
        <v>43538</v>
      </c>
      <c r="C405" s="38" t="s">
        <v>388</v>
      </c>
      <c r="D405" s="38" t="s">
        <v>367</v>
      </c>
      <c r="E405" s="38">
        <v>4</v>
      </c>
      <c r="F405" s="37">
        <v>0.44444444444444398</v>
      </c>
      <c r="G405" s="38">
        <v>30</v>
      </c>
      <c r="H405" s="12" t="s">
        <v>239</v>
      </c>
      <c r="I405" s="38" t="str">
        <f>VLOOKUP(H405,'Species List'!A$2:J$202,2,0)</f>
        <v>Brown Chromis</v>
      </c>
      <c r="J405" s="38" t="str">
        <f>VLOOKUP(H405,'Species List'!A$2:J$202,3,0)</f>
        <v>Chromis multilineata</v>
      </c>
      <c r="K405" s="38" t="str">
        <f>VLOOKUP(H405,'Species List'!A$2:J$202,4,0)</f>
        <v>Pomacentridae</v>
      </c>
      <c r="L405" s="38" t="str">
        <f>VLOOKUP(H405,'Species List'!A$2:J$202,5,0)</f>
        <v>Planktivore</v>
      </c>
      <c r="M405" s="59">
        <v>8</v>
      </c>
      <c r="N405" s="59">
        <v>20</v>
      </c>
      <c r="O405" s="59"/>
      <c r="P405" s="44">
        <f>VLOOKUP(H405,'Species List'!A$2:J$202,6,0)</f>
        <v>1.4789999999999999E-2</v>
      </c>
      <c r="Q405" s="44">
        <f>VLOOKUP(H405,'Species List'!A$2:J$202,7,0)</f>
        <v>2.98</v>
      </c>
      <c r="R405" s="44" t="str">
        <f>VLOOKUP(H405,'Species List'!A$2:J$202,8,0)</f>
        <v>NA</v>
      </c>
      <c r="S405" s="44" t="str">
        <f>VLOOKUP(H405,'Species List'!A$2:J$202,9,0)</f>
        <v>NA</v>
      </c>
      <c r="T405" s="44">
        <f t="shared" si="43"/>
        <v>7.2640083583081712</v>
      </c>
      <c r="U405" s="87" t="s">
        <v>450</v>
      </c>
      <c r="V405" s="91">
        <f t="shared" si="46"/>
        <v>145.28016716616344</v>
      </c>
    </row>
    <row r="406" spans="1:22" ht="16">
      <c r="A406" s="35">
        <v>2019</v>
      </c>
      <c r="B406" s="51">
        <v>43538</v>
      </c>
      <c r="C406" s="38" t="s">
        <v>388</v>
      </c>
      <c r="D406" s="38" t="s">
        <v>367</v>
      </c>
      <c r="E406" s="38">
        <v>4</v>
      </c>
      <c r="F406" s="37">
        <v>0.44444444444444398</v>
      </c>
      <c r="G406" s="38">
        <v>30</v>
      </c>
      <c r="H406" s="12" t="s">
        <v>234</v>
      </c>
      <c r="I406" s="38" t="str">
        <f>VLOOKUP(H406,'Species List'!A$2:J$202,2,0)</f>
        <v>Blue Chromis</v>
      </c>
      <c r="J406" s="38" t="str">
        <f>VLOOKUP(H406,'Species List'!A$2:J$202,3,0)</f>
        <v>Chromis cyanea</v>
      </c>
      <c r="K406" s="38" t="str">
        <f>VLOOKUP(H406,'Species List'!A$2:J$202,4,0)</f>
        <v>Pomacentridae</v>
      </c>
      <c r="L406" s="38" t="str">
        <f>VLOOKUP(H406,'Species List'!A$2:J$202,5,0)</f>
        <v>Planktivore</v>
      </c>
      <c r="M406" s="59">
        <v>10</v>
      </c>
      <c r="N406" s="59">
        <v>3</v>
      </c>
      <c r="O406" s="59"/>
      <c r="P406" s="44">
        <f>VLOOKUP(H406,'Species List'!A$2:J$202,6,0)</f>
        <v>1.4789999999999999E-2</v>
      </c>
      <c r="Q406" s="44">
        <f>VLOOKUP(H406,'Species List'!A$2:J$202,7,0)</f>
        <v>2.98</v>
      </c>
      <c r="R406" s="44" t="str">
        <f>VLOOKUP(H406,'Species List'!A$2:J$202,8,0)</f>
        <v>NA</v>
      </c>
      <c r="S406" s="44" t="str">
        <f>VLOOKUP(H406,'Species List'!A$2:J$202,9,0)</f>
        <v>NA</v>
      </c>
      <c r="T406" s="44">
        <f t="shared" si="43"/>
        <v>14.124340347257048</v>
      </c>
      <c r="U406" s="87" t="s">
        <v>450</v>
      </c>
      <c r="V406" s="91">
        <f t="shared" si="46"/>
        <v>42.373021041771146</v>
      </c>
    </row>
    <row r="407" spans="1:22" ht="16">
      <c r="A407" s="35">
        <v>2019</v>
      </c>
      <c r="B407" s="51">
        <v>43538</v>
      </c>
      <c r="C407" s="38" t="s">
        <v>388</v>
      </c>
      <c r="D407" s="38" t="s">
        <v>367</v>
      </c>
      <c r="E407" s="38">
        <v>5</v>
      </c>
      <c r="F407" s="37">
        <v>0.45138888888888901</v>
      </c>
      <c r="G407" s="38">
        <v>30</v>
      </c>
      <c r="H407" s="12" t="s">
        <v>241</v>
      </c>
      <c r="I407" s="38" t="str">
        <f>VLOOKUP(H407,'Species List'!A$2:J$202,2,0)</f>
        <v>Caesar Grunt</v>
      </c>
      <c r="J407" s="38" t="str">
        <f>VLOOKUP(H407,'Species List'!A$2:J$202,3,0)</f>
        <v>Haemulon carbonarium</v>
      </c>
      <c r="K407" s="38" t="str">
        <f>VLOOKUP(H407,'Species List'!A$2:J$202,4,0)</f>
        <v>Haemulidae</v>
      </c>
      <c r="L407" s="38" t="str">
        <f>VLOOKUP(H407,'Species List'!A$2:J$202,5,0)</f>
        <v>Carnivore</v>
      </c>
      <c r="M407" s="59">
        <v>28</v>
      </c>
      <c r="N407" s="59">
        <v>1</v>
      </c>
      <c r="O407" s="59"/>
      <c r="P407" s="44">
        <f>VLOOKUP(H407,'Species List'!A$2:J$202,6,0)</f>
        <v>1.738E-2</v>
      </c>
      <c r="Q407" s="44">
        <f>VLOOKUP(H407,'Species List'!A$2:J$202,7,0)</f>
        <v>2.98</v>
      </c>
      <c r="R407" s="44" t="str">
        <f>VLOOKUP(H407,'Species List'!A$2:J$202,8,0)</f>
        <v>NA</v>
      </c>
      <c r="S407" s="44" t="str">
        <f>VLOOKUP(H407,'Species List'!A$2:J$202,9,0)</f>
        <v>NA</v>
      </c>
      <c r="T407" s="44">
        <f t="shared" si="43"/>
        <v>356.92807153199328</v>
      </c>
      <c r="U407" s="87" t="s">
        <v>450</v>
      </c>
      <c r="V407" s="91">
        <f t="shared" si="46"/>
        <v>356.92807153199328</v>
      </c>
    </row>
    <row r="408" spans="1:22" ht="16">
      <c r="A408" s="35">
        <v>2019</v>
      </c>
      <c r="B408" s="51">
        <v>43538</v>
      </c>
      <c r="C408" s="38" t="s">
        <v>388</v>
      </c>
      <c r="D408" s="38" t="s">
        <v>367</v>
      </c>
      <c r="E408" s="38">
        <v>5</v>
      </c>
      <c r="F408" s="37">
        <v>0.45138888888888901</v>
      </c>
      <c r="G408" s="38">
        <v>30</v>
      </c>
      <c r="H408" s="12" t="s">
        <v>238</v>
      </c>
      <c r="I408" s="38" t="str">
        <f>VLOOKUP(H408,'Species List'!A$2:J$202,2,0)</f>
        <v>Bluehead Wrasse</v>
      </c>
      <c r="J408" s="38" t="str">
        <f>VLOOKUP(H408,'Species List'!A$2:J$202,3,0)</f>
        <v>Thalassoma bifasciatum</v>
      </c>
      <c r="K408" s="38" t="str">
        <f>VLOOKUP(H408,'Species List'!A$2:J$202,4,0)</f>
        <v>Labridae</v>
      </c>
      <c r="L408" s="38" t="str">
        <f>VLOOKUP(H408,'Species List'!A$2:J$202,5,0)</f>
        <v>Carnivore</v>
      </c>
      <c r="M408" s="59">
        <v>6</v>
      </c>
      <c r="N408" s="59">
        <v>2</v>
      </c>
      <c r="O408" s="59"/>
      <c r="P408" s="44">
        <f>VLOOKUP(H408,'Species List'!A$2:J$202,6,0)</f>
        <v>8.9099999999999995E-3</v>
      </c>
      <c r="Q408" s="44">
        <f>VLOOKUP(H408,'Species List'!A$2:J$202,7,0)</f>
        <v>3.01</v>
      </c>
      <c r="R408" s="44" t="str">
        <f>VLOOKUP(H408,'Species List'!A$2:J$202,8,0)</f>
        <v>NA</v>
      </c>
      <c r="S408" s="44" t="str">
        <f>VLOOKUP(H408,'Species List'!A$2:J$202,9,0)</f>
        <v>NA</v>
      </c>
      <c r="T408" s="44">
        <f t="shared" si="43"/>
        <v>1.9593542699963782</v>
      </c>
      <c r="U408" s="87" t="s">
        <v>450</v>
      </c>
      <c r="V408" s="91">
        <f t="shared" si="46"/>
        <v>3.9187085399927564</v>
      </c>
    </row>
    <row r="409" spans="1:22" ht="16">
      <c r="A409" s="35">
        <v>2019</v>
      </c>
      <c r="B409" s="51">
        <v>43538</v>
      </c>
      <c r="C409" s="38" t="s">
        <v>388</v>
      </c>
      <c r="D409" s="38" t="s">
        <v>367</v>
      </c>
      <c r="E409" s="38">
        <v>5</v>
      </c>
      <c r="F409" s="37">
        <v>0.45138888888888901</v>
      </c>
      <c r="G409" s="38">
        <v>30</v>
      </c>
      <c r="H409" s="12" t="s">
        <v>238</v>
      </c>
      <c r="I409" s="38" t="str">
        <f>VLOOKUP(H409,'Species List'!A$2:J$202,2,0)</f>
        <v>Bluehead Wrasse</v>
      </c>
      <c r="J409" s="38" t="str">
        <f>VLOOKUP(H409,'Species List'!A$2:J$202,3,0)</f>
        <v>Thalassoma bifasciatum</v>
      </c>
      <c r="K409" s="38" t="str">
        <f>VLOOKUP(H409,'Species List'!A$2:J$202,4,0)</f>
        <v>Labridae</v>
      </c>
      <c r="L409" s="38" t="str">
        <f>VLOOKUP(H409,'Species List'!A$2:J$202,5,0)</f>
        <v>Carnivore</v>
      </c>
      <c r="M409" s="59">
        <v>3</v>
      </c>
      <c r="N409" s="59">
        <v>5</v>
      </c>
      <c r="O409" s="59"/>
      <c r="P409" s="44">
        <f>VLOOKUP(H409,'Species List'!A$2:J$202,6,0)</f>
        <v>8.9099999999999995E-3</v>
      </c>
      <c r="Q409" s="44">
        <f>VLOOKUP(H409,'Species List'!A$2:J$202,7,0)</f>
        <v>3.01</v>
      </c>
      <c r="R409" s="44" t="str">
        <f>VLOOKUP(H409,'Species List'!A$2:J$202,8,0)</f>
        <v>NA</v>
      </c>
      <c r="S409" s="44" t="str">
        <f>VLOOKUP(H409,'Species List'!A$2:J$202,9,0)</f>
        <v>NA</v>
      </c>
      <c r="T409" s="44">
        <f t="shared" si="43"/>
        <v>0.24322750267948948</v>
      </c>
      <c r="U409" s="87" t="s">
        <v>450</v>
      </c>
      <c r="V409" s="91">
        <f t="shared" si="46"/>
        <v>1.2161375133974475</v>
      </c>
    </row>
    <row r="410" spans="1:22" ht="16">
      <c r="A410" s="35">
        <v>2019</v>
      </c>
      <c r="B410" s="51">
        <v>43538</v>
      </c>
      <c r="C410" s="38" t="s">
        <v>388</v>
      </c>
      <c r="D410" s="38" t="s">
        <v>367</v>
      </c>
      <c r="E410" s="38">
        <v>5</v>
      </c>
      <c r="F410" s="37">
        <v>0.45138888888888901</v>
      </c>
      <c r="G410" s="38">
        <v>30</v>
      </c>
      <c r="H410" s="12" t="s">
        <v>253</v>
      </c>
      <c r="I410" s="38" t="str">
        <f>VLOOKUP(H410,'Species List'!A$2:J$202,2,0)</f>
        <v>French Grunt</v>
      </c>
      <c r="J410" s="38" t="str">
        <f>VLOOKUP(H410,'Species List'!A$2:J$202,3,0)</f>
        <v>Haemulon flavolineatum</v>
      </c>
      <c r="K410" s="38" t="str">
        <f>VLOOKUP(H410,'Species List'!A$2:J$202,4,0)</f>
        <v>Haemulidae</v>
      </c>
      <c r="L410" s="38" t="str">
        <f>VLOOKUP(H410,'Species List'!A$2:J$202,5,0)</f>
        <v>Carnivore</v>
      </c>
      <c r="M410" s="59">
        <v>14</v>
      </c>
      <c r="N410" s="59">
        <v>1</v>
      </c>
      <c r="O410" s="59"/>
      <c r="P410" s="44">
        <f>VLOOKUP(H410,'Species List'!A$2:J$202,6,0)</f>
        <v>1.349E-2</v>
      </c>
      <c r="Q410" s="44">
        <f>VLOOKUP(H410,'Species List'!A$2:J$202,7,0)</f>
        <v>3</v>
      </c>
      <c r="R410" s="44" t="str">
        <f>VLOOKUP(H410,'Species List'!A$2:J$202,8,0)</f>
        <v>NA</v>
      </c>
      <c r="S410" s="44" t="str">
        <f>VLOOKUP(H410,'Species List'!A$2:J$202,9,0)</f>
        <v>NA</v>
      </c>
      <c r="T410" s="44">
        <f t="shared" si="43"/>
        <v>37.016559999999998</v>
      </c>
      <c r="U410" s="87" t="s">
        <v>450</v>
      </c>
      <c r="V410" s="91">
        <f t="shared" si="46"/>
        <v>37.016559999999998</v>
      </c>
    </row>
    <row r="411" spans="1:22" ht="16">
      <c r="A411" s="35">
        <v>2019</v>
      </c>
      <c r="B411" s="51">
        <v>43538</v>
      </c>
      <c r="C411" s="38" t="s">
        <v>388</v>
      </c>
      <c r="D411" s="38" t="s">
        <v>367</v>
      </c>
      <c r="E411" s="38">
        <v>5</v>
      </c>
      <c r="F411" s="37">
        <v>0.45138888888888901</v>
      </c>
      <c r="G411" s="38">
        <v>30</v>
      </c>
      <c r="H411" s="12" t="s">
        <v>373</v>
      </c>
      <c r="I411" s="38" t="str">
        <f>VLOOKUP(H411,'Species List'!A$2:J$202,2,0)</f>
        <v>Goatfish</v>
      </c>
      <c r="J411" s="38" t="str">
        <f>VLOOKUP(H411,'Species List'!A$2:J$202,3,0)</f>
        <v>Mulloidichthys martinicus</v>
      </c>
      <c r="K411" s="38" t="str">
        <f>VLOOKUP(H411,'Species List'!A$2:J$202,4,0)</f>
        <v>Mullidae</v>
      </c>
      <c r="L411" s="38" t="str">
        <f>VLOOKUP(H411,'Species List'!A$2:J$202,5,0)</f>
        <v>Carnivore</v>
      </c>
      <c r="M411" s="59">
        <v>20</v>
      </c>
      <c r="N411" s="59">
        <v>2</v>
      </c>
      <c r="O411" s="59"/>
      <c r="P411" s="44">
        <f>VLOOKUP(H411,'Species List'!A$2:J$202,6,0)</f>
        <v>9.7699999999999992E-3</v>
      </c>
      <c r="Q411" s="44">
        <f>VLOOKUP(H411,'Species List'!A$2:J$202,7,0)</f>
        <v>3.12</v>
      </c>
      <c r="R411" s="44" t="str">
        <f>VLOOKUP(H411,'Species List'!A$2:J$202,8,0)</f>
        <v>NA</v>
      </c>
      <c r="S411" s="44" t="str">
        <f>VLOOKUP(H411,'Species List'!A$2:J$202,9,0)</f>
        <v>NA</v>
      </c>
      <c r="T411" s="44">
        <f t="shared" si="43"/>
        <v>111.97166862172135</v>
      </c>
      <c r="U411" s="87" t="s">
        <v>450</v>
      </c>
      <c r="V411" s="91">
        <f t="shared" si="46"/>
        <v>223.9433372434427</v>
      </c>
    </row>
    <row r="412" spans="1:22" ht="16">
      <c r="A412" s="35">
        <v>2019</v>
      </c>
      <c r="B412" s="51">
        <v>43538</v>
      </c>
      <c r="C412" s="38" t="s">
        <v>388</v>
      </c>
      <c r="D412" s="38" t="s">
        <v>367</v>
      </c>
      <c r="E412" s="38">
        <v>5</v>
      </c>
      <c r="F412" s="37">
        <v>0.45138888888888901</v>
      </c>
      <c r="G412" s="38">
        <v>30</v>
      </c>
      <c r="H412" s="12" t="s">
        <v>251</v>
      </c>
      <c r="I412" s="38" t="str">
        <f>VLOOKUP(H412,'Species List'!A$2:J$202,2,0)</f>
        <v>Foureye Butterflyfish</v>
      </c>
      <c r="J412" s="38" t="str">
        <f>VLOOKUP(H412,'Species List'!A$2:J$202,3,0)</f>
        <v>Chaetodon capistratus</v>
      </c>
      <c r="K412" s="38" t="str">
        <f>VLOOKUP(H412,'Species List'!A$2:J$202,4,0)</f>
        <v>Chaetodontidae</v>
      </c>
      <c r="L412" s="38" t="str">
        <f>VLOOKUP(H412,'Species List'!A$2:J$202,5,0)</f>
        <v>Carnivore</v>
      </c>
      <c r="M412" s="59">
        <v>8</v>
      </c>
      <c r="N412" s="59">
        <v>2</v>
      </c>
      <c r="O412" s="59"/>
      <c r="P412" s="44">
        <f>VLOOKUP(H412,'Species List'!A$2:J$202,6,0)</f>
        <v>2.512E-2</v>
      </c>
      <c r="Q412" s="44">
        <f>VLOOKUP(H412,'Species List'!A$2:J$202,7,0)</f>
        <v>3.1</v>
      </c>
      <c r="R412" s="44" t="str">
        <f>VLOOKUP(H412,'Species List'!A$2:J$202,8,0)</f>
        <v>NA</v>
      </c>
      <c r="S412" s="44" t="str">
        <f>VLOOKUP(H412,'Species List'!A$2:J$202,9,0)</f>
        <v>NA</v>
      </c>
      <c r="T412" s="44">
        <f t="shared" si="43"/>
        <v>15.834290003570837</v>
      </c>
      <c r="U412" s="87" t="s">
        <v>450</v>
      </c>
      <c r="V412" s="91">
        <f t="shared" si="46"/>
        <v>31.668580007141674</v>
      </c>
    </row>
    <row r="413" spans="1:22" ht="16">
      <c r="A413" s="35">
        <v>2019</v>
      </c>
      <c r="B413" s="51">
        <v>43538</v>
      </c>
      <c r="C413" s="38" t="s">
        <v>388</v>
      </c>
      <c r="D413" s="38" t="s">
        <v>367</v>
      </c>
      <c r="E413" s="38">
        <v>5</v>
      </c>
      <c r="F413" s="37">
        <v>0.45138888888888901</v>
      </c>
      <c r="G413" s="38">
        <v>30</v>
      </c>
      <c r="H413" s="12" t="s">
        <v>279</v>
      </c>
      <c r="I413" s="38" t="str">
        <f>VLOOKUP(H413,'Species List'!A$2:J$202,2,0)</f>
        <v>Red Hind</v>
      </c>
      <c r="J413" s="38" t="str">
        <f>VLOOKUP(H413,'Species List'!A$2:J$202,3,0)</f>
        <v>Epinephelus guttatus</v>
      </c>
      <c r="K413" s="38" t="str">
        <f>VLOOKUP(H413,'Species List'!A$2:J$202,4,0)</f>
        <v>Serranidae</v>
      </c>
      <c r="L413" s="38" t="str">
        <f>VLOOKUP(H413,'Species List'!A$2:J$202,5,0)</f>
        <v>Carnivore</v>
      </c>
      <c r="M413" s="59">
        <v>12</v>
      </c>
      <c r="N413" s="59">
        <v>1</v>
      </c>
      <c r="O413" s="59"/>
      <c r="P413" s="44">
        <f>VLOOKUP(H413,'Species List'!A$2:J$202,6,0)</f>
        <v>1.1480000000000001E-2</v>
      </c>
      <c r="Q413" s="44">
        <f>VLOOKUP(H413,'Species List'!A$2:J$202,7,0)</f>
        <v>3.04</v>
      </c>
      <c r="R413" s="44" t="str">
        <f>VLOOKUP(H413,'Species List'!A$2:J$202,8,0)</f>
        <v>NA</v>
      </c>
      <c r="S413" s="44" t="str">
        <f>VLOOKUP(H413,'Species List'!A$2:J$202,9,0)</f>
        <v>NA</v>
      </c>
      <c r="T413" s="44">
        <f t="shared" si="43"/>
        <v>21.910529651236061</v>
      </c>
      <c r="U413" s="87" t="s">
        <v>450</v>
      </c>
      <c r="V413" s="91">
        <f t="shared" si="46"/>
        <v>21.910529651236061</v>
      </c>
    </row>
    <row r="414" spans="1:22" ht="16">
      <c r="A414" s="35">
        <v>2019</v>
      </c>
      <c r="B414" s="51">
        <v>43538</v>
      </c>
      <c r="C414" s="38" t="s">
        <v>388</v>
      </c>
      <c r="D414" s="38" t="s">
        <v>367</v>
      </c>
      <c r="E414" s="38">
        <v>5</v>
      </c>
      <c r="F414" s="37">
        <v>0.45138888888888901</v>
      </c>
      <c r="G414" s="38">
        <v>30</v>
      </c>
      <c r="H414" s="12" t="s">
        <v>253</v>
      </c>
      <c r="I414" s="38" t="str">
        <f>VLOOKUP(H414,'Species List'!A$2:J$202,2,0)</f>
        <v>French Grunt</v>
      </c>
      <c r="J414" s="38" t="str">
        <f>VLOOKUP(H414,'Species List'!A$2:J$202,3,0)</f>
        <v>Haemulon flavolineatum</v>
      </c>
      <c r="K414" s="38" t="str">
        <f>VLOOKUP(H414,'Species List'!A$2:J$202,4,0)</f>
        <v>Haemulidae</v>
      </c>
      <c r="L414" s="38" t="str">
        <f>VLOOKUP(H414,'Species List'!A$2:J$202,5,0)</f>
        <v>Carnivore</v>
      </c>
      <c r="M414" s="59">
        <v>15</v>
      </c>
      <c r="N414" s="59">
        <v>1</v>
      </c>
      <c r="O414" s="59"/>
      <c r="P414" s="44">
        <f>VLOOKUP(H414,'Species List'!A$2:J$202,6,0)</f>
        <v>1.349E-2</v>
      </c>
      <c r="Q414" s="44">
        <f>VLOOKUP(H414,'Species List'!A$2:J$202,7,0)</f>
        <v>3</v>
      </c>
      <c r="R414" s="44" t="str">
        <f>VLOOKUP(H414,'Species List'!A$2:J$202,8,0)</f>
        <v>NA</v>
      </c>
      <c r="S414" s="44" t="str">
        <f>VLOOKUP(H414,'Species List'!A$2:J$202,9,0)</f>
        <v>NA</v>
      </c>
      <c r="T414" s="44">
        <f t="shared" si="43"/>
        <v>45.528750000000002</v>
      </c>
      <c r="U414" s="87" t="s">
        <v>450</v>
      </c>
      <c r="V414" s="91">
        <f t="shared" si="46"/>
        <v>45.528750000000002</v>
      </c>
    </row>
    <row r="415" spans="1:22" ht="16">
      <c r="A415" s="35">
        <v>2019</v>
      </c>
      <c r="B415" s="51">
        <v>43538</v>
      </c>
      <c r="C415" s="38" t="s">
        <v>388</v>
      </c>
      <c r="D415" s="38" t="s">
        <v>367</v>
      </c>
      <c r="E415" s="38">
        <v>5</v>
      </c>
      <c r="F415" s="37">
        <v>0.4513888888888889</v>
      </c>
      <c r="G415" s="38">
        <v>30</v>
      </c>
      <c r="H415" s="12" t="s">
        <v>302</v>
      </c>
      <c r="I415" s="38" t="str">
        <f>VLOOKUP(H415,'Species List'!A$2:J$202,2,0)</f>
        <v>Stoplight Parrotfish</v>
      </c>
      <c r="J415" s="38" t="str">
        <f>VLOOKUP(H415,'Species List'!A$2:J$202,3,0)</f>
        <v>Sparisoma viride</v>
      </c>
      <c r="K415" s="38" t="str">
        <f>VLOOKUP(H415,'Species List'!A$2:J$202,4,0)</f>
        <v>Scaridae</v>
      </c>
      <c r="L415" s="38" t="str">
        <f>VLOOKUP(H415,'Species List'!A$2:J$202,5,0)</f>
        <v>Herbivore</v>
      </c>
      <c r="M415" s="59">
        <v>28</v>
      </c>
      <c r="N415" s="59">
        <v>1</v>
      </c>
      <c r="O415" s="59" t="s">
        <v>369</v>
      </c>
      <c r="P415" s="44">
        <f>VLOOKUP(H415,'Species List'!A$2:J$202,6,0)</f>
        <v>1.38E-2</v>
      </c>
      <c r="Q415" s="44">
        <f>VLOOKUP(H415,'Species List'!A$2:J$202,7,0)</f>
        <v>3.04</v>
      </c>
      <c r="R415" s="44">
        <f>VLOOKUP(H415,'Species List'!A$2:J$202,8,0)</f>
        <v>-4.4317000000000002</v>
      </c>
      <c r="S415" s="44">
        <f>VLOOKUP(H415,'Species List'!A$2:J$202,9,0)</f>
        <v>2.9051</v>
      </c>
      <c r="T415" s="44">
        <f t="shared" si="43"/>
        <v>346.13020666687913</v>
      </c>
      <c r="U415" s="88">
        <f t="shared" ref="U415:U425" si="47">10^(R415+(S415*LOG(M415*10)))</f>
        <v>475.92530495067058</v>
      </c>
      <c r="V415" s="91">
        <f t="shared" ref="V415:V425" si="48">N415*U415</f>
        <v>475.92530495067058</v>
      </c>
    </row>
    <row r="416" spans="1:22" ht="16">
      <c r="A416" s="35">
        <v>2019</v>
      </c>
      <c r="B416" s="51">
        <v>43538</v>
      </c>
      <c r="C416" s="38" t="s">
        <v>388</v>
      </c>
      <c r="D416" s="38" t="s">
        <v>367</v>
      </c>
      <c r="E416" s="38">
        <v>5</v>
      </c>
      <c r="F416" s="37">
        <v>0.4513888888888889</v>
      </c>
      <c r="G416" s="38">
        <v>30</v>
      </c>
      <c r="H416" s="12" t="s">
        <v>302</v>
      </c>
      <c r="I416" s="38" t="str">
        <f>VLOOKUP(H416,'Species List'!A$2:J$202,2,0)</f>
        <v>Stoplight Parrotfish</v>
      </c>
      <c r="J416" s="38" t="str">
        <f>VLOOKUP(H416,'Species List'!A$2:J$202,3,0)</f>
        <v>Sparisoma viride</v>
      </c>
      <c r="K416" s="38" t="str">
        <f>VLOOKUP(H416,'Species List'!A$2:J$202,4,0)</f>
        <v>Scaridae</v>
      </c>
      <c r="L416" s="38" t="str">
        <f>VLOOKUP(H416,'Species List'!A$2:J$202,5,0)</f>
        <v>Herbivore</v>
      </c>
      <c r="M416" s="59">
        <v>21</v>
      </c>
      <c r="N416" s="59">
        <v>1</v>
      </c>
      <c r="O416" s="59" t="s">
        <v>369</v>
      </c>
      <c r="P416" s="44">
        <f>VLOOKUP(H416,'Species List'!A$2:J$202,6,0)</f>
        <v>1.38E-2</v>
      </c>
      <c r="Q416" s="44">
        <f>VLOOKUP(H416,'Species List'!A$2:J$202,7,0)</f>
        <v>3.04</v>
      </c>
      <c r="R416" s="44">
        <f>VLOOKUP(H416,'Species List'!A$2:J$202,8,0)</f>
        <v>-4.4317000000000002</v>
      </c>
      <c r="S416" s="44">
        <f>VLOOKUP(H416,'Species List'!A$2:J$202,9,0)</f>
        <v>2.9051</v>
      </c>
      <c r="T416" s="44">
        <f t="shared" si="43"/>
        <v>144.35297620307892</v>
      </c>
      <c r="U416" s="88">
        <f t="shared" si="47"/>
        <v>206.33802681991546</v>
      </c>
      <c r="V416" s="91">
        <f t="shared" si="48"/>
        <v>206.33802681991546</v>
      </c>
    </row>
    <row r="417" spans="1:22" ht="16">
      <c r="A417" s="35">
        <v>2019</v>
      </c>
      <c r="B417" s="51">
        <v>43538</v>
      </c>
      <c r="C417" s="38" t="s">
        <v>388</v>
      </c>
      <c r="D417" s="38" t="s">
        <v>367</v>
      </c>
      <c r="E417" s="38">
        <v>5</v>
      </c>
      <c r="F417" s="37">
        <v>0.45138888888888901</v>
      </c>
      <c r="G417" s="38">
        <v>30</v>
      </c>
      <c r="H417" s="12" t="s">
        <v>277</v>
      </c>
      <c r="I417" s="38" t="str">
        <f>VLOOKUP(H417,'Species List'!A$2:J$202,2,0)</f>
        <v>Queen Parrotfish</v>
      </c>
      <c r="J417" s="38" t="str">
        <f>VLOOKUP(H417,'Species List'!A$2:J$202,3,0)</f>
        <v>Scarus vetula</v>
      </c>
      <c r="K417" s="38" t="str">
        <f>VLOOKUP(H417,'Species List'!A$2:J$202,4,0)</f>
        <v>Scaridae</v>
      </c>
      <c r="L417" s="38" t="str">
        <f>VLOOKUP(H417,'Species List'!A$2:J$202,5,0)</f>
        <v>Herbivore</v>
      </c>
      <c r="M417" s="59">
        <v>24</v>
      </c>
      <c r="N417" s="59">
        <v>1</v>
      </c>
      <c r="O417" s="59" t="s">
        <v>368</v>
      </c>
      <c r="P417" s="44">
        <f>VLOOKUP(H417,'Species List'!A$2:J$202,6,0)</f>
        <v>1.38E-2</v>
      </c>
      <c r="Q417" s="44">
        <f>VLOOKUP(H417,'Species List'!A$2:J$202,7,0)</f>
        <v>3.03</v>
      </c>
      <c r="R417" s="44">
        <f>VLOOKUP(H417,'Species List'!A$2:J$202,8,0)</f>
        <v>-5.0162000000000004</v>
      </c>
      <c r="S417" s="44">
        <f>VLOOKUP(H417,'Species List'!A$2:J$202,9,0)</f>
        <v>3.1109</v>
      </c>
      <c r="T417" s="44">
        <f t="shared" si="43"/>
        <v>209.85491670789031</v>
      </c>
      <c r="U417" s="88">
        <f t="shared" si="47"/>
        <v>244.56772957919503</v>
      </c>
      <c r="V417" s="91">
        <f t="shared" si="48"/>
        <v>244.56772957919503</v>
      </c>
    </row>
    <row r="418" spans="1:22" ht="16">
      <c r="A418" s="35">
        <v>2019</v>
      </c>
      <c r="B418" s="51">
        <v>43538</v>
      </c>
      <c r="C418" s="38" t="s">
        <v>388</v>
      </c>
      <c r="D418" s="38" t="s">
        <v>367</v>
      </c>
      <c r="E418" s="38">
        <v>5</v>
      </c>
      <c r="F418" s="37">
        <v>0.45138888888888901</v>
      </c>
      <c r="G418" s="38">
        <v>30</v>
      </c>
      <c r="H418" s="12" t="s">
        <v>277</v>
      </c>
      <c r="I418" s="38" t="str">
        <f>VLOOKUP(H418,'Species List'!A$2:J$202,2,0)</f>
        <v>Queen Parrotfish</v>
      </c>
      <c r="J418" s="38" t="str">
        <f>VLOOKUP(H418,'Species List'!A$2:J$202,3,0)</f>
        <v>Scarus vetula</v>
      </c>
      <c r="K418" s="38" t="str">
        <f>VLOOKUP(H418,'Species List'!A$2:J$202,4,0)</f>
        <v>Scaridae</v>
      </c>
      <c r="L418" s="38" t="str">
        <f>VLOOKUP(H418,'Species List'!A$2:J$202,5,0)</f>
        <v>Herbivore</v>
      </c>
      <c r="M418" s="59">
        <v>22</v>
      </c>
      <c r="N418" s="59">
        <v>1</v>
      </c>
      <c r="O418" s="59" t="s">
        <v>368</v>
      </c>
      <c r="P418" s="44">
        <f>VLOOKUP(H418,'Species List'!A$2:J$202,6,0)</f>
        <v>1.38E-2</v>
      </c>
      <c r="Q418" s="44">
        <f>VLOOKUP(H418,'Species List'!A$2:J$202,7,0)</f>
        <v>3.03</v>
      </c>
      <c r="R418" s="44">
        <f>VLOOKUP(H418,'Species List'!A$2:J$202,8,0)</f>
        <v>-5.0162000000000004</v>
      </c>
      <c r="S418" s="44">
        <f>VLOOKUP(H418,'Species List'!A$2:J$202,9,0)</f>
        <v>3.1109</v>
      </c>
      <c r="T418" s="44">
        <f t="shared" si="43"/>
        <v>161.22033130764439</v>
      </c>
      <c r="U418" s="88">
        <f t="shared" si="47"/>
        <v>186.5703893135852</v>
      </c>
      <c r="V418" s="91">
        <f t="shared" si="48"/>
        <v>186.5703893135852</v>
      </c>
    </row>
    <row r="419" spans="1:22" ht="16">
      <c r="A419" s="35">
        <v>2019</v>
      </c>
      <c r="B419" s="51">
        <v>43538</v>
      </c>
      <c r="C419" s="38" t="s">
        <v>388</v>
      </c>
      <c r="D419" s="38" t="s">
        <v>367</v>
      </c>
      <c r="E419" s="38">
        <v>5</v>
      </c>
      <c r="F419" s="37">
        <v>0.45138888888888901</v>
      </c>
      <c r="G419" s="38">
        <v>30</v>
      </c>
      <c r="H419" s="12" t="s">
        <v>277</v>
      </c>
      <c r="I419" s="38" t="str">
        <f>VLOOKUP(H419,'Species List'!A$2:J$202,2,0)</f>
        <v>Queen Parrotfish</v>
      </c>
      <c r="J419" s="38" t="str">
        <f>VLOOKUP(H419,'Species List'!A$2:J$202,3,0)</f>
        <v>Scarus vetula</v>
      </c>
      <c r="K419" s="38" t="str">
        <f>VLOOKUP(H419,'Species List'!A$2:J$202,4,0)</f>
        <v>Scaridae</v>
      </c>
      <c r="L419" s="38" t="str">
        <f>VLOOKUP(H419,'Species List'!A$2:J$202,5,0)</f>
        <v>Herbivore</v>
      </c>
      <c r="M419" s="59">
        <v>18</v>
      </c>
      <c r="N419" s="59">
        <v>1</v>
      </c>
      <c r="O419" s="59" t="s">
        <v>368</v>
      </c>
      <c r="P419" s="44">
        <f>VLOOKUP(H419,'Species List'!A$2:J$202,6,0)</f>
        <v>1.38E-2</v>
      </c>
      <c r="Q419" s="44">
        <f>VLOOKUP(H419,'Species List'!A$2:J$202,7,0)</f>
        <v>3.03</v>
      </c>
      <c r="R419" s="44">
        <f>VLOOKUP(H419,'Species List'!A$2:J$202,8,0)</f>
        <v>-5.0162000000000004</v>
      </c>
      <c r="S419" s="44">
        <f>VLOOKUP(H419,'Species List'!A$2:J$202,9,0)</f>
        <v>3.1109</v>
      </c>
      <c r="T419" s="44">
        <f t="shared" si="43"/>
        <v>87.771753925642656</v>
      </c>
      <c r="U419" s="88">
        <f t="shared" si="47"/>
        <v>99.937213515920433</v>
      </c>
      <c r="V419" s="91">
        <f t="shared" si="48"/>
        <v>99.937213515920433</v>
      </c>
    </row>
    <row r="420" spans="1:22" ht="16">
      <c r="A420" s="35">
        <v>2019</v>
      </c>
      <c r="B420" s="51">
        <v>43538</v>
      </c>
      <c r="C420" s="38" t="s">
        <v>388</v>
      </c>
      <c r="D420" s="38" t="s">
        <v>367</v>
      </c>
      <c r="E420" s="38">
        <v>5</v>
      </c>
      <c r="F420" s="37">
        <v>0.45138888888888901</v>
      </c>
      <c r="G420" s="38">
        <v>30</v>
      </c>
      <c r="H420" s="12" t="s">
        <v>302</v>
      </c>
      <c r="I420" s="38" t="str">
        <f>VLOOKUP(H420,'Species List'!A$2:J$202,2,0)</f>
        <v>Stoplight Parrotfish</v>
      </c>
      <c r="J420" s="38" t="str">
        <f>VLOOKUP(H420,'Species List'!A$2:J$202,3,0)</f>
        <v>Sparisoma viride</v>
      </c>
      <c r="K420" s="38" t="str">
        <f>VLOOKUP(H420,'Species List'!A$2:J$202,4,0)</f>
        <v>Scaridae</v>
      </c>
      <c r="L420" s="38" t="str">
        <f>VLOOKUP(H420,'Species List'!A$2:J$202,5,0)</f>
        <v>Herbivore</v>
      </c>
      <c r="M420" s="59">
        <v>24</v>
      </c>
      <c r="N420" s="59">
        <v>1</v>
      </c>
      <c r="O420" s="59" t="s">
        <v>368</v>
      </c>
      <c r="P420" s="44">
        <f>VLOOKUP(H420,'Species List'!A$2:J$202,6,0)</f>
        <v>1.38E-2</v>
      </c>
      <c r="Q420" s="44">
        <f>VLOOKUP(H420,'Species List'!A$2:J$202,7,0)</f>
        <v>3.04</v>
      </c>
      <c r="R420" s="44">
        <f>VLOOKUP(H420,'Species List'!A$2:J$202,8,0)</f>
        <v>-4.4317000000000002</v>
      </c>
      <c r="S420" s="44">
        <f>VLOOKUP(H420,'Species List'!A$2:J$202,9,0)</f>
        <v>2.9051</v>
      </c>
      <c r="T420" s="44">
        <f t="shared" si="43"/>
        <v>216.63132757933843</v>
      </c>
      <c r="U420" s="88">
        <f t="shared" si="47"/>
        <v>304.12468932899543</v>
      </c>
      <c r="V420" s="91">
        <f t="shared" si="48"/>
        <v>304.12468932899543</v>
      </c>
    </row>
    <row r="421" spans="1:22" ht="16">
      <c r="A421" s="35">
        <v>2019</v>
      </c>
      <c r="B421" s="51">
        <v>43538</v>
      </c>
      <c r="C421" s="38" t="s">
        <v>388</v>
      </c>
      <c r="D421" s="38" t="s">
        <v>367</v>
      </c>
      <c r="E421" s="38">
        <v>5</v>
      </c>
      <c r="F421" s="37">
        <v>0.45138888888888901</v>
      </c>
      <c r="G421" s="38">
        <v>30</v>
      </c>
      <c r="H421" s="12" t="s">
        <v>303</v>
      </c>
      <c r="I421" s="38" t="str">
        <f>VLOOKUP(H421,'Species List'!A$2:J$202,2,0)</f>
        <v>Striped Parrotfish</v>
      </c>
      <c r="J421" s="38" t="str">
        <f>VLOOKUP(H421,'Species List'!A$2:J$202,3,0)</f>
        <v>Scarus iserti</v>
      </c>
      <c r="K421" s="38" t="str">
        <f>VLOOKUP(H421,'Species List'!A$2:J$202,4,0)</f>
        <v>Scaridae</v>
      </c>
      <c r="L421" s="38" t="str">
        <f>VLOOKUP(H421,'Species List'!A$2:J$202,5,0)</f>
        <v>Herbivore</v>
      </c>
      <c r="M421" s="59">
        <v>25</v>
      </c>
      <c r="N421" s="59">
        <v>1</v>
      </c>
      <c r="O421" s="59" t="s">
        <v>369</v>
      </c>
      <c r="P421" s="44">
        <f>VLOOKUP(H421,'Species List'!A$2:J$202,6,0)</f>
        <v>1.0959999999999999E-2</v>
      </c>
      <c r="Q421" s="44">
        <f>VLOOKUP(H421,'Species List'!A$2:J$202,7,0)</f>
        <v>3.01</v>
      </c>
      <c r="R421" s="44">
        <f>VLOOKUP(H421,'Species List'!A$2:J$202,8,0)</f>
        <v>-4.8887</v>
      </c>
      <c r="S421" s="44">
        <f>VLOOKUP(H421,'Species List'!A$2:J$202,9,0)</f>
        <v>3.0548000000000002</v>
      </c>
      <c r="T421" s="44">
        <f t="shared" si="43"/>
        <v>176.85200190726556</v>
      </c>
      <c r="U421" s="88">
        <f t="shared" si="47"/>
        <v>273.22921758907904</v>
      </c>
      <c r="V421" s="91">
        <f t="shared" si="48"/>
        <v>273.22921758907904</v>
      </c>
    </row>
    <row r="422" spans="1:22" ht="16">
      <c r="A422" s="35">
        <v>2019</v>
      </c>
      <c r="B422" s="51">
        <v>43538</v>
      </c>
      <c r="C422" s="38" t="s">
        <v>388</v>
      </c>
      <c r="D422" s="38" t="s">
        <v>367</v>
      </c>
      <c r="E422" s="38">
        <v>5</v>
      </c>
      <c r="F422" s="37">
        <v>0.45138888888888901</v>
      </c>
      <c r="G422" s="38">
        <v>30</v>
      </c>
      <c r="H422" s="12" t="s">
        <v>303</v>
      </c>
      <c r="I422" s="38" t="str">
        <f>VLOOKUP(H422,'Species List'!A$2:J$202,2,0)</f>
        <v>Striped Parrotfish</v>
      </c>
      <c r="J422" s="38" t="str">
        <f>VLOOKUP(H422,'Species List'!A$2:J$202,3,0)</f>
        <v>Scarus iserti</v>
      </c>
      <c r="K422" s="38" t="str">
        <f>VLOOKUP(H422,'Species List'!A$2:J$202,4,0)</f>
        <v>Scaridae</v>
      </c>
      <c r="L422" s="38" t="str">
        <f>VLOOKUP(H422,'Species List'!A$2:J$202,5,0)</f>
        <v>Herbivore</v>
      </c>
      <c r="M422" s="59">
        <v>6</v>
      </c>
      <c r="N422" s="59">
        <v>1</v>
      </c>
      <c r="O422" s="59" t="s">
        <v>375</v>
      </c>
      <c r="P422" s="44">
        <f>VLOOKUP(H422,'Species List'!A$2:J$202,6,0)</f>
        <v>1.0959999999999999E-2</v>
      </c>
      <c r="Q422" s="44">
        <f>VLOOKUP(H422,'Species List'!A$2:J$202,7,0)</f>
        <v>3.01</v>
      </c>
      <c r="R422" s="44">
        <f>VLOOKUP(H422,'Species List'!A$2:J$202,8,0)</f>
        <v>-4.8887</v>
      </c>
      <c r="S422" s="44">
        <f>VLOOKUP(H422,'Species List'!A$2:J$202,9,0)</f>
        <v>3.0548000000000002</v>
      </c>
      <c r="T422" s="44">
        <f t="shared" si="43"/>
        <v>2.4101596856521104</v>
      </c>
      <c r="U422" s="88">
        <f t="shared" si="47"/>
        <v>3.4929827401913811</v>
      </c>
      <c r="V422" s="91">
        <f t="shared" si="48"/>
        <v>3.4929827401913811</v>
      </c>
    </row>
    <row r="423" spans="1:22" ht="16">
      <c r="A423" s="35">
        <v>2019</v>
      </c>
      <c r="B423" s="51">
        <v>43538</v>
      </c>
      <c r="C423" s="38" t="s">
        <v>388</v>
      </c>
      <c r="D423" s="38" t="s">
        <v>367</v>
      </c>
      <c r="E423" s="38">
        <v>5</v>
      </c>
      <c r="F423" s="37">
        <v>0.45138888888888901</v>
      </c>
      <c r="G423" s="38">
        <v>30</v>
      </c>
      <c r="H423" s="12" t="s">
        <v>302</v>
      </c>
      <c r="I423" s="38" t="str">
        <f>VLOOKUP(H423,'Species List'!A$2:J$202,2,0)</f>
        <v>Stoplight Parrotfish</v>
      </c>
      <c r="J423" s="38" t="str">
        <f>VLOOKUP(H423,'Species List'!A$2:J$202,3,0)</f>
        <v>Sparisoma viride</v>
      </c>
      <c r="K423" s="38" t="str">
        <f>VLOOKUP(H423,'Species List'!A$2:J$202,4,0)</f>
        <v>Scaridae</v>
      </c>
      <c r="L423" s="38" t="str">
        <f>VLOOKUP(H423,'Species List'!A$2:J$202,5,0)</f>
        <v>Herbivore</v>
      </c>
      <c r="M423" s="59">
        <v>8</v>
      </c>
      <c r="N423" s="59">
        <v>1</v>
      </c>
      <c r="O423" s="59" t="s">
        <v>368</v>
      </c>
      <c r="P423" s="44">
        <f>VLOOKUP(H423,'Species List'!A$2:J$202,6,0)</f>
        <v>1.38E-2</v>
      </c>
      <c r="Q423" s="44">
        <f>VLOOKUP(H423,'Species List'!A$2:J$202,7,0)</f>
        <v>3.04</v>
      </c>
      <c r="R423" s="44">
        <f>VLOOKUP(H423,'Species List'!A$2:J$202,8,0)</f>
        <v>-4.4317000000000002</v>
      </c>
      <c r="S423" s="44">
        <f>VLOOKUP(H423,'Species List'!A$2:J$202,9,0)</f>
        <v>2.9051</v>
      </c>
      <c r="T423" s="44">
        <f t="shared" si="43"/>
        <v>7.6784338446641121</v>
      </c>
      <c r="U423" s="88">
        <f t="shared" si="47"/>
        <v>12.501632299830902</v>
      </c>
      <c r="V423" s="91">
        <f t="shared" si="48"/>
        <v>12.501632299830902</v>
      </c>
    </row>
    <row r="424" spans="1:22" ht="16">
      <c r="A424" s="35">
        <v>2019</v>
      </c>
      <c r="B424" s="51">
        <v>43538</v>
      </c>
      <c r="C424" s="38" t="s">
        <v>388</v>
      </c>
      <c r="D424" s="38" t="s">
        <v>367</v>
      </c>
      <c r="E424" s="38">
        <v>5</v>
      </c>
      <c r="F424" s="37">
        <v>0.45138888888888901</v>
      </c>
      <c r="G424" s="38">
        <v>30</v>
      </c>
      <c r="H424" s="12" t="s">
        <v>237</v>
      </c>
      <c r="I424" s="38" t="str">
        <f>VLOOKUP(H424,'Species List'!A$2:J$202,2,0)</f>
        <v>Blue Tang</v>
      </c>
      <c r="J424" s="38" t="str">
        <f>VLOOKUP(H424,'Species List'!A$2:J$202,3,0)</f>
        <v>Acanthurus coeruleus</v>
      </c>
      <c r="K424" s="38" t="str">
        <f>VLOOKUP(H424,'Species List'!A$2:J$202,4,0)</f>
        <v>Acanthuridae</v>
      </c>
      <c r="L424" s="38" t="str">
        <f>VLOOKUP(H424,'Species List'!A$2:J$202,5,0)</f>
        <v>Herbivore</v>
      </c>
      <c r="M424" s="59">
        <v>12</v>
      </c>
      <c r="N424" s="59">
        <v>3</v>
      </c>
      <c r="O424" s="59"/>
      <c r="P424" s="44">
        <f>VLOOKUP(H424,'Species List'!A$2:J$202,6,0)</f>
        <v>2.512E-2</v>
      </c>
      <c r="Q424" s="44">
        <f>VLOOKUP(H424,'Species List'!A$2:J$202,7,0)</f>
        <v>2.96</v>
      </c>
      <c r="R424" s="44">
        <f>VLOOKUP(H424,'Species List'!A$2:J$202,8,0)</f>
        <v>-2.8241999999999998</v>
      </c>
      <c r="S424" s="44">
        <f>VLOOKUP(H424,'Species List'!A$2:J$202,9,0)</f>
        <v>2.2637999999999998</v>
      </c>
      <c r="T424" s="44">
        <f t="shared" si="43"/>
        <v>39.300323326954469</v>
      </c>
      <c r="U424" s="88">
        <f t="shared" si="47"/>
        <v>76.322133977954692</v>
      </c>
      <c r="V424" s="91">
        <f t="shared" si="48"/>
        <v>228.96640193386406</v>
      </c>
    </row>
    <row r="425" spans="1:22" ht="16">
      <c r="A425" s="35">
        <v>2019</v>
      </c>
      <c r="B425" s="51">
        <v>43538</v>
      </c>
      <c r="C425" s="38" t="s">
        <v>388</v>
      </c>
      <c r="D425" s="38" t="s">
        <v>367</v>
      </c>
      <c r="E425" s="38">
        <v>5</v>
      </c>
      <c r="F425" s="37">
        <v>0.45138888888888901</v>
      </c>
      <c r="G425" s="38">
        <v>30</v>
      </c>
      <c r="H425" s="12" t="s">
        <v>271</v>
      </c>
      <c r="I425" s="38" t="str">
        <f>VLOOKUP(H425,'Species List'!A$2:J$202,2,0)</f>
        <v>Ocean Surgeonfish</v>
      </c>
      <c r="J425" s="38" t="str">
        <f>VLOOKUP(H425,'Species List'!A$2:J$202,3,0)</f>
        <v>Acanthurus bahianus</v>
      </c>
      <c r="K425" s="38" t="str">
        <f>VLOOKUP(H425,'Species List'!A$2:J$202,4,0)</f>
        <v>Acanthuridae</v>
      </c>
      <c r="L425" s="38" t="str">
        <f>VLOOKUP(H425,'Species List'!A$2:J$202,5,0)</f>
        <v>Herbivore</v>
      </c>
      <c r="M425" s="59">
        <v>15</v>
      </c>
      <c r="N425" s="59">
        <v>1</v>
      </c>
      <c r="O425" s="59"/>
      <c r="P425" s="44">
        <f>VLOOKUP(H425,'Species List'!A$2:J$202,6,0)</f>
        <v>1.8620000000000001E-2</v>
      </c>
      <c r="Q425" s="44">
        <f>VLOOKUP(H425,'Species List'!A$2:J$202,7,0)</f>
        <v>2.91</v>
      </c>
      <c r="R425" s="44">
        <f>VLOOKUP(H425,'Species List'!A$2:J$202,8,0)</f>
        <v>-4.6005000000000003</v>
      </c>
      <c r="S425" s="44">
        <f>VLOOKUP(H425,'Species List'!A$2:J$202,9,0)</f>
        <v>2.9752000000000001</v>
      </c>
      <c r="T425" s="44">
        <f t="shared" si="43"/>
        <v>49.249887240092868</v>
      </c>
      <c r="U425" s="88">
        <f t="shared" si="47"/>
        <v>74.783659607909669</v>
      </c>
      <c r="V425" s="91">
        <f t="shared" si="48"/>
        <v>74.783659607909669</v>
      </c>
    </row>
    <row r="426" spans="1:22" ht="16">
      <c r="A426" s="35">
        <v>2019</v>
      </c>
      <c r="B426" s="51">
        <v>43538</v>
      </c>
      <c r="C426" s="38" t="s">
        <v>388</v>
      </c>
      <c r="D426" s="38" t="s">
        <v>367</v>
      </c>
      <c r="E426" s="38">
        <v>5</v>
      </c>
      <c r="F426" s="37">
        <v>0.45138888888888901</v>
      </c>
      <c r="G426" s="38">
        <v>30</v>
      </c>
      <c r="H426" s="12" t="s">
        <v>293</v>
      </c>
      <c r="I426" s="38" t="str">
        <f>VLOOKUP(H426,'Species List'!A$2:J$202,2,0)</f>
        <v>Smooth Trunkfish</v>
      </c>
      <c r="J426" s="38" t="str">
        <f>VLOOKUP(H426,'Species List'!A$2:J$202,3,0)</f>
        <v>Lactophyrs triqueter</v>
      </c>
      <c r="K426" s="38" t="str">
        <f>VLOOKUP(H426,'Species List'!A$2:J$202,4,0)</f>
        <v>Ostraciidae</v>
      </c>
      <c r="L426" s="38" t="str">
        <f>VLOOKUP(H426,'Species List'!A$2:J$202,5,0)</f>
        <v>Omnivore</v>
      </c>
      <c r="M426" s="59">
        <v>12</v>
      </c>
      <c r="N426" s="59">
        <v>1</v>
      </c>
      <c r="O426" s="59"/>
      <c r="P426" s="44">
        <f>VLOOKUP(H426,'Species List'!A$2:J$202,6,0)</f>
        <v>4.8980000000000003E-2</v>
      </c>
      <c r="Q426" s="44">
        <f>VLOOKUP(H426,'Species List'!A$2:J$202,7,0)</f>
        <v>2.78</v>
      </c>
      <c r="R426" s="44" t="str">
        <f>VLOOKUP(H426,'Species List'!A$2:J$202,8,0)</f>
        <v>NA</v>
      </c>
      <c r="S426" s="44" t="str">
        <f>VLOOKUP(H426,'Species List'!A$2:J$202,9,0)</f>
        <v>NA</v>
      </c>
      <c r="T426" s="44">
        <f t="shared" si="43"/>
        <v>48.993971452134353</v>
      </c>
      <c r="U426" s="87" t="s">
        <v>450</v>
      </c>
      <c r="V426" s="91">
        <f t="shared" ref="V426:V443" si="49">N426*T426</f>
        <v>48.993971452134353</v>
      </c>
    </row>
    <row r="427" spans="1:22" ht="16">
      <c r="A427" s="35">
        <v>2019</v>
      </c>
      <c r="B427" s="51">
        <v>43538</v>
      </c>
      <c r="C427" s="38" t="s">
        <v>388</v>
      </c>
      <c r="D427" s="38" t="s">
        <v>367</v>
      </c>
      <c r="E427" s="38">
        <v>5</v>
      </c>
      <c r="F427" s="37">
        <v>0.45138888888888901</v>
      </c>
      <c r="G427" s="38">
        <v>30</v>
      </c>
      <c r="H427" s="12" t="s">
        <v>239</v>
      </c>
      <c r="I427" s="38" t="str">
        <f>VLOOKUP(H427,'Species List'!A$2:J$202,2,0)</f>
        <v>Brown Chromis</v>
      </c>
      <c r="J427" s="38" t="str">
        <f>VLOOKUP(H427,'Species List'!A$2:J$202,3,0)</f>
        <v>Chromis multilineata</v>
      </c>
      <c r="K427" s="38" t="str">
        <f>VLOOKUP(H427,'Species List'!A$2:J$202,4,0)</f>
        <v>Pomacentridae</v>
      </c>
      <c r="L427" s="38" t="str">
        <f>VLOOKUP(H427,'Species List'!A$2:J$202,5,0)</f>
        <v>Planktivore</v>
      </c>
      <c r="M427" s="59">
        <v>10</v>
      </c>
      <c r="N427" s="59">
        <v>40</v>
      </c>
      <c r="O427" s="59"/>
      <c r="P427" s="44">
        <f>VLOOKUP(H427,'Species List'!A$2:J$202,6,0)</f>
        <v>1.4789999999999999E-2</v>
      </c>
      <c r="Q427" s="44">
        <f>VLOOKUP(H427,'Species List'!A$2:J$202,7,0)</f>
        <v>2.98</v>
      </c>
      <c r="R427" s="44" t="str">
        <f>VLOOKUP(H427,'Species List'!A$2:J$202,8,0)</f>
        <v>NA</v>
      </c>
      <c r="S427" s="44" t="str">
        <f>VLOOKUP(H427,'Species List'!A$2:J$202,9,0)</f>
        <v>NA</v>
      </c>
      <c r="T427" s="44">
        <f t="shared" si="43"/>
        <v>14.124340347257048</v>
      </c>
      <c r="U427" s="87" t="s">
        <v>450</v>
      </c>
      <c r="V427" s="91">
        <f t="shared" si="49"/>
        <v>564.97361389028197</v>
      </c>
    </row>
    <row r="428" spans="1:22" ht="16">
      <c r="A428" s="35">
        <v>2019</v>
      </c>
      <c r="B428" s="51">
        <v>43538</v>
      </c>
      <c r="C428" s="38" t="s">
        <v>388</v>
      </c>
      <c r="D428" s="38" t="s">
        <v>367</v>
      </c>
      <c r="E428" s="38">
        <v>5</v>
      </c>
      <c r="F428" s="37">
        <v>0.45138888888888901</v>
      </c>
      <c r="G428" s="38">
        <v>30</v>
      </c>
      <c r="H428" s="12" t="s">
        <v>234</v>
      </c>
      <c r="I428" s="38" t="str">
        <f>VLOOKUP(H428,'Species List'!A$2:J$202,2,0)</f>
        <v>Blue Chromis</v>
      </c>
      <c r="J428" s="38" t="str">
        <f>VLOOKUP(H428,'Species List'!A$2:J$202,3,0)</f>
        <v>Chromis cyanea</v>
      </c>
      <c r="K428" s="38" t="str">
        <f>VLOOKUP(H428,'Species List'!A$2:J$202,4,0)</f>
        <v>Pomacentridae</v>
      </c>
      <c r="L428" s="38" t="str">
        <f>VLOOKUP(H428,'Species List'!A$2:J$202,5,0)</f>
        <v>Planktivore</v>
      </c>
      <c r="M428" s="59">
        <v>10</v>
      </c>
      <c r="N428" s="59">
        <v>2</v>
      </c>
      <c r="O428" s="59"/>
      <c r="P428" s="44">
        <f>VLOOKUP(H428,'Species List'!A$2:J$202,6,0)</f>
        <v>1.4789999999999999E-2</v>
      </c>
      <c r="Q428" s="44">
        <f>VLOOKUP(H428,'Species List'!A$2:J$202,7,0)</f>
        <v>2.98</v>
      </c>
      <c r="R428" s="44" t="str">
        <f>VLOOKUP(H428,'Species List'!A$2:J$202,8,0)</f>
        <v>NA</v>
      </c>
      <c r="S428" s="44" t="str">
        <f>VLOOKUP(H428,'Species List'!A$2:J$202,9,0)</f>
        <v>NA</v>
      </c>
      <c r="T428" s="44">
        <f t="shared" si="43"/>
        <v>14.124340347257048</v>
      </c>
      <c r="U428" s="87" t="s">
        <v>450</v>
      </c>
      <c r="V428" s="91">
        <f t="shared" si="49"/>
        <v>28.248680694514096</v>
      </c>
    </row>
    <row r="429" spans="1:22" ht="16">
      <c r="A429" s="35">
        <v>2019</v>
      </c>
      <c r="B429" s="51">
        <v>43538</v>
      </c>
      <c r="C429" s="38" t="s">
        <v>388</v>
      </c>
      <c r="D429" s="38" t="s">
        <v>367</v>
      </c>
      <c r="E429" s="38">
        <v>5</v>
      </c>
      <c r="F429" s="37">
        <v>0.45138888888888901</v>
      </c>
      <c r="G429" s="38">
        <v>30</v>
      </c>
      <c r="H429" s="12" t="s">
        <v>239</v>
      </c>
      <c r="I429" s="38" t="str">
        <f>VLOOKUP(H429,'Species List'!A$2:J$202,2,0)</f>
        <v>Brown Chromis</v>
      </c>
      <c r="J429" s="38" t="str">
        <f>VLOOKUP(H429,'Species List'!A$2:J$202,3,0)</f>
        <v>Chromis multilineata</v>
      </c>
      <c r="K429" s="38" t="str">
        <f>VLOOKUP(H429,'Species List'!A$2:J$202,4,0)</f>
        <v>Pomacentridae</v>
      </c>
      <c r="L429" s="38" t="str">
        <f>VLOOKUP(H429,'Species List'!A$2:J$202,5,0)</f>
        <v>Planktivore</v>
      </c>
      <c r="M429" s="59">
        <v>4</v>
      </c>
      <c r="N429" s="59">
        <v>20</v>
      </c>
      <c r="O429" s="59"/>
      <c r="P429" s="44">
        <f>VLOOKUP(H429,'Species List'!A$2:J$202,6,0)</f>
        <v>1.4789999999999999E-2</v>
      </c>
      <c r="Q429" s="44">
        <f>VLOOKUP(H429,'Species List'!A$2:J$202,7,0)</f>
        <v>2.98</v>
      </c>
      <c r="R429" s="44" t="str">
        <f>VLOOKUP(H429,'Species List'!A$2:J$202,8,0)</f>
        <v>NA</v>
      </c>
      <c r="S429" s="44" t="str">
        <f>VLOOKUP(H429,'Species List'!A$2:J$202,9,0)</f>
        <v>NA</v>
      </c>
      <c r="T429" s="44">
        <f t="shared" si="43"/>
        <v>0.92067626702257244</v>
      </c>
      <c r="U429" s="87" t="s">
        <v>450</v>
      </c>
      <c r="V429" s="91">
        <f t="shared" si="49"/>
        <v>18.41352534045145</v>
      </c>
    </row>
    <row r="430" spans="1:22" ht="16">
      <c r="A430" s="35">
        <v>2019</v>
      </c>
      <c r="B430" s="51">
        <v>43538</v>
      </c>
      <c r="C430" s="38" t="s">
        <v>388</v>
      </c>
      <c r="D430" s="38" t="s">
        <v>367</v>
      </c>
      <c r="E430" s="38">
        <v>5</v>
      </c>
      <c r="F430" s="37">
        <v>0.45138888888888901</v>
      </c>
      <c r="G430" s="38">
        <v>30</v>
      </c>
      <c r="H430" s="12" t="s">
        <v>239</v>
      </c>
      <c r="I430" s="38" t="str">
        <f>VLOOKUP(H430,'Species List'!A$2:J$202,2,0)</f>
        <v>Brown Chromis</v>
      </c>
      <c r="J430" s="38" t="str">
        <f>VLOOKUP(H430,'Species List'!A$2:J$202,3,0)</f>
        <v>Chromis multilineata</v>
      </c>
      <c r="K430" s="38" t="str">
        <f>VLOOKUP(H430,'Species List'!A$2:J$202,4,0)</f>
        <v>Pomacentridae</v>
      </c>
      <c r="L430" s="38" t="str">
        <f>VLOOKUP(H430,'Species List'!A$2:J$202,5,0)</f>
        <v>Planktivore</v>
      </c>
      <c r="M430" s="59">
        <v>8</v>
      </c>
      <c r="N430" s="59">
        <v>20</v>
      </c>
      <c r="O430" s="59"/>
      <c r="P430" s="44">
        <f>VLOOKUP(H430,'Species List'!A$2:J$202,6,0)</f>
        <v>1.4789999999999999E-2</v>
      </c>
      <c r="Q430" s="44">
        <f>VLOOKUP(H430,'Species List'!A$2:J$202,7,0)</f>
        <v>2.98</v>
      </c>
      <c r="R430" s="44" t="str">
        <f>VLOOKUP(H430,'Species List'!A$2:J$202,8,0)</f>
        <v>NA</v>
      </c>
      <c r="S430" s="44" t="str">
        <f>VLOOKUP(H430,'Species List'!A$2:J$202,9,0)</f>
        <v>NA</v>
      </c>
      <c r="T430" s="44">
        <f t="shared" si="43"/>
        <v>7.2640083583081712</v>
      </c>
      <c r="U430" s="87" t="s">
        <v>450</v>
      </c>
      <c r="V430" s="91">
        <f t="shared" si="49"/>
        <v>145.28016716616344</v>
      </c>
    </row>
    <row r="431" spans="1:22" ht="16">
      <c r="A431" s="35">
        <v>2019</v>
      </c>
      <c r="B431" s="51">
        <v>43538</v>
      </c>
      <c r="C431" s="38" t="s">
        <v>388</v>
      </c>
      <c r="D431" s="38" t="s">
        <v>367</v>
      </c>
      <c r="E431" s="38">
        <v>6</v>
      </c>
      <c r="F431" s="37">
        <v>0.45694444444444399</v>
      </c>
      <c r="G431" s="38">
        <v>30</v>
      </c>
      <c r="H431" s="12" t="s">
        <v>225</v>
      </c>
      <c r="I431" s="38" t="str">
        <f>VLOOKUP(H431,'Species List'!A$2:J$202,2,0)</f>
        <v>Bar Jack</v>
      </c>
      <c r="J431" s="38" t="str">
        <f>VLOOKUP(H431,'Species List'!A$2:J$202,3,0)</f>
        <v>Caranx ruber</v>
      </c>
      <c r="K431" s="38" t="str">
        <f>VLOOKUP(H431,'Species List'!A$2:J$202,4,0)</f>
        <v>Carangidae</v>
      </c>
      <c r="L431" s="38" t="str">
        <f>VLOOKUP(H431,'Species List'!A$2:J$202,5,0)</f>
        <v>Carnivore</v>
      </c>
      <c r="M431" s="59">
        <v>15</v>
      </c>
      <c r="N431" s="59">
        <v>1</v>
      </c>
      <c r="O431" s="59"/>
      <c r="P431" s="44">
        <f>VLOOKUP(H431,'Species List'!A$2:J$202,6,0)</f>
        <v>1.6979999999999999E-2</v>
      </c>
      <c r="Q431" s="44">
        <f>VLOOKUP(H431,'Species List'!A$2:J$202,7,0)</f>
        <v>2.95</v>
      </c>
      <c r="R431" s="44" t="str">
        <f>VLOOKUP(H431,'Species List'!A$2:J$202,8,0)</f>
        <v>NA</v>
      </c>
      <c r="S431" s="44" t="str">
        <f>VLOOKUP(H431,'Species List'!A$2:J$202,9,0)</f>
        <v>NA</v>
      </c>
      <c r="T431" s="44">
        <f t="shared" si="43"/>
        <v>50.050324795091178</v>
      </c>
      <c r="U431" s="87" t="s">
        <v>450</v>
      </c>
      <c r="V431" s="91">
        <f t="shared" si="49"/>
        <v>50.050324795091178</v>
      </c>
    </row>
    <row r="432" spans="1:22" ht="16">
      <c r="A432" s="35">
        <v>2019</v>
      </c>
      <c r="B432" s="51">
        <v>43538</v>
      </c>
      <c r="C432" s="38" t="s">
        <v>388</v>
      </c>
      <c r="D432" s="38" t="s">
        <v>367</v>
      </c>
      <c r="E432" s="38">
        <v>6</v>
      </c>
      <c r="F432" s="37">
        <v>0.45694444444444399</v>
      </c>
      <c r="G432" s="38">
        <v>30</v>
      </c>
      <c r="H432" s="12" t="s">
        <v>295</v>
      </c>
      <c r="I432" s="38" t="str">
        <f>VLOOKUP(H432,'Species List'!A$2:J$202,2,0)</f>
        <v>Spanish Hogfish</v>
      </c>
      <c r="J432" s="38" t="str">
        <f>VLOOKUP(H432,'Species List'!A$2:J$202,3,0)</f>
        <v>Bodianus rufus</v>
      </c>
      <c r="K432" s="38" t="str">
        <f>VLOOKUP(H432,'Species List'!A$2:J$202,4,0)</f>
        <v>Labridae</v>
      </c>
      <c r="L432" s="38" t="str">
        <f>VLOOKUP(H432,'Species List'!A$2:J$202,5,0)</f>
        <v>Carnivore</v>
      </c>
      <c r="M432" s="59">
        <v>27</v>
      </c>
      <c r="N432" s="59">
        <v>1</v>
      </c>
      <c r="O432" s="59"/>
      <c r="P432" s="44">
        <f>VLOOKUP(H432,'Species List'!A$2:J$202,6,0)</f>
        <v>1.44E-2</v>
      </c>
      <c r="Q432" s="44">
        <f>VLOOKUP(H432,'Species List'!A$2:J$202,7,0)</f>
        <v>3.0531999999999999</v>
      </c>
      <c r="R432" s="44" t="str">
        <f>VLOOKUP(H432,'Species List'!A$2:J$202,8,0)</f>
        <v>NA</v>
      </c>
      <c r="S432" s="44" t="str">
        <f>VLOOKUP(H432,'Species List'!A$2:J$202,9,0)</f>
        <v>NA</v>
      </c>
      <c r="T432" s="44">
        <f t="shared" si="43"/>
        <v>337.75542770094773</v>
      </c>
      <c r="U432" s="87" t="s">
        <v>450</v>
      </c>
      <c r="V432" s="91">
        <f t="shared" si="49"/>
        <v>337.75542770094773</v>
      </c>
    </row>
    <row r="433" spans="1:22" ht="16">
      <c r="A433" s="35">
        <v>2019</v>
      </c>
      <c r="B433" s="51">
        <v>43538</v>
      </c>
      <c r="C433" s="38" t="s">
        <v>388</v>
      </c>
      <c r="D433" s="38" t="s">
        <v>367</v>
      </c>
      <c r="E433" s="38">
        <v>6</v>
      </c>
      <c r="F433" s="37">
        <v>0.45694444444444399</v>
      </c>
      <c r="G433" s="38">
        <v>30</v>
      </c>
      <c r="H433" s="12" t="s">
        <v>253</v>
      </c>
      <c r="I433" s="38" t="str">
        <f>VLOOKUP(H433,'Species List'!A$2:J$202,2,0)</f>
        <v>French Grunt</v>
      </c>
      <c r="J433" s="38" t="str">
        <f>VLOOKUP(H433,'Species List'!A$2:J$202,3,0)</f>
        <v>Haemulon flavolineatum</v>
      </c>
      <c r="K433" s="38" t="str">
        <f>VLOOKUP(H433,'Species List'!A$2:J$202,4,0)</f>
        <v>Haemulidae</v>
      </c>
      <c r="L433" s="38" t="str">
        <f>VLOOKUP(H433,'Species List'!A$2:J$202,5,0)</f>
        <v>Carnivore</v>
      </c>
      <c r="M433" s="59">
        <v>13</v>
      </c>
      <c r="N433" s="59">
        <v>1</v>
      </c>
      <c r="O433" s="59"/>
      <c r="P433" s="44">
        <f>VLOOKUP(H433,'Species List'!A$2:J$202,6,0)</f>
        <v>1.349E-2</v>
      </c>
      <c r="Q433" s="44">
        <f>VLOOKUP(H433,'Species List'!A$2:J$202,7,0)</f>
        <v>3</v>
      </c>
      <c r="R433" s="44" t="str">
        <f>VLOOKUP(H433,'Species List'!A$2:J$202,8,0)</f>
        <v>NA</v>
      </c>
      <c r="S433" s="44" t="str">
        <f>VLOOKUP(H433,'Species List'!A$2:J$202,9,0)</f>
        <v>NA</v>
      </c>
      <c r="T433" s="44">
        <f t="shared" si="43"/>
        <v>29.637530000000002</v>
      </c>
      <c r="U433" s="87" t="s">
        <v>450</v>
      </c>
      <c r="V433" s="91">
        <f t="shared" si="49"/>
        <v>29.637530000000002</v>
      </c>
    </row>
    <row r="434" spans="1:22" ht="16">
      <c r="A434" s="35">
        <v>2019</v>
      </c>
      <c r="B434" s="51">
        <v>43538</v>
      </c>
      <c r="C434" s="38" t="s">
        <v>388</v>
      </c>
      <c r="D434" s="38" t="s">
        <v>367</v>
      </c>
      <c r="E434" s="38">
        <v>6</v>
      </c>
      <c r="F434" s="37">
        <v>0.45694444444444399</v>
      </c>
      <c r="G434" s="38">
        <v>30</v>
      </c>
      <c r="H434" s="12" t="s">
        <v>253</v>
      </c>
      <c r="I434" s="38" t="str">
        <f>VLOOKUP(H434,'Species List'!A$2:J$202,2,0)</f>
        <v>French Grunt</v>
      </c>
      <c r="J434" s="38" t="str">
        <f>VLOOKUP(H434,'Species List'!A$2:J$202,3,0)</f>
        <v>Haemulon flavolineatum</v>
      </c>
      <c r="K434" s="38" t="str">
        <f>VLOOKUP(H434,'Species List'!A$2:J$202,4,0)</f>
        <v>Haemulidae</v>
      </c>
      <c r="L434" s="38" t="str">
        <f>VLOOKUP(H434,'Species List'!A$2:J$202,5,0)</f>
        <v>Carnivore</v>
      </c>
      <c r="M434" s="59">
        <v>15</v>
      </c>
      <c r="N434" s="59">
        <v>1</v>
      </c>
      <c r="O434" s="59"/>
      <c r="P434" s="44">
        <f>VLOOKUP(H434,'Species List'!A$2:J$202,6,0)</f>
        <v>1.349E-2</v>
      </c>
      <c r="Q434" s="44">
        <f>VLOOKUP(H434,'Species List'!A$2:J$202,7,0)</f>
        <v>3</v>
      </c>
      <c r="R434" s="44" t="str">
        <f>VLOOKUP(H434,'Species List'!A$2:J$202,8,0)</f>
        <v>NA</v>
      </c>
      <c r="S434" s="44" t="str">
        <f>VLOOKUP(H434,'Species List'!A$2:J$202,9,0)</f>
        <v>NA</v>
      </c>
      <c r="T434" s="44">
        <f t="shared" si="43"/>
        <v>45.528750000000002</v>
      </c>
      <c r="U434" s="87" t="s">
        <v>450</v>
      </c>
      <c r="V434" s="91">
        <f t="shared" si="49"/>
        <v>45.528750000000002</v>
      </c>
    </row>
    <row r="435" spans="1:22" ht="16">
      <c r="A435" s="35">
        <v>2019</v>
      </c>
      <c r="B435" s="51">
        <v>43538</v>
      </c>
      <c r="C435" s="38" t="s">
        <v>388</v>
      </c>
      <c r="D435" s="38" t="s">
        <v>367</v>
      </c>
      <c r="E435" s="38">
        <v>6</v>
      </c>
      <c r="F435" s="37">
        <v>0.45694444444444399</v>
      </c>
      <c r="G435" s="38">
        <v>30</v>
      </c>
      <c r="H435" s="12" t="s">
        <v>253</v>
      </c>
      <c r="I435" s="38" t="str">
        <f>VLOOKUP(H435,'Species List'!A$2:J$202,2,0)</f>
        <v>French Grunt</v>
      </c>
      <c r="J435" s="38" t="str">
        <f>VLOOKUP(H435,'Species List'!A$2:J$202,3,0)</f>
        <v>Haemulon flavolineatum</v>
      </c>
      <c r="K435" s="38" t="str">
        <f>VLOOKUP(H435,'Species List'!A$2:J$202,4,0)</f>
        <v>Haemulidae</v>
      </c>
      <c r="L435" s="38" t="str">
        <f>VLOOKUP(H435,'Species List'!A$2:J$202,5,0)</f>
        <v>Carnivore</v>
      </c>
      <c r="M435" s="59">
        <v>12</v>
      </c>
      <c r="N435" s="59">
        <v>1</v>
      </c>
      <c r="O435" s="59"/>
      <c r="P435" s="44">
        <f>VLOOKUP(H435,'Species List'!A$2:J$202,6,0)</f>
        <v>1.349E-2</v>
      </c>
      <c r="Q435" s="44">
        <f>VLOOKUP(H435,'Species List'!A$2:J$202,7,0)</f>
        <v>3</v>
      </c>
      <c r="R435" s="44" t="str">
        <f>VLOOKUP(H435,'Species List'!A$2:J$202,8,0)</f>
        <v>NA</v>
      </c>
      <c r="S435" s="44" t="str">
        <f>VLOOKUP(H435,'Species List'!A$2:J$202,9,0)</f>
        <v>NA</v>
      </c>
      <c r="T435" s="44">
        <f t="shared" si="43"/>
        <v>23.31072</v>
      </c>
      <c r="U435" s="87" t="s">
        <v>450</v>
      </c>
      <c r="V435" s="91">
        <f t="shared" si="49"/>
        <v>23.31072</v>
      </c>
    </row>
    <row r="436" spans="1:22" ht="16">
      <c r="A436" s="35">
        <v>2019</v>
      </c>
      <c r="B436" s="51">
        <v>43538</v>
      </c>
      <c r="C436" s="38" t="s">
        <v>388</v>
      </c>
      <c r="D436" s="38" t="s">
        <v>367</v>
      </c>
      <c r="E436" s="38">
        <v>6</v>
      </c>
      <c r="F436" s="37">
        <v>0.45694444444444399</v>
      </c>
      <c r="G436" s="38">
        <v>30</v>
      </c>
      <c r="H436" s="12" t="s">
        <v>292</v>
      </c>
      <c r="I436" s="38" t="str">
        <f>VLOOKUP(H436,'Species List'!A$2:J$202,2,0)</f>
        <v>Smallmouth Grunt</v>
      </c>
      <c r="J436" s="38" t="str">
        <f>VLOOKUP(H436,'Species List'!A$2:J$202,3,0)</f>
        <v>Haemulon chrysargyreum</v>
      </c>
      <c r="K436" s="38" t="str">
        <f>VLOOKUP(H436,'Species List'!A$2:J$202,4,0)</f>
        <v>Haemulidae</v>
      </c>
      <c r="L436" s="38" t="str">
        <f>VLOOKUP(H436,'Species List'!A$2:J$202,5,0)</f>
        <v>Carnivore</v>
      </c>
      <c r="M436" s="59">
        <v>14</v>
      </c>
      <c r="N436" s="59">
        <v>1</v>
      </c>
      <c r="O436" s="59"/>
      <c r="P436" s="44">
        <f>VLOOKUP(H436,'Species List'!A$2:J$202,6,0)</f>
        <v>1.259E-2</v>
      </c>
      <c r="Q436" s="44">
        <f>VLOOKUP(H436,'Species List'!A$2:J$202,7,0)</f>
        <v>2.99</v>
      </c>
      <c r="R436" s="44" t="str">
        <f>VLOOKUP(H436,'Species List'!A$2:J$202,8,0)</f>
        <v>NA</v>
      </c>
      <c r="S436" s="44" t="str">
        <f>VLOOKUP(H436,'Species List'!A$2:J$202,9,0)</f>
        <v>NA</v>
      </c>
      <c r="T436" s="44">
        <f t="shared" si="43"/>
        <v>33.647171114051574</v>
      </c>
      <c r="U436" s="87" t="s">
        <v>450</v>
      </c>
      <c r="V436" s="91">
        <f t="shared" si="49"/>
        <v>33.647171114051574</v>
      </c>
    </row>
    <row r="437" spans="1:22" ht="16">
      <c r="A437" s="35">
        <v>2019</v>
      </c>
      <c r="B437" s="51">
        <v>43538</v>
      </c>
      <c r="C437" s="38" t="s">
        <v>388</v>
      </c>
      <c r="D437" s="38" t="s">
        <v>367</v>
      </c>
      <c r="E437" s="38">
        <v>6</v>
      </c>
      <c r="F437" s="37">
        <v>0.45694444444444399</v>
      </c>
      <c r="G437" s="38">
        <v>30</v>
      </c>
      <c r="H437" s="12" t="s">
        <v>238</v>
      </c>
      <c r="I437" s="38" t="str">
        <f>VLOOKUP(H437,'Species List'!A$2:J$202,2,0)</f>
        <v>Bluehead Wrasse</v>
      </c>
      <c r="J437" s="38" t="str">
        <f>VLOOKUP(H437,'Species List'!A$2:J$202,3,0)</f>
        <v>Thalassoma bifasciatum</v>
      </c>
      <c r="K437" s="38" t="str">
        <f>VLOOKUP(H437,'Species List'!A$2:J$202,4,0)</f>
        <v>Labridae</v>
      </c>
      <c r="L437" s="38" t="str">
        <f>VLOOKUP(H437,'Species List'!A$2:J$202,5,0)</f>
        <v>Carnivore</v>
      </c>
      <c r="M437" s="59">
        <v>4</v>
      </c>
      <c r="N437" s="59">
        <v>20</v>
      </c>
      <c r="O437" s="59"/>
      <c r="P437" s="44">
        <f>VLOOKUP(H437,'Species List'!A$2:J$202,6,0)</f>
        <v>8.9099999999999995E-3</v>
      </c>
      <c r="Q437" s="44">
        <f>VLOOKUP(H437,'Species List'!A$2:J$202,7,0)</f>
        <v>3.01</v>
      </c>
      <c r="R437" s="44" t="str">
        <f>VLOOKUP(H437,'Species List'!A$2:J$202,8,0)</f>
        <v>NA</v>
      </c>
      <c r="S437" s="44" t="str">
        <f>VLOOKUP(H437,'Species List'!A$2:J$202,9,0)</f>
        <v>NA</v>
      </c>
      <c r="T437" s="44">
        <f t="shared" si="43"/>
        <v>0.5782002537554658</v>
      </c>
      <c r="U437" s="87" t="s">
        <v>450</v>
      </c>
      <c r="V437" s="91">
        <f t="shared" si="49"/>
        <v>11.564005075109316</v>
      </c>
    </row>
    <row r="438" spans="1:22" ht="16">
      <c r="A438" s="35">
        <v>2019</v>
      </c>
      <c r="B438" s="51">
        <v>43538</v>
      </c>
      <c r="C438" s="38" t="s">
        <v>388</v>
      </c>
      <c r="D438" s="38" t="s">
        <v>367</v>
      </c>
      <c r="E438" s="38">
        <v>6</v>
      </c>
      <c r="F438" s="37">
        <v>0.45694444444444399</v>
      </c>
      <c r="G438" s="38">
        <v>30</v>
      </c>
      <c r="H438" s="12" t="s">
        <v>310</v>
      </c>
      <c r="I438" s="38" t="str">
        <f>VLOOKUP(H438,'Species List'!A$2:J$202,2,0)</f>
        <v>Yellowhead Wrasse</v>
      </c>
      <c r="J438" s="38" t="str">
        <f>VLOOKUP(H438,'Species List'!A$2:J$202,3,0)</f>
        <v>Halichoeres garnoti</v>
      </c>
      <c r="K438" s="38" t="str">
        <f>VLOOKUP(H438,'Species List'!A$2:J$202,4,0)</f>
        <v>Labridae</v>
      </c>
      <c r="L438" s="38" t="str">
        <f>VLOOKUP(H438,'Species List'!A$2:J$202,5,0)</f>
        <v>Carnivore</v>
      </c>
      <c r="M438" s="59">
        <v>12</v>
      </c>
      <c r="N438" s="59">
        <v>10</v>
      </c>
      <c r="O438" s="59"/>
      <c r="P438" s="44">
        <f>VLOOKUP(H438,'Species List'!A$2:J$202,6,0)</f>
        <v>0.01</v>
      </c>
      <c r="Q438" s="44">
        <f>VLOOKUP(H438,'Species List'!A$2:J$202,7,0)</f>
        <v>3.13</v>
      </c>
      <c r="R438" s="44" t="str">
        <f>VLOOKUP(H438,'Species List'!A$2:J$202,8,0)</f>
        <v>NA</v>
      </c>
      <c r="S438" s="44" t="str">
        <f>VLOOKUP(H438,'Species List'!A$2:J$202,9,0)</f>
        <v>NA</v>
      </c>
      <c r="T438" s="44">
        <f t="shared" si="43"/>
        <v>23.869169040031956</v>
      </c>
      <c r="U438" s="87" t="s">
        <v>450</v>
      </c>
      <c r="V438" s="91">
        <f t="shared" si="49"/>
        <v>238.69169040031954</v>
      </c>
    </row>
    <row r="439" spans="1:22" ht="16">
      <c r="A439" s="35">
        <v>2019</v>
      </c>
      <c r="B439" s="51">
        <v>43538</v>
      </c>
      <c r="C439" s="38" t="s">
        <v>388</v>
      </c>
      <c r="D439" s="38" t="s">
        <v>367</v>
      </c>
      <c r="E439" s="38">
        <v>6</v>
      </c>
      <c r="F439" s="37">
        <v>0.45694444444444399</v>
      </c>
      <c r="G439" s="38">
        <v>30</v>
      </c>
      <c r="H439" s="12" t="s">
        <v>256</v>
      </c>
      <c r="I439" s="38" t="str">
        <f>VLOOKUP(H439,'Species List'!A$2:J$202,2,0)</f>
        <v>Graysby</v>
      </c>
      <c r="J439" s="38" t="str">
        <f>VLOOKUP(H439,'Species List'!A$2:J$202,3,0)</f>
        <v>Cephalopholis cruentata</v>
      </c>
      <c r="K439" s="38" t="str">
        <f>VLOOKUP(H439,'Species List'!A$2:J$202,4,0)</f>
        <v>Serranidae</v>
      </c>
      <c r="L439" s="38" t="str">
        <f>VLOOKUP(H439,'Species List'!A$2:J$202,5,0)</f>
        <v>Carnivore</v>
      </c>
      <c r="M439" s="59">
        <v>12</v>
      </c>
      <c r="N439" s="59">
        <v>1</v>
      </c>
      <c r="O439" s="59"/>
      <c r="P439" s="44">
        <f>VLOOKUP(H439,'Species List'!A$2:J$202,6,0)</f>
        <v>1.1220000000000001E-2</v>
      </c>
      <c r="Q439" s="44">
        <f>VLOOKUP(H439,'Species List'!A$2:J$202,7,0)</f>
        <v>3.07</v>
      </c>
      <c r="R439" s="44" t="str">
        <f>VLOOKUP(H439,'Species List'!A$2:J$202,8,0)</f>
        <v>NA</v>
      </c>
      <c r="S439" s="44" t="str">
        <f>VLOOKUP(H439,'Species List'!A$2:J$202,9,0)</f>
        <v>NA</v>
      </c>
      <c r="T439" s="44">
        <f t="shared" si="43"/>
        <v>23.071683335720802</v>
      </c>
      <c r="U439" s="87" t="s">
        <v>450</v>
      </c>
      <c r="V439" s="91">
        <f t="shared" si="49"/>
        <v>23.071683335720802</v>
      </c>
    </row>
    <row r="440" spans="1:22" ht="16">
      <c r="A440" s="35">
        <v>2019</v>
      </c>
      <c r="B440" s="51">
        <v>43538</v>
      </c>
      <c r="C440" s="38" t="s">
        <v>388</v>
      </c>
      <c r="D440" s="38" t="s">
        <v>367</v>
      </c>
      <c r="E440" s="38">
        <v>6</v>
      </c>
      <c r="F440" s="37">
        <v>0.45694444444444399</v>
      </c>
      <c r="G440" s="38">
        <v>30</v>
      </c>
      <c r="H440" s="12" t="s">
        <v>313</v>
      </c>
      <c r="I440" s="38" t="str">
        <f>VLOOKUP(H440,'Species List'!A$2:J$202,2,0)</f>
        <v>Yellowtail Snapper</v>
      </c>
      <c r="J440" s="38" t="str">
        <f>VLOOKUP(H440,'Species List'!A$2:J$202,3,0)</f>
        <v>Ocyurus chrysurus</v>
      </c>
      <c r="K440" s="38" t="str">
        <f>VLOOKUP(H440,'Species List'!A$2:J$202,4,0)</f>
        <v>Lutjanidae</v>
      </c>
      <c r="L440" s="38" t="str">
        <f>VLOOKUP(H440,'Species List'!A$2:J$202,5,0)</f>
        <v>Carnivore</v>
      </c>
      <c r="M440" s="59">
        <v>17</v>
      </c>
      <c r="N440" s="59">
        <v>1</v>
      </c>
      <c r="O440" s="59"/>
      <c r="P440" s="44">
        <f>VLOOKUP(H440,'Species List'!A$2:J$202,6,0)</f>
        <v>1.4789999999999999E-2</v>
      </c>
      <c r="Q440" s="44">
        <f>VLOOKUP(H440,'Species List'!A$2:J$202,7,0)</f>
        <v>2.95</v>
      </c>
      <c r="R440" s="44" t="str">
        <f>VLOOKUP(H440,'Species List'!A$2:J$202,8,0)</f>
        <v>NA</v>
      </c>
      <c r="S440" s="44" t="str">
        <f>VLOOKUP(H440,'Species List'!A$2:J$202,9,0)</f>
        <v>NA</v>
      </c>
      <c r="T440" s="44">
        <f t="shared" si="43"/>
        <v>63.065594211777146</v>
      </c>
      <c r="U440" s="87" t="s">
        <v>450</v>
      </c>
      <c r="V440" s="91">
        <f t="shared" si="49"/>
        <v>63.065594211777146</v>
      </c>
    </row>
    <row r="441" spans="1:22" ht="16">
      <c r="A441" s="35">
        <v>2019</v>
      </c>
      <c r="B441" s="51">
        <v>43538</v>
      </c>
      <c r="C441" s="38" t="s">
        <v>388</v>
      </c>
      <c r="D441" s="38" t="s">
        <v>367</v>
      </c>
      <c r="E441" s="38">
        <v>6</v>
      </c>
      <c r="F441" s="37">
        <v>0.45694444444444399</v>
      </c>
      <c r="G441" s="38">
        <v>30</v>
      </c>
      <c r="H441" s="12" t="s">
        <v>233</v>
      </c>
      <c r="I441" s="38" t="str">
        <f>VLOOKUP(H441,'Species List'!A$2:J$202,2,0)</f>
        <v>Blackbar soldierfish</v>
      </c>
      <c r="J441" s="38" t="str">
        <f>VLOOKUP(H441,'Species List'!A$2:J$202,3,0)</f>
        <v xml:space="preserve">Myripristis jacobus </v>
      </c>
      <c r="K441" s="38" t="str">
        <f>VLOOKUP(H441,'Species List'!A$2:J$202,4,0)</f>
        <v>Holocentridae</v>
      </c>
      <c r="L441" s="38" t="str">
        <f>VLOOKUP(H441,'Species List'!A$2:J$202,5,0)</f>
        <v>Carnivore</v>
      </c>
      <c r="M441" s="59">
        <v>15</v>
      </c>
      <c r="N441" s="59">
        <v>2</v>
      </c>
      <c r="O441" s="59"/>
      <c r="P441" s="44">
        <f>VLOOKUP(H441,'Species List'!A$2:J$202,6,0)</f>
        <v>1.2019999999999999E-2</v>
      </c>
      <c r="Q441" s="44">
        <f>VLOOKUP(H441,'Species List'!A$2:J$202,7,0)</f>
        <v>3.06</v>
      </c>
      <c r="R441" s="44" t="str">
        <f>VLOOKUP(H441,'Species List'!A$2:J$202,8,0)</f>
        <v>NA</v>
      </c>
      <c r="S441" s="44" t="str">
        <f>VLOOKUP(H441,'Species List'!A$2:J$202,9,0)</f>
        <v>NA</v>
      </c>
      <c r="T441" s="44">
        <f t="shared" si="43"/>
        <v>47.724756406775086</v>
      </c>
      <c r="U441" s="87" t="s">
        <v>450</v>
      </c>
      <c r="V441" s="91">
        <f t="shared" si="49"/>
        <v>95.449512813550172</v>
      </c>
    </row>
    <row r="442" spans="1:22" ht="16">
      <c r="A442" s="35">
        <v>2019</v>
      </c>
      <c r="B442" s="51">
        <v>43538</v>
      </c>
      <c r="C442" s="38" t="s">
        <v>388</v>
      </c>
      <c r="D442" s="38" t="s">
        <v>367</v>
      </c>
      <c r="E442" s="38">
        <v>6</v>
      </c>
      <c r="F442" s="37">
        <v>0.45694444444444399</v>
      </c>
      <c r="G442" s="38">
        <v>30</v>
      </c>
      <c r="H442" s="12" t="s">
        <v>253</v>
      </c>
      <c r="I442" s="38" t="str">
        <f>VLOOKUP(H442,'Species List'!A$2:J$202,2,0)</f>
        <v>French Grunt</v>
      </c>
      <c r="J442" s="38" t="str">
        <f>VLOOKUP(H442,'Species List'!A$2:J$202,3,0)</f>
        <v>Haemulon flavolineatum</v>
      </c>
      <c r="K442" s="38" t="str">
        <f>VLOOKUP(H442,'Species List'!A$2:J$202,4,0)</f>
        <v>Haemulidae</v>
      </c>
      <c r="L442" s="38" t="str">
        <f>VLOOKUP(H442,'Species List'!A$2:J$202,5,0)</f>
        <v>Carnivore</v>
      </c>
      <c r="M442" s="59">
        <v>15</v>
      </c>
      <c r="N442" s="59">
        <v>1</v>
      </c>
      <c r="O442" s="59"/>
      <c r="P442" s="44">
        <f>VLOOKUP(H442,'Species List'!A$2:J$202,6,0)</f>
        <v>1.349E-2</v>
      </c>
      <c r="Q442" s="44">
        <f>VLOOKUP(H442,'Species List'!A$2:J$202,7,0)</f>
        <v>3</v>
      </c>
      <c r="R442" s="44" t="str">
        <f>VLOOKUP(H442,'Species List'!A$2:J$202,8,0)</f>
        <v>NA</v>
      </c>
      <c r="S442" s="44" t="str">
        <f>VLOOKUP(H442,'Species List'!A$2:J$202,9,0)</f>
        <v>NA</v>
      </c>
      <c r="T442" s="44">
        <f t="shared" si="43"/>
        <v>45.528750000000002</v>
      </c>
      <c r="U442" s="87" t="s">
        <v>450</v>
      </c>
      <c r="V442" s="91">
        <f t="shared" si="49"/>
        <v>45.528750000000002</v>
      </c>
    </row>
    <row r="443" spans="1:22" ht="16">
      <c r="A443" s="35">
        <v>2019</v>
      </c>
      <c r="B443" s="51">
        <v>43538</v>
      </c>
      <c r="C443" s="38" t="s">
        <v>388</v>
      </c>
      <c r="D443" s="38" t="s">
        <v>367</v>
      </c>
      <c r="E443" s="38">
        <v>6</v>
      </c>
      <c r="F443" s="37">
        <v>0.45694444444444399</v>
      </c>
      <c r="G443" s="38">
        <v>30</v>
      </c>
      <c r="H443" s="12" t="s">
        <v>256</v>
      </c>
      <c r="I443" s="38" t="str">
        <f>VLOOKUP(H443,'Species List'!A$2:J$202,2,0)</f>
        <v>Graysby</v>
      </c>
      <c r="J443" s="38" t="str">
        <f>VLOOKUP(H443,'Species List'!A$2:J$202,3,0)</f>
        <v>Cephalopholis cruentata</v>
      </c>
      <c r="K443" s="38" t="str">
        <f>VLOOKUP(H443,'Species List'!A$2:J$202,4,0)</f>
        <v>Serranidae</v>
      </c>
      <c r="L443" s="38" t="str">
        <f>VLOOKUP(H443,'Species List'!A$2:J$202,5,0)</f>
        <v>Carnivore</v>
      </c>
      <c r="M443" s="59">
        <v>12</v>
      </c>
      <c r="N443" s="59">
        <v>1</v>
      </c>
      <c r="O443" s="59"/>
      <c r="P443" s="44">
        <f>VLOOKUP(H443,'Species List'!A$2:J$202,6,0)</f>
        <v>1.1220000000000001E-2</v>
      </c>
      <c r="Q443" s="44">
        <f>VLOOKUP(H443,'Species List'!A$2:J$202,7,0)</f>
        <v>3.07</v>
      </c>
      <c r="R443" s="44" t="str">
        <f>VLOOKUP(H443,'Species List'!A$2:J$202,8,0)</f>
        <v>NA</v>
      </c>
      <c r="S443" s="44" t="str">
        <f>VLOOKUP(H443,'Species List'!A$2:J$202,9,0)</f>
        <v>NA</v>
      </c>
      <c r="T443" s="44">
        <f t="shared" si="43"/>
        <v>23.071683335720802</v>
      </c>
      <c r="U443" s="87" t="s">
        <v>450</v>
      </c>
      <c r="V443" s="91">
        <f t="shared" si="49"/>
        <v>23.071683335720802</v>
      </c>
    </row>
    <row r="444" spans="1:22" ht="16">
      <c r="A444" s="35">
        <v>2019</v>
      </c>
      <c r="B444" s="51">
        <v>43538</v>
      </c>
      <c r="C444" s="38" t="s">
        <v>388</v>
      </c>
      <c r="D444" s="38" t="s">
        <v>367</v>
      </c>
      <c r="E444" s="38">
        <v>6</v>
      </c>
      <c r="F444" s="37">
        <v>0.45694444444444443</v>
      </c>
      <c r="G444" s="38">
        <v>30</v>
      </c>
      <c r="H444" s="12" t="s">
        <v>303</v>
      </c>
      <c r="I444" s="38" t="str">
        <f>VLOOKUP(H444,'Species List'!A$2:J$202,2,0)</f>
        <v>Striped Parrotfish</v>
      </c>
      <c r="J444" s="38" t="str">
        <f>VLOOKUP(H444,'Species List'!A$2:J$202,3,0)</f>
        <v>Scarus iserti</v>
      </c>
      <c r="K444" s="38" t="str">
        <f>VLOOKUP(H444,'Species List'!A$2:J$202,4,0)</f>
        <v>Scaridae</v>
      </c>
      <c r="L444" s="38" t="str">
        <f>VLOOKUP(H444,'Species List'!A$2:J$202,5,0)</f>
        <v>Herbivore</v>
      </c>
      <c r="M444" s="59">
        <v>25</v>
      </c>
      <c r="N444" s="59">
        <v>1</v>
      </c>
      <c r="O444" s="59" t="s">
        <v>369</v>
      </c>
      <c r="P444" s="44">
        <f>VLOOKUP(H444,'Species List'!A$2:J$202,6,0)</f>
        <v>1.0959999999999999E-2</v>
      </c>
      <c r="Q444" s="44">
        <f>VLOOKUP(H444,'Species List'!A$2:J$202,7,0)</f>
        <v>3.01</v>
      </c>
      <c r="R444" s="44">
        <f>VLOOKUP(H444,'Species List'!A$2:J$202,8,0)</f>
        <v>-4.8887</v>
      </c>
      <c r="S444" s="44">
        <f>VLOOKUP(H444,'Species List'!A$2:J$202,9,0)</f>
        <v>3.0548000000000002</v>
      </c>
      <c r="T444" s="44">
        <f t="shared" si="43"/>
        <v>176.85200190726556</v>
      </c>
      <c r="U444" s="88">
        <f t="shared" ref="U444:U455" si="50">10^(R444+(S444*LOG(M444*10)))</f>
        <v>273.22921758907904</v>
      </c>
      <c r="V444" s="91">
        <f t="shared" ref="V444:V455" si="51">N444*U444</f>
        <v>273.22921758907904</v>
      </c>
    </row>
    <row r="445" spans="1:22" ht="16">
      <c r="A445" s="35">
        <v>2019</v>
      </c>
      <c r="B445" s="51">
        <v>43538</v>
      </c>
      <c r="C445" s="38" t="s">
        <v>388</v>
      </c>
      <c r="D445" s="38" t="s">
        <v>367</v>
      </c>
      <c r="E445" s="38">
        <v>6</v>
      </c>
      <c r="F445" s="37">
        <v>0.45694444444444443</v>
      </c>
      <c r="G445" s="38">
        <v>30</v>
      </c>
      <c r="H445" s="12" t="s">
        <v>302</v>
      </c>
      <c r="I445" s="38" t="str">
        <f>VLOOKUP(H445,'Species List'!A$2:J$202,2,0)</f>
        <v>Stoplight Parrotfish</v>
      </c>
      <c r="J445" s="38" t="str">
        <f>VLOOKUP(H445,'Species List'!A$2:J$202,3,0)</f>
        <v>Sparisoma viride</v>
      </c>
      <c r="K445" s="38" t="str">
        <f>VLOOKUP(H445,'Species List'!A$2:J$202,4,0)</f>
        <v>Scaridae</v>
      </c>
      <c r="L445" s="38" t="str">
        <f>VLOOKUP(H445,'Species List'!A$2:J$202,5,0)</f>
        <v>Herbivore</v>
      </c>
      <c r="M445" s="59">
        <v>25</v>
      </c>
      <c r="N445" s="59">
        <v>3</v>
      </c>
      <c r="O445" s="59" t="s">
        <v>369</v>
      </c>
      <c r="P445" s="44">
        <f>VLOOKUP(H445,'Species List'!A$2:J$202,6,0)</f>
        <v>1.38E-2</v>
      </c>
      <c r="Q445" s="44">
        <f>VLOOKUP(H445,'Species List'!A$2:J$202,7,0)</f>
        <v>3.04</v>
      </c>
      <c r="R445" s="44">
        <f>VLOOKUP(H445,'Species List'!A$2:J$202,8,0)</f>
        <v>-4.4317000000000002</v>
      </c>
      <c r="S445" s="44">
        <f>VLOOKUP(H445,'Species List'!A$2:J$202,9,0)</f>
        <v>2.9051</v>
      </c>
      <c r="T445" s="44">
        <f t="shared" si="43"/>
        <v>245.25434644114358</v>
      </c>
      <c r="U445" s="88">
        <f t="shared" si="50"/>
        <v>342.41715863912742</v>
      </c>
      <c r="V445" s="91">
        <f t="shared" si="51"/>
        <v>1027.2514759173823</v>
      </c>
    </row>
    <row r="446" spans="1:22" ht="16">
      <c r="A446" s="35">
        <v>2019</v>
      </c>
      <c r="B446" s="51">
        <v>43538</v>
      </c>
      <c r="C446" s="38" t="s">
        <v>388</v>
      </c>
      <c r="D446" s="38" t="s">
        <v>367</v>
      </c>
      <c r="E446" s="38">
        <v>6</v>
      </c>
      <c r="F446" s="37">
        <v>0.45694444444444399</v>
      </c>
      <c r="G446" s="38">
        <v>30</v>
      </c>
      <c r="H446" s="12" t="s">
        <v>277</v>
      </c>
      <c r="I446" s="38" t="str">
        <f>VLOOKUP(H446,'Species List'!A$2:J$202,2,0)</f>
        <v>Queen Parrotfish</v>
      </c>
      <c r="J446" s="38" t="str">
        <f>VLOOKUP(H446,'Species List'!A$2:J$202,3,0)</f>
        <v>Scarus vetula</v>
      </c>
      <c r="K446" s="38" t="str">
        <f>VLOOKUP(H446,'Species List'!A$2:J$202,4,0)</f>
        <v>Scaridae</v>
      </c>
      <c r="L446" s="38" t="str">
        <f>VLOOKUP(H446,'Species List'!A$2:J$202,5,0)</f>
        <v>Herbivore</v>
      </c>
      <c r="M446" s="59">
        <v>29</v>
      </c>
      <c r="N446" s="59">
        <v>1</v>
      </c>
      <c r="O446" s="59" t="s">
        <v>369</v>
      </c>
      <c r="P446" s="44">
        <f>VLOOKUP(H446,'Species List'!A$2:J$202,6,0)</f>
        <v>1.38E-2</v>
      </c>
      <c r="Q446" s="44">
        <f>VLOOKUP(H446,'Species List'!A$2:J$202,7,0)</f>
        <v>3.03</v>
      </c>
      <c r="R446" s="44">
        <f>VLOOKUP(H446,'Species List'!A$2:J$202,8,0)</f>
        <v>-5.0162000000000004</v>
      </c>
      <c r="S446" s="44">
        <f>VLOOKUP(H446,'Species List'!A$2:J$202,9,0)</f>
        <v>3.1109</v>
      </c>
      <c r="T446" s="44">
        <f t="shared" si="43"/>
        <v>372.34456592033081</v>
      </c>
      <c r="U446" s="88">
        <f t="shared" si="50"/>
        <v>440.62986728379997</v>
      </c>
      <c r="V446" s="91">
        <f t="shared" si="51"/>
        <v>440.62986728379997</v>
      </c>
    </row>
    <row r="447" spans="1:22" ht="16">
      <c r="A447" s="35">
        <v>2019</v>
      </c>
      <c r="B447" s="51">
        <v>43538</v>
      </c>
      <c r="C447" s="38" t="s">
        <v>388</v>
      </c>
      <c r="D447" s="38" t="s">
        <v>367</v>
      </c>
      <c r="E447" s="38">
        <v>6</v>
      </c>
      <c r="F447" s="37">
        <v>0.45694444444444399</v>
      </c>
      <c r="G447" s="38">
        <v>30</v>
      </c>
      <c r="H447" s="12" t="s">
        <v>303</v>
      </c>
      <c r="I447" s="38" t="str">
        <f>VLOOKUP(H447,'Species List'!A$2:J$202,2,0)</f>
        <v>Striped Parrotfish</v>
      </c>
      <c r="J447" s="38" t="str">
        <f>VLOOKUP(H447,'Species List'!A$2:J$202,3,0)</f>
        <v>Scarus iserti</v>
      </c>
      <c r="K447" s="38" t="str">
        <f>VLOOKUP(H447,'Species List'!A$2:J$202,4,0)</f>
        <v>Scaridae</v>
      </c>
      <c r="L447" s="38" t="str">
        <f>VLOOKUP(H447,'Species List'!A$2:J$202,5,0)</f>
        <v>Herbivore</v>
      </c>
      <c r="M447" s="59">
        <v>22</v>
      </c>
      <c r="N447" s="59">
        <v>1</v>
      </c>
      <c r="O447" s="59" t="s">
        <v>369</v>
      </c>
      <c r="P447" s="44">
        <f>VLOOKUP(H447,'Species List'!A$2:J$202,6,0)</f>
        <v>1.0959999999999999E-2</v>
      </c>
      <c r="Q447" s="44">
        <f>VLOOKUP(H447,'Species List'!A$2:J$202,7,0)</f>
        <v>3.01</v>
      </c>
      <c r="R447" s="44">
        <f>VLOOKUP(H447,'Species List'!A$2:J$202,8,0)</f>
        <v>-4.8887</v>
      </c>
      <c r="S447" s="44">
        <f>VLOOKUP(H447,'Species List'!A$2:J$202,9,0)</f>
        <v>3.0548000000000002</v>
      </c>
      <c r="T447" s="44">
        <f t="shared" si="43"/>
        <v>120.36572149485421</v>
      </c>
      <c r="U447" s="88">
        <f t="shared" si="50"/>
        <v>184.89825197921766</v>
      </c>
      <c r="V447" s="91">
        <f t="shared" si="51"/>
        <v>184.89825197921766</v>
      </c>
    </row>
    <row r="448" spans="1:22" ht="16">
      <c r="A448" s="35">
        <v>2019</v>
      </c>
      <c r="B448" s="51">
        <v>43538</v>
      </c>
      <c r="C448" s="38" t="s">
        <v>388</v>
      </c>
      <c r="D448" s="38" t="s">
        <v>367</v>
      </c>
      <c r="E448" s="38">
        <v>6</v>
      </c>
      <c r="F448" s="37">
        <v>0.45694444444444399</v>
      </c>
      <c r="G448" s="38">
        <v>30</v>
      </c>
      <c r="H448" s="12" t="s">
        <v>277</v>
      </c>
      <c r="I448" s="38" t="str">
        <f>VLOOKUP(H448,'Species List'!A$2:J$202,2,0)</f>
        <v>Queen Parrotfish</v>
      </c>
      <c r="J448" s="38" t="str">
        <f>VLOOKUP(H448,'Species List'!A$2:J$202,3,0)</f>
        <v>Scarus vetula</v>
      </c>
      <c r="K448" s="38" t="str">
        <f>VLOOKUP(H448,'Species List'!A$2:J$202,4,0)</f>
        <v>Scaridae</v>
      </c>
      <c r="L448" s="38" t="str">
        <f>VLOOKUP(H448,'Species List'!A$2:J$202,5,0)</f>
        <v>Herbivore</v>
      </c>
      <c r="M448" s="59">
        <v>24</v>
      </c>
      <c r="N448" s="59">
        <v>1</v>
      </c>
      <c r="O448" s="59" t="s">
        <v>368</v>
      </c>
      <c r="P448" s="44">
        <f>VLOOKUP(H448,'Species List'!A$2:J$202,6,0)</f>
        <v>1.38E-2</v>
      </c>
      <c r="Q448" s="44">
        <f>VLOOKUP(H448,'Species List'!A$2:J$202,7,0)</f>
        <v>3.03</v>
      </c>
      <c r="R448" s="44">
        <f>VLOOKUP(H448,'Species List'!A$2:J$202,8,0)</f>
        <v>-5.0162000000000004</v>
      </c>
      <c r="S448" s="44">
        <f>VLOOKUP(H448,'Species List'!A$2:J$202,9,0)</f>
        <v>3.1109</v>
      </c>
      <c r="T448" s="44">
        <f t="shared" si="43"/>
        <v>209.85491670789031</v>
      </c>
      <c r="U448" s="88">
        <f t="shared" si="50"/>
        <v>244.56772957919503</v>
      </c>
      <c r="V448" s="91">
        <f t="shared" si="51"/>
        <v>244.56772957919503</v>
      </c>
    </row>
    <row r="449" spans="1:22" ht="16">
      <c r="A449" s="35">
        <v>2019</v>
      </c>
      <c r="B449" s="51">
        <v>43538</v>
      </c>
      <c r="C449" s="38" t="s">
        <v>388</v>
      </c>
      <c r="D449" s="38" t="s">
        <v>367</v>
      </c>
      <c r="E449" s="38">
        <v>6</v>
      </c>
      <c r="F449" s="37">
        <v>0.45694444444444399</v>
      </c>
      <c r="G449" s="38">
        <v>30</v>
      </c>
      <c r="H449" s="12" t="s">
        <v>303</v>
      </c>
      <c r="I449" s="38" t="str">
        <f>VLOOKUP(H449,'Species List'!A$2:J$202,2,0)</f>
        <v>Striped Parrotfish</v>
      </c>
      <c r="J449" s="38" t="str">
        <f>VLOOKUP(H449,'Species List'!A$2:J$202,3,0)</f>
        <v>Scarus iserti</v>
      </c>
      <c r="K449" s="38" t="str">
        <f>VLOOKUP(H449,'Species List'!A$2:J$202,4,0)</f>
        <v>Scaridae</v>
      </c>
      <c r="L449" s="38" t="str">
        <f>VLOOKUP(H449,'Species List'!A$2:J$202,5,0)</f>
        <v>Herbivore</v>
      </c>
      <c r="M449" s="59">
        <v>12</v>
      </c>
      <c r="N449" s="59">
        <v>1</v>
      </c>
      <c r="O449" s="59" t="s">
        <v>368</v>
      </c>
      <c r="P449" s="44">
        <f>VLOOKUP(H449,'Species List'!A$2:J$202,6,0)</f>
        <v>1.0959999999999999E-2</v>
      </c>
      <c r="Q449" s="44">
        <f>VLOOKUP(H449,'Species List'!A$2:J$202,7,0)</f>
        <v>3.01</v>
      </c>
      <c r="R449" s="44">
        <f>VLOOKUP(H449,'Species List'!A$2:J$202,8,0)</f>
        <v>-4.8887</v>
      </c>
      <c r="S449" s="44">
        <f>VLOOKUP(H449,'Species List'!A$2:J$202,9,0)</f>
        <v>3.0548000000000002</v>
      </c>
      <c r="T449" s="44">
        <f t="shared" si="43"/>
        <v>19.415389375922789</v>
      </c>
      <c r="U449" s="88">
        <f t="shared" si="50"/>
        <v>29.025711241570576</v>
      </c>
      <c r="V449" s="91">
        <f t="shared" si="51"/>
        <v>29.025711241570576</v>
      </c>
    </row>
    <row r="450" spans="1:22" ht="16">
      <c r="A450" s="35">
        <v>2019</v>
      </c>
      <c r="B450" s="51">
        <v>43538</v>
      </c>
      <c r="C450" s="38" t="s">
        <v>388</v>
      </c>
      <c r="D450" s="38" t="s">
        <v>367</v>
      </c>
      <c r="E450" s="38">
        <v>6</v>
      </c>
      <c r="F450" s="37">
        <v>0.45694444444444399</v>
      </c>
      <c r="G450" s="38">
        <v>30</v>
      </c>
      <c r="H450" s="12" t="s">
        <v>249</v>
      </c>
      <c r="I450" s="38" t="str">
        <f>VLOOKUP(H450,'Species List'!A$2:J$202,2,0)</f>
        <v>Doctorfish</v>
      </c>
      <c r="J450" s="38" t="str">
        <f>VLOOKUP(H450,'Species List'!A$2:J$202,3,0)</f>
        <v>Acanthurus chirurgus</v>
      </c>
      <c r="K450" s="38" t="str">
        <f>VLOOKUP(H450,'Species List'!A$2:J$202,4,0)</f>
        <v>Acanthuridae</v>
      </c>
      <c r="L450" s="38" t="str">
        <f>VLOOKUP(H450,'Species List'!A$2:J$202,5,0)</f>
        <v>Herbivore</v>
      </c>
      <c r="M450" s="59">
        <v>12</v>
      </c>
      <c r="N450" s="59">
        <v>1</v>
      </c>
      <c r="O450" s="59"/>
      <c r="P450" s="44">
        <f>VLOOKUP(H450,'Species List'!A$2:J$202,6,0)</f>
        <v>2.0889999999999999E-2</v>
      </c>
      <c r="Q450" s="44">
        <f>VLOOKUP(H450,'Species List'!A$2:J$202,7,0)</f>
        <v>2.96</v>
      </c>
      <c r="R450" s="44">
        <f>VLOOKUP(H450,'Species List'!A$2:J$202,8,0)</f>
        <v>-2.4262000000000001</v>
      </c>
      <c r="S450" s="44">
        <f>VLOOKUP(H450,'Species List'!A$2:J$202,9,0)</f>
        <v>2.0768</v>
      </c>
      <c r="T450" s="44">
        <f t="shared" ref="T450:T513" si="52">P450*M450^Q450</f>
        <v>32.682474295385305</v>
      </c>
      <c r="U450" s="88">
        <f t="shared" si="50"/>
        <v>77.954934647161181</v>
      </c>
      <c r="V450" s="91">
        <f t="shared" si="51"/>
        <v>77.954934647161181</v>
      </c>
    </row>
    <row r="451" spans="1:22" ht="16">
      <c r="A451" s="35">
        <v>2019</v>
      </c>
      <c r="B451" s="51">
        <v>43538</v>
      </c>
      <c r="C451" s="38" t="s">
        <v>388</v>
      </c>
      <c r="D451" s="38" t="s">
        <v>367</v>
      </c>
      <c r="E451" s="38">
        <v>6</v>
      </c>
      <c r="F451" s="37">
        <v>0.45694444444444399</v>
      </c>
      <c r="G451" s="38">
        <v>30</v>
      </c>
      <c r="H451" s="12" t="s">
        <v>302</v>
      </c>
      <c r="I451" s="38" t="str">
        <f>VLOOKUP(H451,'Species List'!A$2:J$202,2,0)</f>
        <v>Stoplight Parrotfish</v>
      </c>
      <c r="J451" s="38" t="str">
        <f>VLOOKUP(H451,'Species List'!A$2:J$202,3,0)</f>
        <v>Sparisoma viride</v>
      </c>
      <c r="K451" s="38" t="str">
        <f>VLOOKUP(H451,'Species List'!A$2:J$202,4,0)</f>
        <v>Scaridae</v>
      </c>
      <c r="L451" s="38" t="str">
        <f>VLOOKUP(H451,'Species List'!A$2:J$202,5,0)</f>
        <v>Herbivore</v>
      </c>
      <c r="M451" s="59">
        <v>22</v>
      </c>
      <c r="N451" s="59">
        <v>1</v>
      </c>
      <c r="O451" s="59" t="s">
        <v>368</v>
      </c>
      <c r="P451" s="44">
        <f>VLOOKUP(H451,'Species List'!A$2:J$202,6,0)</f>
        <v>1.38E-2</v>
      </c>
      <c r="Q451" s="44">
        <f>VLOOKUP(H451,'Species List'!A$2:J$202,7,0)</f>
        <v>3.04</v>
      </c>
      <c r="R451" s="44">
        <f>VLOOKUP(H451,'Species List'!A$2:J$202,8,0)</f>
        <v>-4.4317000000000002</v>
      </c>
      <c r="S451" s="44">
        <f>VLOOKUP(H451,'Species List'!A$2:J$202,9,0)</f>
        <v>2.9051</v>
      </c>
      <c r="T451" s="44">
        <f t="shared" si="52"/>
        <v>166.28153926206005</v>
      </c>
      <c r="U451" s="88">
        <f t="shared" si="50"/>
        <v>236.19577785013334</v>
      </c>
      <c r="V451" s="91">
        <f t="shared" si="51"/>
        <v>236.19577785013334</v>
      </c>
    </row>
    <row r="452" spans="1:22" ht="16">
      <c r="A452" s="35">
        <v>2019</v>
      </c>
      <c r="B452" s="51">
        <v>43538</v>
      </c>
      <c r="C452" s="38" t="s">
        <v>388</v>
      </c>
      <c r="D452" s="38" t="s">
        <v>367</v>
      </c>
      <c r="E452" s="38">
        <v>6</v>
      </c>
      <c r="F452" s="37">
        <v>0.45694444444444399</v>
      </c>
      <c r="G452" s="38">
        <v>30</v>
      </c>
      <c r="H452" s="12" t="s">
        <v>237</v>
      </c>
      <c r="I452" s="38" t="str">
        <f>VLOOKUP(H452,'Species List'!A$2:J$202,2,0)</f>
        <v>Blue Tang</v>
      </c>
      <c r="J452" s="38" t="str">
        <f>VLOOKUP(H452,'Species List'!A$2:J$202,3,0)</f>
        <v>Acanthurus coeruleus</v>
      </c>
      <c r="K452" s="38" t="str">
        <f>VLOOKUP(H452,'Species List'!A$2:J$202,4,0)</f>
        <v>Acanthuridae</v>
      </c>
      <c r="L452" s="38" t="str">
        <f>VLOOKUP(H452,'Species List'!A$2:J$202,5,0)</f>
        <v>Herbivore</v>
      </c>
      <c r="M452" s="59">
        <v>12</v>
      </c>
      <c r="N452" s="59">
        <v>1</v>
      </c>
      <c r="O452" s="59"/>
      <c r="P452" s="44">
        <f>VLOOKUP(H452,'Species List'!A$2:J$202,6,0)</f>
        <v>2.512E-2</v>
      </c>
      <c r="Q452" s="44">
        <f>VLOOKUP(H452,'Species List'!A$2:J$202,7,0)</f>
        <v>2.96</v>
      </c>
      <c r="R452" s="44">
        <f>VLOOKUP(H452,'Species List'!A$2:J$202,8,0)</f>
        <v>-2.8241999999999998</v>
      </c>
      <c r="S452" s="44">
        <f>VLOOKUP(H452,'Species List'!A$2:J$202,9,0)</f>
        <v>2.2637999999999998</v>
      </c>
      <c r="T452" s="44">
        <f t="shared" si="52"/>
        <v>39.300323326954469</v>
      </c>
      <c r="U452" s="88">
        <f t="shared" si="50"/>
        <v>76.322133977954692</v>
      </c>
      <c r="V452" s="91">
        <f t="shared" si="51"/>
        <v>76.322133977954692</v>
      </c>
    </row>
    <row r="453" spans="1:22" ht="16">
      <c r="A453" s="35">
        <v>2019</v>
      </c>
      <c r="B453" s="51">
        <v>43538</v>
      </c>
      <c r="C453" s="38" t="s">
        <v>388</v>
      </c>
      <c r="D453" s="38" t="s">
        <v>367</v>
      </c>
      <c r="E453" s="38">
        <v>6</v>
      </c>
      <c r="F453" s="37">
        <v>0.45694444444444399</v>
      </c>
      <c r="G453" s="38">
        <v>30</v>
      </c>
      <c r="H453" s="12" t="s">
        <v>303</v>
      </c>
      <c r="I453" s="38" t="str">
        <f>VLOOKUP(H453,'Species List'!A$2:J$202,2,0)</f>
        <v>Striped Parrotfish</v>
      </c>
      <c r="J453" s="38" t="str">
        <f>VLOOKUP(H453,'Species List'!A$2:J$202,3,0)</f>
        <v>Scarus iserti</v>
      </c>
      <c r="K453" s="38" t="str">
        <f>VLOOKUP(H453,'Species List'!A$2:J$202,4,0)</f>
        <v>Scaridae</v>
      </c>
      <c r="L453" s="38" t="str">
        <f>VLOOKUP(H453,'Species List'!A$2:J$202,5,0)</f>
        <v>Herbivore</v>
      </c>
      <c r="M453" s="59">
        <v>14</v>
      </c>
      <c r="N453" s="59">
        <v>1</v>
      </c>
      <c r="O453" s="59" t="s">
        <v>368</v>
      </c>
      <c r="P453" s="44">
        <f>VLOOKUP(H453,'Species List'!A$2:J$202,6,0)</f>
        <v>1.0959999999999999E-2</v>
      </c>
      <c r="Q453" s="44">
        <f>VLOOKUP(H453,'Species List'!A$2:J$202,7,0)</f>
        <v>3.01</v>
      </c>
      <c r="R453" s="44">
        <f>VLOOKUP(H453,'Species List'!A$2:J$202,8,0)</f>
        <v>-4.8887</v>
      </c>
      <c r="S453" s="44">
        <f>VLOOKUP(H453,'Species List'!A$2:J$202,9,0)</f>
        <v>3.0548000000000002</v>
      </c>
      <c r="T453" s="44">
        <f t="shared" si="52"/>
        <v>30.878481961786903</v>
      </c>
      <c r="U453" s="88">
        <f t="shared" si="50"/>
        <v>46.48276173415772</v>
      </c>
      <c r="V453" s="91">
        <f t="shared" si="51"/>
        <v>46.48276173415772</v>
      </c>
    </row>
    <row r="454" spans="1:22" ht="16">
      <c r="A454" s="35">
        <v>2019</v>
      </c>
      <c r="B454" s="51">
        <v>43538</v>
      </c>
      <c r="C454" s="38" t="s">
        <v>388</v>
      </c>
      <c r="D454" s="38" t="s">
        <v>367</v>
      </c>
      <c r="E454" s="38">
        <v>6</v>
      </c>
      <c r="F454" s="37">
        <v>0.45694444444444399</v>
      </c>
      <c r="G454" s="38">
        <v>30</v>
      </c>
      <c r="H454" s="12" t="s">
        <v>303</v>
      </c>
      <c r="I454" s="38" t="str">
        <f>VLOOKUP(H454,'Species List'!A$2:J$202,2,0)</f>
        <v>Striped Parrotfish</v>
      </c>
      <c r="J454" s="38" t="str">
        <f>VLOOKUP(H454,'Species List'!A$2:J$202,3,0)</f>
        <v>Scarus iserti</v>
      </c>
      <c r="K454" s="38" t="str">
        <f>VLOOKUP(H454,'Species List'!A$2:J$202,4,0)</f>
        <v>Scaridae</v>
      </c>
      <c r="L454" s="38" t="str">
        <f>VLOOKUP(H454,'Species List'!A$2:J$202,5,0)</f>
        <v>Herbivore</v>
      </c>
      <c r="M454" s="59">
        <v>12</v>
      </c>
      <c r="N454" s="59">
        <v>1</v>
      </c>
      <c r="O454" s="59" t="s">
        <v>368</v>
      </c>
      <c r="P454" s="44">
        <f>VLOOKUP(H454,'Species List'!A$2:J$202,6,0)</f>
        <v>1.0959999999999999E-2</v>
      </c>
      <c r="Q454" s="44">
        <f>VLOOKUP(H454,'Species List'!A$2:J$202,7,0)</f>
        <v>3.01</v>
      </c>
      <c r="R454" s="44">
        <f>VLOOKUP(H454,'Species List'!A$2:J$202,8,0)</f>
        <v>-4.8887</v>
      </c>
      <c r="S454" s="44">
        <f>VLOOKUP(H454,'Species List'!A$2:J$202,9,0)</f>
        <v>3.0548000000000002</v>
      </c>
      <c r="T454" s="44">
        <f t="shared" si="52"/>
        <v>19.415389375922789</v>
      </c>
      <c r="U454" s="88">
        <f t="shared" si="50"/>
        <v>29.025711241570576</v>
      </c>
      <c r="V454" s="91">
        <f t="shared" si="51"/>
        <v>29.025711241570576</v>
      </c>
    </row>
    <row r="455" spans="1:22" ht="16">
      <c r="A455" s="35">
        <v>2019</v>
      </c>
      <c r="B455" s="51">
        <v>43538</v>
      </c>
      <c r="C455" s="38" t="s">
        <v>388</v>
      </c>
      <c r="D455" s="38" t="s">
        <v>367</v>
      </c>
      <c r="E455" s="38">
        <v>6</v>
      </c>
      <c r="F455" s="37">
        <v>0.45694444444444399</v>
      </c>
      <c r="G455" s="38">
        <v>30</v>
      </c>
      <c r="H455" s="12" t="s">
        <v>302</v>
      </c>
      <c r="I455" s="38" t="str">
        <f>VLOOKUP(H455,'Species List'!A$2:J$202,2,0)</f>
        <v>Stoplight Parrotfish</v>
      </c>
      <c r="J455" s="38" t="str">
        <f>VLOOKUP(H455,'Species List'!A$2:J$202,3,0)</f>
        <v>Sparisoma viride</v>
      </c>
      <c r="K455" s="38" t="str">
        <f>VLOOKUP(H455,'Species List'!A$2:J$202,4,0)</f>
        <v>Scaridae</v>
      </c>
      <c r="L455" s="38" t="str">
        <f>VLOOKUP(H455,'Species List'!A$2:J$202,5,0)</f>
        <v>Herbivore</v>
      </c>
      <c r="M455" s="59">
        <v>14</v>
      </c>
      <c r="N455" s="59">
        <v>1</v>
      </c>
      <c r="O455" s="59" t="s">
        <v>368</v>
      </c>
      <c r="P455" s="44">
        <f>VLOOKUP(H455,'Species List'!A$2:J$202,6,0)</f>
        <v>1.38E-2</v>
      </c>
      <c r="Q455" s="44">
        <f>VLOOKUP(H455,'Species List'!A$2:J$202,7,0)</f>
        <v>3.04</v>
      </c>
      <c r="R455" s="44">
        <f>VLOOKUP(H455,'Species List'!A$2:J$202,8,0)</f>
        <v>-4.4317000000000002</v>
      </c>
      <c r="S455" s="44">
        <f>VLOOKUP(H455,'Species List'!A$2:J$202,9,0)</f>
        <v>2.9051</v>
      </c>
      <c r="T455" s="44">
        <f t="shared" si="52"/>
        <v>42.083157245422122</v>
      </c>
      <c r="U455" s="88">
        <f t="shared" si="50"/>
        <v>63.535515280093612</v>
      </c>
      <c r="V455" s="91">
        <f t="shared" si="51"/>
        <v>63.535515280093612</v>
      </c>
    </row>
    <row r="456" spans="1:22" ht="16">
      <c r="A456" s="35">
        <v>2019</v>
      </c>
      <c r="B456" s="51">
        <v>43538</v>
      </c>
      <c r="C456" s="38" t="s">
        <v>388</v>
      </c>
      <c r="D456" s="38" t="s">
        <v>367</v>
      </c>
      <c r="E456" s="38">
        <v>6</v>
      </c>
      <c r="F456" s="37">
        <v>0.45694444444444399</v>
      </c>
      <c r="G456" s="38">
        <v>30</v>
      </c>
      <c r="H456" s="12" t="s">
        <v>239</v>
      </c>
      <c r="I456" s="38" t="str">
        <f>VLOOKUP(H456,'Species List'!A$2:J$202,2,0)</f>
        <v>Brown Chromis</v>
      </c>
      <c r="J456" s="38" t="str">
        <f>VLOOKUP(H456,'Species List'!A$2:J$202,3,0)</f>
        <v>Chromis multilineata</v>
      </c>
      <c r="K456" s="38" t="str">
        <f>VLOOKUP(H456,'Species List'!A$2:J$202,4,0)</f>
        <v>Pomacentridae</v>
      </c>
      <c r="L456" s="38" t="str">
        <f>VLOOKUP(H456,'Species List'!A$2:J$202,5,0)</f>
        <v>Planktivore</v>
      </c>
      <c r="M456" s="59">
        <v>8</v>
      </c>
      <c r="N456" s="59">
        <v>35</v>
      </c>
      <c r="O456" s="59"/>
      <c r="P456" s="44">
        <f>VLOOKUP(H456,'Species List'!A$2:J$202,6,0)</f>
        <v>1.4789999999999999E-2</v>
      </c>
      <c r="Q456" s="44">
        <f>VLOOKUP(H456,'Species List'!A$2:J$202,7,0)</f>
        <v>2.98</v>
      </c>
      <c r="R456" s="44" t="str">
        <f>VLOOKUP(H456,'Species List'!A$2:J$202,8,0)</f>
        <v>NA</v>
      </c>
      <c r="S456" s="44" t="str">
        <f>VLOOKUP(H456,'Species List'!A$2:J$202,9,0)</f>
        <v>NA</v>
      </c>
      <c r="T456" s="44">
        <f t="shared" si="52"/>
        <v>7.2640083583081712</v>
      </c>
      <c r="U456" s="87" t="s">
        <v>450</v>
      </c>
      <c r="V456" s="91">
        <f t="shared" ref="V456:V469" si="53">N456*T456</f>
        <v>254.24029254078599</v>
      </c>
    </row>
    <row r="457" spans="1:22" ht="16">
      <c r="A457" s="35">
        <v>2019</v>
      </c>
      <c r="B457" s="51">
        <v>43538</v>
      </c>
      <c r="C457" s="38" t="s">
        <v>388</v>
      </c>
      <c r="D457" s="38" t="s">
        <v>367</v>
      </c>
      <c r="E457" s="38">
        <v>6</v>
      </c>
      <c r="F457" s="37">
        <v>0.45694444444444399</v>
      </c>
      <c r="G457" s="38">
        <v>30</v>
      </c>
      <c r="H457" s="12" t="s">
        <v>239</v>
      </c>
      <c r="I457" s="38" t="str">
        <f>VLOOKUP(H457,'Species List'!A$2:J$202,2,0)</f>
        <v>Brown Chromis</v>
      </c>
      <c r="J457" s="38" t="str">
        <f>VLOOKUP(H457,'Species List'!A$2:J$202,3,0)</f>
        <v>Chromis multilineata</v>
      </c>
      <c r="K457" s="38" t="str">
        <f>VLOOKUP(H457,'Species List'!A$2:J$202,4,0)</f>
        <v>Pomacentridae</v>
      </c>
      <c r="L457" s="38" t="str">
        <f>VLOOKUP(H457,'Species List'!A$2:J$202,5,0)</f>
        <v>Planktivore</v>
      </c>
      <c r="M457" s="59">
        <v>10</v>
      </c>
      <c r="N457" s="59">
        <v>10</v>
      </c>
      <c r="O457" s="59"/>
      <c r="P457" s="44">
        <f>VLOOKUP(H457,'Species List'!A$2:J$202,6,0)</f>
        <v>1.4789999999999999E-2</v>
      </c>
      <c r="Q457" s="44">
        <f>VLOOKUP(H457,'Species List'!A$2:J$202,7,0)</f>
        <v>2.98</v>
      </c>
      <c r="R457" s="44" t="str">
        <f>VLOOKUP(H457,'Species List'!A$2:J$202,8,0)</f>
        <v>NA</v>
      </c>
      <c r="S457" s="44" t="str">
        <f>VLOOKUP(H457,'Species List'!A$2:J$202,9,0)</f>
        <v>NA</v>
      </c>
      <c r="T457" s="44">
        <f t="shared" si="52"/>
        <v>14.124340347257048</v>
      </c>
      <c r="U457" s="87" t="s">
        <v>450</v>
      </c>
      <c r="V457" s="91">
        <f t="shared" si="53"/>
        <v>141.24340347257049</v>
      </c>
    </row>
    <row r="458" spans="1:22" ht="16">
      <c r="A458" s="35">
        <v>2019</v>
      </c>
      <c r="B458" s="51">
        <v>43538</v>
      </c>
      <c r="C458" s="38" t="s">
        <v>388</v>
      </c>
      <c r="D458" s="38" t="s">
        <v>367</v>
      </c>
      <c r="E458" s="38">
        <v>6</v>
      </c>
      <c r="F458" s="37">
        <v>0.45694444444444399</v>
      </c>
      <c r="G458" s="38">
        <v>30</v>
      </c>
      <c r="H458" s="12" t="s">
        <v>239</v>
      </c>
      <c r="I458" s="38" t="str">
        <f>VLOOKUP(H458,'Species List'!A$2:J$202,2,0)</f>
        <v>Brown Chromis</v>
      </c>
      <c r="J458" s="38" t="str">
        <f>VLOOKUP(H458,'Species List'!A$2:J$202,3,0)</f>
        <v>Chromis multilineata</v>
      </c>
      <c r="K458" s="38" t="str">
        <f>VLOOKUP(H458,'Species List'!A$2:J$202,4,0)</f>
        <v>Pomacentridae</v>
      </c>
      <c r="L458" s="38" t="str">
        <f>VLOOKUP(H458,'Species List'!A$2:J$202,5,0)</f>
        <v>Planktivore</v>
      </c>
      <c r="M458" s="59">
        <v>12</v>
      </c>
      <c r="N458" s="59">
        <v>20</v>
      </c>
      <c r="O458" s="59"/>
      <c r="P458" s="44">
        <f>VLOOKUP(H458,'Species List'!A$2:J$202,6,0)</f>
        <v>1.4789999999999999E-2</v>
      </c>
      <c r="Q458" s="44">
        <f>VLOOKUP(H458,'Species List'!A$2:J$202,7,0)</f>
        <v>2.98</v>
      </c>
      <c r="R458" s="44" t="str">
        <f>VLOOKUP(H458,'Species List'!A$2:J$202,8,0)</f>
        <v>NA</v>
      </c>
      <c r="S458" s="44" t="str">
        <f>VLOOKUP(H458,'Species List'!A$2:J$202,9,0)</f>
        <v>NA</v>
      </c>
      <c r="T458" s="44">
        <f t="shared" si="52"/>
        <v>24.318024250762754</v>
      </c>
      <c r="U458" s="87" t="s">
        <v>450</v>
      </c>
      <c r="V458" s="91">
        <f t="shared" si="53"/>
        <v>486.36048501525511</v>
      </c>
    </row>
    <row r="459" spans="1:22" ht="16">
      <c r="A459" s="35">
        <v>2019</v>
      </c>
      <c r="B459" s="36">
        <v>43544</v>
      </c>
      <c r="C459" s="12" t="s">
        <v>388</v>
      </c>
      <c r="D459" s="12" t="s">
        <v>440</v>
      </c>
      <c r="E459" s="12">
        <v>7</v>
      </c>
      <c r="F459" s="37">
        <v>0.45833333333333298</v>
      </c>
      <c r="G459" s="12">
        <v>32</v>
      </c>
      <c r="H459" s="12" t="s">
        <v>292</v>
      </c>
      <c r="I459" s="12" t="str">
        <f>VLOOKUP(H459,'[1]Species List'!A$2:I$202,2,0)</f>
        <v>Smallmouth Grunt</v>
      </c>
      <c r="J459" s="38" t="str">
        <f>VLOOKUP(H459,'Species List'!A$2:J$202,3,0)</f>
        <v>Haemulon chrysargyreum</v>
      </c>
      <c r="K459" s="12" t="str">
        <f>VLOOKUP(H459,'[1]Species List'!A$2:I$202,4,0)</f>
        <v>Haemulidae</v>
      </c>
      <c r="L459" s="38" t="str">
        <f>VLOOKUP(H459,'Species List'!A$2:J$202,5,0)</f>
        <v>Carnivore</v>
      </c>
      <c r="M459" s="60">
        <v>15</v>
      </c>
      <c r="N459" s="60">
        <v>1</v>
      </c>
      <c r="O459" s="60"/>
      <c r="P459" s="44">
        <f>VLOOKUP(H459,'Species List'!A$2:J$202,6,0)</f>
        <v>1.259E-2</v>
      </c>
      <c r="Q459" s="44">
        <f>VLOOKUP(H459,'Species List'!A$2:J$202,7,0)</f>
        <v>2.99</v>
      </c>
      <c r="R459" s="44" t="str">
        <f>VLOOKUP(H459,'Species List'!A$2:J$202,8,0)</f>
        <v>NA</v>
      </c>
      <c r="S459" s="44" t="str">
        <f>VLOOKUP(H459,'Species List'!A$2:J$202,9,0)</f>
        <v>NA</v>
      </c>
      <c r="T459" s="44">
        <f t="shared" si="52"/>
        <v>41.356006478222746</v>
      </c>
      <c r="U459" s="87" t="s">
        <v>450</v>
      </c>
      <c r="V459" s="91">
        <f t="shared" si="53"/>
        <v>41.356006478222746</v>
      </c>
    </row>
    <row r="460" spans="1:22" ht="16">
      <c r="A460" s="35">
        <v>2019</v>
      </c>
      <c r="B460" s="36">
        <v>43544</v>
      </c>
      <c r="C460" s="12" t="s">
        <v>388</v>
      </c>
      <c r="D460" s="12" t="s">
        <v>440</v>
      </c>
      <c r="E460" s="12">
        <v>7</v>
      </c>
      <c r="F460" s="37">
        <v>0.45833333333333298</v>
      </c>
      <c r="G460" s="12">
        <v>32</v>
      </c>
      <c r="H460" s="12" t="s">
        <v>253</v>
      </c>
      <c r="I460" s="12" t="str">
        <f>VLOOKUP(H460,'[1]Species List'!A$2:I$202,2,0)</f>
        <v>French Grunt</v>
      </c>
      <c r="J460" s="38" t="str">
        <f>VLOOKUP(H460,'Species List'!A$2:J$202,3,0)</f>
        <v>Haemulon flavolineatum</v>
      </c>
      <c r="K460" s="12" t="str">
        <f>VLOOKUP(H460,'[1]Species List'!A$2:I$202,4,0)</f>
        <v>Haemulidae</v>
      </c>
      <c r="L460" s="38" t="str">
        <f>VLOOKUP(H460,'Species List'!A$2:J$202,5,0)</f>
        <v>Carnivore</v>
      </c>
      <c r="M460" s="60">
        <v>15</v>
      </c>
      <c r="N460" s="60">
        <v>1</v>
      </c>
      <c r="O460" s="60"/>
      <c r="P460" s="44">
        <f>VLOOKUP(H460,'Species List'!A$2:J$202,6,0)</f>
        <v>1.349E-2</v>
      </c>
      <c r="Q460" s="44">
        <f>VLOOKUP(H460,'Species List'!A$2:J$202,7,0)</f>
        <v>3</v>
      </c>
      <c r="R460" s="44" t="str">
        <f>VLOOKUP(H460,'Species List'!A$2:J$202,8,0)</f>
        <v>NA</v>
      </c>
      <c r="S460" s="44" t="str">
        <f>VLOOKUP(H460,'Species List'!A$2:J$202,9,0)</f>
        <v>NA</v>
      </c>
      <c r="T460" s="44">
        <f t="shared" si="52"/>
        <v>45.528750000000002</v>
      </c>
      <c r="U460" s="87" t="s">
        <v>450</v>
      </c>
      <c r="V460" s="91">
        <f t="shared" si="53"/>
        <v>45.528750000000002</v>
      </c>
    </row>
    <row r="461" spans="1:22" ht="16">
      <c r="A461" s="35">
        <v>2019</v>
      </c>
      <c r="B461" s="36">
        <v>43544</v>
      </c>
      <c r="C461" s="12" t="s">
        <v>388</v>
      </c>
      <c r="D461" s="12" t="s">
        <v>440</v>
      </c>
      <c r="E461" s="12">
        <v>7</v>
      </c>
      <c r="F461" s="37">
        <v>0.45833333333333298</v>
      </c>
      <c r="G461" s="12">
        <v>32</v>
      </c>
      <c r="H461" s="12" t="s">
        <v>373</v>
      </c>
      <c r="I461" s="12" t="str">
        <f>VLOOKUP(H461,'[1]Species List'!A$2:I$202,2,0)</f>
        <v>Goatfish</v>
      </c>
      <c r="J461" s="38" t="str">
        <f>VLOOKUP(H461,'Species List'!A$2:J$202,3,0)</f>
        <v>Mulloidichthys martinicus</v>
      </c>
      <c r="K461" s="12" t="str">
        <f>VLOOKUP(H461,'[1]Species List'!A$2:I$202,4,0)</f>
        <v>Mullidae</v>
      </c>
      <c r="L461" s="38" t="str">
        <f>VLOOKUP(H461,'Species List'!A$2:J$202,5,0)</f>
        <v>Carnivore</v>
      </c>
      <c r="M461" s="60">
        <v>17</v>
      </c>
      <c r="N461" s="60">
        <v>6</v>
      </c>
      <c r="O461" s="60"/>
      <c r="P461" s="44">
        <f>VLOOKUP(H461,'Species List'!A$2:J$202,6,0)</f>
        <v>9.7699999999999992E-3</v>
      </c>
      <c r="Q461" s="44">
        <f>VLOOKUP(H461,'Species List'!A$2:J$202,7,0)</f>
        <v>3.12</v>
      </c>
      <c r="R461" s="44" t="str">
        <f>VLOOKUP(H461,'Species List'!A$2:J$202,8,0)</f>
        <v>NA</v>
      </c>
      <c r="S461" s="44" t="str">
        <f>VLOOKUP(H461,'Species List'!A$2:J$202,9,0)</f>
        <v>NA</v>
      </c>
      <c r="T461" s="44">
        <f t="shared" si="52"/>
        <v>67.436527390317082</v>
      </c>
      <c r="U461" s="87" t="s">
        <v>450</v>
      </c>
      <c r="V461" s="91">
        <f t="shared" si="53"/>
        <v>404.61916434190249</v>
      </c>
    </row>
    <row r="462" spans="1:22" ht="16">
      <c r="A462" s="35">
        <v>2019</v>
      </c>
      <c r="B462" s="36">
        <v>43544</v>
      </c>
      <c r="C462" s="12" t="s">
        <v>388</v>
      </c>
      <c r="D462" s="12" t="s">
        <v>440</v>
      </c>
      <c r="E462" s="12">
        <v>7</v>
      </c>
      <c r="F462" s="37">
        <v>0.45833333333333298</v>
      </c>
      <c r="G462" s="12">
        <v>32</v>
      </c>
      <c r="H462" s="12" t="s">
        <v>232</v>
      </c>
      <c r="I462" s="12" t="str">
        <f>VLOOKUP(H462,'[1]Species List'!A$2:I$202,2,0)</f>
        <v>Black Margate</v>
      </c>
      <c r="J462" s="38" t="str">
        <f>VLOOKUP(H462,'Species List'!A$2:J$202,3,0)</f>
        <v>Anisotremus surinamensis</v>
      </c>
      <c r="K462" s="12" t="str">
        <f>VLOOKUP(H462,'[1]Species List'!A$2:I$202,4,0)</f>
        <v>Haemulidae</v>
      </c>
      <c r="L462" s="38" t="str">
        <f>VLOOKUP(H462,'Species List'!A$2:J$202,5,0)</f>
        <v>Carnivore</v>
      </c>
      <c r="M462" s="60">
        <v>34</v>
      </c>
      <c r="N462" s="60">
        <v>1</v>
      </c>
      <c r="O462" s="60"/>
      <c r="P462" s="44">
        <f>VLOOKUP(H462,'Species List'!A$2:J$202,6,0)</f>
        <v>1.66E-2</v>
      </c>
      <c r="Q462" s="44">
        <f>VLOOKUP(H462,'Species List'!A$2:J$202,7,0)</f>
        <v>3.05</v>
      </c>
      <c r="R462" s="44" t="str">
        <f>VLOOKUP(H462,'Species List'!A$2:J$202,8,0)</f>
        <v>NA</v>
      </c>
      <c r="S462" s="44" t="str">
        <f>VLOOKUP(H462,'Species List'!A$2:J$202,9,0)</f>
        <v>NA</v>
      </c>
      <c r="T462" s="44">
        <f t="shared" si="52"/>
        <v>778.2493829553423</v>
      </c>
      <c r="U462" s="87" t="s">
        <v>450</v>
      </c>
      <c r="V462" s="91">
        <f t="shared" si="53"/>
        <v>778.2493829553423</v>
      </c>
    </row>
    <row r="463" spans="1:22" ht="16">
      <c r="A463" s="35">
        <v>2019</v>
      </c>
      <c r="B463" s="36">
        <v>43544</v>
      </c>
      <c r="C463" s="12" t="s">
        <v>388</v>
      </c>
      <c r="D463" s="12" t="s">
        <v>440</v>
      </c>
      <c r="E463" s="12">
        <v>7</v>
      </c>
      <c r="F463" s="37">
        <v>0.45833333333333298</v>
      </c>
      <c r="G463" s="12">
        <v>32</v>
      </c>
      <c r="H463" s="12" t="s">
        <v>227</v>
      </c>
      <c r="I463" s="12" t="str">
        <f>VLOOKUP(H463,'[1]Species List'!A$2:I$202,2,0)</f>
        <v>Hamlet spp.</v>
      </c>
      <c r="J463" s="38" t="str">
        <f>VLOOKUP(H463,'Species List'!A$2:J$202,3,0)</f>
        <v>Hypoplectrus puella</v>
      </c>
      <c r="K463" s="12" t="str">
        <f>VLOOKUP(H463,'[1]Species List'!A$2:I$202,4,0)</f>
        <v>Serranidae</v>
      </c>
      <c r="L463" s="38" t="str">
        <f>VLOOKUP(H463,'Species List'!A$2:J$202,5,0)</f>
        <v>Carnivore</v>
      </c>
      <c r="M463" s="60">
        <v>10</v>
      </c>
      <c r="N463" s="60">
        <v>1</v>
      </c>
      <c r="O463" s="60"/>
      <c r="P463" s="44">
        <f>VLOOKUP(H463,'Species List'!A$2:J$202,6,0)</f>
        <v>1.7780000000000001E-2</v>
      </c>
      <c r="Q463" s="44">
        <f>VLOOKUP(H463,'Species List'!A$2:J$202,7,0)</f>
        <v>3.03</v>
      </c>
      <c r="R463" s="44" t="str">
        <f>VLOOKUP(H463,'Species List'!A$2:J$202,8,0)</f>
        <v>NA</v>
      </c>
      <c r="S463" s="44" t="str">
        <f>VLOOKUP(H463,'Species List'!A$2:J$202,9,0)</f>
        <v>NA</v>
      </c>
      <c r="T463" s="44">
        <f t="shared" si="52"/>
        <v>19.051613247124653</v>
      </c>
      <c r="U463" s="87" t="s">
        <v>450</v>
      </c>
      <c r="V463" s="91">
        <f t="shared" si="53"/>
        <v>19.051613247124653</v>
      </c>
    </row>
    <row r="464" spans="1:22" ht="16">
      <c r="A464" s="35">
        <v>2019</v>
      </c>
      <c r="B464" s="36">
        <v>43544</v>
      </c>
      <c r="C464" s="12" t="s">
        <v>388</v>
      </c>
      <c r="D464" s="12" t="s">
        <v>440</v>
      </c>
      <c r="E464" s="12">
        <v>7</v>
      </c>
      <c r="F464" s="37">
        <v>0.45833333333333298</v>
      </c>
      <c r="G464" s="12">
        <v>32</v>
      </c>
      <c r="H464" s="12" t="s">
        <v>373</v>
      </c>
      <c r="I464" s="12" t="str">
        <f>VLOOKUP(H464,'[1]Species List'!A$2:I$202,2,0)</f>
        <v>Goatfish</v>
      </c>
      <c r="J464" s="38" t="str">
        <f>VLOOKUP(H464,'Species List'!A$2:J$202,3,0)</f>
        <v>Mulloidichthys martinicus</v>
      </c>
      <c r="K464" s="12" t="str">
        <f>VLOOKUP(H464,'[1]Species List'!A$2:I$202,4,0)</f>
        <v>Mullidae</v>
      </c>
      <c r="L464" s="38" t="str">
        <f>VLOOKUP(H464,'Species List'!A$2:J$202,5,0)</f>
        <v>Carnivore</v>
      </c>
      <c r="M464" s="60">
        <v>12</v>
      </c>
      <c r="N464" s="60">
        <v>1</v>
      </c>
      <c r="O464" s="60"/>
      <c r="P464" s="44">
        <f>VLOOKUP(H464,'Species List'!A$2:J$202,6,0)</f>
        <v>9.7699999999999992E-3</v>
      </c>
      <c r="Q464" s="44">
        <f>VLOOKUP(H464,'Species List'!A$2:J$202,7,0)</f>
        <v>3.12</v>
      </c>
      <c r="R464" s="44" t="str">
        <f>VLOOKUP(H464,'Species List'!A$2:J$202,8,0)</f>
        <v>NA</v>
      </c>
      <c r="S464" s="44" t="str">
        <f>VLOOKUP(H464,'Species List'!A$2:J$202,9,0)</f>
        <v>NA</v>
      </c>
      <c r="T464" s="44">
        <f t="shared" si="52"/>
        <v>22.747834053184654</v>
      </c>
      <c r="U464" s="87" t="s">
        <v>450</v>
      </c>
      <c r="V464" s="91">
        <f t="shared" si="53"/>
        <v>22.747834053184654</v>
      </c>
    </row>
    <row r="465" spans="1:22" ht="16">
      <c r="A465" s="35">
        <v>2019</v>
      </c>
      <c r="B465" s="36">
        <v>43544</v>
      </c>
      <c r="C465" s="12" t="s">
        <v>388</v>
      </c>
      <c r="D465" s="12" t="s">
        <v>440</v>
      </c>
      <c r="E465" s="12">
        <v>7</v>
      </c>
      <c r="F465" s="37">
        <v>0.45833333333333298</v>
      </c>
      <c r="G465" s="12">
        <v>32</v>
      </c>
      <c r="H465" s="12" t="s">
        <v>310</v>
      </c>
      <c r="I465" s="12" t="str">
        <f>VLOOKUP(H465,'[1]Species List'!A$2:I$202,2,0)</f>
        <v>Yellowhead Wrasse</v>
      </c>
      <c r="J465" s="38" t="str">
        <f>VLOOKUP(H465,'Species List'!A$2:J$202,3,0)</f>
        <v>Halichoeres garnoti</v>
      </c>
      <c r="K465" s="12" t="str">
        <f>VLOOKUP(H465,'[1]Species List'!A$2:I$202,4,0)</f>
        <v>Labridae</v>
      </c>
      <c r="L465" s="38" t="str">
        <f>VLOOKUP(H465,'Species List'!A$2:J$202,5,0)</f>
        <v>Carnivore</v>
      </c>
      <c r="M465" s="60">
        <v>11</v>
      </c>
      <c r="N465" s="60">
        <v>1</v>
      </c>
      <c r="O465" s="60"/>
      <c r="P465" s="44">
        <f>VLOOKUP(H465,'Species List'!A$2:J$202,6,0)</f>
        <v>0.01</v>
      </c>
      <c r="Q465" s="44">
        <f>VLOOKUP(H465,'Species List'!A$2:J$202,7,0)</f>
        <v>3.13</v>
      </c>
      <c r="R465" s="44" t="str">
        <f>VLOOKUP(H465,'Species List'!A$2:J$202,8,0)</f>
        <v>NA</v>
      </c>
      <c r="S465" s="44" t="str">
        <f>VLOOKUP(H465,'Species List'!A$2:J$202,9,0)</f>
        <v>NA</v>
      </c>
      <c r="T465" s="44">
        <f t="shared" si="52"/>
        <v>18.17854436970601</v>
      </c>
      <c r="U465" s="87" t="s">
        <v>450</v>
      </c>
      <c r="V465" s="91">
        <f t="shared" si="53"/>
        <v>18.17854436970601</v>
      </c>
    </row>
    <row r="466" spans="1:22" ht="16">
      <c r="A466" s="35">
        <v>2019</v>
      </c>
      <c r="B466" s="36">
        <v>43544</v>
      </c>
      <c r="C466" s="12" t="s">
        <v>388</v>
      </c>
      <c r="D466" s="12" t="s">
        <v>440</v>
      </c>
      <c r="E466" s="12">
        <v>7</v>
      </c>
      <c r="F466" s="37">
        <v>0.45833333333333298</v>
      </c>
      <c r="G466" s="12">
        <v>32</v>
      </c>
      <c r="H466" s="12" t="s">
        <v>310</v>
      </c>
      <c r="I466" s="12" t="str">
        <f>VLOOKUP(H466,'[1]Species List'!A$2:I$202,2,0)</f>
        <v>Yellowhead Wrasse</v>
      </c>
      <c r="J466" s="38" t="str">
        <f>VLOOKUP(H466,'Species List'!A$2:J$202,3,0)</f>
        <v>Halichoeres garnoti</v>
      </c>
      <c r="K466" s="12" t="str">
        <f>VLOOKUP(H466,'[1]Species List'!A$2:I$202,4,0)</f>
        <v>Labridae</v>
      </c>
      <c r="L466" s="38" t="str">
        <f>VLOOKUP(H466,'Species List'!A$2:J$202,5,0)</f>
        <v>Carnivore</v>
      </c>
      <c r="M466" s="60">
        <v>7</v>
      </c>
      <c r="N466" s="60">
        <v>3</v>
      </c>
      <c r="O466" s="60"/>
      <c r="P466" s="44">
        <f>VLOOKUP(H466,'Species List'!A$2:J$202,6,0)</f>
        <v>0.01</v>
      </c>
      <c r="Q466" s="44">
        <f>VLOOKUP(H466,'Species List'!A$2:J$202,7,0)</f>
        <v>3.13</v>
      </c>
      <c r="R466" s="44" t="str">
        <f>VLOOKUP(H466,'Species List'!A$2:J$202,8,0)</f>
        <v>NA</v>
      </c>
      <c r="S466" s="44" t="str">
        <f>VLOOKUP(H466,'Species List'!A$2:J$202,9,0)</f>
        <v>NA</v>
      </c>
      <c r="T466" s="44">
        <f t="shared" si="52"/>
        <v>4.4172996945205609</v>
      </c>
      <c r="U466" s="87" t="s">
        <v>450</v>
      </c>
      <c r="V466" s="91">
        <f t="shared" si="53"/>
        <v>13.251899083561682</v>
      </c>
    </row>
    <row r="467" spans="1:22" ht="16">
      <c r="A467" s="35">
        <v>2019</v>
      </c>
      <c r="B467" s="36">
        <v>43544</v>
      </c>
      <c r="C467" s="12" t="s">
        <v>388</v>
      </c>
      <c r="D467" s="12" t="s">
        <v>440</v>
      </c>
      <c r="E467" s="12">
        <v>7</v>
      </c>
      <c r="F467" s="37">
        <v>0.45833333333333298</v>
      </c>
      <c r="G467" s="12">
        <v>32</v>
      </c>
      <c r="H467" s="12" t="s">
        <v>292</v>
      </c>
      <c r="I467" s="12" t="str">
        <f>VLOOKUP(H467,'[1]Species List'!A$2:I$202,2,0)</f>
        <v>Smallmouth Grunt</v>
      </c>
      <c r="J467" s="38" t="str">
        <f>VLOOKUP(H467,'Species List'!A$2:J$202,3,0)</f>
        <v>Haemulon chrysargyreum</v>
      </c>
      <c r="K467" s="12" t="str">
        <f>VLOOKUP(H467,'[1]Species List'!A$2:I$202,4,0)</f>
        <v>Haemulidae</v>
      </c>
      <c r="L467" s="38" t="str">
        <f>VLOOKUP(H467,'Species List'!A$2:J$202,5,0)</f>
        <v>Carnivore</v>
      </c>
      <c r="M467" s="60">
        <v>13</v>
      </c>
      <c r="N467" s="60">
        <v>1</v>
      </c>
      <c r="O467" s="60"/>
      <c r="P467" s="44">
        <f>VLOOKUP(H467,'Species List'!A$2:J$202,6,0)</f>
        <v>1.259E-2</v>
      </c>
      <c r="Q467" s="44">
        <f>VLOOKUP(H467,'Species List'!A$2:J$202,7,0)</f>
        <v>2.99</v>
      </c>
      <c r="R467" s="44" t="str">
        <f>VLOOKUP(H467,'Species List'!A$2:J$202,8,0)</f>
        <v>NA</v>
      </c>
      <c r="S467" s="44" t="str">
        <f>VLOOKUP(H467,'Species List'!A$2:J$202,9,0)</f>
        <v>NA</v>
      </c>
      <c r="T467" s="44">
        <f t="shared" si="52"/>
        <v>26.959780596099382</v>
      </c>
      <c r="U467" s="87" t="s">
        <v>450</v>
      </c>
      <c r="V467" s="91">
        <f t="shared" si="53"/>
        <v>26.959780596099382</v>
      </c>
    </row>
    <row r="468" spans="1:22" ht="16">
      <c r="A468" s="35">
        <v>2019</v>
      </c>
      <c r="B468" s="36">
        <v>43544</v>
      </c>
      <c r="C468" s="12" t="s">
        <v>388</v>
      </c>
      <c r="D468" s="12" t="s">
        <v>440</v>
      </c>
      <c r="E468" s="12">
        <v>7</v>
      </c>
      <c r="F468" s="37">
        <v>0.45833333333333298</v>
      </c>
      <c r="G468" s="12">
        <v>32</v>
      </c>
      <c r="H468" s="12" t="s">
        <v>252</v>
      </c>
      <c r="I468" s="12" t="str">
        <f>VLOOKUP(H468,'[1]Species List'!A$2:I$202,2,0)</f>
        <v>French Angelfish</v>
      </c>
      <c r="J468" s="38" t="str">
        <f>VLOOKUP(H468,'Species List'!A$2:J$202,3,0)</f>
        <v>Pomacanthus paru</v>
      </c>
      <c r="K468" s="12" t="str">
        <f>VLOOKUP(H468,'[1]Species List'!A$2:I$202,4,0)</f>
        <v>Pomacanthidae</v>
      </c>
      <c r="L468" s="38" t="str">
        <f>VLOOKUP(H468,'Species List'!A$2:J$202,5,0)</f>
        <v>Carnivore</v>
      </c>
      <c r="M468" s="60">
        <v>26</v>
      </c>
      <c r="N468" s="60">
        <v>1</v>
      </c>
      <c r="O468" s="60"/>
      <c r="P468" s="44">
        <f>VLOOKUP(H468,'Species List'!A$2:J$202,6,0)</f>
        <v>3.09E-2</v>
      </c>
      <c r="Q468" s="44">
        <f>VLOOKUP(H468,'Species List'!A$2:J$202,7,0)</f>
        <v>2.95</v>
      </c>
      <c r="R468" s="44" t="str">
        <f>VLOOKUP(H468,'Species List'!A$2:J$202,8,0)</f>
        <v>NA</v>
      </c>
      <c r="S468" s="44" t="str">
        <f>VLOOKUP(H468,'Species List'!A$2:J$202,9,0)</f>
        <v>NA</v>
      </c>
      <c r="T468" s="44">
        <f t="shared" si="52"/>
        <v>461.45553114513183</v>
      </c>
      <c r="U468" s="87" t="s">
        <v>450</v>
      </c>
      <c r="V468" s="91">
        <f t="shared" si="53"/>
        <v>461.45553114513183</v>
      </c>
    </row>
    <row r="469" spans="1:22" ht="16">
      <c r="A469" s="35">
        <v>2019</v>
      </c>
      <c r="B469" s="36">
        <v>43544</v>
      </c>
      <c r="C469" s="12" t="s">
        <v>388</v>
      </c>
      <c r="D469" s="12" t="s">
        <v>440</v>
      </c>
      <c r="E469" s="12">
        <v>7</v>
      </c>
      <c r="F469" s="37">
        <v>0.45833333333333298</v>
      </c>
      <c r="G469" s="12">
        <v>32</v>
      </c>
      <c r="H469" s="12" t="s">
        <v>252</v>
      </c>
      <c r="I469" s="12" t="str">
        <f>VLOOKUP(H469,'[1]Species List'!A$2:I$202,2,0)</f>
        <v>French Angelfish</v>
      </c>
      <c r="J469" s="38" t="str">
        <f>VLOOKUP(H469,'Species List'!A$2:J$202,3,0)</f>
        <v>Pomacanthus paru</v>
      </c>
      <c r="K469" s="12" t="str">
        <f>VLOOKUP(H469,'[1]Species List'!A$2:I$202,4,0)</f>
        <v>Pomacanthidae</v>
      </c>
      <c r="L469" s="38" t="str">
        <f>VLOOKUP(H469,'Species List'!A$2:J$202,5,0)</f>
        <v>Carnivore</v>
      </c>
      <c r="M469" s="60">
        <v>22</v>
      </c>
      <c r="N469" s="60">
        <v>1</v>
      </c>
      <c r="O469" s="60"/>
      <c r="P469" s="44">
        <f>VLOOKUP(H469,'Species List'!A$2:J$202,6,0)</f>
        <v>3.09E-2</v>
      </c>
      <c r="Q469" s="44">
        <f>VLOOKUP(H469,'Species List'!A$2:J$202,7,0)</f>
        <v>2.95</v>
      </c>
      <c r="R469" s="44" t="str">
        <f>VLOOKUP(H469,'Species List'!A$2:J$202,8,0)</f>
        <v>NA</v>
      </c>
      <c r="S469" s="44" t="str">
        <f>VLOOKUP(H469,'Species List'!A$2:J$202,9,0)</f>
        <v>NA</v>
      </c>
      <c r="T469" s="44">
        <f t="shared" si="52"/>
        <v>281.90669357185067</v>
      </c>
      <c r="U469" s="87" t="s">
        <v>450</v>
      </c>
      <c r="V469" s="91">
        <f t="shared" si="53"/>
        <v>281.90669357185067</v>
      </c>
    </row>
    <row r="470" spans="1:22" ht="16">
      <c r="A470" s="35">
        <v>2019</v>
      </c>
      <c r="B470" s="36">
        <v>43544</v>
      </c>
      <c r="C470" s="12" t="s">
        <v>388</v>
      </c>
      <c r="D470" s="12" t="s">
        <v>440</v>
      </c>
      <c r="E470" s="12">
        <v>7</v>
      </c>
      <c r="F470" s="37">
        <v>0.45833333333333331</v>
      </c>
      <c r="G470" s="12">
        <v>32</v>
      </c>
      <c r="H470" s="12" t="s">
        <v>274</v>
      </c>
      <c r="I470" s="12" t="str">
        <f>VLOOKUP(H470,'[1]Species List'!A$2:I$202,2,0)</f>
        <v>Princess Parrotfish</v>
      </c>
      <c r="J470" s="38" t="str">
        <f>VLOOKUP(H470,'Species List'!A$2:J$202,3,0)</f>
        <v>Scarus taeniopterus</v>
      </c>
      <c r="K470" s="12" t="str">
        <f>VLOOKUP(H470,'[1]Species List'!A$2:I$202,4,0)</f>
        <v>Scaridae</v>
      </c>
      <c r="L470" s="38" t="str">
        <f>VLOOKUP(H470,'Species List'!A$2:J$202,5,0)</f>
        <v>Herbivore</v>
      </c>
      <c r="M470" s="60">
        <v>23</v>
      </c>
      <c r="N470" s="60">
        <v>2</v>
      </c>
      <c r="O470" s="60" t="s">
        <v>368</v>
      </c>
      <c r="P470" s="44">
        <f>VLOOKUP(H470,'Species List'!A$2:J$202,6,0)</f>
        <v>3.3500000000000002E-2</v>
      </c>
      <c r="Q470" s="44">
        <f>VLOOKUP(H470,'Species List'!A$2:J$202,7,0)</f>
        <v>2.7086000000000001</v>
      </c>
      <c r="R470" s="44">
        <f>VLOOKUP(H470,'Species List'!A$2:J$202,8,0)</f>
        <v>-3.2256999999999998</v>
      </c>
      <c r="S470" s="44">
        <f>VLOOKUP(H470,'Species List'!A$2:J$202,9,0)</f>
        <v>2.3852000000000002</v>
      </c>
      <c r="T470" s="44">
        <f t="shared" si="52"/>
        <v>163.46351132632066</v>
      </c>
      <c r="U470" s="88">
        <f t="shared" ref="U470:U483" si="54">10^(R470+(S470*LOG(M470*10)))</f>
        <v>255.56020890468707</v>
      </c>
      <c r="V470" s="91">
        <f t="shared" ref="V470:V483" si="55">N470*U470</f>
        <v>511.12041780937415</v>
      </c>
    </row>
    <row r="471" spans="1:22" ht="16">
      <c r="A471" s="35">
        <v>2019</v>
      </c>
      <c r="B471" s="36">
        <v>43544</v>
      </c>
      <c r="C471" s="12" t="s">
        <v>388</v>
      </c>
      <c r="D471" s="12" t="s">
        <v>440</v>
      </c>
      <c r="E471" s="12">
        <v>7</v>
      </c>
      <c r="F471" s="37">
        <v>0.45833333333333331</v>
      </c>
      <c r="G471" s="12">
        <v>32</v>
      </c>
      <c r="H471" s="12" t="s">
        <v>302</v>
      </c>
      <c r="I471" s="12" t="str">
        <f>VLOOKUP(H471,'[1]Species List'!A$2:I$202,2,0)</f>
        <v>Stoplight Parrotfish</v>
      </c>
      <c r="J471" s="38" t="str">
        <f>VLOOKUP(H471,'Species List'!A$2:J$202,3,0)</f>
        <v>Sparisoma viride</v>
      </c>
      <c r="K471" s="12" t="str">
        <f>VLOOKUP(H471,'[1]Species List'!A$2:I$202,4,0)</f>
        <v>Scaridae</v>
      </c>
      <c r="L471" s="38" t="str">
        <f>VLOOKUP(H471,'Species List'!A$2:J$202,5,0)</f>
        <v>Herbivore</v>
      </c>
      <c r="M471" s="60">
        <v>15</v>
      </c>
      <c r="N471" s="60">
        <v>1</v>
      </c>
      <c r="O471" s="60" t="s">
        <v>375</v>
      </c>
      <c r="P471" s="44">
        <f>VLOOKUP(H471,'Species List'!A$2:J$202,6,0)</f>
        <v>1.38E-2</v>
      </c>
      <c r="Q471" s="44">
        <f>VLOOKUP(H471,'Species List'!A$2:J$202,7,0)</f>
        <v>3.04</v>
      </c>
      <c r="R471" s="44">
        <f>VLOOKUP(H471,'Species List'!A$2:J$202,8,0)</f>
        <v>-4.4317000000000002</v>
      </c>
      <c r="S471" s="44">
        <f>VLOOKUP(H471,'Species List'!A$2:J$202,9,0)</f>
        <v>2.9051</v>
      </c>
      <c r="T471" s="44">
        <f t="shared" si="52"/>
        <v>51.903484390238546</v>
      </c>
      <c r="U471" s="88">
        <f t="shared" si="54"/>
        <v>77.635922295629129</v>
      </c>
      <c r="V471" s="91">
        <f t="shared" si="55"/>
        <v>77.635922295629129</v>
      </c>
    </row>
    <row r="472" spans="1:22" ht="16">
      <c r="A472" s="35">
        <v>2019</v>
      </c>
      <c r="B472" s="36">
        <v>43544</v>
      </c>
      <c r="C472" s="12" t="s">
        <v>388</v>
      </c>
      <c r="D472" s="12" t="s">
        <v>440</v>
      </c>
      <c r="E472" s="12">
        <v>7</v>
      </c>
      <c r="F472" s="37">
        <v>0.45833333333333298</v>
      </c>
      <c r="G472" s="12">
        <v>32</v>
      </c>
      <c r="H472" s="12" t="s">
        <v>274</v>
      </c>
      <c r="I472" s="12" t="str">
        <f>VLOOKUP(H472,'[1]Species List'!A$2:I$202,2,0)</f>
        <v>Princess Parrotfish</v>
      </c>
      <c r="J472" s="38" t="str">
        <f>VLOOKUP(H472,'Species List'!A$2:J$202,3,0)</f>
        <v>Scarus taeniopterus</v>
      </c>
      <c r="K472" s="12" t="str">
        <f>VLOOKUP(H472,'[1]Species List'!A$2:I$202,4,0)</f>
        <v>Scaridae</v>
      </c>
      <c r="L472" s="38" t="str">
        <f>VLOOKUP(H472,'Species List'!A$2:J$202,5,0)</f>
        <v>Herbivore</v>
      </c>
      <c r="M472" s="60">
        <v>14</v>
      </c>
      <c r="N472" s="60">
        <v>2</v>
      </c>
      <c r="O472" s="60" t="s">
        <v>368</v>
      </c>
      <c r="P472" s="44">
        <f>VLOOKUP(H472,'Species List'!A$2:J$202,6,0)</f>
        <v>3.3500000000000002E-2</v>
      </c>
      <c r="Q472" s="44">
        <f>VLOOKUP(H472,'Species List'!A$2:J$202,7,0)</f>
        <v>2.7086000000000001</v>
      </c>
      <c r="R472" s="44">
        <f>VLOOKUP(H472,'Species List'!A$2:J$202,8,0)</f>
        <v>-3.2256999999999998</v>
      </c>
      <c r="S472" s="44">
        <f>VLOOKUP(H472,'Species List'!A$2:J$202,9,0)</f>
        <v>2.3852000000000002</v>
      </c>
      <c r="T472" s="44">
        <f t="shared" si="52"/>
        <v>42.603688875365265</v>
      </c>
      <c r="U472" s="88">
        <f t="shared" si="54"/>
        <v>78.206813423753971</v>
      </c>
      <c r="V472" s="91">
        <f t="shared" si="55"/>
        <v>156.41362684750794</v>
      </c>
    </row>
    <row r="473" spans="1:22" ht="16">
      <c r="A473" s="35">
        <v>2019</v>
      </c>
      <c r="B473" s="36">
        <v>43544</v>
      </c>
      <c r="C473" s="12" t="s">
        <v>388</v>
      </c>
      <c r="D473" s="12" t="s">
        <v>440</v>
      </c>
      <c r="E473" s="12">
        <v>7</v>
      </c>
      <c r="F473" s="37">
        <v>0.45833333333333298</v>
      </c>
      <c r="G473" s="12">
        <v>32</v>
      </c>
      <c r="H473" s="12" t="s">
        <v>274</v>
      </c>
      <c r="I473" s="12" t="str">
        <f>VLOOKUP(H473,'[1]Species List'!A$2:I$202,2,0)</f>
        <v>Princess Parrotfish</v>
      </c>
      <c r="J473" s="38" t="str">
        <f>VLOOKUP(H473,'Species List'!A$2:J$202,3,0)</f>
        <v>Scarus taeniopterus</v>
      </c>
      <c r="K473" s="12" t="str">
        <f>VLOOKUP(H473,'[1]Species List'!A$2:I$202,4,0)</f>
        <v>Scaridae</v>
      </c>
      <c r="L473" s="38" t="str">
        <f>VLOOKUP(H473,'Species List'!A$2:J$202,5,0)</f>
        <v>Herbivore</v>
      </c>
      <c r="M473" s="60">
        <v>17</v>
      </c>
      <c r="N473" s="60">
        <v>1</v>
      </c>
      <c r="O473" s="60" t="s">
        <v>368</v>
      </c>
      <c r="P473" s="44">
        <f>VLOOKUP(H473,'Species List'!A$2:J$202,6,0)</f>
        <v>3.3500000000000002E-2</v>
      </c>
      <c r="Q473" s="44">
        <f>VLOOKUP(H473,'Species List'!A$2:J$202,7,0)</f>
        <v>2.7086000000000001</v>
      </c>
      <c r="R473" s="44">
        <f>VLOOKUP(H473,'Species List'!A$2:J$202,8,0)</f>
        <v>-3.2256999999999998</v>
      </c>
      <c r="S473" s="44">
        <f>VLOOKUP(H473,'Species List'!A$2:J$202,9,0)</f>
        <v>2.3852000000000002</v>
      </c>
      <c r="T473" s="44">
        <f t="shared" si="52"/>
        <v>72.083979665360687</v>
      </c>
      <c r="U473" s="88">
        <f t="shared" si="54"/>
        <v>124.27013418228138</v>
      </c>
      <c r="V473" s="91">
        <f t="shared" si="55"/>
        <v>124.27013418228138</v>
      </c>
    </row>
    <row r="474" spans="1:22" ht="16">
      <c r="A474" s="35">
        <v>2019</v>
      </c>
      <c r="B474" s="36">
        <v>43544</v>
      </c>
      <c r="C474" s="12" t="s">
        <v>388</v>
      </c>
      <c r="D474" s="12" t="s">
        <v>440</v>
      </c>
      <c r="E474" s="12">
        <v>7</v>
      </c>
      <c r="F474" s="37">
        <v>0.45833333333333298</v>
      </c>
      <c r="G474" s="12">
        <v>32</v>
      </c>
      <c r="H474" s="12" t="s">
        <v>274</v>
      </c>
      <c r="I474" s="12" t="str">
        <f>VLOOKUP(H474,'[1]Species List'!A$2:I$202,2,0)</f>
        <v>Princess Parrotfish</v>
      </c>
      <c r="J474" s="38" t="str">
        <f>VLOOKUP(H474,'Species List'!A$2:J$202,3,0)</f>
        <v>Scarus taeniopterus</v>
      </c>
      <c r="K474" s="12" t="str">
        <f>VLOOKUP(H474,'[1]Species List'!A$2:I$202,4,0)</f>
        <v>Scaridae</v>
      </c>
      <c r="L474" s="38" t="str">
        <f>VLOOKUP(H474,'Species List'!A$2:J$202,5,0)</f>
        <v>Herbivore</v>
      </c>
      <c r="M474" s="60">
        <v>32</v>
      </c>
      <c r="N474" s="60">
        <v>1</v>
      </c>
      <c r="O474" s="60" t="s">
        <v>369</v>
      </c>
      <c r="P474" s="44">
        <f>VLOOKUP(H474,'Species List'!A$2:J$202,6,0)</f>
        <v>3.3500000000000002E-2</v>
      </c>
      <c r="Q474" s="44">
        <f>VLOOKUP(H474,'Species List'!A$2:J$202,7,0)</f>
        <v>2.7086000000000001</v>
      </c>
      <c r="R474" s="44">
        <f>VLOOKUP(H474,'Species List'!A$2:J$202,8,0)</f>
        <v>-3.2256999999999998</v>
      </c>
      <c r="S474" s="44">
        <f>VLOOKUP(H474,'Species List'!A$2:J$202,9,0)</f>
        <v>2.3852000000000002</v>
      </c>
      <c r="T474" s="44">
        <f t="shared" si="52"/>
        <v>399.84718082525876</v>
      </c>
      <c r="U474" s="88">
        <f t="shared" si="54"/>
        <v>561.80257868267722</v>
      </c>
      <c r="V474" s="91">
        <f t="shared" si="55"/>
        <v>561.80257868267722</v>
      </c>
    </row>
    <row r="475" spans="1:22" ht="16">
      <c r="A475" s="35">
        <v>2019</v>
      </c>
      <c r="B475" s="36">
        <v>43544</v>
      </c>
      <c r="C475" s="12" t="s">
        <v>388</v>
      </c>
      <c r="D475" s="12" t="s">
        <v>440</v>
      </c>
      <c r="E475" s="12">
        <v>7</v>
      </c>
      <c r="F475" s="37">
        <v>0.45833333333333298</v>
      </c>
      <c r="G475" s="12">
        <v>32</v>
      </c>
      <c r="H475" s="12" t="s">
        <v>277</v>
      </c>
      <c r="I475" s="12" t="str">
        <f>VLOOKUP(H475,'[1]Species List'!A$2:I$202,2,0)</f>
        <v>Queen Parrotfish</v>
      </c>
      <c r="J475" s="38" t="str">
        <f>VLOOKUP(H475,'Species List'!A$2:J$202,3,0)</f>
        <v>Scarus vetula</v>
      </c>
      <c r="K475" s="12" t="str">
        <f>VLOOKUP(H475,'[1]Species List'!A$2:I$202,4,0)</f>
        <v>Scaridae</v>
      </c>
      <c r="L475" s="38" t="str">
        <f>VLOOKUP(H475,'Species List'!A$2:J$202,5,0)</f>
        <v>Herbivore</v>
      </c>
      <c r="M475" s="60">
        <v>33</v>
      </c>
      <c r="N475" s="60">
        <v>1</v>
      </c>
      <c r="O475" s="60" t="s">
        <v>368</v>
      </c>
      <c r="P475" s="44">
        <f>VLOOKUP(H475,'Species List'!A$2:J$202,6,0)</f>
        <v>1.38E-2</v>
      </c>
      <c r="Q475" s="44">
        <f>VLOOKUP(H475,'Species List'!A$2:J$202,7,0)</f>
        <v>3.03</v>
      </c>
      <c r="R475" s="44">
        <f>VLOOKUP(H475,'Species List'!A$2:J$202,8,0)</f>
        <v>-5.0162000000000004</v>
      </c>
      <c r="S475" s="44">
        <f>VLOOKUP(H475,'Species List'!A$2:J$202,9,0)</f>
        <v>3.1109</v>
      </c>
      <c r="T475" s="44">
        <f t="shared" si="52"/>
        <v>550.77766968219782</v>
      </c>
      <c r="U475" s="88">
        <f t="shared" si="54"/>
        <v>658.63531859738646</v>
      </c>
      <c r="V475" s="91">
        <f t="shared" si="55"/>
        <v>658.63531859738646</v>
      </c>
    </row>
    <row r="476" spans="1:22" ht="16">
      <c r="A476" s="35">
        <v>2019</v>
      </c>
      <c r="B476" s="36">
        <v>43544</v>
      </c>
      <c r="C476" s="12" t="s">
        <v>388</v>
      </c>
      <c r="D476" s="12" t="s">
        <v>440</v>
      </c>
      <c r="E476" s="12">
        <v>7</v>
      </c>
      <c r="F476" s="37">
        <v>0.45833333333333298</v>
      </c>
      <c r="G476" s="12">
        <v>32</v>
      </c>
      <c r="H476" s="12" t="s">
        <v>271</v>
      </c>
      <c r="I476" s="12" t="str">
        <f>VLOOKUP(H476,'[1]Species List'!A$2:I$202,2,0)</f>
        <v>Ocean Surgeonfish</v>
      </c>
      <c r="J476" s="38" t="str">
        <f>VLOOKUP(H476,'Species List'!A$2:J$202,3,0)</f>
        <v>Acanthurus bahianus</v>
      </c>
      <c r="K476" s="12" t="str">
        <f>VLOOKUP(H476,'[1]Species List'!A$2:I$202,4,0)</f>
        <v>Acanthuridae</v>
      </c>
      <c r="L476" s="38" t="str">
        <f>VLOOKUP(H476,'Species List'!A$2:J$202,5,0)</f>
        <v>Herbivore</v>
      </c>
      <c r="M476" s="60">
        <v>15</v>
      </c>
      <c r="N476" s="60">
        <v>1</v>
      </c>
      <c r="O476" s="60"/>
      <c r="P476" s="44">
        <f>VLOOKUP(H476,'Species List'!A$2:J$202,6,0)</f>
        <v>1.8620000000000001E-2</v>
      </c>
      <c r="Q476" s="44">
        <f>VLOOKUP(H476,'Species List'!A$2:J$202,7,0)</f>
        <v>2.91</v>
      </c>
      <c r="R476" s="44">
        <f>VLOOKUP(H476,'Species List'!A$2:J$202,8,0)</f>
        <v>-4.6005000000000003</v>
      </c>
      <c r="S476" s="44">
        <f>VLOOKUP(H476,'Species List'!A$2:J$202,9,0)</f>
        <v>2.9752000000000001</v>
      </c>
      <c r="T476" s="44">
        <f t="shared" si="52"/>
        <v>49.249887240092868</v>
      </c>
      <c r="U476" s="88">
        <f t="shared" si="54"/>
        <v>74.783659607909669</v>
      </c>
      <c r="V476" s="91">
        <f t="shared" si="55"/>
        <v>74.783659607909669</v>
      </c>
    </row>
    <row r="477" spans="1:22" ht="16">
      <c r="A477" s="35">
        <v>2019</v>
      </c>
      <c r="B477" s="36">
        <v>43544</v>
      </c>
      <c r="C477" s="12" t="s">
        <v>388</v>
      </c>
      <c r="D477" s="12" t="s">
        <v>440</v>
      </c>
      <c r="E477" s="12">
        <v>7</v>
      </c>
      <c r="F477" s="37">
        <v>0.45833333333333298</v>
      </c>
      <c r="G477" s="12">
        <v>32</v>
      </c>
      <c r="H477" s="12" t="s">
        <v>274</v>
      </c>
      <c r="I477" s="12" t="str">
        <f>VLOOKUP(H477,'[1]Species List'!A$2:I$202,2,0)</f>
        <v>Princess Parrotfish</v>
      </c>
      <c r="J477" s="38" t="str">
        <f>VLOOKUP(H477,'Species List'!A$2:J$202,3,0)</f>
        <v>Scarus taeniopterus</v>
      </c>
      <c r="K477" s="12" t="str">
        <f>VLOOKUP(H477,'[1]Species List'!A$2:I$202,4,0)</f>
        <v>Scaridae</v>
      </c>
      <c r="L477" s="38" t="str">
        <f>VLOOKUP(H477,'Species List'!A$2:J$202,5,0)</f>
        <v>Herbivore</v>
      </c>
      <c r="M477" s="60">
        <v>26</v>
      </c>
      <c r="N477" s="60">
        <v>2</v>
      </c>
      <c r="O477" s="60" t="s">
        <v>368</v>
      </c>
      <c r="P477" s="44">
        <f>VLOOKUP(H477,'Species List'!A$2:J$202,6,0)</f>
        <v>3.3500000000000002E-2</v>
      </c>
      <c r="Q477" s="44">
        <f>VLOOKUP(H477,'Species List'!A$2:J$202,7,0)</f>
        <v>2.7086000000000001</v>
      </c>
      <c r="R477" s="44">
        <f>VLOOKUP(H477,'Species List'!A$2:J$202,8,0)</f>
        <v>-3.2256999999999998</v>
      </c>
      <c r="S477" s="44">
        <f>VLOOKUP(H477,'Species List'!A$2:J$202,9,0)</f>
        <v>2.3852000000000002</v>
      </c>
      <c r="T477" s="44">
        <f t="shared" si="52"/>
        <v>227.84610949992882</v>
      </c>
      <c r="U477" s="88">
        <f t="shared" si="54"/>
        <v>342.3689962482149</v>
      </c>
      <c r="V477" s="91">
        <f t="shared" si="55"/>
        <v>684.7379924964298</v>
      </c>
    </row>
    <row r="478" spans="1:22" ht="16">
      <c r="A478" s="35">
        <v>2019</v>
      </c>
      <c r="B478" s="36">
        <v>43544</v>
      </c>
      <c r="C478" s="12" t="s">
        <v>388</v>
      </c>
      <c r="D478" s="12" t="s">
        <v>440</v>
      </c>
      <c r="E478" s="12">
        <v>7</v>
      </c>
      <c r="F478" s="37">
        <v>0.45833333333333298</v>
      </c>
      <c r="G478" s="12">
        <v>32</v>
      </c>
      <c r="H478" s="12" t="s">
        <v>302</v>
      </c>
      <c r="I478" s="12" t="str">
        <f>VLOOKUP(H478,'[1]Species List'!A$2:I$202,2,0)</f>
        <v>Stoplight Parrotfish</v>
      </c>
      <c r="J478" s="38" t="str">
        <f>VLOOKUP(H478,'Species List'!A$2:J$202,3,0)</f>
        <v>Sparisoma viride</v>
      </c>
      <c r="K478" s="12" t="str">
        <f>VLOOKUP(H478,'[1]Species List'!A$2:I$202,4,0)</f>
        <v>Scaridae</v>
      </c>
      <c r="L478" s="38" t="str">
        <f>VLOOKUP(H478,'Species List'!A$2:J$202,5,0)</f>
        <v>Herbivore</v>
      </c>
      <c r="M478" s="60">
        <v>27</v>
      </c>
      <c r="N478" s="60">
        <v>1</v>
      </c>
      <c r="O478" s="60" t="s">
        <v>368</v>
      </c>
      <c r="P478" s="44">
        <f>VLOOKUP(H478,'Species List'!A$2:J$202,6,0)</f>
        <v>1.38E-2</v>
      </c>
      <c r="Q478" s="44">
        <f>VLOOKUP(H478,'Species List'!A$2:J$202,7,0)</f>
        <v>3.04</v>
      </c>
      <c r="R478" s="44">
        <f>VLOOKUP(H478,'Species List'!A$2:J$202,8,0)</f>
        <v>-4.4317000000000002</v>
      </c>
      <c r="S478" s="44">
        <f>VLOOKUP(H478,'Species List'!A$2:J$202,9,0)</f>
        <v>2.9051</v>
      </c>
      <c r="T478" s="44">
        <f t="shared" si="52"/>
        <v>309.9023927596819</v>
      </c>
      <c r="U478" s="88">
        <f t="shared" si="54"/>
        <v>428.20809318874581</v>
      </c>
      <c r="V478" s="91">
        <f t="shared" si="55"/>
        <v>428.20809318874581</v>
      </c>
    </row>
    <row r="479" spans="1:22" ht="16">
      <c r="A479" s="35">
        <v>2019</v>
      </c>
      <c r="B479" s="36">
        <v>43544</v>
      </c>
      <c r="C479" s="12" t="s">
        <v>388</v>
      </c>
      <c r="D479" s="12" t="s">
        <v>440</v>
      </c>
      <c r="E479" s="12">
        <v>7</v>
      </c>
      <c r="F479" s="37">
        <v>0.45833333333333298</v>
      </c>
      <c r="G479" s="12">
        <v>32</v>
      </c>
      <c r="H479" s="12" t="s">
        <v>271</v>
      </c>
      <c r="I479" s="12" t="str">
        <f>VLOOKUP(H479,'[1]Species List'!A$2:I$202,2,0)</f>
        <v>Ocean Surgeonfish</v>
      </c>
      <c r="J479" s="38" t="str">
        <f>VLOOKUP(H479,'Species List'!A$2:J$202,3,0)</f>
        <v>Acanthurus bahianus</v>
      </c>
      <c r="K479" s="12" t="str">
        <f>VLOOKUP(H479,'[1]Species List'!A$2:I$202,4,0)</f>
        <v>Acanthuridae</v>
      </c>
      <c r="L479" s="38" t="str">
        <f>VLOOKUP(H479,'Species List'!A$2:J$202,5,0)</f>
        <v>Herbivore</v>
      </c>
      <c r="M479" s="60">
        <v>15</v>
      </c>
      <c r="N479" s="60">
        <v>2</v>
      </c>
      <c r="O479" s="60"/>
      <c r="P479" s="44">
        <f>VLOOKUP(H479,'Species List'!A$2:J$202,6,0)</f>
        <v>1.8620000000000001E-2</v>
      </c>
      <c r="Q479" s="44">
        <f>VLOOKUP(H479,'Species List'!A$2:J$202,7,0)</f>
        <v>2.91</v>
      </c>
      <c r="R479" s="44">
        <f>VLOOKUP(H479,'Species List'!A$2:J$202,8,0)</f>
        <v>-4.6005000000000003</v>
      </c>
      <c r="S479" s="44">
        <f>VLOOKUP(H479,'Species List'!A$2:J$202,9,0)</f>
        <v>2.9752000000000001</v>
      </c>
      <c r="T479" s="44">
        <f t="shared" si="52"/>
        <v>49.249887240092868</v>
      </c>
      <c r="U479" s="88">
        <f t="shared" si="54"/>
        <v>74.783659607909669</v>
      </c>
      <c r="V479" s="91">
        <f t="shared" si="55"/>
        <v>149.56731921581934</v>
      </c>
    </row>
    <row r="480" spans="1:22" ht="16">
      <c r="A480" s="35">
        <v>2019</v>
      </c>
      <c r="B480" s="36">
        <v>43544</v>
      </c>
      <c r="C480" s="12" t="s">
        <v>388</v>
      </c>
      <c r="D480" s="12" t="s">
        <v>440</v>
      </c>
      <c r="E480" s="12">
        <v>7</v>
      </c>
      <c r="F480" s="37">
        <v>0.45833333333333298</v>
      </c>
      <c r="G480" s="12">
        <v>32</v>
      </c>
      <c r="H480" s="12" t="s">
        <v>274</v>
      </c>
      <c r="I480" s="12" t="str">
        <f>VLOOKUP(H480,'[1]Species List'!A$2:I$202,2,0)</f>
        <v>Princess Parrotfish</v>
      </c>
      <c r="J480" s="38" t="str">
        <f>VLOOKUP(H480,'Species List'!A$2:J$202,3,0)</f>
        <v>Scarus taeniopterus</v>
      </c>
      <c r="K480" s="12" t="str">
        <f>VLOOKUP(H480,'[1]Species List'!A$2:I$202,4,0)</f>
        <v>Scaridae</v>
      </c>
      <c r="L480" s="38" t="str">
        <f>VLOOKUP(H480,'Species List'!A$2:J$202,5,0)</f>
        <v>Herbivore</v>
      </c>
      <c r="M480" s="60">
        <v>7</v>
      </c>
      <c r="N480" s="60">
        <v>3</v>
      </c>
      <c r="O480" s="60" t="s">
        <v>375</v>
      </c>
      <c r="P480" s="44">
        <f>VLOOKUP(H480,'Species List'!A$2:J$202,6,0)</f>
        <v>3.3500000000000002E-2</v>
      </c>
      <c r="Q480" s="44">
        <f>VLOOKUP(H480,'Species List'!A$2:J$202,7,0)</f>
        <v>2.7086000000000001</v>
      </c>
      <c r="R480" s="44">
        <f>VLOOKUP(H480,'Species List'!A$2:J$202,8,0)</f>
        <v>-3.2256999999999998</v>
      </c>
      <c r="S480" s="44">
        <f>VLOOKUP(H480,'Species List'!A$2:J$202,9,0)</f>
        <v>2.3852000000000002</v>
      </c>
      <c r="T480" s="44">
        <f t="shared" si="52"/>
        <v>6.5174447497871997</v>
      </c>
      <c r="U480" s="88">
        <f t="shared" si="54"/>
        <v>14.970208360402568</v>
      </c>
      <c r="V480" s="91">
        <f t="shared" si="55"/>
        <v>44.910625081207705</v>
      </c>
    </row>
    <row r="481" spans="1:22" ht="16">
      <c r="A481" s="35">
        <v>2019</v>
      </c>
      <c r="B481" s="36">
        <v>43544</v>
      </c>
      <c r="C481" s="12" t="s">
        <v>388</v>
      </c>
      <c r="D481" s="12" t="s">
        <v>440</v>
      </c>
      <c r="E481" s="12">
        <v>7</v>
      </c>
      <c r="F481" s="37">
        <v>0.45833333333333298</v>
      </c>
      <c r="G481" s="12">
        <v>32</v>
      </c>
      <c r="H481" s="12" t="s">
        <v>274</v>
      </c>
      <c r="I481" s="12" t="str">
        <f>VLOOKUP(H481,'[1]Species List'!A$2:I$202,2,0)</f>
        <v>Princess Parrotfish</v>
      </c>
      <c r="J481" s="38" t="str">
        <f>VLOOKUP(H481,'Species List'!A$2:J$202,3,0)</f>
        <v>Scarus taeniopterus</v>
      </c>
      <c r="K481" s="12" t="str">
        <f>VLOOKUP(H481,'[1]Species List'!A$2:I$202,4,0)</f>
        <v>Scaridae</v>
      </c>
      <c r="L481" s="38" t="str">
        <f>VLOOKUP(H481,'Species List'!A$2:J$202,5,0)</f>
        <v>Herbivore</v>
      </c>
      <c r="M481" s="60">
        <v>10</v>
      </c>
      <c r="N481" s="60">
        <v>6</v>
      </c>
      <c r="O481" s="60" t="s">
        <v>375</v>
      </c>
      <c r="P481" s="44">
        <f>VLOOKUP(H481,'Species List'!A$2:J$202,6,0)</f>
        <v>3.3500000000000002E-2</v>
      </c>
      <c r="Q481" s="44">
        <f>VLOOKUP(H481,'Species List'!A$2:J$202,7,0)</f>
        <v>2.7086000000000001</v>
      </c>
      <c r="R481" s="44">
        <f>VLOOKUP(H481,'Species List'!A$2:J$202,8,0)</f>
        <v>-3.2256999999999998</v>
      </c>
      <c r="S481" s="44">
        <f>VLOOKUP(H481,'Species List'!A$2:J$202,9,0)</f>
        <v>2.3852000000000002</v>
      </c>
      <c r="T481" s="44">
        <f t="shared" si="52"/>
        <v>17.125560999944316</v>
      </c>
      <c r="U481" s="88">
        <f t="shared" si="54"/>
        <v>35.050966680669347</v>
      </c>
      <c r="V481" s="91">
        <f t="shared" si="55"/>
        <v>210.30580008401608</v>
      </c>
    </row>
    <row r="482" spans="1:22" ht="16">
      <c r="A482" s="35">
        <v>2019</v>
      </c>
      <c r="B482" s="36">
        <v>43544</v>
      </c>
      <c r="C482" s="12" t="s">
        <v>388</v>
      </c>
      <c r="D482" s="12" t="s">
        <v>440</v>
      </c>
      <c r="E482" s="12">
        <v>7</v>
      </c>
      <c r="F482" s="37">
        <v>0.45833333333333298</v>
      </c>
      <c r="G482" s="12">
        <v>32</v>
      </c>
      <c r="H482" s="12" t="s">
        <v>274</v>
      </c>
      <c r="I482" s="12" t="str">
        <f>VLOOKUP(H482,'[1]Species List'!A$2:I$202,2,0)</f>
        <v>Princess Parrotfish</v>
      </c>
      <c r="J482" s="38" t="str">
        <f>VLOOKUP(H482,'Species List'!A$2:J$202,3,0)</f>
        <v>Scarus taeniopterus</v>
      </c>
      <c r="K482" s="12" t="str">
        <f>VLOOKUP(H482,'[1]Species List'!A$2:I$202,4,0)</f>
        <v>Scaridae</v>
      </c>
      <c r="L482" s="38" t="str">
        <f>VLOOKUP(H482,'Species List'!A$2:J$202,5,0)</f>
        <v>Herbivore</v>
      </c>
      <c r="M482" s="60">
        <v>26</v>
      </c>
      <c r="N482" s="60">
        <v>2</v>
      </c>
      <c r="O482" s="60" t="s">
        <v>368</v>
      </c>
      <c r="P482" s="44">
        <f>VLOOKUP(H482,'Species List'!A$2:J$202,6,0)</f>
        <v>3.3500000000000002E-2</v>
      </c>
      <c r="Q482" s="44">
        <f>VLOOKUP(H482,'Species List'!A$2:J$202,7,0)</f>
        <v>2.7086000000000001</v>
      </c>
      <c r="R482" s="44">
        <f>VLOOKUP(H482,'Species List'!A$2:J$202,8,0)</f>
        <v>-3.2256999999999998</v>
      </c>
      <c r="S482" s="44">
        <f>VLOOKUP(H482,'Species List'!A$2:J$202,9,0)</f>
        <v>2.3852000000000002</v>
      </c>
      <c r="T482" s="44">
        <f t="shared" si="52"/>
        <v>227.84610949992882</v>
      </c>
      <c r="U482" s="88">
        <f t="shared" si="54"/>
        <v>342.3689962482149</v>
      </c>
      <c r="V482" s="91">
        <f t="shared" si="55"/>
        <v>684.7379924964298</v>
      </c>
    </row>
    <row r="483" spans="1:22" ht="16">
      <c r="A483" s="35">
        <v>2019</v>
      </c>
      <c r="B483" s="36">
        <v>43544</v>
      </c>
      <c r="C483" s="12" t="s">
        <v>388</v>
      </c>
      <c r="D483" s="12" t="s">
        <v>440</v>
      </c>
      <c r="E483" s="12">
        <v>7</v>
      </c>
      <c r="F483" s="37">
        <v>0.45833333333333298</v>
      </c>
      <c r="G483" s="12">
        <v>32</v>
      </c>
      <c r="H483" s="12" t="s">
        <v>274</v>
      </c>
      <c r="I483" s="12" t="str">
        <f>VLOOKUP(H483,'[1]Species List'!A$2:I$202,2,0)</f>
        <v>Princess Parrotfish</v>
      </c>
      <c r="J483" s="38" t="str">
        <f>VLOOKUP(H483,'Species List'!A$2:J$202,3,0)</f>
        <v>Scarus taeniopterus</v>
      </c>
      <c r="K483" s="12" t="str">
        <f>VLOOKUP(H483,'[1]Species List'!A$2:I$202,4,0)</f>
        <v>Scaridae</v>
      </c>
      <c r="L483" s="38" t="str">
        <f>VLOOKUP(H483,'Species List'!A$2:J$202,5,0)</f>
        <v>Herbivore</v>
      </c>
      <c r="M483" s="60">
        <v>42</v>
      </c>
      <c r="N483" s="60">
        <v>1</v>
      </c>
      <c r="O483" s="60" t="s">
        <v>369</v>
      </c>
      <c r="P483" s="44">
        <f>VLOOKUP(H483,'Species List'!A$2:J$202,6,0)</f>
        <v>3.3500000000000002E-2</v>
      </c>
      <c r="Q483" s="44">
        <f>VLOOKUP(H483,'Species List'!A$2:J$202,7,0)</f>
        <v>2.7086000000000001</v>
      </c>
      <c r="R483" s="44">
        <f>VLOOKUP(H483,'Species List'!A$2:J$202,8,0)</f>
        <v>-3.2256999999999998</v>
      </c>
      <c r="S483" s="44">
        <f>VLOOKUP(H483,'Species List'!A$2:J$202,9,0)</f>
        <v>2.3852000000000002</v>
      </c>
      <c r="T483" s="44">
        <f t="shared" si="52"/>
        <v>835.17567164886839</v>
      </c>
      <c r="U483" s="88">
        <f t="shared" si="54"/>
        <v>1074.6677283406943</v>
      </c>
      <c r="V483" s="91">
        <f t="shared" si="55"/>
        <v>1074.6677283406943</v>
      </c>
    </row>
    <row r="484" spans="1:22" ht="16">
      <c r="A484" s="35">
        <v>2019</v>
      </c>
      <c r="B484" s="36">
        <v>43544</v>
      </c>
      <c r="C484" s="12" t="s">
        <v>388</v>
      </c>
      <c r="D484" s="12" t="s">
        <v>440</v>
      </c>
      <c r="E484" s="12">
        <v>7</v>
      </c>
      <c r="F484" s="37">
        <v>0.45833333333333298</v>
      </c>
      <c r="G484" s="12">
        <v>32</v>
      </c>
      <c r="H484" s="12" t="s">
        <v>293</v>
      </c>
      <c r="I484" s="12" t="str">
        <f>VLOOKUP(H484,'[1]Species List'!A$2:I$202,2,0)</f>
        <v>Smooth Trunkfish</v>
      </c>
      <c r="J484" s="38" t="str">
        <f>VLOOKUP(H484,'Species List'!A$2:J$202,3,0)</f>
        <v>Lactophyrs triqueter</v>
      </c>
      <c r="K484" s="12" t="str">
        <f>VLOOKUP(H484,'[1]Species List'!A$2:I$202,4,0)</f>
        <v>Ostraciidae</v>
      </c>
      <c r="L484" s="38" t="str">
        <f>VLOOKUP(H484,'Species List'!A$2:J$202,5,0)</f>
        <v>Omnivore</v>
      </c>
      <c r="M484" s="60">
        <v>13</v>
      </c>
      <c r="N484" s="60">
        <v>1</v>
      </c>
      <c r="O484" s="60"/>
      <c r="P484" s="44">
        <f>VLOOKUP(H484,'Species List'!A$2:J$202,6,0)</f>
        <v>4.8980000000000003E-2</v>
      </c>
      <c r="Q484" s="44">
        <f>VLOOKUP(H484,'Species List'!A$2:J$202,7,0)</f>
        <v>2.78</v>
      </c>
      <c r="R484" s="44" t="str">
        <f>VLOOKUP(H484,'Species List'!A$2:J$202,8,0)</f>
        <v>NA</v>
      </c>
      <c r="S484" s="44" t="str">
        <f>VLOOKUP(H484,'Species List'!A$2:J$202,9,0)</f>
        <v>NA</v>
      </c>
      <c r="T484" s="44">
        <f t="shared" si="52"/>
        <v>61.204210506953558</v>
      </c>
      <c r="U484" s="87" t="s">
        <v>450</v>
      </c>
      <c r="V484" s="91">
        <f t="shared" ref="V484:V494" si="56">N484*T484</f>
        <v>61.204210506953558</v>
      </c>
    </row>
    <row r="485" spans="1:22" ht="16">
      <c r="A485" s="35">
        <v>2019</v>
      </c>
      <c r="B485" s="36">
        <v>43544</v>
      </c>
      <c r="C485" s="12" t="s">
        <v>388</v>
      </c>
      <c r="D485" s="12" t="s">
        <v>440</v>
      </c>
      <c r="E485" s="12">
        <v>7</v>
      </c>
      <c r="F485" s="37">
        <v>0.45833333333333298</v>
      </c>
      <c r="G485" s="12">
        <v>32</v>
      </c>
      <c r="H485" s="12" t="s">
        <v>242</v>
      </c>
      <c r="I485" s="12" t="str">
        <f>VLOOKUP(H485,'[1]Species List'!A$2:I$202,2,0)</f>
        <v xml:space="preserve">Sharp-nose puffer </v>
      </c>
      <c r="J485" s="38" t="str">
        <f>VLOOKUP(H485,'Species List'!A$2:J$202,3,0)</f>
        <v>Canthigaster rostrata</v>
      </c>
      <c r="K485" s="12" t="str">
        <f>VLOOKUP(H485,'[1]Species List'!A$2:I$202,4,0)</f>
        <v>Tetraodontidae</v>
      </c>
      <c r="L485" s="38" t="str">
        <f>VLOOKUP(H485,'Species List'!A$2:J$202,5,0)</f>
        <v>Omnivore</v>
      </c>
      <c r="M485" s="60">
        <v>5</v>
      </c>
      <c r="N485" s="60">
        <v>7</v>
      </c>
      <c r="O485" s="60"/>
      <c r="P485" s="44">
        <f>VLOOKUP(H485,'Species List'!A$2:J$202,6,0)</f>
        <v>2.239E-2</v>
      </c>
      <c r="Q485" s="44">
        <f>VLOOKUP(H485,'Species List'!A$2:J$202,7,0)</f>
        <v>2.96</v>
      </c>
      <c r="R485" s="44" t="str">
        <f>VLOOKUP(H485,'Species List'!A$2:J$202,8,0)</f>
        <v>NA</v>
      </c>
      <c r="S485" s="44" t="str">
        <f>VLOOKUP(H485,'Species List'!A$2:J$202,9,0)</f>
        <v>NA</v>
      </c>
      <c r="T485" s="44">
        <f t="shared" si="52"/>
        <v>2.6242506075131411</v>
      </c>
      <c r="U485" s="87" t="s">
        <v>450</v>
      </c>
      <c r="V485" s="91">
        <f t="shared" si="56"/>
        <v>18.369754252591989</v>
      </c>
    </row>
    <row r="486" spans="1:22" ht="16">
      <c r="A486" s="35">
        <v>2019</v>
      </c>
      <c r="B486" s="36">
        <v>43544</v>
      </c>
      <c r="C486" s="12" t="s">
        <v>388</v>
      </c>
      <c r="D486" s="12" t="s">
        <v>440</v>
      </c>
      <c r="E486" s="12">
        <v>8</v>
      </c>
      <c r="F486" s="37">
        <v>0.45833333333333298</v>
      </c>
      <c r="G486" s="12">
        <v>32</v>
      </c>
      <c r="H486" s="12" t="s">
        <v>256</v>
      </c>
      <c r="I486" s="12" t="str">
        <f>VLOOKUP(H486,'[1]Species List'!A$2:I$202,2,0)</f>
        <v>Graysby</v>
      </c>
      <c r="J486" s="38" t="str">
        <f>VLOOKUP(H486,'Species List'!A$2:J$202,3,0)</f>
        <v>Cephalopholis cruentata</v>
      </c>
      <c r="K486" s="12" t="str">
        <f>VLOOKUP(H486,'[1]Species List'!A$2:I$202,4,0)</f>
        <v>Serranidae</v>
      </c>
      <c r="L486" s="38" t="str">
        <f>VLOOKUP(H486,'Species List'!A$2:J$202,5,0)</f>
        <v>Carnivore</v>
      </c>
      <c r="M486" s="60">
        <v>15</v>
      </c>
      <c r="N486" s="60">
        <v>1</v>
      </c>
      <c r="O486" s="60"/>
      <c r="P486" s="44">
        <f>VLOOKUP(H486,'Species List'!A$2:J$202,6,0)</f>
        <v>1.1220000000000001E-2</v>
      </c>
      <c r="Q486" s="44">
        <f>VLOOKUP(H486,'Species List'!A$2:J$202,7,0)</f>
        <v>3.07</v>
      </c>
      <c r="R486" s="44" t="str">
        <f>VLOOKUP(H486,'Species List'!A$2:J$202,8,0)</f>
        <v>NA</v>
      </c>
      <c r="S486" s="44" t="str">
        <f>VLOOKUP(H486,'Species List'!A$2:J$202,9,0)</f>
        <v>NA</v>
      </c>
      <c r="T486" s="44">
        <f t="shared" si="52"/>
        <v>45.771276260722111</v>
      </c>
      <c r="U486" s="87" t="s">
        <v>450</v>
      </c>
      <c r="V486" s="91">
        <f t="shared" si="56"/>
        <v>45.771276260722111</v>
      </c>
    </row>
    <row r="487" spans="1:22" ht="16">
      <c r="A487" s="35">
        <v>2019</v>
      </c>
      <c r="B487" s="36">
        <v>43544</v>
      </c>
      <c r="C487" s="12" t="s">
        <v>388</v>
      </c>
      <c r="D487" s="12" t="s">
        <v>440</v>
      </c>
      <c r="E487" s="12">
        <v>8</v>
      </c>
      <c r="F487" s="37">
        <v>0.45833333333333298</v>
      </c>
      <c r="G487" s="12">
        <v>32</v>
      </c>
      <c r="H487" s="12" t="s">
        <v>227</v>
      </c>
      <c r="I487" s="12" t="str">
        <f>VLOOKUP(H487,'[1]Species List'!A$2:I$202,2,0)</f>
        <v>Hamlet spp.</v>
      </c>
      <c r="J487" s="38" t="str">
        <f>VLOOKUP(H487,'Species List'!A$2:J$202,3,0)</f>
        <v>Hypoplectrus puella</v>
      </c>
      <c r="K487" s="12" t="str">
        <f>VLOOKUP(H487,'[1]Species List'!A$2:I$202,4,0)</f>
        <v>Serranidae</v>
      </c>
      <c r="L487" s="38" t="str">
        <f>VLOOKUP(H487,'Species List'!A$2:J$202,5,0)</f>
        <v>Carnivore</v>
      </c>
      <c r="M487" s="60">
        <v>12</v>
      </c>
      <c r="N487" s="60">
        <v>1</v>
      </c>
      <c r="O487" s="60"/>
      <c r="P487" s="44">
        <f>VLOOKUP(H487,'Species List'!A$2:J$202,6,0)</f>
        <v>1.7780000000000001E-2</v>
      </c>
      <c r="Q487" s="44">
        <f>VLOOKUP(H487,'Species List'!A$2:J$202,7,0)</f>
        <v>3.03</v>
      </c>
      <c r="R487" s="44" t="str">
        <f>VLOOKUP(H487,'Species List'!A$2:J$202,8,0)</f>
        <v>NA</v>
      </c>
      <c r="S487" s="44" t="str">
        <f>VLOOKUP(H487,'Species List'!A$2:J$202,9,0)</f>
        <v>NA</v>
      </c>
      <c r="T487" s="44">
        <f t="shared" si="52"/>
        <v>33.101748308010208</v>
      </c>
      <c r="U487" s="87" t="s">
        <v>450</v>
      </c>
      <c r="V487" s="91">
        <f t="shared" si="56"/>
        <v>33.101748308010208</v>
      </c>
    </row>
    <row r="488" spans="1:22" ht="16">
      <c r="A488" s="35">
        <v>2019</v>
      </c>
      <c r="B488" s="36">
        <v>43544</v>
      </c>
      <c r="C488" s="12" t="s">
        <v>388</v>
      </c>
      <c r="D488" s="12" t="s">
        <v>440</v>
      </c>
      <c r="E488" s="12">
        <v>8</v>
      </c>
      <c r="F488" s="37">
        <v>0.45833333333333298</v>
      </c>
      <c r="G488" s="12">
        <v>32</v>
      </c>
      <c r="H488" s="12" t="s">
        <v>253</v>
      </c>
      <c r="I488" s="12" t="str">
        <f>VLOOKUP(H488,'[1]Species List'!A$2:I$202,2,0)</f>
        <v>French Grunt</v>
      </c>
      <c r="J488" s="38" t="str">
        <f>VLOOKUP(H488,'Species List'!A$2:J$202,3,0)</f>
        <v>Haemulon flavolineatum</v>
      </c>
      <c r="K488" s="12" t="str">
        <f>VLOOKUP(H488,'[1]Species List'!A$2:I$202,4,0)</f>
        <v>Haemulidae</v>
      </c>
      <c r="L488" s="38" t="str">
        <f>VLOOKUP(H488,'Species List'!A$2:J$202,5,0)</f>
        <v>Carnivore</v>
      </c>
      <c r="M488" s="60">
        <v>15</v>
      </c>
      <c r="N488" s="60">
        <v>1</v>
      </c>
      <c r="O488" s="60"/>
      <c r="P488" s="44">
        <f>VLOOKUP(H488,'Species List'!A$2:J$202,6,0)</f>
        <v>1.349E-2</v>
      </c>
      <c r="Q488" s="44">
        <f>VLOOKUP(H488,'Species List'!A$2:J$202,7,0)</f>
        <v>3</v>
      </c>
      <c r="R488" s="44" t="str">
        <f>VLOOKUP(H488,'Species List'!A$2:J$202,8,0)</f>
        <v>NA</v>
      </c>
      <c r="S488" s="44" t="str">
        <f>VLOOKUP(H488,'Species List'!A$2:J$202,9,0)</f>
        <v>NA</v>
      </c>
      <c r="T488" s="44">
        <f t="shared" si="52"/>
        <v>45.528750000000002</v>
      </c>
      <c r="U488" s="87" t="s">
        <v>450</v>
      </c>
      <c r="V488" s="91">
        <f t="shared" si="56"/>
        <v>45.528750000000002</v>
      </c>
    </row>
    <row r="489" spans="1:22" ht="16">
      <c r="A489" s="35">
        <v>2019</v>
      </c>
      <c r="B489" s="36">
        <v>43544</v>
      </c>
      <c r="C489" s="12" t="s">
        <v>388</v>
      </c>
      <c r="D489" s="12" t="s">
        <v>440</v>
      </c>
      <c r="E489" s="12">
        <v>8</v>
      </c>
      <c r="F489" s="37">
        <v>0.45833333333333298</v>
      </c>
      <c r="G489" s="12">
        <v>32</v>
      </c>
      <c r="H489" s="12" t="s">
        <v>256</v>
      </c>
      <c r="I489" s="12" t="str">
        <f>VLOOKUP(H489,'[1]Species List'!A$2:I$202,2,0)</f>
        <v>Graysby</v>
      </c>
      <c r="J489" s="38" t="str">
        <f>VLOOKUP(H489,'Species List'!A$2:J$202,3,0)</f>
        <v>Cephalopholis cruentata</v>
      </c>
      <c r="K489" s="12" t="str">
        <f>VLOOKUP(H489,'[1]Species List'!A$2:I$202,4,0)</f>
        <v>Serranidae</v>
      </c>
      <c r="L489" s="38" t="str">
        <f>VLOOKUP(H489,'Species List'!A$2:J$202,5,0)</f>
        <v>Carnivore</v>
      </c>
      <c r="M489" s="60">
        <v>20</v>
      </c>
      <c r="N489" s="60">
        <v>1</v>
      </c>
      <c r="O489" s="60"/>
      <c r="P489" s="44">
        <f>VLOOKUP(H489,'Species List'!A$2:J$202,6,0)</f>
        <v>1.1220000000000001E-2</v>
      </c>
      <c r="Q489" s="44">
        <f>VLOOKUP(H489,'Species List'!A$2:J$202,7,0)</f>
        <v>3.07</v>
      </c>
      <c r="R489" s="44" t="str">
        <f>VLOOKUP(H489,'Species List'!A$2:J$202,8,0)</f>
        <v>NA</v>
      </c>
      <c r="S489" s="44" t="str">
        <f>VLOOKUP(H489,'Species List'!A$2:J$202,9,0)</f>
        <v>NA</v>
      </c>
      <c r="T489" s="44">
        <f t="shared" si="52"/>
        <v>110.70186655152514</v>
      </c>
      <c r="U489" s="87" t="s">
        <v>450</v>
      </c>
      <c r="V489" s="91">
        <f t="shared" si="56"/>
        <v>110.70186655152514</v>
      </c>
    </row>
    <row r="490" spans="1:22" ht="16">
      <c r="A490" s="35">
        <v>2019</v>
      </c>
      <c r="B490" s="36">
        <v>43544</v>
      </c>
      <c r="C490" s="12" t="s">
        <v>388</v>
      </c>
      <c r="D490" s="12" t="s">
        <v>440</v>
      </c>
      <c r="E490" s="12">
        <v>8</v>
      </c>
      <c r="F490" s="37">
        <v>0.45833333333333298</v>
      </c>
      <c r="G490" s="12">
        <v>32</v>
      </c>
      <c r="H490" s="12" t="s">
        <v>268</v>
      </c>
      <c r="I490" s="12" t="str">
        <f>VLOOKUP(H490,'[1]Species List'!A$2:I$202,2,0)</f>
        <v>Mahogany Snapper</v>
      </c>
      <c r="J490" s="38" t="str">
        <f>VLOOKUP(H490,'Species List'!A$2:J$202,3,0)</f>
        <v>Lutjanus mahogoni</v>
      </c>
      <c r="K490" s="12" t="str">
        <f>VLOOKUP(H490,'[1]Species List'!A$2:I$202,4,0)</f>
        <v>Lutjanidae</v>
      </c>
      <c r="L490" s="38" t="str">
        <f>VLOOKUP(H490,'Species List'!A$2:J$202,5,0)</f>
        <v>Carnivore</v>
      </c>
      <c r="M490" s="60">
        <v>17</v>
      </c>
      <c r="N490" s="60">
        <v>1</v>
      </c>
      <c r="O490" s="60"/>
      <c r="P490" s="44">
        <f>VLOOKUP(H490,'Species List'!A$2:J$202,6,0)</f>
        <v>1.6979999999999999E-2</v>
      </c>
      <c r="Q490" s="44">
        <f>VLOOKUP(H490,'Species List'!A$2:J$202,7,0)</f>
        <v>2.96</v>
      </c>
      <c r="R490" s="44" t="str">
        <f>VLOOKUP(H490,'Species List'!A$2:J$202,8,0)</f>
        <v>NA</v>
      </c>
      <c r="S490" s="44" t="str">
        <f>VLOOKUP(H490,'Species List'!A$2:J$202,9,0)</f>
        <v>NA</v>
      </c>
      <c r="T490" s="44">
        <f t="shared" si="52"/>
        <v>74.48460057346395</v>
      </c>
      <c r="U490" s="87" t="s">
        <v>450</v>
      </c>
      <c r="V490" s="91">
        <f t="shared" si="56"/>
        <v>74.48460057346395</v>
      </c>
    </row>
    <row r="491" spans="1:22" ht="16">
      <c r="A491" s="35">
        <v>2019</v>
      </c>
      <c r="B491" s="36">
        <v>43544</v>
      </c>
      <c r="C491" s="12" t="s">
        <v>388</v>
      </c>
      <c r="D491" s="12" t="s">
        <v>440</v>
      </c>
      <c r="E491" s="12">
        <v>8</v>
      </c>
      <c r="F491" s="37">
        <v>0.45833333333333298</v>
      </c>
      <c r="G491" s="12">
        <v>32</v>
      </c>
      <c r="H491" s="12" t="s">
        <v>256</v>
      </c>
      <c r="I491" s="12" t="str">
        <f>VLOOKUP(H491,'[1]Species List'!A$2:I$202,2,0)</f>
        <v>Graysby</v>
      </c>
      <c r="J491" s="38" t="str">
        <f>VLOOKUP(H491,'Species List'!A$2:J$202,3,0)</f>
        <v>Cephalopholis cruentata</v>
      </c>
      <c r="K491" s="12" t="str">
        <f>VLOOKUP(H491,'[1]Species List'!A$2:I$202,4,0)</f>
        <v>Serranidae</v>
      </c>
      <c r="L491" s="38" t="str">
        <f>VLOOKUP(H491,'Species List'!A$2:J$202,5,0)</f>
        <v>Carnivore</v>
      </c>
      <c r="M491" s="60">
        <v>15</v>
      </c>
      <c r="N491" s="60">
        <v>1</v>
      </c>
      <c r="O491" s="60"/>
      <c r="P491" s="44">
        <f>VLOOKUP(H491,'Species List'!A$2:J$202,6,0)</f>
        <v>1.1220000000000001E-2</v>
      </c>
      <c r="Q491" s="44">
        <f>VLOOKUP(H491,'Species List'!A$2:J$202,7,0)</f>
        <v>3.07</v>
      </c>
      <c r="R491" s="44" t="str">
        <f>VLOOKUP(H491,'Species List'!A$2:J$202,8,0)</f>
        <v>NA</v>
      </c>
      <c r="S491" s="44" t="str">
        <f>VLOOKUP(H491,'Species List'!A$2:J$202,9,0)</f>
        <v>NA</v>
      </c>
      <c r="T491" s="44">
        <f t="shared" si="52"/>
        <v>45.771276260722111</v>
      </c>
      <c r="U491" s="87" t="s">
        <v>450</v>
      </c>
      <c r="V491" s="91">
        <f t="shared" si="56"/>
        <v>45.771276260722111</v>
      </c>
    </row>
    <row r="492" spans="1:22" ht="16">
      <c r="A492" s="35">
        <v>2019</v>
      </c>
      <c r="B492" s="36">
        <v>43544</v>
      </c>
      <c r="C492" s="12" t="s">
        <v>388</v>
      </c>
      <c r="D492" s="12" t="s">
        <v>440</v>
      </c>
      <c r="E492" s="12">
        <v>8</v>
      </c>
      <c r="F492" s="37">
        <v>0.45833333333333298</v>
      </c>
      <c r="G492" s="12">
        <v>32</v>
      </c>
      <c r="H492" s="12" t="s">
        <v>373</v>
      </c>
      <c r="I492" s="12" t="str">
        <f>VLOOKUP(H492,'[1]Species List'!A$2:I$202,2,0)</f>
        <v>Goatfish</v>
      </c>
      <c r="J492" s="38" t="str">
        <f>VLOOKUP(H492,'Species List'!A$2:J$202,3,0)</f>
        <v>Mulloidichthys martinicus</v>
      </c>
      <c r="K492" s="12" t="str">
        <f>VLOOKUP(H492,'[1]Species List'!A$2:I$202,4,0)</f>
        <v>Mullidae</v>
      </c>
      <c r="L492" s="38" t="str">
        <f>VLOOKUP(H492,'Species List'!A$2:J$202,5,0)</f>
        <v>Carnivore</v>
      </c>
      <c r="M492" s="60">
        <v>14</v>
      </c>
      <c r="N492" s="60">
        <v>1</v>
      </c>
      <c r="O492" s="60"/>
      <c r="P492" s="44">
        <f>VLOOKUP(H492,'Species List'!A$2:J$202,6,0)</f>
        <v>9.7699999999999992E-3</v>
      </c>
      <c r="Q492" s="44">
        <f>VLOOKUP(H492,'Species List'!A$2:J$202,7,0)</f>
        <v>3.12</v>
      </c>
      <c r="R492" s="44" t="str">
        <f>VLOOKUP(H492,'Species List'!A$2:J$202,8,0)</f>
        <v>NA</v>
      </c>
      <c r="S492" s="44" t="str">
        <f>VLOOKUP(H492,'Species List'!A$2:J$202,9,0)</f>
        <v>NA</v>
      </c>
      <c r="T492" s="44">
        <f t="shared" si="52"/>
        <v>36.797137450279614</v>
      </c>
      <c r="U492" s="87" t="s">
        <v>450</v>
      </c>
      <c r="V492" s="91">
        <f t="shared" si="56"/>
        <v>36.797137450279614</v>
      </c>
    </row>
    <row r="493" spans="1:22" ht="16">
      <c r="A493" s="35">
        <v>2019</v>
      </c>
      <c r="B493" s="36">
        <v>43544</v>
      </c>
      <c r="C493" s="12" t="s">
        <v>388</v>
      </c>
      <c r="D493" s="12" t="s">
        <v>440</v>
      </c>
      <c r="E493" s="12">
        <v>8</v>
      </c>
      <c r="F493" s="37">
        <v>0.45833333333333298</v>
      </c>
      <c r="G493" s="12">
        <v>32</v>
      </c>
      <c r="H493" s="12" t="s">
        <v>310</v>
      </c>
      <c r="I493" s="12" t="str">
        <f>VLOOKUP(H493,'[1]Species List'!A$2:I$202,2,0)</f>
        <v>Yellowhead Wrasse</v>
      </c>
      <c r="J493" s="38" t="str">
        <f>VLOOKUP(H493,'Species List'!A$2:J$202,3,0)</f>
        <v>Halichoeres garnoti</v>
      </c>
      <c r="K493" s="12" t="str">
        <f>VLOOKUP(H493,'[1]Species List'!A$2:I$202,4,0)</f>
        <v>Labridae</v>
      </c>
      <c r="L493" s="38" t="str">
        <f>VLOOKUP(H493,'Species List'!A$2:J$202,5,0)</f>
        <v>Carnivore</v>
      </c>
      <c r="M493" s="60">
        <v>3</v>
      </c>
      <c r="N493" s="60">
        <v>2</v>
      </c>
      <c r="O493" s="60"/>
      <c r="P493" s="44">
        <f>VLOOKUP(H493,'Species List'!A$2:J$202,6,0)</f>
        <v>0.01</v>
      </c>
      <c r="Q493" s="44">
        <f>VLOOKUP(H493,'Species List'!A$2:J$202,7,0)</f>
        <v>3.13</v>
      </c>
      <c r="R493" s="44" t="str">
        <f>VLOOKUP(H493,'Species List'!A$2:J$202,8,0)</f>
        <v>NA</v>
      </c>
      <c r="S493" s="44" t="str">
        <f>VLOOKUP(H493,'Species List'!A$2:J$202,9,0)</f>
        <v>NA</v>
      </c>
      <c r="T493" s="44">
        <f t="shared" si="52"/>
        <v>0.3114508548769428</v>
      </c>
      <c r="U493" s="87" t="s">
        <v>450</v>
      </c>
      <c r="V493" s="91">
        <f t="shared" si="56"/>
        <v>0.62290170975388559</v>
      </c>
    </row>
    <row r="494" spans="1:22" ht="16">
      <c r="A494" s="35">
        <v>2019</v>
      </c>
      <c r="B494" s="36">
        <v>43544</v>
      </c>
      <c r="C494" s="12" t="s">
        <v>388</v>
      </c>
      <c r="D494" s="12" t="s">
        <v>440</v>
      </c>
      <c r="E494" s="12">
        <v>8</v>
      </c>
      <c r="F494" s="37">
        <v>0.45833333333333298</v>
      </c>
      <c r="G494" s="12">
        <v>32</v>
      </c>
      <c r="H494" s="12" t="s">
        <v>251</v>
      </c>
      <c r="I494" s="12" t="str">
        <f>VLOOKUP(H494,'[1]Species List'!A$2:I$202,2,0)</f>
        <v>Foureye Butterflyfish</v>
      </c>
      <c r="J494" s="38" t="str">
        <f>VLOOKUP(H494,'Species List'!A$2:J$202,3,0)</f>
        <v>Chaetodon capistratus</v>
      </c>
      <c r="K494" s="12" t="str">
        <f>VLOOKUP(H494,'[1]Species List'!A$2:I$202,4,0)</f>
        <v>Chaetodontidae</v>
      </c>
      <c r="L494" s="38" t="str">
        <f>VLOOKUP(H494,'Species List'!A$2:J$202,5,0)</f>
        <v>Carnivore</v>
      </c>
      <c r="M494" s="60">
        <v>10</v>
      </c>
      <c r="N494" s="60">
        <v>2</v>
      </c>
      <c r="O494" s="60"/>
      <c r="P494" s="44">
        <f>VLOOKUP(H494,'Species List'!A$2:J$202,6,0)</f>
        <v>2.512E-2</v>
      </c>
      <c r="Q494" s="44">
        <f>VLOOKUP(H494,'Species List'!A$2:J$202,7,0)</f>
        <v>3.1</v>
      </c>
      <c r="R494" s="44" t="str">
        <f>VLOOKUP(H494,'Species List'!A$2:J$202,8,0)</f>
        <v>NA</v>
      </c>
      <c r="S494" s="44" t="str">
        <f>VLOOKUP(H494,'Species List'!A$2:J$202,9,0)</f>
        <v>NA</v>
      </c>
      <c r="T494" s="44">
        <f t="shared" si="52"/>
        <v>31.624206344269499</v>
      </c>
      <c r="U494" s="87" t="s">
        <v>450</v>
      </c>
      <c r="V494" s="91">
        <f t="shared" si="56"/>
        <v>63.248412688538998</v>
      </c>
    </row>
    <row r="495" spans="1:22" ht="16">
      <c r="A495" s="35">
        <v>2019</v>
      </c>
      <c r="B495" s="36">
        <v>43544</v>
      </c>
      <c r="C495" s="12" t="s">
        <v>388</v>
      </c>
      <c r="D495" s="12" t="s">
        <v>440</v>
      </c>
      <c r="E495" s="12">
        <v>8</v>
      </c>
      <c r="F495" s="37">
        <v>0.45833333333333298</v>
      </c>
      <c r="G495" s="12">
        <v>32</v>
      </c>
      <c r="H495" s="12" t="s">
        <v>280</v>
      </c>
      <c r="I495" s="12" t="str">
        <f>VLOOKUP(H495,'[1]Species List'!A$2:I$202,2,0)</f>
        <v>Redband Parrotfish</v>
      </c>
      <c r="J495" s="38" t="str">
        <f>VLOOKUP(H495,'Species List'!A$2:J$202,3,0)</f>
        <v>Sparisoma aurofrenatum</v>
      </c>
      <c r="K495" s="12" t="str">
        <f>VLOOKUP(H495,'[1]Species List'!A$2:I$202,4,0)</f>
        <v>Scaridae</v>
      </c>
      <c r="L495" s="38" t="str">
        <f>VLOOKUP(H495,'Species List'!A$2:J$202,5,0)</f>
        <v>Herbivore</v>
      </c>
      <c r="M495" s="60">
        <v>17</v>
      </c>
      <c r="N495" s="60">
        <v>2</v>
      </c>
      <c r="O495" s="60" t="s">
        <v>368</v>
      </c>
      <c r="P495" s="44">
        <f>VLOOKUP(H495,'Species List'!A$2:J$202,6,0)</f>
        <v>1.072E-2</v>
      </c>
      <c r="Q495" s="44">
        <f>VLOOKUP(H495,'Species List'!A$2:J$202,7,0)</f>
        <v>3.12</v>
      </c>
      <c r="R495" s="44">
        <f>VLOOKUP(H495,'Species List'!A$2:J$202,8,0)</f>
        <v>-4.0781000000000001</v>
      </c>
      <c r="S495" s="44">
        <f>VLOOKUP(H495,'Species List'!A$2:J$202,9,0)</f>
        <v>2.7437999999999998</v>
      </c>
      <c r="T495" s="44">
        <f t="shared" si="52"/>
        <v>73.993815109948756</v>
      </c>
      <c r="U495" s="88">
        <f t="shared" ref="U495:U503" si="57">10^(R495+(S495*LOG(M495*10)))</f>
        <v>110.10467275536061</v>
      </c>
      <c r="V495" s="91">
        <f t="shared" ref="V495:V503" si="58">N495*U495</f>
        <v>220.20934551072122</v>
      </c>
    </row>
    <row r="496" spans="1:22" ht="16">
      <c r="A496" s="35">
        <v>2019</v>
      </c>
      <c r="B496" s="36">
        <v>43544</v>
      </c>
      <c r="C496" s="12" t="s">
        <v>388</v>
      </c>
      <c r="D496" s="12" t="s">
        <v>440</v>
      </c>
      <c r="E496" s="12">
        <v>8</v>
      </c>
      <c r="F496" s="37">
        <v>0.45833333333333298</v>
      </c>
      <c r="G496" s="12">
        <v>32</v>
      </c>
      <c r="H496" s="12" t="s">
        <v>237</v>
      </c>
      <c r="I496" s="12" t="str">
        <f>VLOOKUP(H496,'[1]Species List'!A$2:I$202,2,0)</f>
        <v>Blue Tang</v>
      </c>
      <c r="J496" s="38" t="str">
        <f>VLOOKUP(H496,'Species List'!A$2:J$202,3,0)</f>
        <v>Acanthurus coeruleus</v>
      </c>
      <c r="K496" s="12" t="str">
        <f>VLOOKUP(H496,'[1]Species List'!A$2:I$202,4,0)</f>
        <v>Acanthuridae</v>
      </c>
      <c r="L496" s="38" t="str">
        <f>VLOOKUP(H496,'Species List'!A$2:J$202,5,0)</f>
        <v>Herbivore</v>
      </c>
      <c r="M496" s="60">
        <v>20</v>
      </c>
      <c r="N496" s="60">
        <v>1</v>
      </c>
      <c r="O496" s="60"/>
      <c r="P496" s="44">
        <f>VLOOKUP(H496,'Species List'!A$2:J$202,6,0)</f>
        <v>2.512E-2</v>
      </c>
      <c r="Q496" s="44">
        <f>VLOOKUP(H496,'Species List'!A$2:J$202,7,0)</f>
        <v>2.96</v>
      </c>
      <c r="R496" s="44">
        <f>VLOOKUP(H496,'Species List'!A$2:J$202,8,0)</f>
        <v>-2.8241999999999998</v>
      </c>
      <c r="S496" s="44">
        <f>VLOOKUP(H496,'Species List'!A$2:J$202,9,0)</f>
        <v>2.2637999999999998</v>
      </c>
      <c r="T496" s="44">
        <f t="shared" si="52"/>
        <v>178.26595997942468</v>
      </c>
      <c r="U496" s="88">
        <f t="shared" si="57"/>
        <v>242.58933511332035</v>
      </c>
      <c r="V496" s="91">
        <f t="shared" si="58"/>
        <v>242.58933511332035</v>
      </c>
    </row>
    <row r="497" spans="1:22" ht="16">
      <c r="A497" s="35">
        <v>2019</v>
      </c>
      <c r="B497" s="36">
        <v>43544</v>
      </c>
      <c r="C497" s="12" t="s">
        <v>388</v>
      </c>
      <c r="D497" s="12" t="s">
        <v>440</v>
      </c>
      <c r="E497" s="12">
        <v>8</v>
      </c>
      <c r="F497" s="37">
        <v>0.45833333333333298</v>
      </c>
      <c r="G497" s="12">
        <v>32</v>
      </c>
      <c r="H497" s="12" t="s">
        <v>274</v>
      </c>
      <c r="I497" s="12" t="str">
        <f>VLOOKUP(H497,'[1]Species List'!A$2:I$202,2,0)</f>
        <v>Princess Parrotfish</v>
      </c>
      <c r="J497" s="38" t="str">
        <f>VLOOKUP(H497,'Species List'!A$2:J$202,3,0)</f>
        <v>Scarus taeniopterus</v>
      </c>
      <c r="K497" s="12" t="str">
        <f>VLOOKUP(H497,'[1]Species List'!A$2:I$202,4,0)</f>
        <v>Scaridae</v>
      </c>
      <c r="L497" s="38" t="str">
        <f>VLOOKUP(H497,'Species List'!A$2:J$202,5,0)</f>
        <v>Herbivore</v>
      </c>
      <c r="M497" s="60">
        <v>15</v>
      </c>
      <c r="N497" s="60">
        <v>2</v>
      </c>
      <c r="O497" s="60" t="s">
        <v>368</v>
      </c>
      <c r="P497" s="44">
        <f>VLOOKUP(H497,'Species List'!A$2:J$202,6,0)</f>
        <v>3.3500000000000002E-2</v>
      </c>
      <c r="Q497" s="44">
        <f>VLOOKUP(H497,'Species List'!A$2:J$202,7,0)</f>
        <v>2.7086000000000001</v>
      </c>
      <c r="R497" s="44">
        <f>VLOOKUP(H497,'Species List'!A$2:J$202,8,0)</f>
        <v>-3.2256999999999998</v>
      </c>
      <c r="S497" s="44">
        <f>VLOOKUP(H497,'Species List'!A$2:J$202,9,0)</f>
        <v>2.3852000000000002</v>
      </c>
      <c r="T497" s="44">
        <f t="shared" si="52"/>
        <v>51.357702984233178</v>
      </c>
      <c r="U497" s="88">
        <f t="shared" si="57"/>
        <v>92.19616810425471</v>
      </c>
      <c r="V497" s="91">
        <f t="shared" si="58"/>
        <v>184.39233620850942</v>
      </c>
    </row>
    <row r="498" spans="1:22" ht="16">
      <c r="A498" s="35">
        <v>2019</v>
      </c>
      <c r="B498" s="36">
        <v>43544</v>
      </c>
      <c r="C498" s="12" t="s">
        <v>388</v>
      </c>
      <c r="D498" s="12" t="s">
        <v>440</v>
      </c>
      <c r="E498" s="12">
        <v>8</v>
      </c>
      <c r="F498" s="37">
        <v>0.45833333333333298</v>
      </c>
      <c r="G498" s="12">
        <v>32</v>
      </c>
      <c r="H498" s="12" t="s">
        <v>249</v>
      </c>
      <c r="I498" s="12" t="str">
        <f>VLOOKUP(H498,'[1]Species List'!A$2:I$202,2,0)</f>
        <v>Doctorfish</v>
      </c>
      <c r="J498" s="38" t="str">
        <f>VLOOKUP(H498,'Species List'!A$2:J$202,3,0)</f>
        <v>Acanthurus chirurgus</v>
      </c>
      <c r="K498" s="12" t="str">
        <f>VLOOKUP(H498,'[1]Species List'!A$2:I$202,4,0)</f>
        <v>Acanthuridae</v>
      </c>
      <c r="L498" s="38" t="str">
        <f>VLOOKUP(H498,'Species List'!A$2:J$202,5,0)</f>
        <v>Herbivore</v>
      </c>
      <c r="M498" s="60">
        <v>20</v>
      </c>
      <c r="N498" s="60">
        <v>1</v>
      </c>
      <c r="O498" s="60"/>
      <c r="P498" s="44">
        <f>VLOOKUP(H498,'Species List'!A$2:J$202,6,0)</f>
        <v>2.0889999999999999E-2</v>
      </c>
      <c r="Q498" s="44">
        <f>VLOOKUP(H498,'Species List'!A$2:J$202,7,0)</f>
        <v>2.96</v>
      </c>
      <c r="R498" s="44">
        <f>VLOOKUP(H498,'Species List'!A$2:J$202,8,0)</f>
        <v>-2.4262000000000001</v>
      </c>
      <c r="S498" s="44">
        <f>VLOOKUP(H498,'Species List'!A$2:J$202,9,0)</f>
        <v>2.0768</v>
      </c>
      <c r="T498" s="44">
        <f t="shared" si="52"/>
        <v>148.24744840645624</v>
      </c>
      <c r="U498" s="88">
        <f t="shared" si="57"/>
        <v>225.20555304089149</v>
      </c>
      <c r="V498" s="91">
        <f t="shared" si="58"/>
        <v>225.20555304089149</v>
      </c>
    </row>
    <row r="499" spans="1:22" ht="16">
      <c r="A499" s="35">
        <v>2019</v>
      </c>
      <c r="B499" s="36">
        <v>43544</v>
      </c>
      <c r="C499" s="12" t="s">
        <v>388</v>
      </c>
      <c r="D499" s="12" t="s">
        <v>440</v>
      </c>
      <c r="E499" s="12">
        <v>8</v>
      </c>
      <c r="F499" s="37">
        <v>0.45833333333333298</v>
      </c>
      <c r="G499" s="12">
        <v>32</v>
      </c>
      <c r="H499" s="12" t="s">
        <v>302</v>
      </c>
      <c r="I499" s="12" t="str">
        <f>VLOOKUP(H499,'[1]Species List'!A$2:I$202,2,0)</f>
        <v>Stoplight Parrotfish</v>
      </c>
      <c r="J499" s="38" t="str">
        <f>VLOOKUP(H499,'Species List'!A$2:J$202,3,0)</f>
        <v>Sparisoma viride</v>
      </c>
      <c r="K499" s="12" t="str">
        <f>VLOOKUP(H499,'[1]Species List'!A$2:I$202,4,0)</f>
        <v>Scaridae</v>
      </c>
      <c r="L499" s="38" t="str">
        <f>VLOOKUP(H499,'Species List'!A$2:J$202,5,0)</f>
        <v>Herbivore</v>
      </c>
      <c r="M499" s="60">
        <v>34</v>
      </c>
      <c r="N499" s="60">
        <v>2</v>
      </c>
      <c r="O499" s="60" t="s">
        <v>369</v>
      </c>
      <c r="P499" s="44">
        <f>VLOOKUP(H499,'Species List'!A$2:J$202,6,0)</f>
        <v>1.38E-2</v>
      </c>
      <c r="Q499" s="44">
        <f>VLOOKUP(H499,'Species List'!A$2:J$202,7,0)</f>
        <v>3.04</v>
      </c>
      <c r="R499" s="44">
        <f>VLOOKUP(H499,'Species List'!A$2:J$202,8,0)</f>
        <v>-4.4317000000000002</v>
      </c>
      <c r="S499" s="44">
        <f>VLOOKUP(H499,'Species List'!A$2:J$202,9,0)</f>
        <v>2.9051</v>
      </c>
      <c r="T499" s="44">
        <f t="shared" si="52"/>
        <v>624.56119053872885</v>
      </c>
      <c r="U499" s="88">
        <f t="shared" si="57"/>
        <v>836.56444365737127</v>
      </c>
      <c r="V499" s="91">
        <f t="shared" si="58"/>
        <v>1673.1288873147425</v>
      </c>
    </row>
    <row r="500" spans="1:22" ht="16">
      <c r="A500" s="35">
        <v>2019</v>
      </c>
      <c r="B500" s="36">
        <v>43544</v>
      </c>
      <c r="C500" s="12" t="s">
        <v>388</v>
      </c>
      <c r="D500" s="12" t="s">
        <v>440</v>
      </c>
      <c r="E500" s="12">
        <v>8</v>
      </c>
      <c r="F500" s="37">
        <v>0.45833333333333298</v>
      </c>
      <c r="G500" s="12">
        <v>32</v>
      </c>
      <c r="H500" s="12" t="s">
        <v>274</v>
      </c>
      <c r="I500" s="12" t="str">
        <f>VLOOKUP(H500,'[1]Species List'!A$2:I$202,2,0)</f>
        <v>Princess Parrotfish</v>
      </c>
      <c r="J500" s="38" t="str">
        <f>VLOOKUP(H500,'Species List'!A$2:J$202,3,0)</f>
        <v>Scarus taeniopterus</v>
      </c>
      <c r="K500" s="12" t="str">
        <f>VLOOKUP(H500,'[1]Species List'!A$2:I$202,4,0)</f>
        <v>Scaridae</v>
      </c>
      <c r="L500" s="38" t="str">
        <f>VLOOKUP(H500,'Species List'!A$2:J$202,5,0)</f>
        <v>Herbivore</v>
      </c>
      <c r="M500" s="60">
        <v>26</v>
      </c>
      <c r="N500" s="60">
        <v>1</v>
      </c>
      <c r="O500" s="60" t="s">
        <v>368</v>
      </c>
      <c r="P500" s="44">
        <f>VLOOKUP(H500,'Species List'!A$2:J$202,6,0)</f>
        <v>3.3500000000000002E-2</v>
      </c>
      <c r="Q500" s="44">
        <f>VLOOKUP(H500,'Species List'!A$2:J$202,7,0)</f>
        <v>2.7086000000000001</v>
      </c>
      <c r="R500" s="44">
        <f>VLOOKUP(H500,'Species List'!A$2:J$202,8,0)</f>
        <v>-3.2256999999999998</v>
      </c>
      <c r="S500" s="44">
        <f>VLOOKUP(H500,'Species List'!A$2:J$202,9,0)</f>
        <v>2.3852000000000002</v>
      </c>
      <c r="T500" s="44">
        <f t="shared" si="52"/>
        <v>227.84610949992882</v>
      </c>
      <c r="U500" s="88">
        <f t="shared" si="57"/>
        <v>342.3689962482149</v>
      </c>
      <c r="V500" s="91">
        <f t="shared" si="58"/>
        <v>342.3689962482149</v>
      </c>
    </row>
    <row r="501" spans="1:22" ht="16">
      <c r="A501" s="35">
        <v>2019</v>
      </c>
      <c r="B501" s="36">
        <v>43544</v>
      </c>
      <c r="C501" s="12" t="s">
        <v>388</v>
      </c>
      <c r="D501" s="12" t="s">
        <v>440</v>
      </c>
      <c r="E501" s="12">
        <v>8</v>
      </c>
      <c r="F501" s="37">
        <v>0.45833333333333298</v>
      </c>
      <c r="G501" s="12">
        <v>32</v>
      </c>
      <c r="H501" s="12" t="s">
        <v>280</v>
      </c>
      <c r="I501" s="12" t="str">
        <f>VLOOKUP(H501,'[1]Species List'!A$2:I$202,2,0)</f>
        <v>Redband Parrotfish</v>
      </c>
      <c r="J501" s="38" t="str">
        <f>VLOOKUP(H501,'Species List'!A$2:J$202,3,0)</f>
        <v>Sparisoma aurofrenatum</v>
      </c>
      <c r="K501" s="12" t="str">
        <f>VLOOKUP(H501,'[1]Species List'!A$2:I$202,4,0)</f>
        <v>Scaridae</v>
      </c>
      <c r="L501" s="38" t="str">
        <f>VLOOKUP(H501,'Species List'!A$2:J$202,5,0)</f>
        <v>Herbivore</v>
      </c>
      <c r="M501" s="60">
        <v>10</v>
      </c>
      <c r="N501" s="60">
        <v>1</v>
      </c>
      <c r="O501" s="60" t="s">
        <v>375</v>
      </c>
      <c r="P501" s="44">
        <f>VLOOKUP(H501,'Species List'!A$2:J$202,6,0)</f>
        <v>1.072E-2</v>
      </c>
      <c r="Q501" s="44">
        <f>VLOOKUP(H501,'Species List'!A$2:J$202,7,0)</f>
        <v>3.12</v>
      </c>
      <c r="R501" s="44">
        <f>VLOOKUP(H501,'Species List'!A$2:J$202,8,0)</f>
        <v>-4.0781000000000001</v>
      </c>
      <c r="S501" s="44">
        <f>VLOOKUP(H501,'Species List'!A$2:J$202,9,0)</f>
        <v>2.7437999999999998</v>
      </c>
      <c r="T501" s="44">
        <f t="shared" si="52"/>
        <v>14.131712237324704</v>
      </c>
      <c r="U501" s="88">
        <f t="shared" si="57"/>
        <v>25.674382081061271</v>
      </c>
      <c r="V501" s="91">
        <f t="shared" si="58"/>
        <v>25.674382081061271</v>
      </c>
    </row>
    <row r="502" spans="1:22" ht="16">
      <c r="A502" s="35">
        <v>2019</v>
      </c>
      <c r="B502" s="36">
        <v>43544</v>
      </c>
      <c r="C502" s="12" t="s">
        <v>388</v>
      </c>
      <c r="D502" s="12" t="s">
        <v>440</v>
      </c>
      <c r="E502" s="12">
        <v>8</v>
      </c>
      <c r="F502" s="37">
        <v>0.45833333333333298</v>
      </c>
      <c r="G502" s="12">
        <v>32</v>
      </c>
      <c r="H502" s="12" t="s">
        <v>237</v>
      </c>
      <c r="I502" s="12" t="str">
        <f>VLOOKUP(H502,'[1]Species List'!A$2:I$202,2,0)</f>
        <v>Blue Tang</v>
      </c>
      <c r="J502" s="38" t="str">
        <f>VLOOKUP(H502,'Species List'!A$2:J$202,3,0)</f>
        <v>Acanthurus coeruleus</v>
      </c>
      <c r="K502" s="12" t="str">
        <f>VLOOKUP(H502,'[1]Species List'!A$2:I$202,4,0)</f>
        <v>Acanthuridae</v>
      </c>
      <c r="L502" s="38" t="str">
        <f>VLOOKUP(H502,'Species List'!A$2:J$202,5,0)</f>
        <v>Herbivore</v>
      </c>
      <c r="M502" s="60">
        <v>20</v>
      </c>
      <c r="N502" s="60">
        <v>1</v>
      </c>
      <c r="O502" s="60"/>
      <c r="P502" s="44">
        <f>VLOOKUP(H502,'Species List'!A$2:J$202,6,0)</f>
        <v>2.512E-2</v>
      </c>
      <c r="Q502" s="44">
        <f>VLOOKUP(H502,'Species List'!A$2:J$202,7,0)</f>
        <v>2.96</v>
      </c>
      <c r="R502" s="44">
        <f>VLOOKUP(H502,'Species List'!A$2:J$202,8,0)</f>
        <v>-2.8241999999999998</v>
      </c>
      <c r="S502" s="44">
        <f>VLOOKUP(H502,'Species List'!A$2:J$202,9,0)</f>
        <v>2.2637999999999998</v>
      </c>
      <c r="T502" s="44">
        <f t="shared" si="52"/>
        <v>178.26595997942468</v>
      </c>
      <c r="U502" s="88">
        <f t="shared" si="57"/>
        <v>242.58933511332035</v>
      </c>
      <c r="V502" s="91">
        <f t="shared" si="58"/>
        <v>242.58933511332035</v>
      </c>
    </row>
    <row r="503" spans="1:22" ht="16">
      <c r="A503" s="35">
        <v>2019</v>
      </c>
      <c r="B503" s="36">
        <v>43544</v>
      </c>
      <c r="C503" s="12" t="s">
        <v>388</v>
      </c>
      <c r="D503" s="12" t="s">
        <v>440</v>
      </c>
      <c r="E503" s="12">
        <v>8</v>
      </c>
      <c r="F503" s="37">
        <v>0.45833333333333298</v>
      </c>
      <c r="G503" s="12">
        <v>32</v>
      </c>
      <c r="H503" s="12" t="s">
        <v>277</v>
      </c>
      <c r="I503" s="12" t="str">
        <f>VLOOKUP(H503,'[1]Species List'!A$2:I$202,2,0)</f>
        <v>Queen Parrotfish</v>
      </c>
      <c r="J503" s="38" t="str">
        <f>VLOOKUP(H503,'Species List'!A$2:J$202,3,0)</f>
        <v>Scarus vetula</v>
      </c>
      <c r="K503" s="12" t="str">
        <f>VLOOKUP(H503,'[1]Species List'!A$2:I$202,4,0)</f>
        <v>Scaridae</v>
      </c>
      <c r="L503" s="38" t="str">
        <f>VLOOKUP(H503,'Species List'!A$2:J$202,5,0)</f>
        <v>Herbivore</v>
      </c>
      <c r="M503" s="60">
        <v>23</v>
      </c>
      <c r="N503" s="60">
        <v>1</v>
      </c>
      <c r="O503" s="60" t="s">
        <v>368</v>
      </c>
      <c r="P503" s="44">
        <f>VLOOKUP(H503,'Species List'!A$2:J$202,6,0)</f>
        <v>1.38E-2</v>
      </c>
      <c r="Q503" s="44">
        <f>VLOOKUP(H503,'Species List'!A$2:J$202,7,0)</f>
        <v>3.03</v>
      </c>
      <c r="R503" s="44">
        <f>VLOOKUP(H503,'Species List'!A$2:J$202,8,0)</f>
        <v>-5.0162000000000004</v>
      </c>
      <c r="S503" s="44">
        <f>VLOOKUP(H503,'Species List'!A$2:J$202,9,0)</f>
        <v>3.1109</v>
      </c>
      <c r="T503" s="44">
        <f t="shared" si="52"/>
        <v>184.46519255545186</v>
      </c>
      <c r="U503" s="88">
        <f t="shared" si="57"/>
        <v>214.23929230422809</v>
      </c>
      <c r="V503" s="91">
        <f t="shared" si="58"/>
        <v>214.23929230422809</v>
      </c>
    </row>
    <row r="504" spans="1:22" ht="16">
      <c r="A504" s="35">
        <v>2019</v>
      </c>
      <c r="B504" s="36">
        <v>43544</v>
      </c>
      <c r="C504" s="12" t="s">
        <v>388</v>
      </c>
      <c r="D504" s="12" t="s">
        <v>440</v>
      </c>
      <c r="E504" s="12">
        <v>8</v>
      </c>
      <c r="F504" s="37">
        <v>0.45833333333333298</v>
      </c>
      <c r="G504" s="12">
        <v>32</v>
      </c>
      <c r="H504" s="12" t="s">
        <v>258</v>
      </c>
      <c r="I504" s="12" t="str">
        <f>VLOOKUP(H504,'[1]Species List'!A$2:I$202,2,0)</f>
        <v>Honeycomb Cowfish</v>
      </c>
      <c r="J504" s="38" t="str">
        <f>VLOOKUP(H504,'Species List'!A$2:J$202,3,0)</f>
        <v>Acanthostracion polygonia</v>
      </c>
      <c r="K504" s="12" t="str">
        <f>VLOOKUP(H504,'[1]Species List'!A$2:I$202,4,0)</f>
        <v>Ostraciidae</v>
      </c>
      <c r="L504" s="38" t="str">
        <f>VLOOKUP(H504,'Species List'!A$2:J$202,5,0)</f>
        <v>Omnivore</v>
      </c>
      <c r="M504" s="60">
        <v>31</v>
      </c>
      <c r="N504" s="60">
        <v>1</v>
      </c>
      <c r="O504" s="60"/>
      <c r="P504" s="44">
        <f>VLOOKUP(H504,'Species List'!A$2:J$202,6,0)</f>
        <v>2.818E-2</v>
      </c>
      <c r="Q504" s="44">
        <f>VLOOKUP(H504,'Species List'!A$2:J$202,7,0)</f>
        <v>2.83</v>
      </c>
      <c r="R504" s="44" t="str">
        <f>VLOOKUP(H504,'Species List'!A$2:J$202,8,0)</f>
        <v>NA</v>
      </c>
      <c r="S504" s="44" t="str">
        <f>VLOOKUP(H504,'Species List'!A$2:J$202,9,0)</f>
        <v>NA</v>
      </c>
      <c r="T504" s="44">
        <f t="shared" si="52"/>
        <v>468.26810985206288</v>
      </c>
      <c r="U504" s="87" t="s">
        <v>450</v>
      </c>
      <c r="V504" s="91">
        <f t="shared" ref="V504:V525" si="59">N504*T504</f>
        <v>468.26810985206288</v>
      </c>
    </row>
    <row r="505" spans="1:22" ht="16">
      <c r="A505" s="35">
        <v>2019</v>
      </c>
      <c r="B505" s="36">
        <v>43544</v>
      </c>
      <c r="C505" s="12" t="s">
        <v>388</v>
      </c>
      <c r="D505" s="12" t="s">
        <v>440</v>
      </c>
      <c r="E505" s="12">
        <v>8</v>
      </c>
      <c r="F505" s="37">
        <v>0.45833333333333298</v>
      </c>
      <c r="G505" s="12">
        <v>32</v>
      </c>
      <c r="H505" s="12" t="s">
        <v>242</v>
      </c>
      <c r="I505" s="12" t="str">
        <f>VLOOKUP(H505,'[1]Species List'!A$2:I$202,2,0)</f>
        <v xml:space="preserve">Sharp-nose puffer </v>
      </c>
      <c r="J505" s="38" t="str">
        <f>VLOOKUP(H505,'Species List'!A$2:J$202,3,0)</f>
        <v>Canthigaster rostrata</v>
      </c>
      <c r="K505" s="12" t="str">
        <f>VLOOKUP(H505,'[1]Species List'!A$2:I$202,4,0)</f>
        <v>Tetraodontidae</v>
      </c>
      <c r="L505" s="38" t="str">
        <f>VLOOKUP(H505,'Species List'!A$2:J$202,5,0)</f>
        <v>Omnivore</v>
      </c>
      <c r="M505" s="60">
        <v>4</v>
      </c>
      <c r="N505" s="60">
        <v>5</v>
      </c>
      <c r="O505" s="60"/>
      <c r="P505" s="44">
        <f>VLOOKUP(H505,'Species List'!A$2:J$202,6,0)</f>
        <v>2.239E-2</v>
      </c>
      <c r="Q505" s="44">
        <f>VLOOKUP(H505,'Species List'!A$2:J$202,7,0)</f>
        <v>2.96</v>
      </c>
      <c r="R505" s="44" t="str">
        <f>VLOOKUP(H505,'Species List'!A$2:J$202,8,0)</f>
        <v>NA</v>
      </c>
      <c r="S505" s="44" t="str">
        <f>VLOOKUP(H505,'Species List'!A$2:J$202,9,0)</f>
        <v>NA</v>
      </c>
      <c r="T505" s="44">
        <f t="shared" si="52"/>
        <v>1.3556627654519102</v>
      </c>
      <c r="U505" s="87" t="s">
        <v>450</v>
      </c>
      <c r="V505" s="91">
        <f t="shared" si="59"/>
        <v>6.7783138272595513</v>
      </c>
    </row>
    <row r="506" spans="1:22" ht="16">
      <c r="A506" s="35">
        <v>2019</v>
      </c>
      <c r="B506" s="36">
        <v>43544</v>
      </c>
      <c r="C506" s="12" t="s">
        <v>388</v>
      </c>
      <c r="D506" s="12" t="s">
        <v>440</v>
      </c>
      <c r="E506" s="12">
        <v>8</v>
      </c>
      <c r="F506" s="37">
        <v>0.45833333333333298</v>
      </c>
      <c r="G506" s="12">
        <v>32</v>
      </c>
      <c r="H506" s="12" t="s">
        <v>242</v>
      </c>
      <c r="I506" s="12" t="str">
        <f>VLOOKUP(H506,'[1]Species List'!A$2:I$202,2,0)</f>
        <v xml:space="preserve">Sharp-nose puffer </v>
      </c>
      <c r="J506" s="38" t="str">
        <f>VLOOKUP(H506,'Species List'!A$2:J$202,3,0)</f>
        <v>Canthigaster rostrata</v>
      </c>
      <c r="K506" s="12" t="str">
        <f>VLOOKUP(H506,'[1]Species List'!A$2:I$202,4,0)</f>
        <v>Tetraodontidae</v>
      </c>
      <c r="L506" s="38" t="str">
        <f>VLOOKUP(H506,'Species List'!A$2:J$202,5,0)</f>
        <v>Omnivore</v>
      </c>
      <c r="M506" s="60">
        <v>4</v>
      </c>
      <c r="N506" s="60">
        <v>4</v>
      </c>
      <c r="O506" s="60"/>
      <c r="P506" s="44">
        <f>VLOOKUP(H506,'Species List'!A$2:J$202,6,0)</f>
        <v>2.239E-2</v>
      </c>
      <c r="Q506" s="44">
        <f>VLOOKUP(H506,'Species List'!A$2:J$202,7,0)</f>
        <v>2.96</v>
      </c>
      <c r="R506" s="44" t="str">
        <f>VLOOKUP(H506,'Species List'!A$2:J$202,8,0)</f>
        <v>NA</v>
      </c>
      <c r="S506" s="44" t="str">
        <f>VLOOKUP(H506,'Species List'!A$2:J$202,9,0)</f>
        <v>NA</v>
      </c>
      <c r="T506" s="44">
        <f t="shared" si="52"/>
        <v>1.3556627654519102</v>
      </c>
      <c r="U506" s="87" t="s">
        <v>450</v>
      </c>
      <c r="V506" s="91">
        <f t="shared" si="59"/>
        <v>5.4226510618076409</v>
      </c>
    </row>
    <row r="507" spans="1:22" ht="16">
      <c r="A507" s="35">
        <v>2019</v>
      </c>
      <c r="B507" s="36">
        <v>43544</v>
      </c>
      <c r="C507" s="12" t="s">
        <v>388</v>
      </c>
      <c r="D507" s="12" t="s">
        <v>440</v>
      </c>
      <c r="E507" s="12">
        <v>9</v>
      </c>
      <c r="F507" s="37">
        <v>0.45833333333333298</v>
      </c>
      <c r="G507" s="12">
        <v>32</v>
      </c>
      <c r="H507" s="12" t="s">
        <v>286</v>
      </c>
      <c r="I507" s="12" t="str">
        <f>VLOOKUP(H507,'[1]Species List'!A$2:I$202,2,0)</f>
        <v>Schoolmaster snapper</v>
      </c>
      <c r="J507" s="38" t="str">
        <f>VLOOKUP(H507,'Species List'!A$2:J$202,3,0)</f>
        <v>Lutjanus apodus</v>
      </c>
      <c r="K507" s="12" t="str">
        <f>VLOOKUP(H507,'[1]Species List'!A$2:I$202,4,0)</f>
        <v>Lutjanidae</v>
      </c>
      <c r="L507" s="38" t="str">
        <f>VLOOKUP(H507,'Species List'!A$2:J$202,5,0)</f>
        <v>Carnivore</v>
      </c>
      <c r="M507" s="60">
        <v>27</v>
      </c>
      <c r="N507" s="60">
        <v>1</v>
      </c>
      <c r="O507" s="60"/>
      <c r="P507" s="44">
        <f>VLOOKUP(H507,'Species List'!A$2:J$202,6,0)</f>
        <v>1.413E-2</v>
      </c>
      <c r="Q507" s="44">
        <f>VLOOKUP(H507,'Species List'!A$2:J$202,7,0)</f>
        <v>2.98</v>
      </c>
      <c r="R507" s="44" t="str">
        <f>VLOOKUP(H507,'Species List'!A$2:J$202,8,0)</f>
        <v>NA</v>
      </c>
      <c r="S507" s="44" t="str">
        <f>VLOOKUP(H507,'Species List'!A$2:J$202,9,0)</f>
        <v>NA</v>
      </c>
      <c r="T507" s="44">
        <f t="shared" si="52"/>
        <v>260.37913448216148</v>
      </c>
      <c r="U507" s="87" t="s">
        <v>450</v>
      </c>
      <c r="V507" s="91">
        <f t="shared" si="59"/>
        <v>260.37913448216148</v>
      </c>
    </row>
    <row r="508" spans="1:22" ht="16">
      <c r="A508" s="35">
        <v>2019</v>
      </c>
      <c r="B508" s="36">
        <v>43544</v>
      </c>
      <c r="C508" s="12" t="s">
        <v>388</v>
      </c>
      <c r="D508" s="12" t="s">
        <v>440</v>
      </c>
      <c r="E508" s="12">
        <v>9</v>
      </c>
      <c r="F508" s="37">
        <v>0.45833333333333298</v>
      </c>
      <c r="G508" s="12">
        <v>32</v>
      </c>
      <c r="H508" s="12" t="s">
        <v>253</v>
      </c>
      <c r="I508" s="12" t="str">
        <f>VLOOKUP(H508,'[1]Species List'!A$2:I$202,2,0)</f>
        <v>French Grunt</v>
      </c>
      <c r="J508" s="38" t="str">
        <f>VLOOKUP(H508,'Species List'!A$2:J$202,3,0)</f>
        <v>Haemulon flavolineatum</v>
      </c>
      <c r="K508" s="12" t="str">
        <f>VLOOKUP(H508,'[1]Species List'!A$2:I$202,4,0)</f>
        <v>Haemulidae</v>
      </c>
      <c r="L508" s="38" t="str">
        <f>VLOOKUP(H508,'Species List'!A$2:J$202,5,0)</f>
        <v>Carnivore</v>
      </c>
      <c r="M508" s="60">
        <v>20</v>
      </c>
      <c r="N508" s="60">
        <v>2</v>
      </c>
      <c r="O508" s="60"/>
      <c r="P508" s="44">
        <f>VLOOKUP(H508,'Species List'!A$2:J$202,6,0)</f>
        <v>1.349E-2</v>
      </c>
      <c r="Q508" s="44">
        <f>VLOOKUP(H508,'Species List'!A$2:J$202,7,0)</f>
        <v>3</v>
      </c>
      <c r="R508" s="44" t="str">
        <f>VLOOKUP(H508,'Species List'!A$2:J$202,8,0)</f>
        <v>NA</v>
      </c>
      <c r="S508" s="44" t="str">
        <f>VLOOKUP(H508,'Species List'!A$2:J$202,9,0)</f>
        <v>NA</v>
      </c>
      <c r="T508" s="44">
        <f t="shared" si="52"/>
        <v>107.92</v>
      </c>
      <c r="U508" s="87" t="s">
        <v>450</v>
      </c>
      <c r="V508" s="91">
        <f t="shared" si="59"/>
        <v>215.84</v>
      </c>
    </row>
    <row r="509" spans="1:22" ht="16">
      <c r="A509" s="35">
        <v>2019</v>
      </c>
      <c r="B509" s="36">
        <v>43544</v>
      </c>
      <c r="C509" s="12" t="s">
        <v>388</v>
      </c>
      <c r="D509" s="12" t="s">
        <v>440</v>
      </c>
      <c r="E509" s="12">
        <v>9</v>
      </c>
      <c r="F509" s="37">
        <v>0.45833333333333298</v>
      </c>
      <c r="G509" s="12">
        <v>32</v>
      </c>
      <c r="H509" s="12" t="s">
        <v>252</v>
      </c>
      <c r="I509" s="12" t="str">
        <f>VLOOKUP(H509,'[1]Species List'!A$2:I$202,2,0)</f>
        <v>French Angelfish</v>
      </c>
      <c r="J509" s="38" t="str">
        <f>VLOOKUP(H509,'Species List'!A$2:J$202,3,0)</f>
        <v>Pomacanthus paru</v>
      </c>
      <c r="K509" s="12" t="str">
        <f>VLOOKUP(H509,'[1]Species List'!A$2:I$202,4,0)</f>
        <v>Pomacanthidae</v>
      </c>
      <c r="L509" s="38" t="str">
        <f>VLOOKUP(H509,'Species List'!A$2:J$202,5,0)</f>
        <v>Carnivore</v>
      </c>
      <c r="M509" s="60">
        <v>26</v>
      </c>
      <c r="N509" s="60">
        <v>1</v>
      </c>
      <c r="O509" s="60"/>
      <c r="P509" s="44">
        <f>VLOOKUP(H509,'Species List'!A$2:J$202,6,0)</f>
        <v>3.09E-2</v>
      </c>
      <c r="Q509" s="44">
        <f>VLOOKUP(H509,'Species List'!A$2:J$202,7,0)</f>
        <v>2.95</v>
      </c>
      <c r="R509" s="44" t="str">
        <f>VLOOKUP(H509,'Species List'!A$2:J$202,8,0)</f>
        <v>NA</v>
      </c>
      <c r="S509" s="44" t="str">
        <f>VLOOKUP(H509,'Species List'!A$2:J$202,9,0)</f>
        <v>NA</v>
      </c>
      <c r="T509" s="44">
        <f t="shared" si="52"/>
        <v>461.45553114513183</v>
      </c>
      <c r="U509" s="87" t="s">
        <v>450</v>
      </c>
      <c r="V509" s="91">
        <f t="shared" si="59"/>
        <v>461.45553114513183</v>
      </c>
    </row>
    <row r="510" spans="1:22" ht="16">
      <c r="A510" s="35">
        <v>2019</v>
      </c>
      <c r="B510" s="36">
        <v>43544</v>
      </c>
      <c r="C510" s="12" t="s">
        <v>388</v>
      </c>
      <c r="D510" s="12" t="s">
        <v>440</v>
      </c>
      <c r="E510" s="12">
        <v>9</v>
      </c>
      <c r="F510" s="37">
        <v>0.45833333333333298</v>
      </c>
      <c r="G510" s="12">
        <v>32</v>
      </c>
      <c r="H510" s="12" t="s">
        <v>251</v>
      </c>
      <c r="I510" s="12" t="str">
        <f>VLOOKUP(H510,'[1]Species List'!A$2:I$202,2,0)</f>
        <v>Foureye Butterflyfish</v>
      </c>
      <c r="J510" s="38" t="str">
        <f>VLOOKUP(H510,'Species List'!A$2:J$202,3,0)</f>
        <v>Chaetodon capistratus</v>
      </c>
      <c r="K510" s="12" t="str">
        <f>VLOOKUP(H510,'[1]Species List'!A$2:I$202,4,0)</f>
        <v>Chaetodontidae</v>
      </c>
      <c r="L510" s="38" t="str">
        <f>VLOOKUP(H510,'Species List'!A$2:J$202,5,0)</f>
        <v>Carnivore</v>
      </c>
      <c r="M510" s="60">
        <v>12</v>
      </c>
      <c r="N510" s="60">
        <v>1</v>
      </c>
      <c r="O510" s="60"/>
      <c r="P510" s="44">
        <f>VLOOKUP(H510,'Species List'!A$2:J$202,6,0)</f>
        <v>2.512E-2</v>
      </c>
      <c r="Q510" s="44">
        <f>VLOOKUP(H510,'Species List'!A$2:J$202,7,0)</f>
        <v>3.1</v>
      </c>
      <c r="R510" s="44" t="str">
        <f>VLOOKUP(H510,'Species List'!A$2:J$202,8,0)</f>
        <v>NA</v>
      </c>
      <c r="S510" s="44" t="str">
        <f>VLOOKUP(H510,'Species List'!A$2:J$202,9,0)</f>
        <v>NA</v>
      </c>
      <c r="T510" s="44">
        <f t="shared" si="52"/>
        <v>55.652092436993136</v>
      </c>
      <c r="U510" s="87" t="s">
        <v>450</v>
      </c>
      <c r="V510" s="91">
        <f t="shared" si="59"/>
        <v>55.652092436993136</v>
      </c>
    </row>
    <row r="511" spans="1:22" ht="16">
      <c r="A511" s="35">
        <v>2019</v>
      </c>
      <c r="B511" s="36">
        <v>43544</v>
      </c>
      <c r="C511" s="12" t="s">
        <v>388</v>
      </c>
      <c r="D511" s="12" t="s">
        <v>440</v>
      </c>
      <c r="E511" s="12">
        <v>9</v>
      </c>
      <c r="F511" s="37">
        <v>0.45833333333333298</v>
      </c>
      <c r="G511" s="12">
        <v>32</v>
      </c>
      <c r="H511" s="12" t="s">
        <v>233</v>
      </c>
      <c r="I511" s="12" t="str">
        <f>VLOOKUP(H511,'[1]Species List'!A$2:I$202,2,0)</f>
        <v>Blackbar soldierfish</v>
      </c>
      <c r="J511" s="38" t="str">
        <f>VLOOKUP(H511,'Species List'!A$2:J$202,3,0)</f>
        <v xml:space="preserve">Myripristis jacobus </v>
      </c>
      <c r="K511" s="12" t="str">
        <f>VLOOKUP(H511,'[1]Species List'!A$2:I$202,4,0)</f>
        <v>Holocentridae</v>
      </c>
      <c r="L511" s="38" t="str">
        <f>VLOOKUP(H511,'Species List'!A$2:J$202,5,0)</f>
        <v>Carnivore</v>
      </c>
      <c r="M511" s="60">
        <v>15</v>
      </c>
      <c r="N511" s="60">
        <v>2</v>
      </c>
      <c r="O511" s="60"/>
      <c r="P511" s="44">
        <f>VLOOKUP(H511,'Species List'!A$2:J$202,6,0)</f>
        <v>1.2019999999999999E-2</v>
      </c>
      <c r="Q511" s="44">
        <f>VLOOKUP(H511,'Species List'!A$2:J$202,7,0)</f>
        <v>3.06</v>
      </c>
      <c r="R511" s="44" t="str">
        <f>VLOOKUP(H511,'Species List'!A$2:J$202,8,0)</f>
        <v>NA</v>
      </c>
      <c r="S511" s="44" t="str">
        <f>VLOOKUP(H511,'Species List'!A$2:J$202,9,0)</f>
        <v>NA</v>
      </c>
      <c r="T511" s="44">
        <f t="shared" si="52"/>
        <v>47.724756406775086</v>
      </c>
      <c r="U511" s="87" t="s">
        <v>450</v>
      </c>
      <c r="V511" s="91">
        <f t="shared" si="59"/>
        <v>95.449512813550172</v>
      </c>
    </row>
    <row r="512" spans="1:22" ht="16">
      <c r="A512" s="35">
        <v>2019</v>
      </c>
      <c r="B512" s="36">
        <v>43544</v>
      </c>
      <c r="C512" s="12" t="s">
        <v>388</v>
      </c>
      <c r="D512" s="12" t="s">
        <v>440</v>
      </c>
      <c r="E512" s="12">
        <v>9</v>
      </c>
      <c r="F512" s="37">
        <v>0.45833333333333298</v>
      </c>
      <c r="G512" s="12">
        <v>32</v>
      </c>
      <c r="H512" s="12" t="s">
        <v>313</v>
      </c>
      <c r="I512" s="12" t="str">
        <f>VLOOKUP(H512,'[1]Species List'!A$2:I$202,2,0)</f>
        <v>Yellowtail Snapper</v>
      </c>
      <c r="J512" s="38" t="str">
        <f>VLOOKUP(H512,'Species List'!A$2:J$202,3,0)</f>
        <v>Ocyurus chrysurus</v>
      </c>
      <c r="K512" s="12" t="str">
        <f>VLOOKUP(H512,'[1]Species List'!A$2:I$202,4,0)</f>
        <v>Lutjanidae</v>
      </c>
      <c r="L512" s="38" t="str">
        <f>VLOOKUP(H512,'Species List'!A$2:J$202,5,0)</f>
        <v>Carnivore</v>
      </c>
      <c r="M512" s="60">
        <v>23</v>
      </c>
      <c r="N512" s="60">
        <v>1</v>
      </c>
      <c r="O512" s="60"/>
      <c r="P512" s="44">
        <f>VLOOKUP(H512,'Species List'!A$2:J$202,6,0)</f>
        <v>1.4789999999999999E-2</v>
      </c>
      <c r="Q512" s="44">
        <f>VLOOKUP(H512,'Species List'!A$2:J$202,7,0)</f>
        <v>2.95</v>
      </c>
      <c r="R512" s="44" t="str">
        <f>VLOOKUP(H512,'Species List'!A$2:J$202,8,0)</f>
        <v>NA</v>
      </c>
      <c r="S512" s="44" t="str">
        <f>VLOOKUP(H512,'Species List'!A$2:J$202,9,0)</f>
        <v>NA</v>
      </c>
      <c r="T512" s="44">
        <f t="shared" si="52"/>
        <v>153.8385898245711</v>
      </c>
      <c r="U512" s="87" t="s">
        <v>450</v>
      </c>
      <c r="V512" s="91">
        <f t="shared" si="59"/>
        <v>153.8385898245711</v>
      </c>
    </row>
    <row r="513" spans="1:22" ht="16">
      <c r="A513" s="35">
        <v>2019</v>
      </c>
      <c r="B513" s="36">
        <v>43544</v>
      </c>
      <c r="C513" s="12" t="s">
        <v>388</v>
      </c>
      <c r="D513" s="12" t="s">
        <v>440</v>
      </c>
      <c r="E513" s="12">
        <v>9</v>
      </c>
      <c r="F513" s="37">
        <v>0.45833333333333298</v>
      </c>
      <c r="G513" s="12">
        <v>32</v>
      </c>
      <c r="H513" s="12" t="s">
        <v>292</v>
      </c>
      <c r="I513" s="12" t="str">
        <f>VLOOKUP(H513,'[1]Species List'!A$2:I$202,2,0)</f>
        <v>Smallmouth Grunt</v>
      </c>
      <c r="J513" s="38" t="str">
        <f>VLOOKUP(H513,'Species List'!A$2:J$202,3,0)</f>
        <v>Haemulon chrysargyreum</v>
      </c>
      <c r="K513" s="12" t="str">
        <f>VLOOKUP(H513,'[1]Species List'!A$2:I$202,4,0)</f>
        <v>Haemulidae</v>
      </c>
      <c r="L513" s="38" t="str">
        <f>VLOOKUP(H513,'Species List'!A$2:J$202,5,0)</f>
        <v>Carnivore</v>
      </c>
      <c r="M513" s="60">
        <v>15</v>
      </c>
      <c r="N513" s="60">
        <v>4</v>
      </c>
      <c r="O513" s="60"/>
      <c r="P513" s="44">
        <f>VLOOKUP(H513,'Species List'!A$2:J$202,6,0)</f>
        <v>1.259E-2</v>
      </c>
      <c r="Q513" s="44">
        <f>VLOOKUP(H513,'Species List'!A$2:J$202,7,0)</f>
        <v>2.99</v>
      </c>
      <c r="R513" s="44" t="str">
        <f>VLOOKUP(H513,'Species List'!A$2:J$202,8,0)</f>
        <v>NA</v>
      </c>
      <c r="S513" s="44" t="str">
        <f>VLOOKUP(H513,'Species List'!A$2:J$202,9,0)</f>
        <v>NA</v>
      </c>
      <c r="T513" s="44">
        <f t="shared" si="52"/>
        <v>41.356006478222746</v>
      </c>
      <c r="U513" s="87" t="s">
        <v>450</v>
      </c>
      <c r="V513" s="91">
        <f t="shared" si="59"/>
        <v>165.42402591289098</v>
      </c>
    </row>
    <row r="514" spans="1:22" ht="16">
      <c r="A514" s="35">
        <v>2019</v>
      </c>
      <c r="B514" s="36">
        <v>43544</v>
      </c>
      <c r="C514" s="12" t="s">
        <v>388</v>
      </c>
      <c r="D514" s="12" t="s">
        <v>440</v>
      </c>
      <c r="E514" s="12">
        <v>9</v>
      </c>
      <c r="F514" s="37">
        <v>0.45833333333333298</v>
      </c>
      <c r="G514" s="12">
        <v>32</v>
      </c>
      <c r="H514" s="12" t="s">
        <v>292</v>
      </c>
      <c r="I514" s="12" t="str">
        <f>VLOOKUP(H514,'[1]Species List'!A$2:I$202,2,0)</f>
        <v>Smallmouth Grunt</v>
      </c>
      <c r="J514" s="38" t="str">
        <f>VLOOKUP(H514,'Species List'!A$2:J$202,3,0)</f>
        <v>Haemulon chrysargyreum</v>
      </c>
      <c r="K514" s="12" t="str">
        <f>VLOOKUP(H514,'[1]Species List'!A$2:I$202,4,0)</f>
        <v>Haemulidae</v>
      </c>
      <c r="L514" s="38" t="str">
        <f>VLOOKUP(H514,'Species List'!A$2:J$202,5,0)</f>
        <v>Carnivore</v>
      </c>
      <c r="M514" s="60">
        <v>15</v>
      </c>
      <c r="N514" s="60">
        <v>1</v>
      </c>
      <c r="O514" s="60"/>
      <c r="P514" s="44">
        <f>VLOOKUP(H514,'Species List'!A$2:J$202,6,0)</f>
        <v>1.259E-2</v>
      </c>
      <c r="Q514" s="44">
        <f>VLOOKUP(H514,'Species List'!A$2:J$202,7,0)</f>
        <v>2.99</v>
      </c>
      <c r="R514" s="44" t="str">
        <f>VLOOKUP(H514,'Species List'!A$2:J$202,8,0)</f>
        <v>NA</v>
      </c>
      <c r="S514" s="44" t="str">
        <f>VLOOKUP(H514,'Species List'!A$2:J$202,9,0)</f>
        <v>NA</v>
      </c>
      <c r="T514" s="44">
        <f t="shared" ref="T514:T577" si="60">P514*M514^Q514</f>
        <v>41.356006478222746</v>
      </c>
      <c r="U514" s="87" t="s">
        <v>450</v>
      </c>
      <c r="V514" s="91">
        <f t="shared" si="59"/>
        <v>41.356006478222746</v>
      </c>
    </row>
    <row r="515" spans="1:22" ht="16">
      <c r="A515" s="35">
        <v>2019</v>
      </c>
      <c r="B515" s="36">
        <v>43544</v>
      </c>
      <c r="C515" s="12" t="s">
        <v>388</v>
      </c>
      <c r="D515" s="12" t="s">
        <v>440</v>
      </c>
      <c r="E515" s="12">
        <v>9</v>
      </c>
      <c r="F515" s="37">
        <v>0.45833333333333298</v>
      </c>
      <c r="G515" s="12">
        <v>32</v>
      </c>
      <c r="H515" s="12" t="s">
        <v>286</v>
      </c>
      <c r="I515" s="12" t="str">
        <f>VLOOKUP(H515,'[1]Species List'!A$2:I$202,2,0)</f>
        <v>Schoolmaster snapper</v>
      </c>
      <c r="J515" s="38" t="str">
        <f>VLOOKUP(H515,'Species List'!A$2:J$202,3,0)</f>
        <v>Lutjanus apodus</v>
      </c>
      <c r="K515" s="12" t="str">
        <f>VLOOKUP(H515,'[1]Species List'!A$2:I$202,4,0)</f>
        <v>Lutjanidae</v>
      </c>
      <c r="L515" s="38" t="str">
        <f>VLOOKUP(H515,'Species List'!A$2:J$202,5,0)</f>
        <v>Carnivore</v>
      </c>
      <c r="M515" s="60">
        <v>23</v>
      </c>
      <c r="N515" s="60">
        <v>1</v>
      </c>
      <c r="O515" s="60"/>
      <c r="P515" s="44">
        <f>VLOOKUP(H515,'Species List'!A$2:J$202,6,0)</f>
        <v>1.413E-2</v>
      </c>
      <c r="Q515" s="44">
        <f>VLOOKUP(H515,'Species List'!A$2:J$202,7,0)</f>
        <v>2.98</v>
      </c>
      <c r="R515" s="44" t="str">
        <f>VLOOKUP(H515,'Species List'!A$2:J$202,8,0)</f>
        <v>NA</v>
      </c>
      <c r="S515" s="44" t="str">
        <f>VLOOKUP(H515,'Species List'!A$2:J$202,9,0)</f>
        <v>NA</v>
      </c>
      <c r="T515" s="44">
        <f t="shared" si="60"/>
        <v>161.46972780857686</v>
      </c>
      <c r="U515" s="87" t="s">
        <v>450</v>
      </c>
      <c r="V515" s="91">
        <f t="shared" si="59"/>
        <v>161.46972780857686</v>
      </c>
    </row>
    <row r="516" spans="1:22" ht="16">
      <c r="A516" s="35">
        <v>2019</v>
      </c>
      <c r="B516" s="36">
        <v>43544</v>
      </c>
      <c r="C516" s="12" t="s">
        <v>388</v>
      </c>
      <c r="D516" s="12" t="s">
        <v>440</v>
      </c>
      <c r="E516" s="12">
        <v>9</v>
      </c>
      <c r="F516" s="37">
        <v>0.45833333333333298</v>
      </c>
      <c r="G516" s="12">
        <v>32</v>
      </c>
      <c r="H516" s="12" t="s">
        <v>253</v>
      </c>
      <c r="I516" s="12" t="str">
        <f>VLOOKUP(H516,'[1]Species List'!A$2:I$202,2,0)</f>
        <v>French Grunt</v>
      </c>
      <c r="J516" s="38" t="str">
        <f>VLOOKUP(H516,'Species List'!A$2:J$202,3,0)</f>
        <v>Haemulon flavolineatum</v>
      </c>
      <c r="K516" s="12" t="str">
        <f>VLOOKUP(H516,'[1]Species List'!A$2:I$202,4,0)</f>
        <v>Haemulidae</v>
      </c>
      <c r="L516" s="38" t="str">
        <f>VLOOKUP(H516,'Species List'!A$2:J$202,5,0)</f>
        <v>Carnivore</v>
      </c>
      <c r="M516" s="60">
        <v>17</v>
      </c>
      <c r="N516" s="60">
        <v>1</v>
      </c>
      <c r="O516" s="60"/>
      <c r="P516" s="44">
        <f>VLOOKUP(H516,'Species List'!A$2:J$202,6,0)</f>
        <v>1.349E-2</v>
      </c>
      <c r="Q516" s="44">
        <f>VLOOKUP(H516,'Species List'!A$2:J$202,7,0)</f>
        <v>3</v>
      </c>
      <c r="R516" s="44" t="str">
        <f>VLOOKUP(H516,'Species List'!A$2:J$202,8,0)</f>
        <v>NA</v>
      </c>
      <c r="S516" s="44" t="str">
        <f>VLOOKUP(H516,'Species List'!A$2:J$202,9,0)</f>
        <v>NA</v>
      </c>
      <c r="T516" s="44">
        <f t="shared" si="60"/>
        <v>66.27637</v>
      </c>
      <c r="U516" s="87" t="s">
        <v>450</v>
      </c>
      <c r="V516" s="91">
        <f t="shared" si="59"/>
        <v>66.27637</v>
      </c>
    </row>
    <row r="517" spans="1:22" ht="16">
      <c r="A517" s="35">
        <v>2019</v>
      </c>
      <c r="B517" s="36">
        <v>43544</v>
      </c>
      <c r="C517" s="12" t="s">
        <v>388</v>
      </c>
      <c r="D517" s="12" t="s">
        <v>440</v>
      </c>
      <c r="E517" s="12">
        <v>9</v>
      </c>
      <c r="F517" s="37">
        <v>0.45833333333333298</v>
      </c>
      <c r="G517" s="12">
        <v>32</v>
      </c>
      <c r="H517" s="12" t="s">
        <v>292</v>
      </c>
      <c r="I517" s="12" t="str">
        <f>VLOOKUP(H517,'[1]Species List'!A$2:I$202,2,0)</f>
        <v>Smallmouth Grunt</v>
      </c>
      <c r="J517" s="38" t="str">
        <f>VLOOKUP(H517,'Species List'!A$2:J$202,3,0)</f>
        <v>Haemulon chrysargyreum</v>
      </c>
      <c r="K517" s="12" t="str">
        <f>VLOOKUP(H517,'[1]Species List'!A$2:I$202,4,0)</f>
        <v>Haemulidae</v>
      </c>
      <c r="L517" s="38" t="str">
        <f>VLOOKUP(H517,'Species List'!A$2:J$202,5,0)</f>
        <v>Carnivore</v>
      </c>
      <c r="M517" s="60">
        <v>15</v>
      </c>
      <c r="N517" s="60">
        <v>3</v>
      </c>
      <c r="O517" s="60"/>
      <c r="P517" s="44">
        <f>VLOOKUP(H517,'Species List'!A$2:J$202,6,0)</f>
        <v>1.259E-2</v>
      </c>
      <c r="Q517" s="44">
        <f>VLOOKUP(H517,'Species List'!A$2:J$202,7,0)</f>
        <v>2.99</v>
      </c>
      <c r="R517" s="44" t="str">
        <f>VLOOKUP(H517,'Species List'!A$2:J$202,8,0)</f>
        <v>NA</v>
      </c>
      <c r="S517" s="44" t="str">
        <f>VLOOKUP(H517,'Species List'!A$2:J$202,9,0)</f>
        <v>NA</v>
      </c>
      <c r="T517" s="44">
        <f t="shared" si="60"/>
        <v>41.356006478222746</v>
      </c>
      <c r="U517" s="87" t="s">
        <v>450</v>
      </c>
      <c r="V517" s="91">
        <f t="shared" si="59"/>
        <v>124.06801943466823</v>
      </c>
    </row>
    <row r="518" spans="1:22" ht="16">
      <c r="A518" s="35">
        <v>2019</v>
      </c>
      <c r="B518" s="36">
        <v>43544</v>
      </c>
      <c r="C518" s="12" t="s">
        <v>388</v>
      </c>
      <c r="D518" s="12" t="s">
        <v>440</v>
      </c>
      <c r="E518" s="12">
        <v>9</v>
      </c>
      <c r="F518" s="37">
        <v>0.45833333333333298</v>
      </c>
      <c r="G518" s="12">
        <v>32</v>
      </c>
      <c r="H518" s="12" t="s">
        <v>253</v>
      </c>
      <c r="I518" s="12" t="str">
        <f>VLOOKUP(H518,'[1]Species List'!A$2:I$202,2,0)</f>
        <v>French Grunt</v>
      </c>
      <c r="J518" s="38" t="str">
        <f>VLOOKUP(H518,'Species List'!A$2:J$202,3,0)</f>
        <v>Haemulon flavolineatum</v>
      </c>
      <c r="K518" s="12" t="str">
        <f>VLOOKUP(H518,'[1]Species List'!A$2:I$202,4,0)</f>
        <v>Haemulidae</v>
      </c>
      <c r="L518" s="38" t="str">
        <f>VLOOKUP(H518,'Species List'!A$2:J$202,5,0)</f>
        <v>Carnivore</v>
      </c>
      <c r="M518" s="60">
        <v>15</v>
      </c>
      <c r="N518" s="60">
        <v>1</v>
      </c>
      <c r="O518" s="60"/>
      <c r="P518" s="44">
        <f>VLOOKUP(H518,'Species List'!A$2:J$202,6,0)</f>
        <v>1.349E-2</v>
      </c>
      <c r="Q518" s="44">
        <f>VLOOKUP(H518,'Species List'!A$2:J$202,7,0)</f>
        <v>3</v>
      </c>
      <c r="R518" s="44" t="str">
        <f>VLOOKUP(H518,'Species List'!A$2:J$202,8,0)</f>
        <v>NA</v>
      </c>
      <c r="S518" s="44" t="str">
        <f>VLOOKUP(H518,'Species List'!A$2:J$202,9,0)</f>
        <v>NA</v>
      </c>
      <c r="T518" s="44">
        <f t="shared" si="60"/>
        <v>45.528750000000002</v>
      </c>
      <c r="U518" s="87" t="s">
        <v>450</v>
      </c>
      <c r="V518" s="91">
        <f t="shared" si="59"/>
        <v>45.528750000000002</v>
      </c>
    </row>
    <row r="519" spans="1:22" ht="16">
      <c r="A519" s="35">
        <v>2019</v>
      </c>
      <c r="B519" s="36">
        <v>43544</v>
      </c>
      <c r="C519" s="12" t="s">
        <v>388</v>
      </c>
      <c r="D519" s="12" t="s">
        <v>440</v>
      </c>
      <c r="E519" s="12">
        <v>9</v>
      </c>
      <c r="F519" s="37">
        <v>0.45833333333333298</v>
      </c>
      <c r="G519" s="12">
        <v>32</v>
      </c>
      <c r="H519" s="12" t="s">
        <v>256</v>
      </c>
      <c r="I519" s="12" t="str">
        <f>VLOOKUP(H519,'[1]Species List'!A$2:I$202,2,0)</f>
        <v>Graysby</v>
      </c>
      <c r="J519" s="38" t="str">
        <f>VLOOKUP(H519,'Species List'!A$2:J$202,3,0)</f>
        <v>Cephalopholis cruentata</v>
      </c>
      <c r="K519" s="12" t="str">
        <f>VLOOKUP(H519,'[1]Species List'!A$2:I$202,4,0)</f>
        <v>Serranidae</v>
      </c>
      <c r="L519" s="38" t="str">
        <f>VLOOKUP(H519,'Species List'!A$2:J$202,5,0)</f>
        <v>Carnivore</v>
      </c>
      <c r="M519" s="60">
        <v>17</v>
      </c>
      <c r="N519" s="60">
        <v>1</v>
      </c>
      <c r="O519" s="60"/>
      <c r="P519" s="44">
        <f>VLOOKUP(H519,'Species List'!A$2:J$202,6,0)</f>
        <v>1.1220000000000001E-2</v>
      </c>
      <c r="Q519" s="44">
        <f>VLOOKUP(H519,'Species List'!A$2:J$202,7,0)</f>
        <v>3.07</v>
      </c>
      <c r="R519" s="44" t="str">
        <f>VLOOKUP(H519,'Species List'!A$2:J$202,8,0)</f>
        <v>NA</v>
      </c>
      <c r="S519" s="44" t="str">
        <f>VLOOKUP(H519,'Species List'!A$2:J$202,9,0)</f>
        <v>NA</v>
      </c>
      <c r="T519" s="44">
        <f t="shared" si="60"/>
        <v>67.215749482265423</v>
      </c>
      <c r="U519" s="87" t="s">
        <v>450</v>
      </c>
      <c r="V519" s="91">
        <f t="shared" si="59"/>
        <v>67.215749482265423</v>
      </c>
    </row>
    <row r="520" spans="1:22" ht="16">
      <c r="A520" s="35">
        <v>2019</v>
      </c>
      <c r="B520" s="36">
        <v>43544</v>
      </c>
      <c r="C520" s="12" t="s">
        <v>388</v>
      </c>
      <c r="D520" s="12" t="s">
        <v>440</v>
      </c>
      <c r="E520" s="12">
        <v>9</v>
      </c>
      <c r="F520" s="37">
        <v>0.45833333333333298</v>
      </c>
      <c r="G520" s="12">
        <v>32</v>
      </c>
      <c r="H520" s="12" t="s">
        <v>252</v>
      </c>
      <c r="I520" s="12" t="str">
        <f>VLOOKUP(H520,'[1]Species List'!A$2:I$202,2,0)</f>
        <v>French Angelfish</v>
      </c>
      <c r="J520" s="38" t="str">
        <f>VLOOKUP(H520,'Species List'!A$2:J$202,3,0)</f>
        <v>Pomacanthus paru</v>
      </c>
      <c r="K520" s="12" t="str">
        <f>VLOOKUP(H520,'[1]Species List'!A$2:I$202,4,0)</f>
        <v>Pomacanthidae</v>
      </c>
      <c r="L520" s="38" t="str">
        <f>VLOOKUP(H520,'Species List'!A$2:J$202,5,0)</f>
        <v>Carnivore</v>
      </c>
      <c r="M520" s="60">
        <v>30</v>
      </c>
      <c r="N520" s="60">
        <v>1</v>
      </c>
      <c r="O520" s="60"/>
      <c r="P520" s="44">
        <f>VLOOKUP(H520,'Species List'!A$2:J$202,6,0)</f>
        <v>3.09E-2</v>
      </c>
      <c r="Q520" s="44">
        <f>VLOOKUP(H520,'Species List'!A$2:J$202,7,0)</f>
        <v>2.95</v>
      </c>
      <c r="R520" s="44" t="str">
        <f>VLOOKUP(H520,'Species List'!A$2:J$202,8,0)</f>
        <v>NA</v>
      </c>
      <c r="S520" s="44" t="str">
        <f>VLOOKUP(H520,'Species List'!A$2:J$202,9,0)</f>
        <v>NA</v>
      </c>
      <c r="T520" s="44">
        <f t="shared" si="60"/>
        <v>703.82741772280679</v>
      </c>
      <c r="U520" s="87" t="s">
        <v>450</v>
      </c>
      <c r="V520" s="91">
        <f t="shared" si="59"/>
        <v>703.82741772280679</v>
      </c>
    </row>
    <row r="521" spans="1:22" ht="16">
      <c r="A521" s="35">
        <v>2019</v>
      </c>
      <c r="B521" s="36">
        <v>43544</v>
      </c>
      <c r="C521" s="12" t="s">
        <v>388</v>
      </c>
      <c r="D521" s="12" t="s">
        <v>440</v>
      </c>
      <c r="E521" s="12">
        <v>9</v>
      </c>
      <c r="F521" s="37">
        <v>0.45833333333333298</v>
      </c>
      <c r="G521" s="12">
        <v>32</v>
      </c>
      <c r="H521" s="12" t="s">
        <v>256</v>
      </c>
      <c r="I521" s="12" t="str">
        <f>VLOOKUP(H521,'[1]Species List'!A$2:I$202,2,0)</f>
        <v>Graysby</v>
      </c>
      <c r="J521" s="38" t="str">
        <f>VLOOKUP(H521,'Species List'!A$2:J$202,3,0)</f>
        <v>Cephalopholis cruentata</v>
      </c>
      <c r="K521" s="12" t="str">
        <f>VLOOKUP(H521,'[1]Species List'!A$2:I$202,4,0)</f>
        <v>Serranidae</v>
      </c>
      <c r="L521" s="38" t="str">
        <f>VLOOKUP(H521,'Species List'!A$2:J$202,5,0)</f>
        <v>Carnivore</v>
      </c>
      <c r="M521" s="60">
        <v>20</v>
      </c>
      <c r="N521" s="60">
        <v>1</v>
      </c>
      <c r="O521" s="60"/>
      <c r="P521" s="44">
        <f>VLOOKUP(H521,'Species List'!A$2:J$202,6,0)</f>
        <v>1.1220000000000001E-2</v>
      </c>
      <c r="Q521" s="44">
        <f>VLOOKUP(H521,'Species List'!A$2:J$202,7,0)</f>
        <v>3.07</v>
      </c>
      <c r="R521" s="44" t="str">
        <f>VLOOKUP(H521,'Species List'!A$2:J$202,8,0)</f>
        <v>NA</v>
      </c>
      <c r="S521" s="44" t="str">
        <f>VLOOKUP(H521,'Species List'!A$2:J$202,9,0)</f>
        <v>NA</v>
      </c>
      <c r="T521" s="44">
        <f t="shared" si="60"/>
        <v>110.70186655152514</v>
      </c>
      <c r="U521" s="87" t="s">
        <v>450</v>
      </c>
      <c r="V521" s="91">
        <f t="shared" si="59"/>
        <v>110.70186655152514</v>
      </c>
    </row>
    <row r="522" spans="1:22" ht="16">
      <c r="A522" s="35">
        <v>2019</v>
      </c>
      <c r="B522" s="36">
        <v>43544</v>
      </c>
      <c r="C522" s="12" t="s">
        <v>388</v>
      </c>
      <c r="D522" s="12" t="s">
        <v>440</v>
      </c>
      <c r="E522" s="12">
        <v>9</v>
      </c>
      <c r="F522" s="37">
        <v>0.45833333333333298</v>
      </c>
      <c r="G522" s="12">
        <v>32</v>
      </c>
      <c r="H522" s="12" t="s">
        <v>310</v>
      </c>
      <c r="I522" s="12" t="str">
        <f>VLOOKUP(H522,'[1]Species List'!A$2:I$202,2,0)</f>
        <v>Yellowhead Wrasse</v>
      </c>
      <c r="J522" s="38" t="str">
        <f>VLOOKUP(H522,'Species List'!A$2:J$202,3,0)</f>
        <v>Halichoeres garnoti</v>
      </c>
      <c r="K522" s="12" t="str">
        <f>VLOOKUP(H522,'[1]Species List'!A$2:I$202,4,0)</f>
        <v>Labridae</v>
      </c>
      <c r="L522" s="38" t="str">
        <f>VLOOKUP(H522,'Species List'!A$2:J$202,5,0)</f>
        <v>Carnivore</v>
      </c>
      <c r="M522" s="60">
        <v>4</v>
      </c>
      <c r="N522" s="60">
        <v>3</v>
      </c>
      <c r="O522" s="60"/>
      <c r="P522" s="44">
        <f>VLOOKUP(H522,'Species List'!A$2:J$202,6,0)</f>
        <v>0.01</v>
      </c>
      <c r="Q522" s="44">
        <f>VLOOKUP(H522,'Species List'!A$2:J$202,7,0)</f>
        <v>3.13</v>
      </c>
      <c r="R522" s="44" t="str">
        <f>VLOOKUP(H522,'Species List'!A$2:J$202,8,0)</f>
        <v>NA</v>
      </c>
      <c r="S522" s="44" t="str">
        <f>VLOOKUP(H522,'Species List'!A$2:J$202,9,0)</f>
        <v>NA</v>
      </c>
      <c r="T522" s="44">
        <f t="shared" si="60"/>
        <v>0.76638637095611406</v>
      </c>
      <c r="U522" s="87" t="s">
        <v>450</v>
      </c>
      <c r="V522" s="91">
        <f t="shared" si="59"/>
        <v>2.2991591128683422</v>
      </c>
    </row>
    <row r="523" spans="1:22" ht="16">
      <c r="A523" s="35">
        <v>2019</v>
      </c>
      <c r="B523" s="36">
        <v>43544</v>
      </c>
      <c r="C523" s="12" t="s">
        <v>388</v>
      </c>
      <c r="D523" s="12" t="s">
        <v>440</v>
      </c>
      <c r="E523" s="12">
        <v>9</v>
      </c>
      <c r="F523" s="37">
        <v>0.45833333333333298</v>
      </c>
      <c r="G523" s="12">
        <v>32</v>
      </c>
      <c r="H523" s="12" t="s">
        <v>238</v>
      </c>
      <c r="I523" s="12" t="str">
        <f>VLOOKUP(H523,'[1]Species List'!A$2:I$202,2,0)</f>
        <v>Bluehead Wrasse</v>
      </c>
      <c r="J523" s="38" t="str">
        <f>VLOOKUP(H523,'Species List'!A$2:J$202,3,0)</f>
        <v>Thalassoma bifasciatum</v>
      </c>
      <c r="K523" s="12" t="str">
        <f>VLOOKUP(H523,'[1]Species List'!A$2:I$202,4,0)</f>
        <v>Labridae</v>
      </c>
      <c r="L523" s="38" t="str">
        <f>VLOOKUP(H523,'Species List'!A$2:J$202,5,0)</f>
        <v>Carnivore</v>
      </c>
      <c r="M523" s="60">
        <v>5</v>
      </c>
      <c r="N523" s="60">
        <v>20</v>
      </c>
      <c r="O523" s="60"/>
      <c r="P523" s="44">
        <f>VLOOKUP(H523,'Species List'!A$2:J$202,6,0)</f>
        <v>8.9099999999999995E-3</v>
      </c>
      <c r="Q523" s="44">
        <f>VLOOKUP(H523,'Species List'!A$2:J$202,7,0)</f>
        <v>3.01</v>
      </c>
      <c r="R523" s="44" t="str">
        <f>VLOOKUP(H523,'Species List'!A$2:J$202,8,0)</f>
        <v>NA</v>
      </c>
      <c r="S523" s="44" t="str">
        <f>VLOOKUP(H523,'Species List'!A$2:J$202,9,0)</f>
        <v>NA</v>
      </c>
      <c r="T523" s="44">
        <f t="shared" si="60"/>
        <v>1.1318201385239828</v>
      </c>
      <c r="U523" s="87" t="s">
        <v>450</v>
      </c>
      <c r="V523" s="91">
        <f t="shared" si="59"/>
        <v>22.636402770479656</v>
      </c>
    </row>
    <row r="524" spans="1:22" ht="16">
      <c r="A524" s="35">
        <v>2019</v>
      </c>
      <c r="B524" s="36">
        <v>43544</v>
      </c>
      <c r="C524" s="12" t="s">
        <v>388</v>
      </c>
      <c r="D524" s="12" t="s">
        <v>440</v>
      </c>
      <c r="E524" s="12">
        <v>9</v>
      </c>
      <c r="F524" s="37">
        <v>0.45833333333333298</v>
      </c>
      <c r="G524" s="12">
        <v>32</v>
      </c>
      <c r="H524" s="12" t="s">
        <v>292</v>
      </c>
      <c r="I524" s="12" t="str">
        <f>VLOOKUP(H524,'[1]Species List'!A$2:I$202,2,0)</f>
        <v>Smallmouth Grunt</v>
      </c>
      <c r="J524" s="38" t="str">
        <f>VLOOKUP(H524,'Species List'!A$2:J$202,3,0)</f>
        <v>Haemulon chrysargyreum</v>
      </c>
      <c r="K524" s="12" t="str">
        <f>VLOOKUP(H524,'[1]Species List'!A$2:I$202,4,0)</f>
        <v>Haemulidae</v>
      </c>
      <c r="L524" s="38" t="str">
        <f>VLOOKUP(H524,'Species List'!A$2:J$202,5,0)</f>
        <v>Carnivore</v>
      </c>
      <c r="M524" s="60">
        <v>16</v>
      </c>
      <c r="N524" s="60">
        <v>10</v>
      </c>
      <c r="O524" s="60"/>
      <c r="P524" s="44">
        <f>VLOOKUP(H524,'Species List'!A$2:J$202,6,0)</f>
        <v>1.259E-2</v>
      </c>
      <c r="Q524" s="44">
        <f>VLOOKUP(H524,'Species List'!A$2:J$202,7,0)</f>
        <v>2.99</v>
      </c>
      <c r="R524" s="44" t="str">
        <f>VLOOKUP(H524,'Species List'!A$2:J$202,8,0)</f>
        <v>NA</v>
      </c>
      <c r="S524" s="44" t="str">
        <f>VLOOKUP(H524,'Species List'!A$2:J$202,9,0)</f>
        <v>NA</v>
      </c>
      <c r="T524" s="44">
        <f t="shared" si="60"/>
        <v>50.158492827323087</v>
      </c>
      <c r="U524" s="87" t="s">
        <v>450</v>
      </c>
      <c r="V524" s="91">
        <f t="shared" si="59"/>
        <v>501.58492827323084</v>
      </c>
    </row>
    <row r="525" spans="1:22" ht="16">
      <c r="A525" s="35">
        <v>2019</v>
      </c>
      <c r="B525" s="36">
        <v>43544</v>
      </c>
      <c r="C525" s="12" t="s">
        <v>388</v>
      </c>
      <c r="D525" s="12" t="s">
        <v>440</v>
      </c>
      <c r="E525" s="12">
        <v>9</v>
      </c>
      <c r="F525" s="37">
        <v>0.45833333333333298</v>
      </c>
      <c r="G525" s="12">
        <v>32</v>
      </c>
      <c r="H525" s="12" t="s">
        <v>238</v>
      </c>
      <c r="I525" s="12" t="str">
        <f>VLOOKUP(H525,'[1]Species List'!A$2:I$202,2,0)</f>
        <v>Bluehead Wrasse</v>
      </c>
      <c r="J525" s="38" t="str">
        <f>VLOOKUP(H525,'Species List'!A$2:J$202,3,0)</f>
        <v>Thalassoma bifasciatum</v>
      </c>
      <c r="K525" s="12" t="str">
        <f>VLOOKUP(H525,'[1]Species List'!A$2:I$202,4,0)</f>
        <v>Labridae</v>
      </c>
      <c r="L525" s="38" t="str">
        <f>VLOOKUP(H525,'Species List'!A$2:J$202,5,0)</f>
        <v>Carnivore</v>
      </c>
      <c r="M525" s="60">
        <v>6</v>
      </c>
      <c r="N525" s="60">
        <v>2</v>
      </c>
      <c r="O525" s="60"/>
      <c r="P525" s="44">
        <f>VLOOKUP(H525,'Species List'!A$2:J$202,6,0)</f>
        <v>8.9099999999999995E-3</v>
      </c>
      <c r="Q525" s="44">
        <f>VLOOKUP(H525,'Species List'!A$2:J$202,7,0)</f>
        <v>3.01</v>
      </c>
      <c r="R525" s="44" t="str">
        <f>VLOOKUP(H525,'Species List'!A$2:J$202,8,0)</f>
        <v>NA</v>
      </c>
      <c r="S525" s="44" t="str">
        <f>VLOOKUP(H525,'Species List'!A$2:J$202,9,0)</f>
        <v>NA</v>
      </c>
      <c r="T525" s="44">
        <f t="shared" si="60"/>
        <v>1.9593542699963782</v>
      </c>
      <c r="U525" s="87" t="s">
        <v>450</v>
      </c>
      <c r="V525" s="91">
        <f t="shared" si="59"/>
        <v>3.9187085399927564</v>
      </c>
    </row>
    <row r="526" spans="1:22" ht="16">
      <c r="A526" s="35">
        <v>2019</v>
      </c>
      <c r="B526" s="36">
        <v>43544</v>
      </c>
      <c r="C526" s="12" t="s">
        <v>388</v>
      </c>
      <c r="D526" s="12" t="s">
        <v>440</v>
      </c>
      <c r="E526" s="12">
        <v>9</v>
      </c>
      <c r="F526" s="37">
        <v>0.45833333333333298</v>
      </c>
      <c r="G526" s="12">
        <v>32</v>
      </c>
      <c r="H526" s="12" t="s">
        <v>302</v>
      </c>
      <c r="I526" s="12" t="str">
        <f>VLOOKUP(H526,'[1]Species List'!A$2:I$202,2,0)</f>
        <v>Stoplight Parrotfish</v>
      </c>
      <c r="J526" s="38" t="str">
        <f>VLOOKUP(H526,'Species List'!A$2:J$202,3,0)</f>
        <v>Sparisoma viride</v>
      </c>
      <c r="K526" s="12" t="str">
        <f>VLOOKUP(H526,'[1]Species List'!A$2:I$202,4,0)</f>
        <v>Scaridae</v>
      </c>
      <c r="L526" s="38" t="str">
        <f>VLOOKUP(H526,'Species List'!A$2:J$202,5,0)</f>
        <v>Herbivore</v>
      </c>
      <c r="M526" s="60">
        <v>20</v>
      </c>
      <c r="N526" s="60">
        <v>1</v>
      </c>
      <c r="O526" s="60" t="s">
        <v>368</v>
      </c>
      <c r="P526" s="44">
        <f>VLOOKUP(H526,'Species List'!A$2:J$202,6,0)</f>
        <v>1.38E-2</v>
      </c>
      <c r="Q526" s="44">
        <f>VLOOKUP(H526,'Species List'!A$2:J$202,7,0)</f>
        <v>3.04</v>
      </c>
      <c r="R526" s="44">
        <f>VLOOKUP(H526,'Species List'!A$2:J$202,8,0)</f>
        <v>-4.4317000000000002</v>
      </c>
      <c r="S526" s="44">
        <f>VLOOKUP(H526,'Species List'!A$2:J$202,9,0)</f>
        <v>2.9051</v>
      </c>
      <c r="T526" s="44">
        <f t="shared" si="60"/>
        <v>124.45440510662077</v>
      </c>
      <c r="U526" s="88">
        <f t="shared" ref="U526:U533" si="61">10^(R526+(S526*LOG(M526*10)))</f>
        <v>179.06975540636282</v>
      </c>
      <c r="V526" s="91">
        <f t="shared" ref="V526:V533" si="62">N526*U526</f>
        <v>179.06975540636282</v>
      </c>
    </row>
    <row r="527" spans="1:22" ht="16">
      <c r="A527" s="35">
        <v>2019</v>
      </c>
      <c r="B527" s="36">
        <v>43544</v>
      </c>
      <c r="C527" s="12" t="s">
        <v>388</v>
      </c>
      <c r="D527" s="12" t="s">
        <v>440</v>
      </c>
      <c r="E527" s="12">
        <v>9</v>
      </c>
      <c r="F527" s="37">
        <v>0.45833333333333298</v>
      </c>
      <c r="G527" s="12">
        <v>32</v>
      </c>
      <c r="H527" s="12" t="s">
        <v>274</v>
      </c>
      <c r="I527" s="12" t="str">
        <f>VLOOKUP(H527,'[1]Species List'!A$2:I$202,2,0)</f>
        <v>Princess Parrotfish</v>
      </c>
      <c r="J527" s="38" t="str">
        <f>VLOOKUP(H527,'Species List'!A$2:J$202,3,0)</f>
        <v>Scarus taeniopterus</v>
      </c>
      <c r="K527" s="12" t="str">
        <f>VLOOKUP(H527,'[1]Species List'!A$2:I$202,4,0)</f>
        <v>Scaridae</v>
      </c>
      <c r="L527" s="38" t="str">
        <f>VLOOKUP(H527,'Species List'!A$2:J$202,5,0)</f>
        <v>Herbivore</v>
      </c>
      <c r="M527" s="60">
        <v>25</v>
      </c>
      <c r="N527" s="60">
        <v>1</v>
      </c>
      <c r="O527" s="60" t="s">
        <v>368</v>
      </c>
      <c r="P527" s="44">
        <f>VLOOKUP(H527,'Species List'!A$2:J$202,6,0)</f>
        <v>3.3500000000000002E-2</v>
      </c>
      <c r="Q527" s="44">
        <f>VLOOKUP(H527,'Species List'!A$2:J$202,7,0)</f>
        <v>2.7086000000000001</v>
      </c>
      <c r="R527" s="44">
        <f>VLOOKUP(H527,'Species List'!A$2:J$202,8,0)</f>
        <v>-3.2256999999999998</v>
      </c>
      <c r="S527" s="44">
        <f>VLOOKUP(H527,'Species List'!A$2:J$202,9,0)</f>
        <v>2.3852000000000002</v>
      </c>
      <c r="T527" s="44">
        <f t="shared" si="60"/>
        <v>204.88261780856331</v>
      </c>
      <c r="U527" s="88">
        <f t="shared" si="61"/>
        <v>311.79310623759653</v>
      </c>
      <c r="V527" s="91">
        <f t="shared" si="62"/>
        <v>311.79310623759653</v>
      </c>
    </row>
    <row r="528" spans="1:22" ht="16">
      <c r="A528" s="35">
        <v>2019</v>
      </c>
      <c r="B528" s="36">
        <v>43544</v>
      </c>
      <c r="C528" s="12" t="s">
        <v>388</v>
      </c>
      <c r="D528" s="12" t="s">
        <v>440</v>
      </c>
      <c r="E528" s="12">
        <v>9</v>
      </c>
      <c r="F528" s="37">
        <v>0.45833333333333298</v>
      </c>
      <c r="G528" s="12">
        <v>32</v>
      </c>
      <c r="H528" s="12" t="s">
        <v>274</v>
      </c>
      <c r="I528" s="12" t="str">
        <f>VLOOKUP(H528,'[1]Species List'!A$2:I$202,2,0)</f>
        <v>Princess Parrotfish</v>
      </c>
      <c r="J528" s="38" t="str">
        <f>VLOOKUP(H528,'Species List'!A$2:J$202,3,0)</f>
        <v>Scarus taeniopterus</v>
      </c>
      <c r="K528" s="12" t="str">
        <f>VLOOKUP(H528,'[1]Species List'!A$2:I$202,4,0)</f>
        <v>Scaridae</v>
      </c>
      <c r="L528" s="38" t="str">
        <f>VLOOKUP(H528,'Species List'!A$2:J$202,5,0)</f>
        <v>Herbivore</v>
      </c>
      <c r="M528" s="60">
        <v>37</v>
      </c>
      <c r="N528" s="60">
        <v>1</v>
      </c>
      <c r="O528" s="60" t="s">
        <v>369</v>
      </c>
      <c r="P528" s="44">
        <f>VLOOKUP(H528,'Species List'!A$2:J$202,6,0)</f>
        <v>3.3500000000000002E-2</v>
      </c>
      <c r="Q528" s="44">
        <f>VLOOKUP(H528,'Species List'!A$2:J$202,7,0)</f>
        <v>2.7086000000000001</v>
      </c>
      <c r="R528" s="44">
        <f>VLOOKUP(H528,'Species List'!A$2:J$202,8,0)</f>
        <v>-3.2256999999999998</v>
      </c>
      <c r="S528" s="44">
        <f>VLOOKUP(H528,'Species List'!A$2:J$202,9,0)</f>
        <v>2.3852000000000002</v>
      </c>
      <c r="T528" s="44">
        <f t="shared" si="60"/>
        <v>592.48314066880585</v>
      </c>
      <c r="U528" s="88">
        <f t="shared" si="61"/>
        <v>794.28205771104183</v>
      </c>
      <c r="V528" s="91">
        <f t="shared" si="62"/>
        <v>794.28205771104183</v>
      </c>
    </row>
    <row r="529" spans="1:22" ht="16">
      <c r="A529" s="35">
        <v>2019</v>
      </c>
      <c r="B529" s="36">
        <v>43544</v>
      </c>
      <c r="C529" s="12" t="s">
        <v>388</v>
      </c>
      <c r="D529" s="12" t="s">
        <v>440</v>
      </c>
      <c r="E529" s="12">
        <v>9</v>
      </c>
      <c r="F529" s="37">
        <v>0.45833333333333298</v>
      </c>
      <c r="G529" s="12">
        <v>32</v>
      </c>
      <c r="H529" s="12" t="s">
        <v>274</v>
      </c>
      <c r="I529" s="12" t="str">
        <f>VLOOKUP(H529,'[1]Species List'!A$2:I$202,2,0)</f>
        <v>Princess Parrotfish</v>
      </c>
      <c r="J529" s="38" t="str">
        <f>VLOOKUP(H529,'Species List'!A$2:J$202,3,0)</f>
        <v>Scarus taeniopterus</v>
      </c>
      <c r="K529" s="12" t="str">
        <f>VLOOKUP(H529,'[1]Species List'!A$2:I$202,4,0)</f>
        <v>Scaridae</v>
      </c>
      <c r="L529" s="38" t="str">
        <f>VLOOKUP(H529,'Species List'!A$2:J$202,5,0)</f>
        <v>Herbivore</v>
      </c>
      <c r="M529" s="60">
        <v>24</v>
      </c>
      <c r="N529" s="60">
        <v>1</v>
      </c>
      <c r="O529" s="60" t="s">
        <v>368</v>
      </c>
      <c r="P529" s="44">
        <f>VLOOKUP(H529,'Species List'!A$2:J$202,6,0)</f>
        <v>3.3500000000000002E-2</v>
      </c>
      <c r="Q529" s="44">
        <f>VLOOKUP(H529,'Species List'!A$2:J$202,7,0)</f>
        <v>2.7086000000000001</v>
      </c>
      <c r="R529" s="44">
        <f>VLOOKUP(H529,'Species List'!A$2:J$202,8,0)</f>
        <v>-3.2256999999999998</v>
      </c>
      <c r="S529" s="44">
        <f>VLOOKUP(H529,'Species List'!A$2:J$202,9,0)</f>
        <v>2.3852000000000002</v>
      </c>
      <c r="T529" s="44">
        <f t="shared" si="60"/>
        <v>183.4361709463644</v>
      </c>
      <c r="U529" s="88">
        <f t="shared" si="61"/>
        <v>282.86541679033706</v>
      </c>
      <c r="V529" s="91">
        <f t="shared" si="62"/>
        <v>282.86541679033706</v>
      </c>
    </row>
    <row r="530" spans="1:22" ht="16">
      <c r="A530" s="35">
        <v>2019</v>
      </c>
      <c r="B530" s="36">
        <v>43544</v>
      </c>
      <c r="C530" s="12" t="s">
        <v>388</v>
      </c>
      <c r="D530" s="12" t="s">
        <v>440</v>
      </c>
      <c r="E530" s="12">
        <v>9</v>
      </c>
      <c r="F530" s="37">
        <v>0.45833333333333298</v>
      </c>
      <c r="G530" s="12">
        <v>32</v>
      </c>
      <c r="H530" s="12" t="s">
        <v>237</v>
      </c>
      <c r="I530" s="12" t="str">
        <f>VLOOKUP(H530,'[1]Species List'!A$2:I$202,2,0)</f>
        <v>Blue Tang</v>
      </c>
      <c r="J530" s="38" t="str">
        <f>VLOOKUP(H530,'Species List'!A$2:J$202,3,0)</f>
        <v>Acanthurus coeruleus</v>
      </c>
      <c r="K530" s="12" t="str">
        <f>VLOOKUP(H530,'[1]Species List'!A$2:I$202,4,0)</f>
        <v>Acanthuridae</v>
      </c>
      <c r="L530" s="38" t="str">
        <f>VLOOKUP(H530,'Species List'!A$2:J$202,5,0)</f>
        <v>Herbivore</v>
      </c>
      <c r="M530" s="60">
        <v>20</v>
      </c>
      <c r="N530" s="60">
        <v>1</v>
      </c>
      <c r="O530" s="60"/>
      <c r="P530" s="44">
        <f>VLOOKUP(H530,'Species List'!A$2:J$202,6,0)</f>
        <v>2.512E-2</v>
      </c>
      <c r="Q530" s="44">
        <f>VLOOKUP(H530,'Species List'!A$2:J$202,7,0)</f>
        <v>2.96</v>
      </c>
      <c r="R530" s="44">
        <f>VLOOKUP(H530,'Species List'!A$2:J$202,8,0)</f>
        <v>-2.8241999999999998</v>
      </c>
      <c r="S530" s="44">
        <f>VLOOKUP(H530,'Species List'!A$2:J$202,9,0)</f>
        <v>2.2637999999999998</v>
      </c>
      <c r="T530" s="44">
        <f t="shared" si="60"/>
        <v>178.26595997942468</v>
      </c>
      <c r="U530" s="88">
        <f t="shared" si="61"/>
        <v>242.58933511332035</v>
      </c>
      <c r="V530" s="91">
        <f t="shared" si="62"/>
        <v>242.58933511332035</v>
      </c>
    </row>
    <row r="531" spans="1:22" ht="16">
      <c r="A531" s="35">
        <v>2019</v>
      </c>
      <c r="B531" s="36">
        <v>43544</v>
      </c>
      <c r="C531" s="12" t="s">
        <v>388</v>
      </c>
      <c r="D531" s="12" t="s">
        <v>440</v>
      </c>
      <c r="E531" s="12">
        <v>9</v>
      </c>
      <c r="F531" s="37">
        <v>0.45833333333333298</v>
      </c>
      <c r="G531" s="12">
        <v>32</v>
      </c>
      <c r="H531" s="12" t="s">
        <v>277</v>
      </c>
      <c r="I531" s="12" t="str">
        <f>VLOOKUP(H531,'[1]Species List'!A$2:I$202,2,0)</f>
        <v>Queen Parrotfish</v>
      </c>
      <c r="J531" s="38" t="str">
        <f>VLOOKUP(H531,'Species List'!A$2:J$202,3,0)</f>
        <v>Scarus vetula</v>
      </c>
      <c r="K531" s="12" t="str">
        <f>VLOOKUP(H531,'[1]Species List'!A$2:I$202,4,0)</f>
        <v>Scaridae</v>
      </c>
      <c r="L531" s="38" t="str">
        <f>VLOOKUP(H531,'Species List'!A$2:J$202,5,0)</f>
        <v>Herbivore</v>
      </c>
      <c r="M531" s="60">
        <v>26</v>
      </c>
      <c r="N531" s="60">
        <v>1</v>
      </c>
      <c r="O531" s="60" t="s">
        <v>368</v>
      </c>
      <c r="P531" s="44">
        <f>VLOOKUP(H531,'Species List'!A$2:J$202,6,0)</f>
        <v>1.38E-2</v>
      </c>
      <c r="Q531" s="44">
        <f>VLOOKUP(H531,'Species List'!A$2:J$202,7,0)</f>
        <v>3.03</v>
      </c>
      <c r="R531" s="44">
        <f>VLOOKUP(H531,'Species List'!A$2:J$202,8,0)</f>
        <v>-5.0162000000000004</v>
      </c>
      <c r="S531" s="44">
        <f>VLOOKUP(H531,'Species List'!A$2:J$202,9,0)</f>
        <v>3.1109</v>
      </c>
      <c r="T531" s="44">
        <f t="shared" si="60"/>
        <v>267.45352779811407</v>
      </c>
      <c r="U531" s="88">
        <f t="shared" si="61"/>
        <v>313.71883111439962</v>
      </c>
      <c r="V531" s="91">
        <f t="shared" si="62"/>
        <v>313.71883111439962</v>
      </c>
    </row>
    <row r="532" spans="1:22" ht="16">
      <c r="A532" s="35">
        <v>2019</v>
      </c>
      <c r="B532" s="36">
        <v>43544</v>
      </c>
      <c r="C532" s="12" t="s">
        <v>388</v>
      </c>
      <c r="D532" s="12" t="s">
        <v>440</v>
      </c>
      <c r="E532" s="12">
        <v>9</v>
      </c>
      <c r="F532" s="37">
        <v>0.45833333333333298</v>
      </c>
      <c r="G532" s="12">
        <v>32</v>
      </c>
      <c r="H532" s="12" t="s">
        <v>302</v>
      </c>
      <c r="I532" s="12" t="str">
        <f>VLOOKUP(H532,'[1]Species List'!A$2:I$202,2,0)</f>
        <v>Stoplight Parrotfish</v>
      </c>
      <c r="J532" s="38" t="str">
        <f>VLOOKUP(H532,'Species List'!A$2:J$202,3,0)</f>
        <v>Sparisoma viride</v>
      </c>
      <c r="K532" s="12" t="str">
        <f>VLOOKUP(H532,'[1]Species List'!A$2:I$202,4,0)</f>
        <v>Scaridae</v>
      </c>
      <c r="L532" s="38" t="str">
        <f>VLOOKUP(H532,'Species List'!A$2:J$202,5,0)</f>
        <v>Herbivore</v>
      </c>
      <c r="M532" s="60">
        <v>26</v>
      </c>
      <c r="N532" s="60">
        <v>1</v>
      </c>
      <c r="O532" s="60" t="s">
        <v>368</v>
      </c>
      <c r="P532" s="44">
        <f>VLOOKUP(H532,'Species List'!A$2:J$202,6,0)</f>
        <v>1.38E-2</v>
      </c>
      <c r="Q532" s="44">
        <f>VLOOKUP(H532,'Species List'!A$2:J$202,7,0)</f>
        <v>3.04</v>
      </c>
      <c r="R532" s="44">
        <f>VLOOKUP(H532,'Species List'!A$2:J$202,8,0)</f>
        <v>-4.4317000000000002</v>
      </c>
      <c r="S532" s="44">
        <f>VLOOKUP(H532,'Species List'!A$2:J$202,9,0)</f>
        <v>2.9051</v>
      </c>
      <c r="T532" s="44">
        <f t="shared" si="60"/>
        <v>276.31092977022331</v>
      </c>
      <c r="U532" s="88">
        <f t="shared" si="61"/>
        <v>383.741768934785</v>
      </c>
      <c r="V532" s="91">
        <f t="shared" si="62"/>
        <v>383.741768934785</v>
      </c>
    </row>
    <row r="533" spans="1:22" ht="16">
      <c r="A533" s="35">
        <v>2019</v>
      </c>
      <c r="B533" s="36">
        <v>43544</v>
      </c>
      <c r="C533" s="12" t="s">
        <v>388</v>
      </c>
      <c r="D533" s="12" t="s">
        <v>440</v>
      </c>
      <c r="E533" s="12">
        <v>9</v>
      </c>
      <c r="F533" s="37">
        <v>0.45833333333333298</v>
      </c>
      <c r="G533" s="12">
        <v>32</v>
      </c>
      <c r="H533" s="12" t="s">
        <v>277</v>
      </c>
      <c r="I533" s="12" t="str">
        <f>VLOOKUP(H533,'[1]Species List'!A$2:I$202,2,0)</f>
        <v>Queen Parrotfish</v>
      </c>
      <c r="J533" s="38" t="str">
        <f>VLOOKUP(H533,'Species List'!A$2:J$202,3,0)</f>
        <v>Scarus vetula</v>
      </c>
      <c r="K533" s="12" t="str">
        <f>VLOOKUP(H533,'[1]Species List'!A$2:I$202,4,0)</f>
        <v>Scaridae</v>
      </c>
      <c r="L533" s="38" t="str">
        <f>VLOOKUP(H533,'Species List'!A$2:J$202,5,0)</f>
        <v>Herbivore</v>
      </c>
      <c r="M533" s="60">
        <v>27</v>
      </c>
      <c r="N533" s="60">
        <v>1</v>
      </c>
      <c r="O533" s="60" t="s">
        <v>368</v>
      </c>
      <c r="P533" s="44">
        <f>VLOOKUP(H533,'Species List'!A$2:J$202,6,0)</f>
        <v>1.38E-2</v>
      </c>
      <c r="Q533" s="44">
        <f>VLOOKUP(H533,'Species List'!A$2:J$202,7,0)</f>
        <v>3.03</v>
      </c>
      <c r="R533" s="44">
        <f>VLOOKUP(H533,'Species List'!A$2:J$202,8,0)</f>
        <v>-5.0162000000000004</v>
      </c>
      <c r="S533" s="44">
        <f>VLOOKUP(H533,'Species List'!A$2:J$202,9,0)</f>
        <v>3.1109</v>
      </c>
      <c r="T533" s="44">
        <f t="shared" si="60"/>
        <v>299.85499780940251</v>
      </c>
      <c r="U533" s="88">
        <f t="shared" si="61"/>
        <v>352.80077779738235</v>
      </c>
      <c r="V533" s="91">
        <f t="shared" si="62"/>
        <v>352.80077779738235</v>
      </c>
    </row>
    <row r="534" spans="1:22" ht="16">
      <c r="A534" s="35">
        <v>2019</v>
      </c>
      <c r="B534" s="36">
        <v>43544</v>
      </c>
      <c r="C534" s="12" t="s">
        <v>388</v>
      </c>
      <c r="D534" s="12" t="s">
        <v>440</v>
      </c>
      <c r="E534" s="12">
        <v>9</v>
      </c>
      <c r="F534" s="37">
        <v>0.45833333333333298</v>
      </c>
      <c r="G534" s="12">
        <v>32</v>
      </c>
      <c r="H534" s="12" t="s">
        <v>242</v>
      </c>
      <c r="I534" s="12" t="str">
        <f>VLOOKUP(H534,'[1]Species List'!A$2:I$202,2,0)</f>
        <v xml:space="preserve">Sharp-nose puffer </v>
      </c>
      <c r="J534" s="38" t="str">
        <f>VLOOKUP(H534,'Species List'!A$2:J$202,3,0)</f>
        <v>Canthigaster rostrata</v>
      </c>
      <c r="K534" s="12" t="str">
        <f>VLOOKUP(H534,'[1]Species List'!A$2:I$202,4,0)</f>
        <v>Tetraodontidae</v>
      </c>
      <c r="L534" s="38" t="str">
        <f>VLOOKUP(H534,'Species List'!A$2:J$202,5,0)</f>
        <v>Omnivore</v>
      </c>
      <c r="M534" s="60">
        <v>4</v>
      </c>
      <c r="N534" s="60">
        <v>4</v>
      </c>
      <c r="O534" s="60"/>
      <c r="P534" s="44">
        <f>VLOOKUP(H534,'Species List'!A$2:J$202,6,0)</f>
        <v>2.239E-2</v>
      </c>
      <c r="Q534" s="44">
        <f>VLOOKUP(H534,'Species List'!A$2:J$202,7,0)</f>
        <v>2.96</v>
      </c>
      <c r="R534" s="44" t="str">
        <f>VLOOKUP(H534,'Species List'!A$2:J$202,8,0)</f>
        <v>NA</v>
      </c>
      <c r="S534" s="44" t="str">
        <f>VLOOKUP(H534,'Species List'!A$2:J$202,9,0)</f>
        <v>NA</v>
      </c>
      <c r="T534" s="44">
        <f t="shared" si="60"/>
        <v>1.3556627654519102</v>
      </c>
      <c r="U534" s="87" t="s">
        <v>450</v>
      </c>
      <c r="V534" s="91">
        <f t="shared" ref="V534:V550" si="63">N534*T534</f>
        <v>5.4226510618076409</v>
      </c>
    </row>
    <row r="535" spans="1:22" ht="16">
      <c r="A535" s="35">
        <v>2019</v>
      </c>
      <c r="B535" s="36">
        <v>43544</v>
      </c>
      <c r="C535" s="12" t="s">
        <v>388</v>
      </c>
      <c r="D535" s="12" t="s">
        <v>440</v>
      </c>
      <c r="E535" s="12">
        <v>10</v>
      </c>
      <c r="F535" s="37">
        <v>0.45833333333333298</v>
      </c>
      <c r="G535" s="12">
        <v>32</v>
      </c>
      <c r="H535" s="12" t="s">
        <v>286</v>
      </c>
      <c r="I535" s="12" t="str">
        <f>VLOOKUP(H535,'[1]Species List'!A$2:I$202,2,0)</f>
        <v>Schoolmaster snapper</v>
      </c>
      <c r="J535" s="38" t="str">
        <f>VLOOKUP(H535,'Species List'!A$2:J$202,3,0)</f>
        <v>Lutjanus apodus</v>
      </c>
      <c r="K535" s="12" t="str">
        <f>VLOOKUP(H535,'[1]Species List'!A$2:I$202,4,0)</f>
        <v>Lutjanidae</v>
      </c>
      <c r="L535" s="38" t="str">
        <f>VLOOKUP(H535,'Species List'!A$2:J$202,5,0)</f>
        <v>Carnivore</v>
      </c>
      <c r="M535" s="60">
        <v>17</v>
      </c>
      <c r="N535" s="60">
        <v>1</v>
      </c>
      <c r="O535" s="60"/>
      <c r="P535" s="44">
        <f>VLOOKUP(H535,'Species List'!A$2:J$202,6,0)</f>
        <v>1.413E-2</v>
      </c>
      <c r="Q535" s="44">
        <f>VLOOKUP(H535,'Species List'!A$2:J$202,7,0)</f>
        <v>2.98</v>
      </c>
      <c r="R535" s="44" t="str">
        <f>VLOOKUP(H535,'Species List'!A$2:J$202,8,0)</f>
        <v>NA</v>
      </c>
      <c r="S535" s="44" t="str">
        <f>VLOOKUP(H535,'Species List'!A$2:J$202,9,0)</f>
        <v>NA</v>
      </c>
      <c r="T535" s="44">
        <f t="shared" si="60"/>
        <v>65.596391249861696</v>
      </c>
      <c r="U535" s="87" t="s">
        <v>450</v>
      </c>
      <c r="V535" s="91">
        <f t="shared" si="63"/>
        <v>65.596391249861696</v>
      </c>
    </row>
    <row r="536" spans="1:22" ht="16">
      <c r="A536" s="35">
        <v>2019</v>
      </c>
      <c r="B536" s="36">
        <v>43544</v>
      </c>
      <c r="C536" s="12" t="s">
        <v>388</v>
      </c>
      <c r="D536" s="12" t="s">
        <v>440</v>
      </c>
      <c r="E536" s="12">
        <v>10</v>
      </c>
      <c r="F536" s="37">
        <v>0.45833333333333298</v>
      </c>
      <c r="G536" s="12">
        <v>32</v>
      </c>
      <c r="H536" s="12" t="s">
        <v>292</v>
      </c>
      <c r="I536" s="12" t="str">
        <f>VLOOKUP(H536,'[1]Species List'!A$2:I$202,2,0)</f>
        <v>Smallmouth Grunt</v>
      </c>
      <c r="J536" s="38" t="str">
        <f>VLOOKUP(H536,'Species List'!A$2:J$202,3,0)</f>
        <v>Haemulon chrysargyreum</v>
      </c>
      <c r="K536" s="12" t="str">
        <f>VLOOKUP(H536,'[1]Species List'!A$2:I$202,4,0)</f>
        <v>Haemulidae</v>
      </c>
      <c r="L536" s="38" t="str">
        <f>VLOOKUP(H536,'Species List'!A$2:J$202,5,0)</f>
        <v>Carnivore</v>
      </c>
      <c r="M536" s="60">
        <v>15</v>
      </c>
      <c r="N536" s="60">
        <v>1</v>
      </c>
      <c r="O536" s="60"/>
      <c r="P536" s="44">
        <f>VLOOKUP(H536,'Species List'!A$2:J$202,6,0)</f>
        <v>1.259E-2</v>
      </c>
      <c r="Q536" s="44">
        <f>VLOOKUP(H536,'Species List'!A$2:J$202,7,0)</f>
        <v>2.99</v>
      </c>
      <c r="R536" s="44" t="str">
        <f>VLOOKUP(H536,'Species List'!A$2:J$202,8,0)</f>
        <v>NA</v>
      </c>
      <c r="S536" s="44" t="str">
        <f>VLOOKUP(H536,'Species List'!A$2:J$202,9,0)</f>
        <v>NA</v>
      </c>
      <c r="T536" s="44">
        <f t="shared" si="60"/>
        <v>41.356006478222746</v>
      </c>
      <c r="U536" s="87" t="s">
        <v>450</v>
      </c>
      <c r="V536" s="91">
        <f t="shared" si="63"/>
        <v>41.356006478222746</v>
      </c>
    </row>
    <row r="537" spans="1:22" ht="16">
      <c r="A537" s="35">
        <v>2019</v>
      </c>
      <c r="B537" s="36">
        <v>43544</v>
      </c>
      <c r="C537" s="12" t="s">
        <v>388</v>
      </c>
      <c r="D537" s="12" t="s">
        <v>440</v>
      </c>
      <c r="E537" s="12">
        <v>10</v>
      </c>
      <c r="F537" s="37">
        <v>0.45833333333333298</v>
      </c>
      <c r="G537" s="12">
        <v>32</v>
      </c>
      <c r="H537" s="12" t="s">
        <v>236</v>
      </c>
      <c r="I537" s="12" t="str">
        <f>VLOOKUP(H537,'[1]Species List'!A$2:I$202,2,0)</f>
        <v>Blue Striped Grunt</v>
      </c>
      <c r="J537" s="38" t="str">
        <f>VLOOKUP(H537,'Species List'!A$2:J$202,3,0)</f>
        <v>Haemulon sciurus</v>
      </c>
      <c r="K537" s="12" t="str">
        <f>VLOOKUP(H537,'[1]Species List'!A$2:I$202,4,0)</f>
        <v>Haemulidae</v>
      </c>
      <c r="L537" s="38" t="str">
        <f>VLOOKUP(H537,'Species List'!A$2:J$202,5,0)</f>
        <v>Carnivore</v>
      </c>
      <c r="M537" s="60">
        <v>21</v>
      </c>
      <c r="N537" s="60">
        <v>1</v>
      </c>
      <c r="O537" s="60"/>
      <c r="P537" s="44">
        <f>VLOOKUP(H537,'Species List'!A$2:J$202,6,0)</f>
        <v>1.549E-2</v>
      </c>
      <c r="Q537" s="44">
        <f>VLOOKUP(H537,'Species List'!A$2:J$202,7,0)</f>
        <v>2.98</v>
      </c>
      <c r="R537" s="44" t="str">
        <f>VLOOKUP(H537,'Species List'!A$2:J$202,8,0)</f>
        <v>NA</v>
      </c>
      <c r="S537" s="44" t="str">
        <f>VLOOKUP(H537,'Species List'!A$2:J$202,9,0)</f>
        <v>NA</v>
      </c>
      <c r="T537" s="44">
        <f t="shared" si="60"/>
        <v>134.97859898872929</v>
      </c>
      <c r="U537" s="87" t="s">
        <v>450</v>
      </c>
      <c r="V537" s="91">
        <f t="shared" si="63"/>
        <v>134.97859898872929</v>
      </c>
    </row>
    <row r="538" spans="1:22" ht="16">
      <c r="A538" s="35">
        <v>2019</v>
      </c>
      <c r="B538" s="36">
        <v>43544</v>
      </c>
      <c r="C538" s="12" t="s">
        <v>388</v>
      </c>
      <c r="D538" s="12" t="s">
        <v>440</v>
      </c>
      <c r="E538" s="12">
        <v>10</v>
      </c>
      <c r="F538" s="37">
        <v>0.45833333333333298</v>
      </c>
      <c r="G538" s="12">
        <v>32</v>
      </c>
      <c r="H538" s="12" t="s">
        <v>251</v>
      </c>
      <c r="I538" s="12" t="str">
        <f>VLOOKUP(H538,'[1]Species List'!A$2:I$202,2,0)</f>
        <v>Foureye Butterflyfish</v>
      </c>
      <c r="J538" s="38" t="str">
        <f>VLOOKUP(H538,'Species List'!A$2:J$202,3,0)</f>
        <v>Chaetodon capistratus</v>
      </c>
      <c r="K538" s="12" t="str">
        <f>VLOOKUP(H538,'[1]Species List'!A$2:I$202,4,0)</f>
        <v>Chaetodontidae</v>
      </c>
      <c r="L538" s="38" t="str">
        <f>VLOOKUP(H538,'Species List'!A$2:J$202,5,0)</f>
        <v>Carnivore</v>
      </c>
      <c r="M538" s="60">
        <v>10</v>
      </c>
      <c r="N538" s="60">
        <v>2</v>
      </c>
      <c r="O538" s="60"/>
      <c r="P538" s="44">
        <f>VLOOKUP(H538,'Species List'!A$2:J$202,6,0)</f>
        <v>2.512E-2</v>
      </c>
      <c r="Q538" s="44">
        <f>VLOOKUP(H538,'Species List'!A$2:J$202,7,0)</f>
        <v>3.1</v>
      </c>
      <c r="R538" s="44" t="str">
        <f>VLOOKUP(H538,'Species List'!A$2:J$202,8,0)</f>
        <v>NA</v>
      </c>
      <c r="S538" s="44" t="str">
        <f>VLOOKUP(H538,'Species List'!A$2:J$202,9,0)</f>
        <v>NA</v>
      </c>
      <c r="T538" s="44">
        <f t="shared" si="60"/>
        <v>31.624206344269499</v>
      </c>
      <c r="U538" s="87" t="s">
        <v>450</v>
      </c>
      <c r="V538" s="91">
        <f t="shared" si="63"/>
        <v>63.248412688538998</v>
      </c>
    </row>
    <row r="539" spans="1:22" ht="16">
      <c r="A539" s="35">
        <v>2019</v>
      </c>
      <c r="B539" s="36">
        <v>43544</v>
      </c>
      <c r="C539" s="12" t="s">
        <v>388</v>
      </c>
      <c r="D539" s="12" t="s">
        <v>440</v>
      </c>
      <c r="E539" s="12">
        <v>10</v>
      </c>
      <c r="F539" s="37">
        <v>0.45833333333333298</v>
      </c>
      <c r="G539" s="12">
        <v>32</v>
      </c>
      <c r="H539" s="12" t="s">
        <v>253</v>
      </c>
      <c r="I539" s="12" t="str">
        <f>VLOOKUP(H539,'[1]Species List'!A$2:I$202,2,0)</f>
        <v>French Grunt</v>
      </c>
      <c r="J539" s="38" t="str">
        <f>VLOOKUP(H539,'Species List'!A$2:J$202,3,0)</f>
        <v>Haemulon flavolineatum</v>
      </c>
      <c r="K539" s="12" t="str">
        <f>VLOOKUP(H539,'[1]Species List'!A$2:I$202,4,0)</f>
        <v>Haemulidae</v>
      </c>
      <c r="L539" s="38" t="str">
        <f>VLOOKUP(H539,'Species List'!A$2:J$202,5,0)</f>
        <v>Carnivore</v>
      </c>
      <c r="M539" s="60">
        <v>15</v>
      </c>
      <c r="N539" s="60">
        <v>2</v>
      </c>
      <c r="O539" s="60"/>
      <c r="P539" s="44">
        <f>VLOOKUP(H539,'Species List'!A$2:J$202,6,0)</f>
        <v>1.349E-2</v>
      </c>
      <c r="Q539" s="44">
        <f>VLOOKUP(H539,'Species List'!A$2:J$202,7,0)</f>
        <v>3</v>
      </c>
      <c r="R539" s="44" t="str">
        <f>VLOOKUP(H539,'Species List'!A$2:J$202,8,0)</f>
        <v>NA</v>
      </c>
      <c r="S539" s="44" t="str">
        <f>VLOOKUP(H539,'Species List'!A$2:J$202,9,0)</f>
        <v>NA</v>
      </c>
      <c r="T539" s="44">
        <f t="shared" si="60"/>
        <v>45.528750000000002</v>
      </c>
      <c r="U539" s="87" t="s">
        <v>450</v>
      </c>
      <c r="V539" s="91">
        <f t="shared" si="63"/>
        <v>91.057500000000005</v>
      </c>
    </row>
    <row r="540" spans="1:22" ht="16">
      <c r="A540" s="35">
        <v>2019</v>
      </c>
      <c r="B540" s="36">
        <v>43544</v>
      </c>
      <c r="C540" s="12" t="s">
        <v>388</v>
      </c>
      <c r="D540" s="12" t="s">
        <v>440</v>
      </c>
      <c r="E540" s="12">
        <v>10</v>
      </c>
      <c r="F540" s="37">
        <v>0.45833333333333298</v>
      </c>
      <c r="G540" s="12">
        <v>32</v>
      </c>
      <c r="H540" s="12" t="s">
        <v>292</v>
      </c>
      <c r="I540" s="12" t="str">
        <f>VLOOKUP(H540,'[1]Species List'!A$2:I$202,2,0)</f>
        <v>Smallmouth Grunt</v>
      </c>
      <c r="J540" s="38" t="str">
        <f>VLOOKUP(H540,'Species List'!A$2:J$202,3,0)</f>
        <v>Haemulon chrysargyreum</v>
      </c>
      <c r="K540" s="12" t="str">
        <f>VLOOKUP(H540,'[1]Species List'!A$2:I$202,4,0)</f>
        <v>Haemulidae</v>
      </c>
      <c r="L540" s="38" t="str">
        <f>VLOOKUP(H540,'Species List'!A$2:J$202,5,0)</f>
        <v>Carnivore</v>
      </c>
      <c r="M540" s="60">
        <v>13</v>
      </c>
      <c r="N540" s="60">
        <v>1</v>
      </c>
      <c r="O540" s="60"/>
      <c r="P540" s="44">
        <f>VLOOKUP(H540,'Species List'!A$2:J$202,6,0)</f>
        <v>1.259E-2</v>
      </c>
      <c r="Q540" s="44">
        <f>VLOOKUP(H540,'Species List'!A$2:J$202,7,0)</f>
        <v>2.99</v>
      </c>
      <c r="R540" s="44" t="str">
        <f>VLOOKUP(H540,'Species List'!A$2:J$202,8,0)</f>
        <v>NA</v>
      </c>
      <c r="S540" s="44" t="str">
        <f>VLOOKUP(H540,'Species List'!A$2:J$202,9,0)</f>
        <v>NA</v>
      </c>
      <c r="T540" s="44">
        <f t="shared" si="60"/>
        <v>26.959780596099382</v>
      </c>
      <c r="U540" s="87" t="s">
        <v>450</v>
      </c>
      <c r="V540" s="91">
        <f t="shared" si="63"/>
        <v>26.959780596099382</v>
      </c>
    </row>
    <row r="541" spans="1:22" ht="16">
      <c r="A541" s="35">
        <v>2019</v>
      </c>
      <c r="B541" s="36">
        <v>43544</v>
      </c>
      <c r="C541" s="12" t="s">
        <v>388</v>
      </c>
      <c r="D541" s="12" t="s">
        <v>440</v>
      </c>
      <c r="E541" s="12">
        <v>10</v>
      </c>
      <c r="F541" s="37">
        <v>0.45833333333333298</v>
      </c>
      <c r="G541" s="12">
        <v>32</v>
      </c>
      <c r="H541" s="12" t="s">
        <v>373</v>
      </c>
      <c r="I541" s="12" t="str">
        <f>VLOOKUP(H541,'[1]Species List'!A$2:I$202,2,0)</f>
        <v>Goatfish</v>
      </c>
      <c r="J541" s="38" t="str">
        <f>VLOOKUP(H541,'Species List'!A$2:J$202,3,0)</f>
        <v>Mulloidichthys martinicus</v>
      </c>
      <c r="K541" s="12" t="str">
        <f>VLOOKUP(H541,'[1]Species List'!A$2:I$202,4,0)</f>
        <v>Mullidae</v>
      </c>
      <c r="L541" s="38" t="str">
        <f>VLOOKUP(H541,'Species List'!A$2:J$202,5,0)</f>
        <v>Carnivore</v>
      </c>
      <c r="M541" s="60">
        <v>17</v>
      </c>
      <c r="N541" s="60">
        <v>4</v>
      </c>
      <c r="O541" s="60"/>
      <c r="P541" s="44">
        <f>VLOOKUP(H541,'Species List'!A$2:J$202,6,0)</f>
        <v>9.7699999999999992E-3</v>
      </c>
      <c r="Q541" s="44">
        <f>VLOOKUP(H541,'Species List'!A$2:J$202,7,0)</f>
        <v>3.12</v>
      </c>
      <c r="R541" s="44" t="str">
        <f>VLOOKUP(H541,'Species List'!A$2:J$202,8,0)</f>
        <v>NA</v>
      </c>
      <c r="S541" s="44" t="str">
        <f>VLOOKUP(H541,'Species List'!A$2:J$202,9,0)</f>
        <v>NA</v>
      </c>
      <c r="T541" s="44">
        <f t="shared" si="60"/>
        <v>67.436527390317082</v>
      </c>
      <c r="U541" s="87" t="s">
        <v>450</v>
      </c>
      <c r="V541" s="91">
        <f t="shared" si="63"/>
        <v>269.74610956126833</v>
      </c>
    </row>
    <row r="542" spans="1:22" ht="16">
      <c r="A542" s="35">
        <v>2019</v>
      </c>
      <c r="B542" s="36">
        <v>43544</v>
      </c>
      <c r="C542" s="12" t="s">
        <v>388</v>
      </c>
      <c r="D542" s="12" t="s">
        <v>440</v>
      </c>
      <c r="E542" s="12">
        <v>10</v>
      </c>
      <c r="F542" s="37">
        <v>0.45833333333333298</v>
      </c>
      <c r="G542" s="12">
        <v>32</v>
      </c>
      <c r="H542" s="12" t="s">
        <v>292</v>
      </c>
      <c r="I542" s="12" t="str">
        <f>VLOOKUP(H542,'[1]Species List'!A$2:I$202,2,0)</f>
        <v>Smallmouth Grunt</v>
      </c>
      <c r="J542" s="38" t="str">
        <f>VLOOKUP(H542,'Species List'!A$2:J$202,3,0)</f>
        <v>Haemulon chrysargyreum</v>
      </c>
      <c r="K542" s="12" t="str">
        <f>VLOOKUP(H542,'[1]Species List'!A$2:I$202,4,0)</f>
        <v>Haemulidae</v>
      </c>
      <c r="L542" s="38" t="str">
        <f>VLOOKUP(H542,'Species List'!A$2:J$202,5,0)</f>
        <v>Carnivore</v>
      </c>
      <c r="M542" s="60">
        <v>13</v>
      </c>
      <c r="N542" s="60">
        <v>3</v>
      </c>
      <c r="O542" s="60"/>
      <c r="P542" s="44">
        <f>VLOOKUP(H542,'Species List'!A$2:J$202,6,0)</f>
        <v>1.259E-2</v>
      </c>
      <c r="Q542" s="44">
        <f>VLOOKUP(H542,'Species List'!A$2:J$202,7,0)</f>
        <v>2.99</v>
      </c>
      <c r="R542" s="44" t="str">
        <f>VLOOKUP(H542,'Species List'!A$2:J$202,8,0)</f>
        <v>NA</v>
      </c>
      <c r="S542" s="44" t="str">
        <f>VLOOKUP(H542,'Species List'!A$2:J$202,9,0)</f>
        <v>NA</v>
      </c>
      <c r="T542" s="44">
        <f t="shared" si="60"/>
        <v>26.959780596099382</v>
      </c>
      <c r="U542" s="87" t="s">
        <v>450</v>
      </c>
      <c r="V542" s="91">
        <f t="shared" si="63"/>
        <v>80.879341788298149</v>
      </c>
    </row>
    <row r="543" spans="1:22" ht="16">
      <c r="A543" s="35">
        <v>2019</v>
      </c>
      <c r="B543" s="36">
        <v>43544</v>
      </c>
      <c r="C543" s="12" t="s">
        <v>388</v>
      </c>
      <c r="D543" s="12" t="s">
        <v>440</v>
      </c>
      <c r="E543" s="12">
        <v>10</v>
      </c>
      <c r="F543" s="37">
        <v>0.45833333333333298</v>
      </c>
      <c r="G543" s="12">
        <v>32</v>
      </c>
      <c r="H543" s="12" t="s">
        <v>238</v>
      </c>
      <c r="I543" s="12" t="str">
        <f>VLOOKUP(H543,'[1]Species List'!A$2:I$202,2,0)</f>
        <v>Bluehead Wrasse</v>
      </c>
      <c r="J543" s="38" t="str">
        <f>VLOOKUP(H543,'Species List'!A$2:J$202,3,0)</f>
        <v>Thalassoma bifasciatum</v>
      </c>
      <c r="K543" s="12" t="str">
        <f>VLOOKUP(H543,'[1]Species List'!A$2:I$202,4,0)</f>
        <v>Labridae</v>
      </c>
      <c r="L543" s="38" t="str">
        <f>VLOOKUP(H543,'Species List'!A$2:J$202,5,0)</f>
        <v>Carnivore</v>
      </c>
      <c r="M543" s="60">
        <v>4</v>
      </c>
      <c r="N543" s="60">
        <v>3</v>
      </c>
      <c r="O543" s="60"/>
      <c r="P543" s="44">
        <f>VLOOKUP(H543,'Species List'!A$2:J$202,6,0)</f>
        <v>8.9099999999999995E-3</v>
      </c>
      <c r="Q543" s="44">
        <f>VLOOKUP(H543,'Species List'!A$2:J$202,7,0)</f>
        <v>3.01</v>
      </c>
      <c r="R543" s="44" t="str">
        <f>VLOOKUP(H543,'Species List'!A$2:J$202,8,0)</f>
        <v>NA</v>
      </c>
      <c r="S543" s="44" t="str">
        <f>VLOOKUP(H543,'Species List'!A$2:J$202,9,0)</f>
        <v>NA</v>
      </c>
      <c r="T543" s="44">
        <f t="shared" si="60"/>
        <v>0.5782002537554658</v>
      </c>
      <c r="U543" s="87" t="s">
        <v>450</v>
      </c>
      <c r="V543" s="91">
        <f t="shared" si="63"/>
        <v>1.7346007612663974</v>
      </c>
    </row>
    <row r="544" spans="1:22" ht="16">
      <c r="A544" s="35">
        <v>2019</v>
      </c>
      <c r="B544" s="36">
        <v>43544</v>
      </c>
      <c r="C544" s="12" t="s">
        <v>388</v>
      </c>
      <c r="D544" s="12" t="s">
        <v>440</v>
      </c>
      <c r="E544" s="12">
        <v>10</v>
      </c>
      <c r="F544" s="37">
        <v>0.45833333333333298</v>
      </c>
      <c r="G544" s="12">
        <v>32</v>
      </c>
      <c r="H544" s="12" t="s">
        <v>310</v>
      </c>
      <c r="I544" s="12" t="str">
        <f>VLOOKUP(H544,'[1]Species List'!A$2:I$202,2,0)</f>
        <v>Yellowhead Wrasse</v>
      </c>
      <c r="J544" s="38" t="str">
        <f>VLOOKUP(H544,'Species List'!A$2:J$202,3,0)</f>
        <v>Halichoeres garnoti</v>
      </c>
      <c r="K544" s="12" t="str">
        <f>VLOOKUP(H544,'[1]Species List'!A$2:I$202,4,0)</f>
        <v>Labridae</v>
      </c>
      <c r="L544" s="38" t="str">
        <f>VLOOKUP(H544,'Species List'!A$2:J$202,5,0)</f>
        <v>Carnivore</v>
      </c>
      <c r="M544" s="60">
        <v>7</v>
      </c>
      <c r="N544" s="60">
        <v>2</v>
      </c>
      <c r="O544" s="60"/>
      <c r="P544" s="44">
        <f>VLOOKUP(H544,'Species List'!A$2:J$202,6,0)</f>
        <v>0.01</v>
      </c>
      <c r="Q544" s="44">
        <f>VLOOKUP(H544,'Species List'!A$2:J$202,7,0)</f>
        <v>3.13</v>
      </c>
      <c r="R544" s="44" t="str">
        <f>VLOOKUP(H544,'Species List'!A$2:J$202,8,0)</f>
        <v>NA</v>
      </c>
      <c r="S544" s="44" t="str">
        <f>VLOOKUP(H544,'Species List'!A$2:J$202,9,0)</f>
        <v>NA</v>
      </c>
      <c r="T544" s="44">
        <f t="shared" si="60"/>
        <v>4.4172996945205609</v>
      </c>
      <c r="U544" s="87" t="s">
        <v>450</v>
      </c>
      <c r="V544" s="91">
        <f t="shared" si="63"/>
        <v>8.8345993890411219</v>
      </c>
    </row>
    <row r="545" spans="1:22" ht="16">
      <c r="A545" s="35">
        <v>2019</v>
      </c>
      <c r="B545" s="36">
        <v>43544</v>
      </c>
      <c r="C545" s="12" t="s">
        <v>388</v>
      </c>
      <c r="D545" s="12" t="s">
        <v>440</v>
      </c>
      <c r="E545" s="12">
        <v>10</v>
      </c>
      <c r="F545" s="37">
        <v>0.45833333333333298</v>
      </c>
      <c r="G545" s="12">
        <v>32</v>
      </c>
      <c r="H545" s="12" t="s">
        <v>295</v>
      </c>
      <c r="I545" s="12" t="str">
        <f>VLOOKUP(H545,'[1]Species List'!A$2:I$202,2,0)</f>
        <v>Spanish Hogfish</v>
      </c>
      <c r="J545" s="38" t="str">
        <f>VLOOKUP(H545,'Species List'!A$2:J$202,3,0)</f>
        <v>Bodianus rufus</v>
      </c>
      <c r="K545" s="12" t="str">
        <f>VLOOKUP(H545,'[1]Species List'!A$2:I$202,4,0)</f>
        <v>Labridae</v>
      </c>
      <c r="L545" s="38" t="str">
        <f>VLOOKUP(H545,'Species List'!A$2:J$202,5,0)</f>
        <v>Carnivore</v>
      </c>
      <c r="M545" s="60">
        <v>20</v>
      </c>
      <c r="N545" s="60">
        <v>1</v>
      </c>
      <c r="O545" s="60"/>
      <c r="P545" s="44">
        <f>VLOOKUP(H545,'Species List'!A$2:J$202,6,0)</f>
        <v>1.44E-2</v>
      </c>
      <c r="Q545" s="44">
        <f>VLOOKUP(H545,'Species List'!A$2:J$202,7,0)</f>
        <v>3.0531999999999999</v>
      </c>
      <c r="R545" s="44" t="str">
        <f>VLOOKUP(H545,'Species List'!A$2:J$202,8,0)</f>
        <v>NA</v>
      </c>
      <c r="S545" s="44" t="str">
        <f>VLOOKUP(H545,'Species List'!A$2:J$202,9,0)</f>
        <v>NA</v>
      </c>
      <c r="T545" s="44">
        <f t="shared" si="60"/>
        <v>135.10370993053809</v>
      </c>
      <c r="U545" s="87" t="s">
        <v>450</v>
      </c>
      <c r="V545" s="91">
        <f t="shared" si="63"/>
        <v>135.10370993053809</v>
      </c>
    </row>
    <row r="546" spans="1:22" ht="16">
      <c r="A546" s="35">
        <v>2019</v>
      </c>
      <c r="B546" s="36">
        <v>43544</v>
      </c>
      <c r="C546" s="12" t="s">
        <v>388</v>
      </c>
      <c r="D546" s="12" t="s">
        <v>440</v>
      </c>
      <c r="E546" s="12">
        <v>10</v>
      </c>
      <c r="F546" s="37">
        <v>0.45833333333333298</v>
      </c>
      <c r="G546" s="12">
        <v>32</v>
      </c>
      <c r="H546" s="12" t="s">
        <v>238</v>
      </c>
      <c r="I546" s="12" t="str">
        <f>VLOOKUP(H546,'[1]Species List'!A$2:I$202,2,0)</f>
        <v>Bluehead Wrasse</v>
      </c>
      <c r="J546" s="38" t="str">
        <f>VLOOKUP(H546,'Species List'!A$2:J$202,3,0)</f>
        <v>Thalassoma bifasciatum</v>
      </c>
      <c r="K546" s="12" t="str">
        <f>VLOOKUP(H546,'[1]Species List'!A$2:I$202,4,0)</f>
        <v>Labridae</v>
      </c>
      <c r="L546" s="38" t="str">
        <f>VLOOKUP(H546,'Species List'!A$2:J$202,5,0)</f>
        <v>Carnivore</v>
      </c>
      <c r="M546" s="60">
        <v>6</v>
      </c>
      <c r="N546" s="60">
        <v>2</v>
      </c>
      <c r="O546" s="60"/>
      <c r="P546" s="44">
        <f>VLOOKUP(H546,'Species List'!A$2:J$202,6,0)</f>
        <v>8.9099999999999995E-3</v>
      </c>
      <c r="Q546" s="44">
        <f>VLOOKUP(H546,'Species List'!A$2:J$202,7,0)</f>
        <v>3.01</v>
      </c>
      <c r="R546" s="44" t="str">
        <f>VLOOKUP(H546,'Species List'!A$2:J$202,8,0)</f>
        <v>NA</v>
      </c>
      <c r="S546" s="44" t="str">
        <f>VLOOKUP(H546,'Species List'!A$2:J$202,9,0)</f>
        <v>NA</v>
      </c>
      <c r="T546" s="44">
        <f t="shared" si="60"/>
        <v>1.9593542699963782</v>
      </c>
      <c r="U546" s="87" t="s">
        <v>450</v>
      </c>
      <c r="V546" s="91">
        <f t="shared" si="63"/>
        <v>3.9187085399927564</v>
      </c>
    </row>
    <row r="547" spans="1:22" ht="16">
      <c r="A547" s="35">
        <v>2019</v>
      </c>
      <c r="B547" s="36">
        <v>43544</v>
      </c>
      <c r="C547" s="12" t="s">
        <v>388</v>
      </c>
      <c r="D547" s="12" t="s">
        <v>440</v>
      </c>
      <c r="E547" s="12">
        <v>10</v>
      </c>
      <c r="F547" s="37">
        <v>0.45833333333333298</v>
      </c>
      <c r="G547" s="12">
        <v>32</v>
      </c>
      <c r="H547" s="12" t="s">
        <v>295</v>
      </c>
      <c r="I547" s="12" t="str">
        <f>VLOOKUP(H547,'[1]Species List'!A$2:I$202,2,0)</f>
        <v>Spanish Hogfish</v>
      </c>
      <c r="J547" s="38" t="str">
        <f>VLOOKUP(H547,'Species List'!A$2:J$202,3,0)</f>
        <v>Bodianus rufus</v>
      </c>
      <c r="K547" s="12" t="str">
        <f>VLOOKUP(H547,'[1]Species List'!A$2:I$202,4,0)</f>
        <v>Labridae</v>
      </c>
      <c r="L547" s="38" t="str">
        <f>VLOOKUP(H547,'Species List'!A$2:J$202,5,0)</f>
        <v>Carnivore</v>
      </c>
      <c r="M547" s="60">
        <v>5</v>
      </c>
      <c r="N547" s="60">
        <v>1</v>
      </c>
      <c r="O547" s="60"/>
      <c r="P547" s="44">
        <f>VLOOKUP(H547,'Species List'!A$2:J$202,6,0)</f>
        <v>1.44E-2</v>
      </c>
      <c r="Q547" s="44">
        <f>VLOOKUP(H547,'Species List'!A$2:J$202,7,0)</f>
        <v>3.0531999999999999</v>
      </c>
      <c r="R547" s="44" t="str">
        <f>VLOOKUP(H547,'Species List'!A$2:J$202,8,0)</f>
        <v>NA</v>
      </c>
      <c r="S547" s="44" t="str">
        <f>VLOOKUP(H547,'Species List'!A$2:J$202,9,0)</f>
        <v>NA</v>
      </c>
      <c r="T547" s="44">
        <f t="shared" si="60"/>
        <v>1.9609102169436501</v>
      </c>
      <c r="U547" s="87" t="s">
        <v>450</v>
      </c>
      <c r="V547" s="91">
        <f t="shared" si="63"/>
        <v>1.9609102169436501</v>
      </c>
    </row>
    <row r="548" spans="1:22" ht="16">
      <c r="A548" s="35">
        <v>2019</v>
      </c>
      <c r="B548" s="36">
        <v>43544</v>
      </c>
      <c r="C548" s="12" t="s">
        <v>388</v>
      </c>
      <c r="D548" s="12" t="s">
        <v>440</v>
      </c>
      <c r="E548" s="12">
        <v>10</v>
      </c>
      <c r="F548" s="37">
        <v>0.45833333333333298</v>
      </c>
      <c r="G548" s="12">
        <v>32</v>
      </c>
      <c r="H548" s="12" t="s">
        <v>252</v>
      </c>
      <c r="I548" s="12" t="str">
        <f>VLOOKUP(H548,'[1]Species List'!A$2:I$202,2,0)</f>
        <v>French Angelfish</v>
      </c>
      <c r="J548" s="38" t="str">
        <f>VLOOKUP(H548,'Species List'!A$2:J$202,3,0)</f>
        <v>Pomacanthus paru</v>
      </c>
      <c r="K548" s="12" t="str">
        <f>VLOOKUP(H548,'[1]Species List'!A$2:I$202,4,0)</f>
        <v>Pomacanthidae</v>
      </c>
      <c r="L548" s="38" t="str">
        <f>VLOOKUP(H548,'Species List'!A$2:J$202,5,0)</f>
        <v>Carnivore</v>
      </c>
      <c r="M548" s="60">
        <v>33</v>
      </c>
      <c r="N548" s="60">
        <v>1</v>
      </c>
      <c r="O548" s="60"/>
      <c r="P548" s="44">
        <f>VLOOKUP(H548,'Species List'!A$2:J$202,6,0)</f>
        <v>3.09E-2</v>
      </c>
      <c r="Q548" s="44">
        <f>VLOOKUP(H548,'Species List'!A$2:J$202,7,0)</f>
        <v>2.95</v>
      </c>
      <c r="R548" s="44" t="str">
        <f>VLOOKUP(H548,'Species List'!A$2:J$202,8,0)</f>
        <v>NA</v>
      </c>
      <c r="S548" s="44" t="str">
        <f>VLOOKUP(H548,'Species List'!A$2:J$202,9,0)</f>
        <v>NA</v>
      </c>
      <c r="T548" s="44">
        <f t="shared" si="60"/>
        <v>932.34061182127118</v>
      </c>
      <c r="U548" s="87" t="s">
        <v>450</v>
      </c>
      <c r="V548" s="91">
        <f t="shared" si="63"/>
        <v>932.34061182127118</v>
      </c>
    </row>
    <row r="549" spans="1:22" ht="16">
      <c r="A549" s="35">
        <v>2019</v>
      </c>
      <c r="B549" s="36">
        <v>43544</v>
      </c>
      <c r="C549" s="12" t="s">
        <v>388</v>
      </c>
      <c r="D549" s="12" t="s">
        <v>440</v>
      </c>
      <c r="E549" s="12">
        <v>10</v>
      </c>
      <c r="F549" s="37">
        <v>0.45833333333333298</v>
      </c>
      <c r="G549" s="12">
        <v>32</v>
      </c>
      <c r="H549" s="12" t="s">
        <v>310</v>
      </c>
      <c r="I549" s="12" t="str">
        <f>VLOOKUP(H549,'[1]Species List'!A$2:I$202,2,0)</f>
        <v>Yellowhead Wrasse</v>
      </c>
      <c r="J549" s="38" t="str">
        <f>VLOOKUP(H549,'Species List'!A$2:J$202,3,0)</f>
        <v>Halichoeres garnoti</v>
      </c>
      <c r="K549" s="12" t="str">
        <f>VLOOKUP(H549,'[1]Species List'!A$2:I$202,4,0)</f>
        <v>Labridae</v>
      </c>
      <c r="L549" s="38" t="str">
        <f>VLOOKUP(H549,'Species List'!A$2:J$202,5,0)</f>
        <v>Carnivore</v>
      </c>
      <c r="M549" s="60">
        <v>6</v>
      </c>
      <c r="N549" s="60">
        <v>3</v>
      </c>
      <c r="O549" s="60"/>
      <c r="P549" s="44">
        <f>VLOOKUP(H549,'Species List'!A$2:J$202,6,0)</f>
        <v>0.01</v>
      </c>
      <c r="Q549" s="44">
        <f>VLOOKUP(H549,'Species List'!A$2:J$202,7,0)</f>
        <v>3.13</v>
      </c>
      <c r="R549" s="44" t="str">
        <f>VLOOKUP(H549,'Species List'!A$2:J$202,8,0)</f>
        <v>NA</v>
      </c>
      <c r="S549" s="44" t="str">
        <f>VLOOKUP(H549,'Species List'!A$2:J$202,9,0)</f>
        <v>NA</v>
      </c>
      <c r="T549" s="44">
        <f t="shared" si="60"/>
        <v>2.7265496699528886</v>
      </c>
      <c r="U549" s="87" t="s">
        <v>450</v>
      </c>
      <c r="V549" s="91">
        <f t="shared" si="63"/>
        <v>8.1796490098586663</v>
      </c>
    </row>
    <row r="550" spans="1:22" ht="16">
      <c r="A550" s="35">
        <v>2019</v>
      </c>
      <c r="B550" s="36">
        <v>43544</v>
      </c>
      <c r="C550" s="12" t="s">
        <v>388</v>
      </c>
      <c r="D550" s="12" t="s">
        <v>440</v>
      </c>
      <c r="E550" s="12">
        <v>10</v>
      </c>
      <c r="F550" s="37">
        <v>0.45833333333333298</v>
      </c>
      <c r="G550" s="12">
        <v>32</v>
      </c>
      <c r="H550" s="12" t="s">
        <v>238</v>
      </c>
      <c r="I550" s="12" t="str">
        <f>VLOOKUP(H550,'[1]Species List'!A$2:I$202,2,0)</f>
        <v>Bluehead Wrasse</v>
      </c>
      <c r="J550" s="38" t="str">
        <f>VLOOKUP(H550,'Species List'!A$2:J$202,3,0)</f>
        <v>Thalassoma bifasciatum</v>
      </c>
      <c r="K550" s="12" t="str">
        <f>VLOOKUP(H550,'[1]Species List'!A$2:I$202,4,0)</f>
        <v>Labridae</v>
      </c>
      <c r="L550" s="38" t="str">
        <f>VLOOKUP(H550,'Species List'!A$2:J$202,5,0)</f>
        <v>Carnivore</v>
      </c>
      <c r="M550" s="60">
        <v>4</v>
      </c>
      <c r="N550" s="60">
        <v>3</v>
      </c>
      <c r="O550" s="60"/>
      <c r="P550" s="44">
        <f>VLOOKUP(H550,'Species List'!A$2:J$202,6,0)</f>
        <v>8.9099999999999995E-3</v>
      </c>
      <c r="Q550" s="44">
        <f>VLOOKUP(H550,'Species List'!A$2:J$202,7,0)</f>
        <v>3.01</v>
      </c>
      <c r="R550" s="44" t="str">
        <f>VLOOKUP(H550,'Species List'!A$2:J$202,8,0)</f>
        <v>NA</v>
      </c>
      <c r="S550" s="44" t="str">
        <f>VLOOKUP(H550,'Species List'!A$2:J$202,9,0)</f>
        <v>NA</v>
      </c>
      <c r="T550" s="44">
        <f t="shared" si="60"/>
        <v>0.5782002537554658</v>
      </c>
      <c r="U550" s="87" t="s">
        <v>450</v>
      </c>
      <c r="V550" s="91">
        <f t="shared" si="63"/>
        <v>1.7346007612663974</v>
      </c>
    </row>
    <row r="551" spans="1:22" ht="16">
      <c r="A551" s="35">
        <v>2019</v>
      </c>
      <c r="B551" s="36">
        <v>43544</v>
      </c>
      <c r="C551" s="12" t="s">
        <v>388</v>
      </c>
      <c r="D551" s="12" t="s">
        <v>440</v>
      </c>
      <c r="E551" s="12">
        <v>10</v>
      </c>
      <c r="F551" s="37">
        <v>0.45833333333333298</v>
      </c>
      <c r="G551" s="12">
        <v>32</v>
      </c>
      <c r="H551" s="12" t="s">
        <v>237</v>
      </c>
      <c r="I551" s="12" t="str">
        <f>VLOOKUP(H551,'[1]Species List'!A$2:I$202,2,0)</f>
        <v>Blue Tang</v>
      </c>
      <c r="J551" s="38" t="str">
        <f>VLOOKUP(H551,'Species List'!A$2:J$202,3,0)</f>
        <v>Acanthurus coeruleus</v>
      </c>
      <c r="K551" s="12" t="str">
        <f>VLOOKUP(H551,'[1]Species List'!A$2:I$202,4,0)</f>
        <v>Acanthuridae</v>
      </c>
      <c r="L551" s="38" t="str">
        <f>VLOOKUP(H551,'Species List'!A$2:J$202,5,0)</f>
        <v>Herbivore</v>
      </c>
      <c r="M551" s="60">
        <v>21</v>
      </c>
      <c r="N551" s="60">
        <v>1</v>
      </c>
      <c r="O551" s="60"/>
      <c r="P551" s="44">
        <f>VLOOKUP(H551,'Species List'!A$2:J$202,6,0)</f>
        <v>2.512E-2</v>
      </c>
      <c r="Q551" s="44">
        <f>VLOOKUP(H551,'Species List'!A$2:J$202,7,0)</f>
        <v>2.96</v>
      </c>
      <c r="R551" s="44">
        <f>VLOOKUP(H551,'Species List'!A$2:J$202,8,0)</f>
        <v>-2.8241999999999998</v>
      </c>
      <c r="S551" s="44">
        <f>VLOOKUP(H551,'Species List'!A$2:J$202,9,0)</f>
        <v>2.2637999999999998</v>
      </c>
      <c r="T551" s="44">
        <f t="shared" si="60"/>
        <v>205.9627811175107</v>
      </c>
      <c r="U551" s="88">
        <f t="shared" ref="U551:U565" si="64">10^(R551+(S551*LOG(M551*10)))</f>
        <v>270.91935901967503</v>
      </c>
      <c r="V551" s="91">
        <f t="shared" ref="V551:V565" si="65">N551*U551</f>
        <v>270.91935901967503</v>
      </c>
    </row>
    <row r="552" spans="1:22" ht="16">
      <c r="A552" s="35">
        <v>2019</v>
      </c>
      <c r="B552" s="36">
        <v>43544</v>
      </c>
      <c r="C552" s="12" t="s">
        <v>388</v>
      </c>
      <c r="D552" s="12" t="s">
        <v>440</v>
      </c>
      <c r="E552" s="12">
        <v>10</v>
      </c>
      <c r="F552" s="37">
        <v>0.45833333333333298</v>
      </c>
      <c r="G552" s="12">
        <v>32</v>
      </c>
      <c r="H552" s="12" t="s">
        <v>274</v>
      </c>
      <c r="I552" s="12" t="str">
        <f>VLOOKUP(H552,'[1]Species List'!A$2:I$202,2,0)</f>
        <v>Princess Parrotfish</v>
      </c>
      <c r="J552" s="38" t="str">
        <f>VLOOKUP(H552,'Species List'!A$2:J$202,3,0)</f>
        <v>Scarus taeniopterus</v>
      </c>
      <c r="K552" s="12" t="str">
        <f>VLOOKUP(H552,'[1]Species List'!A$2:I$202,4,0)</f>
        <v>Scaridae</v>
      </c>
      <c r="L552" s="38" t="str">
        <f>VLOOKUP(H552,'Species List'!A$2:J$202,5,0)</f>
        <v>Herbivore</v>
      </c>
      <c r="M552" s="60">
        <v>26</v>
      </c>
      <c r="N552" s="60">
        <v>1</v>
      </c>
      <c r="O552" s="60" t="s">
        <v>369</v>
      </c>
      <c r="P552" s="44">
        <f>VLOOKUP(H552,'Species List'!A$2:J$202,6,0)</f>
        <v>3.3500000000000002E-2</v>
      </c>
      <c r="Q552" s="44">
        <f>VLOOKUP(H552,'Species List'!A$2:J$202,7,0)</f>
        <v>2.7086000000000001</v>
      </c>
      <c r="R552" s="44">
        <f>VLOOKUP(H552,'Species List'!A$2:J$202,8,0)</f>
        <v>-3.2256999999999998</v>
      </c>
      <c r="S552" s="44">
        <f>VLOOKUP(H552,'Species List'!A$2:J$202,9,0)</f>
        <v>2.3852000000000002</v>
      </c>
      <c r="T552" s="44">
        <f t="shared" si="60"/>
        <v>227.84610949992882</v>
      </c>
      <c r="U552" s="88">
        <f t="shared" si="64"/>
        <v>342.3689962482149</v>
      </c>
      <c r="V552" s="91">
        <f t="shared" si="65"/>
        <v>342.3689962482149</v>
      </c>
    </row>
    <row r="553" spans="1:22" ht="16">
      <c r="A553" s="35">
        <v>2019</v>
      </c>
      <c r="B553" s="36">
        <v>43544</v>
      </c>
      <c r="C553" s="12" t="s">
        <v>388</v>
      </c>
      <c r="D553" s="12" t="s">
        <v>440</v>
      </c>
      <c r="E553" s="12">
        <v>10</v>
      </c>
      <c r="F553" s="37">
        <v>0.45833333333333298</v>
      </c>
      <c r="G553" s="12">
        <v>32</v>
      </c>
      <c r="H553" s="12" t="s">
        <v>277</v>
      </c>
      <c r="I553" s="12" t="str">
        <f>VLOOKUP(H553,'[1]Species List'!A$2:I$202,2,0)</f>
        <v>Queen Parrotfish</v>
      </c>
      <c r="J553" s="38" t="str">
        <f>VLOOKUP(H553,'Species List'!A$2:J$202,3,0)</f>
        <v>Scarus vetula</v>
      </c>
      <c r="K553" s="12" t="str">
        <f>VLOOKUP(H553,'[1]Species List'!A$2:I$202,4,0)</f>
        <v>Scaridae</v>
      </c>
      <c r="L553" s="38" t="str">
        <f>VLOOKUP(H553,'Species List'!A$2:J$202,5,0)</f>
        <v>Herbivore</v>
      </c>
      <c r="M553" s="60">
        <v>23</v>
      </c>
      <c r="N553" s="60">
        <v>1</v>
      </c>
      <c r="O553" s="60" t="s">
        <v>368</v>
      </c>
      <c r="P553" s="44">
        <f>VLOOKUP(H553,'Species List'!A$2:J$202,6,0)</f>
        <v>1.38E-2</v>
      </c>
      <c r="Q553" s="44">
        <f>VLOOKUP(H553,'Species List'!A$2:J$202,7,0)</f>
        <v>3.03</v>
      </c>
      <c r="R553" s="44">
        <f>VLOOKUP(H553,'Species List'!A$2:J$202,8,0)</f>
        <v>-5.0162000000000004</v>
      </c>
      <c r="S553" s="44">
        <f>VLOOKUP(H553,'Species List'!A$2:J$202,9,0)</f>
        <v>3.1109</v>
      </c>
      <c r="T553" s="44">
        <f t="shared" si="60"/>
        <v>184.46519255545186</v>
      </c>
      <c r="U553" s="88">
        <f t="shared" si="64"/>
        <v>214.23929230422809</v>
      </c>
      <c r="V553" s="91">
        <f t="shared" si="65"/>
        <v>214.23929230422809</v>
      </c>
    </row>
    <row r="554" spans="1:22" ht="16">
      <c r="A554" s="35">
        <v>2019</v>
      </c>
      <c r="B554" s="36">
        <v>43544</v>
      </c>
      <c r="C554" s="12" t="s">
        <v>388</v>
      </c>
      <c r="D554" s="12" t="s">
        <v>440</v>
      </c>
      <c r="E554" s="12">
        <v>10</v>
      </c>
      <c r="F554" s="37">
        <v>0.45833333333333298</v>
      </c>
      <c r="G554" s="12">
        <v>32</v>
      </c>
      <c r="H554" s="12" t="s">
        <v>274</v>
      </c>
      <c r="I554" s="12" t="str">
        <f>VLOOKUP(H554,'[1]Species List'!A$2:I$202,2,0)</f>
        <v>Princess Parrotfish</v>
      </c>
      <c r="J554" s="38" t="str">
        <f>VLOOKUP(H554,'Species List'!A$2:J$202,3,0)</f>
        <v>Scarus taeniopterus</v>
      </c>
      <c r="K554" s="12" t="str">
        <f>VLOOKUP(H554,'[1]Species List'!A$2:I$202,4,0)</f>
        <v>Scaridae</v>
      </c>
      <c r="L554" s="38" t="str">
        <f>VLOOKUP(H554,'Species List'!A$2:J$202,5,0)</f>
        <v>Herbivore</v>
      </c>
      <c r="M554" s="60">
        <v>24</v>
      </c>
      <c r="N554" s="60">
        <v>2</v>
      </c>
      <c r="O554" s="60" t="s">
        <v>368</v>
      </c>
      <c r="P554" s="44">
        <f>VLOOKUP(H554,'Species List'!A$2:J$202,6,0)</f>
        <v>3.3500000000000002E-2</v>
      </c>
      <c r="Q554" s="44">
        <f>VLOOKUP(H554,'Species List'!A$2:J$202,7,0)</f>
        <v>2.7086000000000001</v>
      </c>
      <c r="R554" s="44">
        <f>VLOOKUP(H554,'Species List'!A$2:J$202,8,0)</f>
        <v>-3.2256999999999998</v>
      </c>
      <c r="S554" s="44">
        <f>VLOOKUP(H554,'Species List'!A$2:J$202,9,0)</f>
        <v>2.3852000000000002</v>
      </c>
      <c r="T554" s="44">
        <f t="shared" si="60"/>
        <v>183.4361709463644</v>
      </c>
      <c r="U554" s="88">
        <f t="shared" si="64"/>
        <v>282.86541679033706</v>
      </c>
      <c r="V554" s="91">
        <f t="shared" si="65"/>
        <v>565.73083358067413</v>
      </c>
    </row>
    <row r="555" spans="1:22" ht="16">
      <c r="A555" s="35">
        <v>2019</v>
      </c>
      <c r="B555" s="36">
        <v>43544</v>
      </c>
      <c r="C555" s="12" t="s">
        <v>388</v>
      </c>
      <c r="D555" s="12" t="s">
        <v>440</v>
      </c>
      <c r="E555" s="12">
        <v>10</v>
      </c>
      <c r="F555" s="37">
        <v>0.45833333333333298</v>
      </c>
      <c r="G555" s="12">
        <v>32</v>
      </c>
      <c r="H555" s="12" t="s">
        <v>302</v>
      </c>
      <c r="I555" s="12" t="str">
        <f>VLOOKUP(H555,'[1]Species List'!A$2:I$202,2,0)</f>
        <v>Stoplight Parrotfish</v>
      </c>
      <c r="J555" s="38" t="str">
        <f>VLOOKUP(H555,'Species List'!A$2:J$202,3,0)</f>
        <v>Sparisoma viride</v>
      </c>
      <c r="K555" s="12" t="str">
        <f>VLOOKUP(H555,'[1]Species List'!A$2:I$202,4,0)</f>
        <v>Scaridae</v>
      </c>
      <c r="L555" s="38" t="str">
        <f>VLOOKUP(H555,'Species List'!A$2:J$202,5,0)</f>
        <v>Herbivore</v>
      </c>
      <c r="M555" s="60">
        <v>15</v>
      </c>
      <c r="N555" s="60">
        <v>1</v>
      </c>
      <c r="O555" s="60" t="s">
        <v>375</v>
      </c>
      <c r="P555" s="44">
        <f>VLOOKUP(H555,'Species List'!A$2:J$202,6,0)</f>
        <v>1.38E-2</v>
      </c>
      <c r="Q555" s="44">
        <f>VLOOKUP(H555,'Species List'!A$2:J$202,7,0)</f>
        <v>3.04</v>
      </c>
      <c r="R555" s="44">
        <f>VLOOKUP(H555,'Species List'!A$2:J$202,8,0)</f>
        <v>-4.4317000000000002</v>
      </c>
      <c r="S555" s="44">
        <f>VLOOKUP(H555,'Species List'!A$2:J$202,9,0)</f>
        <v>2.9051</v>
      </c>
      <c r="T555" s="44">
        <f t="shared" si="60"/>
        <v>51.903484390238546</v>
      </c>
      <c r="U555" s="88">
        <f t="shared" si="64"/>
        <v>77.635922295629129</v>
      </c>
      <c r="V555" s="91">
        <f t="shared" si="65"/>
        <v>77.635922295629129</v>
      </c>
    </row>
    <row r="556" spans="1:22" ht="16">
      <c r="A556" s="35">
        <v>2019</v>
      </c>
      <c r="B556" s="36">
        <v>43544</v>
      </c>
      <c r="C556" s="12" t="s">
        <v>388</v>
      </c>
      <c r="D556" s="12" t="s">
        <v>440</v>
      </c>
      <c r="E556" s="12">
        <v>10</v>
      </c>
      <c r="F556" s="37">
        <v>0.45833333333333298</v>
      </c>
      <c r="G556" s="12">
        <v>32</v>
      </c>
      <c r="H556" s="12" t="s">
        <v>302</v>
      </c>
      <c r="I556" s="12" t="str">
        <f>VLOOKUP(H556,'[1]Species List'!A$2:I$202,2,0)</f>
        <v>Stoplight Parrotfish</v>
      </c>
      <c r="J556" s="38" t="str">
        <f>VLOOKUP(H556,'Species List'!A$2:J$202,3,0)</f>
        <v>Sparisoma viride</v>
      </c>
      <c r="K556" s="12" t="str">
        <f>VLOOKUP(H556,'[1]Species List'!A$2:I$202,4,0)</f>
        <v>Scaridae</v>
      </c>
      <c r="L556" s="38" t="str">
        <f>VLOOKUP(H556,'Species List'!A$2:J$202,5,0)</f>
        <v>Herbivore</v>
      </c>
      <c r="M556" s="60">
        <v>40</v>
      </c>
      <c r="N556" s="60">
        <v>1</v>
      </c>
      <c r="O556" s="60" t="s">
        <v>369</v>
      </c>
      <c r="P556" s="44">
        <f>VLOOKUP(H556,'Species List'!A$2:J$202,6,0)</f>
        <v>1.38E-2</v>
      </c>
      <c r="Q556" s="44">
        <f>VLOOKUP(H556,'Species List'!A$2:J$202,7,0)</f>
        <v>3.04</v>
      </c>
      <c r="R556" s="44">
        <f>VLOOKUP(H556,'Species List'!A$2:J$202,8,0)</f>
        <v>-4.4317000000000002</v>
      </c>
      <c r="S556" s="44">
        <f>VLOOKUP(H556,'Species List'!A$2:J$202,9,0)</f>
        <v>2.9051</v>
      </c>
      <c r="T556" s="44">
        <f t="shared" si="60"/>
        <v>1023.6263574269788</v>
      </c>
      <c r="U556" s="88">
        <f t="shared" si="64"/>
        <v>1341.3573113165069</v>
      </c>
      <c r="V556" s="91">
        <f t="shared" si="65"/>
        <v>1341.3573113165069</v>
      </c>
    </row>
    <row r="557" spans="1:22" ht="16">
      <c r="A557" s="35">
        <v>2019</v>
      </c>
      <c r="B557" s="36">
        <v>43544</v>
      </c>
      <c r="C557" s="12" t="s">
        <v>388</v>
      </c>
      <c r="D557" s="12" t="s">
        <v>440</v>
      </c>
      <c r="E557" s="12">
        <v>10</v>
      </c>
      <c r="F557" s="37">
        <v>0.45833333333333298</v>
      </c>
      <c r="G557" s="12">
        <v>32</v>
      </c>
      <c r="H557" s="12" t="s">
        <v>274</v>
      </c>
      <c r="I557" s="12" t="str">
        <f>VLOOKUP(H557,'[1]Species List'!A$2:I$202,2,0)</f>
        <v>Princess Parrotfish</v>
      </c>
      <c r="J557" s="38" t="str">
        <f>VLOOKUP(H557,'Species List'!A$2:J$202,3,0)</f>
        <v>Scarus taeniopterus</v>
      </c>
      <c r="K557" s="12" t="str">
        <f>VLOOKUP(H557,'[1]Species List'!A$2:I$202,4,0)</f>
        <v>Scaridae</v>
      </c>
      <c r="L557" s="38" t="str">
        <f>VLOOKUP(H557,'Species List'!A$2:J$202,5,0)</f>
        <v>Herbivore</v>
      </c>
      <c r="M557" s="60">
        <v>26</v>
      </c>
      <c r="N557" s="60">
        <v>1</v>
      </c>
      <c r="O557" s="60" t="s">
        <v>368</v>
      </c>
      <c r="P557" s="44">
        <f>VLOOKUP(H557,'Species List'!A$2:J$202,6,0)</f>
        <v>3.3500000000000002E-2</v>
      </c>
      <c r="Q557" s="44">
        <f>VLOOKUP(H557,'Species List'!A$2:J$202,7,0)</f>
        <v>2.7086000000000001</v>
      </c>
      <c r="R557" s="44">
        <f>VLOOKUP(H557,'Species List'!A$2:J$202,8,0)</f>
        <v>-3.2256999999999998</v>
      </c>
      <c r="S557" s="44">
        <f>VLOOKUP(H557,'Species List'!A$2:J$202,9,0)</f>
        <v>2.3852000000000002</v>
      </c>
      <c r="T557" s="44">
        <f t="shared" si="60"/>
        <v>227.84610949992882</v>
      </c>
      <c r="U557" s="88">
        <f t="shared" si="64"/>
        <v>342.3689962482149</v>
      </c>
      <c r="V557" s="91">
        <f t="shared" si="65"/>
        <v>342.3689962482149</v>
      </c>
    </row>
    <row r="558" spans="1:22" ht="16">
      <c r="A558" s="35">
        <v>2019</v>
      </c>
      <c r="B558" s="36">
        <v>43544</v>
      </c>
      <c r="C558" s="12" t="s">
        <v>388</v>
      </c>
      <c r="D558" s="12" t="s">
        <v>440</v>
      </c>
      <c r="E558" s="12">
        <v>10</v>
      </c>
      <c r="F558" s="37">
        <v>0.45833333333333298</v>
      </c>
      <c r="G558" s="12">
        <v>32</v>
      </c>
      <c r="H558" s="12" t="s">
        <v>302</v>
      </c>
      <c r="I558" s="12" t="str">
        <f>VLOOKUP(H558,'[1]Species List'!A$2:I$202,2,0)</f>
        <v>Stoplight Parrotfish</v>
      </c>
      <c r="J558" s="38" t="str">
        <f>VLOOKUP(H558,'Species List'!A$2:J$202,3,0)</f>
        <v>Sparisoma viride</v>
      </c>
      <c r="K558" s="12" t="str">
        <f>VLOOKUP(H558,'[1]Species List'!A$2:I$202,4,0)</f>
        <v>Scaridae</v>
      </c>
      <c r="L558" s="38" t="str">
        <f>VLOOKUP(H558,'Species List'!A$2:J$202,5,0)</f>
        <v>Herbivore</v>
      </c>
      <c r="M558" s="60">
        <v>36</v>
      </c>
      <c r="N558" s="60">
        <v>1</v>
      </c>
      <c r="O558" s="60" t="s">
        <v>369</v>
      </c>
      <c r="P558" s="44">
        <f>VLOOKUP(H558,'Species List'!A$2:J$202,6,0)</f>
        <v>1.38E-2</v>
      </c>
      <c r="Q558" s="44">
        <f>VLOOKUP(H558,'Species List'!A$2:J$202,7,0)</f>
        <v>3.04</v>
      </c>
      <c r="R558" s="44">
        <f>VLOOKUP(H558,'Species List'!A$2:J$202,8,0)</f>
        <v>-4.4317000000000002</v>
      </c>
      <c r="S558" s="44">
        <f>VLOOKUP(H558,'Species List'!A$2:J$202,9,0)</f>
        <v>2.9051</v>
      </c>
      <c r="T558" s="44">
        <f t="shared" si="60"/>
        <v>743.08533203751938</v>
      </c>
      <c r="U558" s="88">
        <f t="shared" si="64"/>
        <v>987.67575940359143</v>
      </c>
      <c r="V558" s="91">
        <f t="shared" si="65"/>
        <v>987.67575940359143</v>
      </c>
    </row>
    <row r="559" spans="1:22" ht="16">
      <c r="A559" s="35">
        <v>2019</v>
      </c>
      <c r="B559" s="36">
        <v>43544</v>
      </c>
      <c r="C559" s="12" t="s">
        <v>388</v>
      </c>
      <c r="D559" s="12" t="s">
        <v>440</v>
      </c>
      <c r="E559" s="12">
        <v>10</v>
      </c>
      <c r="F559" s="37">
        <v>0.45833333333333298</v>
      </c>
      <c r="G559" s="12">
        <v>32</v>
      </c>
      <c r="H559" s="12" t="s">
        <v>237</v>
      </c>
      <c r="I559" s="12" t="str">
        <f>VLOOKUP(H559,'[1]Species List'!A$2:I$202,2,0)</f>
        <v>Blue Tang</v>
      </c>
      <c r="J559" s="38" t="str">
        <f>VLOOKUP(H559,'Species List'!A$2:J$202,3,0)</f>
        <v>Acanthurus coeruleus</v>
      </c>
      <c r="K559" s="12" t="str">
        <f>VLOOKUP(H559,'[1]Species List'!A$2:I$202,4,0)</f>
        <v>Acanthuridae</v>
      </c>
      <c r="L559" s="38" t="str">
        <f>VLOOKUP(H559,'Species List'!A$2:J$202,5,0)</f>
        <v>Herbivore</v>
      </c>
      <c r="M559" s="60">
        <v>15</v>
      </c>
      <c r="N559" s="60">
        <v>1</v>
      </c>
      <c r="O559" s="60"/>
      <c r="P559" s="44">
        <f>VLOOKUP(H559,'Species List'!A$2:J$202,6,0)</f>
        <v>2.512E-2</v>
      </c>
      <c r="Q559" s="44">
        <f>VLOOKUP(H559,'Species List'!A$2:J$202,7,0)</f>
        <v>2.96</v>
      </c>
      <c r="R559" s="44">
        <f>VLOOKUP(H559,'Species List'!A$2:J$202,8,0)</f>
        <v>-2.8241999999999998</v>
      </c>
      <c r="S559" s="44">
        <f>VLOOKUP(H559,'Species List'!A$2:J$202,9,0)</f>
        <v>2.2637999999999998</v>
      </c>
      <c r="T559" s="44">
        <f t="shared" si="60"/>
        <v>76.076366478829684</v>
      </c>
      <c r="U559" s="88">
        <f t="shared" si="64"/>
        <v>126.48394196747614</v>
      </c>
      <c r="V559" s="91">
        <f t="shared" si="65"/>
        <v>126.48394196747614</v>
      </c>
    </row>
    <row r="560" spans="1:22" ht="16">
      <c r="A560" s="35">
        <v>2019</v>
      </c>
      <c r="B560" s="36">
        <v>43544</v>
      </c>
      <c r="C560" s="12" t="s">
        <v>388</v>
      </c>
      <c r="D560" s="12" t="s">
        <v>440</v>
      </c>
      <c r="E560" s="12">
        <v>10</v>
      </c>
      <c r="F560" s="37">
        <v>0.45833333333333298</v>
      </c>
      <c r="G560" s="12">
        <v>32</v>
      </c>
      <c r="H560" s="12" t="s">
        <v>302</v>
      </c>
      <c r="I560" s="12" t="str">
        <f>VLOOKUP(H560,'[1]Species List'!A$2:I$202,2,0)</f>
        <v>Stoplight Parrotfish</v>
      </c>
      <c r="J560" s="38" t="str">
        <f>VLOOKUP(H560,'Species List'!A$2:J$202,3,0)</f>
        <v>Sparisoma viride</v>
      </c>
      <c r="K560" s="12" t="str">
        <f>VLOOKUP(H560,'[1]Species List'!A$2:I$202,4,0)</f>
        <v>Scaridae</v>
      </c>
      <c r="L560" s="38" t="str">
        <f>VLOOKUP(H560,'Species List'!A$2:J$202,5,0)</f>
        <v>Herbivore</v>
      </c>
      <c r="M560" s="60">
        <v>23</v>
      </c>
      <c r="N560" s="60">
        <v>1</v>
      </c>
      <c r="O560" s="60" t="s">
        <v>368</v>
      </c>
      <c r="P560" s="44">
        <f>VLOOKUP(H560,'Species List'!A$2:J$202,6,0)</f>
        <v>1.38E-2</v>
      </c>
      <c r="Q560" s="44">
        <f>VLOOKUP(H560,'Species List'!A$2:J$202,7,0)</f>
        <v>3.04</v>
      </c>
      <c r="R560" s="44">
        <f>VLOOKUP(H560,'Species List'!A$2:J$202,8,0)</f>
        <v>-4.4317000000000002</v>
      </c>
      <c r="S560" s="44">
        <f>VLOOKUP(H560,'Species List'!A$2:J$202,9,0)</f>
        <v>2.9051</v>
      </c>
      <c r="T560" s="44">
        <f t="shared" si="60"/>
        <v>190.34072005024225</v>
      </c>
      <c r="U560" s="88">
        <f t="shared" si="64"/>
        <v>268.75437106326598</v>
      </c>
      <c r="V560" s="91">
        <f t="shared" si="65"/>
        <v>268.75437106326598</v>
      </c>
    </row>
    <row r="561" spans="1:22" ht="16">
      <c r="A561" s="35">
        <v>2019</v>
      </c>
      <c r="B561" s="36">
        <v>43544</v>
      </c>
      <c r="C561" s="12" t="s">
        <v>388</v>
      </c>
      <c r="D561" s="12" t="s">
        <v>440</v>
      </c>
      <c r="E561" s="12">
        <v>10</v>
      </c>
      <c r="F561" s="37">
        <v>0.45833333333333298</v>
      </c>
      <c r="G561" s="12">
        <v>32</v>
      </c>
      <c r="H561" s="12" t="s">
        <v>302</v>
      </c>
      <c r="I561" s="12" t="str">
        <f>VLOOKUP(H561,'[1]Species List'!A$2:I$202,2,0)</f>
        <v>Stoplight Parrotfish</v>
      </c>
      <c r="J561" s="38" t="str">
        <f>VLOOKUP(H561,'Species List'!A$2:J$202,3,0)</f>
        <v>Sparisoma viride</v>
      </c>
      <c r="K561" s="12" t="str">
        <f>VLOOKUP(H561,'[1]Species List'!A$2:I$202,4,0)</f>
        <v>Scaridae</v>
      </c>
      <c r="L561" s="38" t="str">
        <f>VLOOKUP(H561,'Species List'!A$2:J$202,5,0)</f>
        <v>Herbivore</v>
      </c>
      <c r="M561" s="60">
        <v>27</v>
      </c>
      <c r="N561" s="60">
        <v>1</v>
      </c>
      <c r="O561" s="60" t="s">
        <v>369</v>
      </c>
      <c r="P561" s="44">
        <f>VLOOKUP(H561,'Species List'!A$2:J$202,6,0)</f>
        <v>1.38E-2</v>
      </c>
      <c r="Q561" s="44">
        <f>VLOOKUP(H561,'Species List'!A$2:J$202,7,0)</f>
        <v>3.04</v>
      </c>
      <c r="R561" s="44">
        <f>VLOOKUP(H561,'Species List'!A$2:J$202,8,0)</f>
        <v>-4.4317000000000002</v>
      </c>
      <c r="S561" s="44">
        <f>VLOOKUP(H561,'Species List'!A$2:J$202,9,0)</f>
        <v>2.9051</v>
      </c>
      <c r="T561" s="44">
        <f t="shared" si="60"/>
        <v>309.9023927596819</v>
      </c>
      <c r="U561" s="88">
        <f t="shared" si="64"/>
        <v>428.20809318874581</v>
      </c>
      <c r="V561" s="91">
        <f t="shared" si="65"/>
        <v>428.20809318874581</v>
      </c>
    </row>
    <row r="562" spans="1:22" ht="16">
      <c r="A562" s="35">
        <v>2019</v>
      </c>
      <c r="B562" s="36">
        <v>43544</v>
      </c>
      <c r="C562" s="12" t="s">
        <v>388</v>
      </c>
      <c r="D562" s="12" t="s">
        <v>440</v>
      </c>
      <c r="E562" s="12">
        <v>10</v>
      </c>
      <c r="F562" s="37">
        <v>0.45833333333333298</v>
      </c>
      <c r="G562" s="12">
        <v>32</v>
      </c>
      <c r="H562" s="12" t="s">
        <v>302</v>
      </c>
      <c r="I562" s="12" t="str">
        <f>VLOOKUP(H562,'[1]Species List'!A$2:I$202,2,0)</f>
        <v>Stoplight Parrotfish</v>
      </c>
      <c r="J562" s="38" t="str">
        <f>VLOOKUP(H562,'Species List'!A$2:J$202,3,0)</f>
        <v>Sparisoma viride</v>
      </c>
      <c r="K562" s="12" t="str">
        <f>VLOOKUP(H562,'[1]Species List'!A$2:I$202,4,0)</f>
        <v>Scaridae</v>
      </c>
      <c r="L562" s="38" t="str">
        <f>VLOOKUP(H562,'Species List'!A$2:J$202,5,0)</f>
        <v>Herbivore</v>
      </c>
      <c r="M562" s="60">
        <v>5</v>
      </c>
      <c r="N562" s="60">
        <v>1</v>
      </c>
      <c r="O562" s="60" t="s">
        <v>375</v>
      </c>
      <c r="P562" s="44">
        <f>VLOOKUP(H562,'Species List'!A$2:J$202,6,0)</f>
        <v>1.38E-2</v>
      </c>
      <c r="Q562" s="44">
        <f>VLOOKUP(H562,'Species List'!A$2:J$202,7,0)</f>
        <v>3.04</v>
      </c>
      <c r="R562" s="44">
        <f>VLOOKUP(H562,'Species List'!A$2:J$202,8,0)</f>
        <v>-4.4317000000000002</v>
      </c>
      <c r="S562" s="44">
        <f>VLOOKUP(H562,'Species List'!A$2:J$202,9,0)</f>
        <v>2.9051</v>
      </c>
      <c r="T562" s="44">
        <f t="shared" si="60"/>
        <v>1.8397037753094332</v>
      </c>
      <c r="U562" s="88">
        <f t="shared" si="64"/>
        <v>3.1913744192871154</v>
      </c>
      <c r="V562" s="91">
        <f t="shared" si="65"/>
        <v>3.1913744192871154</v>
      </c>
    </row>
    <row r="563" spans="1:22" ht="16">
      <c r="A563" s="35">
        <v>2019</v>
      </c>
      <c r="B563" s="36">
        <v>43544</v>
      </c>
      <c r="C563" s="12" t="s">
        <v>388</v>
      </c>
      <c r="D563" s="12" t="s">
        <v>440</v>
      </c>
      <c r="E563" s="12">
        <v>10</v>
      </c>
      <c r="F563" s="37">
        <v>0.45833333333333298</v>
      </c>
      <c r="G563" s="12">
        <v>32</v>
      </c>
      <c r="H563" s="12" t="s">
        <v>280</v>
      </c>
      <c r="I563" s="12" t="str">
        <f>VLOOKUP(H563,'[1]Species List'!A$2:I$202,2,0)</f>
        <v>Redband Parrotfish</v>
      </c>
      <c r="J563" s="38" t="str">
        <f>VLOOKUP(H563,'Species List'!A$2:J$202,3,0)</f>
        <v>Sparisoma aurofrenatum</v>
      </c>
      <c r="K563" s="12" t="str">
        <f>VLOOKUP(H563,'[1]Species List'!A$2:I$202,4,0)</f>
        <v>Scaridae</v>
      </c>
      <c r="L563" s="38" t="str">
        <f>VLOOKUP(H563,'Species List'!A$2:J$202,5,0)</f>
        <v>Herbivore</v>
      </c>
      <c r="M563" s="60">
        <v>17</v>
      </c>
      <c r="N563" s="60">
        <v>1</v>
      </c>
      <c r="O563" s="60" t="s">
        <v>368</v>
      </c>
      <c r="P563" s="44">
        <f>VLOOKUP(H563,'Species List'!A$2:J$202,6,0)</f>
        <v>1.072E-2</v>
      </c>
      <c r="Q563" s="44">
        <f>VLOOKUP(H563,'Species List'!A$2:J$202,7,0)</f>
        <v>3.12</v>
      </c>
      <c r="R563" s="44">
        <f>VLOOKUP(H563,'Species List'!A$2:J$202,8,0)</f>
        <v>-4.0781000000000001</v>
      </c>
      <c r="S563" s="44">
        <f>VLOOKUP(H563,'Species List'!A$2:J$202,9,0)</f>
        <v>2.7437999999999998</v>
      </c>
      <c r="T563" s="44">
        <f t="shared" si="60"/>
        <v>73.993815109948756</v>
      </c>
      <c r="U563" s="88">
        <f t="shared" si="64"/>
        <v>110.10467275536061</v>
      </c>
      <c r="V563" s="91">
        <f t="shared" si="65"/>
        <v>110.10467275536061</v>
      </c>
    </row>
    <row r="564" spans="1:22" ht="16">
      <c r="A564" s="35">
        <v>2019</v>
      </c>
      <c r="B564" s="36">
        <v>43544</v>
      </c>
      <c r="C564" s="12" t="s">
        <v>388</v>
      </c>
      <c r="D564" s="12" t="s">
        <v>440</v>
      </c>
      <c r="E564" s="12">
        <v>10</v>
      </c>
      <c r="F564" s="37">
        <v>0.45833333333333298</v>
      </c>
      <c r="G564" s="12">
        <v>32</v>
      </c>
      <c r="H564" s="12" t="s">
        <v>249</v>
      </c>
      <c r="I564" s="12" t="str">
        <f>VLOOKUP(H564,'[1]Species List'!A$2:I$202,2,0)</f>
        <v>Doctorfish</v>
      </c>
      <c r="J564" s="38" t="str">
        <f>VLOOKUP(H564,'Species List'!A$2:J$202,3,0)</f>
        <v>Acanthurus chirurgus</v>
      </c>
      <c r="K564" s="12" t="str">
        <f>VLOOKUP(H564,'[1]Species List'!A$2:I$202,4,0)</f>
        <v>Acanthuridae</v>
      </c>
      <c r="L564" s="38" t="str">
        <f>VLOOKUP(H564,'Species List'!A$2:J$202,5,0)</f>
        <v>Herbivore</v>
      </c>
      <c r="M564" s="60">
        <v>23</v>
      </c>
      <c r="N564" s="60">
        <v>1</v>
      </c>
      <c r="O564" s="60"/>
      <c r="P564" s="44">
        <f>VLOOKUP(H564,'Species List'!A$2:J$202,6,0)</f>
        <v>2.0889999999999999E-2</v>
      </c>
      <c r="Q564" s="44">
        <f>VLOOKUP(H564,'Species List'!A$2:J$202,7,0)</f>
        <v>2.96</v>
      </c>
      <c r="R564" s="44">
        <f>VLOOKUP(H564,'Species List'!A$2:J$202,8,0)</f>
        <v>-2.4262000000000001</v>
      </c>
      <c r="S564" s="44">
        <f>VLOOKUP(H564,'Species List'!A$2:J$202,9,0)</f>
        <v>2.0768</v>
      </c>
      <c r="T564" s="44">
        <f t="shared" si="60"/>
        <v>224.20889309146898</v>
      </c>
      <c r="U564" s="88">
        <f t="shared" si="64"/>
        <v>301.04843220765832</v>
      </c>
      <c r="V564" s="91">
        <f t="shared" si="65"/>
        <v>301.04843220765832</v>
      </c>
    </row>
    <row r="565" spans="1:22" ht="16">
      <c r="A565" s="35">
        <v>2019</v>
      </c>
      <c r="B565" s="36">
        <v>43544</v>
      </c>
      <c r="C565" s="12" t="s">
        <v>388</v>
      </c>
      <c r="D565" s="12" t="s">
        <v>440</v>
      </c>
      <c r="E565" s="12">
        <v>10</v>
      </c>
      <c r="F565" s="37">
        <v>0.45833333333333298</v>
      </c>
      <c r="G565" s="12">
        <v>32</v>
      </c>
      <c r="H565" s="12" t="s">
        <v>280</v>
      </c>
      <c r="I565" s="12" t="str">
        <f>VLOOKUP(H565,'[1]Species List'!A$2:I$202,2,0)</f>
        <v>Redband Parrotfish</v>
      </c>
      <c r="J565" s="38" t="str">
        <f>VLOOKUP(H565,'Species List'!A$2:J$202,3,0)</f>
        <v>Sparisoma aurofrenatum</v>
      </c>
      <c r="K565" s="12" t="str">
        <f>VLOOKUP(H565,'[1]Species List'!A$2:I$202,4,0)</f>
        <v>Scaridae</v>
      </c>
      <c r="L565" s="38" t="str">
        <f>VLOOKUP(H565,'Species List'!A$2:J$202,5,0)</f>
        <v>Herbivore</v>
      </c>
      <c r="M565" s="60">
        <v>12</v>
      </c>
      <c r="N565" s="60">
        <v>2</v>
      </c>
      <c r="O565" s="60" t="s">
        <v>375</v>
      </c>
      <c r="P565" s="44">
        <f>VLOOKUP(H565,'Species List'!A$2:J$202,6,0)</f>
        <v>1.072E-2</v>
      </c>
      <c r="Q565" s="44">
        <f>VLOOKUP(H565,'Species List'!A$2:J$202,7,0)</f>
        <v>3.12</v>
      </c>
      <c r="R565" s="44">
        <f>VLOOKUP(H565,'Species List'!A$2:J$202,8,0)</f>
        <v>-4.0781000000000001</v>
      </c>
      <c r="S565" s="44">
        <f>VLOOKUP(H565,'Species List'!A$2:J$202,9,0)</f>
        <v>2.7437999999999998</v>
      </c>
      <c r="T565" s="44">
        <f t="shared" si="60"/>
        <v>24.959752410454403</v>
      </c>
      <c r="U565" s="88">
        <f t="shared" si="64"/>
        <v>42.340648247283212</v>
      </c>
      <c r="V565" s="91">
        <f t="shared" si="65"/>
        <v>84.681296494566425</v>
      </c>
    </row>
    <row r="566" spans="1:22" s="12" customFormat="1" ht="16">
      <c r="A566" s="35">
        <v>2019</v>
      </c>
      <c r="B566" s="36">
        <v>43544</v>
      </c>
      <c r="C566" s="12" t="s">
        <v>388</v>
      </c>
      <c r="D566" s="12" t="s">
        <v>440</v>
      </c>
      <c r="E566" s="12">
        <v>10</v>
      </c>
      <c r="F566" s="37">
        <v>0.45833333333333298</v>
      </c>
      <c r="G566" s="12">
        <v>32</v>
      </c>
      <c r="H566" s="12" t="s">
        <v>242</v>
      </c>
      <c r="I566" s="12" t="str">
        <f>VLOOKUP(H566,'[1]Species List'!A$2:I$202,2,0)</f>
        <v xml:space="preserve">Sharp-nose puffer </v>
      </c>
      <c r="J566" s="38" t="str">
        <f>VLOOKUP(H566,'Species List'!A$2:J$202,3,0)</f>
        <v>Canthigaster rostrata</v>
      </c>
      <c r="K566" s="12" t="str">
        <f>VLOOKUP(H566,'[1]Species List'!A$2:I$202,4,0)</f>
        <v>Tetraodontidae</v>
      </c>
      <c r="L566" s="38" t="str">
        <f>VLOOKUP(H566,'Species List'!A$2:J$202,5,0)</f>
        <v>Omnivore</v>
      </c>
      <c r="M566" s="60">
        <v>4</v>
      </c>
      <c r="N566" s="60">
        <v>5</v>
      </c>
      <c r="O566" s="60"/>
      <c r="P566" s="44">
        <f>VLOOKUP(H566,'Species List'!A$2:J$202,6,0)</f>
        <v>2.239E-2</v>
      </c>
      <c r="Q566" s="44">
        <f>VLOOKUP(H566,'Species List'!A$2:J$202,7,0)</f>
        <v>2.96</v>
      </c>
      <c r="R566" s="44" t="str">
        <f>VLOOKUP(H566,'Species List'!A$2:J$202,8,0)</f>
        <v>NA</v>
      </c>
      <c r="S566" s="44" t="str">
        <f>VLOOKUP(H566,'Species List'!A$2:J$202,9,0)</f>
        <v>NA</v>
      </c>
      <c r="T566" s="44">
        <f t="shared" si="60"/>
        <v>1.3556627654519102</v>
      </c>
      <c r="U566" s="87" t="s">
        <v>450</v>
      </c>
      <c r="V566" s="91">
        <f t="shared" ref="V566:V585" si="66">N566*T566</f>
        <v>6.7783138272595513</v>
      </c>
    </row>
    <row r="567" spans="1:22" s="12" customFormat="1" ht="16">
      <c r="A567" s="35">
        <v>2019</v>
      </c>
      <c r="B567" s="36">
        <v>43545</v>
      </c>
      <c r="C567" s="12" t="s">
        <v>426</v>
      </c>
      <c r="D567" s="12" t="s">
        <v>440</v>
      </c>
      <c r="E567" s="12">
        <v>1</v>
      </c>
      <c r="F567" s="37">
        <v>0.51180555555555551</v>
      </c>
      <c r="G567" s="12">
        <v>29</v>
      </c>
      <c r="H567" s="12" t="s">
        <v>256</v>
      </c>
      <c r="I567" s="12" t="str">
        <f>VLOOKUP(H567,'[1]Species List'!A$2:I$202,2,0)</f>
        <v>Graysby</v>
      </c>
      <c r="J567" s="38" t="str">
        <f>VLOOKUP(H567,'Species List'!A$2:J$202,3,0)</f>
        <v>Cephalopholis cruentata</v>
      </c>
      <c r="K567" s="12" t="str">
        <f>VLOOKUP(H567,'[1]Species List'!A$2:I$202,4,0)</f>
        <v>Serranidae</v>
      </c>
      <c r="L567" s="38" t="str">
        <f>VLOOKUP(H567,'Species List'!A$2:J$202,5,0)</f>
        <v>Carnivore</v>
      </c>
      <c r="M567" s="60">
        <v>15</v>
      </c>
      <c r="N567" s="60">
        <v>1</v>
      </c>
      <c r="O567" s="60"/>
      <c r="P567" s="44">
        <f>VLOOKUP(H567,'Species List'!A$2:J$202,6,0)</f>
        <v>1.1220000000000001E-2</v>
      </c>
      <c r="Q567" s="44">
        <f>VLOOKUP(H567,'Species List'!A$2:J$202,7,0)</f>
        <v>3.07</v>
      </c>
      <c r="R567" s="44" t="str">
        <f>VLOOKUP(H567,'Species List'!A$2:J$202,8,0)</f>
        <v>NA</v>
      </c>
      <c r="S567" s="44" t="str">
        <f>VLOOKUP(H567,'Species List'!A$2:J$202,9,0)</f>
        <v>NA</v>
      </c>
      <c r="T567" s="44">
        <f t="shared" si="60"/>
        <v>45.771276260722111</v>
      </c>
      <c r="U567" s="87" t="s">
        <v>450</v>
      </c>
      <c r="V567" s="91">
        <f t="shared" si="66"/>
        <v>45.771276260722111</v>
      </c>
    </row>
    <row r="568" spans="1:22" s="12" customFormat="1" ht="16">
      <c r="A568" s="35">
        <v>2019</v>
      </c>
      <c r="B568" s="36">
        <v>43545</v>
      </c>
      <c r="C568" s="12" t="s">
        <v>426</v>
      </c>
      <c r="D568" s="12" t="s">
        <v>440</v>
      </c>
      <c r="E568" s="12">
        <v>1</v>
      </c>
      <c r="F568" s="37">
        <v>0.51180555555555596</v>
      </c>
      <c r="G568" s="12">
        <v>29</v>
      </c>
      <c r="H568" s="12" t="s">
        <v>286</v>
      </c>
      <c r="I568" s="12" t="str">
        <f>VLOOKUP(H568,'[1]Species List'!A$2:I$202,2,0)</f>
        <v>Schoolmaster snapper</v>
      </c>
      <c r="J568" s="38" t="str">
        <f>VLOOKUP(H568,'Species List'!A$2:J$202,3,0)</f>
        <v>Lutjanus apodus</v>
      </c>
      <c r="K568" s="12" t="str">
        <f>VLOOKUP(H568,'[1]Species List'!A$2:I$202,4,0)</f>
        <v>Lutjanidae</v>
      </c>
      <c r="L568" s="38" t="str">
        <f>VLOOKUP(H568,'Species List'!A$2:J$202,5,0)</f>
        <v>Carnivore</v>
      </c>
      <c r="M568" s="60">
        <v>36</v>
      </c>
      <c r="N568" s="60">
        <v>1</v>
      </c>
      <c r="O568" s="60"/>
      <c r="P568" s="44">
        <f>VLOOKUP(H568,'Species List'!A$2:J$202,6,0)</f>
        <v>1.413E-2</v>
      </c>
      <c r="Q568" s="44">
        <f>VLOOKUP(H568,'Species List'!A$2:J$202,7,0)</f>
        <v>2.98</v>
      </c>
      <c r="R568" s="44" t="str">
        <f>VLOOKUP(H568,'Species List'!A$2:J$202,8,0)</f>
        <v>NA</v>
      </c>
      <c r="S568" s="44" t="str">
        <f>VLOOKUP(H568,'Species List'!A$2:J$202,9,0)</f>
        <v>NA</v>
      </c>
      <c r="T568" s="44">
        <f t="shared" si="60"/>
        <v>613.65406315578014</v>
      </c>
      <c r="U568" s="87" t="s">
        <v>450</v>
      </c>
      <c r="V568" s="91">
        <f t="shared" si="66"/>
        <v>613.65406315578014</v>
      </c>
    </row>
    <row r="569" spans="1:22" s="12" customFormat="1" ht="16">
      <c r="A569" s="35">
        <v>2019</v>
      </c>
      <c r="B569" s="36">
        <v>43545</v>
      </c>
      <c r="C569" s="12" t="s">
        <v>426</v>
      </c>
      <c r="D569" s="12" t="s">
        <v>440</v>
      </c>
      <c r="E569" s="12">
        <v>1</v>
      </c>
      <c r="F569" s="37">
        <v>0.51180555555555596</v>
      </c>
      <c r="G569" s="12">
        <v>29</v>
      </c>
      <c r="H569" s="12" t="s">
        <v>292</v>
      </c>
      <c r="I569" s="12" t="str">
        <f>VLOOKUP(H569,'[1]Species List'!A$2:I$202,2,0)</f>
        <v>Smallmouth Grunt</v>
      </c>
      <c r="J569" s="38" t="str">
        <f>VLOOKUP(H569,'Species List'!A$2:J$202,3,0)</f>
        <v>Haemulon chrysargyreum</v>
      </c>
      <c r="K569" s="12" t="str">
        <f>VLOOKUP(H569,'[1]Species List'!A$2:I$202,4,0)</f>
        <v>Haemulidae</v>
      </c>
      <c r="L569" s="38" t="str">
        <f>VLOOKUP(H569,'Species List'!A$2:J$202,5,0)</f>
        <v>Carnivore</v>
      </c>
      <c r="M569" s="60">
        <v>17</v>
      </c>
      <c r="N569" s="60">
        <v>12</v>
      </c>
      <c r="O569" s="60"/>
      <c r="P569" s="44">
        <f>VLOOKUP(H569,'Species List'!A$2:J$202,6,0)</f>
        <v>1.259E-2</v>
      </c>
      <c r="Q569" s="44">
        <f>VLOOKUP(H569,'Species List'!A$2:J$202,7,0)</f>
        <v>2.99</v>
      </c>
      <c r="R569" s="44" t="str">
        <f>VLOOKUP(H569,'Species List'!A$2:J$202,8,0)</f>
        <v>NA</v>
      </c>
      <c r="S569" s="44" t="str">
        <f>VLOOKUP(H569,'Species List'!A$2:J$202,9,0)</f>
        <v>NA</v>
      </c>
      <c r="T569" s="44">
        <f t="shared" si="60"/>
        <v>60.12678810658732</v>
      </c>
      <c r="U569" s="87" t="s">
        <v>450</v>
      </c>
      <c r="V569" s="91">
        <f t="shared" si="66"/>
        <v>721.52145727904781</v>
      </c>
    </row>
    <row r="570" spans="1:22" s="12" customFormat="1" ht="16">
      <c r="A570" s="35">
        <v>2019</v>
      </c>
      <c r="B570" s="36">
        <v>43545</v>
      </c>
      <c r="C570" s="12" t="s">
        <v>426</v>
      </c>
      <c r="D570" s="12" t="s">
        <v>440</v>
      </c>
      <c r="E570" s="12">
        <v>1</v>
      </c>
      <c r="F570" s="37">
        <v>0.51180555555555596</v>
      </c>
      <c r="G570" s="12">
        <v>29</v>
      </c>
      <c r="H570" s="12" t="s">
        <v>373</v>
      </c>
      <c r="I570" s="12" t="str">
        <f>VLOOKUP(H570,'[1]Species List'!A$2:I$202,2,0)</f>
        <v>Goatfish</v>
      </c>
      <c r="J570" s="38" t="str">
        <f>VLOOKUP(H570,'Species List'!A$2:J$202,3,0)</f>
        <v>Mulloidichthys martinicus</v>
      </c>
      <c r="K570" s="12" t="str">
        <f>VLOOKUP(H570,'[1]Species List'!A$2:I$202,4,0)</f>
        <v>Mullidae</v>
      </c>
      <c r="L570" s="38" t="str">
        <f>VLOOKUP(H570,'Species List'!A$2:J$202,5,0)</f>
        <v>Carnivore</v>
      </c>
      <c r="M570" s="60">
        <v>17</v>
      </c>
      <c r="N570" s="60">
        <v>8</v>
      </c>
      <c r="O570" s="60"/>
      <c r="P570" s="44">
        <f>VLOOKUP(H570,'Species List'!A$2:J$202,6,0)</f>
        <v>9.7699999999999992E-3</v>
      </c>
      <c r="Q570" s="44">
        <f>VLOOKUP(H570,'Species List'!A$2:J$202,7,0)</f>
        <v>3.12</v>
      </c>
      <c r="R570" s="44" t="str">
        <f>VLOOKUP(H570,'Species List'!A$2:J$202,8,0)</f>
        <v>NA</v>
      </c>
      <c r="S570" s="44" t="str">
        <f>VLOOKUP(H570,'Species List'!A$2:J$202,9,0)</f>
        <v>NA</v>
      </c>
      <c r="T570" s="44">
        <f t="shared" si="60"/>
        <v>67.436527390317082</v>
      </c>
      <c r="U570" s="87" t="s">
        <v>450</v>
      </c>
      <c r="V570" s="91">
        <f t="shared" si="66"/>
        <v>539.49221912253665</v>
      </c>
    </row>
    <row r="571" spans="1:22" s="12" customFormat="1" ht="16">
      <c r="A571" s="35">
        <v>2019</v>
      </c>
      <c r="B571" s="36">
        <v>43545</v>
      </c>
      <c r="C571" s="12" t="s">
        <v>426</v>
      </c>
      <c r="D571" s="12" t="s">
        <v>440</v>
      </c>
      <c r="E571" s="12">
        <v>1</v>
      </c>
      <c r="F571" s="37">
        <v>0.51180555555555596</v>
      </c>
      <c r="G571" s="12">
        <v>29</v>
      </c>
      <c r="H571" s="12" t="s">
        <v>256</v>
      </c>
      <c r="I571" s="12" t="str">
        <f>VLOOKUP(H571,'[1]Species List'!A$2:I$202,2,0)</f>
        <v>Graysby</v>
      </c>
      <c r="J571" s="38" t="str">
        <f>VLOOKUP(H571,'Species List'!A$2:J$202,3,0)</f>
        <v>Cephalopholis cruentata</v>
      </c>
      <c r="K571" s="12" t="str">
        <f>VLOOKUP(H571,'[1]Species List'!A$2:I$202,4,0)</f>
        <v>Serranidae</v>
      </c>
      <c r="L571" s="38" t="str">
        <f>VLOOKUP(H571,'Species List'!A$2:J$202,5,0)</f>
        <v>Carnivore</v>
      </c>
      <c r="M571" s="60">
        <v>20</v>
      </c>
      <c r="N571" s="60">
        <v>1</v>
      </c>
      <c r="O571" s="60"/>
      <c r="P571" s="44">
        <f>VLOOKUP(H571,'Species List'!A$2:J$202,6,0)</f>
        <v>1.1220000000000001E-2</v>
      </c>
      <c r="Q571" s="44">
        <f>VLOOKUP(H571,'Species List'!A$2:J$202,7,0)</f>
        <v>3.07</v>
      </c>
      <c r="R571" s="44" t="str">
        <f>VLOOKUP(H571,'Species List'!A$2:J$202,8,0)</f>
        <v>NA</v>
      </c>
      <c r="S571" s="44" t="str">
        <f>VLOOKUP(H571,'Species List'!A$2:J$202,9,0)</f>
        <v>NA</v>
      </c>
      <c r="T571" s="44">
        <f t="shared" si="60"/>
        <v>110.70186655152514</v>
      </c>
      <c r="U571" s="87" t="s">
        <v>450</v>
      </c>
      <c r="V571" s="91">
        <f t="shared" si="66"/>
        <v>110.70186655152514</v>
      </c>
    </row>
    <row r="572" spans="1:22" s="12" customFormat="1" ht="16">
      <c r="A572" s="35">
        <v>2019</v>
      </c>
      <c r="B572" s="36">
        <v>43545</v>
      </c>
      <c r="C572" s="12" t="s">
        <v>426</v>
      </c>
      <c r="D572" s="12" t="s">
        <v>440</v>
      </c>
      <c r="E572" s="12">
        <v>1</v>
      </c>
      <c r="F572" s="37">
        <v>0.51180555555555596</v>
      </c>
      <c r="G572" s="12">
        <v>29</v>
      </c>
      <c r="H572" s="12" t="s">
        <v>224</v>
      </c>
      <c r="I572" s="12" t="str">
        <f>VLOOKUP(H572,'[1]Species List'!A$2:I$202,2,0)</f>
        <v>Banded Butterflyfish</v>
      </c>
      <c r="J572" s="38" t="str">
        <f>VLOOKUP(H572,'Species List'!A$2:J$202,3,0)</f>
        <v>Chaetodan striatus</v>
      </c>
      <c r="K572" s="12" t="str">
        <f>VLOOKUP(H572,'[1]Species List'!A$2:I$202,4,0)</f>
        <v>Chaetodontidae</v>
      </c>
      <c r="L572" s="38" t="str">
        <f>VLOOKUP(H572,'Species List'!A$2:J$202,5,0)</f>
        <v>Carnivore</v>
      </c>
      <c r="M572" s="60">
        <v>15</v>
      </c>
      <c r="N572" s="60">
        <v>1</v>
      </c>
      <c r="O572" s="60"/>
      <c r="P572" s="44">
        <f>VLOOKUP(H572,'Species List'!A$2:J$202,6,0)</f>
        <v>2.239E-2</v>
      </c>
      <c r="Q572" s="44">
        <f>VLOOKUP(H572,'Species List'!A$2:J$202,7,0)</f>
        <v>3.03</v>
      </c>
      <c r="R572" s="44" t="str">
        <f>VLOOKUP(H572,'Species List'!A$2:J$202,8,0)</f>
        <v>NA</v>
      </c>
      <c r="S572" s="44" t="str">
        <f>VLOOKUP(H572,'Species List'!A$2:J$202,9,0)</f>
        <v>NA</v>
      </c>
      <c r="T572" s="44">
        <f t="shared" si="60"/>
        <v>81.961634101783005</v>
      </c>
      <c r="U572" s="87" t="s">
        <v>450</v>
      </c>
      <c r="V572" s="91">
        <f t="shared" si="66"/>
        <v>81.961634101783005</v>
      </c>
    </row>
    <row r="573" spans="1:22" s="12" customFormat="1" ht="16">
      <c r="A573" s="35">
        <v>2019</v>
      </c>
      <c r="B573" s="36">
        <v>43545</v>
      </c>
      <c r="C573" s="12" t="s">
        <v>426</v>
      </c>
      <c r="D573" s="12" t="s">
        <v>440</v>
      </c>
      <c r="E573" s="12">
        <v>1</v>
      </c>
      <c r="F573" s="37">
        <v>0.51180555555555596</v>
      </c>
      <c r="G573" s="12">
        <v>29</v>
      </c>
      <c r="H573" s="12" t="s">
        <v>246</v>
      </c>
      <c r="I573" s="12" t="str">
        <f>VLOOKUP(H573,'[1]Species List'!A$2:I$202,2,0)</f>
        <v>Creole Fish</v>
      </c>
      <c r="J573" s="38" t="str">
        <f>VLOOKUP(H573,'Species List'!A$2:J$202,3,0)</f>
        <v>Paranthias furcifer</v>
      </c>
      <c r="K573" s="12" t="str">
        <f>VLOOKUP(H573,'[1]Species List'!A$2:I$202,4,0)</f>
        <v>Serranidae</v>
      </c>
      <c r="L573" s="38" t="str">
        <f>VLOOKUP(H573,'Species List'!A$2:J$202,5,0)</f>
        <v>Carnivore</v>
      </c>
      <c r="M573" s="60">
        <v>15</v>
      </c>
      <c r="N573" s="60">
        <v>2</v>
      </c>
      <c r="O573" s="60"/>
      <c r="P573" s="44">
        <f>VLOOKUP(H573,'Species List'!A$2:J$202,6,0)</f>
        <v>1.35E-2</v>
      </c>
      <c r="Q573" s="44">
        <f>VLOOKUP(H573,'Species List'!A$2:J$202,7,0)</f>
        <v>3.0430000000000001</v>
      </c>
      <c r="R573" s="44" t="str">
        <f>VLOOKUP(H573,'Species List'!A$2:J$202,8,0)</f>
        <v>NA</v>
      </c>
      <c r="S573" s="44" t="str">
        <f>VLOOKUP(H573,'Species List'!A$2:J$202,9,0)</f>
        <v>NA</v>
      </c>
      <c r="T573" s="44">
        <f t="shared" si="60"/>
        <v>51.189332893542563</v>
      </c>
      <c r="U573" s="87" t="s">
        <v>450</v>
      </c>
      <c r="V573" s="91">
        <f t="shared" si="66"/>
        <v>102.37866578708513</v>
      </c>
    </row>
    <row r="574" spans="1:22" s="12" customFormat="1" ht="16">
      <c r="A574" s="35">
        <v>2019</v>
      </c>
      <c r="B574" s="36">
        <v>43545</v>
      </c>
      <c r="C574" s="12" t="s">
        <v>426</v>
      </c>
      <c r="D574" s="12" t="s">
        <v>440</v>
      </c>
      <c r="E574" s="12">
        <v>1</v>
      </c>
      <c r="F574" s="37">
        <v>0.51180555555555596</v>
      </c>
      <c r="G574" s="12">
        <v>29</v>
      </c>
      <c r="H574" s="12" t="s">
        <v>268</v>
      </c>
      <c r="I574" s="12" t="str">
        <f>VLOOKUP(H574,'[1]Species List'!A$2:I$202,2,0)</f>
        <v>Mahogany Snapper</v>
      </c>
      <c r="J574" s="38" t="str">
        <f>VLOOKUP(H574,'Species List'!A$2:J$202,3,0)</f>
        <v>Lutjanus mahogoni</v>
      </c>
      <c r="K574" s="12" t="str">
        <f>VLOOKUP(H574,'[1]Species List'!A$2:I$202,4,0)</f>
        <v>Lutjanidae</v>
      </c>
      <c r="L574" s="38" t="str">
        <f>VLOOKUP(H574,'Species List'!A$2:J$202,5,0)</f>
        <v>Carnivore</v>
      </c>
      <c r="M574" s="60">
        <v>25</v>
      </c>
      <c r="N574" s="60">
        <v>1</v>
      </c>
      <c r="O574" s="60"/>
      <c r="P574" s="44">
        <f>VLOOKUP(H574,'Species List'!A$2:J$202,6,0)</f>
        <v>1.6979999999999999E-2</v>
      </c>
      <c r="Q574" s="44">
        <f>VLOOKUP(H574,'Species List'!A$2:J$202,7,0)</f>
        <v>2.96</v>
      </c>
      <c r="R574" s="44" t="str">
        <f>VLOOKUP(H574,'Species List'!A$2:J$202,8,0)</f>
        <v>NA</v>
      </c>
      <c r="S574" s="44" t="str">
        <f>VLOOKUP(H574,'Species List'!A$2:J$202,9,0)</f>
        <v>NA</v>
      </c>
      <c r="T574" s="44">
        <f t="shared" si="60"/>
        <v>233.25991421819234</v>
      </c>
      <c r="U574" s="87" t="s">
        <v>450</v>
      </c>
      <c r="V574" s="91">
        <f t="shared" si="66"/>
        <v>233.25991421819234</v>
      </c>
    </row>
    <row r="575" spans="1:22" s="12" customFormat="1" ht="16">
      <c r="A575" s="35">
        <v>2019</v>
      </c>
      <c r="B575" s="36">
        <v>43545</v>
      </c>
      <c r="C575" s="12" t="s">
        <v>426</v>
      </c>
      <c r="D575" s="12" t="s">
        <v>440</v>
      </c>
      <c r="E575" s="12">
        <v>1</v>
      </c>
      <c r="F575" s="37">
        <v>0.51180555555555596</v>
      </c>
      <c r="G575" s="12">
        <v>29</v>
      </c>
      <c r="H575" s="12" t="s">
        <v>310</v>
      </c>
      <c r="I575" s="12" t="str">
        <f>VLOOKUP(H575,'[1]Species List'!A$2:I$202,2,0)</f>
        <v>Yellowhead Wrasse</v>
      </c>
      <c r="J575" s="38" t="str">
        <f>VLOOKUP(H575,'Species List'!A$2:J$202,3,0)</f>
        <v>Halichoeres garnoti</v>
      </c>
      <c r="K575" s="12" t="str">
        <f>VLOOKUP(H575,'[1]Species List'!A$2:I$202,4,0)</f>
        <v>Labridae</v>
      </c>
      <c r="L575" s="38" t="str">
        <f>VLOOKUP(H575,'Species List'!A$2:J$202,5,0)</f>
        <v>Carnivore</v>
      </c>
      <c r="M575" s="60">
        <v>17</v>
      </c>
      <c r="N575" s="60">
        <v>2</v>
      </c>
      <c r="O575" s="60"/>
      <c r="P575" s="44">
        <f>VLOOKUP(H575,'Species List'!A$2:J$202,6,0)</f>
        <v>0.01</v>
      </c>
      <c r="Q575" s="44">
        <f>VLOOKUP(H575,'Species List'!A$2:J$202,7,0)</f>
        <v>3.13</v>
      </c>
      <c r="R575" s="44" t="str">
        <f>VLOOKUP(H575,'Species List'!A$2:J$202,8,0)</f>
        <v>NA</v>
      </c>
      <c r="S575" s="44" t="str">
        <f>VLOOKUP(H575,'Species List'!A$2:J$202,9,0)</f>
        <v>NA</v>
      </c>
      <c r="T575" s="44">
        <f t="shared" si="60"/>
        <v>71.007647386344217</v>
      </c>
      <c r="U575" s="87" t="s">
        <v>450</v>
      </c>
      <c r="V575" s="91">
        <f t="shared" si="66"/>
        <v>142.01529477268843</v>
      </c>
    </row>
    <row r="576" spans="1:22" s="12" customFormat="1" ht="16">
      <c r="A576" s="35">
        <v>2019</v>
      </c>
      <c r="B576" s="36">
        <v>43545</v>
      </c>
      <c r="C576" s="12" t="s">
        <v>426</v>
      </c>
      <c r="D576" s="12" t="s">
        <v>440</v>
      </c>
      <c r="E576" s="12">
        <v>1</v>
      </c>
      <c r="F576" s="37">
        <v>0.51180555555555596</v>
      </c>
      <c r="G576" s="12">
        <v>29</v>
      </c>
      <c r="H576" s="12" t="s">
        <v>256</v>
      </c>
      <c r="I576" s="12" t="str">
        <f>VLOOKUP(H576,'[1]Species List'!A$2:I$202,2,0)</f>
        <v>Graysby</v>
      </c>
      <c r="J576" s="38" t="str">
        <f>VLOOKUP(H576,'Species List'!A$2:J$202,3,0)</f>
        <v>Cephalopholis cruentata</v>
      </c>
      <c r="K576" s="12" t="str">
        <f>VLOOKUP(H576,'[1]Species List'!A$2:I$202,4,0)</f>
        <v>Serranidae</v>
      </c>
      <c r="L576" s="38" t="str">
        <f>VLOOKUP(H576,'Species List'!A$2:J$202,5,0)</f>
        <v>Carnivore</v>
      </c>
      <c r="M576" s="60">
        <v>20</v>
      </c>
      <c r="N576" s="60">
        <v>1</v>
      </c>
      <c r="O576" s="60"/>
      <c r="P576" s="44">
        <f>VLOOKUP(H576,'Species List'!A$2:J$202,6,0)</f>
        <v>1.1220000000000001E-2</v>
      </c>
      <c r="Q576" s="44">
        <f>VLOOKUP(H576,'Species List'!A$2:J$202,7,0)</f>
        <v>3.07</v>
      </c>
      <c r="R576" s="44" t="str">
        <f>VLOOKUP(H576,'Species List'!A$2:J$202,8,0)</f>
        <v>NA</v>
      </c>
      <c r="S576" s="44" t="str">
        <f>VLOOKUP(H576,'Species List'!A$2:J$202,9,0)</f>
        <v>NA</v>
      </c>
      <c r="T576" s="44">
        <f t="shared" si="60"/>
        <v>110.70186655152514</v>
      </c>
      <c r="U576" s="87" t="s">
        <v>450</v>
      </c>
      <c r="V576" s="91">
        <f t="shared" si="66"/>
        <v>110.70186655152514</v>
      </c>
    </row>
    <row r="577" spans="1:22" s="12" customFormat="1" ht="16">
      <c r="A577" s="35">
        <v>2019</v>
      </c>
      <c r="B577" s="36">
        <v>43545</v>
      </c>
      <c r="C577" s="12" t="s">
        <v>426</v>
      </c>
      <c r="D577" s="12" t="s">
        <v>440</v>
      </c>
      <c r="E577" s="12">
        <v>1</v>
      </c>
      <c r="F577" s="37">
        <v>0.51180555555555596</v>
      </c>
      <c r="G577" s="12">
        <v>29</v>
      </c>
      <c r="H577" s="12" t="s">
        <v>286</v>
      </c>
      <c r="I577" s="12" t="str">
        <f>VLOOKUP(H577,'[1]Species List'!A$2:I$202,2,0)</f>
        <v>Schoolmaster snapper</v>
      </c>
      <c r="J577" s="38" t="str">
        <f>VLOOKUP(H577,'Species List'!A$2:J$202,3,0)</f>
        <v>Lutjanus apodus</v>
      </c>
      <c r="K577" s="12" t="str">
        <f>VLOOKUP(H577,'[1]Species List'!A$2:I$202,4,0)</f>
        <v>Lutjanidae</v>
      </c>
      <c r="L577" s="38" t="str">
        <f>VLOOKUP(H577,'Species List'!A$2:J$202,5,0)</f>
        <v>Carnivore</v>
      </c>
      <c r="M577" s="60">
        <v>25</v>
      </c>
      <c r="N577" s="60">
        <v>2</v>
      </c>
      <c r="O577" s="60"/>
      <c r="P577" s="44">
        <f>VLOOKUP(H577,'Species List'!A$2:J$202,6,0)</f>
        <v>1.413E-2</v>
      </c>
      <c r="Q577" s="44">
        <f>VLOOKUP(H577,'Species List'!A$2:J$202,7,0)</f>
        <v>2.98</v>
      </c>
      <c r="R577" s="44" t="str">
        <f>VLOOKUP(H577,'Species List'!A$2:J$202,8,0)</f>
        <v>NA</v>
      </c>
      <c r="S577" s="44" t="str">
        <f>VLOOKUP(H577,'Species List'!A$2:J$202,9,0)</f>
        <v>NA</v>
      </c>
      <c r="T577" s="44">
        <f t="shared" si="60"/>
        <v>207.01574968825722</v>
      </c>
      <c r="U577" s="87" t="s">
        <v>450</v>
      </c>
      <c r="V577" s="91">
        <f t="shared" si="66"/>
        <v>414.03149937651443</v>
      </c>
    </row>
    <row r="578" spans="1:22" s="12" customFormat="1" ht="16">
      <c r="A578" s="35">
        <v>2019</v>
      </c>
      <c r="B578" s="36">
        <v>43545</v>
      </c>
      <c r="C578" s="12" t="s">
        <v>426</v>
      </c>
      <c r="D578" s="12" t="s">
        <v>440</v>
      </c>
      <c r="E578" s="12">
        <v>1</v>
      </c>
      <c r="F578" s="37">
        <v>0.51180555555555596</v>
      </c>
      <c r="G578" s="12">
        <v>29</v>
      </c>
      <c r="H578" s="12" t="s">
        <v>227</v>
      </c>
      <c r="I578" s="12" t="str">
        <f>VLOOKUP(H578,'[1]Species List'!A$2:I$202,2,0)</f>
        <v>Hamlet spp.</v>
      </c>
      <c r="J578" s="38" t="str">
        <f>VLOOKUP(H578,'Species List'!A$2:J$202,3,0)</f>
        <v>Hypoplectrus puella</v>
      </c>
      <c r="K578" s="12" t="str">
        <f>VLOOKUP(H578,'[1]Species List'!A$2:I$202,4,0)</f>
        <v>Serranidae</v>
      </c>
      <c r="L578" s="38" t="str">
        <f>VLOOKUP(H578,'Species List'!A$2:J$202,5,0)</f>
        <v>Carnivore</v>
      </c>
      <c r="M578" s="60">
        <v>12</v>
      </c>
      <c r="N578" s="60">
        <v>1</v>
      </c>
      <c r="O578" s="60"/>
      <c r="P578" s="44">
        <f>VLOOKUP(H578,'Species List'!A$2:J$202,6,0)</f>
        <v>1.7780000000000001E-2</v>
      </c>
      <c r="Q578" s="44">
        <f>VLOOKUP(H578,'Species List'!A$2:J$202,7,0)</f>
        <v>3.03</v>
      </c>
      <c r="R578" s="44" t="str">
        <f>VLOOKUP(H578,'Species List'!A$2:J$202,8,0)</f>
        <v>NA</v>
      </c>
      <c r="S578" s="44" t="str">
        <f>VLOOKUP(H578,'Species List'!A$2:J$202,9,0)</f>
        <v>NA</v>
      </c>
      <c r="T578" s="44">
        <f t="shared" ref="T578:T641" si="67">P578*M578^Q578</f>
        <v>33.101748308010208</v>
      </c>
      <c r="U578" s="87" t="s">
        <v>450</v>
      </c>
      <c r="V578" s="91">
        <f t="shared" si="66"/>
        <v>33.101748308010208</v>
      </c>
    </row>
    <row r="579" spans="1:22" s="12" customFormat="1" ht="16">
      <c r="A579" s="35">
        <v>2019</v>
      </c>
      <c r="B579" s="36">
        <v>43545</v>
      </c>
      <c r="C579" s="12" t="s">
        <v>426</v>
      </c>
      <c r="D579" s="12" t="s">
        <v>440</v>
      </c>
      <c r="E579" s="12">
        <v>1</v>
      </c>
      <c r="F579" s="37">
        <v>0.51180555555555596</v>
      </c>
      <c r="G579" s="12">
        <v>29</v>
      </c>
      <c r="H579" s="12" t="s">
        <v>256</v>
      </c>
      <c r="I579" s="12" t="str">
        <f>VLOOKUP(H579,'[1]Species List'!A$2:I$202,2,0)</f>
        <v>Graysby</v>
      </c>
      <c r="J579" s="38" t="str">
        <f>VLOOKUP(H579,'Species List'!A$2:J$202,3,0)</f>
        <v>Cephalopholis cruentata</v>
      </c>
      <c r="K579" s="12" t="str">
        <f>VLOOKUP(H579,'[1]Species List'!A$2:I$202,4,0)</f>
        <v>Serranidae</v>
      </c>
      <c r="L579" s="38" t="str">
        <f>VLOOKUP(H579,'Species List'!A$2:J$202,5,0)</f>
        <v>Carnivore</v>
      </c>
      <c r="M579" s="60">
        <v>23</v>
      </c>
      <c r="N579" s="60">
        <v>1</v>
      </c>
      <c r="O579" s="60"/>
      <c r="P579" s="44">
        <f>VLOOKUP(H579,'Species List'!A$2:J$202,6,0)</f>
        <v>1.1220000000000001E-2</v>
      </c>
      <c r="Q579" s="44">
        <f>VLOOKUP(H579,'Species List'!A$2:J$202,7,0)</f>
        <v>3.07</v>
      </c>
      <c r="R579" s="44" t="str">
        <f>VLOOKUP(H579,'Species List'!A$2:J$202,8,0)</f>
        <v>NA</v>
      </c>
      <c r="S579" s="44" t="str">
        <f>VLOOKUP(H579,'Species List'!A$2:J$202,9,0)</f>
        <v>NA</v>
      </c>
      <c r="T579" s="44">
        <f t="shared" si="67"/>
        <v>170.01894363938533</v>
      </c>
      <c r="U579" s="87" t="s">
        <v>450</v>
      </c>
      <c r="V579" s="91">
        <f t="shared" si="66"/>
        <v>170.01894363938533</v>
      </c>
    </row>
    <row r="580" spans="1:22" s="12" customFormat="1" ht="16">
      <c r="A580" s="35">
        <v>2019</v>
      </c>
      <c r="B580" s="36">
        <v>43545</v>
      </c>
      <c r="C580" s="12" t="s">
        <v>426</v>
      </c>
      <c r="D580" s="12" t="s">
        <v>440</v>
      </c>
      <c r="E580" s="12">
        <v>1</v>
      </c>
      <c r="F580" s="37">
        <v>0.51180555555555596</v>
      </c>
      <c r="G580" s="12">
        <v>29</v>
      </c>
      <c r="H580" s="12" t="s">
        <v>256</v>
      </c>
      <c r="I580" s="12" t="str">
        <f>VLOOKUP(H580,'[1]Species List'!A$2:I$202,2,0)</f>
        <v>Graysby</v>
      </c>
      <c r="J580" s="38" t="str">
        <f>VLOOKUP(H580,'Species List'!A$2:J$202,3,0)</f>
        <v>Cephalopholis cruentata</v>
      </c>
      <c r="K580" s="12" t="str">
        <f>VLOOKUP(H580,'[1]Species List'!A$2:I$202,4,0)</f>
        <v>Serranidae</v>
      </c>
      <c r="L580" s="38" t="str">
        <f>VLOOKUP(H580,'Species List'!A$2:J$202,5,0)</f>
        <v>Carnivore</v>
      </c>
      <c r="M580" s="60">
        <v>15</v>
      </c>
      <c r="N580" s="60">
        <v>1</v>
      </c>
      <c r="O580" s="60"/>
      <c r="P580" s="44">
        <f>VLOOKUP(H580,'Species List'!A$2:J$202,6,0)</f>
        <v>1.1220000000000001E-2</v>
      </c>
      <c r="Q580" s="44">
        <f>VLOOKUP(H580,'Species List'!A$2:J$202,7,0)</f>
        <v>3.07</v>
      </c>
      <c r="R580" s="44" t="str">
        <f>VLOOKUP(H580,'Species List'!A$2:J$202,8,0)</f>
        <v>NA</v>
      </c>
      <c r="S580" s="44" t="str">
        <f>VLOOKUP(H580,'Species List'!A$2:J$202,9,0)</f>
        <v>NA</v>
      </c>
      <c r="T580" s="44">
        <f t="shared" si="67"/>
        <v>45.771276260722111</v>
      </c>
      <c r="U580" s="87" t="s">
        <v>450</v>
      </c>
      <c r="V580" s="91">
        <f t="shared" si="66"/>
        <v>45.771276260722111</v>
      </c>
    </row>
    <row r="581" spans="1:22" s="12" customFormat="1" ht="16">
      <c r="A581" s="35">
        <v>2019</v>
      </c>
      <c r="B581" s="36">
        <v>43545</v>
      </c>
      <c r="C581" s="12" t="s">
        <v>426</v>
      </c>
      <c r="D581" s="12" t="s">
        <v>440</v>
      </c>
      <c r="E581" s="12">
        <v>1</v>
      </c>
      <c r="F581" s="37">
        <v>0.51180555555555596</v>
      </c>
      <c r="G581" s="12">
        <v>29</v>
      </c>
      <c r="H581" s="12" t="s">
        <v>295</v>
      </c>
      <c r="I581" s="12" t="str">
        <f>VLOOKUP(H581,'[1]Species List'!A$2:I$202,2,0)</f>
        <v>Spanish Hogfish</v>
      </c>
      <c r="J581" s="38" t="str">
        <f>VLOOKUP(H581,'Species List'!A$2:J$202,3,0)</f>
        <v>Bodianus rufus</v>
      </c>
      <c r="K581" s="12" t="str">
        <f>VLOOKUP(H581,'[1]Species List'!A$2:I$202,4,0)</f>
        <v>Labridae</v>
      </c>
      <c r="L581" s="38" t="str">
        <f>VLOOKUP(H581,'Species List'!A$2:J$202,5,0)</f>
        <v>Carnivore</v>
      </c>
      <c r="M581" s="60">
        <v>23</v>
      </c>
      <c r="N581" s="60">
        <v>1</v>
      </c>
      <c r="O581" s="60"/>
      <c r="P581" s="44">
        <f>VLOOKUP(H581,'Species List'!A$2:J$202,6,0)</f>
        <v>1.44E-2</v>
      </c>
      <c r="Q581" s="44">
        <f>VLOOKUP(H581,'Species List'!A$2:J$202,7,0)</f>
        <v>3.0531999999999999</v>
      </c>
      <c r="R581" s="44" t="str">
        <f>VLOOKUP(H581,'Species List'!A$2:J$202,8,0)</f>
        <v>NA</v>
      </c>
      <c r="S581" s="44" t="str">
        <f>VLOOKUP(H581,'Species List'!A$2:J$202,9,0)</f>
        <v>NA</v>
      </c>
      <c r="T581" s="44">
        <f t="shared" si="67"/>
        <v>207.00933061301546</v>
      </c>
      <c r="U581" s="87" t="s">
        <v>450</v>
      </c>
      <c r="V581" s="91">
        <f t="shared" si="66"/>
        <v>207.00933061301546</v>
      </c>
    </row>
    <row r="582" spans="1:22" s="12" customFormat="1" ht="16">
      <c r="A582" s="35">
        <v>2019</v>
      </c>
      <c r="B582" s="36">
        <v>43545</v>
      </c>
      <c r="C582" s="12" t="s">
        <v>426</v>
      </c>
      <c r="D582" s="12" t="s">
        <v>440</v>
      </c>
      <c r="E582" s="12">
        <v>1</v>
      </c>
      <c r="F582" s="37">
        <v>0.51180555555555596</v>
      </c>
      <c r="G582" s="12">
        <v>29</v>
      </c>
      <c r="H582" s="12" t="s">
        <v>256</v>
      </c>
      <c r="I582" s="12" t="str">
        <f>VLOOKUP(H582,'[1]Species List'!A$2:I$202,2,0)</f>
        <v>Graysby</v>
      </c>
      <c r="J582" s="38" t="str">
        <f>VLOOKUP(H582,'Species List'!A$2:J$202,3,0)</f>
        <v>Cephalopholis cruentata</v>
      </c>
      <c r="K582" s="12" t="str">
        <f>VLOOKUP(H582,'[1]Species List'!A$2:I$202,4,0)</f>
        <v>Serranidae</v>
      </c>
      <c r="L582" s="38" t="str">
        <f>VLOOKUP(H582,'Species List'!A$2:J$202,5,0)</f>
        <v>Carnivore</v>
      </c>
      <c r="M582" s="60">
        <v>15</v>
      </c>
      <c r="N582" s="60">
        <v>2</v>
      </c>
      <c r="O582" s="60"/>
      <c r="P582" s="44">
        <f>VLOOKUP(H582,'Species List'!A$2:J$202,6,0)</f>
        <v>1.1220000000000001E-2</v>
      </c>
      <c r="Q582" s="44">
        <f>VLOOKUP(H582,'Species List'!A$2:J$202,7,0)</f>
        <v>3.07</v>
      </c>
      <c r="R582" s="44" t="str">
        <f>VLOOKUP(H582,'Species List'!A$2:J$202,8,0)</f>
        <v>NA</v>
      </c>
      <c r="S582" s="44" t="str">
        <f>VLOOKUP(H582,'Species List'!A$2:J$202,9,0)</f>
        <v>NA</v>
      </c>
      <c r="T582" s="44">
        <f t="shared" si="67"/>
        <v>45.771276260722111</v>
      </c>
      <c r="U582" s="87" t="s">
        <v>450</v>
      </c>
      <c r="V582" s="91">
        <f t="shared" si="66"/>
        <v>91.542552521444222</v>
      </c>
    </row>
    <row r="583" spans="1:22" s="12" customFormat="1" ht="16">
      <c r="A583" s="35">
        <v>2019</v>
      </c>
      <c r="B583" s="36">
        <v>43545</v>
      </c>
      <c r="C583" s="12" t="s">
        <v>426</v>
      </c>
      <c r="D583" s="12" t="s">
        <v>440</v>
      </c>
      <c r="E583" s="12">
        <v>1</v>
      </c>
      <c r="F583" s="37">
        <v>0.51180555555555596</v>
      </c>
      <c r="G583" s="12">
        <v>29</v>
      </c>
      <c r="H583" s="12" t="s">
        <v>238</v>
      </c>
      <c r="I583" s="12" t="str">
        <f>VLOOKUP(H583,'[1]Species List'!A$2:I$202,2,0)</f>
        <v>Bluehead Wrasse</v>
      </c>
      <c r="J583" s="38" t="str">
        <f>VLOOKUP(H583,'Species List'!A$2:J$202,3,0)</f>
        <v>Thalassoma bifasciatum</v>
      </c>
      <c r="K583" s="12" t="str">
        <f>VLOOKUP(H583,'[1]Species List'!A$2:I$202,4,0)</f>
        <v>Labridae</v>
      </c>
      <c r="L583" s="38" t="str">
        <f>VLOOKUP(H583,'Species List'!A$2:J$202,5,0)</f>
        <v>Carnivore</v>
      </c>
      <c r="M583" s="60">
        <v>4</v>
      </c>
      <c r="N583" s="60">
        <v>7</v>
      </c>
      <c r="O583" s="60"/>
      <c r="P583" s="44">
        <f>VLOOKUP(H583,'Species List'!A$2:J$202,6,0)</f>
        <v>8.9099999999999995E-3</v>
      </c>
      <c r="Q583" s="44">
        <f>VLOOKUP(H583,'Species List'!A$2:J$202,7,0)</f>
        <v>3.01</v>
      </c>
      <c r="R583" s="44" t="str">
        <f>VLOOKUP(H583,'Species List'!A$2:J$202,8,0)</f>
        <v>NA</v>
      </c>
      <c r="S583" s="44" t="str">
        <f>VLOOKUP(H583,'Species List'!A$2:J$202,9,0)</f>
        <v>NA</v>
      </c>
      <c r="T583" s="44">
        <f t="shared" si="67"/>
        <v>0.5782002537554658</v>
      </c>
      <c r="U583" s="87" t="s">
        <v>450</v>
      </c>
      <c r="V583" s="91">
        <f t="shared" si="66"/>
        <v>4.047401776288261</v>
      </c>
    </row>
    <row r="584" spans="1:22" s="12" customFormat="1" ht="16">
      <c r="A584" s="35">
        <v>2019</v>
      </c>
      <c r="B584" s="36">
        <v>43545</v>
      </c>
      <c r="C584" s="12" t="s">
        <v>426</v>
      </c>
      <c r="D584" s="12" t="s">
        <v>440</v>
      </c>
      <c r="E584" s="12">
        <v>1</v>
      </c>
      <c r="F584" s="37">
        <v>0.51180555555555596</v>
      </c>
      <c r="G584" s="12">
        <v>29</v>
      </c>
      <c r="H584" s="12" t="s">
        <v>310</v>
      </c>
      <c r="I584" s="12" t="str">
        <f>VLOOKUP(H584,'[1]Species List'!A$2:I$202,2,0)</f>
        <v>Yellowhead Wrasse</v>
      </c>
      <c r="J584" s="38" t="str">
        <f>VLOOKUP(H584,'Species List'!A$2:J$202,3,0)</f>
        <v>Halichoeres garnoti</v>
      </c>
      <c r="K584" s="12" t="str">
        <f>VLOOKUP(H584,'[1]Species List'!A$2:I$202,4,0)</f>
        <v>Labridae</v>
      </c>
      <c r="L584" s="38" t="str">
        <f>VLOOKUP(H584,'Species List'!A$2:J$202,5,0)</f>
        <v>Carnivore</v>
      </c>
      <c r="M584" s="60">
        <v>5</v>
      </c>
      <c r="N584" s="60">
        <v>6</v>
      </c>
      <c r="O584" s="60"/>
      <c r="P584" s="44">
        <f>VLOOKUP(H584,'Species List'!A$2:J$202,6,0)</f>
        <v>0.01</v>
      </c>
      <c r="Q584" s="44">
        <f>VLOOKUP(H584,'Species List'!A$2:J$202,7,0)</f>
        <v>3.13</v>
      </c>
      <c r="R584" s="44" t="str">
        <f>VLOOKUP(H584,'Species List'!A$2:J$202,8,0)</f>
        <v>NA</v>
      </c>
      <c r="S584" s="44" t="str">
        <f>VLOOKUP(H584,'Species List'!A$2:J$202,9,0)</f>
        <v>NA</v>
      </c>
      <c r="T584" s="44">
        <f t="shared" si="67"/>
        <v>1.540905884130453</v>
      </c>
      <c r="U584" s="87" t="s">
        <v>450</v>
      </c>
      <c r="V584" s="91">
        <f t="shared" si="66"/>
        <v>9.2454353047827187</v>
      </c>
    </row>
    <row r="585" spans="1:22" s="12" customFormat="1" ht="16">
      <c r="A585" s="35">
        <v>2019</v>
      </c>
      <c r="B585" s="36">
        <v>43545</v>
      </c>
      <c r="C585" s="12" t="s">
        <v>426</v>
      </c>
      <c r="D585" s="12" t="s">
        <v>440</v>
      </c>
      <c r="E585" s="12">
        <v>1</v>
      </c>
      <c r="F585" s="37">
        <v>0.51180555555555596</v>
      </c>
      <c r="G585" s="12">
        <v>29</v>
      </c>
      <c r="H585" s="12" t="s">
        <v>236</v>
      </c>
      <c r="I585" s="12" t="str">
        <f>VLOOKUP(H585,'[1]Species List'!A$2:I$202,2,0)</f>
        <v>Blue Striped Grunt</v>
      </c>
      <c r="J585" s="38" t="str">
        <f>VLOOKUP(H585,'Species List'!A$2:J$202,3,0)</f>
        <v>Haemulon sciurus</v>
      </c>
      <c r="K585" s="12" t="str">
        <f>VLOOKUP(H585,'[1]Species List'!A$2:I$202,4,0)</f>
        <v>Haemulidae</v>
      </c>
      <c r="L585" s="38" t="str">
        <f>VLOOKUP(H585,'Species List'!A$2:J$202,5,0)</f>
        <v>Carnivore</v>
      </c>
      <c r="M585" s="60">
        <v>30</v>
      </c>
      <c r="N585" s="60">
        <v>2</v>
      </c>
      <c r="O585" s="60"/>
      <c r="P585" s="44">
        <f>VLOOKUP(H585,'Species List'!A$2:J$202,6,0)</f>
        <v>1.549E-2</v>
      </c>
      <c r="Q585" s="44">
        <f>VLOOKUP(H585,'Species List'!A$2:J$202,7,0)</f>
        <v>2.98</v>
      </c>
      <c r="R585" s="44" t="str">
        <f>VLOOKUP(H585,'Species List'!A$2:J$202,8,0)</f>
        <v>NA</v>
      </c>
      <c r="S585" s="44" t="str">
        <f>VLOOKUP(H585,'Species List'!A$2:J$202,9,0)</f>
        <v>NA</v>
      </c>
      <c r="T585" s="44">
        <f t="shared" si="67"/>
        <v>390.7264007796141</v>
      </c>
      <c r="U585" s="87" t="s">
        <v>450</v>
      </c>
      <c r="V585" s="91">
        <f t="shared" si="66"/>
        <v>781.45280155922819</v>
      </c>
    </row>
    <row r="586" spans="1:22" s="12" customFormat="1" ht="16">
      <c r="A586" s="35">
        <v>2019</v>
      </c>
      <c r="B586" s="36">
        <v>43545</v>
      </c>
      <c r="C586" s="12" t="s">
        <v>426</v>
      </c>
      <c r="D586" s="12" t="s">
        <v>440</v>
      </c>
      <c r="E586" s="12">
        <v>1</v>
      </c>
      <c r="F586" s="37">
        <v>0.51180555555555551</v>
      </c>
      <c r="G586" s="12">
        <v>29</v>
      </c>
      <c r="H586" s="12" t="s">
        <v>274</v>
      </c>
      <c r="I586" s="12" t="str">
        <f>VLOOKUP(H586,'[1]Species List'!A$2:I$202,2,0)</f>
        <v>Princess Parrotfish</v>
      </c>
      <c r="J586" s="38" t="str">
        <f>VLOOKUP(H586,'Species List'!A$2:J$202,3,0)</f>
        <v>Scarus taeniopterus</v>
      </c>
      <c r="K586" s="12" t="str">
        <f>VLOOKUP(H586,'[1]Species List'!A$2:I$202,4,0)</f>
        <v>Scaridae</v>
      </c>
      <c r="L586" s="38" t="str">
        <f>VLOOKUP(H586,'Species List'!A$2:J$202,5,0)</f>
        <v>Herbivore</v>
      </c>
      <c r="M586" s="60">
        <v>23</v>
      </c>
      <c r="N586" s="60">
        <v>1</v>
      </c>
      <c r="O586" s="60" t="s">
        <v>368</v>
      </c>
      <c r="P586" s="44">
        <f>VLOOKUP(H586,'Species List'!A$2:J$202,6,0)</f>
        <v>3.3500000000000002E-2</v>
      </c>
      <c r="Q586" s="44">
        <f>VLOOKUP(H586,'Species List'!A$2:J$202,7,0)</f>
        <v>2.7086000000000001</v>
      </c>
      <c r="R586" s="44">
        <f>VLOOKUP(H586,'Species List'!A$2:J$202,8,0)</f>
        <v>-3.2256999999999998</v>
      </c>
      <c r="S586" s="44">
        <f>VLOOKUP(H586,'Species List'!A$2:J$202,9,0)</f>
        <v>2.3852000000000002</v>
      </c>
      <c r="T586" s="44">
        <f t="shared" si="67"/>
        <v>163.46351132632066</v>
      </c>
      <c r="U586" s="88">
        <f t="shared" ref="U586:U593" si="68">10^(R586+(S586*LOG(M586*10)))</f>
        <v>255.56020890468707</v>
      </c>
      <c r="V586" s="91">
        <f t="shared" ref="V586:V593" si="69">N586*U586</f>
        <v>255.56020890468707</v>
      </c>
    </row>
    <row r="587" spans="1:22" s="12" customFormat="1" ht="16">
      <c r="A587" s="35">
        <v>2019</v>
      </c>
      <c r="B587" s="36">
        <v>43545</v>
      </c>
      <c r="C587" s="12" t="s">
        <v>426</v>
      </c>
      <c r="D587" s="12" t="s">
        <v>440</v>
      </c>
      <c r="E587" s="12">
        <v>1</v>
      </c>
      <c r="F587" s="37">
        <v>0.51180555555555596</v>
      </c>
      <c r="G587" s="12">
        <v>29</v>
      </c>
      <c r="H587" s="12" t="s">
        <v>277</v>
      </c>
      <c r="I587" s="12" t="str">
        <f>VLOOKUP(H587,'[1]Species List'!A$2:I$202,2,0)</f>
        <v>Queen Parrotfish</v>
      </c>
      <c r="J587" s="38" t="str">
        <f>VLOOKUP(H587,'Species List'!A$2:J$202,3,0)</f>
        <v>Scarus vetula</v>
      </c>
      <c r="K587" s="12" t="str">
        <f>VLOOKUP(H587,'[1]Species List'!A$2:I$202,4,0)</f>
        <v>Scaridae</v>
      </c>
      <c r="L587" s="38" t="str">
        <f>VLOOKUP(H587,'Species List'!A$2:J$202,5,0)</f>
        <v>Herbivore</v>
      </c>
      <c r="M587" s="60">
        <v>26</v>
      </c>
      <c r="N587" s="60">
        <v>2</v>
      </c>
      <c r="O587" s="60" t="s">
        <v>368</v>
      </c>
      <c r="P587" s="44">
        <f>VLOOKUP(H587,'Species List'!A$2:J$202,6,0)</f>
        <v>1.38E-2</v>
      </c>
      <c r="Q587" s="44">
        <f>VLOOKUP(H587,'Species List'!A$2:J$202,7,0)</f>
        <v>3.03</v>
      </c>
      <c r="R587" s="44">
        <f>VLOOKUP(H587,'Species List'!A$2:J$202,8,0)</f>
        <v>-5.0162000000000004</v>
      </c>
      <c r="S587" s="44">
        <f>VLOOKUP(H587,'Species List'!A$2:J$202,9,0)</f>
        <v>3.1109</v>
      </c>
      <c r="T587" s="44">
        <f t="shared" si="67"/>
        <v>267.45352779811407</v>
      </c>
      <c r="U587" s="88">
        <f t="shared" si="68"/>
        <v>313.71883111439962</v>
      </c>
      <c r="V587" s="91">
        <f t="shared" si="69"/>
        <v>627.43766222879924</v>
      </c>
    </row>
    <row r="588" spans="1:22" s="12" customFormat="1" ht="16">
      <c r="A588" s="35">
        <v>2019</v>
      </c>
      <c r="B588" s="36">
        <v>43545</v>
      </c>
      <c r="C588" s="12" t="s">
        <v>426</v>
      </c>
      <c r="D588" s="12" t="s">
        <v>440</v>
      </c>
      <c r="E588" s="12">
        <v>1</v>
      </c>
      <c r="F588" s="37">
        <v>0.51180555555555596</v>
      </c>
      <c r="G588" s="12">
        <v>29</v>
      </c>
      <c r="H588" s="12" t="s">
        <v>274</v>
      </c>
      <c r="I588" s="12" t="str">
        <f>VLOOKUP(H588,'[1]Species List'!A$2:I$202,2,0)</f>
        <v>Princess Parrotfish</v>
      </c>
      <c r="J588" s="38" t="str">
        <f>VLOOKUP(H588,'Species List'!A$2:J$202,3,0)</f>
        <v>Scarus taeniopterus</v>
      </c>
      <c r="K588" s="12" t="str">
        <f>VLOOKUP(H588,'[1]Species List'!A$2:I$202,4,0)</f>
        <v>Scaridae</v>
      </c>
      <c r="L588" s="38" t="str">
        <f>VLOOKUP(H588,'Species List'!A$2:J$202,5,0)</f>
        <v>Herbivore</v>
      </c>
      <c r="M588" s="60">
        <v>33</v>
      </c>
      <c r="N588" s="60">
        <v>2</v>
      </c>
      <c r="O588" s="60" t="s">
        <v>369</v>
      </c>
      <c r="P588" s="44">
        <f>VLOOKUP(H588,'Species List'!A$2:J$202,6,0)</f>
        <v>3.3500000000000002E-2</v>
      </c>
      <c r="Q588" s="44">
        <f>VLOOKUP(H588,'Species List'!A$2:J$202,7,0)</f>
        <v>2.7086000000000001</v>
      </c>
      <c r="R588" s="44">
        <f>VLOOKUP(H588,'Species List'!A$2:J$202,8,0)</f>
        <v>-3.2256999999999998</v>
      </c>
      <c r="S588" s="44">
        <f>VLOOKUP(H588,'Species List'!A$2:J$202,9,0)</f>
        <v>2.3852000000000002</v>
      </c>
      <c r="T588" s="44">
        <f t="shared" si="67"/>
        <v>434.60194397652009</v>
      </c>
      <c r="U588" s="88">
        <f t="shared" si="68"/>
        <v>604.58789760290301</v>
      </c>
      <c r="V588" s="91">
        <f t="shared" si="69"/>
        <v>1209.175795205806</v>
      </c>
    </row>
    <row r="589" spans="1:22" s="12" customFormat="1" ht="16">
      <c r="A589" s="35">
        <v>2019</v>
      </c>
      <c r="B589" s="36">
        <v>43545</v>
      </c>
      <c r="C589" s="12" t="s">
        <v>426</v>
      </c>
      <c r="D589" s="12" t="s">
        <v>440</v>
      </c>
      <c r="E589" s="12">
        <v>1</v>
      </c>
      <c r="F589" s="37">
        <v>0.51180555555555596</v>
      </c>
      <c r="G589" s="12">
        <v>29</v>
      </c>
      <c r="H589" s="12" t="s">
        <v>302</v>
      </c>
      <c r="I589" s="12" t="str">
        <f>VLOOKUP(H589,'[1]Species List'!A$2:I$202,2,0)</f>
        <v>Stoplight Parrotfish</v>
      </c>
      <c r="J589" s="38" t="str">
        <f>VLOOKUP(H589,'Species List'!A$2:J$202,3,0)</f>
        <v>Sparisoma viride</v>
      </c>
      <c r="K589" s="12" t="str">
        <f>VLOOKUP(H589,'[1]Species List'!A$2:I$202,4,0)</f>
        <v>Scaridae</v>
      </c>
      <c r="L589" s="38" t="str">
        <f>VLOOKUP(H589,'Species List'!A$2:J$202,5,0)</f>
        <v>Herbivore</v>
      </c>
      <c r="M589" s="60">
        <v>26</v>
      </c>
      <c r="N589" s="60">
        <v>1</v>
      </c>
      <c r="O589" s="60" t="s">
        <v>368</v>
      </c>
      <c r="P589" s="44">
        <f>VLOOKUP(H589,'Species List'!A$2:J$202,6,0)</f>
        <v>1.38E-2</v>
      </c>
      <c r="Q589" s="44">
        <f>VLOOKUP(H589,'Species List'!A$2:J$202,7,0)</f>
        <v>3.04</v>
      </c>
      <c r="R589" s="44">
        <f>VLOOKUP(H589,'Species List'!A$2:J$202,8,0)</f>
        <v>-4.4317000000000002</v>
      </c>
      <c r="S589" s="44">
        <f>VLOOKUP(H589,'Species List'!A$2:J$202,9,0)</f>
        <v>2.9051</v>
      </c>
      <c r="T589" s="44">
        <f t="shared" si="67"/>
        <v>276.31092977022331</v>
      </c>
      <c r="U589" s="88">
        <f t="shared" si="68"/>
        <v>383.741768934785</v>
      </c>
      <c r="V589" s="91">
        <f t="shared" si="69"/>
        <v>383.741768934785</v>
      </c>
    </row>
    <row r="590" spans="1:22" s="12" customFormat="1" ht="16">
      <c r="A590" s="35">
        <v>2019</v>
      </c>
      <c r="B590" s="36">
        <v>43545</v>
      </c>
      <c r="C590" s="12" t="s">
        <v>426</v>
      </c>
      <c r="D590" s="12" t="s">
        <v>440</v>
      </c>
      <c r="E590" s="12">
        <v>1</v>
      </c>
      <c r="F590" s="37">
        <v>0.51180555555555596</v>
      </c>
      <c r="G590" s="12">
        <v>29</v>
      </c>
      <c r="H590" s="12" t="s">
        <v>237</v>
      </c>
      <c r="I590" s="12" t="str">
        <f>VLOOKUP(H590,'[1]Species List'!A$2:I$202,2,0)</f>
        <v>Blue Tang</v>
      </c>
      <c r="J590" s="38" t="str">
        <f>VLOOKUP(H590,'Species List'!A$2:J$202,3,0)</f>
        <v>Acanthurus coeruleus</v>
      </c>
      <c r="K590" s="12" t="str">
        <f>VLOOKUP(H590,'[1]Species List'!A$2:I$202,4,0)</f>
        <v>Acanthuridae</v>
      </c>
      <c r="L590" s="38" t="str">
        <f>VLOOKUP(H590,'Species List'!A$2:J$202,5,0)</f>
        <v>Herbivore</v>
      </c>
      <c r="M590" s="60">
        <v>13</v>
      </c>
      <c r="N590" s="60">
        <v>2</v>
      </c>
      <c r="O590" s="60"/>
      <c r="P590" s="44">
        <f>VLOOKUP(H590,'Species List'!A$2:J$202,6,0)</f>
        <v>2.512E-2</v>
      </c>
      <c r="Q590" s="44">
        <f>VLOOKUP(H590,'Species List'!A$2:J$202,7,0)</f>
        <v>2.96</v>
      </c>
      <c r="R590" s="44">
        <f>VLOOKUP(H590,'Species List'!A$2:J$202,8,0)</f>
        <v>-2.8241999999999998</v>
      </c>
      <c r="S590" s="44">
        <f>VLOOKUP(H590,'Species List'!A$2:J$202,9,0)</f>
        <v>2.2637999999999998</v>
      </c>
      <c r="T590" s="44">
        <f t="shared" si="67"/>
        <v>49.807180515954464</v>
      </c>
      <c r="U590" s="88">
        <f t="shared" si="68"/>
        <v>91.483961183754317</v>
      </c>
      <c r="V590" s="91">
        <f t="shared" si="69"/>
        <v>182.96792236750863</v>
      </c>
    </row>
    <row r="591" spans="1:22" s="12" customFormat="1" ht="16">
      <c r="A591" s="35">
        <v>2019</v>
      </c>
      <c r="B591" s="36">
        <v>43545</v>
      </c>
      <c r="C591" s="12" t="s">
        <v>426</v>
      </c>
      <c r="D591" s="12" t="s">
        <v>440</v>
      </c>
      <c r="E591" s="12">
        <v>1</v>
      </c>
      <c r="F591" s="37">
        <v>0.51180555555555596</v>
      </c>
      <c r="G591" s="12">
        <v>29</v>
      </c>
      <c r="H591" s="12" t="s">
        <v>274</v>
      </c>
      <c r="I591" s="12" t="str">
        <f>VLOOKUP(H591,'[1]Species List'!A$2:I$202,2,0)</f>
        <v>Princess Parrotfish</v>
      </c>
      <c r="J591" s="38" t="str">
        <f>VLOOKUP(H591,'Species List'!A$2:J$202,3,0)</f>
        <v>Scarus taeniopterus</v>
      </c>
      <c r="K591" s="12" t="str">
        <f>VLOOKUP(H591,'[1]Species List'!A$2:I$202,4,0)</f>
        <v>Scaridae</v>
      </c>
      <c r="L591" s="38" t="str">
        <f>VLOOKUP(H591,'Species List'!A$2:J$202,5,0)</f>
        <v>Herbivore</v>
      </c>
      <c r="M591" s="60">
        <v>30</v>
      </c>
      <c r="N591" s="60">
        <v>1</v>
      </c>
      <c r="O591" s="60" t="s">
        <v>369</v>
      </c>
      <c r="P591" s="44">
        <f>VLOOKUP(H591,'Species List'!A$2:J$202,6,0)</f>
        <v>3.3500000000000002E-2</v>
      </c>
      <c r="Q591" s="44">
        <f>VLOOKUP(H591,'Species List'!A$2:J$202,7,0)</f>
        <v>2.7086000000000001</v>
      </c>
      <c r="R591" s="44">
        <f>VLOOKUP(H591,'Species List'!A$2:J$202,8,0)</f>
        <v>-3.2256999999999998</v>
      </c>
      <c r="S591" s="44">
        <f>VLOOKUP(H591,'Species List'!A$2:J$202,9,0)</f>
        <v>2.3852000000000002</v>
      </c>
      <c r="T591" s="44">
        <f t="shared" si="67"/>
        <v>335.71862643946946</v>
      </c>
      <c r="U591" s="88">
        <f t="shared" si="68"/>
        <v>481.64783974460363</v>
      </c>
      <c r="V591" s="91">
        <f t="shared" si="69"/>
        <v>481.64783974460363</v>
      </c>
    </row>
    <row r="592" spans="1:22" s="12" customFormat="1" ht="16">
      <c r="A592" s="35">
        <v>2019</v>
      </c>
      <c r="B592" s="36">
        <v>43545</v>
      </c>
      <c r="C592" s="12" t="s">
        <v>426</v>
      </c>
      <c r="D592" s="12" t="s">
        <v>440</v>
      </c>
      <c r="E592" s="12">
        <v>1</v>
      </c>
      <c r="F592" s="37">
        <v>0.51180555555555596</v>
      </c>
      <c r="G592" s="12">
        <v>29</v>
      </c>
      <c r="H592" s="12" t="s">
        <v>302</v>
      </c>
      <c r="I592" s="12" t="str">
        <f>VLOOKUP(H592,'[1]Species List'!A$2:I$202,2,0)</f>
        <v>Stoplight Parrotfish</v>
      </c>
      <c r="J592" s="38" t="str">
        <f>VLOOKUP(H592,'Species List'!A$2:J$202,3,0)</f>
        <v>Sparisoma viride</v>
      </c>
      <c r="K592" s="12" t="str">
        <f>VLOOKUP(H592,'[1]Species List'!A$2:I$202,4,0)</f>
        <v>Scaridae</v>
      </c>
      <c r="L592" s="38" t="str">
        <f>VLOOKUP(H592,'Species List'!A$2:J$202,5,0)</f>
        <v>Herbivore</v>
      </c>
      <c r="M592" s="60">
        <v>23</v>
      </c>
      <c r="N592" s="60">
        <v>2</v>
      </c>
      <c r="O592" s="60" t="s">
        <v>368</v>
      </c>
      <c r="P592" s="44">
        <f>VLOOKUP(H592,'Species List'!A$2:J$202,6,0)</f>
        <v>1.38E-2</v>
      </c>
      <c r="Q592" s="44">
        <f>VLOOKUP(H592,'Species List'!A$2:J$202,7,0)</f>
        <v>3.04</v>
      </c>
      <c r="R592" s="44">
        <f>VLOOKUP(H592,'Species List'!A$2:J$202,8,0)</f>
        <v>-4.4317000000000002</v>
      </c>
      <c r="S592" s="44">
        <f>VLOOKUP(H592,'Species List'!A$2:J$202,9,0)</f>
        <v>2.9051</v>
      </c>
      <c r="T592" s="44">
        <f t="shared" si="67"/>
        <v>190.34072005024225</v>
      </c>
      <c r="U592" s="88">
        <f t="shared" si="68"/>
        <v>268.75437106326598</v>
      </c>
      <c r="V592" s="91">
        <f t="shared" si="69"/>
        <v>537.50874212653196</v>
      </c>
    </row>
    <row r="593" spans="1:22" s="12" customFormat="1" ht="16">
      <c r="A593" s="35">
        <v>2019</v>
      </c>
      <c r="B593" s="36">
        <v>43545</v>
      </c>
      <c r="C593" s="12" t="s">
        <v>426</v>
      </c>
      <c r="D593" s="12" t="s">
        <v>440</v>
      </c>
      <c r="E593" s="12">
        <v>1</v>
      </c>
      <c r="F593" s="37">
        <v>0.51180555555555596</v>
      </c>
      <c r="G593" s="12">
        <v>29</v>
      </c>
      <c r="H593" s="12" t="s">
        <v>302</v>
      </c>
      <c r="I593" s="12" t="str">
        <f>VLOOKUP(H593,'[1]Species List'!A$2:I$202,2,0)</f>
        <v>Stoplight Parrotfish</v>
      </c>
      <c r="J593" s="38" t="str">
        <f>VLOOKUP(H593,'Species List'!A$2:J$202,3,0)</f>
        <v>Sparisoma viride</v>
      </c>
      <c r="K593" s="12" t="str">
        <f>VLOOKUP(H593,'[1]Species List'!A$2:I$202,4,0)</f>
        <v>Scaridae</v>
      </c>
      <c r="L593" s="38" t="str">
        <f>VLOOKUP(H593,'Species List'!A$2:J$202,5,0)</f>
        <v>Herbivore</v>
      </c>
      <c r="M593" s="60">
        <v>10</v>
      </c>
      <c r="N593" s="60">
        <v>1</v>
      </c>
      <c r="O593" s="60" t="s">
        <v>375</v>
      </c>
      <c r="P593" s="44">
        <f>VLOOKUP(H593,'Species List'!A$2:J$202,6,0)</f>
        <v>1.38E-2</v>
      </c>
      <c r="Q593" s="44">
        <f>VLOOKUP(H593,'Species List'!A$2:J$202,7,0)</f>
        <v>3.04</v>
      </c>
      <c r="R593" s="44">
        <f>VLOOKUP(H593,'Species List'!A$2:J$202,8,0)</f>
        <v>-4.4317000000000002</v>
      </c>
      <c r="S593" s="44">
        <f>VLOOKUP(H593,'Species List'!A$2:J$202,9,0)</f>
        <v>2.9051</v>
      </c>
      <c r="T593" s="44">
        <f t="shared" si="67"/>
        <v>15.131399106775971</v>
      </c>
      <c r="U593" s="88">
        <f t="shared" si="68"/>
        <v>23.905619353446316</v>
      </c>
      <c r="V593" s="91">
        <f t="shared" si="69"/>
        <v>23.905619353446316</v>
      </c>
    </row>
    <row r="594" spans="1:22" s="12" customFormat="1" ht="16">
      <c r="A594" s="35">
        <v>2019</v>
      </c>
      <c r="B594" s="36">
        <v>43545</v>
      </c>
      <c r="C594" s="12" t="s">
        <v>426</v>
      </c>
      <c r="D594" s="12" t="s">
        <v>440</v>
      </c>
      <c r="E594" s="12">
        <v>1</v>
      </c>
      <c r="F594" s="37">
        <v>0.51180555555555596</v>
      </c>
      <c r="G594" s="12">
        <v>29</v>
      </c>
      <c r="H594" s="12" t="s">
        <v>231</v>
      </c>
      <c r="I594" s="12" t="str">
        <f>VLOOKUP(H594,'[1]Species List'!A$2:I$202,2,0)</f>
        <v>Black Durgon</v>
      </c>
      <c r="J594" s="38" t="str">
        <f>VLOOKUP(H594,'Species List'!A$2:J$202,3,0)</f>
        <v>Melichthys niger</v>
      </c>
      <c r="K594" s="12" t="str">
        <f>VLOOKUP(H594,'[1]Species List'!A$2:I$202,4,0)</f>
        <v>Balistidae</v>
      </c>
      <c r="L594" s="38" t="str">
        <f>VLOOKUP(H594,'Species List'!A$2:J$202,5,0)</f>
        <v>Omnivore</v>
      </c>
      <c r="M594" s="60">
        <v>30</v>
      </c>
      <c r="N594" s="60">
        <v>1</v>
      </c>
      <c r="O594" s="60"/>
      <c r="P594" s="44">
        <f>VLOOKUP(H594,'Species List'!A$2:J$202,6,0)</f>
        <v>2.3439999999999999E-2</v>
      </c>
      <c r="Q594" s="44">
        <f>VLOOKUP(H594,'Species List'!A$2:J$202,7,0)</f>
        <v>2.95</v>
      </c>
      <c r="R594" s="44" t="str">
        <f>VLOOKUP(H594,'Species List'!A$2:J$202,8,0)</f>
        <v>NA</v>
      </c>
      <c r="S594" s="44" t="str">
        <f>VLOOKUP(H594,'Species List'!A$2:J$202,9,0)</f>
        <v>NA</v>
      </c>
      <c r="T594" s="44">
        <f t="shared" si="67"/>
        <v>533.90662367063396</v>
      </c>
      <c r="U594" s="87" t="s">
        <v>450</v>
      </c>
      <c r="V594" s="91">
        <f t="shared" ref="V594:V605" si="70">N594*T594</f>
        <v>533.90662367063396</v>
      </c>
    </row>
    <row r="595" spans="1:22" s="12" customFormat="1" ht="16">
      <c r="A595" s="35">
        <v>2019</v>
      </c>
      <c r="B595" s="36">
        <v>43545</v>
      </c>
      <c r="C595" s="12" t="s">
        <v>426</v>
      </c>
      <c r="D595" s="12" t="s">
        <v>440</v>
      </c>
      <c r="E595" s="12">
        <v>1</v>
      </c>
      <c r="F595" s="37">
        <v>0.51180555555555596</v>
      </c>
      <c r="G595" s="12">
        <v>29</v>
      </c>
      <c r="H595" s="12" t="s">
        <v>242</v>
      </c>
      <c r="I595" s="12" t="str">
        <f>VLOOKUP(H595,'[1]Species List'!A$2:I$202,2,0)</f>
        <v xml:space="preserve">Sharp-nose puffer </v>
      </c>
      <c r="J595" s="38" t="str">
        <f>VLOOKUP(H595,'Species List'!A$2:J$202,3,0)</f>
        <v>Canthigaster rostrata</v>
      </c>
      <c r="K595" s="12" t="str">
        <f>VLOOKUP(H595,'[1]Species List'!A$2:I$202,4,0)</f>
        <v>Tetraodontidae</v>
      </c>
      <c r="L595" s="38" t="str">
        <f>VLOOKUP(H595,'Species List'!A$2:J$202,5,0)</f>
        <v>Omnivore</v>
      </c>
      <c r="M595" s="60">
        <v>5</v>
      </c>
      <c r="N595" s="60">
        <v>7</v>
      </c>
      <c r="O595" s="60"/>
      <c r="P595" s="44">
        <f>VLOOKUP(H595,'Species List'!A$2:J$202,6,0)</f>
        <v>2.239E-2</v>
      </c>
      <c r="Q595" s="44">
        <f>VLOOKUP(H595,'Species List'!A$2:J$202,7,0)</f>
        <v>2.96</v>
      </c>
      <c r="R595" s="44" t="str">
        <f>VLOOKUP(H595,'Species List'!A$2:J$202,8,0)</f>
        <v>NA</v>
      </c>
      <c r="S595" s="44" t="str">
        <f>VLOOKUP(H595,'Species List'!A$2:J$202,9,0)</f>
        <v>NA</v>
      </c>
      <c r="T595" s="44">
        <f t="shared" si="67"/>
        <v>2.6242506075131411</v>
      </c>
      <c r="U595" s="87" t="s">
        <v>450</v>
      </c>
      <c r="V595" s="91">
        <f t="shared" si="70"/>
        <v>18.369754252591989</v>
      </c>
    </row>
    <row r="596" spans="1:22" s="12" customFormat="1" ht="16">
      <c r="A596" s="35">
        <v>2019</v>
      </c>
      <c r="B596" s="36">
        <v>43545</v>
      </c>
      <c r="C596" s="12" t="s">
        <v>426</v>
      </c>
      <c r="D596" s="12" t="s">
        <v>440</v>
      </c>
      <c r="E596" s="12">
        <v>1</v>
      </c>
      <c r="F596" s="37">
        <v>0.51180555555555596</v>
      </c>
      <c r="G596" s="12">
        <v>29</v>
      </c>
      <c r="H596" s="12" t="s">
        <v>247</v>
      </c>
      <c r="I596" s="12" t="str">
        <f>VLOOKUP(H596,'[1]Species List'!A$2:I$202,2,0)</f>
        <v>Creole Wrasse</v>
      </c>
      <c r="J596" s="38" t="str">
        <f>VLOOKUP(H596,'Species List'!A$2:J$202,3,0)</f>
        <v>Clepticus parrae</v>
      </c>
      <c r="K596" s="12" t="str">
        <f>VLOOKUP(H596,'[1]Species List'!A$2:I$202,4,0)</f>
        <v>Labridae</v>
      </c>
      <c r="L596" s="38" t="str">
        <f>VLOOKUP(H596,'Species List'!A$2:J$202,5,0)</f>
        <v>Planktivore</v>
      </c>
      <c r="M596" s="60">
        <v>17</v>
      </c>
      <c r="N596" s="60">
        <v>2</v>
      </c>
      <c r="O596" s="60"/>
      <c r="P596" s="44">
        <f>VLOOKUP(H596,'Species List'!A$2:J$202,6,0)</f>
        <v>9.5499999999999995E-3</v>
      </c>
      <c r="Q596" s="44">
        <f>VLOOKUP(H596,'Species List'!A$2:J$202,7,0)</f>
        <v>3.05</v>
      </c>
      <c r="R596" s="44" t="str">
        <f>VLOOKUP(H596,'Species List'!A$2:J$202,8,0)</f>
        <v>NA</v>
      </c>
      <c r="S596" s="44" t="str">
        <f>VLOOKUP(H596,'Species List'!A$2:J$202,9,0)</f>
        <v>NA</v>
      </c>
      <c r="T596" s="44">
        <f t="shared" si="67"/>
        <v>54.059569361574873</v>
      </c>
      <c r="U596" s="87" t="s">
        <v>450</v>
      </c>
      <c r="V596" s="91">
        <f t="shared" si="70"/>
        <v>108.11913872314975</v>
      </c>
    </row>
    <row r="597" spans="1:22" s="12" customFormat="1" ht="16">
      <c r="A597" s="35">
        <v>2019</v>
      </c>
      <c r="B597" s="36">
        <v>43545</v>
      </c>
      <c r="C597" s="12" t="s">
        <v>426</v>
      </c>
      <c r="D597" s="12" t="s">
        <v>440</v>
      </c>
      <c r="E597" s="12">
        <v>2</v>
      </c>
      <c r="F597" s="37">
        <v>0.51180555555555596</v>
      </c>
      <c r="G597" s="12">
        <v>29</v>
      </c>
      <c r="H597" s="12" t="s">
        <v>256</v>
      </c>
      <c r="I597" s="12" t="str">
        <f>VLOOKUP(H597,'[1]Species List'!A$2:I$202,2,0)</f>
        <v>Graysby</v>
      </c>
      <c r="J597" s="38" t="str">
        <f>VLOOKUP(H597,'Species List'!A$2:J$202,3,0)</f>
        <v>Cephalopholis cruentata</v>
      </c>
      <c r="K597" s="12" t="str">
        <f>VLOOKUP(H597,'[1]Species List'!A$2:I$202,4,0)</f>
        <v>Serranidae</v>
      </c>
      <c r="L597" s="38" t="str">
        <f>VLOOKUP(H597,'Species List'!A$2:J$202,5,0)</f>
        <v>Carnivore</v>
      </c>
      <c r="M597" s="60">
        <v>15</v>
      </c>
      <c r="N597" s="60">
        <v>2</v>
      </c>
      <c r="O597" s="60"/>
      <c r="P597" s="44">
        <f>VLOOKUP(H597,'Species List'!A$2:J$202,6,0)</f>
        <v>1.1220000000000001E-2</v>
      </c>
      <c r="Q597" s="44">
        <f>VLOOKUP(H597,'Species List'!A$2:J$202,7,0)</f>
        <v>3.07</v>
      </c>
      <c r="R597" s="44" t="str">
        <f>VLOOKUP(H597,'Species List'!A$2:J$202,8,0)</f>
        <v>NA</v>
      </c>
      <c r="S597" s="44" t="str">
        <f>VLOOKUP(H597,'Species List'!A$2:J$202,9,0)</f>
        <v>NA</v>
      </c>
      <c r="T597" s="44">
        <f t="shared" si="67"/>
        <v>45.771276260722111</v>
      </c>
      <c r="U597" s="87" t="s">
        <v>450</v>
      </c>
      <c r="V597" s="91">
        <f t="shared" si="70"/>
        <v>91.542552521444222</v>
      </c>
    </row>
    <row r="598" spans="1:22" s="12" customFormat="1" ht="16">
      <c r="A598" s="35">
        <v>2019</v>
      </c>
      <c r="B598" s="36">
        <v>43545</v>
      </c>
      <c r="C598" s="12" t="s">
        <v>426</v>
      </c>
      <c r="D598" s="12" t="s">
        <v>440</v>
      </c>
      <c r="E598" s="12">
        <v>2</v>
      </c>
      <c r="F598" s="37">
        <v>0.51180555555555596</v>
      </c>
      <c r="G598" s="12">
        <v>29</v>
      </c>
      <c r="H598" s="12" t="s">
        <v>295</v>
      </c>
      <c r="I598" s="12" t="str">
        <f>VLOOKUP(H598,'[1]Species List'!A$2:I$202,2,0)</f>
        <v>Spanish Hogfish</v>
      </c>
      <c r="J598" s="38" t="str">
        <f>VLOOKUP(H598,'Species List'!A$2:J$202,3,0)</f>
        <v>Bodianus rufus</v>
      </c>
      <c r="K598" s="12" t="str">
        <f>VLOOKUP(H598,'[1]Species List'!A$2:I$202,4,0)</f>
        <v>Labridae</v>
      </c>
      <c r="L598" s="38" t="str">
        <f>VLOOKUP(H598,'Species List'!A$2:J$202,5,0)</f>
        <v>Carnivore</v>
      </c>
      <c r="M598" s="60">
        <v>6</v>
      </c>
      <c r="N598" s="60">
        <v>1</v>
      </c>
      <c r="O598" s="60"/>
      <c r="P598" s="44">
        <f>VLOOKUP(H598,'Species List'!A$2:J$202,6,0)</f>
        <v>1.44E-2</v>
      </c>
      <c r="Q598" s="44">
        <f>VLOOKUP(H598,'Species List'!A$2:J$202,7,0)</f>
        <v>3.0531999999999999</v>
      </c>
      <c r="R598" s="44" t="str">
        <f>VLOOKUP(H598,'Species List'!A$2:J$202,8,0)</f>
        <v>NA</v>
      </c>
      <c r="S598" s="44" t="str">
        <f>VLOOKUP(H598,'Species List'!A$2:J$202,9,0)</f>
        <v>NA</v>
      </c>
      <c r="T598" s="44">
        <f t="shared" si="67"/>
        <v>3.4214790866122002</v>
      </c>
      <c r="U598" s="87" t="s">
        <v>450</v>
      </c>
      <c r="V598" s="91">
        <f t="shared" si="70"/>
        <v>3.4214790866122002</v>
      </c>
    </row>
    <row r="599" spans="1:22" s="12" customFormat="1" ht="16">
      <c r="A599" s="35">
        <v>2019</v>
      </c>
      <c r="B599" s="36">
        <v>43545</v>
      </c>
      <c r="C599" s="12" t="s">
        <v>426</v>
      </c>
      <c r="D599" s="12" t="s">
        <v>440</v>
      </c>
      <c r="E599" s="12">
        <v>2</v>
      </c>
      <c r="F599" s="37">
        <v>0.51180555555555596</v>
      </c>
      <c r="G599" s="12">
        <v>29</v>
      </c>
      <c r="H599" s="12" t="s">
        <v>301</v>
      </c>
      <c r="I599" s="12" t="str">
        <f>VLOOKUP(H599,'[1]Species List'!A$2:I$202,2,0)</f>
        <v>Squirrel Fish</v>
      </c>
      <c r="J599" s="38" t="str">
        <f>VLOOKUP(H599,'Species List'!A$2:J$202,3,0)</f>
        <v>Holocentrus adsensionis</v>
      </c>
      <c r="K599" s="12" t="str">
        <f>VLOOKUP(H599,'[1]Species List'!A$2:I$202,4,0)</f>
        <v>Holocentridae</v>
      </c>
      <c r="L599" s="38" t="str">
        <f>VLOOKUP(H599,'Species List'!A$2:J$202,5,0)</f>
        <v>Carnivore</v>
      </c>
      <c r="M599" s="60">
        <v>30</v>
      </c>
      <c r="N599" s="60">
        <v>1</v>
      </c>
      <c r="O599" s="60"/>
      <c r="P599" s="44">
        <f>VLOOKUP(H599,'Species List'!A$2:J$202,6,0)</f>
        <v>1.585E-2</v>
      </c>
      <c r="Q599" s="44">
        <f>VLOOKUP(H599,'Species List'!A$2:J$202,7,0)</f>
        <v>2.97</v>
      </c>
      <c r="R599" s="44" t="str">
        <f>VLOOKUP(H599,'Species List'!A$2:J$202,8,0)</f>
        <v>NA</v>
      </c>
      <c r="S599" s="44" t="str">
        <f>VLOOKUP(H599,'Species List'!A$2:J$202,9,0)</f>
        <v>NA</v>
      </c>
      <c r="T599" s="44">
        <f t="shared" si="67"/>
        <v>386.43761498796084</v>
      </c>
      <c r="U599" s="87" t="s">
        <v>450</v>
      </c>
      <c r="V599" s="91">
        <f t="shared" si="70"/>
        <v>386.43761498796084</v>
      </c>
    </row>
    <row r="600" spans="1:22" s="12" customFormat="1" ht="16">
      <c r="A600" s="35">
        <v>2019</v>
      </c>
      <c r="B600" s="36">
        <v>43545</v>
      </c>
      <c r="C600" s="12" t="s">
        <v>426</v>
      </c>
      <c r="D600" s="12" t="s">
        <v>440</v>
      </c>
      <c r="E600" s="12">
        <v>2</v>
      </c>
      <c r="F600" s="37">
        <v>0.51180555555555596</v>
      </c>
      <c r="G600" s="12">
        <v>29</v>
      </c>
      <c r="H600" s="12" t="s">
        <v>256</v>
      </c>
      <c r="I600" s="12" t="str">
        <f>VLOOKUP(H600,'[1]Species List'!A$2:I$202,2,0)</f>
        <v>Graysby</v>
      </c>
      <c r="J600" s="38" t="str">
        <f>VLOOKUP(H600,'Species List'!A$2:J$202,3,0)</f>
        <v>Cephalopholis cruentata</v>
      </c>
      <c r="K600" s="12" t="str">
        <f>VLOOKUP(H600,'[1]Species List'!A$2:I$202,4,0)</f>
        <v>Serranidae</v>
      </c>
      <c r="L600" s="38" t="str">
        <f>VLOOKUP(H600,'Species List'!A$2:J$202,5,0)</f>
        <v>Carnivore</v>
      </c>
      <c r="M600" s="60">
        <v>12</v>
      </c>
      <c r="N600" s="60">
        <v>1</v>
      </c>
      <c r="O600" s="60"/>
      <c r="P600" s="44">
        <f>VLOOKUP(H600,'Species List'!A$2:J$202,6,0)</f>
        <v>1.1220000000000001E-2</v>
      </c>
      <c r="Q600" s="44">
        <f>VLOOKUP(H600,'Species List'!A$2:J$202,7,0)</f>
        <v>3.07</v>
      </c>
      <c r="R600" s="44" t="str">
        <f>VLOOKUP(H600,'Species List'!A$2:J$202,8,0)</f>
        <v>NA</v>
      </c>
      <c r="S600" s="44" t="str">
        <f>VLOOKUP(H600,'Species List'!A$2:J$202,9,0)</f>
        <v>NA</v>
      </c>
      <c r="T600" s="44">
        <f t="shared" si="67"/>
        <v>23.071683335720802</v>
      </c>
      <c r="U600" s="87" t="s">
        <v>450</v>
      </c>
      <c r="V600" s="91">
        <f t="shared" si="70"/>
        <v>23.071683335720802</v>
      </c>
    </row>
    <row r="601" spans="1:22" s="12" customFormat="1" ht="16">
      <c r="A601" s="35">
        <v>2019</v>
      </c>
      <c r="B601" s="36">
        <v>43545</v>
      </c>
      <c r="C601" s="12" t="s">
        <v>426</v>
      </c>
      <c r="D601" s="12" t="s">
        <v>440</v>
      </c>
      <c r="E601" s="12">
        <v>2</v>
      </c>
      <c r="F601" s="37">
        <v>0.51180555555555596</v>
      </c>
      <c r="G601" s="12">
        <v>29</v>
      </c>
      <c r="H601" s="12" t="s">
        <v>238</v>
      </c>
      <c r="I601" s="12" t="str">
        <f>VLOOKUP(H601,'[1]Species List'!A$2:I$202,2,0)</f>
        <v>Bluehead Wrasse</v>
      </c>
      <c r="J601" s="38" t="str">
        <f>VLOOKUP(H601,'Species List'!A$2:J$202,3,0)</f>
        <v>Thalassoma bifasciatum</v>
      </c>
      <c r="K601" s="12" t="str">
        <f>VLOOKUP(H601,'[1]Species List'!A$2:I$202,4,0)</f>
        <v>Labridae</v>
      </c>
      <c r="L601" s="38" t="str">
        <f>VLOOKUP(H601,'Species List'!A$2:J$202,5,0)</f>
        <v>Carnivore</v>
      </c>
      <c r="M601" s="60">
        <v>6</v>
      </c>
      <c r="N601" s="60">
        <v>7</v>
      </c>
      <c r="O601" s="60"/>
      <c r="P601" s="44">
        <f>VLOOKUP(H601,'Species List'!A$2:J$202,6,0)</f>
        <v>8.9099999999999995E-3</v>
      </c>
      <c r="Q601" s="44">
        <f>VLOOKUP(H601,'Species List'!A$2:J$202,7,0)</f>
        <v>3.01</v>
      </c>
      <c r="R601" s="44" t="str">
        <f>VLOOKUP(H601,'Species List'!A$2:J$202,8,0)</f>
        <v>NA</v>
      </c>
      <c r="S601" s="44" t="str">
        <f>VLOOKUP(H601,'Species List'!A$2:J$202,9,0)</f>
        <v>NA</v>
      </c>
      <c r="T601" s="44">
        <f t="shared" si="67"/>
        <v>1.9593542699963782</v>
      </c>
      <c r="U601" s="87" t="s">
        <v>450</v>
      </c>
      <c r="V601" s="91">
        <f t="shared" si="70"/>
        <v>13.715479889974647</v>
      </c>
    </row>
    <row r="602" spans="1:22" s="12" customFormat="1" ht="16">
      <c r="A602" s="35">
        <v>2019</v>
      </c>
      <c r="B602" s="36">
        <v>43545</v>
      </c>
      <c r="C602" s="12" t="s">
        <v>426</v>
      </c>
      <c r="D602" s="12" t="s">
        <v>440</v>
      </c>
      <c r="E602" s="12">
        <v>2</v>
      </c>
      <c r="F602" s="37">
        <v>0.51180555555555596</v>
      </c>
      <c r="G602" s="12">
        <v>29</v>
      </c>
      <c r="H602" s="12" t="s">
        <v>238</v>
      </c>
      <c r="I602" s="12" t="str">
        <f>VLOOKUP(H602,'[1]Species List'!A$2:I$202,2,0)</f>
        <v>Bluehead Wrasse</v>
      </c>
      <c r="J602" s="38" t="str">
        <f>VLOOKUP(H602,'Species List'!A$2:J$202,3,0)</f>
        <v>Thalassoma bifasciatum</v>
      </c>
      <c r="K602" s="12" t="str">
        <f>VLOOKUP(H602,'[1]Species List'!A$2:I$202,4,0)</f>
        <v>Labridae</v>
      </c>
      <c r="L602" s="38" t="str">
        <f>VLOOKUP(H602,'Species List'!A$2:J$202,5,0)</f>
        <v>Carnivore</v>
      </c>
      <c r="M602" s="60">
        <v>4</v>
      </c>
      <c r="N602" s="60">
        <v>5</v>
      </c>
      <c r="O602" s="60"/>
      <c r="P602" s="44">
        <f>VLOOKUP(H602,'Species List'!A$2:J$202,6,0)</f>
        <v>8.9099999999999995E-3</v>
      </c>
      <c r="Q602" s="44">
        <f>VLOOKUP(H602,'Species List'!A$2:J$202,7,0)</f>
        <v>3.01</v>
      </c>
      <c r="R602" s="44" t="str">
        <f>VLOOKUP(H602,'Species List'!A$2:J$202,8,0)</f>
        <v>NA</v>
      </c>
      <c r="S602" s="44" t="str">
        <f>VLOOKUP(H602,'Species List'!A$2:J$202,9,0)</f>
        <v>NA</v>
      </c>
      <c r="T602" s="44">
        <f t="shared" si="67"/>
        <v>0.5782002537554658</v>
      </c>
      <c r="U602" s="87" t="s">
        <v>450</v>
      </c>
      <c r="V602" s="91">
        <f t="shared" si="70"/>
        <v>2.891001268777329</v>
      </c>
    </row>
    <row r="603" spans="1:22" s="12" customFormat="1" ht="16">
      <c r="A603" s="35">
        <v>2019</v>
      </c>
      <c r="B603" s="36">
        <v>43545</v>
      </c>
      <c r="C603" s="12" t="s">
        <v>426</v>
      </c>
      <c r="D603" s="12" t="s">
        <v>440</v>
      </c>
      <c r="E603" s="12">
        <v>2</v>
      </c>
      <c r="F603" s="37">
        <v>0.51180555555555596</v>
      </c>
      <c r="G603" s="12">
        <v>29</v>
      </c>
      <c r="H603" s="12" t="s">
        <v>310</v>
      </c>
      <c r="I603" s="12" t="str">
        <f>VLOOKUP(H603,'[1]Species List'!A$2:I$202,2,0)</f>
        <v>Yellowhead Wrasse</v>
      </c>
      <c r="J603" s="38" t="str">
        <f>VLOOKUP(H603,'Species List'!A$2:J$202,3,0)</f>
        <v>Halichoeres garnoti</v>
      </c>
      <c r="K603" s="12" t="str">
        <f>VLOOKUP(H603,'[1]Species List'!A$2:I$202,4,0)</f>
        <v>Labridae</v>
      </c>
      <c r="L603" s="38" t="str">
        <f>VLOOKUP(H603,'Species List'!A$2:J$202,5,0)</f>
        <v>Carnivore</v>
      </c>
      <c r="M603" s="60">
        <v>4</v>
      </c>
      <c r="N603" s="60">
        <v>6</v>
      </c>
      <c r="O603" s="60"/>
      <c r="P603" s="44">
        <f>VLOOKUP(H603,'Species List'!A$2:J$202,6,0)</f>
        <v>0.01</v>
      </c>
      <c r="Q603" s="44">
        <f>VLOOKUP(H603,'Species List'!A$2:J$202,7,0)</f>
        <v>3.13</v>
      </c>
      <c r="R603" s="44" t="str">
        <f>VLOOKUP(H603,'Species List'!A$2:J$202,8,0)</f>
        <v>NA</v>
      </c>
      <c r="S603" s="44" t="str">
        <f>VLOOKUP(H603,'Species List'!A$2:J$202,9,0)</f>
        <v>NA</v>
      </c>
      <c r="T603" s="44">
        <f t="shared" si="67"/>
        <v>0.76638637095611406</v>
      </c>
      <c r="U603" s="87" t="s">
        <v>450</v>
      </c>
      <c r="V603" s="91">
        <f t="shared" si="70"/>
        <v>4.5983182257366844</v>
      </c>
    </row>
    <row r="604" spans="1:22" s="12" customFormat="1" ht="16">
      <c r="A604" s="35">
        <v>2019</v>
      </c>
      <c r="B604" s="36">
        <v>43545</v>
      </c>
      <c r="C604" s="12" t="s">
        <v>426</v>
      </c>
      <c r="D604" s="12" t="s">
        <v>440</v>
      </c>
      <c r="E604" s="12">
        <v>2</v>
      </c>
      <c r="F604" s="37">
        <v>0.51180555555555596</v>
      </c>
      <c r="G604" s="12">
        <v>29</v>
      </c>
      <c r="H604" s="12" t="s">
        <v>253</v>
      </c>
      <c r="I604" s="12" t="str">
        <f>VLOOKUP(H604,'[1]Species List'!A$2:I$202,2,0)</f>
        <v>French Grunt</v>
      </c>
      <c r="J604" s="38" t="str">
        <f>VLOOKUP(H604,'Species List'!A$2:J$202,3,0)</f>
        <v>Haemulon flavolineatum</v>
      </c>
      <c r="K604" s="12" t="str">
        <f>VLOOKUP(H604,'[1]Species List'!A$2:I$202,4,0)</f>
        <v>Haemulidae</v>
      </c>
      <c r="L604" s="38" t="str">
        <f>VLOOKUP(H604,'Species List'!A$2:J$202,5,0)</f>
        <v>Carnivore</v>
      </c>
      <c r="M604" s="60">
        <v>15</v>
      </c>
      <c r="N604" s="60">
        <v>1</v>
      </c>
      <c r="O604" s="60"/>
      <c r="P604" s="44">
        <f>VLOOKUP(H604,'Species List'!A$2:J$202,6,0)</f>
        <v>1.349E-2</v>
      </c>
      <c r="Q604" s="44">
        <f>VLOOKUP(H604,'Species List'!A$2:J$202,7,0)</f>
        <v>3</v>
      </c>
      <c r="R604" s="44" t="str">
        <f>VLOOKUP(H604,'Species List'!A$2:J$202,8,0)</f>
        <v>NA</v>
      </c>
      <c r="S604" s="44" t="str">
        <f>VLOOKUP(H604,'Species List'!A$2:J$202,9,0)</f>
        <v>NA</v>
      </c>
      <c r="T604" s="44">
        <f t="shared" si="67"/>
        <v>45.528750000000002</v>
      </c>
      <c r="U604" s="87" t="s">
        <v>450</v>
      </c>
      <c r="V604" s="91">
        <f t="shared" si="70"/>
        <v>45.528750000000002</v>
      </c>
    </row>
    <row r="605" spans="1:22" s="12" customFormat="1" ht="16">
      <c r="A605" s="35">
        <v>2019</v>
      </c>
      <c r="B605" s="36">
        <v>43545</v>
      </c>
      <c r="C605" s="12" t="s">
        <v>426</v>
      </c>
      <c r="D605" s="12" t="s">
        <v>440</v>
      </c>
      <c r="E605" s="12">
        <v>2</v>
      </c>
      <c r="F605" s="37">
        <v>0.51180555555555596</v>
      </c>
      <c r="G605" s="12">
        <v>29</v>
      </c>
      <c r="H605" s="12" t="s">
        <v>238</v>
      </c>
      <c r="I605" s="12" t="str">
        <f>VLOOKUP(H605,'[1]Species List'!A$2:I$202,2,0)</f>
        <v>Bluehead Wrasse</v>
      </c>
      <c r="J605" s="38" t="str">
        <f>VLOOKUP(H605,'Species List'!A$2:J$202,3,0)</f>
        <v>Thalassoma bifasciatum</v>
      </c>
      <c r="K605" s="12" t="str">
        <f>VLOOKUP(H605,'[1]Species List'!A$2:I$202,4,0)</f>
        <v>Labridae</v>
      </c>
      <c r="L605" s="38" t="str">
        <f>VLOOKUP(H605,'Species List'!A$2:J$202,5,0)</f>
        <v>Carnivore</v>
      </c>
      <c r="M605" s="60">
        <v>4</v>
      </c>
      <c r="N605" s="60">
        <v>5</v>
      </c>
      <c r="O605" s="60"/>
      <c r="P605" s="44">
        <f>VLOOKUP(H605,'Species List'!A$2:J$202,6,0)</f>
        <v>8.9099999999999995E-3</v>
      </c>
      <c r="Q605" s="44">
        <f>VLOOKUP(H605,'Species List'!A$2:J$202,7,0)</f>
        <v>3.01</v>
      </c>
      <c r="R605" s="44" t="str">
        <f>VLOOKUP(H605,'Species List'!A$2:J$202,8,0)</f>
        <v>NA</v>
      </c>
      <c r="S605" s="44" t="str">
        <f>VLOOKUP(H605,'Species List'!A$2:J$202,9,0)</f>
        <v>NA</v>
      </c>
      <c r="T605" s="44">
        <f t="shared" si="67"/>
        <v>0.5782002537554658</v>
      </c>
      <c r="U605" s="87" t="s">
        <v>450</v>
      </c>
      <c r="V605" s="91">
        <f t="shared" si="70"/>
        <v>2.891001268777329</v>
      </c>
    </row>
    <row r="606" spans="1:22" s="12" customFormat="1" ht="16">
      <c r="A606" s="35">
        <v>2019</v>
      </c>
      <c r="B606" s="36">
        <v>43545</v>
      </c>
      <c r="C606" s="12" t="s">
        <v>426</v>
      </c>
      <c r="D606" s="12" t="s">
        <v>440</v>
      </c>
      <c r="E606" s="12">
        <v>2</v>
      </c>
      <c r="F606" s="37">
        <v>0.51180555555555596</v>
      </c>
      <c r="G606" s="12">
        <v>29</v>
      </c>
      <c r="H606" s="12" t="s">
        <v>302</v>
      </c>
      <c r="I606" s="12" t="str">
        <f>VLOOKUP(H606,'[1]Species List'!A$2:I$202,2,0)</f>
        <v>Stoplight Parrotfish</v>
      </c>
      <c r="J606" s="38" t="str">
        <f>VLOOKUP(H606,'Species List'!A$2:J$202,3,0)</f>
        <v>Sparisoma viride</v>
      </c>
      <c r="K606" s="12" t="str">
        <f>VLOOKUP(H606,'[1]Species List'!A$2:I$202,4,0)</f>
        <v>Scaridae</v>
      </c>
      <c r="L606" s="38" t="str">
        <f>VLOOKUP(H606,'Species List'!A$2:J$202,5,0)</f>
        <v>Herbivore</v>
      </c>
      <c r="M606" s="60">
        <v>26</v>
      </c>
      <c r="N606" s="60">
        <v>1</v>
      </c>
      <c r="O606" s="60" t="s">
        <v>368</v>
      </c>
      <c r="P606" s="44">
        <f>VLOOKUP(H606,'Species List'!A$2:J$202,6,0)</f>
        <v>1.38E-2</v>
      </c>
      <c r="Q606" s="44">
        <f>VLOOKUP(H606,'Species List'!A$2:J$202,7,0)</f>
        <v>3.04</v>
      </c>
      <c r="R606" s="44">
        <f>VLOOKUP(H606,'Species List'!A$2:J$202,8,0)</f>
        <v>-4.4317000000000002</v>
      </c>
      <c r="S606" s="44">
        <f>VLOOKUP(H606,'Species List'!A$2:J$202,9,0)</f>
        <v>2.9051</v>
      </c>
      <c r="T606" s="44">
        <f t="shared" si="67"/>
        <v>276.31092977022331</v>
      </c>
      <c r="U606" s="88">
        <f t="shared" ref="U606:U615" si="71">10^(R606+(S606*LOG(M606*10)))</f>
        <v>383.741768934785</v>
      </c>
      <c r="V606" s="91">
        <f t="shared" ref="V606:V615" si="72">N606*U606</f>
        <v>383.741768934785</v>
      </c>
    </row>
    <row r="607" spans="1:22" s="12" customFormat="1" ht="16">
      <c r="A607" s="35">
        <v>2019</v>
      </c>
      <c r="B607" s="36">
        <v>43545</v>
      </c>
      <c r="C607" s="12" t="s">
        <v>426</v>
      </c>
      <c r="D607" s="12" t="s">
        <v>440</v>
      </c>
      <c r="E607" s="12">
        <v>2</v>
      </c>
      <c r="F607" s="37">
        <v>0.51180555555555596</v>
      </c>
      <c r="G607" s="12">
        <v>29</v>
      </c>
      <c r="H607" s="12" t="s">
        <v>277</v>
      </c>
      <c r="I607" s="12" t="str">
        <f>VLOOKUP(H607,'[1]Species List'!A$2:I$202,2,0)</f>
        <v>Queen Parrotfish</v>
      </c>
      <c r="J607" s="38" t="str">
        <f>VLOOKUP(H607,'Species List'!A$2:J$202,3,0)</f>
        <v>Scarus vetula</v>
      </c>
      <c r="K607" s="12" t="str">
        <f>VLOOKUP(H607,'[1]Species List'!A$2:I$202,4,0)</f>
        <v>Scaridae</v>
      </c>
      <c r="L607" s="38" t="str">
        <f>VLOOKUP(H607,'Species List'!A$2:J$202,5,0)</f>
        <v>Herbivore</v>
      </c>
      <c r="M607" s="60">
        <v>30</v>
      </c>
      <c r="N607" s="60">
        <v>1</v>
      </c>
      <c r="O607" s="60" t="s">
        <v>368</v>
      </c>
      <c r="P607" s="44">
        <f>VLOOKUP(H607,'Species List'!A$2:J$202,6,0)</f>
        <v>1.38E-2</v>
      </c>
      <c r="Q607" s="44">
        <f>VLOOKUP(H607,'Species List'!A$2:J$202,7,0)</f>
        <v>3.03</v>
      </c>
      <c r="R607" s="44">
        <f>VLOOKUP(H607,'Species List'!A$2:J$202,8,0)</f>
        <v>-5.0162000000000004</v>
      </c>
      <c r="S607" s="44">
        <f>VLOOKUP(H607,'Species List'!A$2:J$202,9,0)</f>
        <v>3.1109</v>
      </c>
      <c r="T607" s="44">
        <f t="shared" si="67"/>
        <v>412.62590342031763</v>
      </c>
      <c r="U607" s="88">
        <f t="shared" si="71"/>
        <v>489.6395738782121</v>
      </c>
      <c r="V607" s="91">
        <f t="shared" si="72"/>
        <v>489.6395738782121</v>
      </c>
    </row>
    <row r="608" spans="1:22" s="12" customFormat="1" ht="16">
      <c r="A608" s="35">
        <v>2019</v>
      </c>
      <c r="B608" s="36">
        <v>43545</v>
      </c>
      <c r="C608" s="12" t="s">
        <v>426</v>
      </c>
      <c r="D608" s="12" t="s">
        <v>440</v>
      </c>
      <c r="E608" s="12">
        <v>2</v>
      </c>
      <c r="F608" s="37">
        <v>0.51180555555555596</v>
      </c>
      <c r="G608" s="12">
        <v>29</v>
      </c>
      <c r="H608" s="12" t="s">
        <v>302</v>
      </c>
      <c r="I608" s="12" t="str">
        <f>VLOOKUP(H608,'[1]Species List'!A$2:I$202,2,0)</f>
        <v>Stoplight Parrotfish</v>
      </c>
      <c r="J608" s="38" t="str">
        <f>VLOOKUP(H608,'Species List'!A$2:J$202,3,0)</f>
        <v>Sparisoma viride</v>
      </c>
      <c r="K608" s="12" t="str">
        <f>VLOOKUP(H608,'[1]Species List'!A$2:I$202,4,0)</f>
        <v>Scaridae</v>
      </c>
      <c r="L608" s="38" t="str">
        <f>VLOOKUP(H608,'Species List'!A$2:J$202,5,0)</f>
        <v>Herbivore</v>
      </c>
      <c r="M608" s="60">
        <v>7</v>
      </c>
      <c r="N608" s="60">
        <v>1</v>
      </c>
      <c r="O608" s="60" t="s">
        <v>375</v>
      </c>
      <c r="P608" s="44">
        <f>VLOOKUP(H608,'Species List'!A$2:J$202,6,0)</f>
        <v>1.38E-2</v>
      </c>
      <c r="Q608" s="44">
        <f>VLOOKUP(H608,'Species List'!A$2:J$202,7,0)</f>
        <v>3.04</v>
      </c>
      <c r="R608" s="44">
        <f>VLOOKUP(H608,'Species List'!A$2:J$202,8,0)</f>
        <v>-4.4317000000000002</v>
      </c>
      <c r="S608" s="44">
        <f>VLOOKUP(H608,'Species List'!A$2:J$202,9,0)</f>
        <v>2.9051</v>
      </c>
      <c r="T608" s="44">
        <f t="shared" si="67"/>
        <v>5.1165488871861227</v>
      </c>
      <c r="U608" s="88">
        <f t="shared" si="71"/>
        <v>8.4819228141807379</v>
      </c>
      <c r="V608" s="91">
        <f t="shared" si="72"/>
        <v>8.4819228141807379</v>
      </c>
    </row>
    <row r="609" spans="1:22" s="12" customFormat="1" ht="16">
      <c r="A609" s="35">
        <v>2019</v>
      </c>
      <c r="B609" s="36">
        <v>43545</v>
      </c>
      <c r="C609" s="12" t="s">
        <v>426</v>
      </c>
      <c r="D609" s="12" t="s">
        <v>440</v>
      </c>
      <c r="E609" s="12">
        <v>2</v>
      </c>
      <c r="F609" s="37">
        <v>0.51180555555555596</v>
      </c>
      <c r="G609" s="12">
        <v>29</v>
      </c>
      <c r="H609" s="12" t="s">
        <v>274</v>
      </c>
      <c r="I609" s="12" t="str">
        <f>VLOOKUP(H609,'[1]Species List'!A$2:I$202,2,0)</f>
        <v>Princess Parrotfish</v>
      </c>
      <c r="J609" s="38" t="str">
        <f>VLOOKUP(H609,'Species List'!A$2:J$202,3,0)</f>
        <v>Scarus taeniopterus</v>
      </c>
      <c r="K609" s="12" t="str">
        <f>VLOOKUP(H609,'[1]Species List'!A$2:I$202,4,0)</f>
        <v>Scaridae</v>
      </c>
      <c r="L609" s="38" t="str">
        <f>VLOOKUP(H609,'Species List'!A$2:J$202,5,0)</f>
        <v>Herbivore</v>
      </c>
      <c r="M609" s="60">
        <v>43</v>
      </c>
      <c r="N609" s="60">
        <v>1</v>
      </c>
      <c r="O609" s="60" t="s">
        <v>369</v>
      </c>
      <c r="P609" s="44">
        <f>VLOOKUP(H609,'Species List'!A$2:J$202,6,0)</f>
        <v>3.3500000000000002E-2</v>
      </c>
      <c r="Q609" s="44">
        <f>VLOOKUP(H609,'Species List'!A$2:J$202,7,0)</f>
        <v>2.7086000000000001</v>
      </c>
      <c r="R609" s="44">
        <f>VLOOKUP(H609,'Species List'!A$2:J$202,8,0)</f>
        <v>-3.2256999999999998</v>
      </c>
      <c r="S609" s="44">
        <f>VLOOKUP(H609,'Species List'!A$2:J$202,9,0)</f>
        <v>2.3852000000000002</v>
      </c>
      <c r="T609" s="44">
        <f t="shared" si="67"/>
        <v>890.1382548736716</v>
      </c>
      <c r="U609" s="88">
        <f t="shared" si="71"/>
        <v>1136.7081144734543</v>
      </c>
      <c r="V609" s="91">
        <f t="shared" si="72"/>
        <v>1136.7081144734543</v>
      </c>
    </row>
    <row r="610" spans="1:22" s="12" customFormat="1" ht="16">
      <c r="A610" s="35">
        <v>2019</v>
      </c>
      <c r="B610" s="36">
        <v>43545</v>
      </c>
      <c r="C610" s="12" t="s">
        <v>426</v>
      </c>
      <c r="D610" s="12" t="s">
        <v>440</v>
      </c>
      <c r="E610" s="12">
        <v>2</v>
      </c>
      <c r="F610" s="37">
        <v>0.51180555555555596</v>
      </c>
      <c r="G610" s="12">
        <v>29</v>
      </c>
      <c r="H610" s="12" t="s">
        <v>302</v>
      </c>
      <c r="I610" s="12" t="str">
        <f>VLOOKUP(H610,'[1]Species List'!A$2:I$202,2,0)</f>
        <v>Stoplight Parrotfish</v>
      </c>
      <c r="J610" s="38" t="str">
        <f>VLOOKUP(H610,'Species List'!A$2:J$202,3,0)</f>
        <v>Sparisoma viride</v>
      </c>
      <c r="K610" s="12" t="str">
        <f>VLOOKUP(H610,'[1]Species List'!A$2:I$202,4,0)</f>
        <v>Scaridae</v>
      </c>
      <c r="L610" s="38" t="str">
        <f>VLOOKUP(H610,'Species List'!A$2:J$202,5,0)</f>
        <v>Herbivore</v>
      </c>
      <c r="M610" s="60">
        <v>27</v>
      </c>
      <c r="N610" s="60">
        <v>1</v>
      </c>
      <c r="O610" s="60" t="s">
        <v>369</v>
      </c>
      <c r="P610" s="44">
        <f>VLOOKUP(H610,'Species List'!A$2:J$202,6,0)</f>
        <v>1.38E-2</v>
      </c>
      <c r="Q610" s="44">
        <f>VLOOKUP(H610,'Species List'!A$2:J$202,7,0)</f>
        <v>3.04</v>
      </c>
      <c r="R610" s="44">
        <f>VLOOKUP(H610,'Species List'!A$2:J$202,8,0)</f>
        <v>-4.4317000000000002</v>
      </c>
      <c r="S610" s="44">
        <f>VLOOKUP(H610,'Species List'!A$2:J$202,9,0)</f>
        <v>2.9051</v>
      </c>
      <c r="T610" s="44">
        <f t="shared" si="67"/>
        <v>309.9023927596819</v>
      </c>
      <c r="U610" s="88">
        <f t="shared" si="71"/>
        <v>428.20809318874581</v>
      </c>
      <c r="V610" s="91">
        <f t="shared" si="72"/>
        <v>428.20809318874581</v>
      </c>
    </row>
    <row r="611" spans="1:22" s="12" customFormat="1" ht="16">
      <c r="A611" s="35">
        <v>2019</v>
      </c>
      <c r="B611" s="36">
        <v>43545</v>
      </c>
      <c r="C611" s="12" t="s">
        <v>426</v>
      </c>
      <c r="D611" s="12" t="s">
        <v>440</v>
      </c>
      <c r="E611" s="12">
        <v>2</v>
      </c>
      <c r="F611" s="37">
        <v>0.51180555555555596</v>
      </c>
      <c r="G611" s="12">
        <v>29</v>
      </c>
      <c r="H611" s="12" t="s">
        <v>237</v>
      </c>
      <c r="I611" s="12" t="str">
        <f>VLOOKUP(H611,'[1]Species List'!A$2:I$202,2,0)</f>
        <v>Blue Tang</v>
      </c>
      <c r="J611" s="38" t="str">
        <f>VLOOKUP(H611,'Species List'!A$2:J$202,3,0)</f>
        <v>Acanthurus coeruleus</v>
      </c>
      <c r="K611" s="12" t="str">
        <f>VLOOKUP(H611,'[1]Species List'!A$2:I$202,4,0)</f>
        <v>Acanthuridae</v>
      </c>
      <c r="L611" s="38" t="str">
        <f>VLOOKUP(H611,'Species List'!A$2:J$202,5,0)</f>
        <v>Herbivore</v>
      </c>
      <c r="M611" s="60">
        <v>15</v>
      </c>
      <c r="N611" s="60">
        <v>24</v>
      </c>
      <c r="O611" s="60"/>
      <c r="P611" s="44">
        <f>VLOOKUP(H611,'Species List'!A$2:J$202,6,0)</f>
        <v>2.512E-2</v>
      </c>
      <c r="Q611" s="44">
        <f>VLOOKUP(H611,'Species List'!A$2:J$202,7,0)</f>
        <v>2.96</v>
      </c>
      <c r="R611" s="44">
        <f>VLOOKUP(H611,'Species List'!A$2:J$202,8,0)</f>
        <v>-2.8241999999999998</v>
      </c>
      <c r="S611" s="44">
        <f>VLOOKUP(H611,'Species List'!A$2:J$202,9,0)</f>
        <v>2.2637999999999998</v>
      </c>
      <c r="T611" s="44">
        <f t="shared" si="67"/>
        <v>76.076366478829684</v>
      </c>
      <c r="U611" s="88">
        <f t="shared" si="71"/>
        <v>126.48394196747614</v>
      </c>
      <c r="V611" s="91">
        <f t="shared" si="72"/>
        <v>3035.6146072194274</v>
      </c>
    </row>
    <row r="612" spans="1:22" s="12" customFormat="1" ht="16">
      <c r="A612" s="35">
        <v>2019</v>
      </c>
      <c r="B612" s="36">
        <v>43545</v>
      </c>
      <c r="C612" s="12" t="s">
        <v>426</v>
      </c>
      <c r="D612" s="12" t="s">
        <v>440</v>
      </c>
      <c r="E612" s="12">
        <v>2</v>
      </c>
      <c r="F612" s="37">
        <v>0.51180555555555596</v>
      </c>
      <c r="G612" s="12">
        <v>29</v>
      </c>
      <c r="H612" s="12" t="s">
        <v>302</v>
      </c>
      <c r="I612" s="12" t="str">
        <f>VLOOKUP(H612,'[1]Species List'!A$2:I$202,2,0)</f>
        <v>Stoplight Parrotfish</v>
      </c>
      <c r="J612" s="38" t="str">
        <f>VLOOKUP(H612,'Species List'!A$2:J$202,3,0)</f>
        <v>Sparisoma viride</v>
      </c>
      <c r="K612" s="12" t="str">
        <f>VLOOKUP(H612,'[1]Species List'!A$2:I$202,4,0)</f>
        <v>Scaridae</v>
      </c>
      <c r="L612" s="38" t="str">
        <f>VLOOKUP(H612,'Species List'!A$2:J$202,5,0)</f>
        <v>Herbivore</v>
      </c>
      <c r="M612" s="60">
        <v>34</v>
      </c>
      <c r="N612" s="60">
        <v>2</v>
      </c>
      <c r="O612" s="60" t="s">
        <v>369</v>
      </c>
      <c r="P612" s="44">
        <f>VLOOKUP(H612,'Species List'!A$2:J$202,6,0)</f>
        <v>1.38E-2</v>
      </c>
      <c r="Q612" s="44">
        <f>VLOOKUP(H612,'Species List'!A$2:J$202,7,0)</f>
        <v>3.04</v>
      </c>
      <c r="R612" s="44">
        <f>VLOOKUP(H612,'Species List'!A$2:J$202,8,0)</f>
        <v>-4.4317000000000002</v>
      </c>
      <c r="S612" s="44">
        <f>VLOOKUP(H612,'Species List'!A$2:J$202,9,0)</f>
        <v>2.9051</v>
      </c>
      <c r="T612" s="44">
        <f t="shared" si="67"/>
        <v>624.56119053872885</v>
      </c>
      <c r="U612" s="88">
        <f t="shared" si="71"/>
        <v>836.56444365737127</v>
      </c>
      <c r="V612" s="91">
        <f t="shared" si="72"/>
        <v>1673.1288873147425</v>
      </c>
    </row>
    <row r="613" spans="1:22" s="12" customFormat="1" ht="16">
      <c r="A613" s="35">
        <v>2019</v>
      </c>
      <c r="B613" s="36">
        <v>43545</v>
      </c>
      <c r="C613" s="12" t="s">
        <v>426</v>
      </c>
      <c r="D613" s="12" t="s">
        <v>440</v>
      </c>
      <c r="E613" s="12">
        <v>2</v>
      </c>
      <c r="F613" s="37">
        <v>0.51180555555555596</v>
      </c>
      <c r="G613" s="12">
        <v>29</v>
      </c>
      <c r="H613" s="12" t="s">
        <v>280</v>
      </c>
      <c r="I613" s="12" t="str">
        <f>VLOOKUP(H613,'[1]Species List'!A$2:I$202,2,0)</f>
        <v>Redband Parrotfish</v>
      </c>
      <c r="J613" s="38" t="str">
        <f>VLOOKUP(H613,'Species List'!A$2:J$202,3,0)</f>
        <v>Sparisoma aurofrenatum</v>
      </c>
      <c r="K613" s="12" t="str">
        <f>VLOOKUP(H613,'[1]Species List'!A$2:I$202,4,0)</f>
        <v>Scaridae</v>
      </c>
      <c r="L613" s="38" t="str">
        <f>VLOOKUP(H613,'Species List'!A$2:J$202,5,0)</f>
        <v>Herbivore</v>
      </c>
      <c r="M613" s="60">
        <v>25</v>
      </c>
      <c r="N613" s="60">
        <v>1</v>
      </c>
      <c r="O613" s="60" t="s">
        <v>368</v>
      </c>
      <c r="P613" s="44">
        <f>VLOOKUP(H613,'Species List'!A$2:J$202,6,0)</f>
        <v>1.072E-2</v>
      </c>
      <c r="Q613" s="44">
        <f>VLOOKUP(H613,'Species List'!A$2:J$202,7,0)</f>
        <v>3.12</v>
      </c>
      <c r="R613" s="44">
        <f>VLOOKUP(H613,'Species List'!A$2:J$202,8,0)</f>
        <v>-4.0781000000000001</v>
      </c>
      <c r="S613" s="44">
        <f>VLOOKUP(H613,'Species List'!A$2:J$202,9,0)</f>
        <v>2.7437999999999998</v>
      </c>
      <c r="T613" s="44">
        <f t="shared" si="67"/>
        <v>246.47201318184392</v>
      </c>
      <c r="U613" s="88">
        <f t="shared" si="71"/>
        <v>317.22528468051854</v>
      </c>
      <c r="V613" s="91">
        <f t="shared" si="72"/>
        <v>317.22528468051854</v>
      </c>
    </row>
    <row r="614" spans="1:22" s="12" customFormat="1" ht="16">
      <c r="A614" s="35">
        <v>2019</v>
      </c>
      <c r="B614" s="36">
        <v>43545</v>
      </c>
      <c r="C614" s="12" t="s">
        <v>426</v>
      </c>
      <c r="D614" s="12" t="s">
        <v>440</v>
      </c>
      <c r="E614" s="12">
        <v>2</v>
      </c>
      <c r="F614" s="37">
        <v>0.51180555555555596</v>
      </c>
      <c r="G614" s="12">
        <v>29</v>
      </c>
      <c r="H614" s="12" t="s">
        <v>274</v>
      </c>
      <c r="I614" s="12" t="str">
        <f>VLOOKUP(H614,'[1]Species List'!A$2:I$202,2,0)</f>
        <v>Princess Parrotfish</v>
      </c>
      <c r="J614" s="38" t="str">
        <f>VLOOKUP(H614,'Species List'!A$2:J$202,3,0)</f>
        <v>Scarus taeniopterus</v>
      </c>
      <c r="K614" s="12" t="str">
        <f>VLOOKUP(H614,'[1]Species List'!A$2:I$202,4,0)</f>
        <v>Scaridae</v>
      </c>
      <c r="L614" s="38" t="str">
        <f>VLOOKUP(H614,'Species List'!A$2:J$202,5,0)</f>
        <v>Herbivore</v>
      </c>
      <c r="M614" s="60">
        <v>19</v>
      </c>
      <c r="N614" s="60">
        <v>1</v>
      </c>
      <c r="O614" s="60" t="s">
        <v>368</v>
      </c>
      <c r="P614" s="44">
        <f>VLOOKUP(H614,'Species List'!A$2:J$202,6,0)</f>
        <v>3.3500000000000002E-2</v>
      </c>
      <c r="Q614" s="44">
        <f>VLOOKUP(H614,'Species List'!A$2:J$202,7,0)</f>
        <v>2.7086000000000001</v>
      </c>
      <c r="R614" s="44">
        <f>VLOOKUP(H614,'Species List'!A$2:J$202,8,0)</f>
        <v>-3.2256999999999998</v>
      </c>
      <c r="S614" s="44">
        <f>VLOOKUP(H614,'Species List'!A$2:J$202,9,0)</f>
        <v>2.3852000000000002</v>
      </c>
      <c r="T614" s="44">
        <f t="shared" si="67"/>
        <v>97.426434846443598</v>
      </c>
      <c r="U614" s="88">
        <f t="shared" si="71"/>
        <v>162.02539503890316</v>
      </c>
      <c r="V614" s="91">
        <f t="shared" si="72"/>
        <v>162.02539503890316</v>
      </c>
    </row>
    <row r="615" spans="1:22" s="12" customFormat="1" ht="16">
      <c r="A615" s="35">
        <v>2019</v>
      </c>
      <c r="B615" s="36">
        <v>43545</v>
      </c>
      <c r="C615" s="12" t="s">
        <v>426</v>
      </c>
      <c r="D615" s="12" t="s">
        <v>440</v>
      </c>
      <c r="E615" s="12">
        <v>2</v>
      </c>
      <c r="F615" s="37">
        <v>0.51180555555555596</v>
      </c>
      <c r="G615" s="12">
        <v>29</v>
      </c>
      <c r="H615" s="12" t="s">
        <v>280</v>
      </c>
      <c r="I615" s="12" t="str">
        <f>VLOOKUP(H615,'[1]Species List'!A$2:I$202,2,0)</f>
        <v>Redband Parrotfish</v>
      </c>
      <c r="J615" s="38" t="str">
        <f>VLOOKUP(H615,'Species List'!A$2:J$202,3,0)</f>
        <v>Sparisoma aurofrenatum</v>
      </c>
      <c r="K615" s="12" t="str">
        <f>VLOOKUP(H615,'[1]Species List'!A$2:I$202,4,0)</f>
        <v>Scaridae</v>
      </c>
      <c r="L615" s="38" t="str">
        <f>VLOOKUP(H615,'Species List'!A$2:J$202,5,0)</f>
        <v>Herbivore</v>
      </c>
      <c r="M615" s="60">
        <v>15</v>
      </c>
      <c r="N615" s="60">
        <v>1</v>
      </c>
      <c r="O615" s="60" t="s">
        <v>375</v>
      </c>
      <c r="P615" s="44">
        <f>VLOOKUP(H615,'Species List'!A$2:J$202,6,0)</f>
        <v>1.072E-2</v>
      </c>
      <c r="Q615" s="44">
        <f>VLOOKUP(H615,'Species List'!A$2:J$202,7,0)</f>
        <v>3.12</v>
      </c>
      <c r="R615" s="44">
        <f>VLOOKUP(H615,'Species List'!A$2:J$202,8,0)</f>
        <v>-4.0781000000000001</v>
      </c>
      <c r="S615" s="44">
        <f>VLOOKUP(H615,'Species List'!A$2:J$202,9,0)</f>
        <v>2.7437999999999998</v>
      </c>
      <c r="T615" s="44">
        <f t="shared" si="67"/>
        <v>50.072527485111436</v>
      </c>
      <c r="U615" s="88">
        <f t="shared" si="71"/>
        <v>78.101467931149301</v>
      </c>
      <c r="V615" s="91">
        <f t="shared" si="72"/>
        <v>78.101467931149301</v>
      </c>
    </row>
    <row r="616" spans="1:22" s="12" customFormat="1" ht="16">
      <c r="A616" s="35">
        <v>2019</v>
      </c>
      <c r="B616" s="36">
        <v>43545</v>
      </c>
      <c r="C616" s="12" t="s">
        <v>426</v>
      </c>
      <c r="D616" s="12" t="s">
        <v>440</v>
      </c>
      <c r="E616" s="12">
        <v>2</v>
      </c>
      <c r="F616" s="37">
        <v>0.51180555555555596</v>
      </c>
      <c r="G616" s="12">
        <v>29</v>
      </c>
      <c r="H616" s="12" t="s">
        <v>242</v>
      </c>
      <c r="I616" s="12" t="str">
        <f>VLOOKUP(H616,'[1]Species List'!A$2:I$202,2,0)</f>
        <v xml:space="preserve">Sharp-nose puffer </v>
      </c>
      <c r="J616" s="38" t="str">
        <f>VLOOKUP(H616,'Species List'!A$2:J$202,3,0)</f>
        <v>Canthigaster rostrata</v>
      </c>
      <c r="K616" s="12" t="str">
        <f>VLOOKUP(H616,'[1]Species List'!A$2:I$202,4,0)</f>
        <v>Tetraodontidae</v>
      </c>
      <c r="L616" s="38" t="str">
        <f>VLOOKUP(H616,'Species List'!A$2:J$202,5,0)</f>
        <v>Omnivore</v>
      </c>
      <c r="M616" s="60">
        <v>3</v>
      </c>
      <c r="N616" s="60">
        <v>10</v>
      </c>
      <c r="O616" s="60"/>
      <c r="P616" s="44">
        <f>VLOOKUP(H616,'Species List'!A$2:J$202,6,0)</f>
        <v>2.239E-2</v>
      </c>
      <c r="Q616" s="44">
        <f>VLOOKUP(H616,'Species List'!A$2:J$202,7,0)</f>
        <v>2.96</v>
      </c>
      <c r="R616" s="44" t="str">
        <f>VLOOKUP(H616,'Species List'!A$2:J$202,8,0)</f>
        <v>NA</v>
      </c>
      <c r="S616" s="44" t="str">
        <f>VLOOKUP(H616,'Species List'!A$2:J$202,9,0)</f>
        <v>NA</v>
      </c>
      <c r="T616" s="44">
        <f t="shared" si="67"/>
        <v>0.57853948885208784</v>
      </c>
      <c r="U616" s="87" t="s">
        <v>450</v>
      </c>
      <c r="V616" s="91">
        <f t="shared" ref="V616:V628" si="73">N616*T616</f>
        <v>5.7853948885208784</v>
      </c>
    </row>
    <row r="617" spans="1:22" s="12" customFormat="1" ht="16">
      <c r="A617" s="35">
        <v>2019</v>
      </c>
      <c r="B617" s="36">
        <v>43545</v>
      </c>
      <c r="C617" s="12" t="s">
        <v>426</v>
      </c>
      <c r="D617" s="12" t="s">
        <v>440</v>
      </c>
      <c r="E617" s="12">
        <v>2</v>
      </c>
      <c r="F617" s="37">
        <v>0.51180555555555596</v>
      </c>
      <c r="G617" s="12">
        <v>29</v>
      </c>
      <c r="H617" s="12" t="s">
        <v>287</v>
      </c>
      <c r="I617" s="12" t="str">
        <f>VLOOKUP(H617,'[1]Species List'!A$2:I$202,2,0)</f>
        <v>Scrawled Filefish</v>
      </c>
      <c r="J617" s="38" t="str">
        <f>VLOOKUP(H617,'Species List'!A$2:J$202,3,0)</f>
        <v>Aluterus scriptus</v>
      </c>
      <c r="K617" s="12" t="str">
        <f>VLOOKUP(H617,'[1]Species List'!A$2:I$202,4,0)</f>
        <v>Monacanthidae</v>
      </c>
      <c r="L617" s="38" t="str">
        <f>VLOOKUP(H617,'Species List'!A$2:J$202,5,0)</f>
        <v>Omnivore</v>
      </c>
      <c r="M617" s="60">
        <v>45</v>
      </c>
      <c r="N617" s="60">
        <v>1</v>
      </c>
      <c r="O617" s="60"/>
      <c r="P617" s="44">
        <f>VLOOKUP(H617,'Species List'!A$2:J$202,6,0)</f>
        <v>0.82299999999999995</v>
      </c>
      <c r="Q617" s="44">
        <f>VLOOKUP(H617,'Species List'!A$2:J$202,7,0)</f>
        <v>1.8136000000000001</v>
      </c>
      <c r="R617" s="44" t="str">
        <f>VLOOKUP(H617,'Species List'!A$2:J$202,8,0)</f>
        <v>NA</v>
      </c>
      <c r="S617" s="44" t="str">
        <f>VLOOKUP(H617,'Species List'!A$2:J$202,9,0)</f>
        <v>NA</v>
      </c>
      <c r="T617" s="44">
        <f t="shared" si="67"/>
        <v>819.72097924680759</v>
      </c>
      <c r="U617" s="87" t="s">
        <v>450</v>
      </c>
      <c r="V617" s="91">
        <f t="shared" si="73"/>
        <v>819.72097924680759</v>
      </c>
    </row>
    <row r="618" spans="1:22" s="12" customFormat="1" ht="16">
      <c r="A618" s="35">
        <v>2019</v>
      </c>
      <c r="B618" s="36">
        <v>43545</v>
      </c>
      <c r="C618" s="12" t="s">
        <v>426</v>
      </c>
      <c r="D618" s="12" t="s">
        <v>440</v>
      </c>
      <c r="E618" s="12">
        <v>2</v>
      </c>
      <c r="F618" s="37">
        <v>0.51180555555555596</v>
      </c>
      <c r="G618" s="12">
        <v>29</v>
      </c>
      <c r="H618" s="12" t="s">
        <v>378</v>
      </c>
      <c r="I618" s="12" t="s">
        <v>127</v>
      </c>
      <c r="J618" s="38" t="str">
        <f>VLOOKUP(H618,'Species List'!A$2:J$202,3,0)</f>
        <v>Cantherhines pullus</v>
      </c>
      <c r="K618" s="12" t="str">
        <f>VLOOKUP(H618,'[1]Species List'!A$2:I$202,4,0)</f>
        <v>Monacanthidae</v>
      </c>
      <c r="L618" s="38" t="str">
        <f>VLOOKUP(H618,'Species List'!A$2:J$202,5,0)</f>
        <v>Omnivore</v>
      </c>
      <c r="M618" s="60">
        <v>17</v>
      </c>
      <c r="N618" s="60">
        <v>1</v>
      </c>
      <c r="O618" s="60"/>
      <c r="P618" s="44">
        <f>VLOOKUP(H618,'Species List'!A$2:J$202,6,0)</f>
        <v>2.291E-2</v>
      </c>
      <c r="Q618" s="44">
        <f>VLOOKUP(H618,'Species List'!A$2:J$202,7,0)</f>
        <v>2.87</v>
      </c>
      <c r="R618" s="44" t="str">
        <f>VLOOKUP(H618,'Species List'!A$2:J$202,8,0)</f>
        <v>NA</v>
      </c>
      <c r="S618" s="44" t="str">
        <f>VLOOKUP(H618,'Species List'!A$2:J$202,9,0)</f>
        <v>NA</v>
      </c>
      <c r="T618" s="44">
        <f t="shared" si="67"/>
        <v>77.877767556674257</v>
      </c>
      <c r="U618" s="87" t="s">
        <v>450</v>
      </c>
      <c r="V618" s="91">
        <f t="shared" si="73"/>
        <v>77.877767556674257</v>
      </c>
    </row>
    <row r="619" spans="1:22" s="12" customFormat="1" ht="16">
      <c r="A619" s="35">
        <v>2019</v>
      </c>
      <c r="B619" s="36">
        <v>43545</v>
      </c>
      <c r="C619" s="12" t="s">
        <v>426</v>
      </c>
      <c r="D619" s="12" t="s">
        <v>440</v>
      </c>
      <c r="E619" s="12">
        <v>2</v>
      </c>
      <c r="F619" s="37">
        <v>0.51180555555555596</v>
      </c>
      <c r="G619" s="12">
        <v>29</v>
      </c>
      <c r="H619" s="12" t="s">
        <v>247</v>
      </c>
      <c r="I619" s="12" t="str">
        <f>VLOOKUP(H619,'[1]Species List'!A$2:I$202,2,0)</f>
        <v>Creole Wrasse</v>
      </c>
      <c r="J619" s="38" t="str">
        <f>VLOOKUP(H619,'Species List'!A$2:J$202,3,0)</f>
        <v>Clepticus parrae</v>
      </c>
      <c r="K619" s="12" t="str">
        <f>VLOOKUP(H619,'[1]Species List'!A$2:I$202,4,0)</f>
        <v>Labridae</v>
      </c>
      <c r="L619" s="38" t="str">
        <f>VLOOKUP(H619,'Species List'!A$2:J$202,5,0)</f>
        <v>Planktivore</v>
      </c>
      <c r="M619" s="60">
        <v>15</v>
      </c>
      <c r="N619" s="60">
        <v>1</v>
      </c>
      <c r="O619" s="60"/>
      <c r="P619" s="44">
        <f>VLOOKUP(H619,'Species List'!A$2:J$202,6,0)</f>
        <v>9.5499999999999995E-3</v>
      </c>
      <c r="Q619" s="44">
        <f>VLOOKUP(H619,'Species List'!A$2:J$202,7,0)</f>
        <v>3.05</v>
      </c>
      <c r="R619" s="44" t="str">
        <f>VLOOKUP(H619,'Species List'!A$2:J$202,8,0)</f>
        <v>NA</v>
      </c>
      <c r="S619" s="44" t="str">
        <f>VLOOKUP(H619,'Species List'!A$2:J$202,9,0)</f>
        <v>NA</v>
      </c>
      <c r="T619" s="44">
        <f t="shared" si="67"/>
        <v>36.904702755418647</v>
      </c>
      <c r="U619" s="87" t="s">
        <v>450</v>
      </c>
      <c r="V619" s="91">
        <f t="shared" si="73"/>
        <v>36.904702755418647</v>
      </c>
    </row>
    <row r="620" spans="1:22" s="12" customFormat="1" ht="16">
      <c r="A620" s="35">
        <v>2019</v>
      </c>
      <c r="B620" s="36">
        <v>43545</v>
      </c>
      <c r="C620" s="12" t="s">
        <v>426</v>
      </c>
      <c r="D620" s="12" t="s">
        <v>440</v>
      </c>
      <c r="E620" s="12">
        <v>3</v>
      </c>
      <c r="F620" s="37">
        <v>0.51180555555555596</v>
      </c>
      <c r="G620" s="12">
        <v>29</v>
      </c>
      <c r="H620" s="12" t="s">
        <v>225</v>
      </c>
      <c r="I620" s="12" t="str">
        <f>VLOOKUP(H620,'[1]Species List'!A$2:I$202,2,0)</f>
        <v>Bar Jack</v>
      </c>
      <c r="J620" s="38" t="str">
        <f>VLOOKUP(H620,'Species List'!A$2:J$202,3,0)</f>
        <v>Caranx ruber</v>
      </c>
      <c r="K620" s="12" t="str">
        <f>VLOOKUP(H620,'[1]Species List'!A$2:I$202,4,0)</f>
        <v>Carangidae</v>
      </c>
      <c r="L620" s="38" t="str">
        <f>VLOOKUP(H620,'Species List'!A$2:J$202,5,0)</f>
        <v>Carnivore</v>
      </c>
      <c r="M620" s="60">
        <v>26</v>
      </c>
      <c r="N620" s="60">
        <v>1</v>
      </c>
      <c r="O620" s="60"/>
      <c r="P620" s="44">
        <f>VLOOKUP(H620,'Species List'!A$2:J$202,6,0)</f>
        <v>1.6979999999999999E-2</v>
      </c>
      <c r="Q620" s="44">
        <f>VLOOKUP(H620,'Species List'!A$2:J$202,7,0)</f>
        <v>2.95</v>
      </c>
      <c r="R620" s="44" t="str">
        <f>VLOOKUP(H620,'Species List'!A$2:J$202,8,0)</f>
        <v>NA</v>
      </c>
      <c r="S620" s="44" t="str">
        <f>VLOOKUP(H620,'Species List'!A$2:J$202,9,0)</f>
        <v>NA</v>
      </c>
      <c r="T620" s="44">
        <f t="shared" si="67"/>
        <v>253.57653459043166</v>
      </c>
      <c r="U620" s="87" t="s">
        <v>450</v>
      </c>
      <c r="V620" s="91">
        <f t="shared" si="73"/>
        <v>253.57653459043166</v>
      </c>
    </row>
    <row r="621" spans="1:22" s="12" customFormat="1" ht="16">
      <c r="A621" s="35">
        <v>2019</v>
      </c>
      <c r="B621" s="36">
        <v>43545</v>
      </c>
      <c r="C621" s="12" t="s">
        <v>426</v>
      </c>
      <c r="D621" s="12" t="s">
        <v>440</v>
      </c>
      <c r="E621" s="12">
        <v>3</v>
      </c>
      <c r="F621" s="37">
        <v>0.51180555555555596</v>
      </c>
      <c r="G621" s="12">
        <v>29</v>
      </c>
      <c r="H621" s="12" t="s">
        <v>224</v>
      </c>
      <c r="I621" s="12" t="str">
        <f>VLOOKUP(H621,'[1]Species List'!A$2:I$202,2,0)</f>
        <v>Banded Butterflyfish</v>
      </c>
      <c r="J621" s="38" t="str">
        <f>VLOOKUP(H621,'Species List'!A$2:J$202,3,0)</f>
        <v>Chaetodan striatus</v>
      </c>
      <c r="K621" s="12" t="str">
        <f>VLOOKUP(H621,'[1]Species List'!A$2:I$202,4,0)</f>
        <v>Chaetodontidae</v>
      </c>
      <c r="L621" s="38" t="str">
        <f>VLOOKUP(H621,'Species List'!A$2:J$202,5,0)</f>
        <v>Carnivore</v>
      </c>
      <c r="M621" s="60">
        <v>15</v>
      </c>
      <c r="N621" s="60">
        <v>2</v>
      </c>
      <c r="O621" s="60"/>
      <c r="P621" s="44">
        <f>VLOOKUP(H621,'Species List'!A$2:J$202,6,0)</f>
        <v>2.239E-2</v>
      </c>
      <c r="Q621" s="44">
        <f>VLOOKUP(H621,'Species List'!A$2:J$202,7,0)</f>
        <v>3.03</v>
      </c>
      <c r="R621" s="44" t="str">
        <f>VLOOKUP(H621,'Species List'!A$2:J$202,8,0)</f>
        <v>NA</v>
      </c>
      <c r="S621" s="44" t="str">
        <f>VLOOKUP(H621,'Species List'!A$2:J$202,9,0)</f>
        <v>NA</v>
      </c>
      <c r="T621" s="44">
        <f t="shared" si="67"/>
        <v>81.961634101783005</v>
      </c>
      <c r="U621" s="87" t="s">
        <v>450</v>
      </c>
      <c r="V621" s="91">
        <f t="shared" si="73"/>
        <v>163.92326820356601</v>
      </c>
    </row>
    <row r="622" spans="1:22" s="12" customFormat="1" ht="16">
      <c r="A622" s="35">
        <v>2019</v>
      </c>
      <c r="B622" s="36">
        <v>43545</v>
      </c>
      <c r="C622" s="12" t="s">
        <v>426</v>
      </c>
      <c r="D622" s="12" t="s">
        <v>440</v>
      </c>
      <c r="E622" s="12">
        <v>3</v>
      </c>
      <c r="F622" s="37">
        <v>0.51180555555555596</v>
      </c>
      <c r="G622" s="12">
        <v>29</v>
      </c>
      <c r="H622" s="12" t="s">
        <v>295</v>
      </c>
      <c r="I622" s="12" t="str">
        <f>VLOOKUP(H622,'[1]Species List'!A$2:I$202,2,0)</f>
        <v>Spanish Hogfish</v>
      </c>
      <c r="J622" s="38" t="str">
        <f>VLOOKUP(H622,'Species List'!A$2:J$202,3,0)</f>
        <v>Bodianus rufus</v>
      </c>
      <c r="K622" s="12" t="str">
        <f>VLOOKUP(H622,'[1]Species List'!A$2:I$202,4,0)</f>
        <v>Labridae</v>
      </c>
      <c r="L622" s="38" t="str">
        <f>VLOOKUP(H622,'Species List'!A$2:J$202,5,0)</f>
        <v>Carnivore</v>
      </c>
      <c r="M622" s="60">
        <v>10</v>
      </c>
      <c r="N622" s="60">
        <v>1</v>
      </c>
      <c r="O622" s="60"/>
      <c r="P622" s="44">
        <f>VLOOKUP(H622,'Species List'!A$2:J$202,6,0)</f>
        <v>1.44E-2</v>
      </c>
      <c r="Q622" s="44">
        <f>VLOOKUP(H622,'Species List'!A$2:J$202,7,0)</f>
        <v>3.0531999999999999</v>
      </c>
      <c r="R622" s="44" t="str">
        <f>VLOOKUP(H622,'Species List'!A$2:J$202,8,0)</f>
        <v>NA</v>
      </c>
      <c r="S622" s="44" t="str">
        <f>VLOOKUP(H622,'Species List'!A$2:J$202,9,0)</f>
        <v>NA</v>
      </c>
      <c r="T622" s="44">
        <f t="shared" si="67"/>
        <v>16.276555076237244</v>
      </c>
      <c r="U622" s="87" t="s">
        <v>450</v>
      </c>
      <c r="V622" s="91">
        <f t="shared" si="73"/>
        <v>16.276555076237244</v>
      </c>
    </row>
    <row r="623" spans="1:22" s="12" customFormat="1" ht="16">
      <c r="A623" s="35">
        <v>2019</v>
      </c>
      <c r="B623" s="36">
        <v>43545</v>
      </c>
      <c r="C623" s="12" t="s">
        <v>426</v>
      </c>
      <c r="D623" s="12" t="s">
        <v>440</v>
      </c>
      <c r="E623" s="12">
        <v>3</v>
      </c>
      <c r="F623" s="37">
        <v>0.51180555555555596</v>
      </c>
      <c r="G623" s="12">
        <v>29</v>
      </c>
      <c r="H623" s="12" t="s">
        <v>246</v>
      </c>
      <c r="I623" s="12" t="str">
        <f>VLOOKUP(H623,'[1]Species List'!A$2:I$202,2,0)</f>
        <v>Creole Fish</v>
      </c>
      <c r="J623" s="38" t="str">
        <f>VLOOKUP(H623,'Species List'!A$2:J$202,3,0)</f>
        <v>Paranthias furcifer</v>
      </c>
      <c r="K623" s="12" t="str">
        <f>VLOOKUP(H623,'[1]Species List'!A$2:I$202,4,0)</f>
        <v>Serranidae</v>
      </c>
      <c r="L623" s="38" t="str">
        <f>VLOOKUP(H623,'Species List'!A$2:J$202,5,0)</f>
        <v>Carnivore</v>
      </c>
      <c r="M623" s="60">
        <v>15</v>
      </c>
      <c r="N623" s="60">
        <v>1</v>
      </c>
      <c r="O623" s="60"/>
      <c r="P623" s="44">
        <f>VLOOKUP(H623,'Species List'!A$2:J$202,6,0)</f>
        <v>1.35E-2</v>
      </c>
      <c r="Q623" s="44">
        <f>VLOOKUP(H623,'Species List'!A$2:J$202,7,0)</f>
        <v>3.0430000000000001</v>
      </c>
      <c r="R623" s="44" t="str">
        <f>VLOOKUP(H623,'Species List'!A$2:J$202,8,0)</f>
        <v>NA</v>
      </c>
      <c r="S623" s="44" t="str">
        <f>VLOOKUP(H623,'Species List'!A$2:J$202,9,0)</f>
        <v>NA</v>
      </c>
      <c r="T623" s="44">
        <f t="shared" si="67"/>
        <v>51.189332893542563</v>
      </c>
      <c r="U623" s="87" t="s">
        <v>450</v>
      </c>
      <c r="V623" s="91">
        <f t="shared" si="73"/>
        <v>51.189332893542563</v>
      </c>
    </row>
    <row r="624" spans="1:22" s="12" customFormat="1" ht="16">
      <c r="A624" s="35">
        <v>2019</v>
      </c>
      <c r="B624" s="36">
        <v>43545</v>
      </c>
      <c r="C624" s="12" t="s">
        <v>426</v>
      </c>
      <c r="D624" s="12" t="s">
        <v>440</v>
      </c>
      <c r="E624" s="12">
        <v>3</v>
      </c>
      <c r="F624" s="37">
        <v>0.51180555555555596</v>
      </c>
      <c r="G624" s="12">
        <v>29</v>
      </c>
      <c r="H624" s="12" t="s">
        <v>373</v>
      </c>
      <c r="I624" s="12" t="str">
        <f>VLOOKUP(H624,'[1]Species List'!A$2:I$202,2,0)</f>
        <v>Goatfish</v>
      </c>
      <c r="J624" s="38" t="str">
        <f>VLOOKUP(H624,'Species List'!A$2:J$202,3,0)</f>
        <v>Mulloidichthys martinicus</v>
      </c>
      <c r="K624" s="12" t="str">
        <f>VLOOKUP(H624,'[1]Species List'!A$2:I$202,4,0)</f>
        <v>Mullidae</v>
      </c>
      <c r="L624" s="38" t="str">
        <f>VLOOKUP(H624,'Species List'!A$2:J$202,5,0)</f>
        <v>Carnivore</v>
      </c>
      <c r="M624" s="60">
        <v>20</v>
      </c>
      <c r="N624" s="60">
        <v>4</v>
      </c>
      <c r="O624" s="60"/>
      <c r="P624" s="44">
        <f>VLOOKUP(H624,'Species List'!A$2:J$202,6,0)</f>
        <v>9.7699999999999992E-3</v>
      </c>
      <c r="Q624" s="44">
        <f>VLOOKUP(H624,'Species List'!A$2:J$202,7,0)</f>
        <v>3.12</v>
      </c>
      <c r="R624" s="44" t="str">
        <f>VLOOKUP(H624,'Species List'!A$2:J$202,8,0)</f>
        <v>NA</v>
      </c>
      <c r="S624" s="44" t="str">
        <f>VLOOKUP(H624,'Species List'!A$2:J$202,9,0)</f>
        <v>NA</v>
      </c>
      <c r="T624" s="44">
        <f t="shared" si="67"/>
        <v>111.97166862172135</v>
      </c>
      <c r="U624" s="87" t="s">
        <v>450</v>
      </c>
      <c r="V624" s="91">
        <f t="shared" si="73"/>
        <v>447.8866744868854</v>
      </c>
    </row>
    <row r="625" spans="1:22" s="12" customFormat="1" ht="16">
      <c r="A625" s="35">
        <v>2019</v>
      </c>
      <c r="B625" s="36">
        <v>43545</v>
      </c>
      <c r="C625" s="12" t="s">
        <v>426</v>
      </c>
      <c r="D625" s="12" t="s">
        <v>440</v>
      </c>
      <c r="E625" s="12">
        <v>3</v>
      </c>
      <c r="F625" s="37">
        <v>0.51180555555555596</v>
      </c>
      <c r="G625" s="12">
        <v>29</v>
      </c>
      <c r="H625" s="12" t="s">
        <v>310</v>
      </c>
      <c r="I625" s="12" t="str">
        <f>VLOOKUP(H625,'[1]Species List'!A$2:I$202,2,0)</f>
        <v>Yellowhead Wrasse</v>
      </c>
      <c r="J625" s="38" t="str">
        <f>VLOOKUP(H625,'Species List'!A$2:J$202,3,0)</f>
        <v>Halichoeres garnoti</v>
      </c>
      <c r="K625" s="12" t="str">
        <f>VLOOKUP(H625,'[1]Species List'!A$2:I$202,4,0)</f>
        <v>Labridae</v>
      </c>
      <c r="L625" s="38" t="str">
        <f>VLOOKUP(H625,'Species List'!A$2:J$202,5,0)</f>
        <v>Carnivore</v>
      </c>
      <c r="M625" s="60">
        <v>10</v>
      </c>
      <c r="N625" s="60">
        <v>1</v>
      </c>
      <c r="O625" s="60"/>
      <c r="P625" s="44">
        <f>VLOOKUP(H625,'Species List'!A$2:J$202,6,0)</f>
        <v>0.01</v>
      </c>
      <c r="Q625" s="44">
        <f>VLOOKUP(H625,'Species List'!A$2:J$202,7,0)</f>
        <v>3.13</v>
      </c>
      <c r="R625" s="44" t="str">
        <f>VLOOKUP(H625,'Species List'!A$2:J$202,8,0)</f>
        <v>NA</v>
      </c>
      <c r="S625" s="44" t="str">
        <f>VLOOKUP(H625,'Species List'!A$2:J$202,9,0)</f>
        <v>NA</v>
      </c>
      <c r="T625" s="44">
        <f t="shared" si="67"/>
        <v>13.48962882591654</v>
      </c>
      <c r="U625" s="87" t="s">
        <v>450</v>
      </c>
      <c r="V625" s="91">
        <f t="shared" si="73"/>
        <v>13.48962882591654</v>
      </c>
    </row>
    <row r="626" spans="1:22" s="12" customFormat="1" ht="16">
      <c r="A626" s="35">
        <v>2019</v>
      </c>
      <c r="B626" s="36">
        <v>43545</v>
      </c>
      <c r="C626" s="12" t="s">
        <v>426</v>
      </c>
      <c r="D626" s="12" t="s">
        <v>440</v>
      </c>
      <c r="E626" s="12">
        <v>3</v>
      </c>
      <c r="F626" s="37">
        <v>0.51180555555555596</v>
      </c>
      <c r="G626" s="12">
        <v>29</v>
      </c>
      <c r="H626" s="12" t="s">
        <v>256</v>
      </c>
      <c r="I626" s="12" t="str">
        <f>VLOOKUP(H626,'[1]Species List'!A$2:I$202,2,0)</f>
        <v>Graysby</v>
      </c>
      <c r="J626" s="38" t="str">
        <f>VLOOKUP(H626,'Species List'!A$2:J$202,3,0)</f>
        <v>Cephalopholis cruentata</v>
      </c>
      <c r="K626" s="12" t="str">
        <f>VLOOKUP(H626,'[1]Species List'!A$2:I$202,4,0)</f>
        <v>Serranidae</v>
      </c>
      <c r="L626" s="38" t="str">
        <f>VLOOKUP(H626,'Species List'!A$2:J$202,5,0)</f>
        <v>Carnivore</v>
      </c>
      <c r="M626" s="60">
        <v>23</v>
      </c>
      <c r="N626" s="60">
        <v>1</v>
      </c>
      <c r="O626" s="60"/>
      <c r="P626" s="44">
        <f>VLOOKUP(H626,'Species List'!A$2:J$202,6,0)</f>
        <v>1.1220000000000001E-2</v>
      </c>
      <c r="Q626" s="44">
        <f>VLOOKUP(H626,'Species List'!A$2:J$202,7,0)</f>
        <v>3.07</v>
      </c>
      <c r="R626" s="44" t="str">
        <f>VLOOKUP(H626,'Species List'!A$2:J$202,8,0)</f>
        <v>NA</v>
      </c>
      <c r="S626" s="44" t="str">
        <f>VLOOKUP(H626,'Species List'!A$2:J$202,9,0)</f>
        <v>NA</v>
      </c>
      <c r="T626" s="44">
        <f t="shared" si="67"/>
        <v>170.01894363938533</v>
      </c>
      <c r="U626" s="87" t="s">
        <v>450</v>
      </c>
      <c r="V626" s="91">
        <f t="shared" si="73"/>
        <v>170.01894363938533</v>
      </c>
    </row>
    <row r="627" spans="1:22" s="12" customFormat="1" ht="16">
      <c r="A627" s="35">
        <v>2019</v>
      </c>
      <c r="B627" s="36">
        <v>43545</v>
      </c>
      <c r="C627" s="12" t="s">
        <v>426</v>
      </c>
      <c r="D627" s="12" t="s">
        <v>440</v>
      </c>
      <c r="E627" s="12">
        <v>3</v>
      </c>
      <c r="F627" s="37">
        <v>0.51180555555555596</v>
      </c>
      <c r="G627" s="12">
        <v>29</v>
      </c>
      <c r="H627" s="12" t="s">
        <v>238</v>
      </c>
      <c r="I627" s="12" t="str">
        <f>VLOOKUP(H627,'[1]Species List'!A$2:I$202,2,0)</f>
        <v>Bluehead Wrasse</v>
      </c>
      <c r="J627" s="38" t="str">
        <f>VLOOKUP(H627,'Species List'!A$2:J$202,3,0)</f>
        <v>Thalassoma bifasciatum</v>
      </c>
      <c r="K627" s="12" t="str">
        <f>VLOOKUP(H627,'[1]Species List'!A$2:I$202,4,0)</f>
        <v>Labridae</v>
      </c>
      <c r="L627" s="38" t="str">
        <f>VLOOKUP(H627,'Species List'!A$2:J$202,5,0)</f>
        <v>Carnivore</v>
      </c>
      <c r="M627" s="60">
        <v>4</v>
      </c>
      <c r="N627" s="60">
        <v>10</v>
      </c>
      <c r="O627" s="60"/>
      <c r="P627" s="44">
        <f>VLOOKUP(H627,'Species List'!A$2:J$202,6,0)</f>
        <v>8.9099999999999995E-3</v>
      </c>
      <c r="Q627" s="44">
        <f>VLOOKUP(H627,'Species List'!A$2:J$202,7,0)</f>
        <v>3.01</v>
      </c>
      <c r="R627" s="44" t="str">
        <f>VLOOKUP(H627,'Species List'!A$2:J$202,8,0)</f>
        <v>NA</v>
      </c>
      <c r="S627" s="44" t="str">
        <f>VLOOKUP(H627,'Species List'!A$2:J$202,9,0)</f>
        <v>NA</v>
      </c>
      <c r="T627" s="44">
        <f t="shared" si="67"/>
        <v>0.5782002537554658</v>
      </c>
      <c r="U627" s="87" t="s">
        <v>450</v>
      </c>
      <c r="V627" s="91">
        <f t="shared" si="73"/>
        <v>5.782002537554658</v>
      </c>
    </row>
    <row r="628" spans="1:22" s="12" customFormat="1" ht="16">
      <c r="A628" s="35">
        <v>2019</v>
      </c>
      <c r="B628" s="36">
        <v>43545</v>
      </c>
      <c r="C628" s="12" t="s">
        <v>426</v>
      </c>
      <c r="D628" s="12" t="s">
        <v>440</v>
      </c>
      <c r="E628" s="12">
        <v>3</v>
      </c>
      <c r="F628" s="37">
        <v>0.51180555555555596</v>
      </c>
      <c r="G628" s="12">
        <v>29</v>
      </c>
      <c r="H628" s="12" t="s">
        <v>301</v>
      </c>
      <c r="I628" s="12" t="str">
        <f>VLOOKUP(H628,'[1]Species List'!A$2:I$202,2,0)</f>
        <v>Squirrel Fish</v>
      </c>
      <c r="J628" s="38" t="str">
        <f>VLOOKUP(H628,'Species List'!A$2:J$202,3,0)</f>
        <v>Holocentrus adsensionis</v>
      </c>
      <c r="K628" s="12" t="str">
        <f>VLOOKUP(H628,'[1]Species List'!A$2:I$202,4,0)</f>
        <v>Holocentridae</v>
      </c>
      <c r="L628" s="38" t="str">
        <f>VLOOKUP(H628,'Species List'!A$2:J$202,5,0)</f>
        <v>Carnivore</v>
      </c>
      <c r="M628" s="60">
        <v>24</v>
      </c>
      <c r="N628" s="60">
        <v>1</v>
      </c>
      <c r="O628" s="60"/>
      <c r="P628" s="44">
        <f>VLOOKUP(H628,'Species List'!A$2:J$202,6,0)</f>
        <v>1.585E-2</v>
      </c>
      <c r="Q628" s="44">
        <f>VLOOKUP(H628,'Species List'!A$2:J$202,7,0)</f>
        <v>2.97</v>
      </c>
      <c r="R628" s="44" t="str">
        <f>VLOOKUP(H628,'Species List'!A$2:J$202,8,0)</f>
        <v>NA</v>
      </c>
      <c r="S628" s="44" t="str">
        <f>VLOOKUP(H628,'Species List'!A$2:J$202,9,0)</f>
        <v>NA</v>
      </c>
      <c r="T628" s="44">
        <f t="shared" si="67"/>
        <v>199.18501122689378</v>
      </c>
      <c r="U628" s="87" t="s">
        <v>450</v>
      </c>
      <c r="V628" s="91">
        <f t="shared" si="73"/>
        <v>199.18501122689378</v>
      </c>
    </row>
    <row r="629" spans="1:22" s="12" customFormat="1" ht="16">
      <c r="A629" s="35">
        <v>2019</v>
      </c>
      <c r="B629" s="36">
        <v>43545</v>
      </c>
      <c r="C629" s="12" t="s">
        <v>426</v>
      </c>
      <c r="D629" s="12" t="s">
        <v>440</v>
      </c>
      <c r="E629" s="12">
        <v>3</v>
      </c>
      <c r="F629" s="37">
        <v>0.51180555555555596</v>
      </c>
      <c r="G629" s="12">
        <v>29</v>
      </c>
      <c r="H629" s="12" t="s">
        <v>277</v>
      </c>
      <c r="I629" s="12" t="str">
        <f>VLOOKUP(H629,'[1]Species List'!A$2:I$202,2,0)</f>
        <v>Queen Parrotfish</v>
      </c>
      <c r="J629" s="38" t="str">
        <f>VLOOKUP(H629,'Species List'!A$2:J$202,3,0)</f>
        <v>Scarus vetula</v>
      </c>
      <c r="K629" s="12" t="str">
        <f>VLOOKUP(H629,'[1]Species List'!A$2:I$202,4,0)</f>
        <v>Scaridae</v>
      </c>
      <c r="L629" s="38" t="str">
        <f>VLOOKUP(H629,'Species List'!A$2:J$202,5,0)</f>
        <v>Herbivore</v>
      </c>
      <c r="M629" s="60">
        <v>20</v>
      </c>
      <c r="N629" s="60">
        <v>1</v>
      </c>
      <c r="O629" s="60" t="s">
        <v>368</v>
      </c>
      <c r="P629" s="44">
        <f>VLOOKUP(H629,'Species List'!A$2:J$202,6,0)</f>
        <v>1.38E-2</v>
      </c>
      <c r="Q629" s="44">
        <f>VLOOKUP(H629,'Species List'!A$2:J$202,7,0)</f>
        <v>3.03</v>
      </c>
      <c r="R629" s="44">
        <f>VLOOKUP(H629,'Species List'!A$2:J$202,8,0)</f>
        <v>-5.0162000000000004</v>
      </c>
      <c r="S629" s="44">
        <f>VLOOKUP(H629,'Species List'!A$2:J$202,9,0)</f>
        <v>3.1109</v>
      </c>
      <c r="T629" s="44">
        <f t="shared" si="67"/>
        <v>120.7813760748945</v>
      </c>
      <c r="U629" s="88">
        <f t="shared" ref="U629:U642" si="74">10^(R629+(S629*LOG(M629*10)))</f>
        <v>138.69928220116935</v>
      </c>
      <c r="V629" s="91">
        <f t="shared" ref="V629:V642" si="75">N629*U629</f>
        <v>138.69928220116935</v>
      </c>
    </row>
    <row r="630" spans="1:22" s="12" customFormat="1" ht="16">
      <c r="A630" s="35">
        <v>2019</v>
      </c>
      <c r="B630" s="36">
        <v>43545</v>
      </c>
      <c r="C630" s="12" t="s">
        <v>426</v>
      </c>
      <c r="D630" s="12" t="s">
        <v>440</v>
      </c>
      <c r="E630" s="12">
        <v>3</v>
      </c>
      <c r="F630" s="37">
        <v>0.51180555555555596</v>
      </c>
      <c r="G630" s="12">
        <v>29</v>
      </c>
      <c r="H630" s="12" t="s">
        <v>302</v>
      </c>
      <c r="I630" s="12" t="str">
        <f>VLOOKUP(H630,'[1]Species List'!A$2:I$202,2,0)</f>
        <v>Stoplight Parrotfish</v>
      </c>
      <c r="J630" s="38" t="str">
        <f>VLOOKUP(H630,'Species List'!A$2:J$202,3,0)</f>
        <v>Sparisoma viride</v>
      </c>
      <c r="K630" s="12" t="str">
        <f>VLOOKUP(H630,'[1]Species List'!A$2:I$202,4,0)</f>
        <v>Scaridae</v>
      </c>
      <c r="L630" s="38" t="str">
        <f>VLOOKUP(H630,'Species List'!A$2:J$202,5,0)</f>
        <v>Herbivore</v>
      </c>
      <c r="M630" s="60">
        <v>29</v>
      </c>
      <c r="N630" s="60">
        <v>1</v>
      </c>
      <c r="O630" s="60" t="s">
        <v>369</v>
      </c>
      <c r="P630" s="44">
        <f>VLOOKUP(H630,'Species List'!A$2:J$202,6,0)</f>
        <v>1.38E-2</v>
      </c>
      <c r="Q630" s="44">
        <f>VLOOKUP(H630,'Species List'!A$2:J$202,7,0)</f>
        <v>3.04</v>
      </c>
      <c r="R630" s="44">
        <f>VLOOKUP(H630,'Species List'!A$2:J$202,8,0)</f>
        <v>-4.4317000000000002</v>
      </c>
      <c r="S630" s="44">
        <f>VLOOKUP(H630,'Species List'!A$2:J$202,9,0)</f>
        <v>2.9051</v>
      </c>
      <c r="T630" s="44">
        <f t="shared" si="67"/>
        <v>385.09599325522657</v>
      </c>
      <c r="U630" s="88">
        <f t="shared" si="74"/>
        <v>527.00219453145235</v>
      </c>
      <c r="V630" s="91">
        <f t="shared" si="75"/>
        <v>527.00219453145235</v>
      </c>
    </row>
    <row r="631" spans="1:22" s="12" customFormat="1" ht="16">
      <c r="A631" s="35">
        <v>2019</v>
      </c>
      <c r="B631" s="36">
        <v>43545</v>
      </c>
      <c r="C631" s="12" t="s">
        <v>426</v>
      </c>
      <c r="D631" s="12" t="s">
        <v>440</v>
      </c>
      <c r="E631" s="12">
        <v>3</v>
      </c>
      <c r="F631" s="37">
        <v>0.51180555555555596</v>
      </c>
      <c r="G631" s="12">
        <v>29</v>
      </c>
      <c r="H631" s="12" t="s">
        <v>277</v>
      </c>
      <c r="I631" s="12" t="str">
        <f>VLOOKUP(H631,'[1]Species List'!A$2:I$202,2,0)</f>
        <v>Queen Parrotfish</v>
      </c>
      <c r="J631" s="38" t="str">
        <f>VLOOKUP(H631,'Species List'!A$2:J$202,3,0)</f>
        <v>Scarus vetula</v>
      </c>
      <c r="K631" s="12" t="str">
        <f>VLOOKUP(H631,'[1]Species List'!A$2:I$202,4,0)</f>
        <v>Scaridae</v>
      </c>
      <c r="L631" s="38" t="str">
        <f>VLOOKUP(H631,'Species List'!A$2:J$202,5,0)</f>
        <v>Herbivore</v>
      </c>
      <c r="M631" s="60">
        <v>10</v>
      </c>
      <c r="N631" s="60">
        <v>1</v>
      </c>
      <c r="O631" s="60" t="s">
        <v>375</v>
      </c>
      <c r="P631" s="44">
        <f>VLOOKUP(H631,'Species List'!A$2:J$202,6,0)</f>
        <v>1.38E-2</v>
      </c>
      <c r="Q631" s="44">
        <f>VLOOKUP(H631,'Species List'!A$2:J$202,7,0)</f>
        <v>3.03</v>
      </c>
      <c r="R631" s="44">
        <f>VLOOKUP(H631,'Species List'!A$2:J$202,8,0)</f>
        <v>-5.0162000000000004</v>
      </c>
      <c r="S631" s="44">
        <f>VLOOKUP(H631,'Species List'!A$2:J$202,9,0)</f>
        <v>3.1109</v>
      </c>
      <c r="T631" s="44">
        <f t="shared" si="67"/>
        <v>14.786966412278975</v>
      </c>
      <c r="U631" s="88">
        <f t="shared" si="74"/>
        <v>16.054618868009708</v>
      </c>
      <c r="V631" s="91">
        <f t="shared" si="75"/>
        <v>16.054618868009708</v>
      </c>
    </row>
    <row r="632" spans="1:22" s="12" customFormat="1" ht="16">
      <c r="A632" s="35">
        <v>2019</v>
      </c>
      <c r="B632" s="36">
        <v>43545</v>
      </c>
      <c r="C632" s="12" t="s">
        <v>426</v>
      </c>
      <c r="D632" s="12" t="s">
        <v>440</v>
      </c>
      <c r="E632" s="12">
        <v>3</v>
      </c>
      <c r="F632" s="37">
        <v>0.51180555555555596</v>
      </c>
      <c r="G632" s="12">
        <v>29</v>
      </c>
      <c r="H632" s="12" t="s">
        <v>274</v>
      </c>
      <c r="I632" s="12" t="str">
        <f>VLOOKUP(H632,'[1]Species List'!A$2:I$202,2,0)</f>
        <v>Princess Parrotfish</v>
      </c>
      <c r="J632" s="38" t="str">
        <f>VLOOKUP(H632,'Species List'!A$2:J$202,3,0)</f>
        <v>Scarus taeniopterus</v>
      </c>
      <c r="K632" s="12" t="str">
        <f>VLOOKUP(H632,'[1]Species List'!A$2:I$202,4,0)</f>
        <v>Scaridae</v>
      </c>
      <c r="L632" s="38" t="str">
        <f>VLOOKUP(H632,'Species List'!A$2:J$202,5,0)</f>
        <v>Herbivore</v>
      </c>
      <c r="M632" s="60">
        <v>33</v>
      </c>
      <c r="N632" s="60">
        <v>1</v>
      </c>
      <c r="O632" s="60" t="s">
        <v>369</v>
      </c>
      <c r="P632" s="44">
        <f>VLOOKUP(H632,'Species List'!A$2:J$202,6,0)</f>
        <v>3.3500000000000002E-2</v>
      </c>
      <c r="Q632" s="44">
        <f>VLOOKUP(H632,'Species List'!A$2:J$202,7,0)</f>
        <v>2.7086000000000001</v>
      </c>
      <c r="R632" s="44">
        <f>VLOOKUP(H632,'Species List'!A$2:J$202,8,0)</f>
        <v>-3.2256999999999998</v>
      </c>
      <c r="S632" s="44">
        <f>VLOOKUP(H632,'Species List'!A$2:J$202,9,0)</f>
        <v>2.3852000000000002</v>
      </c>
      <c r="T632" s="44">
        <f t="shared" si="67"/>
        <v>434.60194397652009</v>
      </c>
      <c r="U632" s="88">
        <f t="shared" si="74"/>
        <v>604.58789760290301</v>
      </c>
      <c r="V632" s="91">
        <f t="shared" si="75"/>
        <v>604.58789760290301</v>
      </c>
    </row>
    <row r="633" spans="1:22" s="12" customFormat="1" ht="16">
      <c r="A633" s="35">
        <v>2019</v>
      </c>
      <c r="B633" s="36">
        <v>43545</v>
      </c>
      <c r="C633" s="12" t="s">
        <v>426</v>
      </c>
      <c r="D633" s="12" t="s">
        <v>440</v>
      </c>
      <c r="E633" s="12">
        <v>3</v>
      </c>
      <c r="F633" s="37">
        <v>0.51180555555555596</v>
      </c>
      <c r="G633" s="12">
        <v>29</v>
      </c>
      <c r="H633" s="12" t="s">
        <v>302</v>
      </c>
      <c r="I633" s="12" t="str">
        <f>VLOOKUP(H633,'[1]Species List'!A$2:I$202,2,0)</f>
        <v>Stoplight Parrotfish</v>
      </c>
      <c r="J633" s="38" t="str">
        <f>VLOOKUP(H633,'Species List'!A$2:J$202,3,0)</f>
        <v>Sparisoma viride</v>
      </c>
      <c r="K633" s="12" t="str">
        <f>VLOOKUP(H633,'[1]Species List'!A$2:I$202,4,0)</f>
        <v>Scaridae</v>
      </c>
      <c r="L633" s="38" t="str">
        <f>VLOOKUP(H633,'Species List'!A$2:J$202,5,0)</f>
        <v>Herbivore</v>
      </c>
      <c r="M633" s="60">
        <v>35</v>
      </c>
      <c r="N633" s="60">
        <v>1</v>
      </c>
      <c r="O633" s="60" t="s">
        <v>369</v>
      </c>
      <c r="P633" s="44">
        <f>VLOOKUP(H633,'Species List'!A$2:J$202,6,0)</f>
        <v>1.38E-2</v>
      </c>
      <c r="Q633" s="44">
        <f>VLOOKUP(H633,'Species List'!A$2:J$202,7,0)</f>
        <v>3.04</v>
      </c>
      <c r="R633" s="44">
        <f>VLOOKUP(H633,'Species List'!A$2:J$202,8,0)</f>
        <v>-4.4317000000000002</v>
      </c>
      <c r="S633" s="44">
        <f>VLOOKUP(H633,'Species List'!A$2:J$202,9,0)</f>
        <v>2.9051</v>
      </c>
      <c r="T633" s="44">
        <f t="shared" si="67"/>
        <v>682.09668871823169</v>
      </c>
      <c r="U633" s="88">
        <f t="shared" si="74"/>
        <v>910.06429464234679</v>
      </c>
      <c r="V633" s="91">
        <f t="shared" si="75"/>
        <v>910.06429464234679</v>
      </c>
    </row>
    <row r="634" spans="1:22" s="12" customFormat="1" ht="16">
      <c r="A634" s="35">
        <v>2019</v>
      </c>
      <c r="B634" s="36">
        <v>43545</v>
      </c>
      <c r="C634" s="12" t="s">
        <v>426</v>
      </c>
      <c r="D634" s="12" t="s">
        <v>440</v>
      </c>
      <c r="E634" s="12">
        <v>3</v>
      </c>
      <c r="F634" s="37">
        <v>0.51180555555555596</v>
      </c>
      <c r="G634" s="12">
        <v>29</v>
      </c>
      <c r="H634" s="12" t="s">
        <v>237</v>
      </c>
      <c r="I634" s="12" t="str">
        <f>VLOOKUP(H634,'[1]Species List'!A$2:I$202,2,0)</f>
        <v>Blue Tang</v>
      </c>
      <c r="J634" s="38" t="str">
        <f>VLOOKUP(H634,'Species List'!A$2:J$202,3,0)</f>
        <v>Acanthurus coeruleus</v>
      </c>
      <c r="K634" s="12" t="str">
        <f>VLOOKUP(H634,'[1]Species List'!A$2:I$202,4,0)</f>
        <v>Acanthuridae</v>
      </c>
      <c r="L634" s="38" t="str">
        <f>VLOOKUP(H634,'Species List'!A$2:J$202,5,0)</f>
        <v>Herbivore</v>
      </c>
      <c r="M634" s="60">
        <v>15</v>
      </c>
      <c r="N634" s="60">
        <v>55</v>
      </c>
      <c r="O634" s="60"/>
      <c r="P634" s="44">
        <f>VLOOKUP(H634,'Species List'!A$2:J$202,6,0)</f>
        <v>2.512E-2</v>
      </c>
      <c r="Q634" s="44">
        <f>VLOOKUP(H634,'Species List'!A$2:J$202,7,0)</f>
        <v>2.96</v>
      </c>
      <c r="R634" s="44">
        <f>VLOOKUP(H634,'Species List'!A$2:J$202,8,0)</f>
        <v>-2.8241999999999998</v>
      </c>
      <c r="S634" s="44">
        <f>VLOOKUP(H634,'Species List'!A$2:J$202,9,0)</f>
        <v>2.2637999999999998</v>
      </c>
      <c r="T634" s="44">
        <f t="shared" si="67"/>
        <v>76.076366478829684</v>
      </c>
      <c r="U634" s="88">
        <f t="shared" si="74"/>
        <v>126.48394196747614</v>
      </c>
      <c r="V634" s="91">
        <f t="shared" si="75"/>
        <v>6956.6168082111881</v>
      </c>
    </row>
    <row r="635" spans="1:22" s="12" customFormat="1" ht="16">
      <c r="A635" s="35">
        <v>2019</v>
      </c>
      <c r="B635" s="36">
        <v>43545</v>
      </c>
      <c r="C635" s="12" t="s">
        <v>426</v>
      </c>
      <c r="D635" s="12" t="s">
        <v>440</v>
      </c>
      <c r="E635" s="12">
        <v>3</v>
      </c>
      <c r="F635" s="37">
        <v>0.51180555555555596</v>
      </c>
      <c r="G635" s="12">
        <v>29</v>
      </c>
      <c r="H635" s="12" t="s">
        <v>271</v>
      </c>
      <c r="I635" s="12" t="str">
        <f>VLOOKUP(H635,'[1]Species List'!A$2:I$202,2,0)</f>
        <v>Ocean Surgeonfish</v>
      </c>
      <c r="J635" s="38" t="str">
        <f>VLOOKUP(H635,'Species List'!A$2:J$202,3,0)</f>
        <v>Acanthurus bahianus</v>
      </c>
      <c r="K635" s="12" t="str">
        <f>VLOOKUP(H635,'[1]Species List'!A$2:I$202,4,0)</f>
        <v>Acanthuridae</v>
      </c>
      <c r="L635" s="38" t="str">
        <f>VLOOKUP(H635,'Species List'!A$2:J$202,5,0)</f>
        <v>Herbivore</v>
      </c>
      <c r="M635" s="60">
        <v>20</v>
      </c>
      <c r="N635" s="60">
        <v>20</v>
      </c>
      <c r="O635" s="60"/>
      <c r="P635" s="44">
        <f>VLOOKUP(H635,'Species List'!A$2:J$202,6,0)</f>
        <v>1.8620000000000001E-2</v>
      </c>
      <c r="Q635" s="44">
        <f>VLOOKUP(H635,'Species List'!A$2:J$202,7,0)</f>
        <v>2.91</v>
      </c>
      <c r="R635" s="44">
        <f>VLOOKUP(H635,'Species List'!A$2:J$202,8,0)</f>
        <v>-4.6005000000000003</v>
      </c>
      <c r="S635" s="44">
        <f>VLOOKUP(H635,'Species List'!A$2:J$202,9,0)</f>
        <v>2.9752000000000001</v>
      </c>
      <c r="T635" s="44">
        <f t="shared" si="67"/>
        <v>113.75669450709155</v>
      </c>
      <c r="U635" s="88">
        <f t="shared" si="74"/>
        <v>176.00477205767049</v>
      </c>
      <c r="V635" s="91">
        <f t="shared" si="75"/>
        <v>3520.0954411534099</v>
      </c>
    </row>
    <row r="636" spans="1:22" s="12" customFormat="1" ht="16">
      <c r="A636" s="35">
        <v>2019</v>
      </c>
      <c r="B636" s="36">
        <v>43545</v>
      </c>
      <c r="C636" s="12" t="s">
        <v>426</v>
      </c>
      <c r="D636" s="12" t="s">
        <v>440</v>
      </c>
      <c r="E636" s="12">
        <v>3</v>
      </c>
      <c r="F636" s="37">
        <v>0.51180555555555596</v>
      </c>
      <c r="G636" s="12">
        <v>29</v>
      </c>
      <c r="H636" s="12" t="s">
        <v>249</v>
      </c>
      <c r="I636" s="12" t="str">
        <f>VLOOKUP(H636,'[1]Species List'!A$2:I$202,2,0)</f>
        <v>Doctorfish</v>
      </c>
      <c r="J636" s="38" t="str">
        <f>VLOOKUP(H636,'Species List'!A$2:J$202,3,0)</f>
        <v>Acanthurus chirurgus</v>
      </c>
      <c r="K636" s="12" t="str">
        <f>VLOOKUP(H636,'[1]Species List'!A$2:I$202,4,0)</f>
        <v>Acanthuridae</v>
      </c>
      <c r="L636" s="38" t="str">
        <f>VLOOKUP(H636,'Species List'!A$2:J$202,5,0)</f>
        <v>Herbivore</v>
      </c>
      <c r="M636" s="60">
        <v>20</v>
      </c>
      <c r="N636" s="60">
        <v>15</v>
      </c>
      <c r="O636" s="60"/>
      <c r="P636" s="44">
        <f>VLOOKUP(H636,'Species List'!A$2:J$202,6,0)</f>
        <v>2.0889999999999999E-2</v>
      </c>
      <c r="Q636" s="44">
        <f>VLOOKUP(H636,'Species List'!A$2:J$202,7,0)</f>
        <v>2.96</v>
      </c>
      <c r="R636" s="44">
        <f>VLOOKUP(H636,'Species List'!A$2:J$202,8,0)</f>
        <v>-2.4262000000000001</v>
      </c>
      <c r="S636" s="44">
        <f>VLOOKUP(H636,'Species List'!A$2:J$202,9,0)</f>
        <v>2.0768</v>
      </c>
      <c r="T636" s="44">
        <f t="shared" si="67"/>
        <v>148.24744840645624</v>
      </c>
      <c r="U636" s="88">
        <f t="shared" si="74"/>
        <v>225.20555304089149</v>
      </c>
      <c r="V636" s="91">
        <f t="shared" si="75"/>
        <v>3378.0832956133722</v>
      </c>
    </row>
    <row r="637" spans="1:22" s="12" customFormat="1" ht="16">
      <c r="A637" s="35">
        <v>2019</v>
      </c>
      <c r="B637" s="36">
        <v>43545</v>
      </c>
      <c r="C637" s="12" t="s">
        <v>426</v>
      </c>
      <c r="D637" s="12" t="s">
        <v>440</v>
      </c>
      <c r="E637" s="12">
        <v>3</v>
      </c>
      <c r="F637" s="37">
        <v>0.51180555555555596</v>
      </c>
      <c r="G637" s="12">
        <v>29</v>
      </c>
      <c r="H637" s="12" t="s">
        <v>280</v>
      </c>
      <c r="I637" s="12" t="str">
        <f>VLOOKUP(H637,'[1]Species List'!A$2:I$202,2,0)</f>
        <v>Redband Parrotfish</v>
      </c>
      <c r="J637" s="38" t="str">
        <f>VLOOKUP(H637,'Species List'!A$2:J$202,3,0)</f>
        <v>Sparisoma aurofrenatum</v>
      </c>
      <c r="K637" s="12" t="str">
        <f>VLOOKUP(H637,'[1]Species List'!A$2:I$202,4,0)</f>
        <v>Scaridae</v>
      </c>
      <c r="L637" s="38" t="str">
        <f>VLOOKUP(H637,'Species List'!A$2:J$202,5,0)</f>
        <v>Herbivore</v>
      </c>
      <c r="M637" s="60">
        <v>30</v>
      </c>
      <c r="N637" s="60">
        <v>1</v>
      </c>
      <c r="O637" s="60" t="s">
        <v>368</v>
      </c>
      <c r="P637" s="44">
        <f>VLOOKUP(H637,'Species List'!A$2:J$202,6,0)</f>
        <v>1.072E-2</v>
      </c>
      <c r="Q637" s="44">
        <f>VLOOKUP(H637,'Species List'!A$2:J$202,7,0)</f>
        <v>3.12</v>
      </c>
      <c r="R637" s="44">
        <f>VLOOKUP(H637,'Species List'!A$2:J$202,8,0)</f>
        <v>-4.0781000000000001</v>
      </c>
      <c r="S637" s="44">
        <f>VLOOKUP(H637,'Species List'!A$2:J$202,9,0)</f>
        <v>2.7437999999999998</v>
      </c>
      <c r="T637" s="44">
        <f t="shared" si="67"/>
        <v>435.32449018291874</v>
      </c>
      <c r="U637" s="88">
        <f t="shared" si="74"/>
        <v>523.14887857456608</v>
      </c>
      <c r="V637" s="91">
        <f t="shared" si="75"/>
        <v>523.14887857456608</v>
      </c>
    </row>
    <row r="638" spans="1:22" s="12" customFormat="1" ht="16">
      <c r="A638" s="35">
        <v>2019</v>
      </c>
      <c r="B638" s="36">
        <v>43545</v>
      </c>
      <c r="C638" s="12" t="s">
        <v>426</v>
      </c>
      <c r="D638" s="12" t="s">
        <v>440</v>
      </c>
      <c r="E638" s="12">
        <v>3</v>
      </c>
      <c r="F638" s="37">
        <v>0.51180555555555596</v>
      </c>
      <c r="G638" s="12">
        <v>29</v>
      </c>
      <c r="H638" s="12" t="s">
        <v>274</v>
      </c>
      <c r="I638" s="12" t="str">
        <f>VLOOKUP(H638,'[1]Species List'!A$2:I$202,2,0)</f>
        <v>Princess Parrotfish</v>
      </c>
      <c r="J638" s="38" t="str">
        <f>VLOOKUP(H638,'Species List'!A$2:J$202,3,0)</f>
        <v>Scarus taeniopterus</v>
      </c>
      <c r="K638" s="12" t="str">
        <f>VLOOKUP(H638,'[1]Species List'!A$2:I$202,4,0)</f>
        <v>Scaridae</v>
      </c>
      <c r="L638" s="38" t="str">
        <f>VLOOKUP(H638,'Species List'!A$2:J$202,5,0)</f>
        <v>Herbivore</v>
      </c>
      <c r="M638" s="60">
        <v>22</v>
      </c>
      <c r="N638" s="60">
        <v>2</v>
      </c>
      <c r="O638" s="60" t="s">
        <v>368</v>
      </c>
      <c r="P638" s="44">
        <f>VLOOKUP(H638,'Species List'!A$2:J$202,6,0)</f>
        <v>3.3500000000000002E-2</v>
      </c>
      <c r="Q638" s="44">
        <f>VLOOKUP(H638,'Species List'!A$2:J$202,7,0)</f>
        <v>2.7086000000000001</v>
      </c>
      <c r="R638" s="44">
        <f>VLOOKUP(H638,'Species List'!A$2:J$202,8,0)</f>
        <v>-3.2256999999999998</v>
      </c>
      <c r="S638" s="44">
        <f>VLOOKUP(H638,'Species List'!A$2:J$202,9,0)</f>
        <v>2.3852000000000002</v>
      </c>
      <c r="T638" s="44">
        <f t="shared" si="67"/>
        <v>144.92085256517834</v>
      </c>
      <c r="U638" s="88">
        <f t="shared" si="74"/>
        <v>229.85109565998633</v>
      </c>
      <c r="V638" s="91">
        <f t="shared" si="75"/>
        <v>459.70219131997266</v>
      </c>
    </row>
    <row r="639" spans="1:22" s="12" customFormat="1" ht="16">
      <c r="A639" s="35">
        <v>2019</v>
      </c>
      <c r="B639" s="36">
        <v>43545</v>
      </c>
      <c r="C639" s="12" t="s">
        <v>426</v>
      </c>
      <c r="D639" s="12" t="s">
        <v>440</v>
      </c>
      <c r="E639" s="12">
        <v>3</v>
      </c>
      <c r="F639" s="37">
        <v>0.51180555555555596</v>
      </c>
      <c r="G639" s="12">
        <v>29</v>
      </c>
      <c r="H639" s="12" t="s">
        <v>280</v>
      </c>
      <c r="I639" s="12" t="str">
        <f>VLOOKUP(H639,'[1]Species List'!A$2:I$202,2,0)</f>
        <v>Redband Parrotfish</v>
      </c>
      <c r="J639" s="38" t="str">
        <f>VLOOKUP(H639,'Species List'!A$2:J$202,3,0)</f>
        <v>Sparisoma aurofrenatum</v>
      </c>
      <c r="K639" s="12" t="str">
        <f>VLOOKUP(H639,'[1]Species List'!A$2:I$202,4,0)</f>
        <v>Scaridae</v>
      </c>
      <c r="L639" s="38" t="str">
        <f>VLOOKUP(H639,'Species List'!A$2:J$202,5,0)</f>
        <v>Herbivore</v>
      </c>
      <c r="M639" s="60">
        <v>15</v>
      </c>
      <c r="N639" s="60">
        <v>2</v>
      </c>
      <c r="O639" s="60" t="s">
        <v>375</v>
      </c>
      <c r="P639" s="44">
        <f>VLOOKUP(H639,'Species List'!A$2:J$202,6,0)</f>
        <v>1.072E-2</v>
      </c>
      <c r="Q639" s="44">
        <f>VLOOKUP(H639,'Species List'!A$2:J$202,7,0)</f>
        <v>3.12</v>
      </c>
      <c r="R639" s="44">
        <f>VLOOKUP(H639,'Species List'!A$2:J$202,8,0)</f>
        <v>-4.0781000000000001</v>
      </c>
      <c r="S639" s="44">
        <f>VLOOKUP(H639,'Species List'!A$2:J$202,9,0)</f>
        <v>2.7437999999999998</v>
      </c>
      <c r="T639" s="44">
        <f t="shared" si="67"/>
        <v>50.072527485111436</v>
      </c>
      <c r="U639" s="88">
        <f t="shared" si="74"/>
        <v>78.101467931149301</v>
      </c>
      <c r="V639" s="91">
        <f t="shared" si="75"/>
        <v>156.2029358622986</v>
      </c>
    </row>
    <row r="640" spans="1:22" s="12" customFormat="1" ht="16">
      <c r="A640" s="35">
        <v>2019</v>
      </c>
      <c r="B640" s="36">
        <v>43545</v>
      </c>
      <c r="C640" s="12" t="s">
        <v>426</v>
      </c>
      <c r="D640" s="12" t="s">
        <v>440</v>
      </c>
      <c r="E640" s="12">
        <v>3</v>
      </c>
      <c r="F640" s="37">
        <v>0.51180555555555596</v>
      </c>
      <c r="G640" s="12">
        <v>29</v>
      </c>
      <c r="H640" s="12" t="s">
        <v>302</v>
      </c>
      <c r="I640" s="12" t="str">
        <f>VLOOKUP(H640,'[1]Species List'!A$2:I$202,2,0)</f>
        <v>Stoplight Parrotfish</v>
      </c>
      <c r="J640" s="38" t="str">
        <f>VLOOKUP(H640,'Species List'!A$2:J$202,3,0)</f>
        <v>Sparisoma viride</v>
      </c>
      <c r="K640" s="12" t="str">
        <f>VLOOKUP(H640,'[1]Species List'!A$2:I$202,4,0)</f>
        <v>Scaridae</v>
      </c>
      <c r="L640" s="38" t="str">
        <f>VLOOKUP(H640,'Species List'!A$2:J$202,5,0)</f>
        <v>Herbivore</v>
      </c>
      <c r="M640" s="60">
        <v>10</v>
      </c>
      <c r="N640" s="60">
        <v>2</v>
      </c>
      <c r="O640" s="60" t="s">
        <v>375</v>
      </c>
      <c r="P640" s="44">
        <f>VLOOKUP(H640,'Species List'!A$2:J$202,6,0)</f>
        <v>1.38E-2</v>
      </c>
      <c r="Q640" s="44">
        <f>VLOOKUP(H640,'Species List'!A$2:J$202,7,0)</f>
        <v>3.04</v>
      </c>
      <c r="R640" s="44">
        <f>VLOOKUP(H640,'Species List'!A$2:J$202,8,0)</f>
        <v>-4.4317000000000002</v>
      </c>
      <c r="S640" s="44">
        <f>VLOOKUP(H640,'Species List'!A$2:J$202,9,0)</f>
        <v>2.9051</v>
      </c>
      <c r="T640" s="44">
        <f t="shared" si="67"/>
        <v>15.131399106775971</v>
      </c>
      <c r="U640" s="88">
        <f t="shared" si="74"/>
        <v>23.905619353446316</v>
      </c>
      <c r="V640" s="91">
        <f t="shared" si="75"/>
        <v>47.811238706892631</v>
      </c>
    </row>
    <row r="641" spans="1:22" s="12" customFormat="1" ht="16">
      <c r="A641" s="35">
        <v>2019</v>
      </c>
      <c r="B641" s="36">
        <v>43545</v>
      </c>
      <c r="C641" s="12" t="s">
        <v>426</v>
      </c>
      <c r="D641" s="12" t="s">
        <v>440</v>
      </c>
      <c r="E641" s="12">
        <v>3</v>
      </c>
      <c r="F641" s="37">
        <v>0.51180555555555596</v>
      </c>
      <c r="G641" s="12">
        <v>29</v>
      </c>
      <c r="H641" s="12" t="s">
        <v>302</v>
      </c>
      <c r="I641" s="12" t="str">
        <f>VLOOKUP(H641,'[1]Species List'!A$2:I$202,2,0)</f>
        <v>Stoplight Parrotfish</v>
      </c>
      <c r="J641" s="38" t="str">
        <f>VLOOKUP(H641,'Species List'!A$2:J$202,3,0)</f>
        <v>Sparisoma viride</v>
      </c>
      <c r="K641" s="12" t="str">
        <f>VLOOKUP(H641,'[1]Species List'!A$2:I$202,4,0)</f>
        <v>Scaridae</v>
      </c>
      <c r="L641" s="38" t="str">
        <f>VLOOKUP(H641,'Species List'!A$2:J$202,5,0)</f>
        <v>Herbivore</v>
      </c>
      <c r="M641" s="60">
        <v>41</v>
      </c>
      <c r="N641" s="60">
        <v>1</v>
      </c>
      <c r="O641" s="60" t="s">
        <v>369</v>
      </c>
      <c r="P641" s="44">
        <f>VLOOKUP(H641,'Species List'!A$2:J$202,6,0)</f>
        <v>1.38E-2</v>
      </c>
      <c r="Q641" s="44">
        <f>VLOOKUP(H641,'Species List'!A$2:J$202,7,0)</f>
        <v>3.04</v>
      </c>
      <c r="R641" s="44">
        <f>VLOOKUP(H641,'Species List'!A$2:J$202,8,0)</f>
        <v>-4.4317000000000002</v>
      </c>
      <c r="S641" s="44">
        <f>VLOOKUP(H641,'Species List'!A$2:J$202,9,0)</f>
        <v>2.9051</v>
      </c>
      <c r="T641" s="44">
        <f t="shared" si="67"/>
        <v>1103.4229455781656</v>
      </c>
      <c r="U641" s="88">
        <f t="shared" si="74"/>
        <v>1441.1141490395173</v>
      </c>
      <c r="V641" s="91">
        <f t="shared" si="75"/>
        <v>1441.1141490395173</v>
      </c>
    </row>
    <row r="642" spans="1:22" s="12" customFormat="1" ht="16">
      <c r="A642" s="35">
        <v>2019</v>
      </c>
      <c r="B642" s="36">
        <v>43545</v>
      </c>
      <c r="C642" s="12" t="s">
        <v>426</v>
      </c>
      <c r="D642" s="12" t="s">
        <v>440</v>
      </c>
      <c r="E642" s="12">
        <v>3</v>
      </c>
      <c r="F642" s="37">
        <v>0.51180555555555596</v>
      </c>
      <c r="G642" s="12">
        <v>29</v>
      </c>
      <c r="H642" s="12" t="s">
        <v>277</v>
      </c>
      <c r="I642" s="12" t="str">
        <f>VLOOKUP(H642,'[1]Species List'!A$2:I$202,2,0)</f>
        <v>Queen Parrotfish</v>
      </c>
      <c r="J642" s="38" t="str">
        <f>VLOOKUP(H642,'Species List'!A$2:J$202,3,0)</f>
        <v>Scarus vetula</v>
      </c>
      <c r="K642" s="12" t="str">
        <f>VLOOKUP(H642,'[1]Species List'!A$2:I$202,4,0)</f>
        <v>Scaridae</v>
      </c>
      <c r="L642" s="38" t="str">
        <f>VLOOKUP(H642,'Species List'!A$2:J$202,5,0)</f>
        <v>Herbivore</v>
      </c>
      <c r="M642" s="60">
        <v>33</v>
      </c>
      <c r="N642" s="60">
        <v>1</v>
      </c>
      <c r="O642" s="60" t="s">
        <v>368</v>
      </c>
      <c r="P642" s="44">
        <f>VLOOKUP(H642,'Species List'!A$2:J$202,6,0)</f>
        <v>1.38E-2</v>
      </c>
      <c r="Q642" s="44">
        <f>VLOOKUP(H642,'Species List'!A$2:J$202,7,0)</f>
        <v>3.03</v>
      </c>
      <c r="R642" s="44">
        <f>VLOOKUP(H642,'Species List'!A$2:J$202,8,0)</f>
        <v>-5.0162000000000004</v>
      </c>
      <c r="S642" s="44">
        <f>VLOOKUP(H642,'Species List'!A$2:J$202,9,0)</f>
        <v>3.1109</v>
      </c>
      <c r="T642" s="44">
        <f t="shared" ref="T642:T705" si="76">P642*M642^Q642</f>
        <v>550.77766968219782</v>
      </c>
      <c r="U642" s="88">
        <f t="shared" si="74"/>
        <v>658.63531859738646</v>
      </c>
      <c r="V642" s="91">
        <f t="shared" si="75"/>
        <v>658.63531859738646</v>
      </c>
    </row>
    <row r="643" spans="1:22" s="12" customFormat="1" ht="16">
      <c r="A643" s="35">
        <v>2019</v>
      </c>
      <c r="B643" s="36">
        <v>43545</v>
      </c>
      <c r="C643" s="12" t="s">
        <v>426</v>
      </c>
      <c r="D643" s="12" t="s">
        <v>440</v>
      </c>
      <c r="E643" s="12">
        <v>3</v>
      </c>
      <c r="F643" s="37">
        <v>0.51180555555555596</v>
      </c>
      <c r="G643" s="12">
        <v>29</v>
      </c>
      <c r="H643" s="12" t="s">
        <v>282</v>
      </c>
      <c r="I643" s="12" t="str">
        <f>VLOOKUP(H643,'[1]Species List'!A$2:I$202,2,0)</f>
        <v>Rock Beauty</v>
      </c>
      <c r="J643" s="38" t="str">
        <f>VLOOKUP(H643,'Species List'!A$2:J$202,3,0)</f>
        <v>Holacanthus tricolour</v>
      </c>
      <c r="K643" s="12" t="str">
        <f>VLOOKUP(H643,'[1]Species List'!A$2:I$202,4,0)</f>
        <v>Pomacanthidae</v>
      </c>
      <c r="L643" s="38" t="str">
        <f>VLOOKUP(H643,'Species List'!A$2:J$202,5,0)</f>
        <v>Omnivore</v>
      </c>
      <c r="M643" s="60">
        <v>25</v>
      </c>
      <c r="N643" s="60">
        <v>1</v>
      </c>
      <c r="O643" s="60" t="s">
        <v>368</v>
      </c>
      <c r="P643" s="44">
        <f>VLOOKUP(H643,'Species List'!A$2:J$202,6,0)</f>
        <v>3.388E-2</v>
      </c>
      <c r="Q643" s="44">
        <f>VLOOKUP(H643,'Species List'!A$2:J$202,7,0)</f>
        <v>2.91</v>
      </c>
      <c r="R643" s="44" t="str">
        <f>VLOOKUP(H643,'Species List'!A$2:J$202,8,0)</f>
        <v>NA</v>
      </c>
      <c r="S643" s="44" t="str">
        <f>VLOOKUP(H643,'Species List'!A$2:J$202,9,0)</f>
        <v>NA</v>
      </c>
      <c r="T643" s="44">
        <f t="shared" si="76"/>
        <v>396.23134339498114</v>
      </c>
      <c r="U643" s="87" t="s">
        <v>450</v>
      </c>
      <c r="V643" s="91">
        <f t="shared" ref="V643:V658" si="77">N643*T643</f>
        <v>396.23134339498114</v>
      </c>
    </row>
    <row r="644" spans="1:22" s="12" customFormat="1" ht="16">
      <c r="A644" s="35">
        <v>2019</v>
      </c>
      <c r="B644" s="36">
        <v>43545</v>
      </c>
      <c r="C644" s="12" t="s">
        <v>426</v>
      </c>
      <c r="D644" s="12" t="s">
        <v>440</v>
      </c>
      <c r="E644" s="12">
        <v>3</v>
      </c>
      <c r="F644" s="37">
        <v>0.51180555555555596</v>
      </c>
      <c r="G644" s="12">
        <v>29</v>
      </c>
      <c r="H644" s="12" t="s">
        <v>242</v>
      </c>
      <c r="I644" s="12" t="str">
        <f>VLOOKUP(H644,'[1]Species List'!A$2:I$202,2,0)</f>
        <v xml:space="preserve">Sharp-nose puffer </v>
      </c>
      <c r="J644" s="38" t="str">
        <f>VLOOKUP(H644,'Species List'!A$2:J$202,3,0)</f>
        <v>Canthigaster rostrata</v>
      </c>
      <c r="K644" s="12" t="str">
        <f>VLOOKUP(H644,'[1]Species List'!A$2:I$202,4,0)</f>
        <v>Tetraodontidae</v>
      </c>
      <c r="L644" s="38" t="str">
        <f>VLOOKUP(H644,'Species List'!A$2:J$202,5,0)</f>
        <v>Omnivore</v>
      </c>
      <c r="M644" s="60">
        <v>4</v>
      </c>
      <c r="N644" s="60">
        <v>10</v>
      </c>
      <c r="O644" s="60"/>
      <c r="P644" s="44">
        <f>VLOOKUP(H644,'Species List'!A$2:J$202,6,0)</f>
        <v>2.239E-2</v>
      </c>
      <c r="Q644" s="44">
        <f>VLOOKUP(H644,'Species List'!A$2:J$202,7,0)</f>
        <v>2.96</v>
      </c>
      <c r="R644" s="44" t="str">
        <f>VLOOKUP(H644,'Species List'!A$2:J$202,8,0)</f>
        <v>NA</v>
      </c>
      <c r="S644" s="44" t="str">
        <f>VLOOKUP(H644,'Species List'!A$2:J$202,9,0)</f>
        <v>NA</v>
      </c>
      <c r="T644" s="44">
        <f t="shared" si="76"/>
        <v>1.3556627654519102</v>
      </c>
      <c r="U644" s="87" t="s">
        <v>450</v>
      </c>
      <c r="V644" s="91">
        <f t="shared" si="77"/>
        <v>13.556627654519103</v>
      </c>
    </row>
    <row r="645" spans="1:22" s="12" customFormat="1" ht="16">
      <c r="A645" s="35">
        <v>2019</v>
      </c>
      <c r="B645" s="36">
        <v>43545</v>
      </c>
      <c r="C645" s="12" t="s">
        <v>426</v>
      </c>
      <c r="D645" s="12" t="s">
        <v>440</v>
      </c>
      <c r="E645" s="12">
        <v>4</v>
      </c>
      <c r="F645" s="37">
        <v>0.51180555555555596</v>
      </c>
      <c r="G645" s="12">
        <v>29</v>
      </c>
      <c r="H645" s="12" t="s">
        <v>265</v>
      </c>
      <c r="I645" s="12" t="str">
        <f>VLOOKUP(H645,'[1]Species List'!A$2:I$202,2,0)</f>
        <v>Inshore Lizardfish</v>
      </c>
      <c r="J645" s="38" t="str">
        <f>VLOOKUP(H645,'Species List'!A$2:J$202,3,0)</f>
        <v>Synodus foetens</v>
      </c>
      <c r="K645" s="12" t="str">
        <f>VLOOKUP(H645,'[1]Species List'!A$2:I$202,4,0)</f>
        <v>Synodontidae</v>
      </c>
      <c r="L645" s="38" t="str">
        <f>VLOOKUP(H645,'Species List'!A$2:J$202,5,0)</f>
        <v>Carnivore</v>
      </c>
      <c r="M645" s="60">
        <v>26</v>
      </c>
      <c r="N645" s="60">
        <v>1</v>
      </c>
      <c r="O645" s="60"/>
      <c r="P645" s="44">
        <f>VLOOKUP(H645,'Species List'!A$2:J$202,6,0)</f>
        <v>3.8E-3</v>
      </c>
      <c r="Q645" s="44">
        <f>VLOOKUP(H645,'Species List'!A$2:J$202,7,0)</f>
        <v>3.21</v>
      </c>
      <c r="R645" s="44" t="str">
        <f>VLOOKUP(H645,'Species List'!A$2:J$202,8,0)</f>
        <v>NA</v>
      </c>
      <c r="S645" s="44" t="str">
        <f>VLOOKUP(H645,'Species List'!A$2:J$202,9,0)</f>
        <v>NA</v>
      </c>
      <c r="T645" s="44">
        <f t="shared" si="76"/>
        <v>132.38782390354228</v>
      </c>
      <c r="U645" s="87" t="s">
        <v>450</v>
      </c>
      <c r="V645" s="91">
        <f t="shared" si="77"/>
        <v>132.38782390354228</v>
      </c>
    </row>
    <row r="646" spans="1:22" s="12" customFormat="1" ht="16">
      <c r="A646" s="35">
        <v>2019</v>
      </c>
      <c r="B646" s="36">
        <v>43545</v>
      </c>
      <c r="C646" s="12" t="s">
        <v>426</v>
      </c>
      <c r="D646" s="12" t="s">
        <v>440</v>
      </c>
      <c r="E646" s="12">
        <v>4</v>
      </c>
      <c r="F646" s="37">
        <v>0.51180555555555596</v>
      </c>
      <c r="G646" s="12">
        <v>29</v>
      </c>
      <c r="H646" s="12" t="s">
        <v>256</v>
      </c>
      <c r="I646" s="12" t="str">
        <f>VLOOKUP(H646,'[1]Species List'!A$2:I$202,2,0)</f>
        <v>Graysby</v>
      </c>
      <c r="J646" s="38" t="str">
        <f>VLOOKUP(H646,'Species List'!A$2:J$202,3,0)</f>
        <v>Cephalopholis cruentata</v>
      </c>
      <c r="K646" s="12" t="str">
        <f>VLOOKUP(H646,'[1]Species List'!A$2:I$202,4,0)</f>
        <v>Serranidae</v>
      </c>
      <c r="L646" s="38" t="str">
        <f>VLOOKUP(H646,'Species List'!A$2:J$202,5,0)</f>
        <v>Carnivore</v>
      </c>
      <c r="M646" s="60">
        <v>20</v>
      </c>
      <c r="N646" s="60">
        <v>1</v>
      </c>
      <c r="O646" s="60"/>
      <c r="P646" s="44">
        <f>VLOOKUP(H646,'Species List'!A$2:J$202,6,0)</f>
        <v>1.1220000000000001E-2</v>
      </c>
      <c r="Q646" s="44">
        <f>VLOOKUP(H646,'Species List'!A$2:J$202,7,0)</f>
        <v>3.07</v>
      </c>
      <c r="R646" s="44" t="str">
        <f>VLOOKUP(H646,'Species List'!A$2:J$202,8,0)</f>
        <v>NA</v>
      </c>
      <c r="S646" s="44" t="str">
        <f>VLOOKUP(H646,'Species List'!A$2:J$202,9,0)</f>
        <v>NA</v>
      </c>
      <c r="T646" s="44">
        <f t="shared" si="76"/>
        <v>110.70186655152514</v>
      </c>
      <c r="U646" s="87" t="s">
        <v>450</v>
      </c>
      <c r="V646" s="91">
        <f t="shared" si="77"/>
        <v>110.70186655152514</v>
      </c>
    </row>
    <row r="647" spans="1:22" s="12" customFormat="1" ht="16">
      <c r="A647" s="35">
        <v>2019</v>
      </c>
      <c r="B647" s="36">
        <v>43545</v>
      </c>
      <c r="C647" s="12" t="s">
        <v>426</v>
      </c>
      <c r="D647" s="12" t="s">
        <v>440</v>
      </c>
      <c r="E647" s="12">
        <v>4</v>
      </c>
      <c r="F647" s="37">
        <v>0.51180555555555596</v>
      </c>
      <c r="G647" s="12">
        <v>29</v>
      </c>
      <c r="H647" s="12" t="s">
        <v>253</v>
      </c>
      <c r="I647" s="12" t="str">
        <f>VLOOKUP(H647,'[1]Species List'!A$2:I$202,2,0)</f>
        <v>French Grunt</v>
      </c>
      <c r="J647" s="38" t="str">
        <f>VLOOKUP(H647,'Species List'!A$2:J$202,3,0)</f>
        <v>Haemulon flavolineatum</v>
      </c>
      <c r="K647" s="12" t="str">
        <f>VLOOKUP(H647,'[1]Species List'!A$2:I$202,4,0)</f>
        <v>Haemulidae</v>
      </c>
      <c r="L647" s="38" t="str">
        <f>VLOOKUP(H647,'Species List'!A$2:J$202,5,0)</f>
        <v>Carnivore</v>
      </c>
      <c r="M647" s="60">
        <v>17</v>
      </c>
      <c r="N647" s="60">
        <v>1</v>
      </c>
      <c r="O647" s="60"/>
      <c r="P647" s="44">
        <f>VLOOKUP(H647,'Species List'!A$2:J$202,6,0)</f>
        <v>1.349E-2</v>
      </c>
      <c r="Q647" s="44">
        <f>VLOOKUP(H647,'Species List'!A$2:J$202,7,0)</f>
        <v>3</v>
      </c>
      <c r="R647" s="44" t="str">
        <f>VLOOKUP(H647,'Species List'!A$2:J$202,8,0)</f>
        <v>NA</v>
      </c>
      <c r="S647" s="44" t="str">
        <f>VLOOKUP(H647,'Species List'!A$2:J$202,9,0)</f>
        <v>NA</v>
      </c>
      <c r="T647" s="44">
        <f t="shared" si="76"/>
        <v>66.27637</v>
      </c>
      <c r="U647" s="87" t="s">
        <v>450</v>
      </c>
      <c r="V647" s="91">
        <f t="shared" si="77"/>
        <v>66.27637</v>
      </c>
    </row>
    <row r="648" spans="1:22" s="12" customFormat="1" ht="16">
      <c r="A648" s="35">
        <v>2019</v>
      </c>
      <c r="B648" s="36">
        <v>43545</v>
      </c>
      <c r="C648" s="12" t="s">
        <v>426</v>
      </c>
      <c r="D648" s="12" t="s">
        <v>440</v>
      </c>
      <c r="E648" s="12">
        <v>4</v>
      </c>
      <c r="F648" s="37">
        <v>0.51180555555555596</v>
      </c>
      <c r="G648" s="12">
        <v>29</v>
      </c>
      <c r="H648" s="12" t="s">
        <v>373</v>
      </c>
      <c r="I648" s="12" t="str">
        <f>VLOOKUP(H648,'[1]Species List'!A$2:I$202,2,0)</f>
        <v>Goatfish</v>
      </c>
      <c r="J648" s="38" t="str">
        <f>VLOOKUP(H648,'Species List'!A$2:J$202,3,0)</f>
        <v>Mulloidichthys martinicus</v>
      </c>
      <c r="K648" s="12" t="str">
        <f>VLOOKUP(H648,'[1]Species List'!A$2:I$202,4,0)</f>
        <v>Mullidae</v>
      </c>
      <c r="L648" s="38" t="str">
        <f>VLOOKUP(H648,'Species List'!A$2:J$202,5,0)</f>
        <v>Carnivore</v>
      </c>
      <c r="M648" s="60">
        <v>17</v>
      </c>
      <c r="N648" s="60">
        <v>6</v>
      </c>
      <c r="O648" s="60"/>
      <c r="P648" s="44">
        <f>VLOOKUP(H648,'Species List'!A$2:J$202,6,0)</f>
        <v>9.7699999999999992E-3</v>
      </c>
      <c r="Q648" s="44">
        <f>VLOOKUP(H648,'Species List'!A$2:J$202,7,0)</f>
        <v>3.12</v>
      </c>
      <c r="R648" s="44" t="str">
        <f>VLOOKUP(H648,'Species List'!A$2:J$202,8,0)</f>
        <v>NA</v>
      </c>
      <c r="S648" s="44" t="str">
        <f>VLOOKUP(H648,'Species List'!A$2:J$202,9,0)</f>
        <v>NA</v>
      </c>
      <c r="T648" s="44">
        <f t="shared" si="76"/>
        <v>67.436527390317082</v>
      </c>
      <c r="U648" s="87" t="s">
        <v>450</v>
      </c>
      <c r="V648" s="91">
        <f t="shared" si="77"/>
        <v>404.61916434190249</v>
      </c>
    </row>
    <row r="649" spans="1:22" s="12" customFormat="1" ht="16">
      <c r="A649" s="35">
        <v>2019</v>
      </c>
      <c r="B649" s="36">
        <v>43545</v>
      </c>
      <c r="C649" s="12" t="s">
        <v>426</v>
      </c>
      <c r="D649" s="12" t="s">
        <v>440</v>
      </c>
      <c r="E649" s="12">
        <v>4</v>
      </c>
      <c r="F649" s="37">
        <v>0.51180555555555596</v>
      </c>
      <c r="G649" s="12">
        <v>29</v>
      </c>
      <c r="H649" s="12" t="s">
        <v>348</v>
      </c>
      <c r="I649" s="12" t="str">
        <f>VLOOKUP(H649,'[1]Species List'!A$2:I$202,2,0)</f>
        <v>Atlantic trumpetfish</v>
      </c>
      <c r="J649" s="38" t="str">
        <f>VLOOKUP(H649,'Species List'!A$2:J$202,3,0)</f>
        <v>Aulostomus maculatus</v>
      </c>
      <c r="K649" s="12" t="str">
        <f>VLOOKUP(H649,'[1]Species List'!A$2:I$202,4,0)</f>
        <v>Aulostomidae</v>
      </c>
      <c r="L649" s="38" t="str">
        <f>VLOOKUP(H649,'Species List'!A$2:J$202,5,0)</f>
        <v>Carnivore</v>
      </c>
      <c r="M649" s="60">
        <v>33</v>
      </c>
      <c r="N649" s="60">
        <v>1</v>
      </c>
      <c r="O649" s="60"/>
      <c r="P649" s="44">
        <f>VLOOKUP(H649,'Species List'!A$2:J$202,6,0)</f>
        <v>1E-4</v>
      </c>
      <c r="Q649" s="44">
        <f>VLOOKUP(H649,'Species List'!A$2:J$202,7,0)</f>
        <v>3.5539999999999998</v>
      </c>
      <c r="R649" s="44" t="str">
        <f>VLOOKUP(H649,'Species List'!A$2:J$202,8,0)</f>
        <v>NA</v>
      </c>
      <c r="S649" s="44" t="str">
        <f>VLOOKUP(H649,'Species List'!A$2:J$202,9,0)</f>
        <v>NA</v>
      </c>
      <c r="T649" s="44">
        <f t="shared" si="76"/>
        <v>24.934378190632227</v>
      </c>
      <c r="U649" s="87" t="s">
        <v>450</v>
      </c>
      <c r="V649" s="91">
        <f t="shared" si="77"/>
        <v>24.934378190632227</v>
      </c>
    </row>
    <row r="650" spans="1:22" s="12" customFormat="1" ht="16">
      <c r="A650" s="35">
        <v>2019</v>
      </c>
      <c r="B650" s="36">
        <v>43545</v>
      </c>
      <c r="C650" s="12" t="s">
        <v>426</v>
      </c>
      <c r="D650" s="12" t="s">
        <v>440</v>
      </c>
      <c r="E650" s="12">
        <v>4</v>
      </c>
      <c r="F650" s="37">
        <v>0.51180555555555596</v>
      </c>
      <c r="G650" s="12">
        <v>29</v>
      </c>
      <c r="H650" s="12" t="s">
        <v>313</v>
      </c>
      <c r="I650" s="12" t="str">
        <f>VLOOKUP(H650,'[1]Species List'!A$2:I$202,2,0)</f>
        <v>Yellowtail Snapper</v>
      </c>
      <c r="J650" s="38" t="str">
        <f>VLOOKUP(H650,'Species List'!A$2:J$202,3,0)</f>
        <v>Ocyurus chrysurus</v>
      </c>
      <c r="K650" s="12" t="str">
        <f>VLOOKUP(H650,'[1]Species List'!A$2:I$202,4,0)</f>
        <v>Lutjanidae</v>
      </c>
      <c r="L650" s="38" t="str">
        <f>VLOOKUP(H650,'Species List'!A$2:J$202,5,0)</f>
        <v>Carnivore</v>
      </c>
      <c r="M650" s="60">
        <v>30</v>
      </c>
      <c r="N650" s="60">
        <v>1</v>
      </c>
      <c r="O650" s="60"/>
      <c r="P650" s="44">
        <f>VLOOKUP(H650,'Species List'!A$2:J$202,6,0)</f>
        <v>1.4789999999999999E-2</v>
      </c>
      <c r="Q650" s="44">
        <f>VLOOKUP(H650,'Species List'!A$2:J$202,7,0)</f>
        <v>2.95</v>
      </c>
      <c r="R650" s="44" t="str">
        <f>VLOOKUP(H650,'Species List'!A$2:J$202,8,0)</f>
        <v>NA</v>
      </c>
      <c r="S650" s="44" t="str">
        <f>VLOOKUP(H650,'Species List'!A$2:J$202,9,0)</f>
        <v>NA</v>
      </c>
      <c r="T650" s="44">
        <f t="shared" si="76"/>
        <v>336.88050188091626</v>
      </c>
      <c r="U650" s="87" t="s">
        <v>450</v>
      </c>
      <c r="V650" s="91">
        <f t="shared" si="77"/>
        <v>336.88050188091626</v>
      </c>
    </row>
    <row r="651" spans="1:22" s="12" customFormat="1" ht="16">
      <c r="A651" s="35">
        <v>2019</v>
      </c>
      <c r="B651" s="36">
        <v>43545</v>
      </c>
      <c r="C651" s="12" t="s">
        <v>426</v>
      </c>
      <c r="D651" s="12" t="s">
        <v>440</v>
      </c>
      <c r="E651" s="12">
        <v>4</v>
      </c>
      <c r="F651" s="37">
        <v>0.51180555555555596</v>
      </c>
      <c r="G651" s="12">
        <v>29</v>
      </c>
      <c r="H651" s="12" t="s">
        <v>251</v>
      </c>
      <c r="I651" s="12" t="str">
        <f>VLOOKUP(H651,'[1]Species List'!A$2:I$202,2,0)</f>
        <v>Foureye Butterflyfish</v>
      </c>
      <c r="J651" s="38" t="str">
        <f>VLOOKUP(H651,'Species List'!A$2:J$202,3,0)</f>
        <v>Chaetodon capistratus</v>
      </c>
      <c r="K651" s="12" t="str">
        <f>VLOOKUP(H651,'[1]Species List'!A$2:I$202,4,0)</f>
        <v>Chaetodontidae</v>
      </c>
      <c r="L651" s="38" t="str">
        <f>VLOOKUP(H651,'Species List'!A$2:J$202,5,0)</f>
        <v>Carnivore</v>
      </c>
      <c r="M651" s="60">
        <v>13</v>
      </c>
      <c r="N651" s="60">
        <v>2</v>
      </c>
      <c r="O651" s="60"/>
      <c r="P651" s="44">
        <f>VLOOKUP(H651,'Species List'!A$2:J$202,6,0)</f>
        <v>2.512E-2</v>
      </c>
      <c r="Q651" s="44">
        <f>VLOOKUP(H651,'Species List'!A$2:J$202,7,0)</f>
        <v>3.1</v>
      </c>
      <c r="R651" s="44" t="str">
        <f>VLOOKUP(H651,'Species List'!A$2:J$202,8,0)</f>
        <v>NA</v>
      </c>
      <c r="S651" s="44" t="str">
        <f>VLOOKUP(H651,'Species List'!A$2:J$202,9,0)</f>
        <v>NA</v>
      </c>
      <c r="T651" s="44">
        <f t="shared" si="76"/>
        <v>71.325369011473867</v>
      </c>
      <c r="U651" s="87" t="s">
        <v>450</v>
      </c>
      <c r="V651" s="91">
        <f t="shared" si="77"/>
        <v>142.65073802294773</v>
      </c>
    </row>
    <row r="652" spans="1:22" s="12" customFormat="1" ht="16">
      <c r="A652" s="35">
        <v>2019</v>
      </c>
      <c r="B652" s="36">
        <v>43545</v>
      </c>
      <c r="C652" s="12" t="s">
        <v>426</v>
      </c>
      <c r="D652" s="12" t="s">
        <v>440</v>
      </c>
      <c r="E652" s="12">
        <v>4</v>
      </c>
      <c r="F652" s="37">
        <v>0.51180555555555596</v>
      </c>
      <c r="G652" s="12">
        <v>29</v>
      </c>
      <c r="H652" s="12" t="s">
        <v>256</v>
      </c>
      <c r="I652" s="12" t="str">
        <f>VLOOKUP(H652,'[1]Species List'!A$2:I$202,2,0)</f>
        <v>Graysby</v>
      </c>
      <c r="J652" s="38" t="str">
        <f>VLOOKUP(H652,'Species List'!A$2:J$202,3,0)</f>
        <v>Cephalopholis cruentata</v>
      </c>
      <c r="K652" s="12" t="str">
        <f>VLOOKUP(H652,'[1]Species List'!A$2:I$202,4,0)</f>
        <v>Serranidae</v>
      </c>
      <c r="L652" s="38" t="str">
        <f>VLOOKUP(H652,'Species List'!A$2:J$202,5,0)</f>
        <v>Carnivore</v>
      </c>
      <c r="M652" s="60">
        <v>20</v>
      </c>
      <c r="N652" s="60">
        <v>1</v>
      </c>
      <c r="O652" s="60"/>
      <c r="P652" s="44">
        <f>VLOOKUP(H652,'Species List'!A$2:J$202,6,0)</f>
        <v>1.1220000000000001E-2</v>
      </c>
      <c r="Q652" s="44">
        <f>VLOOKUP(H652,'Species List'!A$2:J$202,7,0)</f>
        <v>3.07</v>
      </c>
      <c r="R652" s="44" t="str">
        <f>VLOOKUP(H652,'Species List'!A$2:J$202,8,0)</f>
        <v>NA</v>
      </c>
      <c r="S652" s="44" t="str">
        <f>VLOOKUP(H652,'Species List'!A$2:J$202,9,0)</f>
        <v>NA</v>
      </c>
      <c r="T652" s="44">
        <f t="shared" si="76"/>
        <v>110.70186655152514</v>
      </c>
      <c r="U652" s="87" t="s">
        <v>450</v>
      </c>
      <c r="V652" s="91">
        <f t="shared" si="77"/>
        <v>110.70186655152514</v>
      </c>
    </row>
    <row r="653" spans="1:22" s="12" customFormat="1" ht="16">
      <c r="A653" s="35">
        <v>2019</v>
      </c>
      <c r="B653" s="36">
        <v>43545</v>
      </c>
      <c r="C653" s="12" t="s">
        <v>426</v>
      </c>
      <c r="D653" s="12" t="s">
        <v>440</v>
      </c>
      <c r="E653" s="12">
        <v>4</v>
      </c>
      <c r="F653" s="37">
        <v>0.51180555555555596</v>
      </c>
      <c r="G653" s="12">
        <v>29</v>
      </c>
      <c r="H653" s="12" t="s">
        <v>273</v>
      </c>
      <c r="I653" s="12" t="str">
        <f>VLOOKUP(H653,'[1]Species List'!A$2:I$202,2,0)</f>
        <v>Porcupinefish</v>
      </c>
      <c r="J653" s="38" t="str">
        <f>VLOOKUP(H653,'Species List'!A$2:J$202,3,0)</f>
        <v>Diodon hystrix</v>
      </c>
      <c r="K653" s="12" t="str">
        <f>VLOOKUP(H653,'[1]Species List'!A$2:I$202,4,0)</f>
        <v>Diodontidae</v>
      </c>
      <c r="L653" s="38" t="str">
        <f>VLOOKUP(H653,'Species List'!A$2:J$202,5,0)</f>
        <v>Carnivore</v>
      </c>
      <c r="M653" s="60">
        <v>33</v>
      </c>
      <c r="N653" s="60">
        <v>1</v>
      </c>
      <c r="O653" s="60"/>
      <c r="P653" s="44">
        <f>VLOOKUP(H653,'Species List'!A$2:J$202,6,0)</f>
        <v>6.6070000000000004E-2</v>
      </c>
      <c r="Q653" s="44">
        <f>VLOOKUP(H653,'Species List'!A$2:J$202,7,0)</f>
        <v>2.84</v>
      </c>
      <c r="R653" s="44" t="str">
        <f>VLOOKUP(H653,'Species List'!A$2:J$202,8,0)</f>
        <v>NA</v>
      </c>
      <c r="S653" s="44" t="str">
        <f>VLOOKUP(H653,'Species List'!A$2:J$202,9,0)</f>
        <v>NA</v>
      </c>
      <c r="T653" s="44">
        <f t="shared" si="76"/>
        <v>1357.0126497274341</v>
      </c>
      <c r="U653" s="87" t="s">
        <v>450</v>
      </c>
      <c r="V653" s="91">
        <f t="shared" si="77"/>
        <v>1357.0126497274341</v>
      </c>
    </row>
    <row r="654" spans="1:22" s="12" customFormat="1" ht="16">
      <c r="A654" s="35">
        <v>2019</v>
      </c>
      <c r="B654" s="36">
        <v>43545</v>
      </c>
      <c r="C654" s="12" t="s">
        <v>426</v>
      </c>
      <c r="D654" s="12" t="s">
        <v>440</v>
      </c>
      <c r="E654" s="12">
        <v>4</v>
      </c>
      <c r="F654" s="37">
        <v>0.51180555555555596</v>
      </c>
      <c r="G654" s="12">
        <v>29</v>
      </c>
      <c r="H654" s="12" t="s">
        <v>373</v>
      </c>
      <c r="I654" s="12" t="str">
        <f>VLOOKUP(H654,'[1]Species List'!A$2:I$202,2,0)</f>
        <v>Goatfish</v>
      </c>
      <c r="J654" s="38" t="str">
        <f>VLOOKUP(H654,'Species List'!A$2:J$202,3,0)</f>
        <v>Mulloidichthys martinicus</v>
      </c>
      <c r="K654" s="12" t="str">
        <f>VLOOKUP(H654,'[1]Species List'!A$2:I$202,4,0)</f>
        <v>Mullidae</v>
      </c>
      <c r="L654" s="38" t="str">
        <f>VLOOKUP(H654,'Species List'!A$2:J$202,5,0)</f>
        <v>Carnivore</v>
      </c>
      <c r="M654" s="60">
        <v>15</v>
      </c>
      <c r="N654" s="60">
        <v>3</v>
      </c>
      <c r="O654" s="60"/>
      <c r="P654" s="44">
        <f>VLOOKUP(H654,'Species List'!A$2:J$202,6,0)</f>
        <v>9.7699999999999992E-3</v>
      </c>
      <c r="Q654" s="44">
        <f>VLOOKUP(H654,'Species List'!A$2:J$202,7,0)</f>
        <v>3.12</v>
      </c>
      <c r="R654" s="44" t="str">
        <f>VLOOKUP(H654,'Species List'!A$2:J$202,8,0)</f>
        <v>NA</v>
      </c>
      <c r="S654" s="44" t="str">
        <f>VLOOKUP(H654,'Species List'!A$2:J$202,9,0)</f>
        <v>NA</v>
      </c>
      <c r="T654" s="44">
        <f t="shared" si="76"/>
        <v>45.635129993427114</v>
      </c>
      <c r="U654" s="87" t="s">
        <v>450</v>
      </c>
      <c r="V654" s="91">
        <f t="shared" si="77"/>
        <v>136.90538998028134</v>
      </c>
    </row>
    <row r="655" spans="1:22" s="12" customFormat="1" ht="16">
      <c r="A655" s="35">
        <v>2019</v>
      </c>
      <c r="B655" s="36">
        <v>43545</v>
      </c>
      <c r="C655" s="12" t="s">
        <v>426</v>
      </c>
      <c r="D655" s="12" t="s">
        <v>440</v>
      </c>
      <c r="E655" s="12">
        <v>4</v>
      </c>
      <c r="F655" s="37">
        <v>0.51180555555555596</v>
      </c>
      <c r="G655" s="12">
        <v>29</v>
      </c>
      <c r="H655" s="12" t="s">
        <v>238</v>
      </c>
      <c r="I655" s="12" t="str">
        <f>VLOOKUP(H655,'[1]Species List'!A$2:I$202,2,0)</f>
        <v>Bluehead Wrasse</v>
      </c>
      <c r="J655" s="38" t="str">
        <f>VLOOKUP(H655,'Species List'!A$2:J$202,3,0)</f>
        <v>Thalassoma bifasciatum</v>
      </c>
      <c r="K655" s="12" t="str">
        <f>VLOOKUP(H655,'[1]Species List'!A$2:I$202,4,0)</f>
        <v>Labridae</v>
      </c>
      <c r="L655" s="38" t="str">
        <f>VLOOKUP(H655,'Species List'!A$2:J$202,5,0)</f>
        <v>Carnivore</v>
      </c>
      <c r="M655" s="60">
        <v>4</v>
      </c>
      <c r="N655" s="60">
        <v>6</v>
      </c>
      <c r="O655" s="60"/>
      <c r="P655" s="44">
        <f>VLOOKUP(H655,'Species List'!A$2:J$202,6,0)</f>
        <v>8.9099999999999995E-3</v>
      </c>
      <c r="Q655" s="44">
        <f>VLOOKUP(H655,'Species List'!A$2:J$202,7,0)</f>
        <v>3.01</v>
      </c>
      <c r="R655" s="44" t="str">
        <f>VLOOKUP(H655,'Species List'!A$2:J$202,8,0)</f>
        <v>NA</v>
      </c>
      <c r="S655" s="44" t="str">
        <f>VLOOKUP(H655,'Species List'!A$2:J$202,9,0)</f>
        <v>NA</v>
      </c>
      <c r="T655" s="44">
        <f t="shared" si="76"/>
        <v>0.5782002537554658</v>
      </c>
      <c r="U655" s="87" t="s">
        <v>450</v>
      </c>
      <c r="V655" s="91">
        <f t="shared" si="77"/>
        <v>3.4692015225327948</v>
      </c>
    </row>
    <row r="656" spans="1:22" s="12" customFormat="1" ht="16">
      <c r="A656" s="35">
        <v>2019</v>
      </c>
      <c r="B656" s="36">
        <v>43545</v>
      </c>
      <c r="C656" s="12" t="s">
        <v>426</v>
      </c>
      <c r="D656" s="12" t="s">
        <v>440</v>
      </c>
      <c r="E656" s="12">
        <v>4</v>
      </c>
      <c r="F656" s="37">
        <v>0.51180555555555596</v>
      </c>
      <c r="G656" s="12">
        <v>29</v>
      </c>
      <c r="H656" s="12" t="s">
        <v>227</v>
      </c>
      <c r="I656" s="12" t="str">
        <f>VLOOKUP(H656,'[1]Species List'!A$2:I$202,2,0)</f>
        <v>Hamlet spp.</v>
      </c>
      <c r="J656" s="38" t="str">
        <f>VLOOKUP(H656,'Species List'!A$2:J$202,3,0)</f>
        <v>Hypoplectrus puella</v>
      </c>
      <c r="K656" s="12" t="str">
        <f>VLOOKUP(H656,'[1]Species List'!A$2:I$202,4,0)</f>
        <v>Serranidae</v>
      </c>
      <c r="L656" s="38" t="str">
        <f>VLOOKUP(H656,'Species List'!A$2:J$202,5,0)</f>
        <v>Carnivore</v>
      </c>
      <c r="M656" s="60">
        <v>10</v>
      </c>
      <c r="N656" s="60">
        <v>1</v>
      </c>
      <c r="O656" s="60"/>
      <c r="P656" s="44">
        <f>VLOOKUP(H656,'Species List'!A$2:J$202,6,0)</f>
        <v>1.7780000000000001E-2</v>
      </c>
      <c r="Q656" s="44">
        <f>VLOOKUP(H656,'Species List'!A$2:J$202,7,0)</f>
        <v>3.03</v>
      </c>
      <c r="R656" s="44" t="str">
        <f>VLOOKUP(H656,'Species List'!A$2:J$202,8,0)</f>
        <v>NA</v>
      </c>
      <c r="S656" s="44" t="str">
        <f>VLOOKUP(H656,'Species List'!A$2:J$202,9,0)</f>
        <v>NA</v>
      </c>
      <c r="T656" s="44">
        <f t="shared" si="76"/>
        <v>19.051613247124653</v>
      </c>
      <c r="U656" s="87" t="s">
        <v>450</v>
      </c>
      <c r="V656" s="91">
        <f t="shared" si="77"/>
        <v>19.051613247124653</v>
      </c>
    </row>
    <row r="657" spans="1:22" s="12" customFormat="1" ht="16">
      <c r="A657" s="35">
        <v>2019</v>
      </c>
      <c r="B657" s="36">
        <v>43545</v>
      </c>
      <c r="C657" s="12" t="s">
        <v>426</v>
      </c>
      <c r="D657" s="12" t="s">
        <v>440</v>
      </c>
      <c r="E657" s="12">
        <v>4</v>
      </c>
      <c r="F657" s="37">
        <v>0.51180555555555596</v>
      </c>
      <c r="G657" s="12">
        <v>29</v>
      </c>
      <c r="H657" s="12" t="s">
        <v>310</v>
      </c>
      <c r="I657" s="12" t="str">
        <f>VLOOKUP(H657,'[1]Species List'!A$2:I$202,2,0)</f>
        <v>Yellowhead Wrasse</v>
      </c>
      <c r="J657" s="38" t="str">
        <f>VLOOKUP(H657,'Species List'!A$2:J$202,3,0)</f>
        <v>Halichoeres garnoti</v>
      </c>
      <c r="K657" s="12" t="str">
        <f>VLOOKUP(H657,'[1]Species List'!A$2:I$202,4,0)</f>
        <v>Labridae</v>
      </c>
      <c r="L657" s="38" t="str">
        <f>VLOOKUP(H657,'Species List'!A$2:J$202,5,0)</f>
        <v>Carnivore</v>
      </c>
      <c r="M657" s="60">
        <v>7</v>
      </c>
      <c r="N657" s="60">
        <v>4</v>
      </c>
      <c r="O657" s="60"/>
      <c r="P657" s="44">
        <f>VLOOKUP(H657,'Species List'!A$2:J$202,6,0)</f>
        <v>0.01</v>
      </c>
      <c r="Q657" s="44">
        <f>VLOOKUP(H657,'Species List'!A$2:J$202,7,0)</f>
        <v>3.13</v>
      </c>
      <c r="R657" s="44" t="str">
        <f>VLOOKUP(H657,'Species List'!A$2:J$202,8,0)</f>
        <v>NA</v>
      </c>
      <c r="S657" s="44" t="str">
        <f>VLOOKUP(H657,'Species List'!A$2:J$202,9,0)</f>
        <v>NA</v>
      </c>
      <c r="T657" s="44">
        <f t="shared" si="76"/>
        <v>4.4172996945205609</v>
      </c>
      <c r="U657" s="87" t="s">
        <v>450</v>
      </c>
      <c r="V657" s="91">
        <f t="shared" si="77"/>
        <v>17.669198778082244</v>
      </c>
    </row>
    <row r="658" spans="1:22" s="12" customFormat="1" ht="16">
      <c r="A658" s="35">
        <v>2019</v>
      </c>
      <c r="B658" s="36">
        <v>43545</v>
      </c>
      <c r="C658" s="12" t="s">
        <v>426</v>
      </c>
      <c r="D658" s="12" t="s">
        <v>440</v>
      </c>
      <c r="E658" s="12">
        <v>4</v>
      </c>
      <c r="F658" s="37">
        <v>0.51180555555555596</v>
      </c>
      <c r="G658" s="12">
        <v>29</v>
      </c>
      <c r="H658" s="12" t="s">
        <v>238</v>
      </c>
      <c r="I658" s="12" t="str">
        <f>VLOOKUP(H658,'[1]Species List'!A$2:I$202,2,0)</f>
        <v>Bluehead Wrasse</v>
      </c>
      <c r="J658" s="38" t="str">
        <f>VLOOKUP(H658,'Species List'!A$2:J$202,3,0)</f>
        <v>Thalassoma bifasciatum</v>
      </c>
      <c r="K658" s="12" t="str">
        <f>VLOOKUP(H658,'[1]Species List'!A$2:I$202,4,0)</f>
        <v>Labridae</v>
      </c>
      <c r="L658" s="38" t="str">
        <f>VLOOKUP(H658,'Species List'!A$2:J$202,5,0)</f>
        <v>Carnivore</v>
      </c>
      <c r="M658" s="60">
        <v>4</v>
      </c>
      <c r="N658" s="60">
        <v>5</v>
      </c>
      <c r="O658" s="60"/>
      <c r="P658" s="44">
        <f>VLOOKUP(H658,'Species List'!A$2:J$202,6,0)</f>
        <v>8.9099999999999995E-3</v>
      </c>
      <c r="Q658" s="44">
        <f>VLOOKUP(H658,'Species List'!A$2:J$202,7,0)</f>
        <v>3.01</v>
      </c>
      <c r="R658" s="44" t="str">
        <f>VLOOKUP(H658,'Species List'!A$2:J$202,8,0)</f>
        <v>NA</v>
      </c>
      <c r="S658" s="44" t="str">
        <f>VLOOKUP(H658,'Species List'!A$2:J$202,9,0)</f>
        <v>NA</v>
      </c>
      <c r="T658" s="44">
        <f t="shared" si="76"/>
        <v>0.5782002537554658</v>
      </c>
      <c r="U658" s="87" t="s">
        <v>450</v>
      </c>
      <c r="V658" s="91">
        <f t="shared" si="77"/>
        <v>2.891001268777329</v>
      </c>
    </row>
    <row r="659" spans="1:22" s="12" customFormat="1" ht="16">
      <c r="A659" s="35">
        <v>2019</v>
      </c>
      <c r="B659" s="36">
        <v>43545</v>
      </c>
      <c r="C659" s="12" t="s">
        <v>426</v>
      </c>
      <c r="D659" s="12" t="s">
        <v>440</v>
      </c>
      <c r="E659" s="12">
        <v>4</v>
      </c>
      <c r="F659" s="37">
        <v>0.51180555555555596</v>
      </c>
      <c r="G659" s="12">
        <v>29</v>
      </c>
      <c r="H659" s="12" t="s">
        <v>302</v>
      </c>
      <c r="I659" s="12" t="str">
        <f>VLOOKUP(H659,'[1]Species List'!A$2:I$202,2,0)</f>
        <v>Stoplight Parrotfish</v>
      </c>
      <c r="J659" s="38" t="str">
        <f>VLOOKUP(H659,'Species List'!A$2:J$202,3,0)</f>
        <v>Sparisoma viride</v>
      </c>
      <c r="K659" s="12" t="str">
        <f>VLOOKUP(H659,'[1]Species List'!A$2:I$202,4,0)</f>
        <v>Scaridae</v>
      </c>
      <c r="L659" s="38" t="str">
        <f>VLOOKUP(H659,'Species List'!A$2:J$202,5,0)</f>
        <v>Herbivore</v>
      </c>
      <c r="M659" s="60">
        <v>30</v>
      </c>
      <c r="N659" s="60">
        <v>1</v>
      </c>
      <c r="O659" s="60" t="s">
        <v>368</v>
      </c>
      <c r="P659" s="44">
        <f>VLOOKUP(H659,'Species List'!A$2:J$202,6,0)</f>
        <v>1.38E-2</v>
      </c>
      <c r="Q659" s="44">
        <f>VLOOKUP(H659,'Species List'!A$2:J$202,7,0)</f>
        <v>3.04</v>
      </c>
      <c r="R659" s="44">
        <f>VLOOKUP(H659,'Species List'!A$2:J$202,8,0)</f>
        <v>-4.4317000000000002</v>
      </c>
      <c r="S659" s="44">
        <f>VLOOKUP(H659,'Species List'!A$2:J$202,9,0)</f>
        <v>2.9051</v>
      </c>
      <c r="T659" s="44">
        <f t="shared" si="76"/>
        <v>426.90151962585236</v>
      </c>
      <c r="U659" s="88">
        <f t="shared" ref="U659:U669" si="78">10^(R659+(S659*LOG(M659*10)))</f>
        <v>581.54718397712224</v>
      </c>
      <c r="V659" s="91">
        <f t="shared" ref="V659:V669" si="79">N659*U659</f>
        <v>581.54718397712224</v>
      </c>
    </row>
    <row r="660" spans="1:22" s="12" customFormat="1" ht="16">
      <c r="A660" s="35">
        <v>2019</v>
      </c>
      <c r="B660" s="36">
        <v>43545</v>
      </c>
      <c r="C660" s="12" t="s">
        <v>426</v>
      </c>
      <c r="D660" s="12" t="s">
        <v>440</v>
      </c>
      <c r="E660" s="12">
        <v>4</v>
      </c>
      <c r="F660" s="37">
        <v>0.51180555555555596</v>
      </c>
      <c r="G660" s="12">
        <v>29</v>
      </c>
      <c r="H660" s="12" t="s">
        <v>274</v>
      </c>
      <c r="I660" s="12" t="str">
        <f>VLOOKUP(H660,'[1]Species List'!A$2:I$202,2,0)</f>
        <v>Princess Parrotfish</v>
      </c>
      <c r="J660" s="38" t="str">
        <f>VLOOKUP(H660,'Species List'!A$2:J$202,3,0)</f>
        <v>Scarus taeniopterus</v>
      </c>
      <c r="K660" s="12" t="str">
        <f>VLOOKUP(H660,'[1]Species List'!A$2:I$202,4,0)</f>
        <v>Scaridae</v>
      </c>
      <c r="L660" s="38" t="str">
        <f>VLOOKUP(H660,'Species List'!A$2:J$202,5,0)</f>
        <v>Herbivore</v>
      </c>
      <c r="M660" s="60">
        <v>17</v>
      </c>
      <c r="N660" s="60">
        <v>2</v>
      </c>
      <c r="O660" s="60" t="s">
        <v>368</v>
      </c>
      <c r="P660" s="44">
        <f>VLOOKUP(H660,'Species List'!A$2:J$202,6,0)</f>
        <v>3.3500000000000002E-2</v>
      </c>
      <c r="Q660" s="44">
        <f>VLOOKUP(H660,'Species List'!A$2:J$202,7,0)</f>
        <v>2.7086000000000001</v>
      </c>
      <c r="R660" s="44">
        <f>VLOOKUP(H660,'Species List'!A$2:J$202,8,0)</f>
        <v>-3.2256999999999998</v>
      </c>
      <c r="S660" s="44">
        <f>VLOOKUP(H660,'Species List'!A$2:J$202,9,0)</f>
        <v>2.3852000000000002</v>
      </c>
      <c r="T660" s="44">
        <f t="shared" si="76"/>
        <v>72.083979665360687</v>
      </c>
      <c r="U660" s="88">
        <f t="shared" si="78"/>
        <v>124.27013418228138</v>
      </c>
      <c r="V660" s="91">
        <f t="shared" si="79"/>
        <v>248.54026836456276</v>
      </c>
    </row>
    <row r="661" spans="1:22" s="12" customFormat="1" ht="16">
      <c r="A661" s="35">
        <v>2019</v>
      </c>
      <c r="B661" s="36">
        <v>43545</v>
      </c>
      <c r="C661" s="12" t="s">
        <v>426</v>
      </c>
      <c r="D661" s="12" t="s">
        <v>440</v>
      </c>
      <c r="E661" s="12">
        <v>4</v>
      </c>
      <c r="F661" s="37">
        <v>0.51180555555555596</v>
      </c>
      <c r="G661" s="12">
        <v>29</v>
      </c>
      <c r="H661" s="12" t="s">
        <v>274</v>
      </c>
      <c r="I661" s="12" t="str">
        <f>VLOOKUP(H661,'[1]Species List'!A$2:I$202,2,0)</f>
        <v>Princess Parrotfish</v>
      </c>
      <c r="J661" s="38" t="str">
        <f>VLOOKUP(H661,'Species List'!A$2:J$202,3,0)</f>
        <v>Scarus taeniopterus</v>
      </c>
      <c r="K661" s="12" t="str">
        <f>VLOOKUP(H661,'[1]Species List'!A$2:I$202,4,0)</f>
        <v>Scaridae</v>
      </c>
      <c r="L661" s="38" t="str">
        <f>VLOOKUP(H661,'Species List'!A$2:J$202,5,0)</f>
        <v>Herbivore</v>
      </c>
      <c r="M661" s="60">
        <v>33</v>
      </c>
      <c r="N661" s="60">
        <v>1</v>
      </c>
      <c r="O661" s="60" t="s">
        <v>369</v>
      </c>
      <c r="P661" s="44">
        <f>VLOOKUP(H661,'Species List'!A$2:J$202,6,0)</f>
        <v>3.3500000000000002E-2</v>
      </c>
      <c r="Q661" s="44">
        <f>VLOOKUP(H661,'Species List'!A$2:J$202,7,0)</f>
        <v>2.7086000000000001</v>
      </c>
      <c r="R661" s="44">
        <f>VLOOKUP(H661,'Species List'!A$2:J$202,8,0)</f>
        <v>-3.2256999999999998</v>
      </c>
      <c r="S661" s="44">
        <f>VLOOKUP(H661,'Species List'!A$2:J$202,9,0)</f>
        <v>2.3852000000000002</v>
      </c>
      <c r="T661" s="44">
        <f t="shared" si="76"/>
        <v>434.60194397652009</v>
      </c>
      <c r="U661" s="88">
        <f t="shared" si="78"/>
        <v>604.58789760290301</v>
      </c>
      <c r="V661" s="91">
        <f t="shared" si="79"/>
        <v>604.58789760290301</v>
      </c>
    </row>
    <row r="662" spans="1:22" s="12" customFormat="1" ht="16">
      <c r="A662" s="35">
        <v>2019</v>
      </c>
      <c r="B662" s="36">
        <v>43545</v>
      </c>
      <c r="C662" s="12" t="s">
        <v>426</v>
      </c>
      <c r="D662" s="12" t="s">
        <v>440</v>
      </c>
      <c r="E662" s="12">
        <v>4</v>
      </c>
      <c r="F662" s="37">
        <v>0.51180555555555596</v>
      </c>
      <c r="G662" s="12">
        <v>29</v>
      </c>
      <c r="H662" s="12" t="s">
        <v>280</v>
      </c>
      <c r="I662" s="12" t="str">
        <f>VLOOKUP(H662,'[1]Species List'!A$2:I$202,2,0)</f>
        <v>Redband Parrotfish</v>
      </c>
      <c r="J662" s="38" t="str">
        <f>VLOOKUP(H662,'Species List'!A$2:J$202,3,0)</f>
        <v>Sparisoma aurofrenatum</v>
      </c>
      <c r="K662" s="12" t="str">
        <f>VLOOKUP(H662,'[1]Species List'!A$2:I$202,4,0)</f>
        <v>Scaridae</v>
      </c>
      <c r="L662" s="38" t="str">
        <f>VLOOKUP(H662,'Species List'!A$2:J$202,5,0)</f>
        <v>Herbivore</v>
      </c>
      <c r="M662" s="60">
        <v>31</v>
      </c>
      <c r="N662" s="60">
        <v>1</v>
      </c>
      <c r="O662" s="60" t="s">
        <v>368</v>
      </c>
      <c r="P662" s="44">
        <f>VLOOKUP(H662,'Species List'!A$2:J$202,6,0)</f>
        <v>1.072E-2</v>
      </c>
      <c r="Q662" s="44">
        <f>VLOOKUP(H662,'Species List'!A$2:J$202,7,0)</f>
        <v>3.12</v>
      </c>
      <c r="R662" s="44">
        <f>VLOOKUP(H662,'Species List'!A$2:J$202,8,0)</f>
        <v>-4.0781000000000001</v>
      </c>
      <c r="S662" s="44">
        <f>VLOOKUP(H662,'Species List'!A$2:J$202,9,0)</f>
        <v>2.7437999999999998</v>
      </c>
      <c r="T662" s="44">
        <f t="shared" si="76"/>
        <v>482.21783638087805</v>
      </c>
      <c r="U662" s="88">
        <f t="shared" si="78"/>
        <v>572.39814222277278</v>
      </c>
      <c r="V662" s="91">
        <f t="shared" si="79"/>
        <v>572.39814222277278</v>
      </c>
    </row>
    <row r="663" spans="1:22" s="12" customFormat="1" ht="16">
      <c r="A663" s="35">
        <v>2019</v>
      </c>
      <c r="B663" s="36">
        <v>43545</v>
      </c>
      <c r="C663" s="12" t="s">
        <v>426</v>
      </c>
      <c r="D663" s="12" t="s">
        <v>440</v>
      </c>
      <c r="E663" s="12">
        <v>4</v>
      </c>
      <c r="F663" s="37">
        <v>0.51180555555555596</v>
      </c>
      <c r="G663" s="12">
        <v>29</v>
      </c>
      <c r="H663" s="12" t="s">
        <v>237</v>
      </c>
      <c r="I663" s="12" t="str">
        <f>VLOOKUP(H663,'[1]Species List'!A$2:I$202,2,0)</f>
        <v>Blue Tang</v>
      </c>
      <c r="J663" s="38" t="str">
        <f>VLOOKUP(H663,'Species List'!A$2:J$202,3,0)</f>
        <v>Acanthurus coeruleus</v>
      </c>
      <c r="K663" s="12" t="str">
        <f>VLOOKUP(H663,'[1]Species List'!A$2:I$202,4,0)</f>
        <v>Acanthuridae</v>
      </c>
      <c r="L663" s="38" t="str">
        <f>VLOOKUP(H663,'Species List'!A$2:J$202,5,0)</f>
        <v>Herbivore</v>
      </c>
      <c r="M663" s="60">
        <v>20</v>
      </c>
      <c r="N663" s="60">
        <v>1</v>
      </c>
      <c r="O663" s="60"/>
      <c r="P663" s="44">
        <f>VLOOKUP(H663,'Species List'!A$2:J$202,6,0)</f>
        <v>2.512E-2</v>
      </c>
      <c r="Q663" s="44">
        <f>VLOOKUP(H663,'Species List'!A$2:J$202,7,0)</f>
        <v>2.96</v>
      </c>
      <c r="R663" s="44">
        <f>VLOOKUP(H663,'Species List'!A$2:J$202,8,0)</f>
        <v>-2.8241999999999998</v>
      </c>
      <c r="S663" s="44">
        <f>VLOOKUP(H663,'Species List'!A$2:J$202,9,0)</f>
        <v>2.2637999999999998</v>
      </c>
      <c r="T663" s="44">
        <f t="shared" si="76"/>
        <v>178.26595997942468</v>
      </c>
      <c r="U663" s="88">
        <f t="shared" si="78"/>
        <v>242.58933511332035</v>
      </c>
      <c r="V663" s="91">
        <f t="shared" si="79"/>
        <v>242.58933511332035</v>
      </c>
    </row>
    <row r="664" spans="1:22" s="12" customFormat="1" ht="16">
      <c r="A664" s="35">
        <v>2019</v>
      </c>
      <c r="B664" s="36">
        <v>43545</v>
      </c>
      <c r="C664" s="12" t="s">
        <v>426</v>
      </c>
      <c r="D664" s="12" t="s">
        <v>440</v>
      </c>
      <c r="E664" s="12">
        <v>4</v>
      </c>
      <c r="F664" s="37">
        <v>0.51180555555555596</v>
      </c>
      <c r="G664" s="12">
        <v>29</v>
      </c>
      <c r="H664" s="12" t="s">
        <v>274</v>
      </c>
      <c r="I664" s="12" t="str">
        <f>VLOOKUP(H664,'[1]Species List'!A$2:I$202,2,0)</f>
        <v>Princess Parrotfish</v>
      </c>
      <c r="J664" s="38" t="str">
        <f>VLOOKUP(H664,'Species List'!A$2:J$202,3,0)</f>
        <v>Scarus taeniopterus</v>
      </c>
      <c r="K664" s="12" t="str">
        <f>VLOOKUP(H664,'[1]Species List'!A$2:I$202,4,0)</f>
        <v>Scaridae</v>
      </c>
      <c r="L664" s="38" t="str">
        <f>VLOOKUP(H664,'Species List'!A$2:J$202,5,0)</f>
        <v>Herbivore</v>
      </c>
      <c r="M664" s="60">
        <v>25</v>
      </c>
      <c r="N664" s="60">
        <v>3</v>
      </c>
      <c r="O664" s="60" t="s">
        <v>368</v>
      </c>
      <c r="P664" s="44">
        <f>VLOOKUP(H664,'Species List'!A$2:J$202,6,0)</f>
        <v>3.3500000000000002E-2</v>
      </c>
      <c r="Q664" s="44">
        <f>VLOOKUP(H664,'Species List'!A$2:J$202,7,0)</f>
        <v>2.7086000000000001</v>
      </c>
      <c r="R664" s="44">
        <f>VLOOKUP(H664,'Species List'!A$2:J$202,8,0)</f>
        <v>-3.2256999999999998</v>
      </c>
      <c r="S664" s="44">
        <f>VLOOKUP(H664,'Species List'!A$2:J$202,9,0)</f>
        <v>2.3852000000000002</v>
      </c>
      <c r="T664" s="44">
        <f t="shared" si="76"/>
        <v>204.88261780856331</v>
      </c>
      <c r="U664" s="88">
        <f t="shared" si="78"/>
        <v>311.79310623759653</v>
      </c>
      <c r="V664" s="91">
        <f t="shared" si="79"/>
        <v>935.37931871278965</v>
      </c>
    </row>
    <row r="665" spans="1:22" s="12" customFormat="1" ht="16">
      <c r="A665" s="35">
        <v>2019</v>
      </c>
      <c r="B665" s="36">
        <v>43545</v>
      </c>
      <c r="C665" s="12" t="s">
        <v>426</v>
      </c>
      <c r="D665" s="12" t="s">
        <v>440</v>
      </c>
      <c r="E665" s="12">
        <v>4</v>
      </c>
      <c r="F665" s="37">
        <v>0.51180555555555596</v>
      </c>
      <c r="G665" s="12">
        <v>29</v>
      </c>
      <c r="H665" s="12" t="s">
        <v>302</v>
      </c>
      <c r="I665" s="12" t="str">
        <f>VLOOKUP(H665,'[1]Species List'!A$2:I$202,2,0)</f>
        <v>Stoplight Parrotfish</v>
      </c>
      <c r="J665" s="38" t="str">
        <f>VLOOKUP(H665,'Species List'!A$2:J$202,3,0)</f>
        <v>Sparisoma viride</v>
      </c>
      <c r="K665" s="12" t="str">
        <f>VLOOKUP(H665,'[1]Species List'!A$2:I$202,4,0)</f>
        <v>Scaridae</v>
      </c>
      <c r="L665" s="38" t="str">
        <f>VLOOKUP(H665,'Species List'!A$2:J$202,5,0)</f>
        <v>Herbivore</v>
      </c>
      <c r="M665" s="60">
        <v>30</v>
      </c>
      <c r="N665" s="60">
        <v>1</v>
      </c>
      <c r="O665" s="60" t="s">
        <v>368</v>
      </c>
      <c r="P665" s="44">
        <f>VLOOKUP(H665,'Species List'!A$2:J$202,6,0)</f>
        <v>1.38E-2</v>
      </c>
      <c r="Q665" s="44">
        <f>VLOOKUP(H665,'Species List'!A$2:J$202,7,0)</f>
        <v>3.04</v>
      </c>
      <c r="R665" s="44">
        <f>VLOOKUP(H665,'Species List'!A$2:J$202,8,0)</f>
        <v>-4.4317000000000002</v>
      </c>
      <c r="S665" s="44">
        <f>VLOOKUP(H665,'Species List'!A$2:J$202,9,0)</f>
        <v>2.9051</v>
      </c>
      <c r="T665" s="44">
        <f t="shared" si="76"/>
        <v>426.90151962585236</v>
      </c>
      <c r="U665" s="88">
        <f t="shared" si="78"/>
        <v>581.54718397712224</v>
      </c>
      <c r="V665" s="91">
        <f t="shared" si="79"/>
        <v>581.54718397712224</v>
      </c>
    </row>
    <row r="666" spans="1:22" s="12" customFormat="1" ht="16">
      <c r="A666" s="35">
        <v>2019</v>
      </c>
      <c r="B666" s="36">
        <v>43545</v>
      </c>
      <c r="C666" s="12" t="s">
        <v>426</v>
      </c>
      <c r="D666" s="12" t="s">
        <v>440</v>
      </c>
      <c r="E666" s="12">
        <v>4</v>
      </c>
      <c r="F666" s="37">
        <v>0.51180555555555596</v>
      </c>
      <c r="G666" s="12">
        <v>29</v>
      </c>
      <c r="H666" s="12" t="s">
        <v>237</v>
      </c>
      <c r="I666" s="12" t="str">
        <f>VLOOKUP(H666,'[1]Species List'!A$2:I$202,2,0)</f>
        <v>Blue Tang</v>
      </c>
      <c r="J666" s="38" t="str">
        <f>VLOOKUP(H666,'Species List'!A$2:J$202,3,0)</f>
        <v>Acanthurus coeruleus</v>
      </c>
      <c r="K666" s="12" t="str">
        <f>VLOOKUP(H666,'[1]Species List'!A$2:I$202,4,0)</f>
        <v>Acanthuridae</v>
      </c>
      <c r="L666" s="38" t="str">
        <f>VLOOKUP(H666,'Species List'!A$2:J$202,5,0)</f>
        <v>Herbivore</v>
      </c>
      <c r="M666" s="60">
        <v>15</v>
      </c>
      <c r="N666" s="60">
        <v>1</v>
      </c>
      <c r="O666" s="60"/>
      <c r="P666" s="44">
        <f>VLOOKUP(H666,'Species List'!A$2:J$202,6,0)</f>
        <v>2.512E-2</v>
      </c>
      <c r="Q666" s="44">
        <f>VLOOKUP(H666,'Species List'!A$2:J$202,7,0)</f>
        <v>2.96</v>
      </c>
      <c r="R666" s="44">
        <f>VLOOKUP(H666,'Species List'!A$2:J$202,8,0)</f>
        <v>-2.8241999999999998</v>
      </c>
      <c r="S666" s="44">
        <f>VLOOKUP(H666,'Species List'!A$2:J$202,9,0)</f>
        <v>2.2637999999999998</v>
      </c>
      <c r="T666" s="44">
        <f t="shared" si="76"/>
        <v>76.076366478829684</v>
      </c>
      <c r="U666" s="88">
        <f t="shared" si="78"/>
        <v>126.48394196747614</v>
      </c>
      <c r="V666" s="91">
        <f t="shared" si="79"/>
        <v>126.48394196747614</v>
      </c>
    </row>
    <row r="667" spans="1:22" s="12" customFormat="1" ht="16">
      <c r="A667" s="35">
        <v>2019</v>
      </c>
      <c r="B667" s="36">
        <v>43545</v>
      </c>
      <c r="C667" s="12" t="s">
        <v>426</v>
      </c>
      <c r="D667" s="12" t="s">
        <v>440</v>
      </c>
      <c r="E667" s="12">
        <v>4</v>
      </c>
      <c r="F667" s="37">
        <v>0.51180555555555596</v>
      </c>
      <c r="G667" s="12">
        <v>29</v>
      </c>
      <c r="H667" s="12" t="s">
        <v>280</v>
      </c>
      <c r="I667" s="12" t="str">
        <f>VLOOKUP(H667,'[1]Species List'!A$2:I$202,2,0)</f>
        <v>Redband Parrotfish</v>
      </c>
      <c r="J667" s="38" t="str">
        <f>VLOOKUP(H667,'Species List'!A$2:J$202,3,0)</f>
        <v>Sparisoma aurofrenatum</v>
      </c>
      <c r="K667" s="12" t="str">
        <f>VLOOKUP(H667,'[1]Species List'!A$2:I$202,4,0)</f>
        <v>Scaridae</v>
      </c>
      <c r="L667" s="38" t="str">
        <f>VLOOKUP(H667,'Species List'!A$2:J$202,5,0)</f>
        <v>Herbivore</v>
      </c>
      <c r="M667" s="60">
        <v>13</v>
      </c>
      <c r="N667" s="60">
        <v>1</v>
      </c>
      <c r="O667" s="60" t="s">
        <v>375</v>
      </c>
      <c r="P667" s="44">
        <f>VLOOKUP(H667,'Species List'!A$2:J$202,6,0)</f>
        <v>1.072E-2</v>
      </c>
      <c r="Q667" s="44">
        <f>VLOOKUP(H667,'Species List'!A$2:J$202,7,0)</f>
        <v>3.12</v>
      </c>
      <c r="R667" s="44">
        <f>VLOOKUP(H667,'Species List'!A$2:J$202,8,0)</f>
        <v>-4.0781000000000001</v>
      </c>
      <c r="S667" s="44">
        <f>VLOOKUP(H667,'Species List'!A$2:J$202,9,0)</f>
        <v>2.7437999999999998</v>
      </c>
      <c r="T667" s="44">
        <f t="shared" si="76"/>
        <v>32.040408504285118</v>
      </c>
      <c r="U667" s="88">
        <f t="shared" si="78"/>
        <v>52.739713965167816</v>
      </c>
      <c r="V667" s="91">
        <f t="shared" si="79"/>
        <v>52.739713965167816</v>
      </c>
    </row>
    <row r="668" spans="1:22" s="12" customFormat="1" ht="16">
      <c r="A668" s="35">
        <v>2019</v>
      </c>
      <c r="B668" s="36">
        <v>43545</v>
      </c>
      <c r="C668" s="12" t="s">
        <v>426</v>
      </c>
      <c r="D668" s="12" t="s">
        <v>440</v>
      </c>
      <c r="E668" s="12">
        <v>4</v>
      </c>
      <c r="F668" s="37">
        <v>0.51180555555555596</v>
      </c>
      <c r="G668" s="12">
        <v>29</v>
      </c>
      <c r="H668" s="12" t="s">
        <v>274</v>
      </c>
      <c r="I668" s="12" t="str">
        <f>VLOOKUP(H668,'[1]Species List'!A$2:I$202,2,0)</f>
        <v>Princess Parrotfish</v>
      </c>
      <c r="J668" s="38" t="str">
        <f>VLOOKUP(H668,'Species List'!A$2:J$202,3,0)</f>
        <v>Scarus taeniopterus</v>
      </c>
      <c r="K668" s="12" t="str">
        <f>VLOOKUP(H668,'[1]Species List'!A$2:I$202,4,0)</f>
        <v>Scaridae</v>
      </c>
      <c r="L668" s="38" t="str">
        <f>VLOOKUP(H668,'Species List'!A$2:J$202,5,0)</f>
        <v>Herbivore</v>
      </c>
      <c r="M668" s="60">
        <v>35</v>
      </c>
      <c r="N668" s="60">
        <v>1</v>
      </c>
      <c r="O668" s="60" t="s">
        <v>369</v>
      </c>
      <c r="P668" s="44">
        <f>VLOOKUP(H668,'Species List'!A$2:J$202,6,0)</f>
        <v>3.3500000000000002E-2</v>
      </c>
      <c r="Q668" s="44">
        <f>VLOOKUP(H668,'Species List'!A$2:J$202,7,0)</f>
        <v>2.7086000000000001</v>
      </c>
      <c r="R668" s="44">
        <f>VLOOKUP(H668,'Species List'!A$2:J$202,8,0)</f>
        <v>-3.2256999999999998</v>
      </c>
      <c r="S668" s="44">
        <f>VLOOKUP(H668,'Species List'!A$2:J$202,9,0)</f>
        <v>2.3852000000000002</v>
      </c>
      <c r="T668" s="44">
        <f t="shared" si="76"/>
        <v>509.69164193306045</v>
      </c>
      <c r="U668" s="88">
        <f t="shared" si="78"/>
        <v>695.68253305220139</v>
      </c>
      <c r="V668" s="91">
        <f t="shared" si="79"/>
        <v>695.68253305220139</v>
      </c>
    </row>
    <row r="669" spans="1:22" s="12" customFormat="1" ht="16">
      <c r="A669" s="35">
        <v>2019</v>
      </c>
      <c r="B669" s="36">
        <v>43545</v>
      </c>
      <c r="C669" s="12" t="s">
        <v>426</v>
      </c>
      <c r="D669" s="12" t="s">
        <v>440</v>
      </c>
      <c r="E669" s="12">
        <v>4</v>
      </c>
      <c r="F669" s="37">
        <v>0.51180555555555596</v>
      </c>
      <c r="G669" s="12">
        <v>29</v>
      </c>
      <c r="H669" s="12" t="s">
        <v>302</v>
      </c>
      <c r="I669" s="12" t="str">
        <f>VLOOKUP(H669,'[1]Species List'!A$2:I$202,2,0)</f>
        <v>Stoplight Parrotfish</v>
      </c>
      <c r="J669" s="38" t="str">
        <f>VLOOKUP(H669,'Species List'!A$2:J$202,3,0)</f>
        <v>Sparisoma viride</v>
      </c>
      <c r="K669" s="12" t="str">
        <f>VLOOKUP(H669,'[1]Species List'!A$2:I$202,4,0)</f>
        <v>Scaridae</v>
      </c>
      <c r="L669" s="38" t="str">
        <f>VLOOKUP(H669,'Species List'!A$2:J$202,5,0)</f>
        <v>Herbivore</v>
      </c>
      <c r="M669" s="60">
        <v>34</v>
      </c>
      <c r="N669" s="60">
        <v>1</v>
      </c>
      <c r="O669" s="60" t="s">
        <v>369</v>
      </c>
      <c r="P669" s="44">
        <f>VLOOKUP(H669,'Species List'!A$2:J$202,6,0)</f>
        <v>1.38E-2</v>
      </c>
      <c r="Q669" s="44">
        <f>VLOOKUP(H669,'Species List'!A$2:J$202,7,0)</f>
        <v>3.04</v>
      </c>
      <c r="R669" s="44">
        <f>VLOOKUP(H669,'Species List'!A$2:J$202,8,0)</f>
        <v>-4.4317000000000002</v>
      </c>
      <c r="S669" s="44">
        <f>VLOOKUP(H669,'Species List'!A$2:J$202,9,0)</f>
        <v>2.9051</v>
      </c>
      <c r="T669" s="44">
        <f t="shared" si="76"/>
        <v>624.56119053872885</v>
      </c>
      <c r="U669" s="88">
        <f t="shared" si="78"/>
        <v>836.56444365737127</v>
      </c>
      <c r="V669" s="91">
        <f t="shared" si="79"/>
        <v>836.56444365737127</v>
      </c>
    </row>
    <row r="670" spans="1:22" s="12" customFormat="1" ht="16">
      <c r="A670" s="35">
        <v>2019</v>
      </c>
      <c r="B670" s="36">
        <v>43545</v>
      </c>
      <c r="C670" s="12" t="s">
        <v>426</v>
      </c>
      <c r="D670" s="12" t="s">
        <v>440</v>
      </c>
      <c r="E670" s="12">
        <v>4</v>
      </c>
      <c r="F670" s="37">
        <v>0.51180555555555596</v>
      </c>
      <c r="G670" s="12">
        <v>29</v>
      </c>
      <c r="H670" s="12" t="s">
        <v>242</v>
      </c>
      <c r="I670" s="12" t="str">
        <f>VLOOKUP(H670,'[1]Species List'!A$2:I$202,2,0)</f>
        <v xml:space="preserve">Sharp-nose puffer </v>
      </c>
      <c r="J670" s="38" t="str">
        <f>VLOOKUP(H670,'Species List'!A$2:J$202,3,0)</f>
        <v>Canthigaster rostrata</v>
      </c>
      <c r="K670" s="12" t="str">
        <f>VLOOKUP(H670,'[1]Species List'!A$2:I$202,4,0)</f>
        <v>Tetraodontidae</v>
      </c>
      <c r="L670" s="38" t="str">
        <f>VLOOKUP(H670,'Species List'!A$2:J$202,5,0)</f>
        <v>Omnivore</v>
      </c>
      <c r="M670" s="60">
        <v>4</v>
      </c>
      <c r="N670" s="60">
        <v>10</v>
      </c>
      <c r="O670" s="60"/>
      <c r="P670" s="44">
        <f>VLOOKUP(H670,'Species List'!A$2:J$202,6,0)</f>
        <v>2.239E-2</v>
      </c>
      <c r="Q670" s="44">
        <f>VLOOKUP(H670,'Species List'!A$2:J$202,7,0)</f>
        <v>2.96</v>
      </c>
      <c r="R670" s="44" t="str">
        <f>VLOOKUP(H670,'Species List'!A$2:J$202,8,0)</f>
        <v>NA</v>
      </c>
      <c r="S670" s="44" t="str">
        <f>VLOOKUP(H670,'Species List'!A$2:J$202,9,0)</f>
        <v>NA</v>
      </c>
      <c r="T670" s="44">
        <f t="shared" si="76"/>
        <v>1.3556627654519102</v>
      </c>
      <c r="U670" s="87" t="s">
        <v>450</v>
      </c>
      <c r="V670" s="91">
        <f t="shared" ref="V670:V694" si="80">N670*T670</f>
        <v>13.556627654519103</v>
      </c>
    </row>
    <row r="671" spans="1:22" s="12" customFormat="1" ht="16">
      <c r="A671" s="35">
        <v>2019</v>
      </c>
      <c r="B671" s="36">
        <v>43545</v>
      </c>
      <c r="C671" s="12" t="s">
        <v>426</v>
      </c>
      <c r="D671" s="12" t="s">
        <v>440</v>
      </c>
      <c r="E671" s="12">
        <v>4</v>
      </c>
      <c r="F671" s="37">
        <v>0.51180555555555596</v>
      </c>
      <c r="G671" s="12">
        <v>29</v>
      </c>
      <c r="H671" s="12" t="s">
        <v>293</v>
      </c>
      <c r="I671" s="12" t="str">
        <f>VLOOKUP(H671,'[1]Species List'!A$2:I$202,2,0)</f>
        <v>Smooth Trunkfish</v>
      </c>
      <c r="J671" s="38" t="str">
        <f>VLOOKUP(H671,'Species List'!A$2:J$202,3,0)</f>
        <v>Lactophyrs triqueter</v>
      </c>
      <c r="K671" s="12" t="str">
        <f>VLOOKUP(H671,'[1]Species List'!A$2:I$202,4,0)</f>
        <v>Ostraciidae</v>
      </c>
      <c r="L671" s="38" t="str">
        <f>VLOOKUP(H671,'Species List'!A$2:J$202,5,0)</f>
        <v>Omnivore</v>
      </c>
      <c r="M671" s="60">
        <v>20</v>
      </c>
      <c r="N671" s="60">
        <v>1</v>
      </c>
      <c r="O671" s="60"/>
      <c r="P671" s="44">
        <f>VLOOKUP(H671,'Species List'!A$2:J$202,6,0)</f>
        <v>4.8980000000000003E-2</v>
      </c>
      <c r="Q671" s="44">
        <f>VLOOKUP(H671,'Species List'!A$2:J$202,7,0)</f>
        <v>2.78</v>
      </c>
      <c r="R671" s="44" t="str">
        <f>VLOOKUP(H671,'Species List'!A$2:J$202,8,0)</f>
        <v>NA</v>
      </c>
      <c r="S671" s="44" t="str">
        <f>VLOOKUP(H671,'Species List'!A$2:J$202,9,0)</f>
        <v>NA</v>
      </c>
      <c r="T671" s="44">
        <f t="shared" si="76"/>
        <v>202.71326503365216</v>
      </c>
      <c r="U671" s="87" t="s">
        <v>450</v>
      </c>
      <c r="V671" s="91">
        <f t="shared" si="80"/>
        <v>202.71326503365216</v>
      </c>
    </row>
    <row r="672" spans="1:22" s="12" customFormat="1" ht="16">
      <c r="A672" s="35">
        <v>2019</v>
      </c>
      <c r="B672" s="36">
        <v>43545</v>
      </c>
      <c r="C672" s="12" t="s">
        <v>426</v>
      </c>
      <c r="D672" s="12" t="s">
        <v>440</v>
      </c>
      <c r="E672" s="12">
        <v>4</v>
      </c>
      <c r="F672" s="37">
        <v>0.51180555555555596</v>
      </c>
      <c r="G672" s="12">
        <v>29</v>
      </c>
      <c r="H672" s="12" t="s">
        <v>247</v>
      </c>
      <c r="I672" s="12" t="str">
        <f>VLOOKUP(H672,'[1]Species List'!A$2:I$202,2,0)</f>
        <v>Creole Wrasse</v>
      </c>
      <c r="J672" s="38" t="str">
        <f>VLOOKUP(H672,'Species List'!A$2:J$202,3,0)</f>
        <v>Clepticus parrae</v>
      </c>
      <c r="K672" s="12" t="str">
        <f>VLOOKUP(H672,'[1]Species List'!A$2:I$202,4,0)</f>
        <v>Labridae</v>
      </c>
      <c r="L672" s="38" t="str">
        <f>VLOOKUP(H672,'Species List'!A$2:J$202,5,0)</f>
        <v>Planktivore</v>
      </c>
      <c r="M672" s="60">
        <v>15</v>
      </c>
      <c r="N672" s="60">
        <v>1</v>
      </c>
      <c r="O672" s="60"/>
      <c r="P672" s="44">
        <f>VLOOKUP(H672,'Species List'!A$2:J$202,6,0)</f>
        <v>9.5499999999999995E-3</v>
      </c>
      <c r="Q672" s="44">
        <f>VLOOKUP(H672,'Species List'!A$2:J$202,7,0)</f>
        <v>3.05</v>
      </c>
      <c r="R672" s="44" t="str">
        <f>VLOOKUP(H672,'Species List'!A$2:J$202,8,0)</f>
        <v>NA</v>
      </c>
      <c r="S672" s="44" t="str">
        <f>VLOOKUP(H672,'Species List'!A$2:J$202,9,0)</f>
        <v>NA</v>
      </c>
      <c r="T672" s="44">
        <f t="shared" si="76"/>
        <v>36.904702755418647</v>
      </c>
      <c r="U672" s="87" t="s">
        <v>450</v>
      </c>
      <c r="V672" s="91">
        <f t="shared" si="80"/>
        <v>36.904702755418647</v>
      </c>
    </row>
    <row r="673" spans="1:22" s="12" customFormat="1" ht="16">
      <c r="A673" s="35">
        <v>2019</v>
      </c>
      <c r="B673" s="36">
        <v>43545</v>
      </c>
      <c r="C673" s="12" t="s">
        <v>426</v>
      </c>
      <c r="D673" s="12" t="s">
        <v>440</v>
      </c>
      <c r="E673" s="12">
        <v>4</v>
      </c>
      <c r="F673" s="37">
        <v>0.51180555555555596</v>
      </c>
      <c r="G673" s="12">
        <v>29</v>
      </c>
      <c r="H673" s="12" t="s">
        <v>247</v>
      </c>
      <c r="I673" s="12" t="str">
        <f>VLOOKUP(H673,'[1]Species List'!A$2:I$202,2,0)</f>
        <v>Creole Wrasse</v>
      </c>
      <c r="J673" s="38" t="str">
        <f>VLOOKUP(H673,'Species List'!A$2:J$202,3,0)</f>
        <v>Clepticus parrae</v>
      </c>
      <c r="K673" s="12" t="str">
        <f>VLOOKUP(H673,'[1]Species List'!A$2:I$202,4,0)</f>
        <v>Labridae</v>
      </c>
      <c r="L673" s="38" t="str">
        <f>VLOOKUP(H673,'Species List'!A$2:J$202,5,0)</f>
        <v>Planktivore</v>
      </c>
      <c r="M673" s="60">
        <v>17</v>
      </c>
      <c r="N673" s="60">
        <v>3</v>
      </c>
      <c r="O673" s="60"/>
      <c r="P673" s="44">
        <f>VLOOKUP(H673,'Species List'!A$2:J$202,6,0)</f>
        <v>9.5499999999999995E-3</v>
      </c>
      <c r="Q673" s="44">
        <f>VLOOKUP(H673,'Species List'!A$2:J$202,7,0)</f>
        <v>3.05</v>
      </c>
      <c r="R673" s="44" t="str">
        <f>VLOOKUP(H673,'Species List'!A$2:J$202,8,0)</f>
        <v>NA</v>
      </c>
      <c r="S673" s="44" t="str">
        <f>VLOOKUP(H673,'Species List'!A$2:J$202,9,0)</f>
        <v>NA</v>
      </c>
      <c r="T673" s="44">
        <f t="shared" si="76"/>
        <v>54.059569361574873</v>
      </c>
      <c r="U673" s="87" t="s">
        <v>450</v>
      </c>
      <c r="V673" s="91">
        <f t="shared" si="80"/>
        <v>162.17870808472463</v>
      </c>
    </row>
    <row r="674" spans="1:22" s="12" customFormat="1" ht="16">
      <c r="A674" s="35">
        <v>2019</v>
      </c>
      <c r="B674" s="36">
        <v>43542</v>
      </c>
      <c r="C674" s="38" t="s">
        <v>394</v>
      </c>
      <c r="D674" s="38" t="s">
        <v>367</v>
      </c>
      <c r="E674" s="12">
        <v>1</v>
      </c>
      <c r="F674" s="37">
        <v>0.36180555555555555</v>
      </c>
      <c r="G674" s="12">
        <v>32</v>
      </c>
      <c r="H674" s="12" t="s">
        <v>225</v>
      </c>
      <c r="I674" s="38" t="str">
        <f>VLOOKUP(H674,'Species List'!A$2:J$202,2,0)</f>
        <v>Bar Jack</v>
      </c>
      <c r="J674" s="38" t="str">
        <f>VLOOKUP(H674,'Species List'!A$2:J$202,3,0)</f>
        <v>Caranx ruber</v>
      </c>
      <c r="K674" s="38" t="str">
        <f>VLOOKUP(H674,'Species List'!A$2:J$202,4,0)</f>
        <v>Carangidae</v>
      </c>
      <c r="L674" s="38" t="str">
        <f>VLOOKUP(H674,'Species List'!A$2:J$202,5,0)</f>
        <v>Carnivore</v>
      </c>
      <c r="M674" s="59">
        <v>36</v>
      </c>
      <c r="N674" s="59">
        <v>1</v>
      </c>
      <c r="O674" s="59"/>
      <c r="P674" s="44">
        <f>VLOOKUP(H674,'Species List'!A$2:J$202,6,0)</f>
        <v>1.6979999999999999E-2</v>
      </c>
      <c r="Q674" s="44">
        <f>VLOOKUP(H674,'Species List'!A$2:J$202,7,0)</f>
        <v>2.95</v>
      </c>
      <c r="R674" s="44" t="str">
        <f>VLOOKUP(H674,'Species List'!A$2:J$202,8,0)</f>
        <v>NA</v>
      </c>
      <c r="S674" s="44" t="str">
        <f>VLOOKUP(H674,'Species List'!A$2:J$202,9,0)</f>
        <v>NA</v>
      </c>
      <c r="T674" s="44">
        <f t="shared" si="76"/>
        <v>662.26234590832496</v>
      </c>
      <c r="U674" s="87" t="s">
        <v>450</v>
      </c>
      <c r="V674" s="91">
        <f t="shared" si="80"/>
        <v>662.26234590832496</v>
      </c>
    </row>
    <row r="675" spans="1:22" ht="16">
      <c r="A675" s="35">
        <v>2019</v>
      </c>
      <c r="B675" s="36">
        <v>43542</v>
      </c>
      <c r="C675" s="38" t="s">
        <v>394</v>
      </c>
      <c r="D675" s="38" t="s">
        <v>367</v>
      </c>
      <c r="E675" s="12">
        <v>1</v>
      </c>
      <c r="F675" s="37">
        <v>0.36180555555555555</v>
      </c>
      <c r="G675" s="12">
        <v>32</v>
      </c>
      <c r="H675" s="12" t="s">
        <v>225</v>
      </c>
      <c r="I675" s="38" t="str">
        <f>VLOOKUP(H675,'Species List'!A$2:J$202,2,0)</f>
        <v>Bar Jack</v>
      </c>
      <c r="J675" s="38" t="str">
        <f>VLOOKUP(H675,'Species List'!A$2:J$202,3,0)</f>
        <v>Caranx ruber</v>
      </c>
      <c r="K675" s="38" t="str">
        <f>VLOOKUP(H675,'Species List'!A$2:J$202,4,0)</f>
        <v>Carangidae</v>
      </c>
      <c r="L675" s="38" t="str">
        <f>VLOOKUP(H675,'Species List'!A$2:J$202,5,0)</f>
        <v>Carnivore</v>
      </c>
      <c r="M675" s="59">
        <v>20</v>
      </c>
      <c r="N675" s="59">
        <v>1</v>
      </c>
      <c r="O675" s="59"/>
      <c r="P675" s="44">
        <f>VLOOKUP(H675,'Species List'!A$2:J$202,6,0)</f>
        <v>1.6979999999999999E-2</v>
      </c>
      <c r="Q675" s="44">
        <f>VLOOKUP(H675,'Species List'!A$2:J$202,7,0)</f>
        <v>2.95</v>
      </c>
      <c r="R675" s="44" t="str">
        <f>VLOOKUP(H675,'Species List'!A$2:J$202,8,0)</f>
        <v>NA</v>
      </c>
      <c r="S675" s="44" t="str">
        <f>VLOOKUP(H675,'Species List'!A$2:J$202,9,0)</f>
        <v>NA</v>
      </c>
      <c r="T675" s="44">
        <f t="shared" si="76"/>
        <v>116.94352300362286</v>
      </c>
      <c r="U675" s="87" t="s">
        <v>450</v>
      </c>
      <c r="V675" s="91">
        <f t="shared" si="80"/>
        <v>116.94352300362286</v>
      </c>
    </row>
    <row r="676" spans="1:22" ht="16">
      <c r="A676" s="35">
        <v>2019</v>
      </c>
      <c r="B676" s="36">
        <v>43542</v>
      </c>
      <c r="C676" s="38" t="s">
        <v>394</v>
      </c>
      <c r="D676" s="38" t="s">
        <v>367</v>
      </c>
      <c r="E676" s="12">
        <v>1</v>
      </c>
      <c r="F676" s="37">
        <v>0.36180555555555599</v>
      </c>
      <c r="G676" s="12">
        <v>32</v>
      </c>
      <c r="H676" s="12" t="s">
        <v>225</v>
      </c>
      <c r="I676" s="38" t="str">
        <f>VLOOKUP(H676,'Species List'!A$2:J$202,2,0)</f>
        <v>Bar Jack</v>
      </c>
      <c r="J676" s="38" t="str">
        <f>VLOOKUP(H676,'Species List'!A$2:J$202,3,0)</f>
        <v>Caranx ruber</v>
      </c>
      <c r="K676" s="38" t="str">
        <f>VLOOKUP(H676,'Species List'!A$2:J$202,4,0)</f>
        <v>Carangidae</v>
      </c>
      <c r="L676" s="38" t="str">
        <f>VLOOKUP(H676,'Species List'!A$2:J$202,5,0)</f>
        <v>Carnivore</v>
      </c>
      <c r="M676" s="59">
        <v>38</v>
      </c>
      <c r="N676" s="59">
        <v>1</v>
      </c>
      <c r="O676" s="59"/>
      <c r="P676" s="44">
        <f>VLOOKUP(H676,'Species List'!A$2:J$202,6,0)</f>
        <v>1.6979999999999999E-2</v>
      </c>
      <c r="Q676" s="44">
        <f>VLOOKUP(H676,'Species List'!A$2:J$202,7,0)</f>
        <v>2.95</v>
      </c>
      <c r="R676" s="44" t="str">
        <f>VLOOKUP(H676,'Species List'!A$2:J$202,8,0)</f>
        <v>NA</v>
      </c>
      <c r="S676" s="44" t="str">
        <f>VLOOKUP(H676,'Species List'!A$2:J$202,9,0)</f>
        <v>NA</v>
      </c>
      <c r="T676" s="44">
        <f t="shared" si="76"/>
        <v>776.78225507420211</v>
      </c>
      <c r="U676" s="87" t="s">
        <v>450</v>
      </c>
      <c r="V676" s="91">
        <f t="shared" si="80"/>
        <v>776.78225507420211</v>
      </c>
    </row>
    <row r="677" spans="1:22" ht="16">
      <c r="A677" s="35">
        <v>2019</v>
      </c>
      <c r="B677" s="36">
        <v>43542</v>
      </c>
      <c r="C677" s="38" t="s">
        <v>394</v>
      </c>
      <c r="D677" s="38" t="s">
        <v>367</v>
      </c>
      <c r="E677" s="12">
        <v>1</v>
      </c>
      <c r="F677" s="37">
        <v>0.36180555555555599</v>
      </c>
      <c r="G677" s="12">
        <v>32</v>
      </c>
      <c r="H677" s="12" t="s">
        <v>236</v>
      </c>
      <c r="I677" s="38" t="str">
        <f>VLOOKUP(H677,'Species List'!A$2:J$202,2,0)</f>
        <v>Blue Striped Grunt</v>
      </c>
      <c r="J677" s="38" t="str">
        <f>VLOOKUP(H677,'Species List'!A$2:J$202,3,0)</f>
        <v>Haemulon sciurus</v>
      </c>
      <c r="K677" s="38" t="str">
        <f>VLOOKUP(H677,'Species List'!A$2:J$202,4,0)</f>
        <v>Haemulidae</v>
      </c>
      <c r="L677" s="38" t="str">
        <f>VLOOKUP(H677,'Species List'!A$2:J$202,5,0)</f>
        <v>Carnivore</v>
      </c>
      <c r="M677" s="59">
        <v>35</v>
      </c>
      <c r="N677" s="59">
        <v>2</v>
      </c>
      <c r="O677" s="59"/>
      <c r="P677" s="44">
        <f>VLOOKUP(H677,'Species List'!A$2:J$202,6,0)</f>
        <v>1.549E-2</v>
      </c>
      <c r="Q677" s="44">
        <f>VLOOKUP(H677,'Species List'!A$2:J$202,7,0)</f>
        <v>2.98</v>
      </c>
      <c r="R677" s="44" t="str">
        <f>VLOOKUP(H677,'Species List'!A$2:J$202,8,0)</f>
        <v>NA</v>
      </c>
      <c r="S677" s="44" t="str">
        <f>VLOOKUP(H677,'Species List'!A$2:J$202,9,0)</f>
        <v>NA</v>
      </c>
      <c r="T677" s="44">
        <f t="shared" si="76"/>
        <v>618.5491150883131</v>
      </c>
      <c r="U677" s="87" t="s">
        <v>450</v>
      </c>
      <c r="V677" s="91">
        <f t="shared" si="80"/>
        <v>1237.0982301766262</v>
      </c>
    </row>
    <row r="678" spans="1:22" ht="16">
      <c r="A678" s="35">
        <v>2019</v>
      </c>
      <c r="B678" s="36">
        <v>43542</v>
      </c>
      <c r="C678" s="38" t="s">
        <v>394</v>
      </c>
      <c r="D678" s="38" t="s">
        <v>367</v>
      </c>
      <c r="E678" s="12">
        <v>1</v>
      </c>
      <c r="F678" s="37">
        <v>0.36180555555555599</v>
      </c>
      <c r="G678" s="12">
        <v>32</v>
      </c>
      <c r="H678" s="12" t="s">
        <v>286</v>
      </c>
      <c r="I678" s="38" t="str">
        <f>VLOOKUP(H678,'Species List'!A$2:J$202,2,0)</f>
        <v>Schoolmaster snapper</v>
      </c>
      <c r="J678" s="38" t="str">
        <f>VLOOKUP(H678,'Species List'!A$2:J$202,3,0)</f>
        <v>Lutjanus apodus</v>
      </c>
      <c r="K678" s="38" t="str">
        <f>VLOOKUP(H678,'Species List'!A$2:J$202,4,0)</f>
        <v>Lutjanidae</v>
      </c>
      <c r="L678" s="38" t="str">
        <f>VLOOKUP(H678,'Species List'!A$2:J$202,5,0)</f>
        <v>Carnivore</v>
      </c>
      <c r="M678" s="59">
        <v>30</v>
      </c>
      <c r="N678" s="59">
        <v>2</v>
      </c>
      <c r="O678" s="59"/>
      <c r="P678" s="44">
        <f>VLOOKUP(H678,'Species List'!A$2:J$202,6,0)</f>
        <v>1.413E-2</v>
      </c>
      <c r="Q678" s="44">
        <f>VLOOKUP(H678,'Species List'!A$2:J$202,7,0)</f>
        <v>2.98</v>
      </c>
      <c r="R678" s="44" t="str">
        <f>VLOOKUP(H678,'Species List'!A$2:J$202,8,0)</f>
        <v>NA</v>
      </c>
      <c r="S678" s="44" t="str">
        <f>VLOOKUP(H678,'Species List'!A$2:J$202,9,0)</f>
        <v>NA</v>
      </c>
      <c r="T678" s="44">
        <f t="shared" si="76"/>
        <v>356.42117772859569</v>
      </c>
      <c r="U678" s="87" t="s">
        <v>450</v>
      </c>
      <c r="V678" s="91">
        <f t="shared" si="80"/>
        <v>712.84235545719139</v>
      </c>
    </row>
    <row r="679" spans="1:22" ht="16">
      <c r="A679" s="35">
        <v>2019</v>
      </c>
      <c r="B679" s="36">
        <v>43542</v>
      </c>
      <c r="C679" s="38" t="s">
        <v>394</v>
      </c>
      <c r="D679" s="38" t="s">
        <v>367</v>
      </c>
      <c r="E679" s="12">
        <v>1</v>
      </c>
      <c r="F679" s="37">
        <v>0.36180555555555599</v>
      </c>
      <c r="G679" s="12">
        <v>32</v>
      </c>
      <c r="H679" s="12" t="s">
        <v>286</v>
      </c>
      <c r="I679" s="38" t="str">
        <f>VLOOKUP(H679,'Species List'!A$2:J$202,2,0)</f>
        <v>Schoolmaster snapper</v>
      </c>
      <c r="J679" s="38" t="str">
        <f>VLOOKUP(H679,'Species List'!A$2:J$202,3,0)</f>
        <v>Lutjanus apodus</v>
      </c>
      <c r="K679" s="38" t="str">
        <f>VLOOKUP(H679,'Species List'!A$2:J$202,4,0)</f>
        <v>Lutjanidae</v>
      </c>
      <c r="L679" s="38" t="str">
        <f>VLOOKUP(H679,'Species List'!A$2:J$202,5,0)</f>
        <v>Carnivore</v>
      </c>
      <c r="M679" s="59">
        <v>28</v>
      </c>
      <c r="N679" s="59">
        <v>1</v>
      </c>
      <c r="O679" s="59"/>
      <c r="P679" s="44">
        <f>VLOOKUP(H679,'Species List'!A$2:J$202,6,0)</f>
        <v>1.413E-2</v>
      </c>
      <c r="Q679" s="44">
        <f>VLOOKUP(H679,'Species List'!A$2:J$202,7,0)</f>
        <v>2.98</v>
      </c>
      <c r="R679" s="44" t="str">
        <f>VLOOKUP(H679,'Species List'!A$2:J$202,8,0)</f>
        <v>NA</v>
      </c>
      <c r="S679" s="44" t="str">
        <f>VLOOKUP(H679,'Species List'!A$2:J$202,9,0)</f>
        <v>NA</v>
      </c>
      <c r="T679" s="44">
        <f t="shared" si="76"/>
        <v>290.18375435828915</v>
      </c>
      <c r="U679" s="87" t="s">
        <v>450</v>
      </c>
      <c r="V679" s="91">
        <f t="shared" si="80"/>
        <v>290.18375435828915</v>
      </c>
    </row>
    <row r="680" spans="1:22" ht="16">
      <c r="A680" s="35">
        <v>2019</v>
      </c>
      <c r="B680" s="36">
        <v>43542</v>
      </c>
      <c r="C680" s="38" t="s">
        <v>394</v>
      </c>
      <c r="D680" s="38" t="s">
        <v>367</v>
      </c>
      <c r="E680" s="12">
        <v>1</v>
      </c>
      <c r="F680" s="37">
        <v>0.36180555555555599</v>
      </c>
      <c r="G680" s="12">
        <v>32</v>
      </c>
      <c r="H680" s="12" t="s">
        <v>313</v>
      </c>
      <c r="I680" s="38" t="str">
        <f>VLOOKUP(H680,'Species List'!A$2:J$202,2,0)</f>
        <v>Yellowtail Snapper</v>
      </c>
      <c r="J680" s="38" t="str">
        <f>VLOOKUP(H680,'Species List'!A$2:J$202,3,0)</f>
        <v>Ocyurus chrysurus</v>
      </c>
      <c r="K680" s="38" t="str">
        <f>VLOOKUP(H680,'Species List'!A$2:J$202,4,0)</f>
        <v>Lutjanidae</v>
      </c>
      <c r="L680" s="38" t="str">
        <f>VLOOKUP(H680,'Species List'!A$2:J$202,5,0)</f>
        <v>Carnivore</v>
      </c>
      <c r="M680" s="59">
        <v>22</v>
      </c>
      <c r="N680" s="59">
        <v>5</v>
      </c>
      <c r="O680" s="59"/>
      <c r="P680" s="44">
        <f>VLOOKUP(H680,'Species List'!A$2:J$202,6,0)</f>
        <v>1.4789999999999999E-2</v>
      </c>
      <c r="Q680" s="44">
        <f>VLOOKUP(H680,'Species List'!A$2:J$202,7,0)</f>
        <v>2.95</v>
      </c>
      <c r="R680" s="44" t="str">
        <f>VLOOKUP(H680,'Species List'!A$2:J$202,8,0)</f>
        <v>NA</v>
      </c>
      <c r="S680" s="44" t="str">
        <f>VLOOKUP(H680,'Species List'!A$2:J$202,9,0)</f>
        <v>NA</v>
      </c>
      <c r="T680" s="44">
        <f t="shared" si="76"/>
        <v>134.93203876788579</v>
      </c>
      <c r="U680" s="87" t="s">
        <v>450</v>
      </c>
      <c r="V680" s="91">
        <f t="shared" si="80"/>
        <v>674.66019383942898</v>
      </c>
    </row>
    <row r="681" spans="1:22" ht="16">
      <c r="A681" s="35">
        <v>2019</v>
      </c>
      <c r="B681" s="36">
        <v>43542</v>
      </c>
      <c r="C681" s="38" t="s">
        <v>394</v>
      </c>
      <c r="D681" s="38" t="s">
        <v>367</v>
      </c>
      <c r="E681" s="12">
        <v>1</v>
      </c>
      <c r="F681" s="37">
        <v>0.36180555555555599</v>
      </c>
      <c r="G681" s="12">
        <v>32</v>
      </c>
      <c r="H681" s="12" t="s">
        <v>295</v>
      </c>
      <c r="I681" s="38" t="str">
        <f>VLOOKUP(H681,'Species List'!A$2:J$202,2,0)</f>
        <v>Spanish Hogfish</v>
      </c>
      <c r="J681" s="38" t="str">
        <f>VLOOKUP(H681,'Species List'!A$2:J$202,3,0)</f>
        <v>Bodianus rufus</v>
      </c>
      <c r="K681" s="38" t="str">
        <f>VLOOKUP(H681,'Species List'!A$2:J$202,4,0)</f>
        <v>Labridae</v>
      </c>
      <c r="L681" s="38" t="str">
        <f>VLOOKUP(H681,'Species List'!A$2:J$202,5,0)</f>
        <v>Carnivore</v>
      </c>
      <c r="M681" s="59">
        <v>26</v>
      </c>
      <c r="N681" s="59">
        <v>1</v>
      </c>
      <c r="O681" s="59"/>
      <c r="P681" s="44">
        <f>VLOOKUP(H681,'Species List'!A$2:J$202,6,0)</f>
        <v>1.44E-2</v>
      </c>
      <c r="Q681" s="44">
        <f>VLOOKUP(H681,'Species List'!A$2:J$202,7,0)</f>
        <v>3.0531999999999999</v>
      </c>
      <c r="R681" s="44" t="str">
        <f>VLOOKUP(H681,'Species List'!A$2:J$202,8,0)</f>
        <v>NA</v>
      </c>
      <c r="S681" s="44" t="str">
        <f>VLOOKUP(H681,'Species List'!A$2:J$202,9,0)</f>
        <v>NA</v>
      </c>
      <c r="T681" s="44">
        <f t="shared" si="76"/>
        <v>300.99488687760629</v>
      </c>
      <c r="U681" s="87" t="s">
        <v>450</v>
      </c>
      <c r="V681" s="91">
        <f t="shared" si="80"/>
        <v>300.99488687760629</v>
      </c>
    </row>
    <row r="682" spans="1:22" ht="16">
      <c r="A682" s="35">
        <v>2019</v>
      </c>
      <c r="B682" s="36">
        <v>43542</v>
      </c>
      <c r="C682" s="38" t="s">
        <v>394</v>
      </c>
      <c r="D682" s="38" t="s">
        <v>367</v>
      </c>
      <c r="E682" s="12">
        <v>1</v>
      </c>
      <c r="F682" s="37">
        <v>0.36180555555555599</v>
      </c>
      <c r="G682" s="12">
        <v>32</v>
      </c>
      <c r="H682" s="12" t="s">
        <v>256</v>
      </c>
      <c r="I682" s="38" t="str">
        <f>VLOOKUP(H682,'Species List'!A$2:J$202,2,0)</f>
        <v>Graysby</v>
      </c>
      <c r="J682" s="38" t="str">
        <f>VLOOKUP(H682,'Species List'!A$2:J$202,3,0)</f>
        <v>Cephalopholis cruentata</v>
      </c>
      <c r="K682" s="38" t="str">
        <f>VLOOKUP(H682,'Species List'!A$2:J$202,4,0)</f>
        <v>Serranidae</v>
      </c>
      <c r="L682" s="38" t="str">
        <f>VLOOKUP(H682,'Species List'!A$2:J$202,5,0)</f>
        <v>Carnivore</v>
      </c>
      <c r="M682" s="59">
        <v>20</v>
      </c>
      <c r="N682" s="59">
        <v>1</v>
      </c>
      <c r="O682" s="59"/>
      <c r="P682" s="44">
        <f>VLOOKUP(H682,'Species List'!A$2:J$202,6,0)</f>
        <v>1.1220000000000001E-2</v>
      </c>
      <c r="Q682" s="44">
        <f>VLOOKUP(H682,'Species List'!A$2:J$202,7,0)</f>
        <v>3.07</v>
      </c>
      <c r="R682" s="44" t="str">
        <f>VLOOKUP(H682,'Species List'!A$2:J$202,8,0)</f>
        <v>NA</v>
      </c>
      <c r="S682" s="44" t="str">
        <f>VLOOKUP(H682,'Species List'!A$2:J$202,9,0)</f>
        <v>NA</v>
      </c>
      <c r="T682" s="44">
        <f t="shared" si="76"/>
        <v>110.70186655152514</v>
      </c>
      <c r="U682" s="87" t="s">
        <v>450</v>
      </c>
      <c r="V682" s="91">
        <f t="shared" si="80"/>
        <v>110.70186655152514</v>
      </c>
    </row>
    <row r="683" spans="1:22" ht="16">
      <c r="A683" s="35">
        <v>2019</v>
      </c>
      <c r="B683" s="36">
        <v>43542</v>
      </c>
      <c r="C683" s="38" t="s">
        <v>394</v>
      </c>
      <c r="D683" s="38" t="s">
        <v>367</v>
      </c>
      <c r="E683" s="12">
        <v>1</v>
      </c>
      <c r="F683" s="37">
        <v>0.36180555555555599</v>
      </c>
      <c r="G683" s="12">
        <v>32</v>
      </c>
      <c r="H683" s="12" t="s">
        <v>373</v>
      </c>
      <c r="I683" s="38" t="str">
        <f>VLOOKUP(H683,'Species List'!A$2:J$202,2,0)</f>
        <v>Goatfish</v>
      </c>
      <c r="J683" s="38" t="str">
        <f>VLOOKUP(H683,'Species List'!A$2:J$202,3,0)</f>
        <v>Mulloidichthys martinicus</v>
      </c>
      <c r="K683" s="38" t="str">
        <f>VLOOKUP(H683,'Species List'!A$2:J$202,4,0)</f>
        <v>Mullidae</v>
      </c>
      <c r="L683" s="38" t="str">
        <f>VLOOKUP(H683,'Species List'!A$2:J$202,5,0)</f>
        <v>Carnivore</v>
      </c>
      <c r="M683" s="59">
        <v>19</v>
      </c>
      <c r="N683" s="59">
        <v>1</v>
      </c>
      <c r="O683" s="59"/>
      <c r="P683" s="44">
        <f>VLOOKUP(H683,'Species List'!A$2:J$202,6,0)</f>
        <v>9.7699999999999992E-3</v>
      </c>
      <c r="Q683" s="44">
        <f>VLOOKUP(H683,'Species List'!A$2:J$202,7,0)</f>
        <v>3.12</v>
      </c>
      <c r="R683" s="44" t="str">
        <f>VLOOKUP(H683,'Species List'!A$2:J$202,8,0)</f>
        <v>NA</v>
      </c>
      <c r="S683" s="44" t="str">
        <f>VLOOKUP(H683,'Species List'!A$2:J$202,9,0)</f>
        <v>NA</v>
      </c>
      <c r="T683" s="44">
        <f t="shared" si="76"/>
        <v>95.4126149670996</v>
      </c>
      <c r="U683" s="87" t="s">
        <v>450</v>
      </c>
      <c r="V683" s="91">
        <f t="shared" si="80"/>
        <v>95.4126149670996</v>
      </c>
    </row>
    <row r="684" spans="1:22" ht="16">
      <c r="A684" s="35">
        <v>2019</v>
      </c>
      <c r="B684" s="36">
        <v>43542</v>
      </c>
      <c r="C684" s="38" t="s">
        <v>394</v>
      </c>
      <c r="D684" s="38" t="s">
        <v>367</v>
      </c>
      <c r="E684" s="12">
        <v>1</v>
      </c>
      <c r="F684" s="37">
        <v>0.36180555555555599</v>
      </c>
      <c r="G684" s="12">
        <v>32</v>
      </c>
      <c r="H684" s="12" t="s">
        <v>238</v>
      </c>
      <c r="I684" s="38" t="str">
        <f>VLOOKUP(H684,'Species List'!A$2:J$202,2,0)</f>
        <v>Bluehead Wrasse</v>
      </c>
      <c r="J684" s="38" t="str">
        <f>VLOOKUP(H684,'Species List'!A$2:J$202,3,0)</f>
        <v>Thalassoma bifasciatum</v>
      </c>
      <c r="K684" s="38" t="str">
        <f>VLOOKUP(H684,'Species List'!A$2:J$202,4,0)</f>
        <v>Labridae</v>
      </c>
      <c r="L684" s="38" t="str">
        <f>VLOOKUP(H684,'Species List'!A$2:J$202,5,0)</f>
        <v>Carnivore</v>
      </c>
      <c r="M684" s="59">
        <v>5</v>
      </c>
      <c r="N684" s="59">
        <v>3</v>
      </c>
      <c r="O684" s="59"/>
      <c r="P684" s="44">
        <f>VLOOKUP(H684,'Species List'!A$2:J$202,6,0)</f>
        <v>8.9099999999999995E-3</v>
      </c>
      <c r="Q684" s="44">
        <f>VLOOKUP(H684,'Species List'!A$2:J$202,7,0)</f>
        <v>3.01</v>
      </c>
      <c r="R684" s="44" t="str">
        <f>VLOOKUP(H684,'Species List'!A$2:J$202,8,0)</f>
        <v>NA</v>
      </c>
      <c r="S684" s="44" t="str">
        <f>VLOOKUP(H684,'Species List'!A$2:J$202,9,0)</f>
        <v>NA</v>
      </c>
      <c r="T684" s="44">
        <f t="shared" si="76"/>
        <v>1.1318201385239828</v>
      </c>
      <c r="U684" s="87" t="s">
        <v>450</v>
      </c>
      <c r="V684" s="91">
        <f t="shared" si="80"/>
        <v>3.3954604155719483</v>
      </c>
    </row>
    <row r="685" spans="1:22" ht="16">
      <c r="A685" s="35">
        <v>2019</v>
      </c>
      <c r="B685" s="36">
        <v>43542</v>
      </c>
      <c r="C685" s="38" t="s">
        <v>394</v>
      </c>
      <c r="D685" s="38" t="s">
        <v>367</v>
      </c>
      <c r="E685" s="12">
        <v>1</v>
      </c>
      <c r="F685" s="37">
        <v>0.36180555555555599</v>
      </c>
      <c r="G685" s="12">
        <v>32</v>
      </c>
      <c r="H685" s="12" t="s">
        <v>251</v>
      </c>
      <c r="I685" s="38" t="str">
        <f>VLOOKUP(H685,'Species List'!A$2:J$202,2,0)</f>
        <v>Foureye Butterflyfish</v>
      </c>
      <c r="J685" s="38" t="str">
        <f>VLOOKUP(H685,'Species List'!A$2:J$202,3,0)</f>
        <v>Chaetodon capistratus</v>
      </c>
      <c r="K685" s="38" t="str">
        <f>VLOOKUP(H685,'Species List'!A$2:J$202,4,0)</f>
        <v>Chaetodontidae</v>
      </c>
      <c r="L685" s="38" t="str">
        <f>VLOOKUP(H685,'Species List'!A$2:J$202,5,0)</f>
        <v>Carnivore</v>
      </c>
      <c r="M685" s="59">
        <v>12</v>
      </c>
      <c r="N685" s="59">
        <v>1</v>
      </c>
      <c r="O685" s="59"/>
      <c r="P685" s="44">
        <f>VLOOKUP(H685,'Species List'!A$2:J$202,6,0)</f>
        <v>2.512E-2</v>
      </c>
      <c r="Q685" s="44">
        <f>VLOOKUP(H685,'Species List'!A$2:J$202,7,0)</f>
        <v>3.1</v>
      </c>
      <c r="R685" s="44" t="str">
        <f>VLOOKUP(H685,'Species List'!A$2:J$202,8,0)</f>
        <v>NA</v>
      </c>
      <c r="S685" s="44" t="str">
        <f>VLOOKUP(H685,'Species List'!A$2:J$202,9,0)</f>
        <v>NA</v>
      </c>
      <c r="T685" s="44">
        <f t="shared" si="76"/>
        <v>55.652092436993136</v>
      </c>
      <c r="U685" s="87" t="s">
        <v>450</v>
      </c>
      <c r="V685" s="91">
        <f t="shared" si="80"/>
        <v>55.652092436993136</v>
      </c>
    </row>
    <row r="686" spans="1:22" ht="16">
      <c r="A686" s="35">
        <v>2019</v>
      </c>
      <c r="B686" s="36">
        <v>43542</v>
      </c>
      <c r="C686" s="38" t="s">
        <v>394</v>
      </c>
      <c r="D686" s="38" t="s">
        <v>367</v>
      </c>
      <c r="E686" s="12">
        <v>1</v>
      </c>
      <c r="F686" s="37">
        <v>0.36180555555555599</v>
      </c>
      <c r="G686" s="12">
        <v>32</v>
      </c>
      <c r="H686" s="12" t="s">
        <v>253</v>
      </c>
      <c r="I686" s="38" t="str">
        <f>VLOOKUP(H686,'Species List'!A$2:J$202,2,0)</f>
        <v>French Grunt</v>
      </c>
      <c r="J686" s="38" t="str">
        <f>VLOOKUP(H686,'Species List'!A$2:J$202,3,0)</f>
        <v>Haemulon flavolineatum</v>
      </c>
      <c r="K686" s="38" t="str">
        <f>VLOOKUP(H686,'Species List'!A$2:J$202,4,0)</f>
        <v>Haemulidae</v>
      </c>
      <c r="L686" s="38" t="str">
        <f>VLOOKUP(H686,'Species List'!A$2:J$202,5,0)</f>
        <v>Carnivore</v>
      </c>
      <c r="M686" s="59">
        <v>15</v>
      </c>
      <c r="N686" s="59">
        <v>1</v>
      </c>
      <c r="O686" s="59"/>
      <c r="P686" s="44">
        <f>VLOOKUP(H686,'Species List'!A$2:J$202,6,0)</f>
        <v>1.349E-2</v>
      </c>
      <c r="Q686" s="44">
        <f>VLOOKUP(H686,'Species List'!A$2:J$202,7,0)</f>
        <v>3</v>
      </c>
      <c r="R686" s="44" t="str">
        <f>VLOOKUP(H686,'Species List'!A$2:J$202,8,0)</f>
        <v>NA</v>
      </c>
      <c r="S686" s="44" t="str">
        <f>VLOOKUP(H686,'Species List'!A$2:J$202,9,0)</f>
        <v>NA</v>
      </c>
      <c r="T686" s="44">
        <f t="shared" si="76"/>
        <v>45.528750000000002</v>
      </c>
      <c r="U686" s="87" t="s">
        <v>450</v>
      </c>
      <c r="V686" s="91">
        <f t="shared" si="80"/>
        <v>45.528750000000002</v>
      </c>
    </row>
    <row r="687" spans="1:22" ht="16">
      <c r="A687" s="35">
        <v>2019</v>
      </c>
      <c r="B687" s="36">
        <v>43542</v>
      </c>
      <c r="C687" s="38" t="s">
        <v>394</v>
      </c>
      <c r="D687" s="38" t="s">
        <v>367</v>
      </c>
      <c r="E687" s="12">
        <v>1</v>
      </c>
      <c r="F687" s="37">
        <v>0.36180555555555599</v>
      </c>
      <c r="G687" s="12">
        <v>32</v>
      </c>
      <c r="H687" s="12" t="s">
        <v>245</v>
      </c>
      <c r="I687" s="38" t="str">
        <f>VLOOKUP(H687,'Species List'!A$2:J$202,2,0)</f>
        <v>Coney</v>
      </c>
      <c r="J687" s="38" t="str">
        <f>VLOOKUP(H687,'Species List'!A$2:J$202,3,0)</f>
        <v>Cephalopholis fulva</v>
      </c>
      <c r="K687" s="38" t="str">
        <f>VLOOKUP(H687,'Species List'!A$2:J$202,4,0)</f>
        <v>Serranidae</v>
      </c>
      <c r="L687" s="38" t="str">
        <f>VLOOKUP(H687,'Species List'!A$2:J$202,5,0)</f>
        <v>Carnivore</v>
      </c>
      <c r="M687" s="59">
        <v>30</v>
      </c>
      <c r="N687" s="59">
        <v>1</v>
      </c>
      <c r="O687" s="59"/>
      <c r="P687" s="44">
        <f>VLOOKUP(H687,'Species List'!A$2:J$202,6,0)</f>
        <v>0.01</v>
      </c>
      <c r="Q687" s="44">
        <f>VLOOKUP(H687,'Species List'!A$2:J$202,7,0)</f>
        <v>3.02</v>
      </c>
      <c r="R687" s="44" t="str">
        <f>VLOOKUP(H687,'Species List'!A$2:J$202,8,0)</f>
        <v>NA</v>
      </c>
      <c r="S687" s="44" t="str">
        <f>VLOOKUP(H687,'Species List'!A$2:J$202,9,0)</f>
        <v>NA</v>
      </c>
      <c r="T687" s="44">
        <f t="shared" si="76"/>
        <v>289.00555420541627</v>
      </c>
      <c r="U687" s="87" t="s">
        <v>450</v>
      </c>
      <c r="V687" s="91">
        <f t="shared" si="80"/>
        <v>289.00555420541627</v>
      </c>
    </row>
    <row r="688" spans="1:22" ht="16">
      <c r="A688" s="35">
        <v>2019</v>
      </c>
      <c r="B688" s="36">
        <v>43542</v>
      </c>
      <c r="C688" s="38" t="s">
        <v>394</v>
      </c>
      <c r="D688" s="38" t="s">
        <v>367</v>
      </c>
      <c r="E688" s="12">
        <v>1</v>
      </c>
      <c r="F688" s="37">
        <v>0.36180555555555599</v>
      </c>
      <c r="G688" s="12">
        <v>32</v>
      </c>
      <c r="H688" s="12" t="s">
        <v>268</v>
      </c>
      <c r="I688" s="38" t="str">
        <f>VLOOKUP(H688,'Species List'!A$2:J$202,2,0)</f>
        <v>Mahogany Snapper</v>
      </c>
      <c r="J688" s="38" t="str">
        <f>VLOOKUP(H688,'Species List'!A$2:J$202,3,0)</f>
        <v>Lutjanus mahogoni</v>
      </c>
      <c r="K688" s="38" t="str">
        <f>VLOOKUP(H688,'Species List'!A$2:J$202,4,0)</f>
        <v>Lutjanidae</v>
      </c>
      <c r="L688" s="38" t="str">
        <f>VLOOKUP(H688,'Species List'!A$2:J$202,5,0)</f>
        <v>Carnivore</v>
      </c>
      <c r="M688" s="59">
        <v>29</v>
      </c>
      <c r="N688" s="59">
        <v>1</v>
      </c>
      <c r="O688" s="59"/>
      <c r="P688" s="44">
        <f>VLOOKUP(H688,'Species List'!A$2:J$202,6,0)</f>
        <v>1.6979999999999999E-2</v>
      </c>
      <c r="Q688" s="44">
        <f>VLOOKUP(H688,'Species List'!A$2:J$202,7,0)</f>
        <v>2.96</v>
      </c>
      <c r="R688" s="44" t="str">
        <f>VLOOKUP(H688,'Species List'!A$2:J$202,8,0)</f>
        <v>NA</v>
      </c>
      <c r="S688" s="44" t="str">
        <f>VLOOKUP(H688,'Species List'!A$2:J$202,9,0)</f>
        <v>NA</v>
      </c>
      <c r="T688" s="44">
        <f t="shared" si="76"/>
        <v>361.93931464155139</v>
      </c>
      <c r="U688" s="87" t="s">
        <v>450</v>
      </c>
      <c r="V688" s="91">
        <f t="shared" si="80"/>
        <v>361.93931464155139</v>
      </c>
    </row>
    <row r="689" spans="1:22" ht="16">
      <c r="A689" s="35">
        <v>2019</v>
      </c>
      <c r="B689" s="36">
        <v>43542</v>
      </c>
      <c r="C689" s="38" t="s">
        <v>394</v>
      </c>
      <c r="D689" s="38" t="s">
        <v>367</v>
      </c>
      <c r="E689" s="12">
        <v>1</v>
      </c>
      <c r="F689" s="37">
        <v>0.36180555555555599</v>
      </c>
      <c r="G689" s="12">
        <v>32</v>
      </c>
      <c r="H689" s="12" t="s">
        <v>290</v>
      </c>
      <c r="I689" s="38" t="str">
        <f>VLOOKUP(H689,'Species List'!A$2:J$202,2,0)</f>
        <v>Sharptail Eel</v>
      </c>
      <c r="J689" s="38" t="str">
        <f>VLOOKUP(H689,'Species List'!A$2:J$202,3,0)</f>
        <v>Myrichthys breviceps</v>
      </c>
      <c r="K689" s="38" t="str">
        <f>VLOOKUP(H689,'Species List'!A$2:J$202,4,0)</f>
        <v>Ophichthidae</v>
      </c>
      <c r="L689" s="38" t="str">
        <f>VLOOKUP(H689,'Species List'!A$2:J$202,5,0)</f>
        <v>Carnivore</v>
      </c>
      <c r="M689" s="59">
        <v>50</v>
      </c>
      <c r="N689" s="59">
        <v>1</v>
      </c>
      <c r="O689" s="59"/>
      <c r="P689" s="44">
        <f>VLOOKUP(H689,'Species List'!A$2:J$202,6,0)</f>
        <v>1.5100000000000001E-3</v>
      </c>
      <c r="Q689" s="44">
        <f>VLOOKUP(H689,'Species List'!A$2:J$202,7,0)</f>
        <v>2.91</v>
      </c>
      <c r="R689" s="44" t="str">
        <f>VLOOKUP(H689,'Species List'!A$2:J$202,8,0)</f>
        <v>NA</v>
      </c>
      <c r="S689" s="44" t="str">
        <f>VLOOKUP(H689,'Species List'!A$2:J$202,9,0)</f>
        <v>NA</v>
      </c>
      <c r="T689" s="44">
        <f t="shared" si="76"/>
        <v>132.73322909504915</v>
      </c>
      <c r="U689" s="87" t="s">
        <v>450</v>
      </c>
      <c r="V689" s="91">
        <f t="shared" si="80"/>
        <v>132.73322909504915</v>
      </c>
    </row>
    <row r="690" spans="1:22" ht="16">
      <c r="A690" s="35">
        <v>2019</v>
      </c>
      <c r="B690" s="36">
        <v>43542</v>
      </c>
      <c r="C690" s="38" t="s">
        <v>394</v>
      </c>
      <c r="D690" s="38" t="s">
        <v>367</v>
      </c>
      <c r="E690" s="12">
        <v>1</v>
      </c>
      <c r="F690" s="37">
        <v>0.36180555555555599</v>
      </c>
      <c r="G690" s="12">
        <v>32</v>
      </c>
      <c r="H690" s="12" t="s">
        <v>256</v>
      </c>
      <c r="I690" s="38" t="str">
        <f>VLOOKUP(H690,'Species List'!A$2:J$202,2,0)</f>
        <v>Graysby</v>
      </c>
      <c r="J690" s="38" t="str">
        <f>VLOOKUP(H690,'Species List'!A$2:J$202,3,0)</f>
        <v>Cephalopholis cruentata</v>
      </c>
      <c r="K690" s="38" t="str">
        <f>VLOOKUP(H690,'Species List'!A$2:J$202,4,0)</f>
        <v>Serranidae</v>
      </c>
      <c r="L690" s="38" t="str">
        <f>VLOOKUP(H690,'Species List'!A$2:J$202,5,0)</f>
        <v>Carnivore</v>
      </c>
      <c r="M690" s="59">
        <v>24</v>
      </c>
      <c r="N690" s="59">
        <v>1</v>
      </c>
      <c r="O690" s="59"/>
      <c r="P690" s="44">
        <f>VLOOKUP(H690,'Species List'!A$2:J$202,6,0)</f>
        <v>1.1220000000000001E-2</v>
      </c>
      <c r="Q690" s="44">
        <f>VLOOKUP(H690,'Species List'!A$2:J$202,7,0)</f>
        <v>3.07</v>
      </c>
      <c r="R690" s="44" t="str">
        <f>VLOOKUP(H690,'Species List'!A$2:J$202,8,0)</f>
        <v>NA</v>
      </c>
      <c r="S690" s="44" t="str">
        <f>VLOOKUP(H690,'Species List'!A$2:J$202,9,0)</f>
        <v>NA</v>
      </c>
      <c r="T690" s="44">
        <f t="shared" si="76"/>
        <v>193.74984733419532</v>
      </c>
      <c r="U690" s="87" t="s">
        <v>450</v>
      </c>
      <c r="V690" s="91">
        <f t="shared" si="80"/>
        <v>193.74984733419532</v>
      </c>
    </row>
    <row r="691" spans="1:22" ht="16">
      <c r="A691" s="35">
        <v>2019</v>
      </c>
      <c r="B691" s="36">
        <v>43542</v>
      </c>
      <c r="C691" s="38" t="s">
        <v>394</v>
      </c>
      <c r="D691" s="38" t="s">
        <v>367</v>
      </c>
      <c r="E691" s="12">
        <v>1</v>
      </c>
      <c r="F691" s="37">
        <v>0.36180555555555599</v>
      </c>
      <c r="G691" s="12">
        <v>32</v>
      </c>
      <c r="H691" s="12" t="s">
        <v>256</v>
      </c>
      <c r="I691" s="38" t="str">
        <f>VLOOKUP(H691,'Species List'!A$2:J$202,2,0)</f>
        <v>Graysby</v>
      </c>
      <c r="J691" s="38" t="str">
        <f>VLOOKUP(H691,'Species List'!A$2:J$202,3,0)</f>
        <v>Cephalopholis cruentata</v>
      </c>
      <c r="K691" s="38" t="str">
        <f>VLOOKUP(H691,'Species List'!A$2:J$202,4,0)</f>
        <v>Serranidae</v>
      </c>
      <c r="L691" s="38" t="str">
        <f>VLOOKUP(H691,'Species List'!A$2:J$202,5,0)</f>
        <v>Carnivore</v>
      </c>
      <c r="M691" s="59">
        <v>23</v>
      </c>
      <c r="N691" s="59">
        <v>1</v>
      </c>
      <c r="O691" s="59"/>
      <c r="P691" s="44">
        <f>VLOOKUP(H691,'Species List'!A$2:J$202,6,0)</f>
        <v>1.1220000000000001E-2</v>
      </c>
      <c r="Q691" s="44">
        <f>VLOOKUP(H691,'Species List'!A$2:J$202,7,0)</f>
        <v>3.07</v>
      </c>
      <c r="R691" s="44" t="str">
        <f>VLOOKUP(H691,'Species List'!A$2:J$202,8,0)</f>
        <v>NA</v>
      </c>
      <c r="S691" s="44" t="str">
        <f>VLOOKUP(H691,'Species List'!A$2:J$202,9,0)</f>
        <v>NA</v>
      </c>
      <c r="T691" s="44">
        <f t="shared" si="76"/>
        <v>170.01894363938533</v>
      </c>
      <c r="U691" s="87" t="s">
        <v>450</v>
      </c>
      <c r="V691" s="91">
        <f t="shared" si="80"/>
        <v>170.01894363938533</v>
      </c>
    </row>
    <row r="692" spans="1:22" ht="16">
      <c r="A692" s="35">
        <v>2019</v>
      </c>
      <c r="B692" s="36">
        <v>43542</v>
      </c>
      <c r="C692" s="38" t="s">
        <v>394</v>
      </c>
      <c r="D692" s="38" t="s">
        <v>367</v>
      </c>
      <c r="E692" s="12">
        <v>1</v>
      </c>
      <c r="F692" s="37">
        <v>0.36180555555555599</v>
      </c>
      <c r="G692" s="12">
        <v>32</v>
      </c>
      <c r="H692" s="12" t="s">
        <v>373</v>
      </c>
      <c r="I692" s="38" t="str">
        <f>VLOOKUP(H692,'Species List'!A$2:J$202,2,0)</f>
        <v>Goatfish</v>
      </c>
      <c r="J692" s="38" t="str">
        <f>VLOOKUP(H692,'Species List'!A$2:J$202,3,0)</f>
        <v>Mulloidichthys martinicus</v>
      </c>
      <c r="K692" s="38" t="str">
        <f>VLOOKUP(H692,'Species List'!A$2:J$202,4,0)</f>
        <v>Mullidae</v>
      </c>
      <c r="L692" s="38" t="str">
        <f>VLOOKUP(H692,'Species List'!A$2:J$202,5,0)</f>
        <v>Carnivore</v>
      </c>
      <c r="M692" s="59">
        <v>20</v>
      </c>
      <c r="N692" s="59">
        <v>18</v>
      </c>
      <c r="O692" s="59"/>
      <c r="P692" s="44">
        <f>VLOOKUP(H692,'Species List'!A$2:J$202,6,0)</f>
        <v>9.7699999999999992E-3</v>
      </c>
      <c r="Q692" s="44">
        <f>VLOOKUP(H692,'Species List'!A$2:J$202,7,0)</f>
        <v>3.12</v>
      </c>
      <c r="R692" s="44" t="str">
        <f>VLOOKUP(H692,'Species List'!A$2:J$202,8,0)</f>
        <v>NA</v>
      </c>
      <c r="S692" s="44" t="str">
        <f>VLOOKUP(H692,'Species List'!A$2:J$202,9,0)</f>
        <v>NA</v>
      </c>
      <c r="T692" s="44">
        <f t="shared" si="76"/>
        <v>111.97166862172135</v>
      </c>
      <c r="U692" s="87" t="s">
        <v>450</v>
      </c>
      <c r="V692" s="91">
        <f t="shared" si="80"/>
        <v>2015.4900351909844</v>
      </c>
    </row>
    <row r="693" spans="1:22" ht="16">
      <c r="A693" s="35">
        <v>2019</v>
      </c>
      <c r="B693" s="36">
        <v>43542</v>
      </c>
      <c r="C693" s="38" t="s">
        <v>394</v>
      </c>
      <c r="D693" s="38" t="s">
        <v>367</v>
      </c>
      <c r="E693" s="12">
        <v>1</v>
      </c>
      <c r="F693" s="37">
        <v>0.36180555555555599</v>
      </c>
      <c r="G693" s="12">
        <v>32</v>
      </c>
      <c r="H693" s="12" t="s">
        <v>256</v>
      </c>
      <c r="I693" s="38" t="str">
        <f>VLOOKUP(H693,'Species List'!A$2:J$202,2,0)</f>
        <v>Graysby</v>
      </c>
      <c r="J693" s="38" t="str">
        <f>VLOOKUP(H693,'Species List'!A$2:J$202,3,0)</f>
        <v>Cephalopholis cruentata</v>
      </c>
      <c r="K693" s="38" t="str">
        <f>VLOOKUP(H693,'Species List'!A$2:J$202,4,0)</f>
        <v>Serranidae</v>
      </c>
      <c r="L693" s="38" t="str">
        <f>VLOOKUP(H693,'Species List'!A$2:J$202,5,0)</f>
        <v>Carnivore</v>
      </c>
      <c r="M693" s="59">
        <v>13</v>
      </c>
      <c r="N693" s="59">
        <v>1</v>
      </c>
      <c r="O693" s="59"/>
      <c r="P693" s="44">
        <f>VLOOKUP(H693,'Species List'!A$2:J$202,6,0)</f>
        <v>1.1220000000000001E-2</v>
      </c>
      <c r="Q693" s="44">
        <f>VLOOKUP(H693,'Species List'!A$2:J$202,7,0)</f>
        <v>3.07</v>
      </c>
      <c r="R693" s="44" t="str">
        <f>VLOOKUP(H693,'Species List'!A$2:J$202,8,0)</f>
        <v>NA</v>
      </c>
      <c r="S693" s="44" t="str">
        <f>VLOOKUP(H693,'Species List'!A$2:J$202,9,0)</f>
        <v>NA</v>
      </c>
      <c r="T693" s="44">
        <f t="shared" si="76"/>
        <v>29.498433154231666</v>
      </c>
      <c r="U693" s="87" t="s">
        <v>450</v>
      </c>
      <c r="V693" s="91">
        <f t="shared" si="80"/>
        <v>29.498433154231666</v>
      </c>
    </row>
    <row r="694" spans="1:22" ht="16">
      <c r="A694" s="35">
        <v>2019</v>
      </c>
      <c r="B694" s="36">
        <v>43542</v>
      </c>
      <c r="C694" s="38" t="s">
        <v>394</v>
      </c>
      <c r="D694" s="38" t="s">
        <v>367</v>
      </c>
      <c r="E694" s="12">
        <v>1</v>
      </c>
      <c r="F694" s="37">
        <v>0.36180555555555599</v>
      </c>
      <c r="G694" s="12">
        <v>32</v>
      </c>
      <c r="H694" s="12" t="s">
        <v>310</v>
      </c>
      <c r="I694" s="38" t="str">
        <f>VLOOKUP(H694,'Species List'!A$2:J$202,2,0)</f>
        <v>Yellowhead Wrasse</v>
      </c>
      <c r="J694" s="38" t="str">
        <f>VLOOKUP(H694,'Species List'!A$2:J$202,3,0)</f>
        <v>Halichoeres garnoti</v>
      </c>
      <c r="K694" s="38" t="str">
        <f>VLOOKUP(H694,'Species List'!A$2:J$202,4,0)</f>
        <v>Labridae</v>
      </c>
      <c r="L694" s="38" t="str">
        <f>VLOOKUP(H694,'Species List'!A$2:J$202,5,0)</f>
        <v>Carnivore</v>
      </c>
      <c r="M694" s="59">
        <v>13</v>
      </c>
      <c r="N694" s="59">
        <v>1</v>
      </c>
      <c r="O694" s="59"/>
      <c r="P694" s="44">
        <f>VLOOKUP(H694,'Species List'!A$2:J$202,6,0)</f>
        <v>0.01</v>
      </c>
      <c r="Q694" s="44">
        <f>VLOOKUP(H694,'Species List'!A$2:J$202,7,0)</f>
        <v>3.13</v>
      </c>
      <c r="R694" s="44" t="str">
        <f>VLOOKUP(H694,'Species List'!A$2:J$202,8,0)</f>
        <v>NA</v>
      </c>
      <c r="S694" s="44" t="str">
        <f>VLOOKUP(H694,'Species List'!A$2:J$202,9,0)</f>
        <v>NA</v>
      </c>
      <c r="T694" s="44">
        <f t="shared" si="76"/>
        <v>30.664980490582739</v>
      </c>
      <c r="U694" s="87" t="s">
        <v>450</v>
      </c>
      <c r="V694" s="91">
        <f t="shared" si="80"/>
        <v>30.664980490582739</v>
      </c>
    </row>
    <row r="695" spans="1:22" ht="16">
      <c r="A695" s="35">
        <v>2019</v>
      </c>
      <c r="B695" s="36">
        <v>43542</v>
      </c>
      <c r="C695" s="38" t="s">
        <v>394</v>
      </c>
      <c r="D695" s="38" t="s">
        <v>367</v>
      </c>
      <c r="E695" s="12">
        <v>1</v>
      </c>
      <c r="F695" s="37">
        <v>0.36180555555555599</v>
      </c>
      <c r="G695" s="12">
        <v>32</v>
      </c>
      <c r="H695" s="12" t="s">
        <v>280</v>
      </c>
      <c r="I695" s="38" t="str">
        <f>VLOOKUP(H695,'Species List'!A$2:J$202,2,0)</f>
        <v>Redband Parrotfish</v>
      </c>
      <c r="J695" s="38" t="str">
        <f>VLOOKUP(H695,'Species List'!A$2:J$202,3,0)</f>
        <v>Sparisoma aurofrenatum</v>
      </c>
      <c r="K695" s="38" t="str">
        <f>VLOOKUP(H695,'Species List'!A$2:J$202,4,0)</f>
        <v>Scaridae</v>
      </c>
      <c r="L695" s="38" t="str">
        <f>VLOOKUP(H695,'Species List'!A$2:J$202,5,0)</f>
        <v>Herbivore</v>
      </c>
      <c r="M695" s="59">
        <v>20</v>
      </c>
      <c r="N695" s="59">
        <v>1</v>
      </c>
      <c r="O695" s="59" t="s">
        <v>369</v>
      </c>
      <c r="P695" s="44">
        <f>VLOOKUP(H695,'Species List'!A$2:J$202,6,0)</f>
        <v>1.072E-2</v>
      </c>
      <c r="Q695" s="44">
        <f>VLOOKUP(H695,'Species List'!A$2:J$202,7,0)</f>
        <v>3.12</v>
      </c>
      <c r="R695" s="44">
        <f>VLOOKUP(H695,'Species List'!A$2:J$202,8,0)</f>
        <v>-4.0781000000000001</v>
      </c>
      <c r="S695" s="44">
        <f>VLOOKUP(H695,'Species List'!A$2:J$202,9,0)</f>
        <v>2.7437999999999998</v>
      </c>
      <c r="T695" s="44">
        <f t="shared" si="76"/>
        <v>122.85939484389488</v>
      </c>
      <c r="U695" s="88">
        <f t="shared" ref="U695:U701" si="81">10^(R695+(S695*LOG(M695*10)))</f>
        <v>171.97531044669645</v>
      </c>
      <c r="V695" s="91">
        <f t="shared" ref="V695:V701" si="82">N695*U695</f>
        <v>171.97531044669645</v>
      </c>
    </row>
    <row r="696" spans="1:22" ht="16">
      <c r="A696" s="35">
        <v>2019</v>
      </c>
      <c r="B696" s="36">
        <v>43542</v>
      </c>
      <c r="C696" s="38" t="s">
        <v>394</v>
      </c>
      <c r="D696" s="38" t="s">
        <v>367</v>
      </c>
      <c r="E696" s="12">
        <v>1</v>
      </c>
      <c r="F696" s="37">
        <v>0.36180555555555599</v>
      </c>
      <c r="G696" s="12">
        <v>32</v>
      </c>
      <c r="H696" s="12" t="s">
        <v>302</v>
      </c>
      <c r="I696" s="38" t="str">
        <f>VLOOKUP(H696,'Species List'!A$2:J$202,2,0)</f>
        <v>Stoplight Parrotfish</v>
      </c>
      <c r="J696" s="38" t="str">
        <f>VLOOKUP(H696,'Species List'!A$2:J$202,3,0)</f>
        <v>Sparisoma viride</v>
      </c>
      <c r="K696" s="38" t="str">
        <f>VLOOKUP(H696,'Species List'!A$2:J$202,4,0)</f>
        <v>Scaridae</v>
      </c>
      <c r="L696" s="38" t="str">
        <f>VLOOKUP(H696,'Species List'!A$2:J$202,5,0)</f>
        <v>Herbivore</v>
      </c>
      <c r="M696" s="59">
        <v>25</v>
      </c>
      <c r="N696" s="59">
        <v>1</v>
      </c>
      <c r="O696" s="59" t="s">
        <v>369</v>
      </c>
      <c r="P696" s="44">
        <f>VLOOKUP(H696,'Species List'!A$2:J$202,6,0)</f>
        <v>1.38E-2</v>
      </c>
      <c r="Q696" s="44">
        <f>VLOOKUP(H696,'Species List'!A$2:J$202,7,0)</f>
        <v>3.04</v>
      </c>
      <c r="R696" s="44">
        <f>VLOOKUP(H696,'Species List'!A$2:J$202,8,0)</f>
        <v>-4.4317000000000002</v>
      </c>
      <c r="S696" s="44">
        <f>VLOOKUP(H696,'Species List'!A$2:J$202,9,0)</f>
        <v>2.9051</v>
      </c>
      <c r="T696" s="44">
        <f t="shared" si="76"/>
        <v>245.25434644114358</v>
      </c>
      <c r="U696" s="88">
        <f t="shared" si="81"/>
        <v>342.41715863912742</v>
      </c>
      <c r="V696" s="91">
        <f t="shared" si="82"/>
        <v>342.41715863912742</v>
      </c>
    </row>
    <row r="697" spans="1:22" ht="16">
      <c r="A697" s="35">
        <v>2019</v>
      </c>
      <c r="B697" s="36">
        <v>43542</v>
      </c>
      <c r="C697" s="38" t="s">
        <v>394</v>
      </c>
      <c r="D697" s="38" t="s">
        <v>367</v>
      </c>
      <c r="E697" s="12">
        <v>1</v>
      </c>
      <c r="F697" s="37">
        <v>0.36180555555555599</v>
      </c>
      <c r="G697" s="12">
        <v>32</v>
      </c>
      <c r="H697" s="12" t="s">
        <v>302</v>
      </c>
      <c r="I697" s="38" t="str">
        <f>VLOOKUP(H697,'Species List'!A$2:J$202,2,0)</f>
        <v>Stoplight Parrotfish</v>
      </c>
      <c r="J697" s="38" t="str">
        <f>VLOOKUP(H697,'Species List'!A$2:J$202,3,0)</f>
        <v>Sparisoma viride</v>
      </c>
      <c r="K697" s="38" t="str">
        <f>VLOOKUP(H697,'Species List'!A$2:J$202,4,0)</f>
        <v>Scaridae</v>
      </c>
      <c r="L697" s="38" t="str">
        <f>VLOOKUP(H697,'Species List'!A$2:J$202,5,0)</f>
        <v>Herbivore</v>
      </c>
      <c r="M697" s="59">
        <v>28</v>
      </c>
      <c r="N697" s="59">
        <v>1</v>
      </c>
      <c r="O697" s="59" t="s">
        <v>369</v>
      </c>
      <c r="P697" s="44">
        <f>VLOOKUP(H697,'Species List'!A$2:J$202,6,0)</f>
        <v>1.38E-2</v>
      </c>
      <c r="Q697" s="44">
        <f>VLOOKUP(H697,'Species List'!A$2:J$202,7,0)</f>
        <v>3.04</v>
      </c>
      <c r="R697" s="44">
        <f>VLOOKUP(H697,'Species List'!A$2:J$202,8,0)</f>
        <v>-4.4317000000000002</v>
      </c>
      <c r="S697" s="44">
        <f>VLOOKUP(H697,'Species List'!A$2:J$202,9,0)</f>
        <v>2.9051</v>
      </c>
      <c r="T697" s="44">
        <f t="shared" si="76"/>
        <v>346.13020666687913</v>
      </c>
      <c r="U697" s="88">
        <f t="shared" si="81"/>
        <v>475.92530495067058</v>
      </c>
      <c r="V697" s="91">
        <f t="shared" si="82"/>
        <v>475.92530495067058</v>
      </c>
    </row>
    <row r="698" spans="1:22" ht="16">
      <c r="A698" s="35">
        <v>2019</v>
      </c>
      <c r="B698" s="36">
        <v>43542</v>
      </c>
      <c r="C698" s="38" t="s">
        <v>394</v>
      </c>
      <c r="D698" s="38" t="s">
        <v>367</v>
      </c>
      <c r="E698" s="12">
        <v>1</v>
      </c>
      <c r="F698" s="37">
        <v>0.36180555555555599</v>
      </c>
      <c r="G698" s="12">
        <v>32</v>
      </c>
      <c r="H698" s="12" t="s">
        <v>302</v>
      </c>
      <c r="I698" s="38" t="str">
        <f>VLOOKUP(H698,'Species List'!A$2:J$202,2,0)</f>
        <v>Stoplight Parrotfish</v>
      </c>
      <c r="J698" s="38" t="str">
        <f>VLOOKUP(H698,'Species List'!A$2:J$202,3,0)</f>
        <v>Sparisoma viride</v>
      </c>
      <c r="K698" s="38" t="str">
        <f>VLOOKUP(H698,'Species List'!A$2:J$202,4,0)</f>
        <v>Scaridae</v>
      </c>
      <c r="L698" s="38" t="str">
        <f>VLOOKUP(H698,'Species List'!A$2:J$202,5,0)</f>
        <v>Herbivore</v>
      </c>
      <c r="M698" s="59">
        <v>34</v>
      </c>
      <c r="N698" s="59">
        <v>1</v>
      </c>
      <c r="O698" s="59" t="s">
        <v>369</v>
      </c>
      <c r="P698" s="44">
        <f>VLOOKUP(H698,'Species List'!A$2:J$202,6,0)</f>
        <v>1.38E-2</v>
      </c>
      <c r="Q698" s="44">
        <f>VLOOKUP(H698,'Species List'!A$2:J$202,7,0)</f>
        <v>3.04</v>
      </c>
      <c r="R698" s="44">
        <f>VLOOKUP(H698,'Species List'!A$2:J$202,8,0)</f>
        <v>-4.4317000000000002</v>
      </c>
      <c r="S698" s="44">
        <f>VLOOKUP(H698,'Species List'!A$2:J$202,9,0)</f>
        <v>2.9051</v>
      </c>
      <c r="T698" s="44">
        <f t="shared" si="76"/>
        <v>624.56119053872885</v>
      </c>
      <c r="U698" s="88">
        <f t="shared" si="81"/>
        <v>836.56444365737127</v>
      </c>
      <c r="V698" s="91">
        <f t="shared" si="82"/>
        <v>836.56444365737127</v>
      </c>
    </row>
    <row r="699" spans="1:22" ht="16">
      <c r="A699" s="35">
        <v>2019</v>
      </c>
      <c r="B699" s="36">
        <v>43542</v>
      </c>
      <c r="C699" s="38" t="s">
        <v>394</v>
      </c>
      <c r="D699" s="38" t="s">
        <v>367</v>
      </c>
      <c r="E699" s="12">
        <v>1</v>
      </c>
      <c r="F699" s="37">
        <v>0.36180555555555599</v>
      </c>
      <c r="G699" s="12">
        <v>32</v>
      </c>
      <c r="H699" s="12" t="s">
        <v>302</v>
      </c>
      <c r="I699" s="38" t="str">
        <f>VLOOKUP(H699,'Species List'!A$2:J$202,2,0)</f>
        <v>Stoplight Parrotfish</v>
      </c>
      <c r="J699" s="38" t="str">
        <f>VLOOKUP(H699,'Species List'!A$2:J$202,3,0)</f>
        <v>Sparisoma viride</v>
      </c>
      <c r="K699" s="38" t="str">
        <f>VLOOKUP(H699,'Species List'!A$2:J$202,4,0)</f>
        <v>Scaridae</v>
      </c>
      <c r="L699" s="38" t="str">
        <f>VLOOKUP(H699,'Species List'!A$2:J$202,5,0)</f>
        <v>Herbivore</v>
      </c>
      <c r="M699" s="59">
        <v>19</v>
      </c>
      <c r="N699" s="59">
        <v>1</v>
      </c>
      <c r="O699" s="59" t="s">
        <v>368</v>
      </c>
      <c r="P699" s="44">
        <f>VLOOKUP(H699,'Species List'!A$2:J$202,6,0)</f>
        <v>1.38E-2</v>
      </c>
      <c r="Q699" s="44">
        <f>VLOOKUP(H699,'Species List'!A$2:J$202,7,0)</f>
        <v>3.04</v>
      </c>
      <c r="R699" s="44">
        <f>VLOOKUP(H699,'Species List'!A$2:J$202,8,0)</f>
        <v>-4.4317000000000002</v>
      </c>
      <c r="S699" s="44">
        <f>VLOOKUP(H699,'Species List'!A$2:J$202,9,0)</f>
        <v>2.9051</v>
      </c>
      <c r="T699" s="44">
        <f t="shared" si="76"/>
        <v>106.48539183224881</v>
      </c>
      <c r="U699" s="88">
        <f t="shared" si="81"/>
        <v>154.2790962414671</v>
      </c>
      <c r="V699" s="91">
        <f t="shared" si="82"/>
        <v>154.2790962414671</v>
      </c>
    </row>
    <row r="700" spans="1:22" ht="16">
      <c r="A700" s="35">
        <v>2019</v>
      </c>
      <c r="B700" s="36">
        <v>43542</v>
      </c>
      <c r="C700" s="38" t="s">
        <v>394</v>
      </c>
      <c r="D700" s="38" t="s">
        <v>367</v>
      </c>
      <c r="E700" s="12">
        <v>1</v>
      </c>
      <c r="F700" s="37">
        <v>0.36180555555555599</v>
      </c>
      <c r="G700" s="12">
        <v>32</v>
      </c>
      <c r="H700" s="12" t="s">
        <v>302</v>
      </c>
      <c r="I700" s="38" t="str">
        <f>VLOOKUP(H700,'Species List'!A$2:J$202,2,0)</f>
        <v>Stoplight Parrotfish</v>
      </c>
      <c r="J700" s="38" t="str">
        <f>VLOOKUP(H700,'Species List'!A$2:J$202,3,0)</f>
        <v>Sparisoma viride</v>
      </c>
      <c r="K700" s="38" t="str">
        <f>VLOOKUP(H700,'Species List'!A$2:J$202,4,0)</f>
        <v>Scaridae</v>
      </c>
      <c r="L700" s="38" t="str">
        <f>VLOOKUP(H700,'Species List'!A$2:J$202,5,0)</f>
        <v>Herbivore</v>
      </c>
      <c r="M700" s="59">
        <v>25</v>
      </c>
      <c r="N700" s="59">
        <v>1</v>
      </c>
      <c r="O700" s="59" t="s">
        <v>368</v>
      </c>
      <c r="P700" s="44">
        <f>VLOOKUP(H700,'Species List'!A$2:J$202,6,0)</f>
        <v>1.38E-2</v>
      </c>
      <c r="Q700" s="44">
        <f>VLOOKUP(H700,'Species List'!A$2:J$202,7,0)</f>
        <v>3.04</v>
      </c>
      <c r="R700" s="44">
        <f>VLOOKUP(H700,'Species List'!A$2:J$202,8,0)</f>
        <v>-4.4317000000000002</v>
      </c>
      <c r="S700" s="44">
        <f>VLOOKUP(H700,'Species List'!A$2:J$202,9,0)</f>
        <v>2.9051</v>
      </c>
      <c r="T700" s="44">
        <f t="shared" si="76"/>
        <v>245.25434644114358</v>
      </c>
      <c r="U700" s="88">
        <f t="shared" si="81"/>
        <v>342.41715863912742</v>
      </c>
      <c r="V700" s="91">
        <f t="shared" si="82"/>
        <v>342.41715863912742</v>
      </c>
    </row>
    <row r="701" spans="1:22" ht="16">
      <c r="A701" s="35">
        <v>2019</v>
      </c>
      <c r="B701" s="36">
        <v>43542</v>
      </c>
      <c r="C701" s="38" t="s">
        <v>394</v>
      </c>
      <c r="D701" s="38" t="s">
        <v>367</v>
      </c>
      <c r="E701" s="12">
        <v>1</v>
      </c>
      <c r="F701" s="37">
        <v>0.36180555555555599</v>
      </c>
      <c r="G701" s="12">
        <v>32</v>
      </c>
      <c r="H701" s="12" t="s">
        <v>280</v>
      </c>
      <c r="I701" s="38" t="str">
        <f>VLOOKUP(H701,'Species List'!A$2:J$202,2,0)</f>
        <v>Redband Parrotfish</v>
      </c>
      <c r="J701" s="38" t="str">
        <f>VLOOKUP(H701,'Species List'!A$2:J$202,3,0)</f>
        <v>Sparisoma aurofrenatum</v>
      </c>
      <c r="K701" s="38" t="str">
        <f>VLOOKUP(H701,'Species List'!A$2:J$202,4,0)</f>
        <v>Scaridae</v>
      </c>
      <c r="L701" s="38" t="str">
        <f>VLOOKUP(H701,'Species List'!A$2:J$202,5,0)</f>
        <v>Herbivore</v>
      </c>
      <c r="M701" s="59">
        <v>18</v>
      </c>
      <c r="N701" s="59">
        <v>1</v>
      </c>
      <c r="O701" s="59" t="s">
        <v>368</v>
      </c>
      <c r="P701" s="44">
        <f>VLOOKUP(H701,'Species List'!A$2:J$202,6,0)</f>
        <v>1.072E-2</v>
      </c>
      <c r="Q701" s="44">
        <f>VLOOKUP(H701,'Species List'!A$2:J$202,7,0)</f>
        <v>3.12</v>
      </c>
      <c r="R701" s="44">
        <f>VLOOKUP(H701,'Species List'!A$2:J$202,8,0)</f>
        <v>-4.0781000000000001</v>
      </c>
      <c r="S701" s="44">
        <f>VLOOKUP(H701,'Species List'!A$2:J$202,9,0)</f>
        <v>2.7437999999999998</v>
      </c>
      <c r="T701" s="44">
        <f t="shared" si="76"/>
        <v>88.43923988864465</v>
      </c>
      <c r="U701" s="88">
        <f t="shared" si="81"/>
        <v>128.80024807719036</v>
      </c>
      <c r="V701" s="91">
        <f t="shared" si="82"/>
        <v>128.80024807719036</v>
      </c>
    </row>
    <row r="702" spans="1:22" ht="16">
      <c r="A702" s="35">
        <v>2019</v>
      </c>
      <c r="B702" s="36">
        <v>43542</v>
      </c>
      <c r="C702" s="38" t="s">
        <v>394</v>
      </c>
      <c r="D702" s="38" t="s">
        <v>367</v>
      </c>
      <c r="E702" s="12">
        <v>1</v>
      </c>
      <c r="F702" s="37">
        <v>0.36180555555555599</v>
      </c>
      <c r="G702" s="12">
        <v>32</v>
      </c>
      <c r="H702" s="12" t="s">
        <v>239</v>
      </c>
      <c r="I702" s="38" t="str">
        <f>VLOOKUP(H702,'Species List'!A$2:J$202,2,0)</f>
        <v>Brown Chromis</v>
      </c>
      <c r="J702" s="38" t="str">
        <f>VLOOKUP(H702,'Species List'!A$2:J$202,3,0)</f>
        <v>Chromis multilineata</v>
      </c>
      <c r="K702" s="38" t="str">
        <f>VLOOKUP(H702,'Species List'!A$2:J$202,4,0)</f>
        <v>Pomacentridae</v>
      </c>
      <c r="L702" s="38" t="str">
        <f>VLOOKUP(H702,'Species List'!A$2:J$202,5,0)</f>
        <v>Planktivore</v>
      </c>
      <c r="M702" s="59">
        <v>4</v>
      </c>
      <c r="N702" s="59">
        <v>10</v>
      </c>
      <c r="O702" s="59"/>
      <c r="P702" s="44">
        <f>VLOOKUP(H702,'Species List'!A$2:J$202,6,0)</f>
        <v>1.4789999999999999E-2</v>
      </c>
      <c r="Q702" s="44">
        <f>VLOOKUP(H702,'Species List'!A$2:J$202,7,0)</f>
        <v>2.98</v>
      </c>
      <c r="R702" s="44" t="str">
        <f>VLOOKUP(H702,'Species List'!A$2:J$202,8,0)</f>
        <v>NA</v>
      </c>
      <c r="S702" s="44" t="str">
        <f>VLOOKUP(H702,'Species List'!A$2:J$202,9,0)</f>
        <v>NA</v>
      </c>
      <c r="T702" s="44">
        <f t="shared" si="76"/>
        <v>0.92067626702257244</v>
      </c>
      <c r="U702" s="87" t="s">
        <v>450</v>
      </c>
      <c r="V702" s="91">
        <f t="shared" ref="V702:V717" si="83">N702*T702</f>
        <v>9.206762670225725</v>
      </c>
    </row>
    <row r="703" spans="1:22" ht="16">
      <c r="A703" s="35">
        <v>2019</v>
      </c>
      <c r="B703" s="36">
        <v>43542</v>
      </c>
      <c r="C703" s="38" t="s">
        <v>394</v>
      </c>
      <c r="D703" s="38" t="s">
        <v>367</v>
      </c>
      <c r="E703" s="12">
        <v>1</v>
      </c>
      <c r="F703" s="37">
        <v>0.36180555555555599</v>
      </c>
      <c r="G703" s="12">
        <v>32</v>
      </c>
      <c r="H703" s="12" t="s">
        <v>239</v>
      </c>
      <c r="I703" s="38" t="str">
        <f>VLOOKUP(H703,'Species List'!A$2:J$202,2,0)</f>
        <v>Brown Chromis</v>
      </c>
      <c r="J703" s="38" t="str">
        <f>VLOOKUP(H703,'Species List'!A$2:J$202,3,0)</f>
        <v>Chromis multilineata</v>
      </c>
      <c r="K703" s="38" t="str">
        <f>VLOOKUP(H703,'Species List'!A$2:J$202,4,0)</f>
        <v>Pomacentridae</v>
      </c>
      <c r="L703" s="38" t="str">
        <f>VLOOKUP(H703,'Species List'!A$2:J$202,5,0)</f>
        <v>Planktivore</v>
      </c>
      <c r="M703" s="59">
        <v>13</v>
      </c>
      <c r="N703" s="59">
        <v>70</v>
      </c>
      <c r="O703" s="59"/>
      <c r="P703" s="44">
        <f>VLOOKUP(H703,'Species List'!A$2:J$202,6,0)</f>
        <v>1.4789999999999999E-2</v>
      </c>
      <c r="Q703" s="44">
        <f>VLOOKUP(H703,'Species List'!A$2:J$202,7,0)</f>
        <v>2.98</v>
      </c>
      <c r="R703" s="44" t="str">
        <f>VLOOKUP(H703,'Species List'!A$2:J$202,8,0)</f>
        <v>NA</v>
      </c>
      <c r="S703" s="44" t="str">
        <f>VLOOKUP(H703,'Species List'!A$2:J$202,9,0)</f>
        <v>NA</v>
      </c>
      <c r="T703" s="44">
        <f t="shared" si="76"/>
        <v>30.868772770933074</v>
      </c>
      <c r="U703" s="87" t="s">
        <v>450</v>
      </c>
      <c r="V703" s="91">
        <f t="shared" si="83"/>
        <v>2160.8140939653154</v>
      </c>
    </row>
    <row r="704" spans="1:22" ht="16">
      <c r="A704" s="35">
        <v>2019</v>
      </c>
      <c r="B704" s="36">
        <v>43542</v>
      </c>
      <c r="C704" s="38" t="s">
        <v>394</v>
      </c>
      <c r="D704" s="38" t="s">
        <v>367</v>
      </c>
      <c r="E704" s="12">
        <v>2</v>
      </c>
      <c r="F704" s="37">
        <v>0.36805555555555602</v>
      </c>
      <c r="G704" s="12">
        <v>30</v>
      </c>
      <c r="H704" s="12" t="s">
        <v>233</v>
      </c>
      <c r="I704" s="38" t="str">
        <f>VLOOKUP(H704,'Species List'!A$2:J$202,2,0)</f>
        <v>Blackbar soldierfish</v>
      </c>
      <c r="J704" s="38" t="str">
        <f>VLOOKUP(H704,'Species List'!A$2:J$202,3,0)</f>
        <v xml:space="preserve">Myripristis jacobus </v>
      </c>
      <c r="K704" s="38" t="str">
        <f>VLOOKUP(H704,'Species List'!A$2:J$202,4,0)</f>
        <v>Holocentridae</v>
      </c>
      <c r="L704" s="38" t="str">
        <f>VLOOKUP(H704,'Species List'!A$2:J$202,5,0)</f>
        <v>Carnivore</v>
      </c>
      <c r="M704" s="59">
        <v>16</v>
      </c>
      <c r="N704" s="59">
        <v>1</v>
      </c>
      <c r="O704" s="59"/>
      <c r="P704" s="44">
        <f>VLOOKUP(H704,'Species List'!A$2:J$202,6,0)</f>
        <v>1.2019999999999999E-2</v>
      </c>
      <c r="Q704" s="44">
        <f>VLOOKUP(H704,'Species List'!A$2:J$202,7,0)</f>
        <v>3.06</v>
      </c>
      <c r="R704" s="44" t="str">
        <f>VLOOKUP(H704,'Species List'!A$2:J$202,8,0)</f>
        <v>NA</v>
      </c>
      <c r="S704" s="44" t="str">
        <f>VLOOKUP(H704,'Species List'!A$2:J$202,9,0)</f>
        <v>NA</v>
      </c>
      <c r="T704" s="44">
        <f t="shared" si="76"/>
        <v>58.144898213408602</v>
      </c>
      <c r="U704" s="87" t="s">
        <v>450</v>
      </c>
      <c r="V704" s="91">
        <f t="shared" si="83"/>
        <v>58.144898213408602</v>
      </c>
    </row>
    <row r="705" spans="1:22" ht="16">
      <c r="A705" s="35">
        <v>2019</v>
      </c>
      <c r="B705" s="36">
        <v>43542</v>
      </c>
      <c r="C705" s="38" t="s">
        <v>394</v>
      </c>
      <c r="D705" s="38" t="s">
        <v>367</v>
      </c>
      <c r="E705" s="12">
        <v>2</v>
      </c>
      <c r="F705" s="37">
        <v>0.36805555555555602</v>
      </c>
      <c r="G705" s="12">
        <v>30</v>
      </c>
      <c r="H705" s="12" t="s">
        <v>233</v>
      </c>
      <c r="I705" s="38" t="str">
        <f>VLOOKUP(H705,'Species List'!A$2:J$202,2,0)</f>
        <v>Blackbar soldierfish</v>
      </c>
      <c r="J705" s="38" t="str">
        <f>VLOOKUP(H705,'Species List'!A$2:J$202,3,0)</f>
        <v xml:space="preserve">Myripristis jacobus </v>
      </c>
      <c r="K705" s="38" t="str">
        <f>VLOOKUP(H705,'Species List'!A$2:J$202,4,0)</f>
        <v>Holocentridae</v>
      </c>
      <c r="L705" s="38" t="str">
        <f>VLOOKUP(H705,'Species List'!A$2:J$202,5,0)</f>
        <v>Carnivore</v>
      </c>
      <c r="M705" s="59">
        <v>19</v>
      </c>
      <c r="N705" s="59">
        <v>1</v>
      </c>
      <c r="O705" s="59"/>
      <c r="P705" s="44">
        <f>VLOOKUP(H705,'Species List'!A$2:J$202,6,0)</f>
        <v>1.2019999999999999E-2</v>
      </c>
      <c r="Q705" s="44">
        <f>VLOOKUP(H705,'Species List'!A$2:J$202,7,0)</f>
        <v>3.06</v>
      </c>
      <c r="R705" s="44" t="str">
        <f>VLOOKUP(H705,'Species List'!A$2:J$202,8,0)</f>
        <v>NA</v>
      </c>
      <c r="S705" s="44" t="str">
        <f>VLOOKUP(H705,'Species List'!A$2:J$202,9,0)</f>
        <v>NA</v>
      </c>
      <c r="T705" s="44">
        <f t="shared" si="76"/>
        <v>98.376300490352918</v>
      </c>
      <c r="U705" s="87" t="s">
        <v>450</v>
      </c>
      <c r="V705" s="91">
        <f t="shared" si="83"/>
        <v>98.376300490352918</v>
      </c>
    </row>
    <row r="706" spans="1:22" ht="16">
      <c r="A706" s="35">
        <v>2019</v>
      </c>
      <c r="B706" s="36">
        <v>43542</v>
      </c>
      <c r="C706" s="38" t="s">
        <v>394</v>
      </c>
      <c r="D706" s="38" t="s">
        <v>367</v>
      </c>
      <c r="E706" s="12">
        <v>2</v>
      </c>
      <c r="F706" s="37">
        <v>0.36805555555555602</v>
      </c>
      <c r="G706" s="12">
        <v>30</v>
      </c>
      <c r="H706" s="12" t="s">
        <v>373</v>
      </c>
      <c r="I706" s="38" t="str">
        <f>VLOOKUP(H706,'Species List'!A$2:J$202,2,0)</f>
        <v>Goatfish</v>
      </c>
      <c r="J706" s="38" t="str">
        <f>VLOOKUP(H706,'Species List'!A$2:J$202,3,0)</f>
        <v>Mulloidichthys martinicus</v>
      </c>
      <c r="K706" s="38" t="str">
        <f>VLOOKUP(H706,'Species List'!A$2:J$202,4,0)</f>
        <v>Mullidae</v>
      </c>
      <c r="L706" s="38" t="str">
        <f>VLOOKUP(H706,'Species List'!A$2:J$202,5,0)</f>
        <v>Carnivore</v>
      </c>
      <c r="M706" s="59">
        <v>21</v>
      </c>
      <c r="N706" s="59">
        <v>1</v>
      </c>
      <c r="O706" s="59"/>
      <c r="P706" s="44">
        <f>VLOOKUP(H706,'Species List'!A$2:J$202,6,0)</f>
        <v>9.7699999999999992E-3</v>
      </c>
      <c r="Q706" s="44">
        <f>VLOOKUP(H706,'Species List'!A$2:J$202,7,0)</f>
        <v>3.12</v>
      </c>
      <c r="R706" s="44" t="str">
        <f>VLOOKUP(H706,'Species List'!A$2:J$202,8,0)</f>
        <v>NA</v>
      </c>
      <c r="S706" s="44" t="str">
        <f>VLOOKUP(H706,'Species List'!A$2:J$202,9,0)</f>
        <v>NA</v>
      </c>
      <c r="T706" s="44">
        <f t="shared" ref="T706:T769" si="84">P706*M706^Q706</f>
        <v>130.38233763960125</v>
      </c>
      <c r="U706" s="87" t="s">
        <v>450</v>
      </c>
      <c r="V706" s="91">
        <f t="shared" si="83"/>
        <v>130.38233763960125</v>
      </c>
    </row>
    <row r="707" spans="1:22" ht="16">
      <c r="A707" s="35">
        <v>2019</v>
      </c>
      <c r="B707" s="36">
        <v>43542</v>
      </c>
      <c r="C707" s="38" t="s">
        <v>394</v>
      </c>
      <c r="D707" s="38" t="s">
        <v>367</v>
      </c>
      <c r="E707" s="12">
        <v>2</v>
      </c>
      <c r="F707" s="37">
        <v>0.36805555555555602</v>
      </c>
      <c r="G707" s="12">
        <v>30</v>
      </c>
      <c r="H707" s="12" t="s">
        <v>373</v>
      </c>
      <c r="I707" s="38" t="str">
        <f>VLOOKUP(H707,'Species List'!A$2:J$202,2,0)</f>
        <v>Goatfish</v>
      </c>
      <c r="J707" s="38" t="str">
        <f>VLOOKUP(H707,'Species List'!A$2:J$202,3,0)</f>
        <v>Mulloidichthys martinicus</v>
      </c>
      <c r="K707" s="38" t="str">
        <f>VLOOKUP(H707,'Species List'!A$2:J$202,4,0)</f>
        <v>Mullidae</v>
      </c>
      <c r="L707" s="38" t="str">
        <f>VLOOKUP(H707,'Species List'!A$2:J$202,5,0)</f>
        <v>Carnivore</v>
      </c>
      <c r="M707" s="59">
        <v>18</v>
      </c>
      <c r="N707" s="59">
        <v>2</v>
      </c>
      <c r="O707" s="59"/>
      <c r="P707" s="44">
        <f>VLOOKUP(H707,'Species List'!A$2:J$202,6,0)</f>
        <v>9.7699999999999992E-3</v>
      </c>
      <c r="Q707" s="44">
        <f>VLOOKUP(H707,'Species List'!A$2:J$202,7,0)</f>
        <v>3.12</v>
      </c>
      <c r="R707" s="44" t="str">
        <f>VLOOKUP(H707,'Species List'!A$2:J$202,8,0)</f>
        <v>NA</v>
      </c>
      <c r="S707" s="44" t="str">
        <f>VLOOKUP(H707,'Species List'!A$2:J$202,9,0)</f>
        <v>NA</v>
      </c>
      <c r="T707" s="44">
        <f t="shared" si="84"/>
        <v>80.601807249259167</v>
      </c>
      <c r="U707" s="87" t="s">
        <v>450</v>
      </c>
      <c r="V707" s="91">
        <f t="shared" si="83"/>
        <v>161.20361449851833</v>
      </c>
    </row>
    <row r="708" spans="1:22" ht="16">
      <c r="A708" s="35">
        <v>2019</v>
      </c>
      <c r="B708" s="36">
        <v>43542</v>
      </c>
      <c r="C708" s="38" t="s">
        <v>394</v>
      </c>
      <c r="D708" s="38" t="s">
        <v>367</v>
      </c>
      <c r="E708" s="12">
        <v>2</v>
      </c>
      <c r="F708" s="37">
        <v>0.36805555555555602</v>
      </c>
      <c r="G708" s="12">
        <v>30</v>
      </c>
      <c r="H708" s="12" t="s">
        <v>253</v>
      </c>
      <c r="I708" s="38" t="str">
        <f>VLOOKUP(H708,'Species List'!A$2:J$202,2,0)</f>
        <v>French Grunt</v>
      </c>
      <c r="J708" s="38" t="str">
        <f>VLOOKUP(H708,'Species List'!A$2:J$202,3,0)</f>
        <v>Haemulon flavolineatum</v>
      </c>
      <c r="K708" s="38" t="str">
        <f>VLOOKUP(H708,'Species List'!A$2:J$202,4,0)</f>
        <v>Haemulidae</v>
      </c>
      <c r="L708" s="38" t="str">
        <f>VLOOKUP(H708,'Species List'!A$2:J$202,5,0)</f>
        <v>Carnivore</v>
      </c>
      <c r="M708" s="59">
        <v>19</v>
      </c>
      <c r="N708" s="59">
        <v>2</v>
      </c>
      <c r="O708" s="59"/>
      <c r="P708" s="44">
        <f>VLOOKUP(H708,'Species List'!A$2:J$202,6,0)</f>
        <v>1.349E-2</v>
      </c>
      <c r="Q708" s="44">
        <f>VLOOKUP(H708,'Species List'!A$2:J$202,7,0)</f>
        <v>3</v>
      </c>
      <c r="R708" s="44" t="str">
        <f>VLOOKUP(H708,'Species List'!A$2:J$202,8,0)</f>
        <v>NA</v>
      </c>
      <c r="S708" s="44" t="str">
        <f>VLOOKUP(H708,'Species List'!A$2:J$202,9,0)</f>
        <v>NA</v>
      </c>
      <c r="T708" s="44">
        <f t="shared" si="84"/>
        <v>92.527910000000006</v>
      </c>
      <c r="U708" s="87" t="s">
        <v>450</v>
      </c>
      <c r="V708" s="91">
        <f t="shared" si="83"/>
        <v>185.05582000000001</v>
      </c>
    </row>
    <row r="709" spans="1:22" ht="16">
      <c r="A709" s="35">
        <v>2019</v>
      </c>
      <c r="B709" s="36">
        <v>43542</v>
      </c>
      <c r="C709" s="38" t="s">
        <v>394</v>
      </c>
      <c r="D709" s="38" t="s">
        <v>367</v>
      </c>
      <c r="E709" s="12">
        <v>2</v>
      </c>
      <c r="F709" s="37">
        <v>0.36805555555555602</v>
      </c>
      <c r="G709" s="12">
        <v>30</v>
      </c>
      <c r="H709" s="12" t="s">
        <v>310</v>
      </c>
      <c r="I709" s="38" t="str">
        <f>VLOOKUP(H709,'Species List'!A$2:J$202,2,0)</f>
        <v>Yellowhead Wrasse</v>
      </c>
      <c r="J709" s="38" t="str">
        <f>VLOOKUP(H709,'Species List'!A$2:J$202,3,0)</f>
        <v>Halichoeres garnoti</v>
      </c>
      <c r="K709" s="38" t="str">
        <f>VLOOKUP(H709,'Species List'!A$2:J$202,4,0)</f>
        <v>Labridae</v>
      </c>
      <c r="L709" s="38" t="str">
        <f>VLOOKUP(H709,'Species List'!A$2:J$202,5,0)</f>
        <v>Carnivore</v>
      </c>
      <c r="M709" s="59">
        <v>6</v>
      </c>
      <c r="N709" s="59">
        <v>1</v>
      </c>
      <c r="O709" s="59"/>
      <c r="P709" s="44">
        <f>VLOOKUP(H709,'Species List'!A$2:J$202,6,0)</f>
        <v>0.01</v>
      </c>
      <c r="Q709" s="44">
        <f>VLOOKUP(H709,'Species List'!A$2:J$202,7,0)</f>
        <v>3.13</v>
      </c>
      <c r="R709" s="44" t="str">
        <f>VLOOKUP(H709,'Species List'!A$2:J$202,8,0)</f>
        <v>NA</v>
      </c>
      <c r="S709" s="44" t="str">
        <f>VLOOKUP(H709,'Species List'!A$2:J$202,9,0)</f>
        <v>NA</v>
      </c>
      <c r="T709" s="44">
        <f t="shared" si="84"/>
        <v>2.7265496699528886</v>
      </c>
      <c r="U709" s="87" t="s">
        <v>450</v>
      </c>
      <c r="V709" s="91">
        <f t="shared" si="83"/>
        <v>2.7265496699528886</v>
      </c>
    </row>
    <row r="710" spans="1:22" ht="16">
      <c r="A710" s="35">
        <v>2019</v>
      </c>
      <c r="B710" s="36">
        <v>43542</v>
      </c>
      <c r="C710" s="38" t="s">
        <v>394</v>
      </c>
      <c r="D710" s="38" t="s">
        <v>367</v>
      </c>
      <c r="E710" s="12">
        <v>2</v>
      </c>
      <c r="F710" s="37">
        <v>0.36805555555555602</v>
      </c>
      <c r="G710" s="12">
        <v>30</v>
      </c>
      <c r="H710" s="12" t="s">
        <v>233</v>
      </c>
      <c r="I710" s="38" t="str">
        <f>VLOOKUP(H710,'Species List'!A$2:J$202,2,0)</f>
        <v>Blackbar soldierfish</v>
      </c>
      <c r="J710" s="38" t="str">
        <f>VLOOKUP(H710,'Species List'!A$2:J$202,3,0)</f>
        <v xml:space="preserve">Myripristis jacobus </v>
      </c>
      <c r="K710" s="38" t="str">
        <f>VLOOKUP(H710,'Species List'!A$2:J$202,4,0)</f>
        <v>Holocentridae</v>
      </c>
      <c r="L710" s="38" t="str">
        <f>VLOOKUP(H710,'Species List'!A$2:J$202,5,0)</f>
        <v>Carnivore</v>
      </c>
      <c r="M710" s="59">
        <v>17</v>
      </c>
      <c r="N710" s="59">
        <v>5</v>
      </c>
      <c r="O710" s="59"/>
      <c r="P710" s="44">
        <f>VLOOKUP(H710,'Species List'!A$2:J$202,6,0)</f>
        <v>1.2019999999999999E-2</v>
      </c>
      <c r="Q710" s="44">
        <f>VLOOKUP(H710,'Species List'!A$2:J$202,7,0)</f>
        <v>3.06</v>
      </c>
      <c r="R710" s="44" t="str">
        <f>VLOOKUP(H710,'Species List'!A$2:J$202,8,0)</f>
        <v>NA</v>
      </c>
      <c r="S710" s="44" t="str">
        <f>VLOOKUP(H710,'Species List'!A$2:J$202,9,0)</f>
        <v>NA</v>
      </c>
      <c r="T710" s="44">
        <f t="shared" si="84"/>
        <v>69.99679693541637</v>
      </c>
      <c r="U710" s="87" t="s">
        <v>450</v>
      </c>
      <c r="V710" s="91">
        <f t="shared" si="83"/>
        <v>349.98398467708182</v>
      </c>
    </row>
    <row r="711" spans="1:22" ht="16">
      <c r="A711" s="35">
        <v>2019</v>
      </c>
      <c r="B711" s="36">
        <v>43542</v>
      </c>
      <c r="C711" s="38" t="s">
        <v>394</v>
      </c>
      <c r="D711" s="38" t="s">
        <v>367</v>
      </c>
      <c r="E711" s="12">
        <v>2</v>
      </c>
      <c r="F711" s="37">
        <v>0.36805555555555602</v>
      </c>
      <c r="G711" s="12">
        <v>30</v>
      </c>
      <c r="H711" s="12" t="s">
        <v>233</v>
      </c>
      <c r="I711" s="38" t="str">
        <f>VLOOKUP(H711,'Species List'!A$2:J$202,2,0)</f>
        <v>Blackbar soldierfish</v>
      </c>
      <c r="J711" s="38" t="str">
        <f>VLOOKUP(H711,'Species List'!A$2:J$202,3,0)</f>
        <v xml:space="preserve">Myripristis jacobus </v>
      </c>
      <c r="K711" s="38" t="str">
        <f>VLOOKUP(H711,'Species List'!A$2:J$202,4,0)</f>
        <v>Holocentridae</v>
      </c>
      <c r="L711" s="38" t="str">
        <f>VLOOKUP(H711,'Species List'!A$2:J$202,5,0)</f>
        <v>Carnivore</v>
      </c>
      <c r="M711" s="59">
        <v>19</v>
      </c>
      <c r="N711" s="59">
        <v>1</v>
      </c>
      <c r="O711" s="59"/>
      <c r="P711" s="44">
        <f>VLOOKUP(H711,'Species List'!A$2:J$202,6,0)</f>
        <v>1.2019999999999999E-2</v>
      </c>
      <c r="Q711" s="44">
        <f>VLOOKUP(H711,'Species List'!A$2:J$202,7,0)</f>
        <v>3.06</v>
      </c>
      <c r="R711" s="44" t="str">
        <f>VLOOKUP(H711,'Species List'!A$2:J$202,8,0)</f>
        <v>NA</v>
      </c>
      <c r="S711" s="44" t="str">
        <f>VLOOKUP(H711,'Species List'!A$2:J$202,9,0)</f>
        <v>NA</v>
      </c>
      <c r="T711" s="44">
        <f t="shared" si="84"/>
        <v>98.376300490352918</v>
      </c>
      <c r="U711" s="87" t="s">
        <v>450</v>
      </c>
      <c r="V711" s="91">
        <f t="shared" si="83"/>
        <v>98.376300490352918</v>
      </c>
    </row>
    <row r="712" spans="1:22" ht="16">
      <c r="A712" s="35">
        <v>2019</v>
      </c>
      <c r="B712" s="36">
        <v>43542</v>
      </c>
      <c r="C712" s="38" t="s">
        <v>394</v>
      </c>
      <c r="D712" s="38" t="s">
        <v>367</v>
      </c>
      <c r="E712" s="12">
        <v>2</v>
      </c>
      <c r="F712" s="37">
        <v>0.36805555555555602</v>
      </c>
      <c r="G712" s="12">
        <v>30</v>
      </c>
      <c r="H712" s="12" t="s">
        <v>233</v>
      </c>
      <c r="I712" s="38" t="str">
        <f>VLOOKUP(H712,'Species List'!A$2:J$202,2,0)</f>
        <v>Blackbar soldierfish</v>
      </c>
      <c r="J712" s="38" t="str">
        <f>VLOOKUP(H712,'Species List'!A$2:J$202,3,0)</f>
        <v xml:space="preserve">Myripristis jacobus </v>
      </c>
      <c r="K712" s="38" t="str">
        <f>VLOOKUP(H712,'Species List'!A$2:J$202,4,0)</f>
        <v>Holocentridae</v>
      </c>
      <c r="L712" s="38" t="str">
        <f>VLOOKUP(H712,'Species List'!A$2:J$202,5,0)</f>
        <v>Carnivore</v>
      </c>
      <c r="M712" s="59">
        <v>16</v>
      </c>
      <c r="N712" s="59">
        <v>1</v>
      </c>
      <c r="O712" s="59"/>
      <c r="P712" s="44">
        <f>VLOOKUP(H712,'Species List'!A$2:J$202,6,0)</f>
        <v>1.2019999999999999E-2</v>
      </c>
      <c r="Q712" s="44">
        <f>VLOOKUP(H712,'Species List'!A$2:J$202,7,0)</f>
        <v>3.06</v>
      </c>
      <c r="R712" s="44" t="str">
        <f>VLOOKUP(H712,'Species List'!A$2:J$202,8,0)</f>
        <v>NA</v>
      </c>
      <c r="S712" s="44" t="str">
        <f>VLOOKUP(H712,'Species List'!A$2:J$202,9,0)</f>
        <v>NA</v>
      </c>
      <c r="T712" s="44">
        <f t="shared" si="84"/>
        <v>58.144898213408602</v>
      </c>
      <c r="U712" s="87" t="s">
        <v>450</v>
      </c>
      <c r="V712" s="91">
        <f t="shared" si="83"/>
        <v>58.144898213408602</v>
      </c>
    </row>
    <row r="713" spans="1:22" ht="16">
      <c r="A713" s="35">
        <v>2019</v>
      </c>
      <c r="B713" s="36">
        <v>43542</v>
      </c>
      <c r="C713" s="38" t="s">
        <v>394</v>
      </c>
      <c r="D713" s="38" t="s">
        <v>367</v>
      </c>
      <c r="E713" s="12">
        <v>2</v>
      </c>
      <c r="F713" s="37">
        <v>0.36805555555555602</v>
      </c>
      <c r="G713" s="12">
        <v>30</v>
      </c>
      <c r="H713" s="12" t="s">
        <v>251</v>
      </c>
      <c r="I713" s="38" t="str">
        <f>VLOOKUP(H713,'Species List'!A$2:J$202,2,0)</f>
        <v>Foureye Butterflyfish</v>
      </c>
      <c r="J713" s="38" t="str">
        <f>VLOOKUP(H713,'Species List'!A$2:J$202,3,0)</f>
        <v>Chaetodon capistratus</v>
      </c>
      <c r="K713" s="38" t="str">
        <f>VLOOKUP(H713,'Species List'!A$2:J$202,4,0)</f>
        <v>Chaetodontidae</v>
      </c>
      <c r="L713" s="38" t="str">
        <f>VLOOKUP(H713,'Species List'!A$2:J$202,5,0)</f>
        <v>Carnivore</v>
      </c>
      <c r="M713" s="59">
        <v>12</v>
      </c>
      <c r="N713" s="59">
        <v>2</v>
      </c>
      <c r="O713" s="59"/>
      <c r="P713" s="44">
        <f>VLOOKUP(H713,'Species List'!A$2:J$202,6,0)</f>
        <v>2.512E-2</v>
      </c>
      <c r="Q713" s="44">
        <f>VLOOKUP(H713,'Species List'!A$2:J$202,7,0)</f>
        <v>3.1</v>
      </c>
      <c r="R713" s="44" t="str">
        <f>VLOOKUP(H713,'Species List'!A$2:J$202,8,0)</f>
        <v>NA</v>
      </c>
      <c r="S713" s="44" t="str">
        <f>VLOOKUP(H713,'Species List'!A$2:J$202,9,0)</f>
        <v>NA</v>
      </c>
      <c r="T713" s="44">
        <f t="shared" si="84"/>
        <v>55.652092436993136</v>
      </c>
      <c r="U713" s="87" t="s">
        <v>450</v>
      </c>
      <c r="V713" s="91">
        <f t="shared" si="83"/>
        <v>111.30418487398627</v>
      </c>
    </row>
    <row r="714" spans="1:22" ht="16">
      <c r="A714" s="35">
        <v>2019</v>
      </c>
      <c r="B714" s="36">
        <v>43542</v>
      </c>
      <c r="C714" s="38" t="s">
        <v>394</v>
      </c>
      <c r="D714" s="38" t="s">
        <v>367</v>
      </c>
      <c r="E714" s="12">
        <v>2</v>
      </c>
      <c r="F714" s="37">
        <v>0.36805555555555602</v>
      </c>
      <c r="G714" s="12">
        <v>30</v>
      </c>
      <c r="H714" s="12" t="s">
        <v>227</v>
      </c>
      <c r="I714" s="38" t="str">
        <f>VLOOKUP(H714,'Species List'!A$2:J$202,2,0)</f>
        <v>Hamlet spp.</v>
      </c>
      <c r="J714" s="38" t="str">
        <f>VLOOKUP(H714,'Species List'!A$2:J$202,3,0)</f>
        <v>Hypoplectrus puella</v>
      </c>
      <c r="K714" s="38" t="str">
        <f>VLOOKUP(H714,'Species List'!A$2:J$202,4,0)</f>
        <v>Serranidae</v>
      </c>
      <c r="L714" s="38" t="str">
        <f>VLOOKUP(H714,'Species List'!A$2:J$202,5,0)</f>
        <v>Carnivore</v>
      </c>
      <c r="M714" s="59">
        <v>12</v>
      </c>
      <c r="N714" s="59">
        <v>1</v>
      </c>
      <c r="O714" s="59"/>
      <c r="P714" s="44">
        <f>VLOOKUP(H714,'Species List'!A$2:J$202,6,0)</f>
        <v>1.7780000000000001E-2</v>
      </c>
      <c r="Q714" s="44">
        <f>VLOOKUP(H714,'Species List'!A$2:J$202,7,0)</f>
        <v>3.03</v>
      </c>
      <c r="R714" s="44" t="str">
        <f>VLOOKUP(H714,'Species List'!A$2:J$202,8,0)</f>
        <v>NA</v>
      </c>
      <c r="S714" s="44" t="str">
        <f>VLOOKUP(H714,'Species List'!A$2:J$202,9,0)</f>
        <v>NA</v>
      </c>
      <c r="T714" s="44">
        <f t="shared" si="84"/>
        <v>33.101748308010208</v>
      </c>
      <c r="U714" s="87" t="s">
        <v>450</v>
      </c>
      <c r="V714" s="91">
        <f t="shared" si="83"/>
        <v>33.101748308010208</v>
      </c>
    </row>
    <row r="715" spans="1:22" ht="16">
      <c r="A715" s="35">
        <v>2019</v>
      </c>
      <c r="B715" s="36">
        <v>43542</v>
      </c>
      <c r="C715" s="38" t="s">
        <v>394</v>
      </c>
      <c r="D715" s="38" t="s">
        <v>367</v>
      </c>
      <c r="E715" s="12">
        <v>2</v>
      </c>
      <c r="F715" s="37">
        <v>0.36805555555555602</v>
      </c>
      <c r="G715" s="12">
        <v>30</v>
      </c>
      <c r="H715" s="12" t="s">
        <v>381</v>
      </c>
      <c r="I715" s="38" t="str">
        <f>VLOOKUP(H715,'Species List'!A$2:J$202,2,0)</f>
        <v>Longjaw squirrelfish</v>
      </c>
      <c r="J715" s="38" t="str">
        <f>VLOOKUP(H715,'Species List'!A$2:J$202,3,0)</f>
        <v>Neoniphon marianus</v>
      </c>
      <c r="K715" s="38" t="str">
        <f>VLOOKUP(H715,'Species List'!A$2:J$202,4,0)</f>
        <v>Holocentridae</v>
      </c>
      <c r="L715" s="38" t="str">
        <f>VLOOKUP(H715,'Species List'!A$2:J$202,5,0)</f>
        <v>Carnivore</v>
      </c>
      <c r="M715" s="59">
        <v>15</v>
      </c>
      <c r="N715" s="59">
        <v>1</v>
      </c>
      <c r="O715" s="59"/>
      <c r="P715" s="44">
        <f>VLOOKUP(H715,'Species List'!A$2:J$202,6,0)</f>
        <v>1.549E-2</v>
      </c>
      <c r="Q715" s="44">
        <f>VLOOKUP(H715,'Species List'!A$2:J$202,7,0)</f>
        <v>2.98</v>
      </c>
      <c r="R715" s="44" t="str">
        <f>VLOOKUP(H715,'Species List'!A$2:J$202,8,0)</f>
        <v>NA</v>
      </c>
      <c r="S715" s="44" t="str">
        <f>VLOOKUP(H715,'Species List'!A$2:J$202,9,0)</f>
        <v>NA</v>
      </c>
      <c r="T715" s="44">
        <f t="shared" si="84"/>
        <v>49.52259225934101</v>
      </c>
      <c r="U715" s="87" t="s">
        <v>450</v>
      </c>
      <c r="V715" s="91">
        <f t="shared" si="83"/>
        <v>49.52259225934101</v>
      </c>
    </row>
    <row r="716" spans="1:22" ht="16">
      <c r="A716" s="35">
        <v>2019</v>
      </c>
      <c r="B716" s="36">
        <v>43542</v>
      </c>
      <c r="C716" s="38" t="s">
        <v>394</v>
      </c>
      <c r="D716" s="38" t="s">
        <v>367</v>
      </c>
      <c r="E716" s="12">
        <v>2</v>
      </c>
      <c r="F716" s="37">
        <v>0.36805555555555602</v>
      </c>
      <c r="G716" s="12">
        <v>30</v>
      </c>
      <c r="H716" s="12" t="s">
        <v>256</v>
      </c>
      <c r="I716" s="38" t="str">
        <f>VLOOKUP(H716,'Species List'!A$2:J$202,2,0)</f>
        <v>Graysby</v>
      </c>
      <c r="J716" s="38" t="str">
        <f>VLOOKUP(H716,'Species List'!A$2:J$202,3,0)</f>
        <v>Cephalopholis cruentata</v>
      </c>
      <c r="K716" s="38" t="str">
        <f>VLOOKUP(H716,'Species List'!A$2:J$202,4,0)</f>
        <v>Serranidae</v>
      </c>
      <c r="L716" s="38" t="str">
        <f>VLOOKUP(H716,'Species List'!A$2:J$202,5,0)</f>
        <v>Carnivore</v>
      </c>
      <c r="M716" s="59">
        <v>12</v>
      </c>
      <c r="N716" s="59">
        <v>1</v>
      </c>
      <c r="O716" s="59"/>
      <c r="P716" s="44">
        <f>VLOOKUP(H716,'Species List'!A$2:J$202,6,0)</f>
        <v>1.1220000000000001E-2</v>
      </c>
      <c r="Q716" s="44">
        <f>VLOOKUP(H716,'Species List'!A$2:J$202,7,0)</f>
        <v>3.07</v>
      </c>
      <c r="R716" s="44" t="str">
        <f>VLOOKUP(H716,'Species List'!A$2:J$202,8,0)</f>
        <v>NA</v>
      </c>
      <c r="S716" s="44" t="str">
        <f>VLOOKUP(H716,'Species List'!A$2:J$202,9,0)</f>
        <v>NA</v>
      </c>
      <c r="T716" s="44">
        <f t="shared" si="84"/>
        <v>23.071683335720802</v>
      </c>
      <c r="U716" s="87" t="s">
        <v>450</v>
      </c>
      <c r="V716" s="91">
        <f t="shared" si="83"/>
        <v>23.071683335720802</v>
      </c>
    </row>
    <row r="717" spans="1:22" ht="16">
      <c r="A717" s="35">
        <v>2019</v>
      </c>
      <c r="B717" s="36">
        <v>43542</v>
      </c>
      <c r="C717" s="38" t="s">
        <v>394</v>
      </c>
      <c r="D717" s="38" t="s">
        <v>367</v>
      </c>
      <c r="E717" s="12">
        <v>2</v>
      </c>
      <c r="F717" s="37">
        <v>0.36805555555555602</v>
      </c>
      <c r="G717" s="12">
        <v>30</v>
      </c>
      <c r="H717" s="12" t="s">
        <v>252</v>
      </c>
      <c r="I717" s="38" t="str">
        <f>VLOOKUP(H717,'Species List'!A$2:J$202,2,0)</f>
        <v>French Angelfish</v>
      </c>
      <c r="J717" s="38" t="str">
        <f>VLOOKUP(H717,'Species List'!A$2:J$202,3,0)</f>
        <v>Pomacanthus paru</v>
      </c>
      <c r="K717" s="38" t="str">
        <f>VLOOKUP(H717,'Species List'!A$2:J$202,4,0)</f>
        <v>Pomacanthidae</v>
      </c>
      <c r="L717" s="38" t="str">
        <f>VLOOKUP(H717,'Species List'!A$2:J$202,5,0)</f>
        <v>Carnivore</v>
      </c>
      <c r="M717" s="59">
        <v>23</v>
      </c>
      <c r="N717" s="59">
        <v>1</v>
      </c>
      <c r="O717" s="59"/>
      <c r="P717" s="44">
        <f>VLOOKUP(H717,'Species List'!A$2:J$202,6,0)</f>
        <v>3.09E-2</v>
      </c>
      <c r="Q717" s="44">
        <f>VLOOKUP(H717,'Species List'!A$2:J$202,7,0)</f>
        <v>2.95</v>
      </c>
      <c r="R717" s="44" t="str">
        <f>VLOOKUP(H717,'Species List'!A$2:J$202,8,0)</f>
        <v>NA</v>
      </c>
      <c r="S717" s="44" t="str">
        <f>VLOOKUP(H717,'Species List'!A$2:J$202,9,0)</f>
        <v>NA</v>
      </c>
      <c r="T717" s="44">
        <f t="shared" si="84"/>
        <v>321.40719577952996</v>
      </c>
      <c r="U717" s="87" t="s">
        <v>450</v>
      </c>
      <c r="V717" s="91">
        <f t="shared" si="83"/>
        <v>321.40719577952996</v>
      </c>
    </row>
    <row r="718" spans="1:22" ht="16">
      <c r="A718" s="35">
        <v>2019</v>
      </c>
      <c r="B718" s="36">
        <v>43542</v>
      </c>
      <c r="C718" s="38" t="s">
        <v>394</v>
      </c>
      <c r="D718" s="38" t="s">
        <v>367</v>
      </c>
      <c r="E718" s="12">
        <v>2</v>
      </c>
      <c r="F718" s="37">
        <v>0.36805555555555558</v>
      </c>
      <c r="G718" s="12">
        <v>30</v>
      </c>
      <c r="H718" s="12" t="s">
        <v>277</v>
      </c>
      <c r="I718" s="38" t="str">
        <f>VLOOKUP(H718,'Species List'!A$2:J$202,2,0)</f>
        <v>Queen Parrotfish</v>
      </c>
      <c r="J718" s="38" t="str">
        <f>VLOOKUP(H718,'Species List'!A$2:J$202,3,0)</f>
        <v>Scarus vetula</v>
      </c>
      <c r="K718" s="38" t="str">
        <f>VLOOKUP(H718,'Species List'!A$2:J$202,4,0)</f>
        <v>Scaridae</v>
      </c>
      <c r="L718" s="38" t="str">
        <f>VLOOKUP(H718,'Species List'!A$2:J$202,5,0)</f>
        <v>Herbivore</v>
      </c>
      <c r="M718" s="59">
        <v>35</v>
      </c>
      <c r="N718" s="59">
        <v>1</v>
      </c>
      <c r="O718" s="59" t="s">
        <v>369</v>
      </c>
      <c r="P718" s="44">
        <f>VLOOKUP(H718,'Species List'!A$2:J$202,6,0)</f>
        <v>1.38E-2</v>
      </c>
      <c r="Q718" s="44">
        <f>VLOOKUP(H718,'Species List'!A$2:J$202,7,0)</f>
        <v>3.03</v>
      </c>
      <c r="R718" s="44">
        <f>VLOOKUP(H718,'Species List'!A$2:J$202,8,0)</f>
        <v>-5.0162000000000004</v>
      </c>
      <c r="S718" s="44">
        <f>VLOOKUP(H718,'Species List'!A$2:J$202,9,0)</f>
        <v>3.1109</v>
      </c>
      <c r="T718" s="44">
        <f t="shared" si="84"/>
        <v>658.27181550210435</v>
      </c>
      <c r="U718" s="88">
        <f t="shared" ref="U718:U728" si="85">10^(R718+(S718*LOG(M718*10)))</f>
        <v>790.93588337793562</v>
      </c>
      <c r="V718" s="91">
        <f t="shared" ref="V718:V728" si="86">N718*U718</f>
        <v>790.93588337793562</v>
      </c>
    </row>
    <row r="719" spans="1:22" ht="16">
      <c r="A719" s="35">
        <v>2019</v>
      </c>
      <c r="B719" s="36">
        <v>43542</v>
      </c>
      <c r="C719" s="38" t="s">
        <v>394</v>
      </c>
      <c r="D719" s="38" t="s">
        <v>367</v>
      </c>
      <c r="E719" s="12">
        <v>2</v>
      </c>
      <c r="F719" s="37">
        <v>0.36805555555555558</v>
      </c>
      <c r="G719" s="12">
        <v>30</v>
      </c>
      <c r="H719" s="12" t="s">
        <v>274</v>
      </c>
      <c r="I719" s="38" t="str">
        <f>VLOOKUP(H719,'Species List'!A$2:J$202,2,0)</f>
        <v>Princess Parrotfish</v>
      </c>
      <c r="J719" s="38" t="str">
        <f>VLOOKUP(H719,'Species List'!A$2:J$202,3,0)</f>
        <v>Scarus taeniopterus</v>
      </c>
      <c r="K719" s="38" t="str">
        <f>VLOOKUP(H719,'Species List'!A$2:J$202,4,0)</f>
        <v>Scaridae</v>
      </c>
      <c r="L719" s="38" t="str">
        <f>VLOOKUP(H719,'Species List'!A$2:J$202,5,0)</f>
        <v>Herbivore</v>
      </c>
      <c r="M719" s="59">
        <v>23</v>
      </c>
      <c r="N719" s="59">
        <v>1</v>
      </c>
      <c r="O719" s="59" t="s">
        <v>369</v>
      </c>
      <c r="P719" s="44">
        <f>VLOOKUP(H719,'Species List'!A$2:J$202,6,0)</f>
        <v>3.3500000000000002E-2</v>
      </c>
      <c r="Q719" s="44">
        <f>VLOOKUP(H719,'Species List'!A$2:J$202,7,0)</f>
        <v>2.7086000000000001</v>
      </c>
      <c r="R719" s="44">
        <f>VLOOKUP(H719,'Species List'!A$2:J$202,8,0)</f>
        <v>-3.2256999999999998</v>
      </c>
      <c r="S719" s="44">
        <f>VLOOKUP(H719,'Species List'!A$2:J$202,9,0)</f>
        <v>2.3852000000000002</v>
      </c>
      <c r="T719" s="44">
        <f t="shared" si="84"/>
        <v>163.46351132632066</v>
      </c>
      <c r="U719" s="88">
        <f t="shared" si="85"/>
        <v>255.56020890468707</v>
      </c>
      <c r="V719" s="91">
        <f t="shared" si="86"/>
        <v>255.56020890468707</v>
      </c>
    </row>
    <row r="720" spans="1:22" ht="16">
      <c r="A720" s="35">
        <v>2019</v>
      </c>
      <c r="B720" s="36">
        <v>43542</v>
      </c>
      <c r="C720" s="38" t="s">
        <v>394</v>
      </c>
      <c r="D720" s="38" t="s">
        <v>367</v>
      </c>
      <c r="E720" s="12">
        <v>2</v>
      </c>
      <c r="F720" s="37">
        <v>0.36805555555555602</v>
      </c>
      <c r="G720" s="12">
        <v>30</v>
      </c>
      <c r="H720" s="12" t="s">
        <v>274</v>
      </c>
      <c r="I720" s="38" t="str">
        <f>VLOOKUP(H720,'Species List'!A$2:J$202,2,0)</f>
        <v>Princess Parrotfish</v>
      </c>
      <c r="J720" s="38" t="str">
        <f>VLOOKUP(H720,'Species List'!A$2:J$202,3,0)</f>
        <v>Scarus taeniopterus</v>
      </c>
      <c r="K720" s="38" t="str">
        <f>VLOOKUP(H720,'Species List'!A$2:J$202,4,0)</f>
        <v>Scaridae</v>
      </c>
      <c r="L720" s="38" t="str">
        <f>VLOOKUP(H720,'Species List'!A$2:J$202,5,0)</f>
        <v>Herbivore</v>
      </c>
      <c r="M720" s="59">
        <v>22</v>
      </c>
      <c r="N720" s="59">
        <v>1</v>
      </c>
      <c r="O720" s="59" t="s">
        <v>369</v>
      </c>
      <c r="P720" s="44">
        <f>VLOOKUP(H720,'Species List'!A$2:J$202,6,0)</f>
        <v>3.3500000000000002E-2</v>
      </c>
      <c r="Q720" s="44">
        <f>VLOOKUP(H720,'Species List'!A$2:J$202,7,0)</f>
        <v>2.7086000000000001</v>
      </c>
      <c r="R720" s="44">
        <f>VLOOKUP(H720,'Species List'!A$2:J$202,8,0)</f>
        <v>-3.2256999999999998</v>
      </c>
      <c r="S720" s="44">
        <f>VLOOKUP(H720,'Species List'!A$2:J$202,9,0)</f>
        <v>2.3852000000000002</v>
      </c>
      <c r="T720" s="44">
        <f t="shared" si="84"/>
        <v>144.92085256517834</v>
      </c>
      <c r="U720" s="88">
        <f t="shared" si="85"/>
        <v>229.85109565998633</v>
      </c>
      <c r="V720" s="91">
        <f t="shared" si="86"/>
        <v>229.85109565998633</v>
      </c>
    </row>
    <row r="721" spans="1:22" ht="16">
      <c r="A721" s="35">
        <v>2019</v>
      </c>
      <c r="B721" s="36">
        <v>43542</v>
      </c>
      <c r="C721" s="38" t="s">
        <v>394</v>
      </c>
      <c r="D721" s="38" t="s">
        <v>367</v>
      </c>
      <c r="E721" s="12">
        <v>2</v>
      </c>
      <c r="F721" s="37">
        <v>0.36805555555555602</v>
      </c>
      <c r="G721" s="12">
        <v>30</v>
      </c>
      <c r="H721" s="12" t="s">
        <v>302</v>
      </c>
      <c r="I721" s="38" t="str">
        <f>VLOOKUP(H721,'Species List'!A$2:J$202,2,0)</f>
        <v>Stoplight Parrotfish</v>
      </c>
      <c r="J721" s="38" t="str">
        <f>VLOOKUP(H721,'Species List'!A$2:J$202,3,0)</f>
        <v>Sparisoma viride</v>
      </c>
      <c r="K721" s="38" t="str">
        <f>VLOOKUP(H721,'Species List'!A$2:J$202,4,0)</f>
        <v>Scaridae</v>
      </c>
      <c r="L721" s="38" t="str">
        <f>VLOOKUP(H721,'Species List'!A$2:J$202,5,0)</f>
        <v>Herbivore</v>
      </c>
      <c r="M721" s="59">
        <v>27</v>
      </c>
      <c r="N721" s="59">
        <v>1</v>
      </c>
      <c r="O721" s="59" t="s">
        <v>369</v>
      </c>
      <c r="P721" s="44">
        <f>VLOOKUP(H721,'Species List'!A$2:J$202,6,0)</f>
        <v>1.38E-2</v>
      </c>
      <c r="Q721" s="44">
        <f>VLOOKUP(H721,'Species List'!A$2:J$202,7,0)</f>
        <v>3.04</v>
      </c>
      <c r="R721" s="44">
        <f>VLOOKUP(H721,'Species List'!A$2:J$202,8,0)</f>
        <v>-4.4317000000000002</v>
      </c>
      <c r="S721" s="44">
        <f>VLOOKUP(H721,'Species List'!A$2:J$202,9,0)</f>
        <v>2.9051</v>
      </c>
      <c r="T721" s="44">
        <f t="shared" si="84"/>
        <v>309.9023927596819</v>
      </c>
      <c r="U721" s="88">
        <f t="shared" si="85"/>
        <v>428.20809318874581</v>
      </c>
      <c r="V721" s="91">
        <f t="shared" si="86"/>
        <v>428.20809318874581</v>
      </c>
    </row>
    <row r="722" spans="1:22" ht="16">
      <c r="A722" s="35">
        <v>2019</v>
      </c>
      <c r="B722" s="36">
        <v>43542</v>
      </c>
      <c r="C722" s="38" t="s">
        <v>394</v>
      </c>
      <c r="D722" s="38" t="s">
        <v>367</v>
      </c>
      <c r="E722" s="12">
        <v>2</v>
      </c>
      <c r="F722" s="37">
        <v>0.36805555555555602</v>
      </c>
      <c r="G722" s="12">
        <v>30</v>
      </c>
      <c r="H722" s="12" t="s">
        <v>274</v>
      </c>
      <c r="I722" s="38" t="str">
        <f>VLOOKUP(H722,'Species List'!A$2:J$202,2,0)</f>
        <v>Princess Parrotfish</v>
      </c>
      <c r="J722" s="38" t="str">
        <f>VLOOKUP(H722,'Species List'!A$2:J$202,3,0)</f>
        <v>Scarus taeniopterus</v>
      </c>
      <c r="K722" s="38" t="str">
        <f>VLOOKUP(H722,'Species List'!A$2:J$202,4,0)</f>
        <v>Scaridae</v>
      </c>
      <c r="L722" s="38" t="str">
        <f>VLOOKUP(H722,'Species List'!A$2:J$202,5,0)</f>
        <v>Herbivore</v>
      </c>
      <c r="M722" s="59">
        <v>13</v>
      </c>
      <c r="N722" s="59">
        <v>1</v>
      </c>
      <c r="O722" s="59" t="s">
        <v>368</v>
      </c>
      <c r="P722" s="44">
        <f>VLOOKUP(H722,'Species List'!A$2:J$202,6,0)</f>
        <v>3.3500000000000002E-2</v>
      </c>
      <c r="Q722" s="44">
        <f>VLOOKUP(H722,'Species List'!A$2:J$202,7,0)</f>
        <v>2.7086000000000001</v>
      </c>
      <c r="R722" s="44">
        <f>VLOOKUP(H722,'Species List'!A$2:J$202,8,0)</f>
        <v>-3.2256999999999998</v>
      </c>
      <c r="S722" s="44">
        <f>VLOOKUP(H722,'Species List'!A$2:J$202,9,0)</f>
        <v>2.3852000000000002</v>
      </c>
      <c r="T722" s="44">
        <f t="shared" si="84"/>
        <v>34.855536441080481</v>
      </c>
      <c r="U722" s="88">
        <f t="shared" si="85"/>
        <v>65.535660968650873</v>
      </c>
      <c r="V722" s="91">
        <f t="shared" si="86"/>
        <v>65.535660968650873</v>
      </c>
    </row>
    <row r="723" spans="1:22" ht="16">
      <c r="A723" s="35">
        <v>2019</v>
      </c>
      <c r="B723" s="36">
        <v>43542</v>
      </c>
      <c r="C723" s="38" t="s">
        <v>394</v>
      </c>
      <c r="D723" s="38" t="s">
        <v>367</v>
      </c>
      <c r="E723" s="12">
        <v>2</v>
      </c>
      <c r="F723" s="37">
        <v>0.36805555555555602</v>
      </c>
      <c r="G723" s="12">
        <v>30</v>
      </c>
      <c r="H723" s="12" t="s">
        <v>274</v>
      </c>
      <c r="I723" s="38" t="str">
        <f>VLOOKUP(H723,'Species List'!A$2:J$202,2,0)</f>
        <v>Princess Parrotfish</v>
      </c>
      <c r="J723" s="38" t="str">
        <f>VLOOKUP(H723,'Species List'!A$2:J$202,3,0)</f>
        <v>Scarus taeniopterus</v>
      </c>
      <c r="K723" s="38" t="str">
        <f>VLOOKUP(H723,'Species List'!A$2:J$202,4,0)</f>
        <v>Scaridae</v>
      </c>
      <c r="L723" s="38" t="str">
        <f>VLOOKUP(H723,'Species List'!A$2:J$202,5,0)</f>
        <v>Herbivore</v>
      </c>
      <c r="M723" s="59">
        <v>12</v>
      </c>
      <c r="N723" s="59">
        <v>1</v>
      </c>
      <c r="O723" s="59" t="s">
        <v>368</v>
      </c>
      <c r="P723" s="44">
        <f>VLOOKUP(H723,'Species List'!A$2:J$202,6,0)</f>
        <v>3.3500000000000002E-2</v>
      </c>
      <c r="Q723" s="44">
        <f>VLOOKUP(H723,'Species List'!A$2:J$202,7,0)</f>
        <v>2.7086000000000001</v>
      </c>
      <c r="R723" s="44">
        <f>VLOOKUP(H723,'Species List'!A$2:J$202,8,0)</f>
        <v>-3.2256999999999998</v>
      </c>
      <c r="S723" s="44">
        <f>VLOOKUP(H723,'Species List'!A$2:J$202,9,0)</f>
        <v>2.3852000000000002</v>
      </c>
      <c r="T723" s="44">
        <f t="shared" si="84"/>
        <v>28.061774480442775</v>
      </c>
      <c r="U723" s="88">
        <f t="shared" si="85"/>
        <v>54.145592205106873</v>
      </c>
      <c r="V723" s="91">
        <f t="shared" si="86"/>
        <v>54.145592205106873</v>
      </c>
    </row>
    <row r="724" spans="1:22" ht="16">
      <c r="A724" s="35">
        <v>2019</v>
      </c>
      <c r="B724" s="36">
        <v>43542</v>
      </c>
      <c r="C724" s="38" t="s">
        <v>394</v>
      </c>
      <c r="D724" s="38" t="s">
        <v>367</v>
      </c>
      <c r="E724" s="12">
        <v>2</v>
      </c>
      <c r="F724" s="37">
        <v>0.36805555555555602</v>
      </c>
      <c r="G724" s="12">
        <v>30</v>
      </c>
      <c r="H724" s="12" t="s">
        <v>274</v>
      </c>
      <c r="I724" s="38" t="str">
        <f>VLOOKUP(H724,'Species List'!A$2:J$202,2,0)</f>
        <v>Princess Parrotfish</v>
      </c>
      <c r="J724" s="38" t="str">
        <f>VLOOKUP(H724,'Species List'!A$2:J$202,3,0)</f>
        <v>Scarus taeniopterus</v>
      </c>
      <c r="K724" s="38" t="str">
        <f>VLOOKUP(H724,'Species List'!A$2:J$202,4,0)</f>
        <v>Scaridae</v>
      </c>
      <c r="L724" s="38" t="str">
        <f>VLOOKUP(H724,'Species List'!A$2:J$202,5,0)</f>
        <v>Herbivore</v>
      </c>
      <c r="M724" s="59">
        <v>18</v>
      </c>
      <c r="N724" s="59">
        <v>1</v>
      </c>
      <c r="O724" s="59" t="s">
        <v>368</v>
      </c>
      <c r="P724" s="44">
        <f>VLOOKUP(H724,'Species List'!A$2:J$202,6,0)</f>
        <v>3.3500000000000002E-2</v>
      </c>
      <c r="Q724" s="44">
        <f>VLOOKUP(H724,'Species List'!A$2:J$202,7,0)</f>
        <v>2.7086000000000001</v>
      </c>
      <c r="R724" s="44">
        <f>VLOOKUP(H724,'Species List'!A$2:J$202,8,0)</f>
        <v>-3.2256999999999998</v>
      </c>
      <c r="S724" s="44">
        <f>VLOOKUP(H724,'Species List'!A$2:J$202,9,0)</f>
        <v>2.3852000000000002</v>
      </c>
      <c r="T724" s="44">
        <f t="shared" si="84"/>
        <v>84.154222975924739</v>
      </c>
      <c r="U724" s="88">
        <f t="shared" si="85"/>
        <v>142.42163893869329</v>
      </c>
      <c r="V724" s="91">
        <f t="shared" si="86"/>
        <v>142.42163893869329</v>
      </c>
    </row>
    <row r="725" spans="1:22" ht="16">
      <c r="A725" s="35">
        <v>2019</v>
      </c>
      <c r="B725" s="36">
        <v>43542</v>
      </c>
      <c r="C725" s="38" t="s">
        <v>394</v>
      </c>
      <c r="D725" s="38" t="s">
        <v>367</v>
      </c>
      <c r="E725" s="12">
        <v>2</v>
      </c>
      <c r="F725" s="37">
        <v>0.36805555555555602</v>
      </c>
      <c r="G725" s="12">
        <v>30</v>
      </c>
      <c r="H725" s="12" t="s">
        <v>302</v>
      </c>
      <c r="I725" s="38" t="str">
        <f>VLOOKUP(H725,'Species List'!A$2:J$202,2,0)</f>
        <v>Stoplight Parrotfish</v>
      </c>
      <c r="J725" s="38" t="str">
        <f>VLOOKUP(H725,'Species List'!A$2:J$202,3,0)</f>
        <v>Sparisoma viride</v>
      </c>
      <c r="K725" s="38" t="str">
        <f>VLOOKUP(H725,'Species List'!A$2:J$202,4,0)</f>
        <v>Scaridae</v>
      </c>
      <c r="L725" s="38" t="str">
        <f>VLOOKUP(H725,'Species List'!A$2:J$202,5,0)</f>
        <v>Herbivore</v>
      </c>
      <c r="M725" s="59">
        <v>21</v>
      </c>
      <c r="N725" s="59">
        <v>1</v>
      </c>
      <c r="O725" s="59" t="s">
        <v>368</v>
      </c>
      <c r="P725" s="44">
        <f>VLOOKUP(H725,'Species List'!A$2:J$202,6,0)</f>
        <v>1.38E-2</v>
      </c>
      <c r="Q725" s="44">
        <f>VLOOKUP(H725,'Species List'!A$2:J$202,7,0)</f>
        <v>3.04</v>
      </c>
      <c r="R725" s="44">
        <f>VLOOKUP(H725,'Species List'!A$2:J$202,8,0)</f>
        <v>-4.4317000000000002</v>
      </c>
      <c r="S725" s="44">
        <f>VLOOKUP(H725,'Species List'!A$2:J$202,9,0)</f>
        <v>2.9051</v>
      </c>
      <c r="T725" s="44">
        <f t="shared" si="84"/>
        <v>144.35297620307892</v>
      </c>
      <c r="U725" s="88">
        <f t="shared" si="85"/>
        <v>206.33802681991546</v>
      </c>
      <c r="V725" s="91">
        <f t="shared" si="86"/>
        <v>206.33802681991546</v>
      </c>
    </row>
    <row r="726" spans="1:22" ht="16">
      <c r="A726" s="35">
        <v>2019</v>
      </c>
      <c r="B726" s="36">
        <v>43542</v>
      </c>
      <c r="C726" s="38" t="s">
        <v>394</v>
      </c>
      <c r="D726" s="38" t="s">
        <v>367</v>
      </c>
      <c r="E726" s="12">
        <v>2</v>
      </c>
      <c r="F726" s="37">
        <v>0.36805555555555602</v>
      </c>
      <c r="G726" s="12">
        <v>30</v>
      </c>
      <c r="H726" s="12" t="s">
        <v>271</v>
      </c>
      <c r="I726" s="38" t="str">
        <f>VLOOKUP(H726,'Species List'!A$2:J$202,2,0)</f>
        <v>Ocean Surgeonfish</v>
      </c>
      <c r="J726" s="38" t="str">
        <f>VLOOKUP(H726,'Species List'!A$2:J$202,3,0)</f>
        <v>Acanthurus bahianus</v>
      </c>
      <c r="K726" s="38" t="str">
        <f>VLOOKUP(H726,'Species List'!A$2:J$202,4,0)</f>
        <v>Acanthuridae</v>
      </c>
      <c r="L726" s="38" t="str">
        <f>VLOOKUP(H726,'Species List'!A$2:J$202,5,0)</f>
        <v>Herbivore</v>
      </c>
      <c r="M726" s="59">
        <v>18</v>
      </c>
      <c r="N726" s="59">
        <v>1</v>
      </c>
      <c r="O726" s="59"/>
      <c r="P726" s="44">
        <f>VLOOKUP(H726,'Species List'!A$2:J$202,6,0)</f>
        <v>1.8620000000000001E-2</v>
      </c>
      <c r="Q726" s="44">
        <f>VLOOKUP(H726,'Species List'!A$2:J$202,7,0)</f>
        <v>2.91</v>
      </c>
      <c r="R726" s="44">
        <f>VLOOKUP(H726,'Species List'!A$2:J$202,8,0)</f>
        <v>-4.6005000000000003</v>
      </c>
      <c r="S726" s="44">
        <f>VLOOKUP(H726,'Species List'!A$2:J$202,9,0)</f>
        <v>2.9752000000000001</v>
      </c>
      <c r="T726" s="44">
        <f t="shared" si="84"/>
        <v>83.718736738929394</v>
      </c>
      <c r="U726" s="88">
        <f t="shared" si="85"/>
        <v>128.64317706372901</v>
      </c>
      <c r="V726" s="91">
        <f t="shared" si="86"/>
        <v>128.64317706372901</v>
      </c>
    </row>
    <row r="727" spans="1:22" ht="16">
      <c r="A727" s="35">
        <v>2019</v>
      </c>
      <c r="B727" s="36">
        <v>43542</v>
      </c>
      <c r="C727" s="38" t="s">
        <v>394</v>
      </c>
      <c r="D727" s="38" t="s">
        <v>367</v>
      </c>
      <c r="E727" s="12">
        <v>2</v>
      </c>
      <c r="F727" s="37">
        <v>0.36805555555555602</v>
      </c>
      <c r="G727" s="12">
        <v>30</v>
      </c>
      <c r="H727" s="12" t="s">
        <v>303</v>
      </c>
      <c r="I727" s="38" t="str">
        <f>VLOOKUP(H727,'Species List'!A$2:J$202,2,0)</f>
        <v>Striped Parrotfish</v>
      </c>
      <c r="J727" s="38" t="str">
        <f>VLOOKUP(H727,'Species List'!A$2:J$202,3,0)</f>
        <v>Scarus iserti</v>
      </c>
      <c r="K727" s="38" t="str">
        <f>VLOOKUP(H727,'Species List'!A$2:J$202,4,0)</f>
        <v>Scaridae</v>
      </c>
      <c r="L727" s="38" t="str">
        <f>VLOOKUP(H727,'Species List'!A$2:J$202,5,0)</f>
        <v>Herbivore</v>
      </c>
      <c r="M727" s="59">
        <v>27</v>
      </c>
      <c r="N727" s="59">
        <v>1</v>
      </c>
      <c r="O727" s="59" t="s">
        <v>369</v>
      </c>
      <c r="P727" s="44">
        <f>VLOOKUP(H727,'Species List'!A$2:J$202,6,0)</f>
        <v>1.0959999999999999E-2</v>
      </c>
      <c r="Q727" s="44">
        <f>VLOOKUP(H727,'Species List'!A$2:J$202,7,0)</f>
        <v>3.01</v>
      </c>
      <c r="R727" s="44">
        <f>VLOOKUP(H727,'Species List'!A$2:J$202,8,0)</f>
        <v>-4.8887</v>
      </c>
      <c r="S727" s="44">
        <f>VLOOKUP(H727,'Species List'!A$2:J$202,9,0)</f>
        <v>3.0548000000000002</v>
      </c>
      <c r="T727" s="44">
        <f t="shared" si="84"/>
        <v>222.95411082060349</v>
      </c>
      <c r="U727" s="88">
        <f t="shared" si="85"/>
        <v>345.6447993328743</v>
      </c>
      <c r="V727" s="91">
        <f t="shared" si="86"/>
        <v>345.6447993328743</v>
      </c>
    </row>
    <row r="728" spans="1:22" ht="16">
      <c r="A728" s="35">
        <v>2019</v>
      </c>
      <c r="B728" s="36">
        <v>43542</v>
      </c>
      <c r="C728" s="38" t="s">
        <v>394</v>
      </c>
      <c r="D728" s="38" t="s">
        <v>367</v>
      </c>
      <c r="E728" s="12">
        <v>2</v>
      </c>
      <c r="F728" s="37">
        <v>0.36805555555555602</v>
      </c>
      <c r="G728" s="12">
        <v>30</v>
      </c>
      <c r="H728" s="12" t="s">
        <v>271</v>
      </c>
      <c r="I728" s="38" t="str">
        <f>VLOOKUP(H728,'Species List'!A$2:J$202,2,0)</f>
        <v>Ocean Surgeonfish</v>
      </c>
      <c r="J728" s="38" t="str">
        <f>VLOOKUP(H728,'Species List'!A$2:J$202,3,0)</f>
        <v>Acanthurus bahianus</v>
      </c>
      <c r="K728" s="38" t="str">
        <f>VLOOKUP(H728,'Species List'!A$2:J$202,4,0)</f>
        <v>Acanthuridae</v>
      </c>
      <c r="L728" s="38" t="str">
        <f>VLOOKUP(H728,'Species List'!A$2:J$202,5,0)</f>
        <v>Herbivore</v>
      </c>
      <c r="M728" s="59">
        <v>15</v>
      </c>
      <c r="N728" s="59">
        <v>2</v>
      </c>
      <c r="O728" s="59"/>
      <c r="P728" s="44">
        <f>VLOOKUP(H728,'Species List'!A$2:J$202,6,0)</f>
        <v>1.8620000000000001E-2</v>
      </c>
      <c r="Q728" s="44">
        <f>VLOOKUP(H728,'Species List'!A$2:J$202,7,0)</f>
        <v>2.91</v>
      </c>
      <c r="R728" s="44">
        <f>VLOOKUP(H728,'Species List'!A$2:J$202,8,0)</f>
        <v>-4.6005000000000003</v>
      </c>
      <c r="S728" s="44">
        <f>VLOOKUP(H728,'Species List'!A$2:J$202,9,0)</f>
        <v>2.9752000000000001</v>
      </c>
      <c r="T728" s="44">
        <f t="shared" si="84"/>
        <v>49.249887240092868</v>
      </c>
      <c r="U728" s="88">
        <f t="shared" si="85"/>
        <v>74.783659607909669</v>
      </c>
      <c r="V728" s="91">
        <f t="shared" si="86"/>
        <v>149.56731921581934</v>
      </c>
    </row>
    <row r="729" spans="1:22" ht="16">
      <c r="A729" s="35">
        <v>2019</v>
      </c>
      <c r="B729" s="36">
        <v>43542</v>
      </c>
      <c r="C729" s="38" t="s">
        <v>394</v>
      </c>
      <c r="D729" s="38" t="s">
        <v>367</v>
      </c>
      <c r="E729" s="12">
        <v>2</v>
      </c>
      <c r="F729" s="37">
        <v>0.36805555555555602</v>
      </c>
      <c r="G729" s="12">
        <v>30</v>
      </c>
      <c r="H729" s="12" t="s">
        <v>229</v>
      </c>
      <c r="I729" s="38" t="str">
        <f>VLOOKUP(H729,'Species List'!A$2:J$202,2,0)</f>
        <v>Bermuda Chub</v>
      </c>
      <c r="J729" s="38" t="str">
        <f>VLOOKUP(H729,'Species List'!A$2:J$202,3,0)</f>
        <v>Kyphosus sectatrix</v>
      </c>
      <c r="K729" s="38" t="str">
        <f>VLOOKUP(H729,'Species List'!A$2:J$202,4,0)</f>
        <v>Kyphosidae</v>
      </c>
      <c r="L729" s="38" t="str">
        <f>VLOOKUP(H729,'Species List'!A$2:J$202,5,0)</f>
        <v>Omnivore</v>
      </c>
      <c r="M729" s="59">
        <v>42</v>
      </c>
      <c r="N729" s="59">
        <v>1</v>
      </c>
      <c r="O729" s="59"/>
      <c r="P729" s="44">
        <f>VLOOKUP(H729,'Species List'!A$2:J$202,6,0)</f>
        <v>1.2019999999999999E-2</v>
      </c>
      <c r="Q729" s="44">
        <f>VLOOKUP(H729,'Species List'!A$2:J$202,7,0)</f>
        <v>3.02</v>
      </c>
      <c r="R729" s="44" t="str">
        <f>VLOOKUP(H729,'Species List'!A$2:J$202,8,0)</f>
        <v>NA</v>
      </c>
      <c r="S729" s="44" t="str">
        <f>VLOOKUP(H729,'Species List'!A$2:J$202,9,0)</f>
        <v>NA</v>
      </c>
      <c r="T729" s="44">
        <f t="shared" si="84"/>
        <v>959.65984863985261</v>
      </c>
      <c r="U729" s="87" t="s">
        <v>450</v>
      </c>
      <c r="V729" s="91">
        <f t="shared" ref="V729:V761" si="87">N729*T729</f>
        <v>959.65984863985261</v>
      </c>
    </row>
    <row r="730" spans="1:22" ht="16">
      <c r="A730" s="35">
        <v>2019</v>
      </c>
      <c r="B730" s="36">
        <v>43542</v>
      </c>
      <c r="C730" s="38" t="s">
        <v>394</v>
      </c>
      <c r="D730" s="38" t="s">
        <v>367</v>
      </c>
      <c r="E730" s="12">
        <v>2</v>
      </c>
      <c r="F730" s="37">
        <v>0.36805555555555602</v>
      </c>
      <c r="G730" s="12">
        <v>30</v>
      </c>
      <c r="H730" s="12" t="s">
        <v>378</v>
      </c>
      <c r="I730" s="38" t="str">
        <f>VLOOKUP(H730,'Species List'!A$2:J$202,2,0)</f>
        <v>Orangespotted Filefish</v>
      </c>
      <c r="J730" s="38" t="str">
        <f>VLOOKUP(H730,'Species List'!A$2:J$202,3,0)</f>
        <v>Cantherhines pullus</v>
      </c>
      <c r="K730" s="38" t="str">
        <f>VLOOKUP(H730,'Species List'!A$2:J$202,4,0)</f>
        <v>Monacanthidae</v>
      </c>
      <c r="L730" s="38" t="str">
        <f>VLOOKUP(H730,'Species List'!A$2:J$202,5,0)</f>
        <v>Omnivore</v>
      </c>
      <c r="M730" s="59">
        <v>15</v>
      </c>
      <c r="N730" s="59">
        <v>1</v>
      </c>
      <c r="O730" s="59"/>
      <c r="P730" s="44">
        <f>VLOOKUP(H730,'Species List'!A$2:J$202,6,0)</f>
        <v>2.291E-2</v>
      </c>
      <c r="Q730" s="44">
        <f>VLOOKUP(H730,'Species List'!A$2:J$202,7,0)</f>
        <v>2.87</v>
      </c>
      <c r="R730" s="44" t="str">
        <f>VLOOKUP(H730,'Species List'!A$2:J$202,8,0)</f>
        <v>NA</v>
      </c>
      <c r="S730" s="44" t="str">
        <f>VLOOKUP(H730,'Species List'!A$2:J$202,9,0)</f>
        <v>NA</v>
      </c>
      <c r="T730" s="44">
        <f t="shared" si="84"/>
        <v>54.375968168422517</v>
      </c>
      <c r="U730" s="87" t="s">
        <v>450</v>
      </c>
      <c r="V730" s="91">
        <f t="shared" si="87"/>
        <v>54.375968168422517</v>
      </c>
    </row>
    <row r="731" spans="1:22" ht="16">
      <c r="A731" s="35">
        <v>2019</v>
      </c>
      <c r="B731" s="36">
        <v>43542</v>
      </c>
      <c r="C731" s="38" t="s">
        <v>394</v>
      </c>
      <c r="D731" s="38" t="s">
        <v>367</v>
      </c>
      <c r="E731" s="12">
        <v>2</v>
      </c>
      <c r="F731" s="37">
        <v>0.36805555555555602</v>
      </c>
      <c r="G731" s="12">
        <v>30</v>
      </c>
      <c r="H731" s="12" t="s">
        <v>378</v>
      </c>
      <c r="I731" s="38" t="str">
        <f>VLOOKUP(H731,'Species List'!A$2:J$202,2,0)</f>
        <v>Orangespotted Filefish</v>
      </c>
      <c r="J731" s="38" t="str">
        <f>VLOOKUP(H731,'Species List'!A$2:J$202,3,0)</f>
        <v>Cantherhines pullus</v>
      </c>
      <c r="K731" s="38" t="str">
        <f>VLOOKUP(H731,'Species List'!A$2:J$202,4,0)</f>
        <v>Monacanthidae</v>
      </c>
      <c r="L731" s="38" t="str">
        <f>VLOOKUP(H731,'Species List'!A$2:J$202,5,0)</f>
        <v>Omnivore</v>
      </c>
      <c r="M731" s="59">
        <v>18</v>
      </c>
      <c r="N731" s="59">
        <v>1</v>
      </c>
      <c r="O731" s="59"/>
      <c r="P731" s="44">
        <f>VLOOKUP(H731,'Species List'!A$2:J$202,6,0)</f>
        <v>2.291E-2</v>
      </c>
      <c r="Q731" s="44">
        <f>VLOOKUP(H731,'Species List'!A$2:J$202,7,0)</f>
        <v>2.87</v>
      </c>
      <c r="R731" s="44" t="str">
        <f>VLOOKUP(H731,'Species List'!A$2:J$202,8,0)</f>
        <v>NA</v>
      </c>
      <c r="S731" s="44" t="str">
        <f>VLOOKUP(H731,'Species List'!A$2:J$202,9,0)</f>
        <v>NA</v>
      </c>
      <c r="T731" s="44">
        <f t="shared" si="84"/>
        <v>91.760797381728054</v>
      </c>
      <c r="U731" s="87" t="s">
        <v>450</v>
      </c>
      <c r="V731" s="91">
        <f t="shared" si="87"/>
        <v>91.760797381728054</v>
      </c>
    </row>
    <row r="732" spans="1:22" ht="16">
      <c r="A732" s="35">
        <v>2019</v>
      </c>
      <c r="B732" s="36">
        <v>43542</v>
      </c>
      <c r="C732" s="38" t="s">
        <v>394</v>
      </c>
      <c r="D732" s="38" t="s">
        <v>367</v>
      </c>
      <c r="E732" s="12">
        <v>2</v>
      </c>
      <c r="F732" s="37">
        <v>0.36805555555555602</v>
      </c>
      <c r="G732" s="12">
        <v>30</v>
      </c>
      <c r="H732" s="12" t="s">
        <v>239</v>
      </c>
      <c r="I732" s="38" t="str">
        <f>VLOOKUP(H732,'Species List'!A$2:J$202,2,0)</f>
        <v>Brown Chromis</v>
      </c>
      <c r="J732" s="38" t="str">
        <f>VLOOKUP(H732,'Species List'!A$2:J$202,3,0)</f>
        <v>Chromis multilineata</v>
      </c>
      <c r="K732" s="38" t="str">
        <f>VLOOKUP(H732,'Species List'!A$2:J$202,4,0)</f>
        <v>Pomacentridae</v>
      </c>
      <c r="L732" s="38" t="str">
        <f>VLOOKUP(H732,'Species List'!A$2:J$202,5,0)</f>
        <v>Planktivore</v>
      </c>
      <c r="M732" s="59">
        <v>11</v>
      </c>
      <c r="N732" s="59">
        <v>100</v>
      </c>
      <c r="O732" s="59"/>
      <c r="P732" s="44">
        <f>VLOOKUP(H732,'Species List'!A$2:J$202,6,0)</f>
        <v>1.4789999999999999E-2</v>
      </c>
      <c r="Q732" s="44">
        <f>VLOOKUP(H732,'Species List'!A$2:J$202,7,0)</f>
        <v>2.98</v>
      </c>
      <c r="R732" s="44" t="str">
        <f>VLOOKUP(H732,'Species List'!A$2:J$202,8,0)</f>
        <v>NA</v>
      </c>
      <c r="S732" s="44" t="str">
        <f>VLOOKUP(H732,'Species List'!A$2:J$202,9,0)</f>
        <v>NA</v>
      </c>
      <c r="T732" s="44">
        <f t="shared" si="84"/>
        <v>18.763695466757458</v>
      </c>
      <c r="U732" s="87" t="s">
        <v>450</v>
      </c>
      <c r="V732" s="91">
        <f t="shared" si="87"/>
        <v>1876.3695466757458</v>
      </c>
    </row>
    <row r="733" spans="1:22" ht="16">
      <c r="A733" s="35">
        <v>2019</v>
      </c>
      <c r="B733" s="36">
        <v>43542</v>
      </c>
      <c r="C733" s="38" t="s">
        <v>394</v>
      </c>
      <c r="D733" s="38" t="s">
        <v>367</v>
      </c>
      <c r="E733" s="12">
        <v>2</v>
      </c>
      <c r="F733" s="37">
        <v>0.36805555555555602</v>
      </c>
      <c r="G733" s="12">
        <v>30</v>
      </c>
      <c r="H733" s="12" t="s">
        <v>247</v>
      </c>
      <c r="I733" s="38" t="str">
        <f>VLOOKUP(H733,'Species List'!A$2:J$202,2,0)</f>
        <v>Creole Wrasse</v>
      </c>
      <c r="J733" s="38" t="str">
        <f>VLOOKUP(H733,'Species List'!A$2:J$202,3,0)</f>
        <v>Clepticus parrae</v>
      </c>
      <c r="K733" s="38" t="str">
        <f>VLOOKUP(H733,'Species List'!A$2:J$202,4,0)</f>
        <v>Labridae</v>
      </c>
      <c r="L733" s="38" t="str">
        <f>VLOOKUP(H733,'Species List'!A$2:J$202,5,0)</f>
        <v>Planktivore</v>
      </c>
      <c r="M733" s="59">
        <v>19</v>
      </c>
      <c r="N733" s="59">
        <v>1</v>
      </c>
      <c r="O733" s="59"/>
      <c r="P733" s="44">
        <f>VLOOKUP(H733,'Species List'!A$2:J$202,6,0)</f>
        <v>9.5499999999999995E-3</v>
      </c>
      <c r="Q733" s="44">
        <f>VLOOKUP(H733,'Species List'!A$2:J$202,7,0)</f>
        <v>3.05</v>
      </c>
      <c r="R733" s="44" t="str">
        <f>VLOOKUP(H733,'Species List'!A$2:J$202,8,0)</f>
        <v>NA</v>
      </c>
      <c r="S733" s="44" t="str">
        <f>VLOOKUP(H733,'Species List'!A$2:J$202,9,0)</f>
        <v>NA</v>
      </c>
      <c r="T733" s="44">
        <f t="shared" si="84"/>
        <v>75.893023407959475</v>
      </c>
      <c r="U733" s="87" t="s">
        <v>450</v>
      </c>
      <c r="V733" s="91">
        <f t="shared" si="87"/>
        <v>75.893023407959475</v>
      </c>
    </row>
    <row r="734" spans="1:22" ht="16">
      <c r="A734" s="35">
        <v>2019</v>
      </c>
      <c r="B734" s="36">
        <v>43542</v>
      </c>
      <c r="C734" s="38" t="s">
        <v>394</v>
      </c>
      <c r="D734" s="38" t="s">
        <v>367</v>
      </c>
      <c r="E734" s="12">
        <v>3</v>
      </c>
      <c r="F734" s="37">
        <v>0.37361111111111101</v>
      </c>
      <c r="G734" s="12">
        <v>32</v>
      </c>
      <c r="H734" s="12" t="s">
        <v>241</v>
      </c>
      <c r="I734" s="38" t="str">
        <f>VLOOKUP(H734,'Species List'!A$2:J$202,2,0)</f>
        <v>Caesar Grunt</v>
      </c>
      <c r="J734" s="38" t="str">
        <f>VLOOKUP(H734,'Species List'!A$2:J$202,3,0)</f>
        <v>Haemulon carbonarium</v>
      </c>
      <c r="K734" s="38" t="str">
        <f>VLOOKUP(H734,'Species List'!A$2:J$202,4,0)</f>
        <v>Haemulidae</v>
      </c>
      <c r="L734" s="38" t="str">
        <f>VLOOKUP(H734,'Species List'!A$2:J$202,5,0)</f>
        <v>Carnivore</v>
      </c>
      <c r="M734" s="59">
        <v>34</v>
      </c>
      <c r="N734" s="59">
        <v>1</v>
      </c>
      <c r="O734" s="59"/>
      <c r="P734" s="44">
        <f>VLOOKUP(H734,'Species List'!A$2:J$202,6,0)</f>
        <v>1.738E-2</v>
      </c>
      <c r="Q734" s="44">
        <f>VLOOKUP(H734,'Species List'!A$2:J$202,7,0)</f>
        <v>2.98</v>
      </c>
      <c r="R734" s="44" t="str">
        <f>VLOOKUP(H734,'Species List'!A$2:J$202,8,0)</f>
        <v>NA</v>
      </c>
      <c r="S734" s="44" t="str">
        <f>VLOOKUP(H734,'Species List'!A$2:J$202,9,0)</f>
        <v>NA</v>
      </c>
      <c r="T734" s="44">
        <f t="shared" si="84"/>
        <v>636.58579720709986</v>
      </c>
      <c r="U734" s="87" t="s">
        <v>450</v>
      </c>
      <c r="V734" s="91">
        <f t="shared" si="87"/>
        <v>636.58579720709986</v>
      </c>
    </row>
    <row r="735" spans="1:22" ht="16">
      <c r="A735" s="35">
        <v>2019</v>
      </c>
      <c r="B735" s="36">
        <v>43542</v>
      </c>
      <c r="C735" s="38" t="s">
        <v>394</v>
      </c>
      <c r="D735" s="38" t="s">
        <v>367</v>
      </c>
      <c r="E735" s="12">
        <v>3</v>
      </c>
      <c r="F735" s="37">
        <v>0.37361111111111101</v>
      </c>
      <c r="G735" s="12">
        <v>32</v>
      </c>
      <c r="H735" s="12" t="s">
        <v>264</v>
      </c>
      <c r="I735" s="38" t="str">
        <f>VLOOKUP(H735,'Species List'!A$2:J$202,2,0)</f>
        <v>Sand diver (prev. lizardfish)</v>
      </c>
      <c r="J735" s="38" t="str">
        <f>VLOOKUP(H735,'Species List'!A$2:J$202,3,0)</f>
        <v>Synodus intermedius</v>
      </c>
      <c r="K735" s="38" t="str">
        <f>VLOOKUP(H735,'Species List'!A$2:J$202,4,0)</f>
        <v>Synodontidae</v>
      </c>
      <c r="L735" s="38" t="str">
        <f>VLOOKUP(H735,'Species List'!A$2:J$202,5,0)</f>
        <v>Carnivore</v>
      </c>
      <c r="M735" s="59">
        <v>33</v>
      </c>
      <c r="N735" s="59">
        <v>1</v>
      </c>
      <c r="O735" s="59"/>
      <c r="P735" s="44">
        <f>VLOOKUP(H735,'Species List'!A$2:J$202,6,0)</f>
        <v>3.8E-3</v>
      </c>
      <c r="Q735" s="44">
        <f>VLOOKUP(H735,'Species List'!A$2:J$202,7,0)</f>
        <v>3.21</v>
      </c>
      <c r="R735" s="44" t="str">
        <f>VLOOKUP(H735,'Species List'!A$2:J$202,8,0)</f>
        <v>NA</v>
      </c>
      <c r="S735" s="44" t="str">
        <f>VLOOKUP(H735,'Species List'!A$2:J$202,9,0)</f>
        <v>NA</v>
      </c>
      <c r="T735" s="44">
        <f t="shared" si="84"/>
        <v>284.58587690520369</v>
      </c>
      <c r="U735" s="87" t="s">
        <v>450</v>
      </c>
      <c r="V735" s="91">
        <f t="shared" si="87"/>
        <v>284.58587690520369</v>
      </c>
    </row>
    <row r="736" spans="1:22" ht="16">
      <c r="A736" s="35">
        <v>2019</v>
      </c>
      <c r="B736" s="36">
        <v>43542</v>
      </c>
      <c r="C736" s="38" t="s">
        <v>394</v>
      </c>
      <c r="D736" s="38" t="s">
        <v>367</v>
      </c>
      <c r="E736" s="12">
        <v>3</v>
      </c>
      <c r="F736" s="37">
        <v>0.37361111111111101</v>
      </c>
      <c r="G736" s="12">
        <v>32</v>
      </c>
      <c r="H736" s="12" t="s">
        <v>370</v>
      </c>
      <c r="I736" s="38" t="str">
        <f>VLOOKUP(H736,'Species List'!A$2:J$202,2,0)</f>
        <v>Longspine Squirrelfish</v>
      </c>
      <c r="J736" s="38" t="str">
        <f>VLOOKUP(H736,'Species List'!A$2:J$202,3,0)</f>
        <v>Holocentrus rufus</v>
      </c>
      <c r="K736" s="38" t="str">
        <f>VLOOKUP(H736,'Species List'!A$2:J$202,4,0)</f>
        <v>Holocentridae</v>
      </c>
      <c r="L736" s="38" t="str">
        <f>VLOOKUP(H736,'Species List'!A$2:J$202,5,0)</f>
        <v>Carnivore</v>
      </c>
      <c r="M736" s="59">
        <v>22</v>
      </c>
      <c r="N736" s="59">
        <v>1</v>
      </c>
      <c r="O736" s="59"/>
      <c r="P736" s="44">
        <f>VLOOKUP(H736,'Species List'!A$2:J$202,6,0)</f>
        <v>1.1480000000000001E-2</v>
      </c>
      <c r="Q736" s="44">
        <f>VLOOKUP(H736,'Species List'!A$2:J$202,7,0)</f>
        <v>2.89</v>
      </c>
      <c r="R736" s="44" t="str">
        <f>VLOOKUP(H736,'Species List'!A$2:J$202,8,0)</f>
        <v>NA</v>
      </c>
      <c r="S736" s="44" t="str">
        <f>VLOOKUP(H736,'Species List'!A$2:J$202,9,0)</f>
        <v>NA</v>
      </c>
      <c r="T736" s="44">
        <f t="shared" si="84"/>
        <v>87.004844595920929</v>
      </c>
      <c r="U736" s="87" t="s">
        <v>450</v>
      </c>
      <c r="V736" s="91">
        <f t="shared" si="87"/>
        <v>87.004844595920929</v>
      </c>
    </row>
    <row r="737" spans="1:22" ht="16">
      <c r="A737" s="35">
        <v>2019</v>
      </c>
      <c r="B737" s="36">
        <v>43542</v>
      </c>
      <c r="C737" s="38" t="s">
        <v>394</v>
      </c>
      <c r="D737" s="38" t="s">
        <v>367</v>
      </c>
      <c r="E737" s="12">
        <v>3</v>
      </c>
      <c r="F737" s="37">
        <v>0.37361111111111101</v>
      </c>
      <c r="G737" s="12">
        <v>32</v>
      </c>
      <c r="H737" s="12" t="s">
        <v>233</v>
      </c>
      <c r="I737" s="38" t="str">
        <f>VLOOKUP(H737,'Species List'!A$2:J$202,2,0)</f>
        <v>Blackbar soldierfish</v>
      </c>
      <c r="J737" s="38" t="str">
        <f>VLOOKUP(H737,'Species List'!A$2:J$202,3,0)</f>
        <v xml:space="preserve">Myripristis jacobus </v>
      </c>
      <c r="K737" s="38" t="str">
        <f>VLOOKUP(H737,'Species List'!A$2:J$202,4,0)</f>
        <v>Holocentridae</v>
      </c>
      <c r="L737" s="38" t="str">
        <f>VLOOKUP(H737,'Species List'!A$2:J$202,5,0)</f>
        <v>Carnivore</v>
      </c>
      <c r="M737" s="59">
        <v>16</v>
      </c>
      <c r="N737" s="59">
        <v>2</v>
      </c>
      <c r="O737" s="59"/>
      <c r="P737" s="44">
        <f>VLOOKUP(H737,'Species List'!A$2:J$202,6,0)</f>
        <v>1.2019999999999999E-2</v>
      </c>
      <c r="Q737" s="44">
        <f>VLOOKUP(H737,'Species List'!A$2:J$202,7,0)</f>
        <v>3.06</v>
      </c>
      <c r="R737" s="44" t="str">
        <f>VLOOKUP(H737,'Species List'!A$2:J$202,8,0)</f>
        <v>NA</v>
      </c>
      <c r="S737" s="44" t="str">
        <f>VLOOKUP(H737,'Species List'!A$2:J$202,9,0)</f>
        <v>NA</v>
      </c>
      <c r="T737" s="44">
        <f t="shared" si="84"/>
        <v>58.144898213408602</v>
      </c>
      <c r="U737" s="87" t="s">
        <v>450</v>
      </c>
      <c r="V737" s="91">
        <f t="shared" si="87"/>
        <v>116.2897964268172</v>
      </c>
    </row>
    <row r="738" spans="1:22" ht="16">
      <c r="A738" s="35">
        <v>2019</v>
      </c>
      <c r="B738" s="36">
        <v>43542</v>
      </c>
      <c r="C738" s="38" t="s">
        <v>394</v>
      </c>
      <c r="D738" s="38" t="s">
        <v>367</v>
      </c>
      <c r="E738" s="12">
        <v>3</v>
      </c>
      <c r="F738" s="37">
        <v>0.37361111111111101</v>
      </c>
      <c r="G738" s="12">
        <v>32</v>
      </c>
      <c r="H738" s="12" t="s">
        <v>233</v>
      </c>
      <c r="I738" s="38" t="str">
        <f>VLOOKUP(H738,'Species List'!A$2:J$202,2,0)</f>
        <v>Blackbar soldierfish</v>
      </c>
      <c r="J738" s="38" t="str">
        <f>VLOOKUP(H738,'Species List'!A$2:J$202,3,0)</f>
        <v xml:space="preserve">Myripristis jacobus </v>
      </c>
      <c r="K738" s="38" t="str">
        <f>VLOOKUP(H738,'Species List'!A$2:J$202,4,0)</f>
        <v>Holocentridae</v>
      </c>
      <c r="L738" s="38" t="str">
        <f>VLOOKUP(H738,'Species List'!A$2:J$202,5,0)</f>
        <v>Carnivore</v>
      </c>
      <c r="M738" s="59">
        <v>18</v>
      </c>
      <c r="N738" s="59">
        <v>3</v>
      </c>
      <c r="O738" s="59"/>
      <c r="P738" s="44">
        <f>VLOOKUP(H738,'Species List'!A$2:J$202,6,0)</f>
        <v>1.2019999999999999E-2</v>
      </c>
      <c r="Q738" s="44">
        <f>VLOOKUP(H738,'Species List'!A$2:J$202,7,0)</f>
        <v>3.06</v>
      </c>
      <c r="R738" s="44" t="str">
        <f>VLOOKUP(H738,'Species List'!A$2:J$202,8,0)</f>
        <v>NA</v>
      </c>
      <c r="S738" s="44" t="str">
        <f>VLOOKUP(H738,'Species List'!A$2:J$202,9,0)</f>
        <v>NA</v>
      </c>
      <c r="T738" s="44">
        <f t="shared" si="84"/>
        <v>83.375477327526866</v>
      </c>
      <c r="U738" s="87" t="s">
        <v>450</v>
      </c>
      <c r="V738" s="91">
        <f t="shared" si="87"/>
        <v>250.12643198258058</v>
      </c>
    </row>
    <row r="739" spans="1:22" ht="16">
      <c r="A739" s="35">
        <v>2019</v>
      </c>
      <c r="B739" s="36">
        <v>43542</v>
      </c>
      <c r="C739" s="38" t="s">
        <v>394</v>
      </c>
      <c r="D739" s="38" t="s">
        <v>367</v>
      </c>
      <c r="E739" s="12">
        <v>3</v>
      </c>
      <c r="F739" s="37">
        <v>0.37361111111111101</v>
      </c>
      <c r="G739" s="12">
        <v>32</v>
      </c>
      <c r="H739" s="12" t="s">
        <v>253</v>
      </c>
      <c r="I739" s="38" t="str">
        <f>VLOOKUP(H739,'Species List'!A$2:J$202,2,0)</f>
        <v>French Grunt</v>
      </c>
      <c r="J739" s="38" t="str">
        <f>VLOOKUP(H739,'Species List'!A$2:J$202,3,0)</f>
        <v>Haemulon flavolineatum</v>
      </c>
      <c r="K739" s="38" t="str">
        <f>VLOOKUP(H739,'Species List'!A$2:J$202,4,0)</f>
        <v>Haemulidae</v>
      </c>
      <c r="L739" s="38" t="str">
        <f>VLOOKUP(H739,'Species List'!A$2:J$202,5,0)</f>
        <v>Carnivore</v>
      </c>
      <c r="M739" s="59">
        <v>15</v>
      </c>
      <c r="N739" s="59">
        <v>1</v>
      </c>
      <c r="O739" s="59"/>
      <c r="P739" s="44">
        <f>VLOOKUP(H739,'Species List'!A$2:J$202,6,0)</f>
        <v>1.349E-2</v>
      </c>
      <c r="Q739" s="44">
        <f>VLOOKUP(H739,'Species List'!A$2:J$202,7,0)</f>
        <v>3</v>
      </c>
      <c r="R739" s="44" t="str">
        <f>VLOOKUP(H739,'Species List'!A$2:J$202,8,0)</f>
        <v>NA</v>
      </c>
      <c r="S739" s="44" t="str">
        <f>VLOOKUP(H739,'Species List'!A$2:J$202,9,0)</f>
        <v>NA</v>
      </c>
      <c r="T739" s="44">
        <f t="shared" si="84"/>
        <v>45.528750000000002</v>
      </c>
      <c r="U739" s="87" t="s">
        <v>450</v>
      </c>
      <c r="V739" s="91">
        <f t="shared" si="87"/>
        <v>45.528750000000002</v>
      </c>
    </row>
    <row r="740" spans="1:22" ht="16">
      <c r="A740" s="35">
        <v>2019</v>
      </c>
      <c r="B740" s="36">
        <v>43542</v>
      </c>
      <c r="C740" s="38" t="s">
        <v>394</v>
      </c>
      <c r="D740" s="38" t="s">
        <v>367</v>
      </c>
      <c r="E740" s="12">
        <v>3</v>
      </c>
      <c r="F740" s="37">
        <v>0.37361111111111101</v>
      </c>
      <c r="G740" s="12">
        <v>32</v>
      </c>
      <c r="H740" s="12" t="s">
        <v>253</v>
      </c>
      <c r="I740" s="38" t="str">
        <f>VLOOKUP(H740,'Species List'!A$2:J$202,2,0)</f>
        <v>French Grunt</v>
      </c>
      <c r="J740" s="38" t="str">
        <f>VLOOKUP(H740,'Species List'!A$2:J$202,3,0)</f>
        <v>Haemulon flavolineatum</v>
      </c>
      <c r="K740" s="38" t="str">
        <f>VLOOKUP(H740,'Species List'!A$2:J$202,4,0)</f>
        <v>Haemulidae</v>
      </c>
      <c r="L740" s="38" t="str">
        <f>VLOOKUP(H740,'Species List'!A$2:J$202,5,0)</f>
        <v>Carnivore</v>
      </c>
      <c r="M740" s="59">
        <v>19</v>
      </c>
      <c r="N740" s="59">
        <v>1</v>
      </c>
      <c r="O740" s="59"/>
      <c r="P740" s="44">
        <f>VLOOKUP(H740,'Species List'!A$2:J$202,6,0)</f>
        <v>1.349E-2</v>
      </c>
      <c r="Q740" s="44">
        <f>VLOOKUP(H740,'Species List'!A$2:J$202,7,0)</f>
        <v>3</v>
      </c>
      <c r="R740" s="44" t="str">
        <f>VLOOKUP(H740,'Species List'!A$2:J$202,8,0)</f>
        <v>NA</v>
      </c>
      <c r="S740" s="44" t="str">
        <f>VLOOKUP(H740,'Species List'!A$2:J$202,9,0)</f>
        <v>NA</v>
      </c>
      <c r="T740" s="44">
        <f t="shared" si="84"/>
        <v>92.527910000000006</v>
      </c>
      <c r="U740" s="87" t="s">
        <v>450</v>
      </c>
      <c r="V740" s="91">
        <f t="shared" si="87"/>
        <v>92.527910000000006</v>
      </c>
    </row>
    <row r="741" spans="1:22" ht="16">
      <c r="A741" s="35">
        <v>2019</v>
      </c>
      <c r="B741" s="36">
        <v>43542</v>
      </c>
      <c r="C741" s="38" t="s">
        <v>394</v>
      </c>
      <c r="D741" s="38" t="s">
        <v>367</v>
      </c>
      <c r="E741" s="12">
        <v>3</v>
      </c>
      <c r="F741" s="37">
        <v>0.37361111111111101</v>
      </c>
      <c r="G741" s="12">
        <v>32</v>
      </c>
      <c r="H741" s="12" t="s">
        <v>268</v>
      </c>
      <c r="I741" s="38" t="str">
        <f>VLOOKUP(H741,'Species List'!A$2:J$202,2,0)</f>
        <v>Mahogany Snapper</v>
      </c>
      <c r="J741" s="38" t="str">
        <f>VLOOKUP(H741,'Species List'!A$2:J$202,3,0)</f>
        <v>Lutjanus mahogoni</v>
      </c>
      <c r="K741" s="38" t="str">
        <f>VLOOKUP(H741,'Species List'!A$2:J$202,4,0)</f>
        <v>Lutjanidae</v>
      </c>
      <c r="L741" s="38" t="str">
        <f>VLOOKUP(H741,'Species List'!A$2:J$202,5,0)</f>
        <v>Carnivore</v>
      </c>
      <c r="M741" s="59">
        <v>19</v>
      </c>
      <c r="N741" s="59">
        <v>1</v>
      </c>
      <c r="O741" s="59"/>
      <c r="P741" s="44">
        <f>VLOOKUP(H741,'Species List'!A$2:J$202,6,0)</f>
        <v>1.6979999999999999E-2</v>
      </c>
      <c r="Q741" s="44">
        <f>VLOOKUP(H741,'Species List'!A$2:J$202,7,0)</f>
        <v>2.96</v>
      </c>
      <c r="R741" s="44" t="str">
        <f>VLOOKUP(H741,'Species List'!A$2:J$202,8,0)</f>
        <v>NA</v>
      </c>
      <c r="S741" s="44" t="str">
        <f>VLOOKUP(H741,'Species List'!A$2:J$202,9,0)</f>
        <v>NA</v>
      </c>
      <c r="T741" s="44">
        <f t="shared" si="84"/>
        <v>103.5257402894338</v>
      </c>
      <c r="U741" s="87" t="s">
        <v>450</v>
      </c>
      <c r="V741" s="91">
        <f t="shared" si="87"/>
        <v>103.5257402894338</v>
      </c>
    </row>
    <row r="742" spans="1:22" ht="16">
      <c r="A742" s="35">
        <v>2019</v>
      </c>
      <c r="B742" s="36">
        <v>43542</v>
      </c>
      <c r="C742" s="38" t="s">
        <v>394</v>
      </c>
      <c r="D742" s="38" t="s">
        <v>367</v>
      </c>
      <c r="E742" s="12">
        <v>3</v>
      </c>
      <c r="F742" s="37">
        <v>0.37361111111111101</v>
      </c>
      <c r="G742" s="12">
        <v>32</v>
      </c>
      <c r="H742" s="12" t="s">
        <v>348</v>
      </c>
      <c r="I742" s="38" t="str">
        <f>VLOOKUP(H742,'Species List'!A$2:J$202,2,0)</f>
        <v>Atlantic trumpetfish</v>
      </c>
      <c r="J742" s="38" t="str">
        <f>VLOOKUP(H742,'Species List'!A$2:J$202,3,0)</f>
        <v>Aulostomus maculatus</v>
      </c>
      <c r="K742" s="38" t="str">
        <f>VLOOKUP(H742,'Species List'!A$2:J$202,4,0)</f>
        <v>Aulostomidae</v>
      </c>
      <c r="L742" s="38" t="str">
        <f>VLOOKUP(H742,'Species List'!A$2:J$202,5,0)</f>
        <v>Carnivore</v>
      </c>
      <c r="M742" s="59">
        <v>30</v>
      </c>
      <c r="N742" s="59">
        <v>1</v>
      </c>
      <c r="O742" s="59"/>
      <c r="P742" s="44">
        <f>VLOOKUP(H742,'Species List'!A$2:J$202,6,0)</f>
        <v>1E-4</v>
      </c>
      <c r="Q742" s="44">
        <f>VLOOKUP(H742,'Species List'!A$2:J$202,7,0)</f>
        <v>3.5539999999999998</v>
      </c>
      <c r="R742" s="44" t="str">
        <f>VLOOKUP(H742,'Species List'!A$2:J$202,8,0)</f>
        <v>NA</v>
      </c>
      <c r="S742" s="44" t="str">
        <f>VLOOKUP(H742,'Species List'!A$2:J$202,9,0)</f>
        <v>NA</v>
      </c>
      <c r="T742" s="44">
        <f t="shared" si="84"/>
        <v>17.770061844764207</v>
      </c>
      <c r="U742" s="87" t="s">
        <v>450</v>
      </c>
      <c r="V742" s="91">
        <f t="shared" si="87"/>
        <v>17.770061844764207</v>
      </c>
    </row>
    <row r="743" spans="1:22" ht="16">
      <c r="A743" s="35">
        <v>2019</v>
      </c>
      <c r="B743" s="36">
        <v>43542</v>
      </c>
      <c r="C743" s="38" t="s">
        <v>394</v>
      </c>
      <c r="D743" s="38" t="s">
        <v>367</v>
      </c>
      <c r="E743" s="12">
        <v>3</v>
      </c>
      <c r="F743" s="37">
        <v>0.37361111111111101</v>
      </c>
      <c r="G743" s="12">
        <v>32</v>
      </c>
      <c r="H743" s="12" t="s">
        <v>292</v>
      </c>
      <c r="I743" s="38" t="str">
        <f>VLOOKUP(H743,'Species List'!A$2:J$202,2,0)</f>
        <v>Smallmouth Grunt</v>
      </c>
      <c r="J743" s="38" t="str">
        <f>VLOOKUP(H743,'Species List'!A$2:J$202,3,0)</f>
        <v>Haemulon chrysargyreum</v>
      </c>
      <c r="K743" s="38" t="str">
        <f>VLOOKUP(H743,'Species List'!A$2:J$202,4,0)</f>
        <v>Haemulidae</v>
      </c>
      <c r="L743" s="38" t="str">
        <f>VLOOKUP(H743,'Species List'!A$2:J$202,5,0)</f>
        <v>Carnivore</v>
      </c>
      <c r="M743" s="59">
        <v>21</v>
      </c>
      <c r="N743" s="59">
        <v>1</v>
      </c>
      <c r="O743" s="59"/>
      <c r="P743" s="44">
        <f>VLOOKUP(H743,'Species List'!A$2:J$202,6,0)</f>
        <v>1.259E-2</v>
      </c>
      <c r="Q743" s="44">
        <f>VLOOKUP(H743,'Species List'!A$2:J$202,7,0)</f>
        <v>2.99</v>
      </c>
      <c r="R743" s="44" t="str">
        <f>VLOOKUP(H743,'Species List'!A$2:J$202,8,0)</f>
        <v>NA</v>
      </c>
      <c r="S743" s="44" t="str">
        <f>VLOOKUP(H743,'Species List'!A$2:J$202,9,0)</f>
        <v>NA</v>
      </c>
      <c r="T743" s="44">
        <f t="shared" si="84"/>
        <v>113.09969177408854</v>
      </c>
      <c r="U743" s="87" t="s">
        <v>450</v>
      </c>
      <c r="V743" s="91">
        <f t="shared" si="87"/>
        <v>113.09969177408854</v>
      </c>
    </row>
    <row r="744" spans="1:22" ht="16">
      <c r="A744" s="35">
        <v>2019</v>
      </c>
      <c r="B744" s="36">
        <v>43542</v>
      </c>
      <c r="C744" s="38" t="s">
        <v>394</v>
      </c>
      <c r="D744" s="38" t="s">
        <v>367</v>
      </c>
      <c r="E744" s="12">
        <v>3</v>
      </c>
      <c r="F744" s="37">
        <v>0.37361111111111101</v>
      </c>
      <c r="G744" s="12">
        <v>32</v>
      </c>
      <c r="H744" s="12" t="s">
        <v>256</v>
      </c>
      <c r="I744" s="38" t="str">
        <f>VLOOKUP(H744,'Species List'!A$2:J$202,2,0)</f>
        <v>Graysby</v>
      </c>
      <c r="J744" s="38" t="str">
        <f>VLOOKUP(H744,'Species List'!A$2:J$202,3,0)</f>
        <v>Cephalopholis cruentata</v>
      </c>
      <c r="K744" s="38" t="str">
        <f>VLOOKUP(H744,'Species List'!A$2:J$202,4,0)</f>
        <v>Serranidae</v>
      </c>
      <c r="L744" s="38" t="str">
        <f>VLOOKUP(H744,'Species List'!A$2:J$202,5,0)</f>
        <v>Carnivore</v>
      </c>
      <c r="M744" s="59">
        <v>20</v>
      </c>
      <c r="N744" s="59">
        <v>1</v>
      </c>
      <c r="O744" s="59"/>
      <c r="P744" s="44">
        <f>VLOOKUP(H744,'Species List'!A$2:J$202,6,0)</f>
        <v>1.1220000000000001E-2</v>
      </c>
      <c r="Q744" s="44">
        <f>VLOOKUP(H744,'Species List'!A$2:J$202,7,0)</f>
        <v>3.07</v>
      </c>
      <c r="R744" s="44" t="str">
        <f>VLOOKUP(H744,'Species List'!A$2:J$202,8,0)</f>
        <v>NA</v>
      </c>
      <c r="S744" s="44" t="str">
        <f>VLOOKUP(H744,'Species List'!A$2:J$202,9,0)</f>
        <v>NA</v>
      </c>
      <c r="T744" s="44">
        <f t="shared" si="84"/>
        <v>110.70186655152514</v>
      </c>
      <c r="U744" s="87" t="s">
        <v>450</v>
      </c>
      <c r="V744" s="91">
        <f t="shared" si="87"/>
        <v>110.70186655152514</v>
      </c>
    </row>
    <row r="745" spans="1:22" ht="16">
      <c r="A745" s="35">
        <v>2019</v>
      </c>
      <c r="B745" s="36">
        <v>43542</v>
      </c>
      <c r="C745" s="38" t="s">
        <v>394</v>
      </c>
      <c r="D745" s="38" t="s">
        <v>367</v>
      </c>
      <c r="E745" s="12">
        <v>3</v>
      </c>
      <c r="F745" s="37">
        <v>0.37361111111111101</v>
      </c>
      <c r="G745" s="12">
        <v>32</v>
      </c>
      <c r="H745" s="12" t="s">
        <v>227</v>
      </c>
      <c r="I745" s="38" t="str">
        <f>VLOOKUP(H745,'Species List'!A$2:J$202,2,0)</f>
        <v>Hamlet spp.</v>
      </c>
      <c r="J745" s="38" t="str">
        <f>VLOOKUP(H745,'Species List'!A$2:J$202,3,0)</f>
        <v>Hypoplectrus puella</v>
      </c>
      <c r="K745" s="38" t="str">
        <f>VLOOKUP(H745,'Species List'!A$2:J$202,4,0)</f>
        <v>Serranidae</v>
      </c>
      <c r="L745" s="38" t="str">
        <f>VLOOKUP(H745,'Species List'!A$2:J$202,5,0)</f>
        <v>Carnivore</v>
      </c>
      <c r="M745" s="59">
        <v>14</v>
      </c>
      <c r="N745" s="59">
        <v>1</v>
      </c>
      <c r="O745" s="59"/>
      <c r="P745" s="44">
        <f>VLOOKUP(H745,'Species List'!A$2:J$202,6,0)</f>
        <v>1.7780000000000001E-2</v>
      </c>
      <c r="Q745" s="44">
        <f>VLOOKUP(H745,'Species List'!A$2:J$202,7,0)</f>
        <v>3.03</v>
      </c>
      <c r="R745" s="44" t="str">
        <f>VLOOKUP(H745,'Species List'!A$2:J$202,8,0)</f>
        <v>NA</v>
      </c>
      <c r="S745" s="44" t="str">
        <f>VLOOKUP(H745,'Species List'!A$2:J$202,9,0)</f>
        <v>NA</v>
      </c>
      <c r="T745" s="44">
        <f t="shared" si="84"/>
        <v>52.807998175556747</v>
      </c>
      <c r="U745" s="87" t="s">
        <v>450</v>
      </c>
      <c r="V745" s="91">
        <f t="shared" si="87"/>
        <v>52.807998175556747</v>
      </c>
    </row>
    <row r="746" spans="1:22" ht="16">
      <c r="A746" s="35">
        <v>2019</v>
      </c>
      <c r="B746" s="36">
        <v>43542</v>
      </c>
      <c r="C746" s="38" t="s">
        <v>394</v>
      </c>
      <c r="D746" s="38" t="s">
        <v>367</v>
      </c>
      <c r="E746" s="12">
        <v>3</v>
      </c>
      <c r="F746" s="37">
        <v>0.37361111111111101</v>
      </c>
      <c r="G746" s="12">
        <v>32</v>
      </c>
      <c r="H746" s="12" t="s">
        <v>253</v>
      </c>
      <c r="I746" s="38" t="str">
        <f>VLOOKUP(H746,'Species List'!A$2:J$202,2,0)</f>
        <v>French Grunt</v>
      </c>
      <c r="J746" s="38" t="str">
        <f>VLOOKUP(H746,'Species List'!A$2:J$202,3,0)</f>
        <v>Haemulon flavolineatum</v>
      </c>
      <c r="K746" s="38" t="str">
        <f>VLOOKUP(H746,'Species List'!A$2:J$202,4,0)</f>
        <v>Haemulidae</v>
      </c>
      <c r="L746" s="38" t="str">
        <f>VLOOKUP(H746,'Species List'!A$2:J$202,5,0)</f>
        <v>Carnivore</v>
      </c>
      <c r="M746" s="59">
        <v>18</v>
      </c>
      <c r="N746" s="59">
        <v>1</v>
      </c>
      <c r="O746" s="59"/>
      <c r="P746" s="44">
        <f>VLOOKUP(H746,'Species List'!A$2:J$202,6,0)</f>
        <v>1.349E-2</v>
      </c>
      <c r="Q746" s="44">
        <f>VLOOKUP(H746,'Species List'!A$2:J$202,7,0)</f>
        <v>3</v>
      </c>
      <c r="R746" s="44" t="str">
        <f>VLOOKUP(H746,'Species List'!A$2:J$202,8,0)</f>
        <v>NA</v>
      </c>
      <c r="S746" s="44" t="str">
        <f>VLOOKUP(H746,'Species List'!A$2:J$202,9,0)</f>
        <v>NA</v>
      </c>
      <c r="T746" s="44">
        <f t="shared" si="84"/>
        <v>78.673680000000004</v>
      </c>
      <c r="U746" s="87" t="s">
        <v>450</v>
      </c>
      <c r="V746" s="91">
        <f t="shared" si="87"/>
        <v>78.673680000000004</v>
      </c>
    </row>
    <row r="747" spans="1:22" ht="16">
      <c r="A747" s="35">
        <v>2019</v>
      </c>
      <c r="B747" s="36">
        <v>43542</v>
      </c>
      <c r="C747" s="38" t="s">
        <v>394</v>
      </c>
      <c r="D747" s="38" t="s">
        <v>367</v>
      </c>
      <c r="E747" s="12">
        <v>3</v>
      </c>
      <c r="F747" s="37">
        <v>0.37361111111111101</v>
      </c>
      <c r="G747" s="12">
        <v>32</v>
      </c>
      <c r="H747" s="12" t="s">
        <v>253</v>
      </c>
      <c r="I747" s="38" t="str">
        <f>VLOOKUP(H747,'Species List'!A$2:J$202,2,0)</f>
        <v>French Grunt</v>
      </c>
      <c r="J747" s="38" t="str">
        <f>VLOOKUP(H747,'Species List'!A$2:J$202,3,0)</f>
        <v>Haemulon flavolineatum</v>
      </c>
      <c r="K747" s="38" t="str">
        <f>VLOOKUP(H747,'Species List'!A$2:J$202,4,0)</f>
        <v>Haemulidae</v>
      </c>
      <c r="L747" s="38" t="str">
        <f>VLOOKUP(H747,'Species List'!A$2:J$202,5,0)</f>
        <v>Carnivore</v>
      </c>
      <c r="M747" s="59">
        <v>16</v>
      </c>
      <c r="N747" s="59">
        <v>1</v>
      </c>
      <c r="O747" s="59"/>
      <c r="P747" s="44">
        <f>VLOOKUP(H747,'Species List'!A$2:J$202,6,0)</f>
        <v>1.349E-2</v>
      </c>
      <c r="Q747" s="44">
        <f>VLOOKUP(H747,'Species List'!A$2:J$202,7,0)</f>
        <v>3</v>
      </c>
      <c r="R747" s="44" t="str">
        <f>VLOOKUP(H747,'Species List'!A$2:J$202,8,0)</f>
        <v>NA</v>
      </c>
      <c r="S747" s="44" t="str">
        <f>VLOOKUP(H747,'Species List'!A$2:J$202,9,0)</f>
        <v>NA</v>
      </c>
      <c r="T747" s="44">
        <f t="shared" si="84"/>
        <v>55.255040000000001</v>
      </c>
      <c r="U747" s="87" t="s">
        <v>450</v>
      </c>
      <c r="V747" s="91">
        <f t="shared" si="87"/>
        <v>55.255040000000001</v>
      </c>
    </row>
    <row r="748" spans="1:22" ht="16">
      <c r="A748" s="35">
        <v>2019</v>
      </c>
      <c r="B748" s="36">
        <v>43542</v>
      </c>
      <c r="C748" s="38" t="s">
        <v>394</v>
      </c>
      <c r="D748" s="38" t="s">
        <v>367</v>
      </c>
      <c r="E748" s="12">
        <v>3</v>
      </c>
      <c r="F748" s="37">
        <v>0.37361111111111101</v>
      </c>
      <c r="G748" s="12">
        <v>32</v>
      </c>
      <c r="H748" s="12" t="s">
        <v>310</v>
      </c>
      <c r="I748" s="38" t="str">
        <f>VLOOKUP(H748,'Species List'!A$2:J$202,2,0)</f>
        <v>Yellowhead Wrasse</v>
      </c>
      <c r="J748" s="38" t="str">
        <f>VLOOKUP(H748,'Species List'!A$2:J$202,3,0)</f>
        <v>Halichoeres garnoti</v>
      </c>
      <c r="K748" s="38" t="str">
        <f>VLOOKUP(H748,'Species List'!A$2:J$202,4,0)</f>
        <v>Labridae</v>
      </c>
      <c r="L748" s="38" t="str">
        <f>VLOOKUP(H748,'Species List'!A$2:J$202,5,0)</f>
        <v>Carnivore</v>
      </c>
      <c r="M748" s="59">
        <v>10</v>
      </c>
      <c r="N748" s="59">
        <v>1</v>
      </c>
      <c r="O748" s="59"/>
      <c r="P748" s="44">
        <f>VLOOKUP(H748,'Species List'!A$2:J$202,6,0)</f>
        <v>0.01</v>
      </c>
      <c r="Q748" s="44">
        <f>VLOOKUP(H748,'Species List'!A$2:J$202,7,0)</f>
        <v>3.13</v>
      </c>
      <c r="R748" s="44" t="str">
        <f>VLOOKUP(H748,'Species List'!A$2:J$202,8,0)</f>
        <v>NA</v>
      </c>
      <c r="S748" s="44" t="str">
        <f>VLOOKUP(H748,'Species List'!A$2:J$202,9,0)</f>
        <v>NA</v>
      </c>
      <c r="T748" s="44">
        <f t="shared" si="84"/>
        <v>13.48962882591654</v>
      </c>
      <c r="U748" s="87" t="s">
        <v>450</v>
      </c>
      <c r="V748" s="91">
        <f t="shared" si="87"/>
        <v>13.48962882591654</v>
      </c>
    </row>
    <row r="749" spans="1:22" ht="16">
      <c r="A749" s="35">
        <v>2019</v>
      </c>
      <c r="B749" s="36">
        <v>43542</v>
      </c>
      <c r="C749" s="38" t="s">
        <v>394</v>
      </c>
      <c r="D749" s="38" t="s">
        <v>367</v>
      </c>
      <c r="E749" s="12">
        <v>3</v>
      </c>
      <c r="F749" s="37">
        <v>0.37361111111111101</v>
      </c>
      <c r="G749" s="12">
        <v>32</v>
      </c>
      <c r="H749" s="12" t="s">
        <v>252</v>
      </c>
      <c r="I749" s="38" t="str">
        <f>VLOOKUP(H749,'Species List'!A$2:J$202,2,0)</f>
        <v>French Angelfish</v>
      </c>
      <c r="J749" s="38" t="str">
        <f>VLOOKUP(H749,'Species List'!A$2:J$202,3,0)</f>
        <v>Pomacanthus paru</v>
      </c>
      <c r="K749" s="38" t="str">
        <f>VLOOKUP(H749,'Species List'!A$2:J$202,4,0)</f>
        <v>Pomacanthidae</v>
      </c>
      <c r="L749" s="38" t="str">
        <f>VLOOKUP(H749,'Species List'!A$2:J$202,5,0)</f>
        <v>Carnivore</v>
      </c>
      <c r="M749" s="59">
        <v>26</v>
      </c>
      <c r="N749" s="59">
        <v>1</v>
      </c>
      <c r="O749" s="59"/>
      <c r="P749" s="44">
        <f>VLOOKUP(H749,'Species List'!A$2:J$202,6,0)</f>
        <v>3.09E-2</v>
      </c>
      <c r="Q749" s="44">
        <f>VLOOKUP(H749,'Species List'!A$2:J$202,7,0)</f>
        <v>2.95</v>
      </c>
      <c r="R749" s="44" t="str">
        <f>VLOOKUP(H749,'Species List'!A$2:J$202,8,0)</f>
        <v>NA</v>
      </c>
      <c r="S749" s="44" t="str">
        <f>VLOOKUP(H749,'Species List'!A$2:J$202,9,0)</f>
        <v>NA</v>
      </c>
      <c r="T749" s="44">
        <f t="shared" si="84"/>
        <v>461.45553114513183</v>
      </c>
      <c r="U749" s="87" t="s">
        <v>450</v>
      </c>
      <c r="V749" s="91">
        <f t="shared" si="87"/>
        <v>461.45553114513183</v>
      </c>
    </row>
    <row r="750" spans="1:22" ht="16">
      <c r="A750" s="35">
        <v>2019</v>
      </c>
      <c r="B750" s="36">
        <v>43542</v>
      </c>
      <c r="C750" s="38" t="s">
        <v>394</v>
      </c>
      <c r="D750" s="38" t="s">
        <v>367</v>
      </c>
      <c r="E750" s="12">
        <v>3</v>
      </c>
      <c r="F750" s="37">
        <v>0.37361111111111101</v>
      </c>
      <c r="G750" s="12">
        <v>32</v>
      </c>
      <c r="H750" s="12" t="s">
        <v>292</v>
      </c>
      <c r="I750" s="38" t="str">
        <f>VLOOKUP(H750,'Species List'!A$2:J$202,2,0)</f>
        <v>Smallmouth Grunt</v>
      </c>
      <c r="J750" s="38" t="str">
        <f>VLOOKUP(H750,'Species List'!A$2:J$202,3,0)</f>
        <v>Haemulon chrysargyreum</v>
      </c>
      <c r="K750" s="38" t="str">
        <f>VLOOKUP(H750,'Species List'!A$2:J$202,4,0)</f>
        <v>Haemulidae</v>
      </c>
      <c r="L750" s="38" t="str">
        <f>VLOOKUP(H750,'Species List'!A$2:J$202,5,0)</f>
        <v>Carnivore</v>
      </c>
      <c r="M750" s="59">
        <v>19</v>
      </c>
      <c r="N750" s="59">
        <v>1</v>
      </c>
      <c r="O750" s="59"/>
      <c r="P750" s="44">
        <f>VLOOKUP(H750,'Species List'!A$2:J$202,6,0)</f>
        <v>1.259E-2</v>
      </c>
      <c r="Q750" s="44">
        <f>VLOOKUP(H750,'Species List'!A$2:J$202,7,0)</f>
        <v>2.99</v>
      </c>
      <c r="R750" s="44" t="str">
        <f>VLOOKUP(H750,'Species List'!A$2:J$202,8,0)</f>
        <v>NA</v>
      </c>
      <c r="S750" s="44" t="str">
        <f>VLOOKUP(H750,'Species List'!A$2:J$202,9,0)</f>
        <v>NA</v>
      </c>
      <c r="T750" s="44">
        <f t="shared" si="84"/>
        <v>83.84921420446004</v>
      </c>
      <c r="U750" s="87" t="s">
        <v>450</v>
      </c>
      <c r="V750" s="91">
        <f t="shared" si="87"/>
        <v>83.84921420446004</v>
      </c>
    </row>
    <row r="751" spans="1:22" ht="16">
      <c r="A751" s="35">
        <v>2019</v>
      </c>
      <c r="B751" s="36">
        <v>43542</v>
      </c>
      <c r="C751" s="38" t="s">
        <v>394</v>
      </c>
      <c r="D751" s="38" t="s">
        <v>367</v>
      </c>
      <c r="E751" s="12">
        <v>3</v>
      </c>
      <c r="F751" s="37">
        <v>0.37361111111111101</v>
      </c>
      <c r="G751" s="12">
        <v>32</v>
      </c>
      <c r="H751" s="12" t="s">
        <v>233</v>
      </c>
      <c r="I751" s="38" t="str">
        <f>VLOOKUP(H751,'Species List'!A$2:J$202,2,0)</f>
        <v>Blackbar soldierfish</v>
      </c>
      <c r="J751" s="38" t="str">
        <f>VLOOKUP(H751,'Species List'!A$2:J$202,3,0)</f>
        <v xml:space="preserve">Myripristis jacobus </v>
      </c>
      <c r="K751" s="38" t="str">
        <f>VLOOKUP(H751,'Species List'!A$2:J$202,4,0)</f>
        <v>Holocentridae</v>
      </c>
      <c r="L751" s="38" t="str">
        <f>VLOOKUP(H751,'Species List'!A$2:J$202,5,0)</f>
        <v>Carnivore</v>
      </c>
      <c r="M751" s="59">
        <v>16</v>
      </c>
      <c r="N751" s="59">
        <v>4</v>
      </c>
      <c r="O751" s="59"/>
      <c r="P751" s="44">
        <f>VLOOKUP(H751,'Species List'!A$2:J$202,6,0)</f>
        <v>1.2019999999999999E-2</v>
      </c>
      <c r="Q751" s="44">
        <f>VLOOKUP(H751,'Species List'!A$2:J$202,7,0)</f>
        <v>3.06</v>
      </c>
      <c r="R751" s="44" t="str">
        <f>VLOOKUP(H751,'Species List'!A$2:J$202,8,0)</f>
        <v>NA</v>
      </c>
      <c r="S751" s="44" t="str">
        <f>VLOOKUP(H751,'Species List'!A$2:J$202,9,0)</f>
        <v>NA</v>
      </c>
      <c r="T751" s="44">
        <f t="shared" si="84"/>
        <v>58.144898213408602</v>
      </c>
      <c r="U751" s="87" t="s">
        <v>450</v>
      </c>
      <c r="V751" s="91">
        <f t="shared" si="87"/>
        <v>232.57959285363441</v>
      </c>
    </row>
    <row r="752" spans="1:22" ht="16">
      <c r="A752" s="35">
        <v>2019</v>
      </c>
      <c r="B752" s="36">
        <v>43542</v>
      </c>
      <c r="C752" s="38" t="s">
        <v>394</v>
      </c>
      <c r="D752" s="38" t="s">
        <v>367</v>
      </c>
      <c r="E752" s="12">
        <v>3</v>
      </c>
      <c r="F752" s="37">
        <v>0.37361111111111101</v>
      </c>
      <c r="G752" s="12">
        <v>32</v>
      </c>
      <c r="H752" s="12" t="s">
        <v>256</v>
      </c>
      <c r="I752" s="38" t="str">
        <f>VLOOKUP(H752,'Species List'!A$2:J$202,2,0)</f>
        <v>Graysby</v>
      </c>
      <c r="J752" s="38" t="str">
        <f>VLOOKUP(H752,'Species List'!A$2:J$202,3,0)</f>
        <v>Cephalopholis cruentata</v>
      </c>
      <c r="K752" s="38" t="str">
        <f>VLOOKUP(H752,'Species List'!A$2:J$202,4,0)</f>
        <v>Serranidae</v>
      </c>
      <c r="L752" s="38" t="str">
        <f>VLOOKUP(H752,'Species List'!A$2:J$202,5,0)</f>
        <v>Carnivore</v>
      </c>
      <c r="M752" s="59">
        <v>14</v>
      </c>
      <c r="N752" s="59">
        <v>1</v>
      </c>
      <c r="O752" s="59"/>
      <c r="P752" s="44">
        <f>VLOOKUP(H752,'Species List'!A$2:J$202,6,0)</f>
        <v>1.1220000000000001E-2</v>
      </c>
      <c r="Q752" s="44">
        <f>VLOOKUP(H752,'Species List'!A$2:J$202,7,0)</f>
        <v>3.07</v>
      </c>
      <c r="R752" s="44" t="str">
        <f>VLOOKUP(H752,'Species List'!A$2:J$202,8,0)</f>
        <v>NA</v>
      </c>
      <c r="S752" s="44" t="str">
        <f>VLOOKUP(H752,'Species List'!A$2:J$202,9,0)</f>
        <v>NA</v>
      </c>
      <c r="T752" s="44">
        <f t="shared" si="84"/>
        <v>37.034452314396681</v>
      </c>
      <c r="U752" s="87" t="s">
        <v>450</v>
      </c>
      <c r="V752" s="91">
        <f t="shared" si="87"/>
        <v>37.034452314396681</v>
      </c>
    </row>
    <row r="753" spans="1:22" ht="16">
      <c r="A753" s="35">
        <v>2019</v>
      </c>
      <c r="B753" s="36">
        <v>43542</v>
      </c>
      <c r="C753" s="38" t="s">
        <v>394</v>
      </c>
      <c r="D753" s="38" t="s">
        <v>367</v>
      </c>
      <c r="E753" s="12">
        <v>3</v>
      </c>
      <c r="F753" s="37">
        <v>0.37361111111111101</v>
      </c>
      <c r="G753" s="12">
        <v>32</v>
      </c>
      <c r="H753" s="12" t="s">
        <v>256</v>
      </c>
      <c r="I753" s="38" t="str">
        <f>VLOOKUP(H753,'Species List'!A$2:J$202,2,0)</f>
        <v>Graysby</v>
      </c>
      <c r="J753" s="38" t="str">
        <f>VLOOKUP(H753,'Species List'!A$2:J$202,3,0)</f>
        <v>Cephalopholis cruentata</v>
      </c>
      <c r="K753" s="38" t="str">
        <f>VLOOKUP(H753,'Species List'!A$2:J$202,4,0)</f>
        <v>Serranidae</v>
      </c>
      <c r="L753" s="38" t="str">
        <f>VLOOKUP(H753,'Species List'!A$2:J$202,5,0)</f>
        <v>Carnivore</v>
      </c>
      <c r="M753" s="59">
        <v>21</v>
      </c>
      <c r="N753" s="59">
        <v>1</v>
      </c>
      <c r="O753" s="59"/>
      <c r="P753" s="44">
        <f>VLOOKUP(H753,'Species List'!A$2:J$202,6,0)</f>
        <v>1.1220000000000001E-2</v>
      </c>
      <c r="Q753" s="44">
        <f>VLOOKUP(H753,'Species List'!A$2:J$202,7,0)</f>
        <v>3.07</v>
      </c>
      <c r="R753" s="44" t="str">
        <f>VLOOKUP(H753,'Species List'!A$2:J$202,8,0)</f>
        <v>NA</v>
      </c>
      <c r="S753" s="44" t="str">
        <f>VLOOKUP(H753,'Species List'!A$2:J$202,9,0)</f>
        <v>NA</v>
      </c>
      <c r="T753" s="44">
        <f t="shared" si="84"/>
        <v>128.58967294987866</v>
      </c>
      <c r="U753" s="87" t="s">
        <v>450</v>
      </c>
      <c r="V753" s="91">
        <f t="shared" si="87"/>
        <v>128.58967294987866</v>
      </c>
    </row>
    <row r="754" spans="1:22" ht="16">
      <c r="A754" s="35">
        <v>2019</v>
      </c>
      <c r="B754" s="36">
        <v>43542</v>
      </c>
      <c r="C754" s="38" t="s">
        <v>394</v>
      </c>
      <c r="D754" s="38" t="s">
        <v>367</v>
      </c>
      <c r="E754" s="12">
        <v>3</v>
      </c>
      <c r="F754" s="37">
        <v>0.37361111111111101</v>
      </c>
      <c r="G754" s="12">
        <v>32</v>
      </c>
      <c r="H754" s="12" t="s">
        <v>245</v>
      </c>
      <c r="I754" s="38" t="str">
        <f>VLOOKUP(H754,'Species List'!A$2:J$202,2,0)</f>
        <v>Coney</v>
      </c>
      <c r="J754" s="38" t="str">
        <f>VLOOKUP(H754,'Species List'!A$2:J$202,3,0)</f>
        <v>Cephalopholis fulva</v>
      </c>
      <c r="K754" s="38" t="str">
        <f>VLOOKUP(H754,'Species List'!A$2:J$202,4,0)</f>
        <v>Serranidae</v>
      </c>
      <c r="L754" s="38" t="str">
        <f>VLOOKUP(H754,'Species List'!A$2:J$202,5,0)</f>
        <v>Carnivore</v>
      </c>
      <c r="M754" s="59">
        <v>12</v>
      </c>
      <c r="N754" s="59">
        <v>1</v>
      </c>
      <c r="O754" s="59"/>
      <c r="P754" s="44">
        <f>VLOOKUP(H754,'Species List'!A$2:J$202,6,0)</f>
        <v>0.01</v>
      </c>
      <c r="Q754" s="44">
        <f>VLOOKUP(H754,'Species List'!A$2:J$202,7,0)</f>
        <v>3.02</v>
      </c>
      <c r="R754" s="44" t="str">
        <f>VLOOKUP(H754,'Species List'!A$2:J$202,8,0)</f>
        <v>NA</v>
      </c>
      <c r="S754" s="44" t="str">
        <f>VLOOKUP(H754,'Species List'!A$2:J$202,9,0)</f>
        <v>NA</v>
      </c>
      <c r="T754" s="44">
        <f t="shared" si="84"/>
        <v>18.160481667672823</v>
      </c>
      <c r="U754" s="87" t="s">
        <v>450</v>
      </c>
      <c r="V754" s="91">
        <f t="shared" si="87"/>
        <v>18.160481667672823</v>
      </c>
    </row>
    <row r="755" spans="1:22" ht="16">
      <c r="A755" s="35">
        <v>2019</v>
      </c>
      <c r="B755" s="36">
        <v>43542</v>
      </c>
      <c r="C755" s="38" t="s">
        <v>394</v>
      </c>
      <c r="D755" s="38" t="s">
        <v>367</v>
      </c>
      <c r="E755" s="12">
        <v>3</v>
      </c>
      <c r="F755" s="37">
        <v>0.37361111111111101</v>
      </c>
      <c r="G755" s="12">
        <v>32</v>
      </c>
      <c r="H755" s="12" t="s">
        <v>398</v>
      </c>
      <c r="I755" s="38" t="str">
        <f>VLOOKUP(H755,'Species List'!A$2:J$202,2,0)</f>
        <v>Spotted Goatfish</v>
      </c>
      <c r="J755" s="38" t="str">
        <f>VLOOKUP(H755,'Species List'!A$2:J$202,3,0)</f>
        <v>Pseudupeneus maculatus</v>
      </c>
      <c r="K755" s="38" t="str">
        <f>VLOOKUP(H755,'Species List'!A$2:J$202,4,0)</f>
        <v>Mullidae</v>
      </c>
      <c r="L755" s="38" t="str">
        <f>VLOOKUP(H755,'Species List'!A$2:J$202,5,0)</f>
        <v>Carnivore</v>
      </c>
      <c r="M755" s="59">
        <v>25</v>
      </c>
      <c r="N755" s="59">
        <v>1</v>
      </c>
      <c r="O755" s="59"/>
      <c r="P755" s="44">
        <f>VLOOKUP(H755,'Species List'!A$2:J$202,6,0)</f>
        <v>0.01</v>
      </c>
      <c r="Q755" s="44">
        <f>VLOOKUP(H755,'Species List'!A$2:J$202,7,0)</f>
        <v>3.12</v>
      </c>
      <c r="R755" s="44" t="str">
        <f>VLOOKUP(H755,'Species List'!A$2:J$202,8,0)</f>
        <v>NA</v>
      </c>
      <c r="S755" s="44" t="str">
        <f>VLOOKUP(H755,'Species List'!A$2:J$202,9,0)</f>
        <v>NA</v>
      </c>
      <c r="T755" s="44">
        <f t="shared" si="84"/>
        <v>229.91792274425737</v>
      </c>
      <c r="U755" s="87" t="s">
        <v>450</v>
      </c>
      <c r="V755" s="91">
        <f t="shared" si="87"/>
        <v>229.91792274425737</v>
      </c>
    </row>
    <row r="756" spans="1:22" ht="16">
      <c r="A756" s="35">
        <v>2019</v>
      </c>
      <c r="B756" s="36">
        <v>43542</v>
      </c>
      <c r="C756" s="38" t="s">
        <v>394</v>
      </c>
      <c r="D756" s="38" t="s">
        <v>367</v>
      </c>
      <c r="E756" s="12">
        <v>3</v>
      </c>
      <c r="F756" s="37">
        <v>0.37361111111111101</v>
      </c>
      <c r="G756" s="12">
        <v>32</v>
      </c>
      <c r="H756" s="12" t="s">
        <v>225</v>
      </c>
      <c r="I756" s="38" t="str">
        <f>VLOOKUP(H756,'Species List'!A$2:J$202,2,0)</f>
        <v>Bar Jack</v>
      </c>
      <c r="J756" s="38" t="str">
        <f>VLOOKUP(H756,'Species List'!A$2:J$202,3,0)</f>
        <v>Caranx ruber</v>
      </c>
      <c r="K756" s="38" t="str">
        <f>VLOOKUP(H756,'Species List'!A$2:J$202,4,0)</f>
        <v>Carangidae</v>
      </c>
      <c r="L756" s="38" t="str">
        <f>VLOOKUP(H756,'Species List'!A$2:J$202,5,0)</f>
        <v>Carnivore</v>
      </c>
      <c r="M756" s="59">
        <v>29</v>
      </c>
      <c r="N756" s="59">
        <v>1</v>
      </c>
      <c r="O756" s="59"/>
      <c r="P756" s="44">
        <f>VLOOKUP(H756,'Species List'!A$2:J$202,6,0)</f>
        <v>1.6979999999999999E-2</v>
      </c>
      <c r="Q756" s="44">
        <f>VLOOKUP(H756,'Species List'!A$2:J$202,7,0)</f>
        <v>2.95</v>
      </c>
      <c r="R756" s="44" t="str">
        <f>VLOOKUP(H756,'Species List'!A$2:J$202,8,0)</f>
        <v>NA</v>
      </c>
      <c r="S756" s="44" t="str">
        <f>VLOOKUP(H756,'Species List'!A$2:J$202,9,0)</f>
        <v>NA</v>
      </c>
      <c r="T756" s="44">
        <f t="shared" si="84"/>
        <v>349.95465899431673</v>
      </c>
      <c r="U756" s="87" t="s">
        <v>450</v>
      </c>
      <c r="V756" s="91">
        <f t="shared" si="87"/>
        <v>349.95465899431673</v>
      </c>
    </row>
    <row r="757" spans="1:22" ht="16">
      <c r="A757" s="35">
        <v>2019</v>
      </c>
      <c r="B757" s="36">
        <v>43542</v>
      </c>
      <c r="C757" s="38" t="s">
        <v>394</v>
      </c>
      <c r="D757" s="38" t="s">
        <v>367</v>
      </c>
      <c r="E757" s="12">
        <v>3</v>
      </c>
      <c r="F757" s="37">
        <v>0.37361111111111101</v>
      </c>
      <c r="G757" s="12">
        <v>32</v>
      </c>
      <c r="H757" s="12" t="s">
        <v>348</v>
      </c>
      <c r="I757" s="38" t="str">
        <f>VLOOKUP(H757,'Species List'!A$2:J$202,2,0)</f>
        <v>Atlantic trumpetfish</v>
      </c>
      <c r="J757" s="38" t="str">
        <f>VLOOKUP(H757,'Species List'!A$2:J$202,3,0)</f>
        <v>Aulostomus maculatus</v>
      </c>
      <c r="K757" s="38" t="str">
        <f>VLOOKUP(H757,'Species List'!A$2:J$202,4,0)</f>
        <v>Aulostomidae</v>
      </c>
      <c r="L757" s="38" t="str">
        <f>VLOOKUP(H757,'Species List'!A$2:J$202,5,0)</f>
        <v>Carnivore</v>
      </c>
      <c r="M757" s="59">
        <v>40</v>
      </c>
      <c r="N757" s="59">
        <v>1</v>
      </c>
      <c r="O757" s="59"/>
      <c r="P757" s="44">
        <f>VLOOKUP(H757,'Species List'!A$2:J$202,6,0)</f>
        <v>1E-4</v>
      </c>
      <c r="Q757" s="44">
        <f>VLOOKUP(H757,'Species List'!A$2:J$202,7,0)</f>
        <v>3.5539999999999998</v>
      </c>
      <c r="R757" s="44" t="str">
        <f>VLOOKUP(H757,'Species List'!A$2:J$202,8,0)</f>
        <v>NA</v>
      </c>
      <c r="S757" s="44" t="str">
        <f>VLOOKUP(H757,'Species List'!A$2:J$202,9,0)</f>
        <v>NA</v>
      </c>
      <c r="T757" s="44">
        <f t="shared" si="84"/>
        <v>49.399347121607263</v>
      </c>
      <c r="U757" s="87" t="s">
        <v>450</v>
      </c>
      <c r="V757" s="91">
        <f t="shared" si="87"/>
        <v>49.399347121607263</v>
      </c>
    </row>
    <row r="758" spans="1:22" ht="16">
      <c r="A758" s="35">
        <v>2019</v>
      </c>
      <c r="B758" s="36">
        <v>43542</v>
      </c>
      <c r="C758" s="38" t="s">
        <v>394</v>
      </c>
      <c r="D758" s="38" t="s">
        <v>367</v>
      </c>
      <c r="E758" s="12">
        <v>3</v>
      </c>
      <c r="F758" s="37">
        <v>0.37361111111111101</v>
      </c>
      <c r="G758" s="12">
        <v>32</v>
      </c>
      <c r="H758" s="12" t="s">
        <v>238</v>
      </c>
      <c r="I758" s="38" t="str">
        <f>VLOOKUP(H758,'Species List'!A$2:J$202,2,0)</f>
        <v>Bluehead Wrasse</v>
      </c>
      <c r="J758" s="38" t="str">
        <f>VLOOKUP(H758,'Species List'!A$2:J$202,3,0)</f>
        <v>Thalassoma bifasciatum</v>
      </c>
      <c r="K758" s="38" t="str">
        <f>VLOOKUP(H758,'Species List'!A$2:J$202,4,0)</f>
        <v>Labridae</v>
      </c>
      <c r="L758" s="38" t="str">
        <f>VLOOKUP(H758,'Species List'!A$2:J$202,5,0)</f>
        <v>Carnivore</v>
      </c>
      <c r="M758" s="59">
        <v>5</v>
      </c>
      <c r="N758" s="59">
        <v>1</v>
      </c>
      <c r="O758" s="59"/>
      <c r="P758" s="44">
        <f>VLOOKUP(H758,'Species List'!A$2:J$202,6,0)</f>
        <v>8.9099999999999995E-3</v>
      </c>
      <c r="Q758" s="44">
        <f>VLOOKUP(H758,'Species List'!A$2:J$202,7,0)</f>
        <v>3.01</v>
      </c>
      <c r="R758" s="44" t="str">
        <f>VLOOKUP(H758,'Species List'!A$2:J$202,8,0)</f>
        <v>NA</v>
      </c>
      <c r="S758" s="44" t="str">
        <f>VLOOKUP(H758,'Species List'!A$2:J$202,9,0)</f>
        <v>NA</v>
      </c>
      <c r="T758" s="44">
        <f t="shared" si="84"/>
        <v>1.1318201385239828</v>
      </c>
      <c r="U758" s="87" t="s">
        <v>450</v>
      </c>
      <c r="V758" s="91">
        <f t="shared" si="87"/>
        <v>1.1318201385239828</v>
      </c>
    </row>
    <row r="759" spans="1:22" ht="16">
      <c r="A759" s="35">
        <v>2019</v>
      </c>
      <c r="B759" s="36">
        <v>43542</v>
      </c>
      <c r="C759" s="38" t="s">
        <v>394</v>
      </c>
      <c r="D759" s="38" t="s">
        <v>367</v>
      </c>
      <c r="E759" s="12">
        <v>3</v>
      </c>
      <c r="F759" s="37">
        <v>0.37361111111111101</v>
      </c>
      <c r="G759" s="12">
        <v>32</v>
      </c>
      <c r="H759" s="12" t="s">
        <v>373</v>
      </c>
      <c r="I759" s="38" t="str">
        <f>VLOOKUP(H759,'Species List'!A$2:J$202,2,0)</f>
        <v>Goatfish</v>
      </c>
      <c r="J759" s="38" t="str">
        <f>VLOOKUP(H759,'Species List'!A$2:J$202,3,0)</f>
        <v>Mulloidichthys martinicus</v>
      </c>
      <c r="K759" s="38" t="str">
        <f>VLOOKUP(H759,'Species List'!A$2:J$202,4,0)</f>
        <v>Mullidae</v>
      </c>
      <c r="L759" s="38" t="str">
        <f>VLOOKUP(H759,'Species List'!A$2:J$202,5,0)</f>
        <v>Carnivore</v>
      </c>
      <c r="M759" s="59">
        <v>18</v>
      </c>
      <c r="N759" s="59">
        <v>1</v>
      </c>
      <c r="O759" s="59"/>
      <c r="P759" s="44">
        <f>VLOOKUP(H759,'Species List'!A$2:J$202,6,0)</f>
        <v>9.7699999999999992E-3</v>
      </c>
      <c r="Q759" s="44">
        <f>VLOOKUP(H759,'Species List'!A$2:J$202,7,0)</f>
        <v>3.12</v>
      </c>
      <c r="R759" s="44" t="str">
        <f>VLOOKUP(H759,'Species List'!A$2:J$202,8,0)</f>
        <v>NA</v>
      </c>
      <c r="S759" s="44" t="str">
        <f>VLOOKUP(H759,'Species List'!A$2:J$202,9,0)</f>
        <v>NA</v>
      </c>
      <c r="T759" s="44">
        <f t="shared" si="84"/>
        <v>80.601807249259167</v>
      </c>
      <c r="U759" s="87" t="s">
        <v>450</v>
      </c>
      <c r="V759" s="91">
        <f t="shared" si="87"/>
        <v>80.601807249259167</v>
      </c>
    </row>
    <row r="760" spans="1:22" ht="16">
      <c r="A760" s="35">
        <v>2019</v>
      </c>
      <c r="B760" s="36">
        <v>43542</v>
      </c>
      <c r="C760" s="38" t="s">
        <v>394</v>
      </c>
      <c r="D760" s="38" t="s">
        <v>367</v>
      </c>
      <c r="E760" s="12">
        <v>3</v>
      </c>
      <c r="F760" s="37">
        <v>0.37361111111111101</v>
      </c>
      <c r="G760" s="12">
        <v>32</v>
      </c>
      <c r="H760" s="12" t="s">
        <v>238</v>
      </c>
      <c r="I760" s="38" t="str">
        <f>VLOOKUP(H760,'Species List'!A$2:J$202,2,0)</f>
        <v>Bluehead Wrasse</v>
      </c>
      <c r="J760" s="38" t="str">
        <f>VLOOKUP(H760,'Species List'!A$2:J$202,3,0)</f>
        <v>Thalassoma bifasciatum</v>
      </c>
      <c r="K760" s="38" t="str">
        <f>VLOOKUP(H760,'Species List'!A$2:J$202,4,0)</f>
        <v>Labridae</v>
      </c>
      <c r="L760" s="38" t="str">
        <f>VLOOKUP(H760,'Species List'!A$2:J$202,5,0)</f>
        <v>Carnivore</v>
      </c>
      <c r="M760" s="59">
        <v>3</v>
      </c>
      <c r="N760" s="59">
        <v>5</v>
      </c>
      <c r="O760" s="59"/>
      <c r="P760" s="44">
        <f>VLOOKUP(H760,'Species List'!A$2:J$202,6,0)</f>
        <v>8.9099999999999995E-3</v>
      </c>
      <c r="Q760" s="44">
        <f>VLOOKUP(H760,'Species List'!A$2:J$202,7,0)</f>
        <v>3.01</v>
      </c>
      <c r="R760" s="44" t="str">
        <f>VLOOKUP(H760,'Species List'!A$2:J$202,8,0)</f>
        <v>NA</v>
      </c>
      <c r="S760" s="44" t="str">
        <f>VLOOKUP(H760,'Species List'!A$2:J$202,9,0)</f>
        <v>NA</v>
      </c>
      <c r="T760" s="44">
        <f t="shared" si="84"/>
        <v>0.24322750267948948</v>
      </c>
      <c r="U760" s="87" t="s">
        <v>450</v>
      </c>
      <c r="V760" s="91">
        <f t="shared" si="87"/>
        <v>1.2161375133974475</v>
      </c>
    </row>
    <row r="761" spans="1:22" ht="16">
      <c r="A761" s="35">
        <v>2019</v>
      </c>
      <c r="B761" s="36">
        <v>43542</v>
      </c>
      <c r="C761" s="38" t="s">
        <v>394</v>
      </c>
      <c r="D761" s="38" t="s">
        <v>367</v>
      </c>
      <c r="E761" s="12">
        <v>3</v>
      </c>
      <c r="F761" s="37">
        <v>0.37361111111111101</v>
      </c>
      <c r="G761" s="12">
        <v>32</v>
      </c>
      <c r="H761" s="12" t="s">
        <v>227</v>
      </c>
      <c r="I761" s="38" t="str">
        <f>VLOOKUP(H761,'Species List'!A$2:J$202,2,0)</f>
        <v>Hamlet spp.</v>
      </c>
      <c r="J761" s="38" t="str">
        <f>VLOOKUP(H761,'Species List'!A$2:J$202,3,0)</f>
        <v>Hypoplectrus puella</v>
      </c>
      <c r="K761" s="38" t="str">
        <f>VLOOKUP(H761,'Species List'!A$2:J$202,4,0)</f>
        <v>Serranidae</v>
      </c>
      <c r="L761" s="38" t="str">
        <f>VLOOKUP(H761,'Species List'!A$2:J$202,5,0)</f>
        <v>Carnivore</v>
      </c>
      <c r="M761" s="59">
        <v>13</v>
      </c>
      <c r="N761" s="59">
        <v>1</v>
      </c>
      <c r="O761" s="59"/>
      <c r="P761" s="44">
        <f>VLOOKUP(H761,'Species List'!A$2:J$202,6,0)</f>
        <v>1.7780000000000001E-2</v>
      </c>
      <c r="Q761" s="44">
        <f>VLOOKUP(H761,'Species List'!A$2:J$202,7,0)</f>
        <v>3.03</v>
      </c>
      <c r="R761" s="44" t="str">
        <f>VLOOKUP(H761,'Species List'!A$2:J$202,8,0)</f>
        <v>NA</v>
      </c>
      <c r="S761" s="44" t="str">
        <f>VLOOKUP(H761,'Species List'!A$2:J$202,9,0)</f>
        <v>NA</v>
      </c>
      <c r="T761" s="44">
        <f t="shared" si="84"/>
        <v>42.18714290876423</v>
      </c>
      <c r="U761" s="87" t="s">
        <v>450</v>
      </c>
      <c r="V761" s="91">
        <f t="shared" si="87"/>
        <v>42.18714290876423</v>
      </c>
    </row>
    <row r="762" spans="1:22" ht="16">
      <c r="A762" s="35">
        <v>2019</v>
      </c>
      <c r="B762" s="36">
        <v>43542</v>
      </c>
      <c r="C762" s="38" t="s">
        <v>394</v>
      </c>
      <c r="D762" s="38" t="s">
        <v>367</v>
      </c>
      <c r="E762" s="12">
        <v>3</v>
      </c>
      <c r="F762" s="37">
        <v>0.37361111111111112</v>
      </c>
      <c r="G762" s="12">
        <v>32</v>
      </c>
      <c r="H762" s="12" t="s">
        <v>277</v>
      </c>
      <c r="I762" s="38" t="str">
        <f>VLOOKUP(H762,'Species List'!A$2:J$202,2,0)</f>
        <v>Queen Parrotfish</v>
      </c>
      <c r="J762" s="38" t="str">
        <f>VLOOKUP(H762,'Species List'!A$2:J$202,3,0)</f>
        <v>Scarus vetula</v>
      </c>
      <c r="K762" s="38" t="str">
        <f>VLOOKUP(H762,'Species List'!A$2:J$202,4,0)</f>
        <v>Scaridae</v>
      </c>
      <c r="L762" s="38" t="str">
        <f>VLOOKUP(H762,'Species List'!A$2:J$202,5,0)</f>
        <v>Herbivore</v>
      </c>
      <c r="M762" s="59">
        <v>39</v>
      </c>
      <c r="N762" s="59">
        <v>1</v>
      </c>
      <c r="O762" s="59" t="s">
        <v>369</v>
      </c>
      <c r="P762" s="44">
        <f>VLOOKUP(H762,'Species List'!A$2:J$202,6,0)</f>
        <v>1.38E-2</v>
      </c>
      <c r="Q762" s="44">
        <f>VLOOKUP(H762,'Species List'!A$2:J$202,7,0)</f>
        <v>3.03</v>
      </c>
      <c r="R762" s="44">
        <f>VLOOKUP(H762,'Species List'!A$2:J$202,8,0)</f>
        <v>-5.0162000000000004</v>
      </c>
      <c r="S762" s="44">
        <f>VLOOKUP(H762,'Species List'!A$2:J$202,9,0)</f>
        <v>3.1109</v>
      </c>
      <c r="T762" s="44">
        <f t="shared" si="84"/>
        <v>913.70256836796239</v>
      </c>
      <c r="U762" s="88">
        <f t="shared" ref="U762:U772" si="88">10^(R762+(S762*LOG(M762*10)))</f>
        <v>1107.4978352204505</v>
      </c>
      <c r="V762" s="91">
        <f t="shared" ref="V762:V772" si="89">N762*U762</f>
        <v>1107.4978352204505</v>
      </c>
    </row>
    <row r="763" spans="1:22" ht="16">
      <c r="A763" s="35">
        <v>2019</v>
      </c>
      <c r="B763" s="36">
        <v>43542</v>
      </c>
      <c r="C763" s="38" t="s">
        <v>394</v>
      </c>
      <c r="D763" s="38" t="s">
        <v>367</v>
      </c>
      <c r="E763" s="12">
        <v>3</v>
      </c>
      <c r="F763" s="37">
        <v>0.37361111111111112</v>
      </c>
      <c r="G763" s="12">
        <v>32</v>
      </c>
      <c r="H763" s="12" t="s">
        <v>302</v>
      </c>
      <c r="I763" s="38" t="str">
        <f>VLOOKUP(H763,'Species List'!A$2:J$202,2,0)</f>
        <v>Stoplight Parrotfish</v>
      </c>
      <c r="J763" s="38" t="str">
        <f>VLOOKUP(H763,'Species List'!A$2:J$202,3,0)</f>
        <v>Sparisoma viride</v>
      </c>
      <c r="K763" s="38" t="str">
        <f>VLOOKUP(H763,'Species List'!A$2:J$202,4,0)</f>
        <v>Scaridae</v>
      </c>
      <c r="L763" s="38" t="str">
        <f>VLOOKUP(H763,'Species List'!A$2:J$202,5,0)</f>
        <v>Herbivore</v>
      </c>
      <c r="M763" s="59">
        <v>37</v>
      </c>
      <c r="N763" s="59">
        <v>1</v>
      </c>
      <c r="O763" s="59" t="s">
        <v>369</v>
      </c>
      <c r="P763" s="44">
        <f>VLOOKUP(H763,'Species List'!A$2:J$202,6,0)</f>
        <v>1.38E-2</v>
      </c>
      <c r="Q763" s="44">
        <f>VLOOKUP(H763,'Species List'!A$2:J$202,7,0)</f>
        <v>3.04</v>
      </c>
      <c r="R763" s="44">
        <f>VLOOKUP(H763,'Species List'!A$2:J$202,8,0)</f>
        <v>-4.4317000000000002</v>
      </c>
      <c r="S763" s="44">
        <f>VLOOKUP(H763,'Species List'!A$2:J$202,9,0)</f>
        <v>2.9051</v>
      </c>
      <c r="T763" s="44">
        <f t="shared" si="84"/>
        <v>807.62978579086393</v>
      </c>
      <c r="U763" s="88">
        <f t="shared" si="88"/>
        <v>1069.5050229565832</v>
      </c>
      <c r="V763" s="91">
        <f t="shared" si="89"/>
        <v>1069.5050229565832</v>
      </c>
    </row>
    <row r="764" spans="1:22" ht="16">
      <c r="A764" s="35">
        <v>2019</v>
      </c>
      <c r="B764" s="36">
        <v>43542</v>
      </c>
      <c r="C764" s="38" t="s">
        <v>394</v>
      </c>
      <c r="D764" s="38" t="s">
        <v>367</v>
      </c>
      <c r="E764" s="12">
        <v>3</v>
      </c>
      <c r="F764" s="37">
        <v>0.37361111111111101</v>
      </c>
      <c r="G764" s="12">
        <v>32</v>
      </c>
      <c r="H764" s="12" t="s">
        <v>280</v>
      </c>
      <c r="I764" s="38" t="str">
        <f>VLOOKUP(H764,'Species List'!A$2:J$202,2,0)</f>
        <v>Redband Parrotfish</v>
      </c>
      <c r="J764" s="38" t="str">
        <f>VLOOKUP(H764,'Species List'!A$2:J$202,3,0)</f>
        <v>Sparisoma aurofrenatum</v>
      </c>
      <c r="K764" s="38" t="str">
        <f>VLOOKUP(H764,'Species List'!A$2:J$202,4,0)</f>
        <v>Scaridae</v>
      </c>
      <c r="L764" s="38" t="str">
        <f>VLOOKUP(H764,'Species List'!A$2:J$202,5,0)</f>
        <v>Herbivore</v>
      </c>
      <c r="M764" s="59">
        <v>19</v>
      </c>
      <c r="N764" s="59">
        <v>1</v>
      </c>
      <c r="O764" s="59" t="s">
        <v>369</v>
      </c>
      <c r="P764" s="44">
        <f>VLOOKUP(H764,'Species List'!A$2:J$202,6,0)</f>
        <v>1.072E-2</v>
      </c>
      <c r="Q764" s="44">
        <f>VLOOKUP(H764,'Species List'!A$2:J$202,7,0)</f>
        <v>3.12</v>
      </c>
      <c r="R764" s="44">
        <f>VLOOKUP(H764,'Species List'!A$2:J$202,8,0)</f>
        <v>-4.0781000000000001</v>
      </c>
      <c r="S764" s="44">
        <f>VLOOKUP(H764,'Species List'!A$2:J$202,9,0)</f>
        <v>2.7437999999999998</v>
      </c>
      <c r="T764" s="44">
        <f t="shared" si="84"/>
        <v>104.69019779399261</v>
      </c>
      <c r="U764" s="88">
        <f t="shared" si="88"/>
        <v>149.3977752647418</v>
      </c>
      <c r="V764" s="91">
        <f t="shared" si="89"/>
        <v>149.3977752647418</v>
      </c>
    </row>
    <row r="765" spans="1:22" ht="16">
      <c r="A765" s="35">
        <v>2019</v>
      </c>
      <c r="B765" s="36">
        <v>43542</v>
      </c>
      <c r="C765" s="38" t="s">
        <v>394</v>
      </c>
      <c r="D765" s="38" t="s">
        <v>367</v>
      </c>
      <c r="E765" s="12">
        <v>3</v>
      </c>
      <c r="F765" s="37">
        <v>0.37361111111111101</v>
      </c>
      <c r="G765" s="12">
        <v>32</v>
      </c>
      <c r="H765" s="12" t="s">
        <v>271</v>
      </c>
      <c r="I765" s="38" t="str">
        <f>VLOOKUP(H765,'Species List'!A$2:J$202,2,0)</f>
        <v>Ocean Surgeonfish</v>
      </c>
      <c r="J765" s="38" t="str">
        <f>VLOOKUP(H765,'Species List'!A$2:J$202,3,0)</f>
        <v>Acanthurus bahianus</v>
      </c>
      <c r="K765" s="38" t="str">
        <f>VLOOKUP(H765,'Species List'!A$2:J$202,4,0)</f>
        <v>Acanthuridae</v>
      </c>
      <c r="L765" s="38" t="str">
        <f>VLOOKUP(H765,'Species List'!A$2:J$202,5,0)</f>
        <v>Herbivore</v>
      </c>
      <c r="M765" s="59">
        <v>15</v>
      </c>
      <c r="N765" s="59">
        <v>1</v>
      </c>
      <c r="O765" s="59"/>
      <c r="P765" s="44">
        <f>VLOOKUP(H765,'Species List'!A$2:J$202,6,0)</f>
        <v>1.8620000000000001E-2</v>
      </c>
      <c r="Q765" s="44">
        <f>VLOOKUP(H765,'Species List'!A$2:J$202,7,0)</f>
        <v>2.91</v>
      </c>
      <c r="R765" s="44">
        <f>VLOOKUP(H765,'Species List'!A$2:J$202,8,0)</f>
        <v>-4.6005000000000003</v>
      </c>
      <c r="S765" s="44">
        <f>VLOOKUP(H765,'Species List'!A$2:J$202,9,0)</f>
        <v>2.9752000000000001</v>
      </c>
      <c r="T765" s="44">
        <f t="shared" si="84"/>
        <v>49.249887240092868</v>
      </c>
      <c r="U765" s="88">
        <f t="shared" si="88"/>
        <v>74.783659607909669</v>
      </c>
      <c r="V765" s="91">
        <f t="shared" si="89"/>
        <v>74.783659607909669</v>
      </c>
    </row>
    <row r="766" spans="1:22" ht="16">
      <c r="A766" s="35">
        <v>2019</v>
      </c>
      <c r="B766" s="36">
        <v>43542</v>
      </c>
      <c r="C766" s="38" t="s">
        <v>394</v>
      </c>
      <c r="D766" s="38" t="s">
        <v>367</v>
      </c>
      <c r="E766" s="12">
        <v>3</v>
      </c>
      <c r="F766" s="37">
        <v>0.37361111111111101</v>
      </c>
      <c r="G766" s="12">
        <v>32</v>
      </c>
      <c r="H766" s="12" t="s">
        <v>271</v>
      </c>
      <c r="I766" s="38" t="str">
        <f>VLOOKUP(H766,'Species List'!A$2:J$202,2,0)</f>
        <v>Ocean Surgeonfish</v>
      </c>
      <c r="J766" s="38" t="str">
        <f>VLOOKUP(H766,'Species List'!A$2:J$202,3,0)</f>
        <v>Acanthurus bahianus</v>
      </c>
      <c r="K766" s="38" t="str">
        <f>VLOOKUP(H766,'Species List'!A$2:J$202,4,0)</f>
        <v>Acanthuridae</v>
      </c>
      <c r="L766" s="38" t="str">
        <f>VLOOKUP(H766,'Species List'!A$2:J$202,5,0)</f>
        <v>Herbivore</v>
      </c>
      <c r="M766" s="59">
        <v>16</v>
      </c>
      <c r="N766" s="59">
        <v>1</v>
      </c>
      <c r="O766" s="59"/>
      <c r="P766" s="44">
        <f>VLOOKUP(H766,'Species List'!A$2:J$202,6,0)</f>
        <v>1.8620000000000001E-2</v>
      </c>
      <c r="Q766" s="44">
        <f>VLOOKUP(H766,'Species List'!A$2:J$202,7,0)</f>
        <v>2.91</v>
      </c>
      <c r="R766" s="44">
        <f>VLOOKUP(H766,'Species List'!A$2:J$202,8,0)</f>
        <v>-4.6005000000000003</v>
      </c>
      <c r="S766" s="44">
        <f>VLOOKUP(H766,'Species List'!A$2:J$202,9,0)</f>
        <v>2.9752000000000001</v>
      </c>
      <c r="T766" s="44">
        <f t="shared" si="84"/>
        <v>59.424950162548789</v>
      </c>
      <c r="U766" s="88">
        <f t="shared" si="88"/>
        <v>90.614515438104903</v>
      </c>
      <c r="V766" s="91">
        <f t="shared" si="89"/>
        <v>90.614515438104903</v>
      </c>
    </row>
    <row r="767" spans="1:22" ht="16">
      <c r="A767" s="35">
        <v>2019</v>
      </c>
      <c r="B767" s="36">
        <v>43542</v>
      </c>
      <c r="C767" s="38" t="s">
        <v>394</v>
      </c>
      <c r="D767" s="38" t="s">
        <v>367</v>
      </c>
      <c r="E767" s="12">
        <v>3</v>
      </c>
      <c r="F767" s="37">
        <v>0.37361111111111101</v>
      </c>
      <c r="G767" s="12">
        <v>32</v>
      </c>
      <c r="H767" s="12" t="s">
        <v>237</v>
      </c>
      <c r="I767" s="38" t="str">
        <f>VLOOKUP(H767,'Species List'!A$2:J$202,2,0)</f>
        <v>Blue Tang</v>
      </c>
      <c r="J767" s="38" t="str">
        <f>VLOOKUP(H767,'Species List'!A$2:J$202,3,0)</f>
        <v>Acanthurus coeruleus</v>
      </c>
      <c r="K767" s="38" t="str">
        <f>VLOOKUP(H767,'Species List'!A$2:J$202,4,0)</f>
        <v>Acanthuridae</v>
      </c>
      <c r="L767" s="38" t="str">
        <f>VLOOKUP(H767,'Species List'!A$2:J$202,5,0)</f>
        <v>Herbivore</v>
      </c>
      <c r="M767" s="59">
        <v>15</v>
      </c>
      <c r="N767" s="59">
        <v>1</v>
      </c>
      <c r="O767" s="59"/>
      <c r="P767" s="44">
        <f>VLOOKUP(H767,'Species List'!A$2:J$202,6,0)</f>
        <v>2.512E-2</v>
      </c>
      <c r="Q767" s="44">
        <f>VLOOKUP(H767,'Species List'!A$2:J$202,7,0)</f>
        <v>2.96</v>
      </c>
      <c r="R767" s="44">
        <f>VLOOKUP(H767,'Species List'!A$2:J$202,8,0)</f>
        <v>-2.8241999999999998</v>
      </c>
      <c r="S767" s="44">
        <f>VLOOKUP(H767,'Species List'!A$2:J$202,9,0)</f>
        <v>2.2637999999999998</v>
      </c>
      <c r="T767" s="44">
        <f t="shared" si="84"/>
        <v>76.076366478829684</v>
      </c>
      <c r="U767" s="88">
        <f t="shared" si="88"/>
        <v>126.48394196747614</v>
      </c>
      <c r="V767" s="91">
        <f t="shared" si="89"/>
        <v>126.48394196747614</v>
      </c>
    </row>
    <row r="768" spans="1:22" ht="16">
      <c r="A768" s="35">
        <v>2019</v>
      </c>
      <c r="B768" s="36">
        <v>43542</v>
      </c>
      <c r="C768" s="38" t="s">
        <v>394</v>
      </c>
      <c r="D768" s="38" t="s">
        <v>367</v>
      </c>
      <c r="E768" s="12">
        <v>3</v>
      </c>
      <c r="F768" s="37">
        <v>0.37361111111111101</v>
      </c>
      <c r="G768" s="12">
        <v>32</v>
      </c>
      <c r="H768" s="12" t="s">
        <v>274</v>
      </c>
      <c r="I768" s="38" t="str">
        <f>VLOOKUP(H768,'Species List'!A$2:J$202,2,0)</f>
        <v>Princess Parrotfish</v>
      </c>
      <c r="J768" s="38" t="str">
        <f>VLOOKUP(H768,'Species List'!A$2:J$202,3,0)</f>
        <v>Scarus taeniopterus</v>
      </c>
      <c r="K768" s="38" t="str">
        <f>VLOOKUP(H768,'Species List'!A$2:J$202,4,0)</f>
        <v>Scaridae</v>
      </c>
      <c r="L768" s="38" t="str">
        <f>VLOOKUP(H768,'Species List'!A$2:J$202,5,0)</f>
        <v>Herbivore</v>
      </c>
      <c r="M768" s="59">
        <v>22</v>
      </c>
      <c r="N768" s="59">
        <v>1</v>
      </c>
      <c r="O768" s="59" t="s">
        <v>369</v>
      </c>
      <c r="P768" s="44">
        <f>VLOOKUP(H768,'Species List'!A$2:J$202,6,0)</f>
        <v>3.3500000000000002E-2</v>
      </c>
      <c r="Q768" s="44">
        <f>VLOOKUP(H768,'Species List'!A$2:J$202,7,0)</f>
        <v>2.7086000000000001</v>
      </c>
      <c r="R768" s="44">
        <f>VLOOKUP(H768,'Species List'!A$2:J$202,8,0)</f>
        <v>-3.2256999999999998</v>
      </c>
      <c r="S768" s="44">
        <f>VLOOKUP(H768,'Species List'!A$2:J$202,9,0)</f>
        <v>2.3852000000000002</v>
      </c>
      <c r="T768" s="44">
        <f t="shared" si="84"/>
        <v>144.92085256517834</v>
      </c>
      <c r="U768" s="88">
        <f t="shared" si="88"/>
        <v>229.85109565998633</v>
      </c>
      <c r="V768" s="91">
        <f t="shared" si="89"/>
        <v>229.85109565998633</v>
      </c>
    </row>
    <row r="769" spans="1:22" ht="16">
      <c r="A769" s="35">
        <v>2019</v>
      </c>
      <c r="B769" s="36">
        <v>43542</v>
      </c>
      <c r="C769" s="38" t="s">
        <v>394</v>
      </c>
      <c r="D769" s="38" t="s">
        <v>367</v>
      </c>
      <c r="E769" s="12">
        <v>3</v>
      </c>
      <c r="F769" s="37">
        <v>0.37361111111111101</v>
      </c>
      <c r="G769" s="12">
        <v>32</v>
      </c>
      <c r="H769" s="12" t="s">
        <v>274</v>
      </c>
      <c r="I769" s="38" t="str">
        <f>VLOOKUP(H769,'Species List'!A$2:J$202,2,0)</f>
        <v>Princess Parrotfish</v>
      </c>
      <c r="J769" s="38" t="str">
        <f>VLOOKUP(H769,'Species List'!A$2:J$202,3,0)</f>
        <v>Scarus taeniopterus</v>
      </c>
      <c r="K769" s="38" t="str">
        <f>VLOOKUP(H769,'Species List'!A$2:J$202,4,0)</f>
        <v>Scaridae</v>
      </c>
      <c r="L769" s="38" t="str">
        <f>VLOOKUP(H769,'Species List'!A$2:J$202,5,0)</f>
        <v>Herbivore</v>
      </c>
      <c r="M769" s="59">
        <v>14</v>
      </c>
      <c r="N769" s="59">
        <v>1</v>
      </c>
      <c r="O769" s="59" t="s">
        <v>368</v>
      </c>
      <c r="P769" s="44">
        <f>VLOOKUP(H769,'Species List'!A$2:J$202,6,0)</f>
        <v>3.3500000000000002E-2</v>
      </c>
      <c r="Q769" s="44">
        <f>VLOOKUP(H769,'Species List'!A$2:J$202,7,0)</f>
        <v>2.7086000000000001</v>
      </c>
      <c r="R769" s="44">
        <f>VLOOKUP(H769,'Species List'!A$2:J$202,8,0)</f>
        <v>-3.2256999999999998</v>
      </c>
      <c r="S769" s="44">
        <f>VLOOKUP(H769,'Species List'!A$2:J$202,9,0)</f>
        <v>2.3852000000000002</v>
      </c>
      <c r="T769" s="44">
        <f t="shared" si="84"/>
        <v>42.603688875365265</v>
      </c>
      <c r="U769" s="88">
        <f t="shared" si="88"/>
        <v>78.206813423753971</v>
      </c>
      <c r="V769" s="91">
        <f t="shared" si="89"/>
        <v>78.206813423753971</v>
      </c>
    </row>
    <row r="770" spans="1:22" ht="16">
      <c r="A770" s="35">
        <v>2019</v>
      </c>
      <c r="B770" s="36">
        <v>43542</v>
      </c>
      <c r="C770" s="38" t="s">
        <v>394</v>
      </c>
      <c r="D770" s="38" t="s">
        <v>367</v>
      </c>
      <c r="E770" s="12">
        <v>3</v>
      </c>
      <c r="F770" s="37">
        <v>0.37361111111111101</v>
      </c>
      <c r="G770" s="12">
        <v>32</v>
      </c>
      <c r="H770" s="12" t="s">
        <v>274</v>
      </c>
      <c r="I770" s="38" t="str">
        <f>VLOOKUP(H770,'Species List'!A$2:J$202,2,0)</f>
        <v>Princess Parrotfish</v>
      </c>
      <c r="J770" s="38" t="str">
        <f>VLOOKUP(H770,'Species List'!A$2:J$202,3,0)</f>
        <v>Scarus taeniopterus</v>
      </c>
      <c r="K770" s="38" t="str">
        <f>VLOOKUP(H770,'Species List'!A$2:J$202,4,0)</f>
        <v>Scaridae</v>
      </c>
      <c r="L770" s="38" t="str">
        <f>VLOOKUP(H770,'Species List'!A$2:J$202,5,0)</f>
        <v>Herbivore</v>
      </c>
      <c r="M770" s="59">
        <v>15</v>
      </c>
      <c r="N770" s="59">
        <v>1</v>
      </c>
      <c r="O770" s="59" t="s">
        <v>368</v>
      </c>
      <c r="P770" s="44">
        <f>VLOOKUP(H770,'Species List'!A$2:J$202,6,0)</f>
        <v>3.3500000000000002E-2</v>
      </c>
      <c r="Q770" s="44">
        <f>VLOOKUP(H770,'Species List'!A$2:J$202,7,0)</f>
        <v>2.7086000000000001</v>
      </c>
      <c r="R770" s="44">
        <f>VLOOKUP(H770,'Species List'!A$2:J$202,8,0)</f>
        <v>-3.2256999999999998</v>
      </c>
      <c r="S770" s="44">
        <f>VLOOKUP(H770,'Species List'!A$2:J$202,9,0)</f>
        <v>2.3852000000000002</v>
      </c>
      <c r="T770" s="44">
        <f t="shared" ref="T770:T833" si="90">P770*M770^Q770</f>
        <v>51.357702984233178</v>
      </c>
      <c r="U770" s="88">
        <f t="shared" si="88"/>
        <v>92.19616810425471</v>
      </c>
      <c r="V770" s="91">
        <f t="shared" si="89"/>
        <v>92.19616810425471</v>
      </c>
    </row>
    <row r="771" spans="1:22" ht="16">
      <c r="A771" s="35">
        <v>2019</v>
      </c>
      <c r="B771" s="36">
        <v>43542</v>
      </c>
      <c r="C771" s="38" t="s">
        <v>394</v>
      </c>
      <c r="D771" s="38" t="s">
        <v>367</v>
      </c>
      <c r="E771" s="12">
        <v>3</v>
      </c>
      <c r="F771" s="37">
        <v>0.37361111111111101</v>
      </c>
      <c r="G771" s="12">
        <v>32</v>
      </c>
      <c r="H771" s="12" t="s">
        <v>302</v>
      </c>
      <c r="I771" s="38" t="str">
        <f>VLOOKUP(H771,'Species List'!A$2:J$202,2,0)</f>
        <v>Stoplight Parrotfish</v>
      </c>
      <c r="J771" s="38" t="str">
        <f>VLOOKUP(H771,'Species List'!A$2:J$202,3,0)</f>
        <v>Sparisoma viride</v>
      </c>
      <c r="K771" s="38" t="str">
        <f>VLOOKUP(H771,'Species List'!A$2:J$202,4,0)</f>
        <v>Scaridae</v>
      </c>
      <c r="L771" s="38" t="str">
        <f>VLOOKUP(H771,'Species List'!A$2:J$202,5,0)</f>
        <v>Herbivore</v>
      </c>
      <c r="M771" s="59">
        <v>29</v>
      </c>
      <c r="N771" s="59">
        <v>1</v>
      </c>
      <c r="O771" s="59" t="s">
        <v>368</v>
      </c>
      <c r="P771" s="44">
        <f>VLOOKUP(H771,'Species List'!A$2:J$202,6,0)</f>
        <v>1.38E-2</v>
      </c>
      <c r="Q771" s="44">
        <f>VLOOKUP(H771,'Species List'!A$2:J$202,7,0)</f>
        <v>3.04</v>
      </c>
      <c r="R771" s="44">
        <f>VLOOKUP(H771,'Species List'!A$2:J$202,8,0)</f>
        <v>-4.4317000000000002</v>
      </c>
      <c r="S771" s="44">
        <f>VLOOKUP(H771,'Species List'!A$2:J$202,9,0)</f>
        <v>2.9051</v>
      </c>
      <c r="T771" s="44">
        <f t="shared" si="90"/>
        <v>385.09599325522657</v>
      </c>
      <c r="U771" s="88">
        <f t="shared" si="88"/>
        <v>527.00219453145235</v>
      </c>
      <c r="V771" s="91">
        <f t="shared" si="89"/>
        <v>527.00219453145235</v>
      </c>
    </row>
    <row r="772" spans="1:22" ht="16">
      <c r="A772" s="35">
        <v>2019</v>
      </c>
      <c r="B772" s="36">
        <v>43542</v>
      </c>
      <c r="C772" s="38" t="s">
        <v>394</v>
      </c>
      <c r="D772" s="38" t="s">
        <v>367</v>
      </c>
      <c r="E772" s="12">
        <v>3</v>
      </c>
      <c r="F772" s="37">
        <v>0.37361111111111101</v>
      </c>
      <c r="G772" s="12">
        <v>32</v>
      </c>
      <c r="H772" s="12" t="s">
        <v>277</v>
      </c>
      <c r="I772" s="38" t="str">
        <f>VLOOKUP(H772,'Species List'!A$2:J$202,2,0)</f>
        <v>Queen Parrotfish</v>
      </c>
      <c r="J772" s="38" t="str">
        <f>VLOOKUP(H772,'Species List'!A$2:J$202,3,0)</f>
        <v>Scarus vetula</v>
      </c>
      <c r="K772" s="38" t="str">
        <f>VLOOKUP(H772,'Species List'!A$2:J$202,4,0)</f>
        <v>Scaridae</v>
      </c>
      <c r="L772" s="38" t="str">
        <f>VLOOKUP(H772,'Species List'!A$2:J$202,5,0)</f>
        <v>Herbivore</v>
      </c>
      <c r="M772" s="59">
        <v>21</v>
      </c>
      <c r="N772" s="59">
        <v>1</v>
      </c>
      <c r="O772" s="59" t="s">
        <v>368</v>
      </c>
      <c r="P772" s="44">
        <f>VLOOKUP(H772,'Species List'!A$2:J$202,6,0)</f>
        <v>1.38E-2</v>
      </c>
      <c r="Q772" s="44">
        <f>VLOOKUP(H772,'Species List'!A$2:J$202,7,0)</f>
        <v>3.03</v>
      </c>
      <c r="R772" s="44">
        <f>VLOOKUP(H772,'Species List'!A$2:J$202,8,0)</f>
        <v>-5.0162000000000004</v>
      </c>
      <c r="S772" s="44">
        <f>VLOOKUP(H772,'Species List'!A$2:J$202,9,0)</f>
        <v>3.1109</v>
      </c>
      <c r="T772" s="44">
        <f t="shared" si="90"/>
        <v>140.02434487876087</v>
      </c>
      <c r="U772" s="88">
        <f t="shared" si="88"/>
        <v>161.43288343397762</v>
      </c>
      <c r="V772" s="91">
        <f t="shared" si="89"/>
        <v>161.43288343397762</v>
      </c>
    </row>
    <row r="773" spans="1:22" ht="16">
      <c r="A773" s="35">
        <v>2019</v>
      </c>
      <c r="B773" s="36">
        <v>43542</v>
      </c>
      <c r="C773" s="38" t="s">
        <v>394</v>
      </c>
      <c r="D773" s="38" t="s">
        <v>367</v>
      </c>
      <c r="E773" s="12">
        <v>3</v>
      </c>
      <c r="F773" s="37">
        <v>0.37361111111111101</v>
      </c>
      <c r="G773" s="12">
        <v>32</v>
      </c>
      <c r="H773" s="12" t="s">
        <v>287</v>
      </c>
      <c r="I773" s="38" t="str">
        <f>VLOOKUP(H773,'Species List'!A$2:J$202,2,0)</f>
        <v>Scrawled Filefish</v>
      </c>
      <c r="J773" s="38" t="str">
        <f>VLOOKUP(H773,'Species List'!A$2:J$202,3,0)</f>
        <v>Aluterus scriptus</v>
      </c>
      <c r="K773" s="38" t="str">
        <f>VLOOKUP(H773,'Species List'!A$2:J$202,4,0)</f>
        <v>Monacanthidae</v>
      </c>
      <c r="L773" s="38" t="str">
        <f>VLOOKUP(H773,'Species List'!A$2:J$202,5,0)</f>
        <v>Omnivore</v>
      </c>
      <c r="M773" s="59">
        <v>40</v>
      </c>
      <c r="N773" s="59">
        <v>1</v>
      </c>
      <c r="O773" s="59"/>
      <c r="P773" s="44">
        <f>VLOOKUP(H773,'Species List'!A$2:J$202,6,0)</f>
        <v>0.82299999999999995</v>
      </c>
      <c r="Q773" s="44">
        <f>VLOOKUP(H773,'Species List'!A$2:J$202,7,0)</f>
        <v>1.8136000000000001</v>
      </c>
      <c r="R773" s="44" t="str">
        <f>VLOOKUP(H773,'Species List'!A$2:J$202,8,0)</f>
        <v>NA</v>
      </c>
      <c r="S773" s="44" t="str">
        <f>VLOOKUP(H773,'Species List'!A$2:J$202,9,0)</f>
        <v>NA</v>
      </c>
      <c r="T773" s="44">
        <f t="shared" si="90"/>
        <v>662.05769166888876</v>
      </c>
      <c r="U773" s="87" t="s">
        <v>450</v>
      </c>
      <c r="V773" s="91">
        <f t="shared" ref="V773:V793" si="91">N773*T773</f>
        <v>662.05769166888876</v>
      </c>
    </row>
    <row r="774" spans="1:22" ht="16">
      <c r="A774" s="35">
        <v>2019</v>
      </c>
      <c r="B774" s="36">
        <v>43542</v>
      </c>
      <c r="C774" s="38" t="s">
        <v>394</v>
      </c>
      <c r="D774" s="38" t="s">
        <v>367</v>
      </c>
      <c r="E774" s="12">
        <v>3</v>
      </c>
      <c r="F774" s="37">
        <v>0.37361111111111101</v>
      </c>
      <c r="G774" s="12">
        <v>32</v>
      </c>
      <c r="H774" s="12" t="s">
        <v>242</v>
      </c>
      <c r="I774" s="38" t="str">
        <f>VLOOKUP(H774,'Species List'!A$2:J$202,2,0)</f>
        <v xml:space="preserve">Sharp-nose puffer </v>
      </c>
      <c r="J774" s="38" t="str">
        <f>VLOOKUP(H774,'Species List'!A$2:J$202,3,0)</f>
        <v>Canthigaster rostrata</v>
      </c>
      <c r="K774" s="38" t="str">
        <f>VLOOKUP(H774,'Species List'!A$2:J$202,4,0)</f>
        <v>Tetraodontidae</v>
      </c>
      <c r="L774" s="38" t="str">
        <f>VLOOKUP(H774,'Species List'!A$2:J$202,5,0)</f>
        <v>Omnivore</v>
      </c>
      <c r="M774" s="59">
        <v>5</v>
      </c>
      <c r="N774" s="59">
        <v>1</v>
      </c>
      <c r="O774" s="59"/>
      <c r="P774" s="44">
        <f>VLOOKUP(H774,'Species List'!A$2:J$202,6,0)</f>
        <v>2.239E-2</v>
      </c>
      <c r="Q774" s="44">
        <f>VLOOKUP(H774,'Species List'!A$2:J$202,7,0)</f>
        <v>2.96</v>
      </c>
      <c r="R774" s="44" t="str">
        <f>VLOOKUP(H774,'Species List'!A$2:J$202,8,0)</f>
        <v>NA</v>
      </c>
      <c r="S774" s="44" t="str">
        <f>VLOOKUP(H774,'Species List'!A$2:J$202,9,0)</f>
        <v>NA</v>
      </c>
      <c r="T774" s="44">
        <f t="shared" si="90"/>
        <v>2.6242506075131411</v>
      </c>
      <c r="U774" s="87" t="s">
        <v>450</v>
      </c>
      <c r="V774" s="91">
        <f t="shared" si="91"/>
        <v>2.6242506075131411</v>
      </c>
    </row>
    <row r="775" spans="1:22" ht="16">
      <c r="A775" s="35">
        <v>2019</v>
      </c>
      <c r="B775" s="36">
        <v>43542</v>
      </c>
      <c r="C775" s="38" t="s">
        <v>394</v>
      </c>
      <c r="D775" s="38" t="s">
        <v>367</v>
      </c>
      <c r="E775" s="12">
        <v>3</v>
      </c>
      <c r="F775" s="37">
        <v>0.37361111111111101</v>
      </c>
      <c r="G775" s="12">
        <v>32</v>
      </c>
      <c r="H775" s="12" t="s">
        <v>276</v>
      </c>
      <c r="I775" s="38" t="str">
        <f>VLOOKUP(H775,'Species List'!A$2:J$202,2,0)</f>
        <v>Queen Angelfish</v>
      </c>
      <c r="J775" s="38" t="str">
        <f>VLOOKUP(H775,'Species List'!A$2:J$202,3,0)</f>
        <v>Holacanthus ciliaris</v>
      </c>
      <c r="K775" s="38" t="str">
        <f>VLOOKUP(H775,'Species List'!A$2:J$202,4,0)</f>
        <v>Pomacanthidae</v>
      </c>
      <c r="L775" s="38" t="str">
        <f>VLOOKUP(H775,'Species List'!A$2:J$202,5,0)</f>
        <v>Omnivore</v>
      </c>
      <c r="M775" s="59">
        <v>21</v>
      </c>
      <c r="N775" s="59">
        <v>1</v>
      </c>
      <c r="O775" s="59"/>
      <c r="P775" s="44">
        <f>VLOOKUP(H775,'Species List'!A$2:J$202,6,0)</f>
        <v>3.09E-2</v>
      </c>
      <c r="Q775" s="44">
        <f>VLOOKUP(H775,'Species List'!A$2:J$202,7,0)</f>
        <v>2.89</v>
      </c>
      <c r="R775" s="44" t="str">
        <f>VLOOKUP(H775,'Species List'!A$2:J$202,8,0)</f>
        <v>NA</v>
      </c>
      <c r="S775" s="44" t="str">
        <f>VLOOKUP(H775,'Species List'!A$2:J$202,9,0)</f>
        <v>NA</v>
      </c>
      <c r="T775" s="44">
        <f t="shared" si="90"/>
        <v>204.72564177007067</v>
      </c>
      <c r="U775" s="87" t="s">
        <v>450</v>
      </c>
      <c r="V775" s="91">
        <f t="shared" si="91"/>
        <v>204.72564177007067</v>
      </c>
    </row>
    <row r="776" spans="1:22" ht="16">
      <c r="A776" s="35">
        <v>2019</v>
      </c>
      <c r="B776" s="36">
        <v>43542</v>
      </c>
      <c r="C776" s="38" t="s">
        <v>394</v>
      </c>
      <c r="D776" s="38" t="s">
        <v>367</v>
      </c>
      <c r="E776" s="12">
        <v>3</v>
      </c>
      <c r="F776" s="37">
        <v>0.37361111111111101</v>
      </c>
      <c r="G776" s="12">
        <v>32</v>
      </c>
      <c r="H776" s="12" t="s">
        <v>282</v>
      </c>
      <c r="I776" s="38" t="str">
        <f>VLOOKUP(H776,'Species List'!A$2:J$202,2,0)</f>
        <v>Rock Beauty</v>
      </c>
      <c r="J776" s="38" t="str">
        <f>VLOOKUP(H776,'Species List'!A$2:J$202,3,0)</f>
        <v>Holacanthus tricolour</v>
      </c>
      <c r="K776" s="38" t="str">
        <f>VLOOKUP(H776,'Species List'!A$2:J$202,4,0)</f>
        <v>Pomacanthidae</v>
      </c>
      <c r="L776" s="38" t="str">
        <f>VLOOKUP(H776,'Species List'!A$2:J$202,5,0)</f>
        <v>Omnivore</v>
      </c>
      <c r="M776" s="59">
        <v>19</v>
      </c>
      <c r="N776" s="59">
        <v>1</v>
      </c>
      <c r="O776" s="59"/>
      <c r="P776" s="44">
        <f>VLOOKUP(H776,'Species List'!A$2:J$202,6,0)</f>
        <v>3.388E-2</v>
      </c>
      <c r="Q776" s="44">
        <f>VLOOKUP(H776,'Species List'!A$2:J$202,7,0)</f>
        <v>2.91</v>
      </c>
      <c r="R776" s="44" t="str">
        <f>VLOOKUP(H776,'Species List'!A$2:J$202,8,0)</f>
        <v>NA</v>
      </c>
      <c r="S776" s="44" t="str">
        <f>VLOOKUP(H776,'Species List'!A$2:J$202,9,0)</f>
        <v>NA</v>
      </c>
      <c r="T776" s="44">
        <f t="shared" si="90"/>
        <v>178.2856465909976</v>
      </c>
      <c r="U776" s="87" t="s">
        <v>450</v>
      </c>
      <c r="V776" s="91">
        <f t="shared" si="91"/>
        <v>178.2856465909976</v>
      </c>
    </row>
    <row r="777" spans="1:22" ht="16">
      <c r="A777" s="35">
        <v>2019</v>
      </c>
      <c r="B777" s="36">
        <v>43542</v>
      </c>
      <c r="C777" s="38" t="s">
        <v>394</v>
      </c>
      <c r="D777" s="38" t="s">
        <v>367</v>
      </c>
      <c r="E777" s="12">
        <v>3</v>
      </c>
      <c r="F777" s="37">
        <v>0.37361111111111101</v>
      </c>
      <c r="G777" s="12">
        <v>32</v>
      </c>
      <c r="H777" s="12" t="s">
        <v>239</v>
      </c>
      <c r="I777" s="38" t="str">
        <f>VLOOKUP(H777,'Species List'!A$2:J$202,2,0)</f>
        <v>Brown Chromis</v>
      </c>
      <c r="J777" s="38" t="str">
        <f>VLOOKUP(H777,'Species List'!A$2:J$202,3,0)</f>
        <v>Chromis multilineata</v>
      </c>
      <c r="K777" s="38" t="str">
        <f>VLOOKUP(H777,'Species List'!A$2:J$202,4,0)</f>
        <v>Pomacentridae</v>
      </c>
      <c r="L777" s="38" t="str">
        <f>VLOOKUP(H777,'Species List'!A$2:J$202,5,0)</f>
        <v>Planktivore</v>
      </c>
      <c r="M777" s="59">
        <v>13</v>
      </c>
      <c r="N777" s="59">
        <v>40</v>
      </c>
      <c r="O777" s="59"/>
      <c r="P777" s="44">
        <f>VLOOKUP(H777,'Species List'!A$2:J$202,6,0)</f>
        <v>1.4789999999999999E-2</v>
      </c>
      <c r="Q777" s="44">
        <f>VLOOKUP(H777,'Species List'!A$2:J$202,7,0)</f>
        <v>2.98</v>
      </c>
      <c r="R777" s="44" t="str">
        <f>VLOOKUP(H777,'Species List'!A$2:J$202,8,0)</f>
        <v>NA</v>
      </c>
      <c r="S777" s="44" t="str">
        <f>VLOOKUP(H777,'Species List'!A$2:J$202,9,0)</f>
        <v>NA</v>
      </c>
      <c r="T777" s="44">
        <f t="shared" si="90"/>
        <v>30.868772770933074</v>
      </c>
      <c r="U777" s="87" t="s">
        <v>450</v>
      </c>
      <c r="V777" s="91">
        <f t="shared" si="91"/>
        <v>1234.7509108373229</v>
      </c>
    </row>
    <row r="778" spans="1:22" ht="16">
      <c r="A778" s="35">
        <v>2019</v>
      </c>
      <c r="B778" s="36">
        <v>43542</v>
      </c>
      <c r="C778" s="38" t="s">
        <v>394</v>
      </c>
      <c r="D778" s="38" t="s">
        <v>367</v>
      </c>
      <c r="E778" s="12">
        <v>4</v>
      </c>
      <c r="F778" s="37">
        <v>0.38194444444444442</v>
      </c>
      <c r="G778" s="12">
        <v>30</v>
      </c>
      <c r="H778" s="12" t="s">
        <v>236</v>
      </c>
      <c r="I778" s="38" t="str">
        <f>VLOOKUP(H778,'Species List'!A$2:J$202,2,0)</f>
        <v>Blue Striped Grunt</v>
      </c>
      <c r="J778" s="38" t="str">
        <f>VLOOKUP(H778,'Species List'!A$2:J$202,3,0)</f>
        <v>Haemulon sciurus</v>
      </c>
      <c r="K778" s="38" t="str">
        <f>VLOOKUP(H778,'Species List'!A$2:J$202,4,0)</f>
        <v>Haemulidae</v>
      </c>
      <c r="L778" s="38" t="str">
        <f>VLOOKUP(H778,'Species List'!A$2:J$202,5,0)</f>
        <v>Carnivore</v>
      </c>
      <c r="M778" s="59">
        <v>35</v>
      </c>
      <c r="N778" s="59">
        <v>1</v>
      </c>
      <c r="O778" s="59"/>
      <c r="P778" s="44">
        <f>VLOOKUP(H778,'Species List'!A$2:J$202,6,0)</f>
        <v>1.549E-2</v>
      </c>
      <c r="Q778" s="44">
        <f>VLOOKUP(H778,'Species List'!A$2:J$202,7,0)</f>
        <v>2.98</v>
      </c>
      <c r="R778" s="44" t="str">
        <f>VLOOKUP(H778,'Species List'!A$2:J$202,8,0)</f>
        <v>NA</v>
      </c>
      <c r="S778" s="44" t="str">
        <f>VLOOKUP(H778,'Species List'!A$2:J$202,9,0)</f>
        <v>NA</v>
      </c>
      <c r="T778" s="44">
        <f t="shared" si="90"/>
        <v>618.5491150883131</v>
      </c>
      <c r="U778" s="87" t="s">
        <v>450</v>
      </c>
      <c r="V778" s="91">
        <f t="shared" si="91"/>
        <v>618.5491150883131</v>
      </c>
    </row>
    <row r="779" spans="1:22" ht="16">
      <c r="A779" s="35">
        <v>2019</v>
      </c>
      <c r="B779" s="36">
        <v>43542</v>
      </c>
      <c r="C779" s="38" t="s">
        <v>394</v>
      </c>
      <c r="D779" s="38" t="s">
        <v>367</v>
      </c>
      <c r="E779" s="12">
        <v>4</v>
      </c>
      <c r="F779" s="37">
        <v>0.38194444444444442</v>
      </c>
      <c r="G779" s="12">
        <v>30</v>
      </c>
      <c r="H779" s="12" t="s">
        <v>264</v>
      </c>
      <c r="I779" s="38" t="str">
        <f>VLOOKUP(H779,'Species List'!A$2:J$202,2,0)</f>
        <v>Sand diver (prev. lizardfish)</v>
      </c>
      <c r="J779" s="38" t="str">
        <f>VLOOKUP(H779,'Species List'!A$2:J$202,3,0)</f>
        <v>Synodus intermedius</v>
      </c>
      <c r="K779" s="38" t="str">
        <f>VLOOKUP(H779,'Species List'!A$2:J$202,4,0)</f>
        <v>Synodontidae</v>
      </c>
      <c r="L779" s="38" t="str">
        <f>VLOOKUP(H779,'Species List'!A$2:J$202,5,0)</f>
        <v>Carnivore</v>
      </c>
      <c r="M779" s="59">
        <v>40</v>
      </c>
      <c r="N779" s="59">
        <v>1</v>
      </c>
      <c r="O779" s="59"/>
      <c r="P779" s="44">
        <f>VLOOKUP(H779,'Species List'!A$2:J$202,6,0)</f>
        <v>3.8E-3</v>
      </c>
      <c r="Q779" s="44">
        <f>VLOOKUP(H779,'Species List'!A$2:J$202,7,0)</f>
        <v>3.21</v>
      </c>
      <c r="R779" s="44" t="str">
        <f>VLOOKUP(H779,'Species List'!A$2:J$202,8,0)</f>
        <v>NA</v>
      </c>
      <c r="S779" s="44" t="str">
        <f>VLOOKUP(H779,'Species List'!A$2:J$202,9,0)</f>
        <v>NA</v>
      </c>
      <c r="T779" s="44">
        <f t="shared" si="90"/>
        <v>527.71102643008362</v>
      </c>
      <c r="U779" s="87" t="s">
        <v>450</v>
      </c>
      <c r="V779" s="91">
        <f t="shared" si="91"/>
        <v>527.71102643008362</v>
      </c>
    </row>
    <row r="780" spans="1:22" ht="16">
      <c r="A780" s="35">
        <v>2019</v>
      </c>
      <c r="B780" s="36">
        <v>43542</v>
      </c>
      <c r="C780" s="38" t="s">
        <v>394</v>
      </c>
      <c r="D780" s="38" t="s">
        <v>367</v>
      </c>
      <c r="E780" s="12">
        <v>4</v>
      </c>
      <c r="F780" s="37">
        <v>0.38194444444444398</v>
      </c>
      <c r="G780" s="12">
        <v>30</v>
      </c>
      <c r="H780" s="12" t="s">
        <v>286</v>
      </c>
      <c r="I780" s="38" t="str">
        <f>VLOOKUP(H780,'Species List'!A$2:J$202,2,0)</f>
        <v>Schoolmaster snapper</v>
      </c>
      <c r="J780" s="38" t="str">
        <f>VLOOKUP(H780,'Species List'!A$2:J$202,3,0)</f>
        <v>Lutjanus apodus</v>
      </c>
      <c r="K780" s="38" t="str">
        <f>VLOOKUP(H780,'Species List'!A$2:J$202,4,0)</f>
        <v>Lutjanidae</v>
      </c>
      <c r="L780" s="38" t="str">
        <f>VLOOKUP(H780,'Species List'!A$2:J$202,5,0)</f>
        <v>Carnivore</v>
      </c>
      <c r="M780" s="59">
        <v>44</v>
      </c>
      <c r="N780" s="59">
        <v>1</v>
      </c>
      <c r="O780" s="59"/>
      <c r="P780" s="44">
        <f>VLOOKUP(H780,'Species List'!A$2:J$202,6,0)</f>
        <v>1.413E-2</v>
      </c>
      <c r="Q780" s="44">
        <f>VLOOKUP(H780,'Species List'!A$2:J$202,7,0)</f>
        <v>2.98</v>
      </c>
      <c r="R780" s="44" t="str">
        <f>VLOOKUP(H780,'Species List'!A$2:J$202,8,0)</f>
        <v>NA</v>
      </c>
      <c r="S780" s="44" t="str">
        <f>VLOOKUP(H780,'Species List'!A$2:J$202,9,0)</f>
        <v>NA</v>
      </c>
      <c r="T780" s="44">
        <f t="shared" si="90"/>
        <v>1115.9150576087825</v>
      </c>
      <c r="U780" s="87" t="s">
        <v>450</v>
      </c>
      <c r="V780" s="91">
        <f t="shared" si="91"/>
        <v>1115.9150576087825</v>
      </c>
    </row>
    <row r="781" spans="1:22" ht="16">
      <c r="A781" s="35">
        <v>2019</v>
      </c>
      <c r="B781" s="36">
        <v>43542</v>
      </c>
      <c r="C781" s="38" t="s">
        <v>394</v>
      </c>
      <c r="D781" s="38" t="s">
        <v>367</v>
      </c>
      <c r="E781" s="12">
        <v>4</v>
      </c>
      <c r="F781" s="37">
        <v>0.38194444444444398</v>
      </c>
      <c r="G781" s="12">
        <v>30</v>
      </c>
      <c r="H781" s="12" t="s">
        <v>370</v>
      </c>
      <c r="I781" s="38" t="str">
        <f>VLOOKUP(H781,'Species List'!A$2:J$202,2,0)</f>
        <v>Longspine Squirrelfish</v>
      </c>
      <c r="J781" s="38" t="str">
        <f>VLOOKUP(H781,'Species List'!A$2:J$202,3,0)</f>
        <v>Holocentrus rufus</v>
      </c>
      <c r="K781" s="38" t="str">
        <f>VLOOKUP(H781,'Species List'!A$2:J$202,4,0)</f>
        <v>Holocentridae</v>
      </c>
      <c r="L781" s="38" t="str">
        <f>VLOOKUP(H781,'Species List'!A$2:J$202,5,0)</f>
        <v>Carnivore</v>
      </c>
      <c r="M781" s="59">
        <v>20</v>
      </c>
      <c r="N781" s="59">
        <v>1</v>
      </c>
      <c r="O781" s="59"/>
      <c r="P781" s="44">
        <f>VLOOKUP(H781,'Species List'!A$2:J$202,6,0)</f>
        <v>1.1480000000000001E-2</v>
      </c>
      <c r="Q781" s="44">
        <f>VLOOKUP(H781,'Species List'!A$2:J$202,7,0)</f>
        <v>2.89</v>
      </c>
      <c r="R781" s="44" t="str">
        <f>VLOOKUP(H781,'Species List'!A$2:J$202,8,0)</f>
        <v>NA</v>
      </c>
      <c r="S781" s="44" t="str">
        <f>VLOOKUP(H781,'Species List'!A$2:J$202,9,0)</f>
        <v>NA</v>
      </c>
      <c r="T781" s="44">
        <f t="shared" si="90"/>
        <v>66.056958833921925</v>
      </c>
      <c r="U781" s="87" t="s">
        <v>450</v>
      </c>
      <c r="V781" s="91">
        <f t="shared" si="91"/>
        <v>66.056958833921925</v>
      </c>
    </row>
    <row r="782" spans="1:22" ht="16">
      <c r="A782" s="35">
        <v>2019</v>
      </c>
      <c r="B782" s="36">
        <v>43542</v>
      </c>
      <c r="C782" s="38" t="s">
        <v>394</v>
      </c>
      <c r="D782" s="38" t="s">
        <v>367</v>
      </c>
      <c r="E782" s="12">
        <v>4</v>
      </c>
      <c r="F782" s="37">
        <v>0.38194444444444398</v>
      </c>
      <c r="G782" s="12">
        <v>30</v>
      </c>
      <c r="H782" s="12" t="s">
        <v>225</v>
      </c>
      <c r="I782" s="38" t="str">
        <f>VLOOKUP(H782,'Species List'!A$2:J$202,2,0)</f>
        <v>Bar Jack</v>
      </c>
      <c r="J782" s="38" t="str">
        <f>VLOOKUP(H782,'Species List'!A$2:J$202,3,0)</f>
        <v>Caranx ruber</v>
      </c>
      <c r="K782" s="38" t="str">
        <f>VLOOKUP(H782,'Species List'!A$2:J$202,4,0)</f>
        <v>Carangidae</v>
      </c>
      <c r="L782" s="38" t="str">
        <f>VLOOKUP(H782,'Species List'!A$2:J$202,5,0)</f>
        <v>Carnivore</v>
      </c>
      <c r="M782" s="59">
        <v>32</v>
      </c>
      <c r="N782" s="59">
        <v>1</v>
      </c>
      <c r="O782" s="59"/>
      <c r="P782" s="44">
        <f>VLOOKUP(H782,'Species List'!A$2:J$202,6,0)</f>
        <v>1.6979999999999999E-2</v>
      </c>
      <c r="Q782" s="44">
        <f>VLOOKUP(H782,'Species List'!A$2:J$202,7,0)</f>
        <v>2.95</v>
      </c>
      <c r="R782" s="44" t="str">
        <f>VLOOKUP(H782,'Species List'!A$2:J$202,8,0)</f>
        <v>NA</v>
      </c>
      <c r="S782" s="44" t="str">
        <f>VLOOKUP(H782,'Species List'!A$2:J$202,9,0)</f>
        <v>NA</v>
      </c>
      <c r="T782" s="44">
        <f t="shared" si="90"/>
        <v>467.8753036208729</v>
      </c>
      <c r="U782" s="87" t="s">
        <v>450</v>
      </c>
      <c r="V782" s="91">
        <f t="shared" si="91"/>
        <v>467.8753036208729</v>
      </c>
    </row>
    <row r="783" spans="1:22" ht="16">
      <c r="A783" s="35">
        <v>2019</v>
      </c>
      <c r="B783" s="36">
        <v>43542</v>
      </c>
      <c r="C783" s="38" t="s">
        <v>394</v>
      </c>
      <c r="D783" s="38" t="s">
        <v>367</v>
      </c>
      <c r="E783" s="12">
        <v>4</v>
      </c>
      <c r="F783" s="37">
        <v>0.38194444444444398</v>
      </c>
      <c r="G783" s="12">
        <v>30</v>
      </c>
      <c r="H783" s="12" t="s">
        <v>295</v>
      </c>
      <c r="I783" s="38" t="str">
        <f>VLOOKUP(H783,'Species List'!A$2:J$202,2,0)</f>
        <v>Spanish Hogfish</v>
      </c>
      <c r="J783" s="38" t="str">
        <f>VLOOKUP(H783,'Species List'!A$2:J$202,3,0)</f>
        <v>Bodianus rufus</v>
      </c>
      <c r="K783" s="38" t="str">
        <f>VLOOKUP(H783,'Species List'!A$2:J$202,4,0)</f>
        <v>Labridae</v>
      </c>
      <c r="L783" s="38" t="str">
        <f>VLOOKUP(H783,'Species List'!A$2:J$202,5,0)</f>
        <v>Carnivore</v>
      </c>
      <c r="M783" s="59">
        <v>26</v>
      </c>
      <c r="N783" s="59">
        <v>1</v>
      </c>
      <c r="O783" s="59"/>
      <c r="P783" s="44">
        <f>VLOOKUP(H783,'Species List'!A$2:J$202,6,0)</f>
        <v>1.44E-2</v>
      </c>
      <c r="Q783" s="44">
        <f>VLOOKUP(H783,'Species List'!A$2:J$202,7,0)</f>
        <v>3.0531999999999999</v>
      </c>
      <c r="R783" s="44" t="str">
        <f>VLOOKUP(H783,'Species List'!A$2:J$202,8,0)</f>
        <v>NA</v>
      </c>
      <c r="S783" s="44" t="str">
        <f>VLOOKUP(H783,'Species List'!A$2:J$202,9,0)</f>
        <v>NA</v>
      </c>
      <c r="T783" s="44">
        <f t="shared" si="90"/>
        <v>300.99488687760629</v>
      </c>
      <c r="U783" s="87" t="s">
        <v>450</v>
      </c>
      <c r="V783" s="91">
        <f t="shared" si="91"/>
        <v>300.99488687760629</v>
      </c>
    </row>
    <row r="784" spans="1:22" ht="16">
      <c r="A784" s="35">
        <v>2019</v>
      </c>
      <c r="B784" s="36">
        <v>43542</v>
      </c>
      <c r="C784" s="38" t="s">
        <v>394</v>
      </c>
      <c r="D784" s="38" t="s">
        <v>367</v>
      </c>
      <c r="E784" s="12">
        <v>4</v>
      </c>
      <c r="F784" s="37">
        <v>0.38194444444444398</v>
      </c>
      <c r="G784" s="12">
        <v>30</v>
      </c>
      <c r="H784" s="12" t="s">
        <v>295</v>
      </c>
      <c r="I784" s="38" t="str">
        <f>VLOOKUP(H784,'Species List'!A$2:J$202,2,0)</f>
        <v>Spanish Hogfish</v>
      </c>
      <c r="J784" s="38" t="str">
        <f>VLOOKUP(H784,'Species List'!A$2:J$202,3,0)</f>
        <v>Bodianus rufus</v>
      </c>
      <c r="K784" s="38" t="str">
        <f>VLOOKUP(H784,'Species List'!A$2:J$202,4,0)</f>
        <v>Labridae</v>
      </c>
      <c r="L784" s="38" t="str">
        <f>VLOOKUP(H784,'Species List'!A$2:J$202,5,0)</f>
        <v>Carnivore</v>
      </c>
      <c r="M784" s="59">
        <v>20</v>
      </c>
      <c r="N784" s="59">
        <v>1</v>
      </c>
      <c r="O784" s="59"/>
      <c r="P784" s="44">
        <f>VLOOKUP(H784,'Species List'!A$2:J$202,6,0)</f>
        <v>1.44E-2</v>
      </c>
      <c r="Q784" s="44">
        <f>VLOOKUP(H784,'Species List'!A$2:J$202,7,0)</f>
        <v>3.0531999999999999</v>
      </c>
      <c r="R784" s="44" t="str">
        <f>VLOOKUP(H784,'Species List'!A$2:J$202,8,0)</f>
        <v>NA</v>
      </c>
      <c r="S784" s="44" t="str">
        <f>VLOOKUP(H784,'Species List'!A$2:J$202,9,0)</f>
        <v>NA</v>
      </c>
      <c r="T784" s="44">
        <f t="shared" si="90"/>
        <v>135.10370993053809</v>
      </c>
      <c r="U784" s="87" t="s">
        <v>450</v>
      </c>
      <c r="V784" s="91">
        <f t="shared" si="91"/>
        <v>135.10370993053809</v>
      </c>
    </row>
    <row r="785" spans="1:22" ht="16">
      <c r="A785" s="35">
        <v>2019</v>
      </c>
      <c r="B785" s="36">
        <v>43542</v>
      </c>
      <c r="C785" s="38" t="s">
        <v>394</v>
      </c>
      <c r="D785" s="38" t="s">
        <v>367</v>
      </c>
      <c r="E785" s="12">
        <v>4</v>
      </c>
      <c r="F785" s="37">
        <v>0.38194444444444398</v>
      </c>
      <c r="G785" s="12">
        <v>30</v>
      </c>
      <c r="H785" s="12" t="s">
        <v>286</v>
      </c>
      <c r="I785" s="38" t="str">
        <f>VLOOKUP(H785,'Species List'!A$2:J$202,2,0)</f>
        <v>Schoolmaster snapper</v>
      </c>
      <c r="J785" s="38" t="str">
        <f>VLOOKUP(H785,'Species List'!A$2:J$202,3,0)</f>
        <v>Lutjanus apodus</v>
      </c>
      <c r="K785" s="38" t="str">
        <f>VLOOKUP(H785,'Species List'!A$2:J$202,4,0)</f>
        <v>Lutjanidae</v>
      </c>
      <c r="L785" s="38" t="str">
        <f>VLOOKUP(H785,'Species List'!A$2:J$202,5,0)</f>
        <v>Carnivore</v>
      </c>
      <c r="M785" s="59">
        <v>15</v>
      </c>
      <c r="N785" s="59">
        <v>1</v>
      </c>
      <c r="O785" s="59"/>
      <c r="P785" s="44">
        <f>VLOOKUP(H785,'Species List'!A$2:J$202,6,0)</f>
        <v>1.413E-2</v>
      </c>
      <c r="Q785" s="44">
        <f>VLOOKUP(H785,'Species List'!A$2:J$202,7,0)</f>
        <v>2.98</v>
      </c>
      <c r="R785" s="44" t="str">
        <f>VLOOKUP(H785,'Species List'!A$2:J$202,8,0)</f>
        <v>NA</v>
      </c>
      <c r="S785" s="44" t="str">
        <f>VLOOKUP(H785,'Species List'!A$2:J$202,9,0)</f>
        <v>NA</v>
      </c>
      <c r="T785" s="44">
        <f t="shared" si="90"/>
        <v>45.17457899447956</v>
      </c>
      <c r="U785" s="87" t="s">
        <v>450</v>
      </c>
      <c r="V785" s="91">
        <f t="shared" si="91"/>
        <v>45.17457899447956</v>
      </c>
    </row>
    <row r="786" spans="1:22" ht="16">
      <c r="A786" s="35">
        <v>2019</v>
      </c>
      <c r="B786" s="36">
        <v>43542</v>
      </c>
      <c r="C786" s="38" t="s">
        <v>394</v>
      </c>
      <c r="D786" s="38" t="s">
        <v>367</v>
      </c>
      <c r="E786" s="12">
        <v>4</v>
      </c>
      <c r="F786" s="37">
        <v>0.38194444444444398</v>
      </c>
      <c r="G786" s="12">
        <v>30</v>
      </c>
      <c r="H786" s="12" t="s">
        <v>290</v>
      </c>
      <c r="I786" s="38" t="str">
        <f>VLOOKUP(H786,'Species List'!A$2:J$202,2,0)</f>
        <v>Sharptail Eel</v>
      </c>
      <c r="J786" s="38" t="str">
        <f>VLOOKUP(H786,'Species List'!A$2:J$202,3,0)</f>
        <v>Myrichthys breviceps</v>
      </c>
      <c r="K786" s="38" t="str">
        <f>VLOOKUP(H786,'Species List'!A$2:J$202,4,0)</f>
        <v>Ophichthidae</v>
      </c>
      <c r="L786" s="38" t="str">
        <f>VLOOKUP(H786,'Species List'!A$2:J$202,5,0)</f>
        <v>Carnivore</v>
      </c>
      <c r="M786" s="59">
        <v>60</v>
      </c>
      <c r="N786" s="59">
        <v>1</v>
      </c>
      <c r="O786" s="59"/>
      <c r="P786" s="44">
        <f>VLOOKUP(H786,'Species List'!A$2:J$202,6,0)</f>
        <v>1.5100000000000001E-3</v>
      </c>
      <c r="Q786" s="44">
        <f>VLOOKUP(H786,'Species List'!A$2:J$202,7,0)</f>
        <v>2.91</v>
      </c>
      <c r="R786" s="44" t="str">
        <f>VLOOKUP(H786,'Species List'!A$2:J$202,8,0)</f>
        <v>NA</v>
      </c>
      <c r="S786" s="44" t="str">
        <f>VLOOKUP(H786,'Species List'!A$2:J$202,9,0)</f>
        <v>NA</v>
      </c>
      <c r="T786" s="44">
        <f t="shared" si="90"/>
        <v>225.6301259928623</v>
      </c>
      <c r="U786" s="87" t="s">
        <v>450</v>
      </c>
      <c r="V786" s="91">
        <f t="shared" si="91"/>
        <v>225.6301259928623</v>
      </c>
    </row>
    <row r="787" spans="1:22" ht="16">
      <c r="A787" s="35">
        <v>2019</v>
      </c>
      <c r="B787" s="36">
        <v>43542</v>
      </c>
      <c r="C787" s="38" t="s">
        <v>394</v>
      </c>
      <c r="D787" s="38" t="s">
        <v>367</v>
      </c>
      <c r="E787" s="12">
        <v>4</v>
      </c>
      <c r="F787" s="37">
        <v>0.38194444444444398</v>
      </c>
      <c r="G787" s="12">
        <v>30</v>
      </c>
      <c r="H787" s="12" t="s">
        <v>256</v>
      </c>
      <c r="I787" s="38" t="str">
        <f>VLOOKUP(H787,'Species List'!A$2:J$202,2,0)</f>
        <v>Graysby</v>
      </c>
      <c r="J787" s="38" t="str">
        <f>VLOOKUP(H787,'Species List'!A$2:J$202,3,0)</f>
        <v>Cephalopholis cruentata</v>
      </c>
      <c r="K787" s="38" t="str">
        <f>VLOOKUP(H787,'Species List'!A$2:J$202,4,0)</f>
        <v>Serranidae</v>
      </c>
      <c r="L787" s="38" t="str">
        <f>VLOOKUP(H787,'Species List'!A$2:J$202,5,0)</f>
        <v>Carnivore</v>
      </c>
      <c r="M787" s="59">
        <v>19</v>
      </c>
      <c r="N787" s="59">
        <v>1</v>
      </c>
      <c r="O787" s="59"/>
      <c r="P787" s="44">
        <f>VLOOKUP(H787,'Species List'!A$2:J$202,6,0)</f>
        <v>1.1220000000000001E-2</v>
      </c>
      <c r="Q787" s="44">
        <f>VLOOKUP(H787,'Species List'!A$2:J$202,7,0)</f>
        <v>3.07</v>
      </c>
      <c r="R787" s="44" t="str">
        <f>VLOOKUP(H787,'Species List'!A$2:J$202,8,0)</f>
        <v>NA</v>
      </c>
      <c r="S787" s="44" t="str">
        <f>VLOOKUP(H787,'Species List'!A$2:J$202,9,0)</f>
        <v>NA</v>
      </c>
      <c r="T787" s="44">
        <f t="shared" si="90"/>
        <v>94.572835830450003</v>
      </c>
      <c r="U787" s="87" t="s">
        <v>450</v>
      </c>
      <c r="V787" s="91">
        <f t="shared" si="91"/>
        <v>94.572835830450003</v>
      </c>
    </row>
    <row r="788" spans="1:22" ht="16">
      <c r="A788" s="35">
        <v>2019</v>
      </c>
      <c r="B788" s="36">
        <v>43542</v>
      </c>
      <c r="C788" s="38" t="s">
        <v>394</v>
      </c>
      <c r="D788" s="38" t="s">
        <v>367</v>
      </c>
      <c r="E788" s="12">
        <v>4</v>
      </c>
      <c r="F788" s="37">
        <v>0.38194444444444398</v>
      </c>
      <c r="G788" s="12">
        <v>30</v>
      </c>
      <c r="H788" s="12" t="s">
        <v>256</v>
      </c>
      <c r="I788" s="38" t="str">
        <f>VLOOKUP(H788,'Species List'!A$2:J$202,2,0)</f>
        <v>Graysby</v>
      </c>
      <c r="J788" s="38" t="str">
        <f>VLOOKUP(H788,'Species List'!A$2:J$202,3,0)</f>
        <v>Cephalopholis cruentata</v>
      </c>
      <c r="K788" s="38" t="str">
        <f>VLOOKUP(H788,'Species List'!A$2:J$202,4,0)</f>
        <v>Serranidae</v>
      </c>
      <c r="L788" s="38" t="str">
        <f>VLOOKUP(H788,'Species List'!A$2:J$202,5,0)</f>
        <v>Carnivore</v>
      </c>
      <c r="M788" s="59">
        <v>20</v>
      </c>
      <c r="N788" s="59">
        <v>1</v>
      </c>
      <c r="O788" s="59"/>
      <c r="P788" s="44">
        <f>VLOOKUP(H788,'Species List'!A$2:J$202,6,0)</f>
        <v>1.1220000000000001E-2</v>
      </c>
      <c r="Q788" s="44">
        <f>VLOOKUP(H788,'Species List'!A$2:J$202,7,0)</f>
        <v>3.07</v>
      </c>
      <c r="R788" s="44" t="str">
        <f>VLOOKUP(H788,'Species List'!A$2:J$202,8,0)</f>
        <v>NA</v>
      </c>
      <c r="S788" s="44" t="str">
        <f>VLOOKUP(H788,'Species List'!A$2:J$202,9,0)</f>
        <v>NA</v>
      </c>
      <c r="T788" s="44">
        <f t="shared" si="90"/>
        <v>110.70186655152514</v>
      </c>
      <c r="U788" s="87" t="s">
        <v>450</v>
      </c>
      <c r="V788" s="91">
        <f t="shared" si="91"/>
        <v>110.70186655152514</v>
      </c>
    </row>
    <row r="789" spans="1:22" ht="16">
      <c r="A789" s="35">
        <v>2019</v>
      </c>
      <c r="B789" s="36">
        <v>43542</v>
      </c>
      <c r="C789" s="38" t="s">
        <v>394</v>
      </c>
      <c r="D789" s="38" t="s">
        <v>367</v>
      </c>
      <c r="E789" s="12">
        <v>4</v>
      </c>
      <c r="F789" s="37">
        <v>0.38194444444444398</v>
      </c>
      <c r="G789" s="12">
        <v>30</v>
      </c>
      <c r="H789" s="12" t="s">
        <v>238</v>
      </c>
      <c r="I789" s="38" t="str">
        <f>VLOOKUP(H789,'Species List'!A$2:J$202,2,0)</f>
        <v>Bluehead Wrasse</v>
      </c>
      <c r="J789" s="38" t="str">
        <f>VLOOKUP(H789,'Species List'!A$2:J$202,3,0)</f>
        <v>Thalassoma bifasciatum</v>
      </c>
      <c r="K789" s="38" t="str">
        <f>VLOOKUP(H789,'Species List'!A$2:J$202,4,0)</f>
        <v>Labridae</v>
      </c>
      <c r="L789" s="38" t="str">
        <f>VLOOKUP(H789,'Species List'!A$2:J$202,5,0)</f>
        <v>Carnivore</v>
      </c>
      <c r="M789" s="59">
        <v>6</v>
      </c>
      <c r="N789" s="59">
        <v>20</v>
      </c>
      <c r="O789" s="59"/>
      <c r="P789" s="44">
        <f>VLOOKUP(H789,'Species List'!A$2:J$202,6,0)</f>
        <v>8.9099999999999995E-3</v>
      </c>
      <c r="Q789" s="44">
        <f>VLOOKUP(H789,'Species List'!A$2:J$202,7,0)</f>
        <v>3.01</v>
      </c>
      <c r="R789" s="44" t="str">
        <f>VLOOKUP(H789,'Species List'!A$2:J$202,8,0)</f>
        <v>NA</v>
      </c>
      <c r="S789" s="44" t="str">
        <f>VLOOKUP(H789,'Species List'!A$2:J$202,9,0)</f>
        <v>NA</v>
      </c>
      <c r="T789" s="44">
        <f t="shared" si="90"/>
        <v>1.9593542699963782</v>
      </c>
      <c r="U789" s="87" t="s">
        <v>450</v>
      </c>
      <c r="V789" s="91">
        <f t="shared" si="91"/>
        <v>39.187085399927561</v>
      </c>
    </row>
    <row r="790" spans="1:22" ht="16">
      <c r="A790" s="35">
        <v>2019</v>
      </c>
      <c r="B790" s="36">
        <v>43542</v>
      </c>
      <c r="C790" s="38" t="s">
        <v>394</v>
      </c>
      <c r="D790" s="38" t="s">
        <v>367</v>
      </c>
      <c r="E790" s="12">
        <v>4</v>
      </c>
      <c r="F790" s="37">
        <v>0.38194444444444398</v>
      </c>
      <c r="G790" s="12">
        <v>30</v>
      </c>
      <c r="H790" s="12" t="s">
        <v>310</v>
      </c>
      <c r="I790" s="38" t="str">
        <f>VLOOKUP(H790,'Species List'!A$2:J$202,2,0)</f>
        <v>Yellowhead Wrasse</v>
      </c>
      <c r="J790" s="38" t="str">
        <f>VLOOKUP(H790,'Species List'!A$2:J$202,3,0)</f>
        <v>Halichoeres garnoti</v>
      </c>
      <c r="K790" s="38" t="str">
        <f>VLOOKUP(H790,'Species List'!A$2:J$202,4,0)</f>
        <v>Labridae</v>
      </c>
      <c r="L790" s="38" t="str">
        <f>VLOOKUP(H790,'Species List'!A$2:J$202,5,0)</f>
        <v>Carnivore</v>
      </c>
      <c r="M790" s="59">
        <v>6</v>
      </c>
      <c r="N790" s="59">
        <v>1</v>
      </c>
      <c r="O790" s="59"/>
      <c r="P790" s="44">
        <f>VLOOKUP(H790,'Species List'!A$2:J$202,6,0)</f>
        <v>0.01</v>
      </c>
      <c r="Q790" s="44">
        <f>VLOOKUP(H790,'Species List'!A$2:J$202,7,0)</f>
        <v>3.13</v>
      </c>
      <c r="R790" s="44" t="str">
        <f>VLOOKUP(H790,'Species List'!A$2:J$202,8,0)</f>
        <v>NA</v>
      </c>
      <c r="S790" s="44" t="str">
        <f>VLOOKUP(H790,'Species List'!A$2:J$202,9,0)</f>
        <v>NA</v>
      </c>
      <c r="T790" s="44">
        <f t="shared" si="90"/>
        <v>2.7265496699528886</v>
      </c>
      <c r="U790" s="87" t="s">
        <v>450</v>
      </c>
      <c r="V790" s="91">
        <f t="shared" si="91"/>
        <v>2.7265496699528886</v>
      </c>
    </row>
    <row r="791" spans="1:22" ht="16">
      <c r="A791" s="35">
        <v>2019</v>
      </c>
      <c r="B791" s="36">
        <v>43542</v>
      </c>
      <c r="C791" s="38" t="s">
        <v>394</v>
      </c>
      <c r="D791" s="38" t="s">
        <v>367</v>
      </c>
      <c r="E791" s="12">
        <v>4</v>
      </c>
      <c r="F791" s="37">
        <v>0.38194444444444398</v>
      </c>
      <c r="G791" s="12">
        <v>30</v>
      </c>
      <c r="H791" s="12" t="s">
        <v>310</v>
      </c>
      <c r="I791" s="38" t="str">
        <f>VLOOKUP(H791,'Species List'!A$2:J$202,2,0)</f>
        <v>Yellowhead Wrasse</v>
      </c>
      <c r="J791" s="38" t="str">
        <f>VLOOKUP(H791,'Species List'!A$2:J$202,3,0)</f>
        <v>Halichoeres garnoti</v>
      </c>
      <c r="K791" s="38" t="str">
        <f>VLOOKUP(H791,'Species List'!A$2:J$202,4,0)</f>
        <v>Labridae</v>
      </c>
      <c r="L791" s="38" t="str">
        <f>VLOOKUP(H791,'Species List'!A$2:J$202,5,0)</f>
        <v>Carnivore</v>
      </c>
      <c r="M791" s="59">
        <v>8</v>
      </c>
      <c r="N791" s="59">
        <v>1</v>
      </c>
      <c r="O791" s="59"/>
      <c r="P791" s="44">
        <f>VLOOKUP(H791,'Species List'!A$2:J$202,6,0)</f>
        <v>0.01</v>
      </c>
      <c r="Q791" s="44">
        <f>VLOOKUP(H791,'Species List'!A$2:J$202,7,0)</f>
        <v>3.13</v>
      </c>
      <c r="R791" s="44" t="str">
        <f>VLOOKUP(H791,'Species List'!A$2:J$202,8,0)</f>
        <v>NA</v>
      </c>
      <c r="S791" s="44" t="str">
        <f>VLOOKUP(H791,'Species List'!A$2:J$202,9,0)</f>
        <v>NA</v>
      </c>
      <c r="T791" s="44">
        <f t="shared" si="90"/>
        <v>6.7092142277548126</v>
      </c>
      <c r="U791" s="87" t="s">
        <v>450</v>
      </c>
      <c r="V791" s="91">
        <f t="shared" si="91"/>
        <v>6.7092142277548126</v>
      </c>
    </row>
    <row r="792" spans="1:22" ht="16">
      <c r="A792" s="35">
        <v>2019</v>
      </c>
      <c r="B792" s="36">
        <v>43542</v>
      </c>
      <c r="C792" s="38" t="s">
        <v>394</v>
      </c>
      <c r="D792" s="38" t="s">
        <v>367</v>
      </c>
      <c r="E792" s="12">
        <v>4</v>
      </c>
      <c r="F792" s="37">
        <v>0.38194444444444398</v>
      </c>
      <c r="G792" s="12">
        <v>30</v>
      </c>
      <c r="H792" s="12" t="s">
        <v>233</v>
      </c>
      <c r="I792" s="38" t="str">
        <f>VLOOKUP(H792,'Species List'!A$2:J$202,2,0)</f>
        <v>Blackbar soldierfish</v>
      </c>
      <c r="J792" s="38" t="str">
        <f>VLOOKUP(H792,'Species List'!A$2:J$202,3,0)</f>
        <v xml:space="preserve">Myripristis jacobus </v>
      </c>
      <c r="K792" s="38" t="str">
        <f>VLOOKUP(H792,'Species List'!A$2:J$202,4,0)</f>
        <v>Holocentridae</v>
      </c>
      <c r="L792" s="38" t="str">
        <f>VLOOKUP(H792,'Species List'!A$2:J$202,5,0)</f>
        <v>Carnivore</v>
      </c>
      <c r="M792" s="59">
        <v>19</v>
      </c>
      <c r="N792" s="59">
        <v>2</v>
      </c>
      <c r="O792" s="59"/>
      <c r="P792" s="44">
        <f>VLOOKUP(H792,'Species List'!A$2:J$202,6,0)</f>
        <v>1.2019999999999999E-2</v>
      </c>
      <c r="Q792" s="44">
        <f>VLOOKUP(H792,'Species List'!A$2:J$202,7,0)</f>
        <v>3.06</v>
      </c>
      <c r="R792" s="44" t="str">
        <f>VLOOKUP(H792,'Species List'!A$2:J$202,8,0)</f>
        <v>NA</v>
      </c>
      <c r="S792" s="44" t="str">
        <f>VLOOKUP(H792,'Species List'!A$2:J$202,9,0)</f>
        <v>NA</v>
      </c>
      <c r="T792" s="44">
        <f t="shared" si="90"/>
        <v>98.376300490352918</v>
      </c>
      <c r="U792" s="87" t="s">
        <v>450</v>
      </c>
      <c r="V792" s="91">
        <f t="shared" si="91"/>
        <v>196.75260098070584</v>
      </c>
    </row>
    <row r="793" spans="1:22" ht="16">
      <c r="A793" s="35">
        <v>2019</v>
      </c>
      <c r="B793" s="36">
        <v>43542</v>
      </c>
      <c r="C793" s="38" t="s">
        <v>394</v>
      </c>
      <c r="D793" s="38" t="s">
        <v>367</v>
      </c>
      <c r="E793" s="12">
        <v>4</v>
      </c>
      <c r="F793" s="37">
        <v>0.38194444444444398</v>
      </c>
      <c r="G793" s="12">
        <v>30</v>
      </c>
      <c r="H793" s="12" t="s">
        <v>233</v>
      </c>
      <c r="I793" s="38" t="str">
        <f>VLOOKUP(H793,'Species List'!A$2:J$202,2,0)</f>
        <v>Blackbar soldierfish</v>
      </c>
      <c r="J793" s="38" t="str">
        <f>VLOOKUP(H793,'Species List'!A$2:J$202,3,0)</f>
        <v xml:space="preserve">Myripristis jacobus </v>
      </c>
      <c r="K793" s="38" t="str">
        <f>VLOOKUP(H793,'Species List'!A$2:J$202,4,0)</f>
        <v>Holocentridae</v>
      </c>
      <c r="L793" s="38" t="str">
        <f>VLOOKUP(H793,'Species List'!A$2:J$202,5,0)</f>
        <v>Carnivore</v>
      </c>
      <c r="M793" s="59">
        <v>15</v>
      </c>
      <c r="N793" s="59">
        <v>1</v>
      </c>
      <c r="O793" s="59"/>
      <c r="P793" s="44">
        <f>VLOOKUP(H793,'Species List'!A$2:J$202,6,0)</f>
        <v>1.2019999999999999E-2</v>
      </c>
      <c r="Q793" s="44">
        <f>VLOOKUP(H793,'Species List'!A$2:J$202,7,0)</f>
        <v>3.06</v>
      </c>
      <c r="R793" s="44" t="str">
        <f>VLOOKUP(H793,'Species List'!A$2:J$202,8,0)</f>
        <v>NA</v>
      </c>
      <c r="S793" s="44" t="str">
        <f>VLOOKUP(H793,'Species List'!A$2:J$202,9,0)</f>
        <v>NA</v>
      </c>
      <c r="T793" s="44">
        <f t="shared" si="90"/>
        <v>47.724756406775086</v>
      </c>
      <c r="U793" s="87" t="s">
        <v>450</v>
      </c>
      <c r="V793" s="91">
        <f t="shared" si="91"/>
        <v>47.724756406775086</v>
      </c>
    </row>
    <row r="794" spans="1:22" ht="16">
      <c r="A794" s="35">
        <v>2019</v>
      </c>
      <c r="B794" s="36">
        <v>43542</v>
      </c>
      <c r="C794" s="38" t="s">
        <v>394</v>
      </c>
      <c r="D794" s="38" t="s">
        <v>367</v>
      </c>
      <c r="E794" s="12">
        <v>4</v>
      </c>
      <c r="F794" s="37">
        <v>0.38194444444444398</v>
      </c>
      <c r="G794" s="12">
        <v>30</v>
      </c>
      <c r="H794" s="12" t="s">
        <v>302</v>
      </c>
      <c r="I794" s="38" t="str">
        <f>VLOOKUP(H794,'Species List'!A$2:J$202,2,0)</f>
        <v>Stoplight Parrotfish</v>
      </c>
      <c r="J794" s="38" t="str">
        <f>VLOOKUP(H794,'Species List'!A$2:J$202,3,0)</f>
        <v>Sparisoma viride</v>
      </c>
      <c r="K794" s="38" t="str">
        <f>VLOOKUP(H794,'Species List'!A$2:J$202,4,0)</f>
        <v>Scaridae</v>
      </c>
      <c r="L794" s="38" t="str">
        <f>VLOOKUP(H794,'Species List'!A$2:J$202,5,0)</f>
        <v>Herbivore</v>
      </c>
      <c r="M794" s="59">
        <v>34</v>
      </c>
      <c r="N794" s="59">
        <v>1</v>
      </c>
      <c r="O794" s="59" t="s">
        <v>369</v>
      </c>
      <c r="P794" s="44">
        <f>VLOOKUP(H794,'Species List'!A$2:J$202,6,0)</f>
        <v>1.38E-2</v>
      </c>
      <c r="Q794" s="44">
        <f>VLOOKUP(H794,'Species List'!A$2:J$202,7,0)</f>
        <v>3.04</v>
      </c>
      <c r="R794" s="44">
        <f>VLOOKUP(H794,'Species List'!A$2:J$202,8,0)</f>
        <v>-4.4317000000000002</v>
      </c>
      <c r="S794" s="44">
        <f>VLOOKUP(H794,'Species List'!A$2:J$202,9,0)</f>
        <v>2.9051</v>
      </c>
      <c r="T794" s="44">
        <f t="shared" si="90"/>
        <v>624.56119053872885</v>
      </c>
      <c r="U794" s="88">
        <f t="shared" ref="U794:U812" si="92">10^(R794+(S794*LOG(M794*10)))</f>
        <v>836.56444365737127</v>
      </c>
      <c r="V794" s="91">
        <f t="shared" ref="V794:V812" si="93">N794*U794</f>
        <v>836.56444365737127</v>
      </c>
    </row>
    <row r="795" spans="1:22" ht="16">
      <c r="A795" s="35">
        <v>2019</v>
      </c>
      <c r="B795" s="36">
        <v>43542</v>
      </c>
      <c r="C795" s="38" t="s">
        <v>394</v>
      </c>
      <c r="D795" s="38" t="s">
        <v>367</v>
      </c>
      <c r="E795" s="12">
        <v>4</v>
      </c>
      <c r="F795" s="37">
        <v>0.38194444444444398</v>
      </c>
      <c r="G795" s="12">
        <v>30</v>
      </c>
      <c r="H795" s="12" t="s">
        <v>303</v>
      </c>
      <c r="I795" s="38" t="str">
        <f>VLOOKUP(H795,'Species List'!A$2:J$202,2,0)</f>
        <v>Striped Parrotfish</v>
      </c>
      <c r="J795" s="38" t="str">
        <f>VLOOKUP(H795,'Species List'!A$2:J$202,3,0)</f>
        <v>Scarus iserti</v>
      </c>
      <c r="K795" s="38" t="str">
        <f>VLOOKUP(H795,'Species List'!A$2:J$202,4,0)</f>
        <v>Scaridae</v>
      </c>
      <c r="L795" s="38" t="str">
        <f>VLOOKUP(H795,'Species List'!A$2:J$202,5,0)</f>
        <v>Herbivore</v>
      </c>
      <c r="M795" s="59">
        <v>21</v>
      </c>
      <c r="N795" s="59">
        <v>1</v>
      </c>
      <c r="O795" s="59" t="s">
        <v>369</v>
      </c>
      <c r="P795" s="44">
        <f>VLOOKUP(H795,'Species List'!A$2:J$202,6,0)</f>
        <v>1.0959999999999999E-2</v>
      </c>
      <c r="Q795" s="44">
        <f>VLOOKUP(H795,'Species List'!A$2:J$202,7,0)</f>
        <v>3.01</v>
      </c>
      <c r="R795" s="44">
        <f>VLOOKUP(H795,'Species List'!A$2:J$202,8,0)</f>
        <v>-4.8887</v>
      </c>
      <c r="S795" s="44">
        <f>VLOOKUP(H795,'Species List'!A$2:J$202,9,0)</f>
        <v>3.0548000000000002</v>
      </c>
      <c r="T795" s="44">
        <f t="shared" si="90"/>
        <v>104.6382893986431</v>
      </c>
      <c r="U795" s="88">
        <f t="shared" si="92"/>
        <v>160.40411355619071</v>
      </c>
      <c r="V795" s="91">
        <f t="shared" si="93"/>
        <v>160.40411355619071</v>
      </c>
    </row>
    <row r="796" spans="1:22" ht="16">
      <c r="A796" s="35">
        <v>2019</v>
      </c>
      <c r="B796" s="36">
        <v>43542</v>
      </c>
      <c r="C796" s="38" t="s">
        <v>394</v>
      </c>
      <c r="D796" s="38" t="s">
        <v>367</v>
      </c>
      <c r="E796" s="12">
        <v>4</v>
      </c>
      <c r="F796" s="37">
        <v>0.38194444444444398</v>
      </c>
      <c r="G796" s="12">
        <v>30</v>
      </c>
      <c r="H796" s="12" t="s">
        <v>277</v>
      </c>
      <c r="I796" s="38" t="str">
        <f>VLOOKUP(H796,'Species List'!A$2:J$202,2,0)</f>
        <v>Queen Parrotfish</v>
      </c>
      <c r="J796" s="38" t="str">
        <f>VLOOKUP(H796,'Species List'!A$2:J$202,3,0)</f>
        <v>Scarus vetula</v>
      </c>
      <c r="K796" s="38" t="str">
        <f>VLOOKUP(H796,'Species List'!A$2:J$202,4,0)</f>
        <v>Scaridae</v>
      </c>
      <c r="L796" s="38" t="str">
        <f>VLOOKUP(H796,'Species List'!A$2:J$202,5,0)</f>
        <v>Herbivore</v>
      </c>
      <c r="M796" s="59">
        <v>35</v>
      </c>
      <c r="N796" s="59">
        <v>1</v>
      </c>
      <c r="O796" s="59" t="s">
        <v>369</v>
      </c>
      <c r="P796" s="44">
        <f>VLOOKUP(H796,'Species List'!A$2:J$202,6,0)</f>
        <v>1.38E-2</v>
      </c>
      <c r="Q796" s="44">
        <f>VLOOKUP(H796,'Species List'!A$2:J$202,7,0)</f>
        <v>3.03</v>
      </c>
      <c r="R796" s="44">
        <f>VLOOKUP(H796,'Species List'!A$2:J$202,8,0)</f>
        <v>-5.0162000000000004</v>
      </c>
      <c r="S796" s="44">
        <f>VLOOKUP(H796,'Species List'!A$2:J$202,9,0)</f>
        <v>3.1109</v>
      </c>
      <c r="T796" s="44">
        <f t="shared" si="90"/>
        <v>658.27181550210435</v>
      </c>
      <c r="U796" s="88">
        <f t="shared" si="92"/>
        <v>790.93588337793562</v>
      </c>
      <c r="V796" s="91">
        <f t="shared" si="93"/>
        <v>790.93588337793562</v>
      </c>
    </row>
    <row r="797" spans="1:22" ht="16">
      <c r="A797" s="35">
        <v>2019</v>
      </c>
      <c r="B797" s="36">
        <v>43542</v>
      </c>
      <c r="C797" s="38" t="s">
        <v>394</v>
      </c>
      <c r="D797" s="38" t="s">
        <v>367</v>
      </c>
      <c r="E797" s="12">
        <v>4</v>
      </c>
      <c r="F797" s="37">
        <v>0.38194444444444398</v>
      </c>
      <c r="G797" s="12">
        <v>30</v>
      </c>
      <c r="H797" s="12" t="s">
        <v>302</v>
      </c>
      <c r="I797" s="38" t="str">
        <f>VLOOKUP(H797,'Species List'!A$2:J$202,2,0)</f>
        <v>Stoplight Parrotfish</v>
      </c>
      <c r="J797" s="38" t="str">
        <f>VLOOKUP(H797,'Species List'!A$2:J$202,3,0)</f>
        <v>Sparisoma viride</v>
      </c>
      <c r="K797" s="38" t="str">
        <f>VLOOKUP(H797,'Species List'!A$2:J$202,4,0)</f>
        <v>Scaridae</v>
      </c>
      <c r="L797" s="38" t="str">
        <f>VLOOKUP(H797,'Species List'!A$2:J$202,5,0)</f>
        <v>Herbivore</v>
      </c>
      <c r="M797" s="59">
        <v>21</v>
      </c>
      <c r="N797" s="59">
        <v>1</v>
      </c>
      <c r="O797" s="59" t="s">
        <v>368</v>
      </c>
      <c r="P797" s="44">
        <f>VLOOKUP(H797,'Species List'!A$2:J$202,6,0)</f>
        <v>1.38E-2</v>
      </c>
      <c r="Q797" s="44">
        <f>VLOOKUP(H797,'Species List'!A$2:J$202,7,0)</f>
        <v>3.04</v>
      </c>
      <c r="R797" s="44">
        <f>VLOOKUP(H797,'Species List'!A$2:J$202,8,0)</f>
        <v>-4.4317000000000002</v>
      </c>
      <c r="S797" s="44">
        <f>VLOOKUP(H797,'Species List'!A$2:J$202,9,0)</f>
        <v>2.9051</v>
      </c>
      <c r="T797" s="44">
        <f t="shared" si="90"/>
        <v>144.35297620307892</v>
      </c>
      <c r="U797" s="88">
        <f t="shared" si="92"/>
        <v>206.33802681991546</v>
      </c>
      <c r="V797" s="91">
        <f t="shared" si="93"/>
        <v>206.33802681991546</v>
      </c>
    </row>
    <row r="798" spans="1:22" ht="16">
      <c r="A798" s="35">
        <v>2019</v>
      </c>
      <c r="B798" s="36">
        <v>43542</v>
      </c>
      <c r="C798" s="38" t="s">
        <v>394</v>
      </c>
      <c r="D798" s="38" t="s">
        <v>367</v>
      </c>
      <c r="E798" s="12">
        <v>4</v>
      </c>
      <c r="F798" s="37">
        <v>0.38194444444444398</v>
      </c>
      <c r="G798" s="12">
        <v>30</v>
      </c>
      <c r="H798" s="12" t="s">
        <v>277</v>
      </c>
      <c r="I798" s="38" t="str">
        <f>VLOOKUP(H798,'Species List'!A$2:J$202,2,0)</f>
        <v>Queen Parrotfish</v>
      </c>
      <c r="J798" s="38" t="str">
        <f>VLOOKUP(H798,'Species List'!A$2:J$202,3,0)</f>
        <v>Scarus vetula</v>
      </c>
      <c r="K798" s="38" t="str">
        <f>VLOOKUP(H798,'Species List'!A$2:J$202,4,0)</f>
        <v>Scaridae</v>
      </c>
      <c r="L798" s="38" t="str">
        <f>VLOOKUP(H798,'Species List'!A$2:J$202,5,0)</f>
        <v>Herbivore</v>
      </c>
      <c r="M798" s="59">
        <v>20</v>
      </c>
      <c r="N798" s="59">
        <v>1</v>
      </c>
      <c r="O798" s="59" t="s">
        <v>368</v>
      </c>
      <c r="P798" s="44">
        <f>VLOOKUP(H798,'Species List'!A$2:J$202,6,0)</f>
        <v>1.38E-2</v>
      </c>
      <c r="Q798" s="44">
        <f>VLOOKUP(H798,'Species List'!A$2:J$202,7,0)</f>
        <v>3.03</v>
      </c>
      <c r="R798" s="44">
        <f>VLOOKUP(H798,'Species List'!A$2:J$202,8,0)</f>
        <v>-5.0162000000000004</v>
      </c>
      <c r="S798" s="44">
        <f>VLOOKUP(H798,'Species List'!A$2:J$202,9,0)</f>
        <v>3.1109</v>
      </c>
      <c r="T798" s="44">
        <f t="shared" si="90"/>
        <v>120.7813760748945</v>
      </c>
      <c r="U798" s="88">
        <f t="shared" si="92"/>
        <v>138.69928220116935</v>
      </c>
      <c r="V798" s="91">
        <f t="shared" si="93"/>
        <v>138.69928220116935</v>
      </c>
    </row>
    <row r="799" spans="1:22" ht="16">
      <c r="A799" s="35">
        <v>2019</v>
      </c>
      <c r="B799" s="36">
        <v>43542</v>
      </c>
      <c r="C799" s="38" t="s">
        <v>394</v>
      </c>
      <c r="D799" s="38" t="s">
        <v>367</v>
      </c>
      <c r="E799" s="12">
        <v>4</v>
      </c>
      <c r="F799" s="37">
        <v>0.38194444444444398</v>
      </c>
      <c r="G799" s="12">
        <v>30</v>
      </c>
      <c r="H799" s="12" t="s">
        <v>271</v>
      </c>
      <c r="I799" s="38" t="str">
        <f>VLOOKUP(H799,'Species List'!A$2:J$202,2,0)</f>
        <v>Ocean Surgeonfish</v>
      </c>
      <c r="J799" s="38" t="str">
        <f>VLOOKUP(H799,'Species List'!A$2:J$202,3,0)</f>
        <v>Acanthurus bahianus</v>
      </c>
      <c r="K799" s="38" t="str">
        <f>VLOOKUP(H799,'Species List'!A$2:J$202,4,0)</f>
        <v>Acanthuridae</v>
      </c>
      <c r="L799" s="38" t="str">
        <f>VLOOKUP(H799,'Species List'!A$2:J$202,5,0)</f>
        <v>Herbivore</v>
      </c>
      <c r="M799" s="59">
        <v>16</v>
      </c>
      <c r="N799" s="59">
        <v>1</v>
      </c>
      <c r="O799" s="59"/>
      <c r="P799" s="44">
        <f>VLOOKUP(H799,'Species List'!A$2:J$202,6,0)</f>
        <v>1.8620000000000001E-2</v>
      </c>
      <c r="Q799" s="44">
        <f>VLOOKUP(H799,'Species List'!A$2:J$202,7,0)</f>
        <v>2.91</v>
      </c>
      <c r="R799" s="44">
        <f>VLOOKUP(H799,'Species List'!A$2:J$202,8,0)</f>
        <v>-4.6005000000000003</v>
      </c>
      <c r="S799" s="44">
        <f>VLOOKUP(H799,'Species List'!A$2:J$202,9,0)</f>
        <v>2.9752000000000001</v>
      </c>
      <c r="T799" s="44">
        <f t="shared" si="90"/>
        <v>59.424950162548789</v>
      </c>
      <c r="U799" s="88">
        <f t="shared" si="92"/>
        <v>90.614515438104903</v>
      </c>
      <c r="V799" s="91">
        <f t="shared" si="93"/>
        <v>90.614515438104903</v>
      </c>
    </row>
    <row r="800" spans="1:22" ht="16">
      <c r="A800" s="35">
        <v>2019</v>
      </c>
      <c r="B800" s="36">
        <v>43542</v>
      </c>
      <c r="C800" s="38" t="s">
        <v>394</v>
      </c>
      <c r="D800" s="38" t="s">
        <v>367</v>
      </c>
      <c r="E800" s="12">
        <v>4</v>
      </c>
      <c r="F800" s="37">
        <v>0.38194444444444398</v>
      </c>
      <c r="G800" s="12">
        <v>30</v>
      </c>
      <c r="H800" s="12" t="s">
        <v>303</v>
      </c>
      <c r="I800" s="38" t="str">
        <f>VLOOKUP(H800,'Species List'!A$2:J$202,2,0)</f>
        <v>Striped Parrotfish</v>
      </c>
      <c r="J800" s="38" t="str">
        <f>VLOOKUP(H800,'Species List'!A$2:J$202,3,0)</f>
        <v>Scarus iserti</v>
      </c>
      <c r="K800" s="38" t="str">
        <f>VLOOKUP(H800,'Species List'!A$2:J$202,4,0)</f>
        <v>Scaridae</v>
      </c>
      <c r="L800" s="38" t="str">
        <f>VLOOKUP(H800,'Species List'!A$2:J$202,5,0)</f>
        <v>Herbivore</v>
      </c>
      <c r="M800" s="59">
        <v>15</v>
      </c>
      <c r="N800" s="59">
        <v>4</v>
      </c>
      <c r="O800" s="59" t="s">
        <v>368</v>
      </c>
      <c r="P800" s="44">
        <f>VLOOKUP(H800,'Species List'!A$2:J$202,6,0)</f>
        <v>1.0959999999999999E-2</v>
      </c>
      <c r="Q800" s="44">
        <f>VLOOKUP(H800,'Species List'!A$2:J$202,7,0)</f>
        <v>3.01</v>
      </c>
      <c r="R800" s="44">
        <f>VLOOKUP(H800,'Species List'!A$2:J$202,8,0)</f>
        <v>-4.8887</v>
      </c>
      <c r="S800" s="44">
        <f>VLOOKUP(H800,'Species List'!A$2:J$202,9,0)</f>
        <v>3.0548000000000002</v>
      </c>
      <c r="T800" s="44">
        <f t="shared" si="90"/>
        <v>38.005394411756235</v>
      </c>
      <c r="U800" s="88">
        <f t="shared" si="92"/>
        <v>57.388328837000365</v>
      </c>
      <c r="V800" s="91">
        <f t="shared" si="93"/>
        <v>229.55331534800146</v>
      </c>
    </row>
    <row r="801" spans="1:22" ht="16">
      <c r="A801" s="35">
        <v>2019</v>
      </c>
      <c r="B801" s="36">
        <v>43542</v>
      </c>
      <c r="C801" s="38" t="s">
        <v>394</v>
      </c>
      <c r="D801" s="38" t="s">
        <v>367</v>
      </c>
      <c r="E801" s="12">
        <v>4</v>
      </c>
      <c r="F801" s="37">
        <v>0.38194444444444398</v>
      </c>
      <c r="G801" s="12">
        <v>30</v>
      </c>
      <c r="H801" s="12" t="s">
        <v>303</v>
      </c>
      <c r="I801" s="38" t="str">
        <f>VLOOKUP(H801,'Species List'!A$2:J$202,2,0)</f>
        <v>Striped Parrotfish</v>
      </c>
      <c r="J801" s="38" t="str">
        <f>VLOOKUP(H801,'Species List'!A$2:J$202,3,0)</f>
        <v>Scarus iserti</v>
      </c>
      <c r="K801" s="38" t="str">
        <f>VLOOKUP(H801,'Species List'!A$2:J$202,4,0)</f>
        <v>Scaridae</v>
      </c>
      <c r="L801" s="38" t="str">
        <f>VLOOKUP(H801,'Species List'!A$2:J$202,5,0)</f>
        <v>Herbivore</v>
      </c>
      <c r="M801" s="59">
        <v>19</v>
      </c>
      <c r="N801" s="59">
        <v>1</v>
      </c>
      <c r="O801" s="59" t="s">
        <v>368</v>
      </c>
      <c r="P801" s="44">
        <f>VLOOKUP(H801,'Species List'!A$2:J$202,6,0)</f>
        <v>1.0959999999999999E-2</v>
      </c>
      <c r="Q801" s="44">
        <f>VLOOKUP(H801,'Species List'!A$2:J$202,7,0)</f>
        <v>3.01</v>
      </c>
      <c r="R801" s="44">
        <f>VLOOKUP(H801,'Species List'!A$2:J$202,8,0)</f>
        <v>-4.8887</v>
      </c>
      <c r="S801" s="44">
        <f>VLOOKUP(H801,'Species List'!A$2:J$202,9,0)</f>
        <v>3.0548000000000002</v>
      </c>
      <c r="T801" s="44">
        <f t="shared" si="90"/>
        <v>77.421020764594019</v>
      </c>
      <c r="U801" s="88">
        <f t="shared" si="92"/>
        <v>118.15075473078059</v>
      </c>
      <c r="V801" s="91">
        <f t="shared" si="93"/>
        <v>118.15075473078059</v>
      </c>
    </row>
    <row r="802" spans="1:22" ht="16">
      <c r="A802" s="35">
        <v>2019</v>
      </c>
      <c r="B802" s="36">
        <v>43542</v>
      </c>
      <c r="C802" s="38" t="s">
        <v>394</v>
      </c>
      <c r="D802" s="38" t="s">
        <v>367</v>
      </c>
      <c r="E802" s="12">
        <v>4</v>
      </c>
      <c r="F802" s="37">
        <v>0.38194444444444398</v>
      </c>
      <c r="G802" s="12">
        <v>30</v>
      </c>
      <c r="H802" s="12" t="s">
        <v>303</v>
      </c>
      <c r="I802" s="38" t="str">
        <f>VLOOKUP(H802,'Species List'!A$2:J$202,2,0)</f>
        <v>Striped Parrotfish</v>
      </c>
      <c r="J802" s="38" t="str">
        <f>VLOOKUP(H802,'Species List'!A$2:J$202,3,0)</f>
        <v>Scarus iserti</v>
      </c>
      <c r="K802" s="38" t="str">
        <f>VLOOKUP(H802,'Species List'!A$2:J$202,4,0)</f>
        <v>Scaridae</v>
      </c>
      <c r="L802" s="38" t="str">
        <f>VLOOKUP(H802,'Species List'!A$2:J$202,5,0)</f>
        <v>Herbivore</v>
      </c>
      <c r="M802" s="59">
        <v>12</v>
      </c>
      <c r="N802" s="59">
        <v>1</v>
      </c>
      <c r="O802" s="59" t="s">
        <v>368</v>
      </c>
      <c r="P802" s="44">
        <f>VLOOKUP(H802,'Species List'!A$2:J$202,6,0)</f>
        <v>1.0959999999999999E-2</v>
      </c>
      <c r="Q802" s="44">
        <f>VLOOKUP(H802,'Species List'!A$2:J$202,7,0)</f>
        <v>3.01</v>
      </c>
      <c r="R802" s="44">
        <f>VLOOKUP(H802,'Species List'!A$2:J$202,8,0)</f>
        <v>-4.8887</v>
      </c>
      <c r="S802" s="44">
        <f>VLOOKUP(H802,'Species List'!A$2:J$202,9,0)</f>
        <v>3.0548000000000002</v>
      </c>
      <c r="T802" s="44">
        <f t="shared" si="90"/>
        <v>19.415389375922789</v>
      </c>
      <c r="U802" s="88">
        <f t="shared" si="92"/>
        <v>29.025711241570576</v>
      </c>
      <c r="V802" s="91">
        <f t="shared" si="93"/>
        <v>29.025711241570576</v>
      </c>
    </row>
    <row r="803" spans="1:22" ht="16">
      <c r="A803" s="35">
        <v>2019</v>
      </c>
      <c r="B803" s="36">
        <v>43542</v>
      </c>
      <c r="C803" s="38" t="s">
        <v>394</v>
      </c>
      <c r="D803" s="38" t="s">
        <v>367</v>
      </c>
      <c r="E803" s="12">
        <v>4</v>
      </c>
      <c r="F803" s="37">
        <v>0.38194444444444398</v>
      </c>
      <c r="G803" s="12">
        <v>30</v>
      </c>
      <c r="H803" s="12" t="s">
        <v>280</v>
      </c>
      <c r="I803" s="38" t="str">
        <f>VLOOKUP(H803,'Species List'!A$2:J$202,2,0)</f>
        <v>Redband Parrotfish</v>
      </c>
      <c r="J803" s="38" t="str">
        <f>VLOOKUP(H803,'Species List'!A$2:J$202,3,0)</f>
        <v>Sparisoma aurofrenatum</v>
      </c>
      <c r="K803" s="38" t="str">
        <f>VLOOKUP(H803,'Species List'!A$2:J$202,4,0)</f>
        <v>Scaridae</v>
      </c>
      <c r="L803" s="38" t="str">
        <f>VLOOKUP(H803,'Species List'!A$2:J$202,5,0)</f>
        <v>Herbivore</v>
      </c>
      <c r="M803" s="59">
        <v>20</v>
      </c>
      <c r="N803" s="59">
        <v>1</v>
      </c>
      <c r="O803" s="59" t="s">
        <v>368</v>
      </c>
      <c r="P803" s="44">
        <f>VLOOKUP(H803,'Species List'!A$2:J$202,6,0)</f>
        <v>1.072E-2</v>
      </c>
      <c r="Q803" s="44">
        <f>VLOOKUP(H803,'Species List'!A$2:J$202,7,0)</f>
        <v>3.12</v>
      </c>
      <c r="R803" s="44">
        <f>VLOOKUP(H803,'Species List'!A$2:J$202,8,0)</f>
        <v>-4.0781000000000001</v>
      </c>
      <c r="S803" s="44">
        <f>VLOOKUP(H803,'Species List'!A$2:J$202,9,0)</f>
        <v>2.7437999999999998</v>
      </c>
      <c r="T803" s="44">
        <f t="shared" si="90"/>
        <v>122.85939484389488</v>
      </c>
      <c r="U803" s="88">
        <f t="shared" si="92"/>
        <v>171.97531044669645</v>
      </c>
      <c r="V803" s="91">
        <f t="shared" si="93"/>
        <v>171.97531044669645</v>
      </c>
    </row>
    <row r="804" spans="1:22" ht="16">
      <c r="A804" s="35">
        <v>2019</v>
      </c>
      <c r="B804" s="36">
        <v>43542</v>
      </c>
      <c r="C804" s="38" t="s">
        <v>394</v>
      </c>
      <c r="D804" s="38" t="s">
        <v>367</v>
      </c>
      <c r="E804" s="12">
        <v>4</v>
      </c>
      <c r="F804" s="37">
        <v>0.38194444444444398</v>
      </c>
      <c r="G804" s="12">
        <v>30</v>
      </c>
      <c r="H804" s="12" t="s">
        <v>280</v>
      </c>
      <c r="I804" s="38" t="str">
        <f>VLOOKUP(H804,'Species List'!A$2:J$202,2,0)</f>
        <v>Redband Parrotfish</v>
      </c>
      <c r="J804" s="38" t="str">
        <f>VLOOKUP(H804,'Species List'!A$2:J$202,3,0)</f>
        <v>Sparisoma aurofrenatum</v>
      </c>
      <c r="K804" s="38" t="str">
        <f>VLOOKUP(H804,'Species List'!A$2:J$202,4,0)</f>
        <v>Scaridae</v>
      </c>
      <c r="L804" s="38" t="str">
        <f>VLOOKUP(H804,'Species List'!A$2:J$202,5,0)</f>
        <v>Herbivore</v>
      </c>
      <c r="M804" s="59">
        <v>15</v>
      </c>
      <c r="N804" s="59">
        <v>2</v>
      </c>
      <c r="O804" s="59" t="s">
        <v>368</v>
      </c>
      <c r="P804" s="44">
        <f>VLOOKUP(H804,'Species List'!A$2:J$202,6,0)</f>
        <v>1.072E-2</v>
      </c>
      <c r="Q804" s="44">
        <f>VLOOKUP(H804,'Species List'!A$2:J$202,7,0)</f>
        <v>3.12</v>
      </c>
      <c r="R804" s="44">
        <f>VLOOKUP(H804,'Species List'!A$2:J$202,8,0)</f>
        <v>-4.0781000000000001</v>
      </c>
      <c r="S804" s="44">
        <f>VLOOKUP(H804,'Species List'!A$2:J$202,9,0)</f>
        <v>2.7437999999999998</v>
      </c>
      <c r="T804" s="44">
        <f t="shared" si="90"/>
        <v>50.072527485111436</v>
      </c>
      <c r="U804" s="88">
        <f t="shared" si="92"/>
        <v>78.101467931149301</v>
      </c>
      <c r="V804" s="91">
        <f t="shared" si="93"/>
        <v>156.2029358622986</v>
      </c>
    </row>
    <row r="805" spans="1:22" ht="16">
      <c r="A805" s="35">
        <v>2019</v>
      </c>
      <c r="B805" s="36">
        <v>43542</v>
      </c>
      <c r="C805" s="38" t="s">
        <v>394</v>
      </c>
      <c r="D805" s="38" t="s">
        <v>367</v>
      </c>
      <c r="E805" s="12">
        <v>4</v>
      </c>
      <c r="F805" s="37">
        <v>0.38194444444444398</v>
      </c>
      <c r="G805" s="12">
        <v>30</v>
      </c>
      <c r="H805" s="12" t="s">
        <v>274</v>
      </c>
      <c r="I805" s="38" t="str">
        <f>VLOOKUP(H805,'Species List'!A$2:J$202,2,0)</f>
        <v>Princess Parrotfish</v>
      </c>
      <c r="J805" s="38" t="str">
        <f>VLOOKUP(H805,'Species List'!A$2:J$202,3,0)</f>
        <v>Scarus taeniopterus</v>
      </c>
      <c r="K805" s="38" t="str">
        <f>VLOOKUP(H805,'Species List'!A$2:J$202,4,0)</f>
        <v>Scaridae</v>
      </c>
      <c r="L805" s="38" t="str">
        <f>VLOOKUP(H805,'Species List'!A$2:J$202,5,0)</f>
        <v>Herbivore</v>
      </c>
      <c r="M805" s="59">
        <v>22</v>
      </c>
      <c r="N805" s="59">
        <v>1</v>
      </c>
      <c r="O805" s="59" t="s">
        <v>369</v>
      </c>
      <c r="P805" s="44">
        <f>VLOOKUP(H805,'Species List'!A$2:J$202,6,0)</f>
        <v>3.3500000000000002E-2</v>
      </c>
      <c r="Q805" s="44">
        <f>VLOOKUP(H805,'Species List'!A$2:J$202,7,0)</f>
        <v>2.7086000000000001</v>
      </c>
      <c r="R805" s="44">
        <f>VLOOKUP(H805,'Species List'!A$2:J$202,8,0)</f>
        <v>-3.2256999999999998</v>
      </c>
      <c r="S805" s="44">
        <f>VLOOKUP(H805,'Species List'!A$2:J$202,9,0)</f>
        <v>2.3852000000000002</v>
      </c>
      <c r="T805" s="44">
        <f t="shared" si="90"/>
        <v>144.92085256517834</v>
      </c>
      <c r="U805" s="88">
        <f t="shared" si="92"/>
        <v>229.85109565998633</v>
      </c>
      <c r="V805" s="91">
        <f t="shared" si="93"/>
        <v>229.85109565998633</v>
      </c>
    </row>
    <row r="806" spans="1:22" ht="16">
      <c r="A806" s="35">
        <v>2019</v>
      </c>
      <c r="B806" s="36">
        <v>43542</v>
      </c>
      <c r="C806" s="38" t="s">
        <v>394</v>
      </c>
      <c r="D806" s="38" t="s">
        <v>367</v>
      </c>
      <c r="E806" s="12">
        <v>4</v>
      </c>
      <c r="F806" s="37">
        <v>0.38194444444444398</v>
      </c>
      <c r="G806" s="12">
        <v>30</v>
      </c>
      <c r="H806" s="12" t="s">
        <v>271</v>
      </c>
      <c r="I806" s="38" t="str">
        <f>VLOOKUP(H806,'Species List'!A$2:J$202,2,0)</f>
        <v>Ocean Surgeonfish</v>
      </c>
      <c r="J806" s="38" t="str">
        <f>VLOOKUP(H806,'Species List'!A$2:J$202,3,0)</f>
        <v>Acanthurus bahianus</v>
      </c>
      <c r="K806" s="38" t="str">
        <f>VLOOKUP(H806,'Species List'!A$2:J$202,4,0)</f>
        <v>Acanthuridae</v>
      </c>
      <c r="L806" s="38" t="str">
        <f>VLOOKUP(H806,'Species List'!A$2:J$202,5,0)</f>
        <v>Herbivore</v>
      </c>
      <c r="M806" s="59">
        <v>16</v>
      </c>
      <c r="N806" s="59">
        <v>4</v>
      </c>
      <c r="O806" s="59"/>
      <c r="P806" s="44">
        <f>VLOOKUP(H806,'Species List'!A$2:J$202,6,0)</f>
        <v>1.8620000000000001E-2</v>
      </c>
      <c r="Q806" s="44">
        <f>VLOOKUP(H806,'Species List'!A$2:J$202,7,0)</f>
        <v>2.91</v>
      </c>
      <c r="R806" s="44">
        <f>VLOOKUP(H806,'Species List'!A$2:J$202,8,0)</f>
        <v>-4.6005000000000003</v>
      </c>
      <c r="S806" s="44">
        <f>VLOOKUP(H806,'Species List'!A$2:J$202,9,0)</f>
        <v>2.9752000000000001</v>
      </c>
      <c r="T806" s="44">
        <f t="shared" si="90"/>
        <v>59.424950162548789</v>
      </c>
      <c r="U806" s="88">
        <f t="shared" si="92"/>
        <v>90.614515438104903</v>
      </c>
      <c r="V806" s="91">
        <f t="shared" si="93"/>
        <v>362.45806175241961</v>
      </c>
    </row>
    <row r="807" spans="1:22" ht="16">
      <c r="A807" s="35">
        <v>2019</v>
      </c>
      <c r="B807" s="36">
        <v>43542</v>
      </c>
      <c r="C807" s="38" t="s">
        <v>394</v>
      </c>
      <c r="D807" s="38" t="s">
        <v>367</v>
      </c>
      <c r="E807" s="12">
        <v>4</v>
      </c>
      <c r="F807" s="37">
        <v>0.38194444444444398</v>
      </c>
      <c r="G807" s="12">
        <v>30</v>
      </c>
      <c r="H807" s="12" t="s">
        <v>302</v>
      </c>
      <c r="I807" s="38" t="str">
        <f>VLOOKUP(H807,'Species List'!A$2:J$202,2,0)</f>
        <v>Stoplight Parrotfish</v>
      </c>
      <c r="J807" s="38" t="str">
        <f>VLOOKUP(H807,'Species List'!A$2:J$202,3,0)</f>
        <v>Sparisoma viride</v>
      </c>
      <c r="K807" s="38" t="str">
        <f>VLOOKUP(H807,'Species List'!A$2:J$202,4,0)</f>
        <v>Scaridae</v>
      </c>
      <c r="L807" s="38" t="str">
        <f>VLOOKUP(H807,'Species List'!A$2:J$202,5,0)</f>
        <v>Herbivore</v>
      </c>
      <c r="M807" s="59">
        <v>23</v>
      </c>
      <c r="N807" s="59">
        <v>2</v>
      </c>
      <c r="O807" s="59" t="s">
        <v>368</v>
      </c>
      <c r="P807" s="44">
        <f>VLOOKUP(H807,'Species List'!A$2:J$202,6,0)</f>
        <v>1.38E-2</v>
      </c>
      <c r="Q807" s="44">
        <f>VLOOKUP(H807,'Species List'!A$2:J$202,7,0)</f>
        <v>3.04</v>
      </c>
      <c r="R807" s="44">
        <f>VLOOKUP(H807,'Species List'!A$2:J$202,8,0)</f>
        <v>-4.4317000000000002</v>
      </c>
      <c r="S807" s="44">
        <f>VLOOKUP(H807,'Species List'!A$2:J$202,9,0)</f>
        <v>2.9051</v>
      </c>
      <c r="T807" s="44">
        <f t="shared" si="90"/>
        <v>190.34072005024225</v>
      </c>
      <c r="U807" s="88">
        <f t="shared" si="92"/>
        <v>268.75437106326598</v>
      </c>
      <c r="V807" s="91">
        <f t="shared" si="93"/>
        <v>537.50874212653196</v>
      </c>
    </row>
    <row r="808" spans="1:22" ht="16">
      <c r="A808" s="35">
        <v>2019</v>
      </c>
      <c r="B808" s="36">
        <v>43542</v>
      </c>
      <c r="C808" s="38" t="s">
        <v>394</v>
      </c>
      <c r="D808" s="38" t="s">
        <v>367</v>
      </c>
      <c r="E808" s="12">
        <v>4</v>
      </c>
      <c r="F808" s="37">
        <v>0.38194444444444398</v>
      </c>
      <c r="G808" s="12">
        <v>30</v>
      </c>
      <c r="H808" s="12" t="s">
        <v>274</v>
      </c>
      <c r="I808" s="38" t="str">
        <f>VLOOKUP(H808,'Species List'!A$2:J$202,2,0)</f>
        <v>Princess Parrotfish</v>
      </c>
      <c r="J808" s="38" t="str">
        <f>VLOOKUP(H808,'Species List'!A$2:J$202,3,0)</f>
        <v>Scarus taeniopterus</v>
      </c>
      <c r="K808" s="38" t="str">
        <f>VLOOKUP(H808,'Species List'!A$2:J$202,4,0)</f>
        <v>Scaridae</v>
      </c>
      <c r="L808" s="38" t="str">
        <f>VLOOKUP(H808,'Species List'!A$2:J$202,5,0)</f>
        <v>Herbivore</v>
      </c>
      <c r="M808" s="59">
        <v>20</v>
      </c>
      <c r="N808" s="59">
        <v>2</v>
      </c>
      <c r="O808" s="59" t="s">
        <v>368</v>
      </c>
      <c r="P808" s="44">
        <f>VLOOKUP(H808,'Species List'!A$2:J$202,6,0)</f>
        <v>3.3500000000000002E-2</v>
      </c>
      <c r="Q808" s="44">
        <f>VLOOKUP(H808,'Species List'!A$2:J$202,7,0)</f>
        <v>2.7086000000000001</v>
      </c>
      <c r="R808" s="44">
        <f>VLOOKUP(H808,'Species List'!A$2:J$202,8,0)</f>
        <v>-3.2256999999999998</v>
      </c>
      <c r="S808" s="44">
        <f>VLOOKUP(H808,'Species List'!A$2:J$202,9,0)</f>
        <v>2.3852000000000002</v>
      </c>
      <c r="T808" s="44">
        <f t="shared" si="90"/>
        <v>111.94756544450011</v>
      </c>
      <c r="U808" s="88">
        <f t="shared" si="92"/>
        <v>183.11197449783583</v>
      </c>
      <c r="V808" s="91">
        <f t="shared" si="93"/>
        <v>366.22394899567166</v>
      </c>
    </row>
    <row r="809" spans="1:22" ht="16">
      <c r="A809" s="35">
        <v>2019</v>
      </c>
      <c r="B809" s="36">
        <v>43542</v>
      </c>
      <c r="C809" s="38" t="s">
        <v>394</v>
      </c>
      <c r="D809" s="38" t="s">
        <v>367</v>
      </c>
      <c r="E809" s="12">
        <v>4</v>
      </c>
      <c r="F809" s="37">
        <v>0.38194444444444398</v>
      </c>
      <c r="G809" s="12">
        <v>30</v>
      </c>
      <c r="H809" s="12" t="s">
        <v>274</v>
      </c>
      <c r="I809" s="38" t="str">
        <f>VLOOKUP(H809,'Species List'!A$2:J$202,2,0)</f>
        <v>Princess Parrotfish</v>
      </c>
      <c r="J809" s="38" t="str">
        <f>VLOOKUP(H809,'Species List'!A$2:J$202,3,0)</f>
        <v>Scarus taeniopterus</v>
      </c>
      <c r="K809" s="38" t="str">
        <f>VLOOKUP(H809,'Species List'!A$2:J$202,4,0)</f>
        <v>Scaridae</v>
      </c>
      <c r="L809" s="38" t="str">
        <f>VLOOKUP(H809,'Species List'!A$2:J$202,5,0)</f>
        <v>Herbivore</v>
      </c>
      <c r="M809" s="59">
        <v>8</v>
      </c>
      <c r="N809" s="59">
        <v>1</v>
      </c>
      <c r="O809" s="59" t="s">
        <v>375</v>
      </c>
      <c r="P809" s="44">
        <f>VLOOKUP(H809,'Species List'!A$2:J$202,6,0)</f>
        <v>3.3500000000000002E-2</v>
      </c>
      <c r="Q809" s="44">
        <f>VLOOKUP(H809,'Species List'!A$2:J$202,7,0)</f>
        <v>2.7086000000000001</v>
      </c>
      <c r="R809" s="44">
        <f>VLOOKUP(H809,'Species List'!A$2:J$202,8,0)</f>
        <v>-3.2256999999999998</v>
      </c>
      <c r="S809" s="44">
        <f>VLOOKUP(H809,'Species List'!A$2:J$202,9,0)</f>
        <v>2.3852000000000002</v>
      </c>
      <c r="T809" s="44">
        <f t="shared" si="90"/>
        <v>9.3573817111532165</v>
      </c>
      <c r="U809" s="88">
        <f t="shared" si="92"/>
        <v>20.584969932158472</v>
      </c>
      <c r="V809" s="91">
        <f t="shared" si="93"/>
        <v>20.584969932158472</v>
      </c>
    </row>
    <row r="810" spans="1:22" ht="16">
      <c r="A810" s="35">
        <v>2019</v>
      </c>
      <c r="B810" s="36">
        <v>43542</v>
      </c>
      <c r="C810" s="38" t="s">
        <v>394</v>
      </c>
      <c r="D810" s="38" t="s">
        <v>367</v>
      </c>
      <c r="E810" s="12">
        <v>4</v>
      </c>
      <c r="F810" s="37">
        <v>0.38194444444444398</v>
      </c>
      <c r="G810" s="12">
        <v>30</v>
      </c>
      <c r="H810" s="12" t="s">
        <v>249</v>
      </c>
      <c r="I810" s="38" t="str">
        <f>VLOOKUP(H810,'Species List'!A$2:J$202,2,0)</f>
        <v>Doctorfish</v>
      </c>
      <c r="J810" s="38" t="str">
        <f>VLOOKUP(H810,'Species List'!A$2:J$202,3,0)</f>
        <v>Acanthurus chirurgus</v>
      </c>
      <c r="K810" s="38" t="str">
        <f>VLOOKUP(H810,'Species List'!A$2:J$202,4,0)</f>
        <v>Acanthuridae</v>
      </c>
      <c r="L810" s="38" t="str">
        <f>VLOOKUP(H810,'Species List'!A$2:J$202,5,0)</f>
        <v>Herbivore</v>
      </c>
      <c r="M810" s="59">
        <v>20</v>
      </c>
      <c r="N810" s="59">
        <v>1</v>
      </c>
      <c r="O810" s="59"/>
      <c r="P810" s="44">
        <f>VLOOKUP(H810,'Species List'!A$2:J$202,6,0)</f>
        <v>2.0889999999999999E-2</v>
      </c>
      <c r="Q810" s="44">
        <f>VLOOKUP(H810,'Species List'!A$2:J$202,7,0)</f>
        <v>2.96</v>
      </c>
      <c r="R810" s="44">
        <f>VLOOKUP(H810,'Species List'!A$2:J$202,8,0)</f>
        <v>-2.4262000000000001</v>
      </c>
      <c r="S810" s="44">
        <f>VLOOKUP(H810,'Species List'!A$2:J$202,9,0)</f>
        <v>2.0768</v>
      </c>
      <c r="T810" s="44">
        <f t="shared" si="90"/>
        <v>148.24744840645624</v>
      </c>
      <c r="U810" s="88">
        <f t="shared" si="92"/>
        <v>225.20555304089149</v>
      </c>
      <c r="V810" s="91">
        <f t="shared" si="93"/>
        <v>225.20555304089149</v>
      </c>
    </row>
    <row r="811" spans="1:22" ht="16">
      <c r="A811" s="35">
        <v>2019</v>
      </c>
      <c r="B811" s="36">
        <v>43542</v>
      </c>
      <c r="C811" s="38" t="s">
        <v>394</v>
      </c>
      <c r="D811" s="38" t="s">
        <v>367</v>
      </c>
      <c r="E811" s="12">
        <v>4</v>
      </c>
      <c r="F811" s="37">
        <v>0.38194444444444398</v>
      </c>
      <c r="G811" s="12">
        <v>30</v>
      </c>
      <c r="H811" s="12" t="s">
        <v>280</v>
      </c>
      <c r="I811" s="38" t="str">
        <f>VLOOKUP(H811,'Species List'!A$2:J$202,2,0)</f>
        <v>Redband Parrotfish</v>
      </c>
      <c r="J811" s="38" t="str">
        <f>VLOOKUP(H811,'Species List'!A$2:J$202,3,0)</f>
        <v>Sparisoma aurofrenatum</v>
      </c>
      <c r="K811" s="38" t="str">
        <f>VLOOKUP(H811,'Species List'!A$2:J$202,4,0)</f>
        <v>Scaridae</v>
      </c>
      <c r="L811" s="38" t="str">
        <f>VLOOKUP(H811,'Species List'!A$2:J$202,5,0)</f>
        <v>Herbivore</v>
      </c>
      <c r="M811" s="59">
        <v>20</v>
      </c>
      <c r="N811" s="59">
        <v>2</v>
      </c>
      <c r="O811" s="59" t="s">
        <v>369</v>
      </c>
      <c r="P811" s="44">
        <f>VLOOKUP(H811,'Species List'!A$2:J$202,6,0)</f>
        <v>1.072E-2</v>
      </c>
      <c r="Q811" s="44">
        <f>VLOOKUP(H811,'Species List'!A$2:J$202,7,0)</f>
        <v>3.12</v>
      </c>
      <c r="R811" s="44">
        <f>VLOOKUP(H811,'Species List'!A$2:J$202,8,0)</f>
        <v>-4.0781000000000001</v>
      </c>
      <c r="S811" s="44">
        <f>VLOOKUP(H811,'Species List'!A$2:J$202,9,0)</f>
        <v>2.7437999999999998</v>
      </c>
      <c r="T811" s="44">
        <f t="shared" si="90"/>
        <v>122.85939484389488</v>
      </c>
      <c r="U811" s="88">
        <f t="shared" si="92"/>
        <v>171.97531044669645</v>
      </c>
      <c r="V811" s="91">
        <f t="shared" si="93"/>
        <v>343.95062089339291</v>
      </c>
    </row>
    <row r="812" spans="1:22" ht="16">
      <c r="A812" s="35">
        <v>2019</v>
      </c>
      <c r="B812" s="36">
        <v>43542</v>
      </c>
      <c r="C812" s="38" t="s">
        <v>394</v>
      </c>
      <c r="D812" s="38" t="s">
        <v>367</v>
      </c>
      <c r="E812" s="12">
        <v>4</v>
      </c>
      <c r="F812" s="37">
        <v>0.38194444444444398</v>
      </c>
      <c r="G812" s="12">
        <v>30</v>
      </c>
      <c r="H812" s="12" t="s">
        <v>274</v>
      </c>
      <c r="I812" s="38" t="str">
        <f>VLOOKUP(H812,'Species List'!A$2:J$202,2,0)</f>
        <v>Princess Parrotfish</v>
      </c>
      <c r="J812" s="38" t="str">
        <f>VLOOKUP(H812,'Species List'!A$2:J$202,3,0)</f>
        <v>Scarus taeniopterus</v>
      </c>
      <c r="K812" s="38" t="str">
        <f>VLOOKUP(H812,'Species List'!A$2:J$202,4,0)</f>
        <v>Scaridae</v>
      </c>
      <c r="L812" s="38" t="str">
        <f>VLOOKUP(H812,'Species List'!A$2:J$202,5,0)</f>
        <v>Herbivore</v>
      </c>
      <c r="M812" s="59">
        <v>15</v>
      </c>
      <c r="N812" s="59">
        <v>1</v>
      </c>
      <c r="O812" s="59" t="s">
        <v>368</v>
      </c>
      <c r="P812" s="44">
        <f>VLOOKUP(H812,'Species List'!A$2:J$202,6,0)</f>
        <v>3.3500000000000002E-2</v>
      </c>
      <c r="Q812" s="44">
        <f>VLOOKUP(H812,'Species List'!A$2:J$202,7,0)</f>
        <v>2.7086000000000001</v>
      </c>
      <c r="R812" s="44">
        <f>VLOOKUP(H812,'Species List'!A$2:J$202,8,0)</f>
        <v>-3.2256999999999998</v>
      </c>
      <c r="S812" s="44">
        <f>VLOOKUP(H812,'Species List'!A$2:J$202,9,0)</f>
        <v>2.3852000000000002</v>
      </c>
      <c r="T812" s="44">
        <f t="shared" si="90"/>
        <v>51.357702984233178</v>
      </c>
      <c r="U812" s="88">
        <f t="shared" si="92"/>
        <v>92.19616810425471</v>
      </c>
      <c r="V812" s="91">
        <f t="shared" si="93"/>
        <v>92.19616810425471</v>
      </c>
    </row>
    <row r="813" spans="1:22" ht="16">
      <c r="A813" s="35">
        <v>2019</v>
      </c>
      <c r="B813" s="36">
        <v>43542</v>
      </c>
      <c r="C813" s="38" t="s">
        <v>394</v>
      </c>
      <c r="D813" s="38" t="s">
        <v>367</v>
      </c>
      <c r="E813" s="12">
        <v>4</v>
      </c>
      <c r="F813" s="37">
        <v>0.38194444444444398</v>
      </c>
      <c r="G813" s="12">
        <v>30</v>
      </c>
      <c r="H813" s="12" t="s">
        <v>258</v>
      </c>
      <c r="I813" s="38" t="str">
        <f>VLOOKUP(H813,'Species List'!A$2:J$202,2,0)</f>
        <v>Honeycomb Cowfish</v>
      </c>
      <c r="J813" s="38" t="str">
        <f>VLOOKUP(H813,'Species List'!A$2:J$202,3,0)</f>
        <v>Acanthostracion polygonia</v>
      </c>
      <c r="K813" s="38" t="str">
        <f>VLOOKUP(H813,'Species List'!A$2:J$202,4,0)</f>
        <v>Ostraciidae</v>
      </c>
      <c r="L813" s="38" t="str">
        <f>VLOOKUP(H813,'Species List'!A$2:J$202,5,0)</f>
        <v>Omnivore</v>
      </c>
      <c r="M813" s="59">
        <v>40</v>
      </c>
      <c r="N813" s="59">
        <v>1</v>
      </c>
      <c r="O813" s="59"/>
      <c r="P813" s="44">
        <f>VLOOKUP(H813,'Species List'!A$2:J$202,6,0)</f>
        <v>2.818E-2</v>
      </c>
      <c r="Q813" s="44">
        <f>VLOOKUP(H813,'Species List'!A$2:J$202,7,0)</f>
        <v>2.83</v>
      </c>
      <c r="R813" s="44" t="str">
        <f>VLOOKUP(H813,'Species List'!A$2:J$202,8,0)</f>
        <v>NA</v>
      </c>
      <c r="S813" s="44" t="str">
        <f>VLOOKUP(H813,'Species List'!A$2:J$202,9,0)</f>
        <v>NA</v>
      </c>
      <c r="T813" s="44">
        <f t="shared" si="90"/>
        <v>963.32041530535923</v>
      </c>
      <c r="U813" s="87" t="s">
        <v>450</v>
      </c>
      <c r="V813" s="91">
        <f t="shared" ref="V813:V834" si="94">N813*T813</f>
        <v>963.32041530535923</v>
      </c>
    </row>
    <row r="814" spans="1:22" ht="16">
      <c r="A814" s="35">
        <v>2019</v>
      </c>
      <c r="B814" s="36">
        <v>43542</v>
      </c>
      <c r="C814" s="38" t="s">
        <v>394</v>
      </c>
      <c r="D814" s="38" t="s">
        <v>367</v>
      </c>
      <c r="E814" s="12">
        <v>4</v>
      </c>
      <c r="F814" s="37">
        <v>0.38194444444444398</v>
      </c>
      <c r="G814" s="12">
        <v>30</v>
      </c>
      <c r="H814" s="12" t="s">
        <v>242</v>
      </c>
      <c r="I814" s="38" t="str">
        <f>VLOOKUP(H814,'Species List'!A$2:J$202,2,0)</f>
        <v xml:space="preserve">Sharp-nose puffer </v>
      </c>
      <c r="J814" s="38" t="str">
        <f>VLOOKUP(H814,'Species List'!A$2:J$202,3,0)</f>
        <v>Canthigaster rostrata</v>
      </c>
      <c r="K814" s="38" t="str">
        <f>VLOOKUP(H814,'Species List'!A$2:J$202,4,0)</f>
        <v>Tetraodontidae</v>
      </c>
      <c r="L814" s="38" t="str">
        <f>VLOOKUP(H814,'Species List'!A$2:J$202,5,0)</f>
        <v>Omnivore</v>
      </c>
      <c r="M814" s="59">
        <v>3</v>
      </c>
      <c r="N814" s="59">
        <v>1</v>
      </c>
      <c r="O814" s="59"/>
      <c r="P814" s="44">
        <f>VLOOKUP(H814,'Species List'!A$2:J$202,6,0)</f>
        <v>2.239E-2</v>
      </c>
      <c r="Q814" s="44">
        <f>VLOOKUP(H814,'Species List'!A$2:J$202,7,0)</f>
        <v>2.96</v>
      </c>
      <c r="R814" s="44" t="str">
        <f>VLOOKUP(H814,'Species List'!A$2:J$202,8,0)</f>
        <v>NA</v>
      </c>
      <c r="S814" s="44" t="str">
        <f>VLOOKUP(H814,'Species List'!A$2:J$202,9,0)</f>
        <v>NA</v>
      </c>
      <c r="T814" s="44">
        <f t="shared" si="90"/>
        <v>0.57853948885208784</v>
      </c>
      <c r="U814" s="87" t="s">
        <v>450</v>
      </c>
      <c r="V814" s="91">
        <f t="shared" si="94"/>
        <v>0.57853948885208784</v>
      </c>
    </row>
    <row r="815" spans="1:22" ht="16">
      <c r="A815" s="35">
        <v>2019</v>
      </c>
      <c r="B815" s="36">
        <v>43542</v>
      </c>
      <c r="C815" s="38" t="s">
        <v>394</v>
      </c>
      <c r="D815" s="38" t="s">
        <v>367</v>
      </c>
      <c r="E815" s="12">
        <v>4</v>
      </c>
      <c r="F815" s="37">
        <v>0.38194444444444398</v>
      </c>
      <c r="G815" s="12">
        <v>30</v>
      </c>
      <c r="H815" s="12" t="s">
        <v>242</v>
      </c>
      <c r="I815" s="38" t="str">
        <f>VLOOKUP(H815,'Species List'!A$2:J$202,2,0)</f>
        <v xml:space="preserve">Sharp-nose puffer </v>
      </c>
      <c r="J815" s="38" t="str">
        <f>VLOOKUP(H815,'Species List'!A$2:J$202,3,0)</f>
        <v>Canthigaster rostrata</v>
      </c>
      <c r="K815" s="38" t="str">
        <f>VLOOKUP(H815,'Species List'!A$2:J$202,4,0)</f>
        <v>Tetraodontidae</v>
      </c>
      <c r="L815" s="38" t="str">
        <f>VLOOKUP(H815,'Species List'!A$2:J$202,5,0)</f>
        <v>Omnivore</v>
      </c>
      <c r="M815" s="59">
        <v>6</v>
      </c>
      <c r="N815" s="59">
        <v>1</v>
      </c>
      <c r="O815" s="59"/>
      <c r="P815" s="44">
        <f>VLOOKUP(H815,'Species List'!A$2:J$202,6,0)</f>
        <v>2.239E-2</v>
      </c>
      <c r="Q815" s="44">
        <f>VLOOKUP(H815,'Species List'!A$2:J$202,7,0)</f>
        <v>2.96</v>
      </c>
      <c r="R815" s="44" t="str">
        <f>VLOOKUP(H815,'Species List'!A$2:J$202,8,0)</f>
        <v>NA</v>
      </c>
      <c r="S815" s="44" t="str">
        <f>VLOOKUP(H815,'Species List'!A$2:J$202,9,0)</f>
        <v>NA</v>
      </c>
      <c r="T815" s="44">
        <f t="shared" si="90"/>
        <v>4.501754368842863</v>
      </c>
      <c r="U815" s="87" t="s">
        <v>450</v>
      </c>
      <c r="V815" s="91">
        <f t="shared" si="94"/>
        <v>4.501754368842863</v>
      </c>
    </row>
    <row r="816" spans="1:22" ht="16">
      <c r="A816" s="35">
        <v>2019</v>
      </c>
      <c r="B816" s="36">
        <v>43542</v>
      </c>
      <c r="C816" s="38" t="s">
        <v>394</v>
      </c>
      <c r="D816" s="38" t="s">
        <v>367</v>
      </c>
      <c r="E816" s="12">
        <v>4</v>
      </c>
      <c r="F816" s="37">
        <v>0.38194444444444398</v>
      </c>
      <c r="G816" s="12">
        <v>30</v>
      </c>
      <c r="H816" s="12" t="s">
        <v>239</v>
      </c>
      <c r="I816" s="38" t="str">
        <f>VLOOKUP(H816,'Species List'!A$2:J$202,2,0)</f>
        <v>Brown Chromis</v>
      </c>
      <c r="J816" s="38" t="str">
        <f>VLOOKUP(H816,'Species List'!A$2:J$202,3,0)</f>
        <v>Chromis multilineata</v>
      </c>
      <c r="K816" s="38" t="str">
        <f>VLOOKUP(H816,'Species List'!A$2:J$202,4,0)</f>
        <v>Pomacentridae</v>
      </c>
      <c r="L816" s="38" t="str">
        <f>VLOOKUP(H816,'Species List'!A$2:J$202,5,0)</f>
        <v>Planktivore</v>
      </c>
      <c r="M816" s="59">
        <v>3</v>
      </c>
      <c r="N816" s="59">
        <v>25</v>
      </c>
      <c r="O816" s="59"/>
      <c r="P816" s="44">
        <f>VLOOKUP(H816,'Species List'!A$2:J$202,6,0)</f>
        <v>1.4789999999999999E-2</v>
      </c>
      <c r="Q816" s="44">
        <f>VLOOKUP(H816,'Species List'!A$2:J$202,7,0)</f>
        <v>2.98</v>
      </c>
      <c r="R816" s="44" t="str">
        <f>VLOOKUP(H816,'Species List'!A$2:J$202,8,0)</f>
        <v>NA</v>
      </c>
      <c r="S816" s="44" t="str">
        <f>VLOOKUP(H816,'Species List'!A$2:J$202,9,0)</f>
        <v>NA</v>
      </c>
      <c r="T816" s="44">
        <f t="shared" si="90"/>
        <v>0.39065151514322999</v>
      </c>
      <c r="U816" s="87" t="s">
        <v>450</v>
      </c>
      <c r="V816" s="91">
        <f t="shared" si="94"/>
        <v>9.7662878785807496</v>
      </c>
    </row>
    <row r="817" spans="1:22" ht="16">
      <c r="A817" s="35">
        <v>2019</v>
      </c>
      <c r="B817" s="36">
        <v>43542</v>
      </c>
      <c r="C817" s="38" t="s">
        <v>394</v>
      </c>
      <c r="D817" s="38" t="s">
        <v>367</v>
      </c>
      <c r="E817" s="12">
        <v>5</v>
      </c>
      <c r="F817" s="37">
        <v>0.39097222222222222</v>
      </c>
      <c r="G817" s="12">
        <v>30</v>
      </c>
      <c r="H817" s="12" t="s">
        <v>286</v>
      </c>
      <c r="I817" s="38" t="str">
        <f>VLOOKUP(H817,'Species List'!A$2:J$202,2,0)</f>
        <v>Schoolmaster snapper</v>
      </c>
      <c r="J817" s="38" t="str">
        <f>VLOOKUP(H817,'Species List'!A$2:J$202,3,0)</f>
        <v>Lutjanus apodus</v>
      </c>
      <c r="K817" s="38" t="str">
        <f>VLOOKUP(H817,'Species List'!A$2:J$202,4,0)</f>
        <v>Lutjanidae</v>
      </c>
      <c r="L817" s="38" t="str">
        <f>VLOOKUP(H817,'Species List'!A$2:J$202,5,0)</f>
        <v>Carnivore</v>
      </c>
      <c r="M817" s="59">
        <v>30</v>
      </c>
      <c r="N817" s="59">
        <v>2</v>
      </c>
      <c r="O817" s="59"/>
      <c r="P817" s="44">
        <f>VLOOKUP(H817,'Species List'!A$2:J$202,6,0)</f>
        <v>1.413E-2</v>
      </c>
      <c r="Q817" s="44">
        <f>VLOOKUP(H817,'Species List'!A$2:J$202,7,0)</f>
        <v>2.98</v>
      </c>
      <c r="R817" s="44" t="str">
        <f>VLOOKUP(H817,'Species List'!A$2:J$202,8,0)</f>
        <v>NA</v>
      </c>
      <c r="S817" s="44" t="str">
        <f>VLOOKUP(H817,'Species List'!A$2:J$202,9,0)</f>
        <v>NA</v>
      </c>
      <c r="T817" s="44">
        <f t="shared" si="90"/>
        <v>356.42117772859569</v>
      </c>
      <c r="U817" s="87" t="s">
        <v>450</v>
      </c>
      <c r="V817" s="91">
        <f t="shared" si="94"/>
        <v>712.84235545719139</v>
      </c>
    </row>
    <row r="818" spans="1:22" ht="16">
      <c r="A818" s="35">
        <v>2019</v>
      </c>
      <c r="B818" s="36">
        <v>43542</v>
      </c>
      <c r="C818" s="38" t="s">
        <v>394</v>
      </c>
      <c r="D818" s="38" t="s">
        <v>367</v>
      </c>
      <c r="E818" s="12">
        <v>5</v>
      </c>
      <c r="F818" s="37">
        <v>0.39097222222222222</v>
      </c>
      <c r="G818" s="12">
        <v>30</v>
      </c>
      <c r="H818" s="12" t="s">
        <v>286</v>
      </c>
      <c r="I818" s="38" t="str">
        <f>VLOOKUP(H818,'Species List'!A$2:J$202,2,0)</f>
        <v>Schoolmaster snapper</v>
      </c>
      <c r="J818" s="38" t="str">
        <f>VLOOKUP(H818,'Species List'!A$2:J$202,3,0)</f>
        <v>Lutjanus apodus</v>
      </c>
      <c r="K818" s="38" t="str">
        <f>VLOOKUP(H818,'Species List'!A$2:J$202,4,0)</f>
        <v>Lutjanidae</v>
      </c>
      <c r="L818" s="38" t="str">
        <f>VLOOKUP(H818,'Species List'!A$2:J$202,5,0)</f>
        <v>Carnivore</v>
      </c>
      <c r="M818" s="59">
        <v>32</v>
      </c>
      <c r="N818" s="59">
        <v>1</v>
      </c>
      <c r="O818" s="59"/>
      <c r="P818" s="44">
        <f>VLOOKUP(H818,'Species List'!A$2:J$202,6,0)</f>
        <v>1.413E-2</v>
      </c>
      <c r="Q818" s="44">
        <f>VLOOKUP(H818,'Species List'!A$2:J$202,7,0)</f>
        <v>2.98</v>
      </c>
      <c r="R818" s="44" t="str">
        <f>VLOOKUP(H818,'Species List'!A$2:J$202,8,0)</f>
        <v>NA</v>
      </c>
      <c r="S818" s="44" t="str">
        <f>VLOOKUP(H818,'Species List'!A$2:J$202,9,0)</f>
        <v>NA</v>
      </c>
      <c r="T818" s="44">
        <f t="shared" si="90"/>
        <v>432.00532219216183</v>
      </c>
      <c r="U818" s="87" t="s">
        <v>450</v>
      </c>
      <c r="V818" s="91">
        <f t="shared" si="94"/>
        <v>432.00532219216183</v>
      </c>
    </row>
    <row r="819" spans="1:22" ht="16">
      <c r="A819" s="35">
        <v>2019</v>
      </c>
      <c r="B819" s="36">
        <v>43542</v>
      </c>
      <c r="C819" s="38" t="s">
        <v>394</v>
      </c>
      <c r="D819" s="38" t="s">
        <v>367</v>
      </c>
      <c r="E819" s="12">
        <v>5</v>
      </c>
      <c r="F819" s="37">
        <v>0.390972222222222</v>
      </c>
      <c r="G819" s="12">
        <v>30</v>
      </c>
      <c r="H819" s="12" t="s">
        <v>295</v>
      </c>
      <c r="I819" s="38" t="str">
        <f>VLOOKUP(H819,'Species List'!A$2:J$202,2,0)</f>
        <v>Spanish Hogfish</v>
      </c>
      <c r="J819" s="38" t="str">
        <f>VLOOKUP(H819,'Species List'!A$2:J$202,3,0)</f>
        <v>Bodianus rufus</v>
      </c>
      <c r="K819" s="38" t="str">
        <f>VLOOKUP(H819,'Species List'!A$2:J$202,4,0)</f>
        <v>Labridae</v>
      </c>
      <c r="L819" s="38" t="str">
        <f>VLOOKUP(H819,'Species List'!A$2:J$202,5,0)</f>
        <v>Carnivore</v>
      </c>
      <c r="M819" s="59">
        <v>28</v>
      </c>
      <c r="N819" s="59">
        <v>1</v>
      </c>
      <c r="O819" s="59"/>
      <c r="P819" s="44">
        <f>VLOOKUP(H819,'Species List'!A$2:J$202,6,0)</f>
        <v>1.44E-2</v>
      </c>
      <c r="Q819" s="44">
        <f>VLOOKUP(H819,'Species List'!A$2:J$202,7,0)</f>
        <v>3.0531999999999999</v>
      </c>
      <c r="R819" s="44" t="str">
        <f>VLOOKUP(H819,'Species List'!A$2:J$202,8,0)</f>
        <v>NA</v>
      </c>
      <c r="S819" s="44" t="str">
        <f>VLOOKUP(H819,'Species List'!A$2:J$202,9,0)</f>
        <v>NA</v>
      </c>
      <c r="T819" s="44">
        <f t="shared" si="90"/>
        <v>377.42041982933392</v>
      </c>
      <c r="U819" s="87" t="s">
        <v>450</v>
      </c>
      <c r="V819" s="91">
        <f t="shared" si="94"/>
        <v>377.42041982933392</v>
      </c>
    </row>
    <row r="820" spans="1:22" ht="16">
      <c r="A820" s="35">
        <v>2019</v>
      </c>
      <c r="B820" s="36">
        <v>43542</v>
      </c>
      <c r="C820" s="38" t="s">
        <v>394</v>
      </c>
      <c r="D820" s="38" t="s">
        <v>367</v>
      </c>
      <c r="E820" s="12">
        <v>5</v>
      </c>
      <c r="F820" s="37">
        <v>0.390972222222222</v>
      </c>
      <c r="G820" s="12">
        <v>30</v>
      </c>
      <c r="H820" s="12" t="s">
        <v>227</v>
      </c>
      <c r="I820" s="38" t="str">
        <f>VLOOKUP(H820,'Species List'!A$2:J$202,2,0)</f>
        <v>Hamlet spp.</v>
      </c>
      <c r="J820" s="38" t="str">
        <f>VLOOKUP(H820,'Species List'!A$2:J$202,3,0)</f>
        <v>Hypoplectrus puella</v>
      </c>
      <c r="K820" s="38" t="str">
        <f>VLOOKUP(H820,'Species List'!A$2:J$202,4,0)</f>
        <v>Serranidae</v>
      </c>
      <c r="L820" s="38" t="str">
        <f>VLOOKUP(H820,'Species List'!A$2:J$202,5,0)</f>
        <v>Carnivore</v>
      </c>
      <c r="M820" s="59">
        <v>13</v>
      </c>
      <c r="N820" s="59">
        <v>1</v>
      </c>
      <c r="O820" s="59"/>
      <c r="P820" s="44">
        <f>VLOOKUP(H820,'Species List'!A$2:J$202,6,0)</f>
        <v>1.7780000000000001E-2</v>
      </c>
      <c r="Q820" s="44">
        <f>VLOOKUP(H820,'Species List'!A$2:J$202,7,0)</f>
        <v>3.03</v>
      </c>
      <c r="R820" s="44" t="str">
        <f>VLOOKUP(H820,'Species List'!A$2:J$202,8,0)</f>
        <v>NA</v>
      </c>
      <c r="S820" s="44" t="str">
        <f>VLOOKUP(H820,'Species List'!A$2:J$202,9,0)</f>
        <v>NA</v>
      </c>
      <c r="T820" s="44">
        <f t="shared" si="90"/>
        <v>42.18714290876423</v>
      </c>
      <c r="U820" s="87" t="s">
        <v>450</v>
      </c>
      <c r="V820" s="91">
        <f t="shared" si="94"/>
        <v>42.18714290876423</v>
      </c>
    </row>
    <row r="821" spans="1:22" ht="16">
      <c r="A821" s="35">
        <v>2019</v>
      </c>
      <c r="B821" s="36">
        <v>43542</v>
      </c>
      <c r="C821" s="38" t="s">
        <v>394</v>
      </c>
      <c r="D821" s="38" t="s">
        <v>367</v>
      </c>
      <c r="E821" s="12">
        <v>5</v>
      </c>
      <c r="F821" s="37">
        <v>0.390972222222222</v>
      </c>
      <c r="G821" s="12">
        <v>30</v>
      </c>
      <c r="H821" s="12" t="s">
        <v>313</v>
      </c>
      <c r="I821" s="38" t="str">
        <f>VLOOKUP(H821,'Species List'!A$2:J$202,2,0)</f>
        <v>Yellowtail Snapper</v>
      </c>
      <c r="J821" s="38" t="str">
        <f>VLOOKUP(H821,'Species List'!A$2:J$202,3,0)</f>
        <v>Ocyurus chrysurus</v>
      </c>
      <c r="K821" s="38" t="str">
        <f>VLOOKUP(H821,'Species List'!A$2:J$202,4,0)</f>
        <v>Lutjanidae</v>
      </c>
      <c r="L821" s="38" t="str">
        <f>VLOOKUP(H821,'Species List'!A$2:J$202,5,0)</f>
        <v>Carnivore</v>
      </c>
      <c r="M821" s="59">
        <v>38</v>
      </c>
      <c r="N821" s="59">
        <v>1</v>
      </c>
      <c r="O821" s="59"/>
      <c r="P821" s="44">
        <f>VLOOKUP(H821,'Species List'!A$2:J$202,6,0)</f>
        <v>1.4789999999999999E-2</v>
      </c>
      <c r="Q821" s="44">
        <f>VLOOKUP(H821,'Species List'!A$2:J$202,7,0)</f>
        <v>2.95</v>
      </c>
      <c r="R821" s="44" t="str">
        <f>VLOOKUP(H821,'Species List'!A$2:J$202,8,0)</f>
        <v>NA</v>
      </c>
      <c r="S821" s="44" t="str">
        <f>VLOOKUP(H821,'Species List'!A$2:J$202,9,0)</f>
        <v>NA</v>
      </c>
      <c r="T821" s="44">
        <f t="shared" si="90"/>
        <v>676.59655786498524</v>
      </c>
      <c r="U821" s="87" t="s">
        <v>450</v>
      </c>
      <c r="V821" s="91">
        <f t="shared" si="94"/>
        <v>676.59655786498524</v>
      </c>
    </row>
    <row r="822" spans="1:22" ht="16">
      <c r="A822" s="35">
        <v>2019</v>
      </c>
      <c r="B822" s="36">
        <v>43542</v>
      </c>
      <c r="C822" s="38" t="s">
        <v>394</v>
      </c>
      <c r="D822" s="38" t="s">
        <v>367</v>
      </c>
      <c r="E822" s="12">
        <v>5</v>
      </c>
      <c r="F822" s="37">
        <v>0.390972222222222</v>
      </c>
      <c r="G822" s="12">
        <v>30</v>
      </c>
      <c r="H822" s="12" t="s">
        <v>256</v>
      </c>
      <c r="I822" s="38" t="str">
        <f>VLOOKUP(H822,'Species List'!A$2:J$202,2,0)</f>
        <v>Graysby</v>
      </c>
      <c r="J822" s="38" t="str">
        <f>VLOOKUP(H822,'Species List'!A$2:J$202,3,0)</f>
        <v>Cephalopholis cruentata</v>
      </c>
      <c r="K822" s="38" t="str">
        <f>VLOOKUP(H822,'Species List'!A$2:J$202,4,0)</f>
        <v>Serranidae</v>
      </c>
      <c r="L822" s="38" t="str">
        <f>VLOOKUP(H822,'Species List'!A$2:J$202,5,0)</f>
        <v>Carnivore</v>
      </c>
      <c r="M822" s="59">
        <v>12</v>
      </c>
      <c r="N822" s="59">
        <v>1</v>
      </c>
      <c r="O822" s="59"/>
      <c r="P822" s="44">
        <f>VLOOKUP(H822,'Species List'!A$2:J$202,6,0)</f>
        <v>1.1220000000000001E-2</v>
      </c>
      <c r="Q822" s="44">
        <f>VLOOKUP(H822,'Species List'!A$2:J$202,7,0)</f>
        <v>3.07</v>
      </c>
      <c r="R822" s="44" t="str">
        <f>VLOOKUP(H822,'Species List'!A$2:J$202,8,0)</f>
        <v>NA</v>
      </c>
      <c r="S822" s="44" t="str">
        <f>VLOOKUP(H822,'Species List'!A$2:J$202,9,0)</f>
        <v>NA</v>
      </c>
      <c r="T822" s="44">
        <f t="shared" si="90"/>
        <v>23.071683335720802</v>
      </c>
      <c r="U822" s="87" t="s">
        <v>450</v>
      </c>
      <c r="V822" s="91">
        <f t="shared" si="94"/>
        <v>23.071683335720802</v>
      </c>
    </row>
    <row r="823" spans="1:22" ht="16">
      <c r="A823" s="35">
        <v>2019</v>
      </c>
      <c r="B823" s="36">
        <v>43542</v>
      </c>
      <c r="C823" s="38" t="s">
        <v>394</v>
      </c>
      <c r="D823" s="38" t="s">
        <v>367</v>
      </c>
      <c r="E823" s="12">
        <v>5</v>
      </c>
      <c r="F823" s="37">
        <v>0.390972222222222</v>
      </c>
      <c r="G823" s="12">
        <v>30</v>
      </c>
      <c r="H823" s="12" t="s">
        <v>233</v>
      </c>
      <c r="I823" s="38" t="str">
        <f>VLOOKUP(H823,'Species List'!A$2:J$202,2,0)</f>
        <v>Blackbar soldierfish</v>
      </c>
      <c r="J823" s="38" t="str">
        <f>VLOOKUP(H823,'Species List'!A$2:J$202,3,0)</f>
        <v xml:space="preserve">Myripristis jacobus </v>
      </c>
      <c r="K823" s="38" t="str">
        <f>VLOOKUP(H823,'Species List'!A$2:J$202,4,0)</f>
        <v>Holocentridae</v>
      </c>
      <c r="L823" s="38" t="str">
        <f>VLOOKUP(H823,'Species List'!A$2:J$202,5,0)</f>
        <v>Carnivore</v>
      </c>
      <c r="M823" s="59">
        <v>15</v>
      </c>
      <c r="N823" s="59">
        <v>1</v>
      </c>
      <c r="O823" s="59"/>
      <c r="P823" s="44">
        <f>VLOOKUP(H823,'Species List'!A$2:J$202,6,0)</f>
        <v>1.2019999999999999E-2</v>
      </c>
      <c r="Q823" s="44">
        <f>VLOOKUP(H823,'Species List'!A$2:J$202,7,0)</f>
        <v>3.06</v>
      </c>
      <c r="R823" s="44" t="str">
        <f>VLOOKUP(H823,'Species List'!A$2:J$202,8,0)</f>
        <v>NA</v>
      </c>
      <c r="S823" s="44" t="str">
        <f>VLOOKUP(H823,'Species List'!A$2:J$202,9,0)</f>
        <v>NA</v>
      </c>
      <c r="T823" s="44">
        <f t="shared" si="90"/>
        <v>47.724756406775086</v>
      </c>
      <c r="U823" s="87" t="s">
        <v>450</v>
      </c>
      <c r="V823" s="91">
        <f t="shared" si="94"/>
        <v>47.724756406775086</v>
      </c>
    </row>
    <row r="824" spans="1:22" ht="16">
      <c r="A824" s="35">
        <v>2019</v>
      </c>
      <c r="B824" s="36">
        <v>43542</v>
      </c>
      <c r="C824" s="38" t="s">
        <v>394</v>
      </c>
      <c r="D824" s="38" t="s">
        <v>367</v>
      </c>
      <c r="E824" s="12">
        <v>5</v>
      </c>
      <c r="F824" s="37">
        <v>0.390972222222222</v>
      </c>
      <c r="G824" s="12">
        <v>30</v>
      </c>
      <c r="H824" s="12" t="s">
        <v>310</v>
      </c>
      <c r="I824" s="38" t="str">
        <f>VLOOKUP(H824,'Species List'!A$2:J$202,2,0)</f>
        <v>Yellowhead Wrasse</v>
      </c>
      <c r="J824" s="38" t="str">
        <f>VLOOKUP(H824,'Species List'!A$2:J$202,3,0)</f>
        <v>Halichoeres garnoti</v>
      </c>
      <c r="K824" s="38" t="str">
        <f>VLOOKUP(H824,'Species List'!A$2:J$202,4,0)</f>
        <v>Labridae</v>
      </c>
      <c r="L824" s="38" t="str">
        <f>VLOOKUP(H824,'Species List'!A$2:J$202,5,0)</f>
        <v>Carnivore</v>
      </c>
      <c r="M824" s="59">
        <v>6</v>
      </c>
      <c r="N824" s="59">
        <v>1</v>
      </c>
      <c r="O824" s="59"/>
      <c r="P824" s="44">
        <f>VLOOKUP(H824,'Species List'!A$2:J$202,6,0)</f>
        <v>0.01</v>
      </c>
      <c r="Q824" s="44">
        <f>VLOOKUP(H824,'Species List'!A$2:J$202,7,0)</f>
        <v>3.13</v>
      </c>
      <c r="R824" s="44" t="str">
        <f>VLOOKUP(H824,'Species List'!A$2:J$202,8,0)</f>
        <v>NA</v>
      </c>
      <c r="S824" s="44" t="str">
        <f>VLOOKUP(H824,'Species List'!A$2:J$202,9,0)</f>
        <v>NA</v>
      </c>
      <c r="T824" s="44">
        <f t="shared" si="90"/>
        <v>2.7265496699528886</v>
      </c>
      <c r="U824" s="87" t="s">
        <v>450</v>
      </c>
      <c r="V824" s="91">
        <f t="shared" si="94"/>
        <v>2.7265496699528886</v>
      </c>
    </row>
    <row r="825" spans="1:22" ht="16">
      <c r="A825" s="35">
        <v>2019</v>
      </c>
      <c r="B825" s="36">
        <v>43542</v>
      </c>
      <c r="C825" s="38" t="s">
        <v>394</v>
      </c>
      <c r="D825" s="38" t="s">
        <v>367</v>
      </c>
      <c r="E825" s="12">
        <v>5</v>
      </c>
      <c r="F825" s="37">
        <v>0.390972222222222</v>
      </c>
      <c r="G825" s="12">
        <v>30</v>
      </c>
      <c r="H825" s="12" t="s">
        <v>238</v>
      </c>
      <c r="I825" s="38" t="str">
        <f>VLOOKUP(H825,'Species List'!A$2:J$202,2,0)</f>
        <v>Bluehead Wrasse</v>
      </c>
      <c r="J825" s="38" t="str">
        <f>VLOOKUP(H825,'Species List'!A$2:J$202,3,0)</f>
        <v>Thalassoma bifasciatum</v>
      </c>
      <c r="K825" s="38" t="str">
        <f>VLOOKUP(H825,'Species List'!A$2:J$202,4,0)</f>
        <v>Labridae</v>
      </c>
      <c r="L825" s="38" t="str">
        <f>VLOOKUP(H825,'Species List'!A$2:J$202,5,0)</f>
        <v>Carnivore</v>
      </c>
      <c r="M825" s="59">
        <v>8</v>
      </c>
      <c r="N825" s="59">
        <v>10</v>
      </c>
      <c r="O825" s="59"/>
      <c r="P825" s="44">
        <f>VLOOKUP(H825,'Species List'!A$2:J$202,6,0)</f>
        <v>8.9099999999999995E-3</v>
      </c>
      <c r="Q825" s="44">
        <f>VLOOKUP(H825,'Species List'!A$2:J$202,7,0)</f>
        <v>3.01</v>
      </c>
      <c r="R825" s="44" t="str">
        <f>VLOOKUP(H825,'Species List'!A$2:J$202,8,0)</f>
        <v>NA</v>
      </c>
      <c r="S825" s="44" t="str">
        <f>VLOOKUP(H825,'Species List'!A$2:J$202,9,0)</f>
        <v>NA</v>
      </c>
      <c r="T825" s="44">
        <f t="shared" si="90"/>
        <v>4.6577756365061544</v>
      </c>
      <c r="U825" s="87" t="s">
        <v>450</v>
      </c>
      <c r="V825" s="91">
        <f t="shared" si="94"/>
        <v>46.577756365061546</v>
      </c>
    </row>
    <row r="826" spans="1:22" ht="16">
      <c r="A826" s="35">
        <v>2019</v>
      </c>
      <c r="B826" s="36">
        <v>43542</v>
      </c>
      <c r="C826" s="38" t="s">
        <v>394</v>
      </c>
      <c r="D826" s="38" t="s">
        <v>367</v>
      </c>
      <c r="E826" s="12">
        <v>5</v>
      </c>
      <c r="F826" s="37">
        <v>0.390972222222222</v>
      </c>
      <c r="G826" s="12">
        <v>30</v>
      </c>
      <c r="H826" s="12" t="s">
        <v>238</v>
      </c>
      <c r="I826" s="38" t="str">
        <f>VLOOKUP(H826,'Species List'!A$2:J$202,2,0)</f>
        <v>Bluehead Wrasse</v>
      </c>
      <c r="J826" s="38" t="str">
        <f>VLOOKUP(H826,'Species List'!A$2:J$202,3,0)</f>
        <v>Thalassoma bifasciatum</v>
      </c>
      <c r="K826" s="38" t="str">
        <f>VLOOKUP(H826,'Species List'!A$2:J$202,4,0)</f>
        <v>Labridae</v>
      </c>
      <c r="L826" s="38" t="str">
        <f>VLOOKUP(H826,'Species List'!A$2:J$202,5,0)</f>
        <v>Carnivore</v>
      </c>
      <c r="M826" s="59">
        <v>5</v>
      </c>
      <c r="N826" s="59">
        <v>10</v>
      </c>
      <c r="O826" s="59"/>
      <c r="P826" s="44">
        <f>VLOOKUP(H826,'Species List'!A$2:J$202,6,0)</f>
        <v>8.9099999999999995E-3</v>
      </c>
      <c r="Q826" s="44">
        <f>VLOOKUP(H826,'Species List'!A$2:J$202,7,0)</f>
        <v>3.01</v>
      </c>
      <c r="R826" s="44" t="str">
        <f>VLOOKUP(H826,'Species List'!A$2:J$202,8,0)</f>
        <v>NA</v>
      </c>
      <c r="S826" s="44" t="str">
        <f>VLOOKUP(H826,'Species List'!A$2:J$202,9,0)</f>
        <v>NA</v>
      </c>
      <c r="T826" s="44">
        <f t="shared" si="90"/>
        <v>1.1318201385239828</v>
      </c>
      <c r="U826" s="87" t="s">
        <v>450</v>
      </c>
      <c r="V826" s="91">
        <f t="shared" si="94"/>
        <v>11.318201385239828</v>
      </c>
    </row>
    <row r="827" spans="1:22" ht="16">
      <c r="A827" s="35">
        <v>2019</v>
      </c>
      <c r="B827" s="36">
        <v>43542</v>
      </c>
      <c r="C827" s="38" t="s">
        <v>394</v>
      </c>
      <c r="D827" s="38" t="s">
        <v>367</v>
      </c>
      <c r="E827" s="12">
        <v>5</v>
      </c>
      <c r="F827" s="37">
        <v>0.390972222222222</v>
      </c>
      <c r="G827" s="12">
        <v>30</v>
      </c>
      <c r="H827" s="12" t="s">
        <v>253</v>
      </c>
      <c r="I827" s="38" t="str">
        <f>VLOOKUP(H827,'Species List'!A$2:J$202,2,0)</f>
        <v>French Grunt</v>
      </c>
      <c r="J827" s="38" t="str">
        <f>VLOOKUP(H827,'Species List'!A$2:J$202,3,0)</f>
        <v>Haemulon flavolineatum</v>
      </c>
      <c r="K827" s="38" t="str">
        <f>VLOOKUP(H827,'Species List'!A$2:J$202,4,0)</f>
        <v>Haemulidae</v>
      </c>
      <c r="L827" s="38" t="str">
        <f>VLOOKUP(H827,'Species List'!A$2:J$202,5,0)</f>
        <v>Carnivore</v>
      </c>
      <c r="M827" s="59">
        <v>15</v>
      </c>
      <c r="N827" s="59">
        <v>1</v>
      </c>
      <c r="O827" s="59"/>
      <c r="P827" s="44">
        <f>VLOOKUP(H827,'Species List'!A$2:J$202,6,0)</f>
        <v>1.349E-2</v>
      </c>
      <c r="Q827" s="44">
        <f>VLOOKUP(H827,'Species List'!A$2:J$202,7,0)</f>
        <v>3</v>
      </c>
      <c r="R827" s="44" t="str">
        <f>VLOOKUP(H827,'Species List'!A$2:J$202,8,0)</f>
        <v>NA</v>
      </c>
      <c r="S827" s="44" t="str">
        <f>VLOOKUP(H827,'Species List'!A$2:J$202,9,0)</f>
        <v>NA</v>
      </c>
      <c r="T827" s="44">
        <f t="shared" si="90"/>
        <v>45.528750000000002</v>
      </c>
      <c r="U827" s="87" t="s">
        <v>450</v>
      </c>
      <c r="V827" s="91">
        <f t="shared" si="94"/>
        <v>45.528750000000002</v>
      </c>
    </row>
    <row r="828" spans="1:22" ht="16">
      <c r="A828" s="35">
        <v>2019</v>
      </c>
      <c r="B828" s="36">
        <v>43542</v>
      </c>
      <c r="C828" s="38" t="s">
        <v>394</v>
      </c>
      <c r="D828" s="38" t="s">
        <v>367</v>
      </c>
      <c r="E828" s="12">
        <v>5</v>
      </c>
      <c r="F828" s="37">
        <v>0.390972222222222</v>
      </c>
      <c r="G828" s="12">
        <v>30</v>
      </c>
      <c r="H828" s="12" t="s">
        <v>253</v>
      </c>
      <c r="I828" s="38" t="str">
        <f>VLOOKUP(H828,'Species List'!A$2:J$202,2,0)</f>
        <v>French Grunt</v>
      </c>
      <c r="J828" s="38" t="str">
        <f>VLOOKUP(H828,'Species List'!A$2:J$202,3,0)</f>
        <v>Haemulon flavolineatum</v>
      </c>
      <c r="K828" s="38" t="str">
        <f>VLOOKUP(H828,'Species List'!A$2:J$202,4,0)</f>
        <v>Haemulidae</v>
      </c>
      <c r="L828" s="38" t="str">
        <f>VLOOKUP(H828,'Species List'!A$2:J$202,5,0)</f>
        <v>Carnivore</v>
      </c>
      <c r="M828" s="59">
        <v>10</v>
      </c>
      <c r="N828" s="59">
        <v>1</v>
      </c>
      <c r="O828" s="59"/>
      <c r="P828" s="44">
        <f>VLOOKUP(H828,'Species List'!A$2:J$202,6,0)</f>
        <v>1.349E-2</v>
      </c>
      <c r="Q828" s="44">
        <f>VLOOKUP(H828,'Species List'!A$2:J$202,7,0)</f>
        <v>3</v>
      </c>
      <c r="R828" s="44" t="str">
        <f>VLOOKUP(H828,'Species List'!A$2:J$202,8,0)</f>
        <v>NA</v>
      </c>
      <c r="S828" s="44" t="str">
        <f>VLOOKUP(H828,'Species List'!A$2:J$202,9,0)</f>
        <v>NA</v>
      </c>
      <c r="T828" s="44">
        <f t="shared" si="90"/>
        <v>13.49</v>
      </c>
      <c r="U828" s="87" t="s">
        <v>450</v>
      </c>
      <c r="V828" s="91">
        <f t="shared" si="94"/>
        <v>13.49</v>
      </c>
    </row>
    <row r="829" spans="1:22" ht="16">
      <c r="A829" s="35">
        <v>2019</v>
      </c>
      <c r="B829" s="36">
        <v>43542</v>
      </c>
      <c r="C829" s="38" t="s">
        <v>394</v>
      </c>
      <c r="D829" s="38" t="s">
        <v>367</v>
      </c>
      <c r="E829" s="12">
        <v>5</v>
      </c>
      <c r="F829" s="37">
        <v>0.390972222222222</v>
      </c>
      <c r="G829" s="12">
        <v>30</v>
      </c>
      <c r="H829" s="12" t="s">
        <v>251</v>
      </c>
      <c r="I829" s="38" t="str">
        <f>VLOOKUP(H829,'Species List'!A$2:J$202,2,0)</f>
        <v>Foureye Butterflyfish</v>
      </c>
      <c r="J829" s="38" t="str">
        <f>VLOOKUP(H829,'Species List'!A$2:J$202,3,0)</f>
        <v>Chaetodon capistratus</v>
      </c>
      <c r="K829" s="38" t="str">
        <f>VLOOKUP(H829,'Species List'!A$2:J$202,4,0)</f>
        <v>Chaetodontidae</v>
      </c>
      <c r="L829" s="38" t="str">
        <f>VLOOKUP(H829,'Species List'!A$2:J$202,5,0)</f>
        <v>Carnivore</v>
      </c>
      <c r="M829" s="59">
        <v>11</v>
      </c>
      <c r="N829" s="59">
        <v>1</v>
      </c>
      <c r="O829" s="59"/>
      <c r="P829" s="44">
        <f>VLOOKUP(H829,'Species List'!A$2:J$202,6,0)</f>
        <v>2.512E-2</v>
      </c>
      <c r="Q829" s="44">
        <f>VLOOKUP(H829,'Species List'!A$2:J$202,7,0)</f>
        <v>3.1</v>
      </c>
      <c r="R829" s="44" t="str">
        <f>VLOOKUP(H829,'Species List'!A$2:J$202,8,0)</f>
        <v>NA</v>
      </c>
      <c r="S829" s="44" t="str">
        <f>VLOOKUP(H829,'Species List'!A$2:J$202,9,0)</f>
        <v>NA</v>
      </c>
      <c r="T829" s="44">
        <f t="shared" si="90"/>
        <v>42.494914429698831</v>
      </c>
      <c r="U829" s="87" t="s">
        <v>450</v>
      </c>
      <c r="V829" s="91">
        <f t="shared" si="94"/>
        <v>42.494914429698831</v>
      </c>
    </row>
    <row r="830" spans="1:22" ht="16">
      <c r="A830" s="35">
        <v>2019</v>
      </c>
      <c r="B830" s="36">
        <v>43542</v>
      </c>
      <c r="C830" s="38" t="s">
        <v>394</v>
      </c>
      <c r="D830" s="38" t="s">
        <v>367</v>
      </c>
      <c r="E830" s="12">
        <v>5</v>
      </c>
      <c r="F830" s="37">
        <v>0.390972222222222</v>
      </c>
      <c r="G830" s="12">
        <v>30</v>
      </c>
      <c r="H830" s="12" t="s">
        <v>310</v>
      </c>
      <c r="I830" s="38" t="str">
        <f>VLOOKUP(H830,'Species List'!A$2:J$202,2,0)</f>
        <v>Yellowhead Wrasse</v>
      </c>
      <c r="J830" s="38" t="str">
        <f>VLOOKUP(H830,'Species List'!A$2:J$202,3,0)</f>
        <v>Halichoeres garnoti</v>
      </c>
      <c r="K830" s="38" t="str">
        <f>VLOOKUP(H830,'Species List'!A$2:J$202,4,0)</f>
        <v>Labridae</v>
      </c>
      <c r="L830" s="38" t="str">
        <f>VLOOKUP(H830,'Species List'!A$2:J$202,5,0)</f>
        <v>Carnivore</v>
      </c>
      <c r="M830" s="59">
        <v>13</v>
      </c>
      <c r="N830" s="59">
        <v>2</v>
      </c>
      <c r="O830" s="59"/>
      <c r="P830" s="44">
        <f>VLOOKUP(H830,'Species List'!A$2:J$202,6,0)</f>
        <v>0.01</v>
      </c>
      <c r="Q830" s="44">
        <f>VLOOKUP(H830,'Species List'!A$2:J$202,7,0)</f>
        <v>3.13</v>
      </c>
      <c r="R830" s="44" t="str">
        <f>VLOOKUP(H830,'Species List'!A$2:J$202,8,0)</f>
        <v>NA</v>
      </c>
      <c r="S830" s="44" t="str">
        <f>VLOOKUP(H830,'Species List'!A$2:J$202,9,0)</f>
        <v>NA</v>
      </c>
      <c r="T830" s="44">
        <f t="shared" si="90"/>
        <v>30.664980490582739</v>
      </c>
      <c r="U830" s="87" t="s">
        <v>450</v>
      </c>
      <c r="V830" s="91">
        <f t="shared" si="94"/>
        <v>61.329960981165478</v>
      </c>
    </row>
    <row r="831" spans="1:22" ht="16">
      <c r="A831" s="35">
        <v>2019</v>
      </c>
      <c r="B831" s="36">
        <v>43542</v>
      </c>
      <c r="C831" s="38" t="s">
        <v>394</v>
      </c>
      <c r="D831" s="38" t="s">
        <v>367</v>
      </c>
      <c r="E831" s="12">
        <v>5</v>
      </c>
      <c r="F831" s="37">
        <v>0.390972222222222</v>
      </c>
      <c r="G831" s="12">
        <v>30</v>
      </c>
      <c r="H831" s="12" t="s">
        <v>310</v>
      </c>
      <c r="I831" s="38" t="str">
        <f>VLOOKUP(H831,'Species List'!A$2:J$202,2,0)</f>
        <v>Yellowhead Wrasse</v>
      </c>
      <c r="J831" s="38" t="str">
        <f>VLOOKUP(H831,'Species List'!A$2:J$202,3,0)</f>
        <v>Halichoeres garnoti</v>
      </c>
      <c r="K831" s="38" t="str">
        <f>VLOOKUP(H831,'Species List'!A$2:J$202,4,0)</f>
        <v>Labridae</v>
      </c>
      <c r="L831" s="38" t="str">
        <f>VLOOKUP(H831,'Species List'!A$2:J$202,5,0)</f>
        <v>Carnivore</v>
      </c>
      <c r="M831" s="59">
        <v>16</v>
      </c>
      <c r="N831" s="59">
        <v>1</v>
      </c>
      <c r="O831" s="59"/>
      <c r="P831" s="44">
        <f>VLOOKUP(H831,'Species List'!A$2:J$202,6,0)</f>
        <v>0.01</v>
      </c>
      <c r="Q831" s="44">
        <f>VLOOKUP(H831,'Species List'!A$2:J$202,7,0)</f>
        <v>3.13</v>
      </c>
      <c r="R831" s="44" t="str">
        <f>VLOOKUP(H831,'Species List'!A$2:J$202,8,0)</f>
        <v>NA</v>
      </c>
      <c r="S831" s="44" t="str">
        <f>VLOOKUP(H831,'Species List'!A$2:J$202,9,0)</f>
        <v>NA</v>
      </c>
      <c r="T831" s="44">
        <f t="shared" si="90"/>
        <v>58.734806958728235</v>
      </c>
      <c r="U831" s="87" t="s">
        <v>450</v>
      </c>
      <c r="V831" s="91">
        <f t="shared" si="94"/>
        <v>58.734806958728235</v>
      </c>
    </row>
    <row r="832" spans="1:22" ht="16">
      <c r="A832" s="35">
        <v>2019</v>
      </c>
      <c r="B832" s="36">
        <v>43542</v>
      </c>
      <c r="C832" s="38" t="s">
        <v>394</v>
      </c>
      <c r="D832" s="38" t="s">
        <v>367</v>
      </c>
      <c r="E832" s="12">
        <v>5</v>
      </c>
      <c r="F832" s="37">
        <v>0.390972222222222</v>
      </c>
      <c r="G832" s="12">
        <v>30</v>
      </c>
      <c r="H832" s="12" t="s">
        <v>310</v>
      </c>
      <c r="I832" s="38" t="str">
        <f>VLOOKUP(H832,'Species List'!A$2:J$202,2,0)</f>
        <v>Yellowhead Wrasse</v>
      </c>
      <c r="J832" s="38" t="str">
        <f>VLOOKUP(H832,'Species List'!A$2:J$202,3,0)</f>
        <v>Halichoeres garnoti</v>
      </c>
      <c r="K832" s="38" t="str">
        <f>VLOOKUP(H832,'Species List'!A$2:J$202,4,0)</f>
        <v>Labridae</v>
      </c>
      <c r="L832" s="38" t="str">
        <f>VLOOKUP(H832,'Species List'!A$2:J$202,5,0)</f>
        <v>Carnivore</v>
      </c>
      <c r="M832" s="59">
        <v>3</v>
      </c>
      <c r="N832" s="59">
        <v>1</v>
      </c>
      <c r="O832" s="59"/>
      <c r="P832" s="44">
        <f>VLOOKUP(H832,'Species List'!A$2:J$202,6,0)</f>
        <v>0.01</v>
      </c>
      <c r="Q832" s="44">
        <f>VLOOKUP(H832,'Species List'!A$2:J$202,7,0)</f>
        <v>3.13</v>
      </c>
      <c r="R832" s="44" t="str">
        <f>VLOOKUP(H832,'Species List'!A$2:J$202,8,0)</f>
        <v>NA</v>
      </c>
      <c r="S832" s="44" t="str">
        <f>VLOOKUP(H832,'Species List'!A$2:J$202,9,0)</f>
        <v>NA</v>
      </c>
      <c r="T832" s="44">
        <f t="shared" si="90"/>
        <v>0.3114508548769428</v>
      </c>
      <c r="U832" s="87" t="s">
        <v>450</v>
      </c>
      <c r="V832" s="91">
        <f t="shared" si="94"/>
        <v>0.3114508548769428</v>
      </c>
    </row>
    <row r="833" spans="1:22" ht="16">
      <c r="A833" s="35">
        <v>2019</v>
      </c>
      <c r="B833" s="36">
        <v>43542</v>
      </c>
      <c r="C833" s="38" t="s">
        <v>394</v>
      </c>
      <c r="D833" s="38" t="s">
        <v>367</v>
      </c>
      <c r="E833" s="12">
        <v>5</v>
      </c>
      <c r="F833" s="37">
        <v>0.390972222222222</v>
      </c>
      <c r="G833" s="12">
        <v>30</v>
      </c>
      <c r="H833" s="12" t="s">
        <v>244</v>
      </c>
      <c r="I833" s="38" t="str">
        <f>VLOOKUP(H833,'Species List'!A$2:J$202,2,0)</f>
        <v>Blackear wrasse</v>
      </c>
      <c r="J833" s="38" t="str">
        <f>VLOOKUP(H833,'Species List'!A$2:J$202,3,0)</f>
        <v>Halichoeres poeyi</v>
      </c>
      <c r="K833" s="38" t="str">
        <f>VLOOKUP(H833,'Species List'!A$2:J$202,4,0)</f>
        <v>Labridae</v>
      </c>
      <c r="L833" s="38" t="str">
        <f>VLOOKUP(H833,'Species List'!A$2:J$202,5,0)</f>
        <v>Carnivore</v>
      </c>
      <c r="M833" s="59">
        <v>13</v>
      </c>
      <c r="N833" s="59">
        <v>1</v>
      </c>
      <c r="O833" s="59"/>
      <c r="P833" s="44">
        <f>VLOOKUP(H833,'Species List'!A$2:J$202,6,0)</f>
        <v>9.5499999999999995E-3</v>
      </c>
      <c r="Q833" s="44">
        <f>VLOOKUP(H833,'Species List'!A$2:J$202,7,0)</f>
        <v>3.08</v>
      </c>
      <c r="R833" s="44" t="str">
        <f>VLOOKUP(H833,'Species List'!A$2:J$202,8,0)</f>
        <v>NA</v>
      </c>
      <c r="S833" s="44" t="str">
        <f>VLOOKUP(H833,'Species List'!A$2:J$202,9,0)</f>
        <v>NA</v>
      </c>
      <c r="T833" s="44">
        <f t="shared" si="90"/>
        <v>25.760180198421789</v>
      </c>
      <c r="U833" s="87" t="s">
        <v>450</v>
      </c>
      <c r="V833" s="91">
        <f t="shared" si="94"/>
        <v>25.760180198421789</v>
      </c>
    </row>
    <row r="834" spans="1:22" ht="16">
      <c r="A834" s="35">
        <v>2019</v>
      </c>
      <c r="B834" s="36">
        <v>43542</v>
      </c>
      <c r="C834" s="38" t="s">
        <v>394</v>
      </c>
      <c r="D834" s="38" t="s">
        <v>367</v>
      </c>
      <c r="E834" s="12">
        <v>5</v>
      </c>
      <c r="F834" s="37">
        <v>0.390972222222222</v>
      </c>
      <c r="G834" s="12">
        <v>30</v>
      </c>
      <c r="H834" s="12" t="s">
        <v>253</v>
      </c>
      <c r="I834" s="38" t="str">
        <f>VLOOKUP(H834,'Species List'!A$2:J$202,2,0)</f>
        <v>French Grunt</v>
      </c>
      <c r="J834" s="38" t="str">
        <f>VLOOKUP(H834,'Species List'!A$2:J$202,3,0)</f>
        <v>Haemulon flavolineatum</v>
      </c>
      <c r="K834" s="38" t="str">
        <f>VLOOKUP(H834,'Species List'!A$2:J$202,4,0)</f>
        <v>Haemulidae</v>
      </c>
      <c r="L834" s="38" t="str">
        <f>VLOOKUP(H834,'Species List'!A$2:J$202,5,0)</f>
        <v>Carnivore</v>
      </c>
      <c r="M834" s="59">
        <v>17</v>
      </c>
      <c r="N834" s="59">
        <v>1</v>
      </c>
      <c r="O834" s="59"/>
      <c r="P834" s="44">
        <f>VLOOKUP(H834,'Species List'!A$2:J$202,6,0)</f>
        <v>1.349E-2</v>
      </c>
      <c r="Q834" s="44">
        <f>VLOOKUP(H834,'Species List'!A$2:J$202,7,0)</f>
        <v>3</v>
      </c>
      <c r="R834" s="44" t="str">
        <f>VLOOKUP(H834,'Species List'!A$2:J$202,8,0)</f>
        <v>NA</v>
      </c>
      <c r="S834" s="44" t="str">
        <f>VLOOKUP(H834,'Species List'!A$2:J$202,9,0)</f>
        <v>NA</v>
      </c>
      <c r="T834" s="44">
        <f t="shared" ref="T834:T897" si="95">P834*M834^Q834</f>
        <v>66.27637</v>
      </c>
      <c r="U834" s="87" t="s">
        <v>450</v>
      </c>
      <c r="V834" s="91">
        <f t="shared" si="94"/>
        <v>66.27637</v>
      </c>
    </row>
    <row r="835" spans="1:22" ht="16">
      <c r="A835" s="35">
        <v>2019</v>
      </c>
      <c r="B835" s="36">
        <v>43542</v>
      </c>
      <c r="C835" s="38" t="s">
        <v>394</v>
      </c>
      <c r="D835" s="38" t="s">
        <v>367</v>
      </c>
      <c r="E835" s="12">
        <v>5</v>
      </c>
      <c r="F835" s="37">
        <v>0.390972222222222</v>
      </c>
      <c r="G835" s="12">
        <v>30</v>
      </c>
      <c r="H835" s="12" t="s">
        <v>277</v>
      </c>
      <c r="I835" s="38" t="str">
        <f>VLOOKUP(H835,'Species List'!A$2:J$202,2,0)</f>
        <v>Queen Parrotfish</v>
      </c>
      <c r="J835" s="38" t="str">
        <f>VLOOKUP(H835,'Species List'!A$2:J$202,3,0)</f>
        <v>Scarus vetula</v>
      </c>
      <c r="K835" s="38" t="str">
        <f>VLOOKUP(H835,'Species List'!A$2:J$202,4,0)</f>
        <v>Scaridae</v>
      </c>
      <c r="L835" s="38" t="str">
        <f>VLOOKUP(H835,'Species List'!A$2:J$202,5,0)</f>
        <v>Herbivore</v>
      </c>
      <c r="M835" s="59">
        <v>36</v>
      </c>
      <c r="N835" s="59">
        <v>1</v>
      </c>
      <c r="O835" s="59" t="s">
        <v>369</v>
      </c>
      <c r="P835" s="44">
        <f>VLOOKUP(H835,'Species List'!A$2:J$202,6,0)</f>
        <v>1.38E-2</v>
      </c>
      <c r="Q835" s="44">
        <f>VLOOKUP(H835,'Species List'!A$2:J$202,7,0)</f>
        <v>3.03</v>
      </c>
      <c r="R835" s="44">
        <f>VLOOKUP(H835,'Species List'!A$2:J$202,8,0)</f>
        <v>-5.0162000000000004</v>
      </c>
      <c r="S835" s="44">
        <f>VLOOKUP(H835,'Species List'!A$2:J$202,9,0)</f>
        <v>3.1109</v>
      </c>
      <c r="T835" s="44">
        <f t="shared" si="95"/>
        <v>716.92820042135281</v>
      </c>
      <c r="U835" s="88">
        <f t="shared" ref="U835:U850" si="96">10^(R835+(S835*LOG(M835*10)))</f>
        <v>863.378937475925</v>
      </c>
      <c r="V835" s="91">
        <f t="shared" ref="V835:V850" si="97">N835*U835</f>
        <v>863.378937475925</v>
      </c>
    </row>
    <row r="836" spans="1:22" ht="16">
      <c r="A836" s="35">
        <v>2019</v>
      </c>
      <c r="B836" s="36">
        <v>43542</v>
      </c>
      <c r="C836" s="38" t="s">
        <v>394</v>
      </c>
      <c r="D836" s="38" t="s">
        <v>367</v>
      </c>
      <c r="E836" s="12">
        <v>5</v>
      </c>
      <c r="F836" s="37">
        <v>0.390972222222222</v>
      </c>
      <c r="G836" s="12">
        <v>30</v>
      </c>
      <c r="H836" s="12" t="s">
        <v>277</v>
      </c>
      <c r="I836" s="38" t="str">
        <f>VLOOKUP(H836,'Species List'!A$2:J$202,2,0)</f>
        <v>Queen Parrotfish</v>
      </c>
      <c r="J836" s="38" t="str">
        <f>VLOOKUP(H836,'Species List'!A$2:J$202,3,0)</f>
        <v>Scarus vetula</v>
      </c>
      <c r="K836" s="38" t="str">
        <f>VLOOKUP(H836,'Species List'!A$2:J$202,4,0)</f>
        <v>Scaridae</v>
      </c>
      <c r="L836" s="38" t="str">
        <f>VLOOKUP(H836,'Species List'!A$2:J$202,5,0)</f>
        <v>Herbivore</v>
      </c>
      <c r="M836" s="59">
        <v>38</v>
      </c>
      <c r="N836" s="59">
        <v>1</v>
      </c>
      <c r="O836" s="59"/>
      <c r="P836" s="44">
        <f>VLOOKUP(H836,'Species List'!A$2:J$202,6,0)</f>
        <v>1.38E-2</v>
      </c>
      <c r="Q836" s="44">
        <f>VLOOKUP(H836,'Species List'!A$2:J$202,7,0)</f>
        <v>3.03</v>
      </c>
      <c r="R836" s="44">
        <f>VLOOKUP(H836,'Species List'!A$2:J$202,8,0)</f>
        <v>-5.0162000000000004</v>
      </c>
      <c r="S836" s="44">
        <f>VLOOKUP(H836,'Species List'!A$2:J$202,9,0)</f>
        <v>3.1109</v>
      </c>
      <c r="T836" s="44">
        <f t="shared" si="95"/>
        <v>844.5461455042298</v>
      </c>
      <c r="U836" s="88">
        <f t="shared" si="96"/>
        <v>1021.5245084831901</v>
      </c>
      <c r="V836" s="91">
        <f t="shared" si="97"/>
        <v>1021.5245084831901</v>
      </c>
    </row>
    <row r="837" spans="1:22" ht="16">
      <c r="A837" s="35">
        <v>2019</v>
      </c>
      <c r="B837" s="36">
        <v>43542</v>
      </c>
      <c r="C837" s="38" t="s">
        <v>394</v>
      </c>
      <c r="D837" s="38" t="s">
        <v>367</v>
      </c>
      <c r="E837" s="12">
        <v>5</v>
      </c>
      <c r="F837" s="37">
        <v>0.390972222222222</v>
      </c>
      <c r="G837" s="12">
        <v>30</v>
      </c>
      <c r="H837" s="12" t="s">
        <v>274</v>
      </c>
      <c r="I837" s="38" t="str">
        <f>VLOOKUP(H837,'Species List'!A$2:J$202,2,0)</f>
        <v>Princess Parrotfish</v>
      </c>
      <c r="J837" s="38" t="str">
        <f>VLOOKUP(H837,'Species List'!A$2:J$202,3,0)</f>
        <v>Scarus taeniopterus</v>
      </c>
      <c r="K837" s="38" t="str">
        <f>VLOOKUP(H837,'Species List'!A$2:J$202,4,0)</f>
        <v>Scaridae</v>
      </c>
      <c r="L837" s="38" t="str">
        <f>VLOOKUP(H837,'Species List'!A$2:J$202,5,0)</f>
        <v>Herbivore</v>
      </c>
      <c r="M837" s="59">
        <v>19</v>
      </c>
      <c r="N837" s="59">
        <v>1</v>
      </c>
      <c r="O837" s="59" t="s">
        <v>369</v>
      </c>
      <c r="P837" s="44">
        <f>VLOOKUP(H837,'Species List'!A$2:J$202,6,0)</f>
        <v>3.3500000000000002E-2</v>
      </c>
      <c r="Q837" s="44">
        <f>VLOOKUP(H837,'Species List'!A$2:J$202,7,0)</f>
        <v>2.7086000000000001</v>
      </c>
      <c r="R837" s="44">
        <f>VLOOKUP(H837,'Species List'!A$2:J$202,8,0)</f>
        <v>-3.2256999999999998</v>
      </c>
      <c r="S837" s="44">
        <f>VLOOKUP(H837,'Species List'!A$2:J$202,9,0)</f>
        <v>2.3852000000000002</v>
      </c>
      <c r="T837" s="44">
        <f t="shared" si="95"/>
        <v>97.426434846443598</v>
      </c>
      <c r="U837" s="88">
        <f t="shared" si="96"/>
        <v>162.02539503890316</v>
      </c>
      <c r="V837" s="91">
        <f t="shared" si="97"/>
        <v>162.02539503890316</v>
      </c>
    </row>
    <row r="838" spans="1:22" ht="16">
      <c r="A838" s="35">
        <v>2019</v>
      </c>
      <c r="B838" s="36">
        <v>43542</v>
      </c>
      <c r="C838" s="38" t="s">
        <v>394</v>
      </c>
      <c r="D838" s="38" t="s">
        <v>367</v>
      </c>
      <c r="E838" s="12">
        <v>5</v>
      </c>
      <c r="F838" s="37">
        <v>0.390972222222222</v>
      </c>
      <c r="G838" s="12">
        <v>30</v>
      </c>
      <c r="H838" s="12" t="s">
        <v>274</v>
      </c>
      <c r="I838" s="38" t="str">
        <f>VLOOKUP(H838,'Species List'!A$2:J$202,2,0)</f>
        <v>Princess Parrotfish</v>
      </c>
      <c r="J838" s="38" t="str">
        <f>VLOOKUP(H838,'Species List'!A$2:J$202,3,0)</f>
        <v>Scarus taeniopterus</v>
      </c>
      <c r="K838" s="38" t="str">
        <f>VLOOKUP(H838,'Species List'!A$2:J$202,4,0)</f>
        <v>Scaridae</v>
      </c>
      <c r="L838" s="38" t="str">
        <f>VLOOKUP(H838,'Species List'!A$2:J$202,5,0)</f>
        <v>Herbivore</v>
      </c>
      <c r="M838" s="59">
        <v>20</v>
      </c>
      <c r="N838" s="59">
        <v>1</v>
      </c>
      <c r="O838" s="59" t="s">
        <v>368</v>
      </c>
      <c r="P838" s="44">
        <f>VLOOKUP(H838,'Species List'!A$2:J$202,6,0)</f>
        <v>3.3500000000000002E-2</v>
      </c>
      <c r="Q838" s="44">
        <f>VLOOKUP(H838,'Species List'!A$2:J$202,7,0)</f>
        <v>2.7086000000000001</v>
      </c>
      <c r="R838" s="44">
        <f>VLOOKUP(H838,'Species List'!A$2:J$202,8,0)</f>
        <v>-3.2256999999999998</v>
      </c>
      <c r="S838" s="44">
        <f>VLOOKUP(H838,'Species List'!A$2:J$202,9,0)</f>
        <v>2.3852000000000002</v>
      </c>
      <c r="T838" s="44">
        <f t="shared" si="95"/>
        <v>111.94756544450011</v>
      </c>
      <c r="U838" s="88">
        <f t="shared" si="96"/>
        <v>183.11197449783583</v>
      </c>
      <c r="V838" s="91">
        <f t="shared" si="97"/>
        <v>183.11197449783583</v>
      </c>
    </row>
    <row r="839" spans="1:22" ht="16">
      <c r="A839" s="35">
        <v>2019</v>
      </c>
      <c r="B839" s="36">
        <v>43542</v>
      </c>
      <c r="C839" s="38" t="s">
        <v>394</v>
      </c>
      <c r="D839" s="38" t="s">
        <v>367</v>
      </c>
      <c r="E839" s="12">
        <v>5</v>
      </c>
      <c r="F839" s="37">
        <v>0.390972222222222</v>
      </c>
      <c r="G839" s="12">
        <v>30</v>
      </c>
      <c r="H839" s="12" t="s">
        <v>237</v>
      </c>
      <c r="I839" s="38" t="str">
        <f>VLOOKUP(H839,'Species List'!A$2:J$202,2,0)</f>
        <v>Blue Tang</v>
      </c>
      <c r="J839" s="38" t="str">
        <f>VLOOKUP(H839,'Species List'!A$2:J$202,3,0)</f>
        <v>Acanthurus coeruleus</v>
      </c>
      <c r="K839" s="38" t="str">
        <f>VLOOKUP(H839,'Species List'!A$2:J$202,4,0)</f>
        <v>Acanthuridae</v>
      </c>
      <c r="L839" s="38" t="str">
        <f>VLOOKUP(H839,'Species List'!A$2:J$202,5,0)</f>
        <v>Herbivore</v>
      </c>
      <c r="M839" s="59">
        <v>15</v>
      </c>
      <c r="N839" s="59">
        <v>1</v>
      </c>
      <c r="O839" s="59"/>
      <c r="P839" s="44">
        <f>VLOOKUP(H839,'Species List'!A$2:J$202,6,0)</f>
        <v>2.512E-2</v>
      </c>
      <c r="Q839" s="44">
        <f>VLOOKUP(H839,'Species List'!A$2:J$202,7,0)</f>
        <v>2.96</v>
      </c>
      <c r="R839" s="44">
        <f>VLOOKUP(H839,'Species List'!A$2:J$202,8,0)</f>
        <v>-2.8241999999999998</v>
      </c>
      <c r="S839" s="44">
        <f>VLOOKUP(H839,'Species List'!A$2:J$202,9,0)</f>
        <v>2.2637999999999998</v>
      </c>
      <c r="T839" s="44">
        <f t="shared" si="95"/>
        <v>76.076366478829684</v>
      </c>
      <c r="U839" s="88">
        <f t="shared" si="96"/>
        <v>126.48394196747614</v>
      </c>
      <c r="V839" s="91">
        <f t="shared" si="97"/>
        <v>126.48394196747614</v>
      </c>
    </row>
    <row r="840" spans="1:22" ht="16">
      <c r="A840" s="35">
        <v>2019</v>
      </c>
      <c r="B840" s="36">
        <v>43542</v>
      </c>
      <c r="C840" s="38" t="s">
        <v>394</v>
      </c>
      <c r="D840" s="38" t="s">
        <v>367</v>
      </c>
      <c r="E840" s="12">
        <v>5</v>
      </c>
      <c r="F840" s="37">
        <v>0.390972222222222</v>
      </c>
      <c r="G840" s="12">
        <v>30</v>
      </c>
      <c r="H840" s="12" t="s">
        <v>302</v>
      </c>
      <c r="I840" s="38" t="str">
        <f>VLOOKUP(H840,'Species List'!A$2:J$202,2,0)</f>
        <v>Stoplight Parrotfish</v>
      </c>
      <c r="J840" s="38" t="str">
        <f>VLOOKUP(H840,'Species List'!A$2:J$202,3,0)</f>
        <v>Sparisoma viride</v>
      </c>
      <c r="K840" s="38" t="str">
        <f>VLOOKUP(H840,'Species List'!A$2:J$202,4,0)</f>
        <v>Scaridae</v>
      </c>
      <c r="L840" s="38" t="str">
        <f>VLOOKUP(H840,'Species List'!A$2:J$202,5,0)</f>
        <v>Herbivore</v>
      </c>
      <c r="M840" s="59">
        <v>6</v>
      </c>
      <c r="N840" s="59">
        <v>1</v>
      </c>
      <c r="O840" s="59" t="s">
        <v>375</v>
      </c>
      <c r="P840" s="44">
        <f>VLOOKUP(H840,'Species List'!A$2:J$202,6,0)</f>
        <v>1.38E-2</v>
      </c>
      <c r="Q840" s="44">
        <f>VLOOKUP(H840,'Species List'!A$2:J$202,7,0)</f>
        <v>3.04</v>
      </c>
      <c r="R840" s="44">
        <f>VLOOKUP(H840,'Species List'!A$2:J$202,8,0)</f>
        <v>-4.4317000000000002</v>
      </c>
      <c r="S840" s="44">
        <f>VLOOKUP(H840,'Species List'!A$2:J$202,9,0)</f>
        <v>2.9051</v>
      </c>
      <c r="T840" s="44">
        <f t="shared" si="95"/>
        <v>3.2022769371367255</v>
      </c>
      <c r="U840" s="88">
        <f t="shared" si="96"/>
        <v>5.4200987296580179</v>
      </c>
      <c r="V840" s="91">
        <f t="shared" si="97"/>
        <v>5.4200987296580179</v>
      </c>
    </row>
    <row r="841" spans="1:22" ht="16">
      <c r="A841" s="35">
        <v>2019</v>
      </c>
      <c r="B841" s="36">
        <v>43542</v>
      </c>
      <c r="C841" s="38" t="s">
        <v>394</v>
      </c>
      <c r="D841" s="38" t="s">
        <v>367</v>
      </c>
      <c r="E841" s="12">
        <v>5</v>
      </c>
      <c r="F841" s="37">
        <v>0.390972222222222</v>
      </c>
      <c r="G841" s="12">
        <v>30</v>
      </c>
      <c r="H841" s="12" t="s">
        <v>277</v>
      </c>
      <c r="I841" s="38" t="str">
        <f>VLOOKUP(H841,'Species List'!A$2:J$202,2,0)</f>
        <v>Queen Parrotfish</v>
      </c>
      <c r="J841" s="38" t="str">
        <f>VLOOKUP(H841,'Species List'!A$2:J$202,3,0)</f>
        <v>Scarus vetula</v>
      </c>
      <c r="K841" s="38" t="str">
        <f>VLOOKUP(H841,'Species List'!A$2:J$202,4,0)</f>
        <v>Scaridae</v>
      </c>
      <c r="L841" s="38" t="str">
        <f>VLOOKUP(H841,'Species List'!A$2:J$202,5,0)</f>
        <v>Herbivore</v>
      </c>
      <c r="M841" s="59">
        <v>11</v>
      </c>
      <c r="N841" s="59">
        <v>1</v>
      </c>
      <c r="O841" s="59" t="s">
        <v>368</v>
      </c>
      <c r="P841" s="44">
        <f>VLOOKUP(H841,'Species List'!A$2:J$202,6,0)</f>
        <v>1.38E-2</v>
      </c>
      <c r="Q841" s="44">
        <f>VLOOKUP(H841,'Species List'!A$2:J$202,7,0)</f>
        <v>3.03</v>
      </c>
      <c r="R841" s="44">
        <f>VLOOKUP(H841,'Species List'!A$2:J$202,8,0)</f>
        <v>-5.0162000000000004</v>
      </c>
      <c r="S841" s="44">
        <f>VLOOKUP(H841,'Species List'!A$2:J$202,9,0)</f>
        <v>3.1109</v>
      </c>
      <c r="T841" s="44">
        <f t="shared" si="95"/>
        <v>19.737808108299475</v>
      </c>
      <c r="U841" s="88">
        <f t="shared" si="96"/>
        <v>21.595760590465034</v>
      </c>
      <c r="V841" s="91">
        <f t="shared" si="97"/>
        <v>21.595760590465034</v>
      </c>
    </row>
    <row r="842" spans="1:22" ht="16">
      <c r="A842" s="35">
        <v>2019</v>
      </c>
      <c r="B842" s="36">
        <v>43542</v>
      </c>
      <c r="C842" s="38" t="s">
        <v>394</v>
      </c>
      <c r="D842" s="38" t="s">
        <v>367</v>
      </c>
      <c r="E842" s="12">
        <v>5</v>
      </c>
      <c r="F842" s="37">
        <v>0.390972222222222</v>
      </c>
      <c r="G842" s="12">
        <v>30</v>
      </c>
      <c r="H842" s="12" t="s">
        <v>277</v>
      </c>
      <c r="I842" s="38" t="str">
        <f>VLOOKUP(H842,'Species List'!A$2:J$202,2,0)</f>
        <v>Queen Parrotfish</v>
      </c>
      <c r="J842" s="38" t="str">
        <f>VLOOKUP(H842,'Species List'!A$2:J$202,3,0)</f>
        <v>Scarus vetula</v>
      </c>
      <c r="K842" s="38" t="str">
        <f>VLOOKUP(H842,'Species List'!A$2:J$202,4,0)</f>
        <v>Scaridae</v>
      </c>
      <c r="L842" s="38" t="str">
        <f>VLOOKUP(H842,'Species List'!A$2:J$202,5,0)</f>
        <v>Herbivore</v>
      </c>
      <c r="M842" s="59">
        <v>24</v>
      </c>
      <c r="N842" s="59">
        <v>1</v>
      </c>
      <c r="O842" s="59" t="s">
        <v>368</v>
      </c>
      <c r="P842" s="44">
        <f>VLOOKUP(H842,'Species List'!A$2:J$202,6,0)</f>
        <v>1.38E-2</v>
      </c>
      <c r="Q842" s="44">
        <f>VLOOKUP(H842,'Species List'!A$2:J$202,7,0)</f>
        <v>3.03</v>
      </c>
      <c r="R842" s="44">
        <f>VLOOKUP(H842,'Species List'!A$2:J$202,8,0)</f>
        <v>-5.0162000000000004</v>
      </c>
      <c r="S842" s="44">
        <f>VLOOKUP(H842,'Species List'!A$2:J$202,9,0)</f>
        <v>3.1109</v>
      </c>
      <c r="T842" s="44">
        <f t="shared" si="95"/>
        <v>209.85491670789031</v>
      </c>
      <c r="U842" s="88">
        <f t="shared" si="96"/>
        <v>244.56772957919503</v>
      </c>
      <c r="V842" s="91">
        <f t="shared" si="97"/>
        <v>244.56772957919503</v>
      </c>
    </row>
    <row r="843" spans="1:22" ht="16">
      <c r="A843" s="35">
        <v>2019</v>
      </c>
      <c r="B843" s="36">
        <v>43542</v>
      </c>
      <c r="C843" s="38" t="s">
        <v>394</v>
      </c>
      <c r="D843" s="38" t="s">
        <v>367</v>
      </c>
      <c r="E843" s="12">
        <v>5</v>
      </c>
      <c r="F843" s="37">
        <v>0.390972222222222</v>
      </c>
      <c r="G843" s="12">
        <v>30</v>
      </c>
      <c r="H843" s="12" t="s">
        <v>303</v>
      </c>
      <c r="I843" s="38" t="str">
        <f>VLOOKUP(H843,'Species List'!A$2:J$202,2,0)</f>
        <v>Striped Parrotfish</v>
      </c>
      <c r="J843" s="38" t="str">
        <f>VLOOKUP(H843,'Species List'!A$2:J$202,3,0)</f>
        <v>Scarus iserti</v>
      </c>
      <c r="K843" s="38" t="str">
        <f>VLOOKUP(H843,'Species List'!A$2:J$202,4,0)</f>
        <v>Scaridae</v>
      </c>
      <c r="L843" s="38" t="str">
        <f>VLOOKUP(H843,'Species List'!A$2:J$202,5,0)</f>
        <v>Herbivore</v>
      </c>
      <c r="M843" s="59">
        <v>8</v>
      </c>
      <c r="N843" s="59">
        <v>3</v>
      </c>
      <c r="O843" s="59" t="s">
        <v>375</v>
      </c>
      <c r="P843" s="44">
        <f>VLOOKUP(H843,'Species List'!A$2:J$202,6,0)</f>
        <v>1.0959999999999999E-2</v>
      </c>
      <c r="Q843" s="44">
        <f>VLOOKUP(H843,'Species List'!A$2:J$202,7,0)</f>
        <v>3.01</v>
      </c>
      <c r="R843" s="44">
        <f>VLOOKUP(H843,'Species List'!A$2:J$202,8,0)</f>
        <v>-4.8887</v>
      </c>
      <c r="S843" s="44">
        <f>VLOOKUP(H843,'Species List'!A$2:J$202,9,0)</f>
        <v>3.0548000000000002</v>
      </c>
      <c r="T843" s="44">
        <f t="shared" si="95"/>
        <v>5.7294299636484229</v>
      </c>
      <c r="U843" s="88">
        <f t="shared" si="96"/>
        <v>8.4112258089550505</v>
      </c>
      <c r="V843" s="91">
        <f t="shared" si="97"/>
        <v>25.23367742686515</v>
      </c>
    </row>
    <row r="844" spans="1:22" ht="16">
      <c r="A844" s="35">
        <v>2019</v>
      </c>
      <c r="B844" s="36">
        <v>43542</v>
      </c>
      <c r="C844" s="38" t="s">
        <v>394</v>
      </c>
      <c r="D844" s="38" t="s">
        <v>367</v>
      </c>
      <c r="E844" s="12">
        <v>5</v>
      </c>
      <c r="F844" s="37">
        <v>0.390972222222222</v>
      </c>
      <c r="G844" s="12">
        <v>30</v>
      </c>
      <c r="H844" s="12" t="s">
        <v>303</v>
      </c>
      <c r="I844" s="38" t="str">
        <f>VLOOKUP(H844,'Species List'!A$2:J$202,2,0)</f>
        <v>Striped Parrotfish</v>
      </c>
      <c r="J844" s="38" t="str">
        <f>VLOOKUP(H844,'Species List'!A$2:J$202,3,0)</f>
        <v>Scarus iserti</v>
      </c>
      <c r="K844" s="38" t="str">
        <f>VLOOKUP(H844,'Species List'!A$2:J$202,4,0)</f>
        <v>Scaridae</v>
      </c>
      <c r="L844" s="38" t="str">
        <f>VLOOKUP(H844,'Species List'!A$2:J$202,5,0)</f>
        <v>Herbivore</v>
      </c>
      <c r="M844" s="59">
        <v>8</v>
      </c>
      <c r="N844" s="59">
        <v>2</v>
      </c>
      <c r="O844" s="59" t="s">
        <v>375</v>
      </c>
      <c r="P844" s="44">
        <f>VLOOKUP(H844,'Species List'!A$2:J$202,6,0)</f>
        <v>1.0959999999999999E-2</v>
      </c>
      <c r="Q844" s="44">
        <f>VLOOKUP(H844,'Species List'!A$2:J$202,7,0)</f>
        <v>3.01</v>
      </c>
      <c r="R844" s="44">
        <f>VLOOKUP(H844,'Species List'!A$2:J$202,8,0)</f>
        <v>-4.8887</v>
      </c>
      <c r="S844" s="44">
        <f>VLOOKUP(H844,'Species List'!A$2:J$202,9,0)</f>
        <v>3.0548000000000002</v>
      </c>
      <c r="T844" s="44">
        <f t="shared" si="95"/>
        <v>5.7294299636484229</v>
      </c>
      <c r="U844" s="88">
        <f t="shared" si="96"/>
        <v>8.4112258089550505</v>
      </c>
      <c r="V844" s="91">
        <f t="shared" si="97"/>
        <v>16.822451617910101</v>
      </c>
    </row>
    <row r="845" spans="1:22" ht="16">
      <c r="A845" s="35">
        <v>2019</v>
      </c>
      <c r="B845" s="36">
        <v>43542</v>
      </c>
      <c r="C845" s="38" t="s">
        <v>394</v>
      </c>
      <c r="D845" s="38" t="s">
        <v>367</v>
      </c>
      <c r="E845" s="12">
        <v>5</v>
      </c>
      <c r="F845" s="37">
        <v>0.390972222222222</v>
      </c>
      <c r="G845" s="12">
        <v>30</v>
      </c>
      <c r="H845" s="12" t="s">
        <v>302</v>
      </c>
      <c r="I845" s="38" t="str">
        <f>VLOOKUP(H845,'Species List'!A$2:J$202,2,0)</f>
        <v>Stoplight Parrotfish</v>
      </c>
      <c r="J845" s="38" t="str">
        <f>VLOOKUP(H845,'Species List'!A$2:J$202,3,0)</f>
        <v>Sparisoma viride</v>
      </c>
      <c r="K845" s="38" t="str">
        <f>VLOOKUP(H845,'Species List'!A$2:J$202,4,0)</f>
        <v>Scaridae</v>
      </c>
      <c r="L845" s="38" t="str">
        <f>VLOOKUP(H845,'Species List'!A$2:J$202,5,0)</f>
        <v>Herbivore</v>
      </c>
      <c r="M845" s="59">
        <v>34</v>
      </c>
      <c r="N845" s="59">
        <v>1</v>
      </c>
      <c r="O845" s="59" t="s">
        <v>369</v>
      </c>
      <c r="P845" s="44">
        <f>VLOOKUP(H845,'Species List'!A$2:J$202,6,0)</f>
        <v>1.38E-2</v>
      </c>
      <c r="Q845" s="44">
        <f>VLOOKUP(H845,'Species List'!A$2:J$202,7,0)</f>
        <v>3.04</v>
      </c>
      <c r="R845" s="44">
        <f>VLOOKUP(H845,'Species List'!A$2:J$202,8,0)</f>
        <v>-4.4317000000000002</v>
      </c>
      <c r="S845" s="44">
        <f>VLOOKUP(H845,'Species List'!A$2:J$202,9,0)</f>
        <v>2.9051</v>
      </c>
      <c r="T845" s="44">
        <f t="shared" si="95"/>
        <v>624.56119053872885</v>
      </c>
      <c r="U845" s="88">
        <f t="shared" si="96"/>
        <v>836.56444365737127</v>
      </c>
      <c r="V845" s="91">
        <f t="shared" si="97"/>
        <v>836.56444365737127</v>
      </c>
    </row>
    <row r="846" spans="1:22" ht="16">
      <c r="A846" s="35">
        <v>2019</v>
      </c>
      <c r="B846" s="36">
        <v>43542</v>
      </c>
      <c r="C846" s="38" t="s">
        <v>394</v>
      </c>
      <c r="D846" s="38" t="s">
        <v>367</v>
      </c>
      <c r="E846" s="12">
        <v>5</v>
      </c>
      <c r="F846" s="37">
        <v>0.390972222222222</v>
      </c>
      <c r="G846" s="12">
        <v>30</v>
      </c>
      <c r="H846" s="12" t="s">
        <v>302</v>
      </c>
      <c r="I846" s="38" t="str">
        <f>VLOOKUP(H846,'Species List'!A$2:J$202,2,0)</f>
        <v>Stoplight Parrotfish</v>
      </c>
      <c r="J846" s="38" t="str">
        <f>VLOOKUP(H846,'Species List'!A$2:J$202,3,0)</f>
        <v>Sparisoma viride</v>
      </c>
      <c r="K846" s="38" t="str">
        <f>VLOOKUP(H846,'Species List'!A$2:J$202,4,0)</f>
        <v>Scaridae</v>
      </c>
      <c r="L846" s="38" t="str">
        <f>VLOOKUP(H846,'Species List'!A$2:J$202,5,0)</f>
        <v>Herbivore</v>
      </c>
      <c r="M846" s="59">
        <v>10</v>
      </c>
      <c r="N846" s="59">
        <v>1</v>
      </c>
      <c r="O846" s="59" t="s">
        <v>375</v>
      </c>
      <c r="P846" s="44">
        <f>VLOOKUP(H846,'Species List'!A$2:J$202,6,0)</f>
        <v>1.38E-2</v>
      </c>
      <c r="Q846" s="44">
        <f>VLOOKUP(H846,'Species List'!A$2:J$202,7,0)</f>
        <v>3.04</v>
      </c>
      <c r="R846" s="44">
        <f>VLOOKUP(H846,'Species List'!A$2:J$202,8,0)</f>
        <v>-4.4317000000000002</v>
      </c>
      <c r="S846" s="44">
        <f>VLOOKUP(H846,'Species List'!A$2:J$202,9,0)</f>
        <v>2.9051</v>
      </c>
      <c r="T846" s="44">
        <f t="shared" si="95"/>
        <v>15.131399106775971</v>
      </c>
      <c r="U846" s="88">
        <f t="shared" si="96"/>
        <v>23.905619353446316</v>
      </c>
      <c r="V846" s="91">
        <f t="shared" si="97"/>
        <v>23.905619353446316</v>
      </c>
    </row>
    <row r="847" spans="1:22" ht="16">
      <c r="A847" s="35">
        <v>2019</v>
      </c>
      <c r="B847" s="36">
        <v>43542</v>
      </c>
      <c r="C847" s="38" t="s">
        <v>394</v>
      </c>
      <c r="D847" s="38" t="s">
        <v>367</v>
      </c>
      <c r="E847" s="12">
        <v>5</v>
      </c>
      <c r="F847" s="37">
        <v>0.390972222222222</v>
      </c>
      <c r="G847" s="12">
        <v>30</v>
      </c>
      <c r="H847" s="12" t="s">
        <v>302</v>
      </c>
      <c r="I847" s="38" t="str">
        <f>VLOOKUP(H847,'Species List'!A$2:J$202,2,0)</f>
        <v>Stoplight Parrotfish</v>
      </c>
      <c r="J847" s="38" t="str">
        <f>VLOOKUP(H847,'Species List'!A$2:J$202,3,0)</f>
        <v>Sparisoma viride</v>
      </c>
      <c r="K847" s="38" t="str">
        <f>VLOOKUP(H847,'Species List'!A$2:J$202,4,0)</f>
        <v>Scaridae</v>
      </c>
      <c r="L847" s="38" t="str">
        <f>VLOOKUP(H847,'Species List'!A$2:J$202,5,0)</f>
        <v>Herbivore</v>
      </c>
      <c r="M847" s="59">
        <v>7</v>
      </c>
      <c r="N847" s="59">
        <v>1</v>
      </c>
      <c r="O847" s="59" t="s">
        <v>375</v>
      </c>
      <c r="P847" s="44">
        <f>VLOOKUP(H847,'Species List'!A$2:J$202,6,0)</f>
        <v>1.38E-2</v>
      </c>
      <c r="Q847" s="44">
        <f>VLOOKUP(H847,'Species List'!A$2:J$202,7,0)</f>
        <v>3.04</v>
      </c>
      <c r="R847" s="44">
        <f>VLOOKUP(H847,'Species List'!A$2:J$202,8,0)</f>
        <v>-4.4317000000000002</v>
      </c>
      <c r="S847" s="44">
        <f>VLOOKUP(H847,'Species List'!A$2:J$202,9,0)</f>
        <v>2.9051</v>
      </c>
      <c r="T847" s="44">
        <f t="shared" si="95"/>
        <v>5.1165488871861227</v>
      </c>
      <c r="U847" s="88">
        <f t="shared" si="96"/>
        <v>8.4819228141807379</v>
      </c>
      <c r="V847" s="91">
        <f t="shared" si="97"/>
        <v>8.4819228141807379</v>
      </c>
    </row>
    <row r="848" spans="1:22" ht="16">
      <c r="A848" s="35">
        <v>2019</v>
      </c>
      <c r="B848" s="36">
        <v>43542</v>
      </c>
      <c r="C848" s="38" t="s">
        <v>394</v>
      </c>
      <c r="D848" s="38" t="s">
        <v>367</v>
      </c>
      <c r="E848" s="12">
        <v>5</v>
      </c>
      <c r="F848" s="37">
        <v>0.390972222222222</v>
      </c>
      <c r="G848" s="12">
        <v>30</v>
      </c>
      <c r="H848" s="12" t="s">
        <v>280</v>
      </c>
      <c r="I848" s="38" t="str">
        <f>VLOOKUP(H848,'Species List'!A$2:J$202,2,0)</f>
        <v>Redband Parrotfish</v>
      </c>
      <c r="J848" s="38" t="str">
        <f>VLOOKUP(H848,'Species List'!A$2:J$202,3,0)</f>
        <v>Sparisoma aurofrenatum</v>
      </c>
      <c r="K848" s="38" t="str">
        <f>VLOOKUP(H848,'Species List'!A$2:J$202,4,0)</f>
        <v>Scaridae</v>
      </c>
      <c r="L848" s="38" t="str">
        <f>VLOOKUP(H848,'Species List'!A$2:J$202,5,0)</f>
        <v>Herbivore</v>
      </c>
      <c r="M848" s="59">
        <v>15</v>
      </c>
      <c r="N848" s="59">
        <v>1</v>
      </c>
      <c r="O848" s="59" t="s">
        <v>368</v>
      </c>
      <c r="P848" s="44">
        <f>VLOOKUP(H848,'Species List'!A$2:J$202,6,0)</f>
        <v>1.072E-2</v>
      </c>
      <c r="Q848" s="44">
        <f>VLOOKUP(H848,'Species List'!A$2:J$202,7,0)</f>
        <v>3.12</v>
      </c>
      <c r="R848" s="44">
        <f>VLOOKUP(H848,'Species List'!A$2:J$202,8,0)</f>
        <v>-4.0781000000000001</v>
      </c>
      <c r="S848" s="44">
        <f>VLOOKUP(H848,'Species List'!A$2:J$202,9,0)</f>
        <v>2.7437999999999998</v>
      </c>
      <c r="T848" s="44">
        <f t="shared" si="95"/>
        <v>50.072527485111436</v>
      </c>
      <c r="U848" s="88">
        <f t="shared" si="96"/>
        <v>78.101467931149301</v>
      </c>
      <c r="V848" s="91">
        <f t="shared" si="97"/>
        <v>78.101467931149301</v>
      </c>
    </row>
    <row r="849" spans="1:22" ht="16">
      <c r="A849" s="35">
        <v>2019</v>
      </c>
      <c r="B849" s="36">
        <v>43542</v>
      </c>
      <c r="C849" s="38" t="s">
        <v>394</v>
      </c>
      <c r="D849" s="38" t="s">
        <v>367</v>
      </c>
      <c r="E849" s="12">
        <v>5</v>
      </c>
      <c r="F849" s="37">
        <v>0.390972222222222</v>
      </c>
      <c r="G849" s="12">
        <v>30</v>
      </c>
      <c r="H849" s="12" t="s">
        <v>237</v>
      </c>
      <c r="I849" s="38" t="str">
        <f>VLOOKUP(H849,'Species List'!A$2:J$202,2,0)</f>
        <v>Blue Tang</v>
      </c>
      <c r="J849" s="38" t="str">
        <f>VLOOKUP(H849,'Species List'!A$2:J$202,3,0)</f>
        <v>Acanthurus coeruleus</v>
      </c>
      <c r="K849" s="38" t="str">
        <f>VLOOKUP(H849,'Species List'!A$2:J$202,4,0)</f>
        <v>Acanthuridae</v>
      </c>
      <c r="L849" s="38" t="str">
        <f>VLOOKUP(H849,'Species List'!A$2:J$202,5,0)</f>
        <v>Herbivore</v>
      </c>
      <c r="M849" s="59">
        <v>16</v>
      </c>
      <c r="N849" s="59">
        <v>1</v>
      </c>
      <c r="O849" s="59"/>
      <c r="P849" s="44">
        <f>VLOOKUP(H849,'Species List'!A$2:J$202,6,0)</f>
        <v>2.512E-2</v>
      </c>
      <c r="Q849" s="44">
        <f>VLOOKUP(H849,'Species List'!A$2:J$202,7,0)</f>
        <v>2.96</v>
      </c>
      <c r="R849" s="44">
        <f>VLOOKUP(H849,'Species List'!A$2:J$202,8,0)</f>
        <v>-2.8241999999999998</v>
      </c>
      <c r="S849" s="44">
        <f>VLOOKUP(H849,'Species List'!A$2:J$202,9,0)</f>
        <v>2.2637999999999998</v>
      </c>
      <c r="T849" s="44">
        <f t="shared" si="95"/>
        <v>92.090489985886919</v>
      </c>
      <c r="U849" s="88">
        <f t="shared" si="96"/>
        <v>146.38171018501848</v>
      </c>
      <c r="V849" s="91">
        <f t="shared" si="97"/>
        <v>146.38171018501848</v>
      </c>
    </row>
    <row r="850" spans="1:22" ht="16">
      <c r="A850" s="35">
        <v>2019</v>
      </c>
      <c r="B850" s="36">
        <v>43542</v>
      </c>
      <c r="C850" s="38" t="s">
        <v>394</v>
      </c>
      <c r="D850" s="38" t="s">
        <v>367</v>
      </c>
      <c r="E850" s="12">
        <v>5</v>
      </c>
      <c r="F850" s="37">
        <v>0.390972222222222</v>
      </c>
      <c r="G850" s="12">
        <v>30</v>
      </c>
      <c r="H850" s="12" t="s">
        <v>280</v>
      </c>
      <c r="I850" s="38" t="str">
        <f>VLOOKUP(H850,'Species List'!A$2:J$202,2,0)</f>
        <v>Redband Parrotfish</v>
      </c>
      <c r="J850" s="38" t="str">
        <f>VLOOKUP(H850,'Species List'!A$2:J$202,3,0)</f>
        <v>Sparisoma aurofrenatum</v>
      </c>
      <c r="K850" s="38" t="str">
        <f>VLOOKUP(H850,'Species List'!A$2:J$202,4,0)</f>
        <v>Scaridae</v>
      </c>
      <c r="L850" s="38" t="str">
        <f>VLOOKUP(H850,'Species List'!A$2:J$202,5,0)</f>
        <v>Herbivore</v>
      </c>
      <c r="M850" s="59">
        <v>14</v>
      </c>
      <c r="N850" s="59">
        <v>2</v>
      </c>
      <c r="O850" s="59" t="s">
        <v>368</v>
      </c>
      <c r="P850" s="44">
        <f>VLOOKUP(H850,'Species List'!A$2:J$202,6,0)</f>
        <v>1.072E-2</v>
      </c>
      <c r="Q850" s="44">
        <f>VLOOKUP(H850,'Species List'!A$2:J$202,7,0)</f>
        <v>3.12</v>
      </c>
      <c r="R850" s="44">
        <f>VLOOKUP(H850,'Species List'!A$2:J$202,8,0)</f>
        <v>-4.0781000000000001</v>
      </c>
      <c r="S850" s="44">
        <f>VLOOKUP(H850,'Species List'!A$2:J$202,9,0)</f>
        <v>2.7437999999999998</v>
      </c>
      <c r="T850" s="44">
        <f t="shared" si="95"/>
        <v>40.375160027328299</v>
      </c>
      <c r="U850" s="88">
        <f t="shared" si="96"/>
        <v>64.631778134170816</v>
      </c>
      <c r="V850" s="91">
        <f t="shared" si="97"/>
        <v>129.26355626834163</v>
      </c>
    </row>
    <row r="851" spans="1:22" ht="16">
      <c r="A851" s="35">
        <v>2019</v>
      </c>
      <c r="B851" s="36">
        <v>43542</v>
      </c>
      <c r="C851" s="38" t="s">
        <v>394</v>
      </c>
      <c r="D851" s="38" t="s">
        <v>367</v>
      </c>
      <c r="E851" s="12">
        <v>5</v>
      </c>
      <c r="F851" s="37">
        <v>0.390972222222222</v>
      </c>
      <c r="G851" s="12">
        <v>30</v>
      </c>
      <c r="H851" s="12" t="s">
        <v>239</v>
      </c>
      <c r="I851" s="38" t="str">
        <f>VLOOKUP(H851,'Species List'!A$2:J$202,2,0)</f>
        <v>Brown Chromis</v>
      </c>
      <c r="J851" s="38" t="str">
        <f>VLOOKUP(H851,'Species List'!A$2:J$202,3,0)</f>
        <v>Chromis multilineata</v>
      </c>
      <c r="K851" s="38" t="str">
        <f>VLOOKUP(H851,'Species List'!A$2:J$202,4,0)</f>
        <v>Pomacentridae</v>
      </c>
      <c r="L851" s="38" t="str">
        <f>VLOOKUP(H851,'Species List'!A$2:J$202,5,0)</f>
        <v>Planktivore</v>
      </c>
      <c r="M851" s="59">
        <v>12</v>
      </c>
      <c r="N851" s="59">
        <v>20</v>
      </c>
      <c r="O851" s="59"/>
      <c r="P851" s="44">
        <f>VLOOKUP(H851,'Species List'!A$2:J$202,6,0)</f>
        <v>1.4789999999999999E-2</v>
      </c>
      <c r="Q851" s="44">
        <f>VLOOKUP(H851,'Species List'!A$2:J$202,7,0)</f>
        <v>2.98</v>
      </c>
      <c r="R851" s="44" t="str">
        <f>VLOOKUP(H851,'Species List'!A$2:J$202,8,0)</f>
        <v>NA</v>
      </c>
      <c r="S851" s="44" t="str">
        <f>VLOOKUP(H851,'Species List'!A$2:J$202,9,0)</f>
        <v>NA</v>
      </c>
      <c r="T851" s="44">
        <f t="shared" si="95"/>
        <v>24.318024250762754</v>
      </c>
      <c r="U851" s="87" t="s">
        <v>450</v>
      </c>
      <c r="V851" s="91">
        <f t="shared" ref="V851:V861" si="98">N851*T851</f>
        <v>486.36048501525511</v>
      </c>
    </row>
    <row r="852" spans="1:22" ht="16">
      <c r="A852" s="35">
        <v>2019</v>
      </c>
      <c r="B852" s="36">
        <v>43542</v>
      </c>
      <c r="C852" s="38" t="s">
        <v>394</v>
      </c>
      <c r="D852" s="38" t="s">
        <v>367</v>
      </c>
      <c r="E852" s="12">
        <v>5</v>
      </c>
      <c r="F852" s="37">
        <v>0.390972222222222</v>
      </c>
      <c r="G852" s="12">
        <v>30</v>
      </c>
      <c r="H852" s="12" t="s">
        <v>239</v>
      </c>
      <c r="I852" s="38" t="str">
        <f>VLOOKUP(H852,'Species List'!A$2:J$202,2,0)</f>
        <v>Brown Chromis</v>
      </c>
      <c r="J852" s="38" t="str">
        <f>VLOOKUP(H852,'Species List'!A$2:J$202,3,0)</f>
        <v>Chromis multilineata</v>
      </c>
      <c r="K852" s="38" t="str">
        <f>VLOOKUP(H852,'Species List'!A$2:J$202,4,0)</f>
        <v>Pomacentridae</v>
      </c>
      <c r="L852" s="38" t="str">
        <f>VLOOKUP(H852,'Species List'!A$2:J$202,5,0)</f>
        <v>Planktivore</v>
      </c>
      <c r="M852" s="59">
        <v>3</v>
      </c>
      <c r="N852" s="59">
        <v>15</v>
      </c>
      <c r="O852" s="59"/>
      <c r="P852" s="44">
        <f>VLOOKUP(H852,'Species List'!A$2:J$202,6,0)</f>
        <v>1.4789999999999999E-2</v>
      </c>
      <c r="Q852" s="44">
        <f>VLOOKUP(H852,'Species List'!A$2:J$202,7,0)</f>
        <v>2.98</v>
      </c>
      <c r="R852" s="44" t="str">
        <f>VLOOKUP(H852,'Species List'!A$2:J$202,8,0)</f>
        <v>NA</v>
      </c>
      <c r="S852" s="44" t="str">
        <f>VLOOKUP(H852,'Species List'!A$2:J$202,9,0)</f>
        <v>NA</v>
      </c>
      <c r="T852" s="44">
        <f t="shared" si="95"/>
        <v>0.39065151514322999</v>
      </c>
      <c r="U852" s="87" t="s">
        <v>450</v>
      </c>
      <c r="V852" s="91">
        <f t="shared" si="98"/>
        <v>5.8597727271484494</v>
      </c>
    </row>
    <row r="853" spans="1:22" ht="16">
      <c r="A853" s="35">
        <v>2019</v>
      </c>
      <c r="B853" s="36">
        <v>43542</v>
      </c>
      <c r="C853" s="38" t="s">
        <v>394</v>
      </c>
      <c r="D853" s="38" t="s">
        <v>367</v>
      </c>
      <c r="E853" s="12">
        <v>5</v>
      </c>
      <c r="F853" s="37">
        <v>0.390972222222222</v>
      </c>
      <c r="G853" s="12">
        <v>30</v>
      </c>
      <c r="H853" s="12" t="s">
        <v>239</v>
      </c>
      <c r="I853" s="38" t="str">
        <f>VLOOKUP(H853,'Species List'!A$2:J$202,2,0)</f>
        <v>Brown Chromis</v>
      </c>
      <c r="J853" s="38" t="str">
        <f>VLOOKUP(H853,'Species List'!A$2:J$202,3,0)</f>
        <v>Chromis multilineata</v>
      </c>
      <c r="K853" s="38" t="str">
        <f>VLOOKUP(H853,'Species List'!A$2:J$202,4,0)</f>
        <v>Pomacentridae</v>
      </c>
      <c r="L853" s="38" t="str">
        <f>VLOOKUP(H853,'Species List'!A$2:J$202,5,0)</f>
        <v>Planktivore</v>
      </c>
      <c r="M853" s="59">
        <v>10</v>
      </c>
      <c r="N853" s="59">
        <v>20</v>
      </c>
      <c r="O853" s="59"/>
      <c r="P853" s="44">
        <f>VLOOKUP(H853,'Species List'!A$2:J$202,6,0)</f>
        <v>1.4789999999999999E-2</v>
      </c>
      <c r="Q853" s="44">
        <f>VLOOKUP(H853,'Species List'!A$2:J$202,7,0)</f>
        <v>2.98</v>
      </c>
      <c r="R853" s="44" t="str">
        <f>VLOOKUP(H853,'Species List'!A$2:J$202,8,0)</f>
        <v>NA</v>
      </c>
      <c r="S853" s="44" t="str">
        <f>VLOOKUP(H853,'Species List'!A$2:J$202,9,0)</f>
        <v>NA</v>
      </c>
      <c r="T853" s="44">
        <f t="shared" si="95"/>
        <v>14.124340347257048</v>
      </c>
      <c r="U853" s="87" t="s">
        <v>450</v>
      </c>
      <c r="V853" s="91">
        <f t="shared" si="98"/>
        <v>282.48680694514098</v>
      </c>
    </row>
    <row r="854" spans="1:22" ht="16">
      <c r="A854" s="35">
        <v>2019</v>
      </c>
      <c r="B854" s="36">
        <v>43542</v>
      </c>
      <c r="C854" s="38" t="s">
        <v>394</v>
      </c>
      <c r="D854" s="38" t="s">
        <v>367</v>
      </c>
      <c r="E854" s="12">
        <v>6</v>
      </c>
      <c r="F854" s="37">
        <v>0.39930555555555602</v>
      </c>
      <c r="G854" s="12">
        <v>30</v>
      </c>
      <c r="H854" s="12" t="s">
        <v>254</v>
      </c>
      <c r="I854" s="38" t="str">
        <f>VLOOKUP(H854,'Species List'!A$2:J$202,2,0)</f>
        <v>Glass Eye Snapper</v>
      </c>
      <c r="J854" s="38" t="str">
        <f>VLOOKUP(H854,'Species List'!A$2:J$202,3,0)</f>
        <v>Heteropriacanthus cruentatus</v>
      </c>
      <c r="K854" s="38" t="str">
        <f>VLOOKUP(H854,'Species List'!A$2:J$202,4,0)</f>
        <v>Priacanthidae</v>
      </c>
      <c r="L854" s="38" t="str">
        <f>VLOOKUP(H854,'Species List'!A$2:J$202,5,0)</f>
        <v>Carnivore</v>
      </c>
      <c r="M854" s="59">
        <v>24</v>
      </c>
      <c r="N854" s="59">
        <v>1</v>
      </c>
      <c r="O854" s="59"/>
      <c r="P854" s="44">
        <f>VLOOKUP(H854,'Species List'!A$2:J$202,6,0)</f>
        <v>1.738E-2</v>
      </c>
      <c r="Q854" s="44">
        <f>VLOOKUP(H854,'Species List'!A$2:J$202,7,0)</f>
        <v>2.9</v>
      </c>
      <c r="R854" s="44" t="str">
        <f>VLOOKUP(H854,'Species List'!A$2:J$202,8,0)</f>
        <v>NA</v>
      </c>
      <c r="S854" s="44" t="str">
        <f>VLOOKUP(H854,'Species List'!A$2:J$202,9,0)</f>
        <v>NA</v>
      </c>
      <c r="T854" s="44">
        <f t="shared" si="95"/>
        <v>174.84868606921785</v>
      </c>
      <c r="U854" s="87" t="s">
        <v>450</v>
      </c>
      <c r="V854" s="91">
        <f t="shared" si="98"/>
        <v>174.84868606921785</v>
      </c>
    </row>
    <row r="855" spans="1:22" ht="16">
      <c r="A855" s="35">
        <v>2019</v>
      </c>
      <c r="B855" s="36">
        <v>43542</v>
      </c>
      <c r="C855" s="38" t="s">
        <v>394</v>
      </c>
      <c r="D855" s="38" t="s">
        <v>367</v>
      </c>
      <c r="E855" s="12">
        <v>6</v>
      </c>
      <c r="F855" s="37">
        <v>0.39930555555555602</v>
      </c>
      <c r="G855" s="12">
        <v>30</v>
      </c>
      <c r="H855" s="12" t="s">
        <v>238</v>
      </c>
      <c r="I855" s="38" t="str">
        <f>VLOOKUP(H855,'Species List'!A$2:J$202,2,0)</f>
        <v>Bluehead Wrasse</v>
      </c>
      <c r="J855" s="38" t="str">
        <f>VLOOKUP(H855,'Species List'!A$2:J$202,3,0)</f>
        <v>Thalassoma bifasciatum</v>
      </c>
      <c r="K855" s="38" t="str">
        <f>VLOOKUP(H855,'Species List'!A$2:J$202,4,0)</f>
        <v>Labridae</v>
      </c>
      <c r="L855" s="38" t="str">
        <f>VLOOKUP(H855,'Species List'!A$2:J$202,5,0)</f>
        <v>Carnivore</v>
      </c>
      <c r="M855" s="59">
        <v>6</v>
      </c>
      <c r="N855" s="59">
        <v>4</v>
      </c>
      <c r="O855" s="59"/>
      <c r="P855" s="44">
        <f>VLOOKUP(H855,'Species List'!A$2:J$202,6,0)</f>
        <v>8.9099999999999995E-3</v>
      </c>
      <c r="Q855" s="44">
        <f>VLOOKUP(H855,'Species List'!A$2:J$202,7,0)</f>
        <v>3.01</v>
      </c>
      <c r="R855" s="44" t="str">
        <f>VLOOKUP(H855,'Species List'!A$2:J$202,8,0)</f>
        <v>NA</v>
      </c>
      <c r="S855" s="44" t="str">
        <f>VLOOKUP(H855,'Species List'!A$2:J$202,9,0)</f>
        <v>NA</v>
      </c>
      <c r="T855" s="44">
        <f t="shared" si="95"/>
        <v>1.9593542699963782</v>
      </c>
      <c r="U855" s="87" t="s">
        <v>450</v>
      </c>
      <c r="V855" s="91">
        <f t="shared" si="98"/>
        <v>7.8374170799855127</v>
      </c>
    </row>
    <row r="856" spans="1:22" ht="16">
      <c r="A856" s="35">
        <v>2019</v>
      </c>
      <c r="B856" s="36">
        <v>43542</v>
      </c>
      <c r="C856" s="38" t="s">
        <v>394</v>
      </c>
      <c r="D856" s="38" t="s">
        <v>367</v>
      </c>
      <c r="E856" s="12">
        <v>6</v>
      </c>
      <c r="F856" s="37">
        <v>0.39930555555555602</v>
      </c>
      <c r="G856" s="12">
        <v>30</v>
      </c>
      <c r="H856" s="12" t="s">
        <v>253</v>
      </c>
      <c r="I856" s="38" t="str">
        <f>VLOOKUP(H856,'Species List'!A$2:J$202,2,0)</f>
        <v>French Grunt</v>
      </c>
      <c r="J856" s="38" t="str">
        <f>VLOOKUP(H856,'Species List'!A$2:J$202,3,0)</f>
        <v>Haemulon flavolineatum</v>
      </c>
      <c r="K856" s="38" t="str">
        <f>VLOOKUP(H856,'Species List'!A$2:J$202,4,0)</f>
        <v>Haemulidae</v>
      </c>
      <c r="L856" s="38" t="str">
        <f>VLOOKUP(H856,'Species List'!A$2:J$202,5,0)</f>
        <v>Carnivore</v>
      </c>
      <c r="M856" s="59">
        <v>15</v>
      </c>
      <c r="N856" s="59">
        <v>1</v>
      </c>
      <c r="O856" s="59"/>
      <c r="P856" s="44">
        <f>VLOOKUP(H856,'Species List'!A$2:J$202,6,0)</f>
        <v>1.349E-2</v>
      </c>
      <c r="Q856" s="44">
        <f>VLOOKUP(H856,'Species List'!A$2:J$202,7,0)</f>
        <v>3</v>
      </c>
      <c r="R856" s="44" t="str">
        <f>VLOOKUP(H856,'Species List'!A$2:J$202,8,0)</f>
        <v>NA</v>
      </c>
      <c r="S856" s="44" t="str">
        <f>VLOOKUP(H856,'Species List'!A$2:J$202,9,0)</f>
        <v>NA</v>
      </c>
      <c r="T856" s="44">
        <f t="shared" si="95"/>
        <v>45.528750000000002</v>
      </c>
      <c r="U856" s="87" t="s">
        <v>450</v>
      </c>
      <c r="V856" s="91">
        <f t="shared" si="98"/>
        <v>45.528750000000002</v>
      </c>
    </row>
    <row r="857" spans="1:22" ht="16">
      <c r="A857" s="35">
        <v>2019</v>
      </c>
      <c r="B857" s="36">
        <v>43542</v>
      </c>
      <c r="C857" s="38" t="s">
        <v>394</v>
      </c>
      <c r="D857" s="38" t="s">
        <v>367</v>
      </c>
      <c r="E857" s="12">
        <v>6</v>
      </c>
      <c r="F857" s="37">
        <v>0.39930555555555602</v>
      </c>
      <c r="G857" s="12">
        <v>30</v>
      </c>
      <c r="H857" s="12" t="s">
        <v>236</v>
      </c>
      <c r="I857" s="38" t="str">
        <f>VLOOKUP(H857,'Species List'!A$2:J$202,2,0)</f>
        <v>Blue Striped Grunt</v>
      </c>
      <c r="J857" s="38" t="str">
        <f>VLOOKUP(H857,'Species List'!A$2:J$202,3,0)</f>
        <v>Haemulon sciurus</v>
      </c>
      <c r="K857" s="38" t="str">
        <f>VLOOKUP(H857,'Species List'!A$2:J$202,4,0)</f>
        <v>Haemulidae</v>
      </c>
      <c r="L857" s="38" t="str">
        <f>VLOOKUP(H857,'Species List'!A$2:J$202,5,0)</f>
        <v>Carnivore</v>
      </c>
      <c r="M857" s="59">
        <v>18</v>
      </c>
      <c r="N857" s="59">
        <v>1</v>
      </c>
      <c r="O857" s="59"/>
      <c r="P857" s="44">
        <f>VLOOKUP(H857,'Species List'!A$2:J$202,6,0)</f>
        <v>1.549E-2</v>
      </c>
      <c r="Q857" s="44">
        <f>VLOOKUP(H857,'Species List'!A$2:J$202,7,0)</f>
        <v>2.98</v>
      </c>
      <c r="R857" s="44" t="str">
        <f>VLOOKUP(H857,'Species List'!A$2:J$202,8,0)</f>
        <v>NA</v>
      </c>
      <c r="S857" s="44" t="str">
        <f>VLOOKUP(H857,'Species List'!A$2:J$202,9,0)</f>
        <v>NA</v>
      </c>
      <c r="T857" s="44">
        <f t="shared" si="95"/>
        <v>85.26356416759414</v>
      </c>
      <c r="U857" s="87" t="s">
        <v>450</v>
      </c>
      <c r="V857" s="91">
        <f t="shared" si="98"/>
        <v>85.26356416759414</v>
      </c>
    </row>
    <row r="858" spans="1:22" ht="16">
      <c r="A858" s="35">
        <v>2019</v>
      </c>
      <c r="B858" s="36">
        <v>43542</v>
      </c>
      <c r="C858" s="38" t="s">
        <v>394</v>
      </c>
      <c r="D858" s="38" t="s">
        <v>367</v>
      </c>
      <c r="E858" s="12">
        <v>6</v>
      </c>
      <c r="F858" s="37">
        <v>0.39930555555555602</v>
      </c>
      <c r="G858" s="12">
        <v>30</v>
      </c>
      <c r="H858" s="12" t="s">
        <v>256</v>
      </c>
      <c r="I858" s="38" t="str">
        <f>VLOOKUP(H858,'Species List'!A$2:J$202,2,0)</f>
        <v>Graysby</v>
      </c>
      <c r="J858" s="38" t="str">
        <f>VLOOKUP(H858,'Species List'!A$2:J$202,3,0)</f>
        <v>Cephalopholis cruentata</v>
      </c>
      <c r="K858" s="38" t="str">
        <f>VLOOKUP(H858,'Species List'!A$2:J$202,4,0)</f>
        <v>Serranidae</v>
      </c>
      <c r="L858" s="38" t="str">
        <f>VLOOKUP(H858,'Species List'!A$2:J$202,5,0)</f>
        <v>Carnivore</v>
      </c>
      <c r="M858" s="59">
        <v>18</v>
      </c>
      <c r="N858" s="59">
        <v>1</v>
      </c>
      <c r="O858" s="59"/>
      <c r="P858" s="44">
        <f>VLOOKUP(H858,'Species List'!A$2:J$202,6,0)</f>
        <v>1.1220000000000001E-2</v>
      </c>
      <c r="Q858" s="44">
        <f>VLOOKUP(H858,'Species List'!A$2:J$202,7,0)</f>
        <v>3.07</v>
      </c>
      <c r="R858" s="44" t="str">
        <f>VLOOKUP(H858,'Species List'!A$2:J$202,8,0)</f>
        <v>NA</v>
      </c>
      <c r="S858" s="44" t="str">
        <f>VLOOKUP(H858,'Species List'!A$2:J$202,9,0)</f>
        <v>NA</v>
      </c>
      <c r="T858" s="44">
        <f t="shared" si="95"/>
        <v>80.10865637643586</v>
      </c>
      <c r="U858" s="87" t="s">
        <v>450</v>
      </c>
      <c r="V858" s="91">
        <f t="shared" si="98"/>
        <v>80.10865637643586</v>
      </c>
    </row>
    <row r="859" spans="1:22" ht="16">
      <c r="A859" s="35">
        <v>2019</v>
      </c>
      <c r="B859" s="36">
        <v>43542</v>
      </c>
      <c r="C859" s="38" t="s">
        <v>394</v>
      </c>
      <c r="D859" s="38" t="s">
        <v>367</v>
      </c>
      <c r="E859" s="12">
        <v>6</v>
      </c>
      <c r="F859" s="37">
        <v>0.39930555555555602</v>
      </c>
      <c r="G859" s="12">
        <v>30</v>
      </c>
      <c r="H859" s="12" t="s">
        <v>256</v>
      </c>
      <c r="I859" s="38" t="str">
        <f>VLOOKUP(H859,'Species List'!A$2:J$202,2,0)</f>
        <v>Graysby</v>
      </c>
      <c r="J859" s="38" t="str">
        <f>VLOOKUP(H859,'Species List'!A$2:J$202,3,0)</f>
        <v>Cephalopholis cruentata</v>
      </c>
      <c r="K859" s="38" t="str">
        <f>VLOOKUP(H859,'Species List'!A$2:J$202,4,0)</f>
        <v>Serranidae</v>
      </c>
      <c r="L859" s="38" t="str">
        <f>VLOOKUP(H859,'Species List'!A$2:J$202,5,0)</f>
        <v>Carnivore</v>
      </c>
      <c r="M859" s="59">
        <v>14</v>
      </c>
      <c r="N859" s="59">
        <v>1</v>
      </c>
      <c r="O859" s="59"/>
      <c r="P859" s="44">
        <f>VLOOKUP(H859,'Species List'!A$2:J$202,6,0)</f>
        <v>1.1220000000000001E-2</v>
      </c>
      <c r="Q859" s="44">
        <f>VLOOKUP(H859,'Species List'!A$2:J$202,7,0)</f>
        <v>3.07</v>
      </c>
      <c r="R859" s="44" t="str">
        <f>VLOOKUP(H859,'Species List'!A$2:J$202,8,0)</f>
        <v>NA</v>
      </c>
      <c r="S859" s="44" t="str">
        <f>VLOOKUP(H859,'Species List'!A$2:J$202,9,0)</f>
        <v>NA</v>
      </c>
      <c r="T859" s="44">
        <f t="shared" si="95"/>
        <v>37.034452314396681</v>
      </c>
      <c r="U859" s="87" t="s">
        <v>450</v>
      </c>
      <c r="V859" s="91">
        <f t="shared" si="98"/>
        <v>37.034452314396681</v>
      </c>
    </row>
    <row r="860" spans="1:22" ht="16">
      <c r="A860" s="35">
        <v>2019</v>
      </c>
      <c r="B860" s="36">
        <v>43542</v>
      </c>
      <c r="C860" s="38" t="s">
        <v>394</v>
      </c>
      <c r="D860" s="38" t="s">
        <v>367</v>
      </c>
      <c r="E860" s="12">
        <v>6</v>
      </c>
      <c r="F860" s="37">
        <v>0.39930555555555602</v>
      </c>
      <c r="G860" s="12">
        <v>30</v>
      </c>
      <c r="H860" s="12" t="s">
        <v>238</v>
      </c>
      <c r="I860" s="38" t="str">
        <f>VLOOKUP(H860,'Species List'!A$2:J$202,2,0)</f>
        <v>Bluehead Wrasse</v>
      </c>
      <c r="J860" s="38" t="str">
        <f>VLOOKUP(H860,'Species List'!A$2:J$202,3,0)</f>
        <v>Thalassoma bifasciatum</v>
      </c>
      <c r="K860" s="38" t="str">
        <f>VLOOKUP(H860,'Species List'!A$2:J$202,4,0)</f>
        <v>Labridae</v>
      </c>
      <c r="L860" s="38" t="str">
        <f>VLOOKUP(H860,'Species List'!A$2:J$202,5,0)</f>
        <v>Carnivore</v>
      </c>
      <c r="M860" s="59">
        <v>5</v>
      </c>
      <c r="N860" s="59">
        <v>5</v>
      </c>
      <c r="O860" s="59"/>
      <c r="P860" s="44">
        <f>VLOOKUP(H860,'Species List'!A$2:J$202,6,0)</f>
        <v>8.9099999999999995E-3</v>
      </c>
      <c r="Q860" s="44">
        <f>VLOOKUP(H860,'Species List'!A$2:J$202,7,0)</f>
        <v>3.01</v>
      </c>
      <c r="R860" s="44" t="str">
        <f>VLOOKUP(H860,'Species List'!A$2:J$202,8,0)</f>
        <v>NA</v>
      </c>
      <c r="S860" s="44" t="str">
        <f>VLOOKUP(H860,'Species List'!A$2:J$202,9,0)</f>
        <v>NA</v>
      </c>
      <c r="T860" s="44">
        <f t="shared" si="95"/>
        <v>1.1318201385239828</v>
      </c>
      <c r="U860" s="87" t="s">
        <v>450</v>
      </c>
      <c r="V860" s="91">
        <f t="shared" si="98"/>
        <v>5.6591006926199139</v>
      </c>
    </row>
    <row r="861" spans="1:22" ht="16">
      <c r="A861" s="35">
        <v>2019</v>
      </c>
      <c r="B861" s="36">
        <v>43542</v>
      </c>
      <c r="C861" s="38" t="s">
        <v>394</v>
      </c>
      <c r="D861" s="38" t="s">
        <v>367</v>
      </c>
      <c r="E861" s="12">
        <v>6</v>
      </c>
      <c r="F861" s="37">
        <v>0.39930555555555602</v>
      </c>
      <c r="G861" s="12">
        <v>30</v>
      </c>
      <c r="H861" s="12" t="s">
        <v>233</v>
      </c>
      <c r="I861" s="38" t="str">
        <f>VLOOKUP(H861,'Species List'!A$2:J$202,2,0)</f>
        <v>Blackbar soldierfish</v>
      </c>
      <c r="J861" s="38" t="str">
        <f>VLOOKUP(H861,'Species List'!A$2:J$202,3,0)</f>
        <v xml:space="preserve">Myripristis jacobus </v>
      </c>
      <c r="K861" s="38" t="str">
        <f>VLOOKUP(H861,'Species List'!A$2:J$202,4,0)</f>
        <v>Holocentridae</v>
      </c>
      <c r="L861" s="38" t="str">
        <f>VLOOKUP(H861,'Species List'!A$2:J$202,5,0)</f>
        <v>Carnivore</v>
      </c>
      <c r="M861" s="59">
        <v>18</v>
      </c>
      <c r="N861" s="59">
        <v>2</v>
      </c>
      <c r="O861" s="59"/>
      <c r="P861" s="44">
        <f>VLOOKUP(H861,'Species List'!A$2:J$202,6,0)</f>
        <v>1.2019999999999999E-2</v>
      </c>
      <c r="Q861" s="44">
        <f>VLOOKUP(H861,'Species List'!A$2:J$202,7,0)</f>
        <v>3.06</v>
      </c>
      <c r="R861" s="44" t="str">
        <f>VLOOKUP(H861,'Species List'!A$2:J$202,8,0)</f>
        <v>NA</v>
      </c>
      <c r="S861" s="44" t="str">
        <f>VLOOKUP(H861,'Species List'!A$2:J$202,9,0)</f>
        <v>NA</v>
      </c>
      <c r="T861" s="44">
        <f t="shared" si="95"/>
        <v>83.375477327526866</v>
      </c>
      <c r="U861" s="87" t="s">
        <v>450</v>
      </c>
      <c r="V861" s="91">
        <f t="shared" si="98"/>
        <v>166.75095465505373</v>
      </c>
    </row>
    <row r="862" spans="1:22" ht="16">
      <c r="A862" s="35">
        <v>2019</v>
      </c>
      <c r="B862" s="36">
        <v>43542</v>
      </c>
      <c r="C862" s="38" t="s">
        <v>394</v>
      </c>
      <c r="D862" s="38" t="s">
        <v>367</v>
      </c>
      <c r="E862" s="12">
        <v>6</v>
      </c>
      <c r="F862" s="37">
        <v>0.39930555555555558</v>
      </c>
      <c r="G862" s="12">
        <v>30</v>
      </c>
      <c r="H862" s="12" t="s">
        <v>274</v>
      </c>
      <c r="I862" s="38" t="str">
        <f>VLOOKUP(H862,'Species List'!A$2:J$202,2,0)</f>
        <v>Princess Parrotfish</v>
      </c>
      <c r="J862" s="38" t="str">
        <f>VLOOKUP(H862,'Species List'!A$2:J$202,3,0)</f>
        <v>Scarus taeniopterus</v>
      </c>
      <c r="K862" s="38" t="str">
        <f>VLOOKUP(H862,'Species List'!A$2:J$202,4,0)</f>
        <v>Scaridae</v>
      </c>
      <c r="L862" s="38" t="str">
        <f>VLOOKUP(H862,'Species List'!A$2:J$202,5,0)</f>
        <v>Herbivore</v>
      </c>
      <c r="M862" s="59">
        <v>26</v>
      </c>
      <c r="N862" s="59">
        <v>1</v>
      </c>
      <c r="O862" s="59" t="s">
        <v>369</v>
      </c>
      <c r="P862" s="44">
        <f>VLOOKUP(H862,'Species List'!A$2:J$202,6,0)</f>
        <v>3.3500000000000002E-2</v>
      </c>
      <c r="Q862" s="44">
        <f>VLOOKUP(H862,'Species List'!A$2:J$202,7,0)</f>
        <v>2.7086000000000001</v>
      </c>
      <c r="R862" s="44">
        <f>VLOOKUP(H862,'Species List'!A$2:J$202,8,0)</f>
        <v>-3.2256999999999998</v>
      </c>
      <c r="S862" s="44">
        <f>VLOOKUP(H862,'Species List'!A$2:J$202,9,0)</f>
        <v>2.3852000000000002</v>
      </c>
      <c r="T862" s="44">
        <f t="shared" si="95"/>
        <v>227.84610949992882</v>
      </c>
      <c r="U862" s="88">
        <f t="shared" ref="U862:U877" si="99">10^(R862+(S862*LOG(M862*10)))</f>
        <v>342.3689962482149</v>
      </c>
      <c r="V862" s="91">
        <f t="shared" ref="V862:V877" si="100">N862*U862</f>
        <v>342.3689962482149</v>
      </c>
    </row>
    <row r="863" spans="1:22" ht="16">
      <c r="A863" s="35">
        <v>2019</v>
      </c>
      <c r="B863" s="36">
        <v>43542</v>
      </c>
      <c r="C863" s="38" t="s">
        <v>394</v>
      </c>
      <c r="D863" s="38" t="s">
        <v>367</v>
      </c>
      <c r="E863" s="12">
        <v>6</v>
      </c>
      <c r="F863" s="37">
        <v>0.39930555555555558</v>
      </c>
      <c r="G863" s="12">
        <v>30</v>
      </c>
      <c r="H863" s="12" t="s">
        <v>274</v>
      </c>
      <c r="I863" s="38" t="str">
        <f>VLOOKUP(H863,'Species List'!A$2:J$202,2,0)</f>
        <v>Princess Parrotfish</v>
      </c>
      <c r="J863" s="38" t="str">
        <f>VLOOKUP(H863,'Species List'!A$2:J$202,3,0)</f>
        <v>Scarus taeniopterus</v>
      </c>
      <c r="K863" s="38" t="str">
        <f>VLOOKUP(H863,'Species List'!A$2:J$202,4,0)</f>
        <v>Scaridae</v>
      </c>
      <c r="L863" s="38" t="str">
        <f>VLOOKUP(H863,'Species List'!A$2:J$202,5,0)</f>
        <v>Herbivore</v>
      </c>
      <c r="M863" s="59">
        <v>23</v>
      </c>
      <c r="N863" s="59">
        <v>1</v>
      </c>
      <c r="O863" s="59" t="s">
        <v>369</v>
      </c>
      <c r="P863" s="44">
        <f>VLOOKUP(H863,'Species List'!A$2:J$202,6,0)</f>
        <v>3.3500000000000002E-2</v>
      </c>
      <c r="Q863" s="44">
        <f>VLOOKUP(H863,'Species List'!A$2:J$202,7,0)</f>
        <v>2.7086000000000001</v>
      </c>
      <c r="R863" s="44">
        <f>VLOOKUP(H863,'Species List'!A$2:J$202,8,0)</f>
        <v>-3.2256999999999998</v>
      </c>
      <c r="S863" s="44">
        <f>VLOOKUP(H863,'Species List'!A$2:J$202,9,0)</f>
        <v>2.3852000000000002</v>
      </c>
      <c r="T863" s="44">
        <f t="shared" si="95"/>
        <v>163.46351132632066</v>
      </c>
      <c r="U863" s="88">
        <f t="shared" si="99"/>
        <v>255.56020890468707</v>
      </c>
      <c r="V863" s="91">
        <f t="shared" si="100"/>
        <v>255.56020890468707</v>
      </c>
    </row>
    <row r="864" spans="1:22" ht="16">
      <c r="A864" s="35">
        <v>2019</v>
      </c>
      <c r="B864" s="36">
        <v>43542</v>
      </c>
      <c r="C864" s="38" t="s">
        <v>394</v>
      </c>
      <c r="D864" s="38" t="s">
        <v>367</v>
      </c>
      <c r="E864" s="12">
        <v>6</v>
      </c>
      <c r="F864" s="37">
        <v>0.39930555555555602</v>
      </c>
      <c r="G864" s="12">
        <v>30</v>
      </c>
      <c r="H864" s="12" t="s">
        <v>277</v>
      </c>
      <c r="I864" s="38" t="str">
        <f>VLOOKUP(H864,'Species List'!A$2:J$202,2,0)</f>
        <v>Queen Parrotfish</v>
      </c>
      <c r="J864" s="38" t="str">
        <f>VLOOKUP(H864,'Species List'!A$2:J$202,3,0)</f>
        <v>Scarus vetula</v>
      </c>
      <c r="K864" s="38" t="str">
        <f>VLOOKUP(H864,'Species List'!A$2:J$202,4,0)</f>
        <v>Scaridae</v>
      </c>
      <c r="L864" s="38" t="str">
        <f>VLOOKUP(H864,'Species List'!A$2:J$202,5,0)</f>
        <v>Herbivore</v>
      </c>
      <c r="M864" s="59">
        <v>33</v>
      </c>
      <c r="N864" s="59">
        <v>1</v>
      </c>
      <c r="O864" s="59" t="s">
        <v>369</v>
      </c>
      <c r="P864" s="44">
        <f>VLOOKUP(H864,'Species List'!A$2:J$202,6,0)</f>
        <v>1.38E-2</v>
      </c>
      <c r="Q864" s="44">
        <f>VLOOKUP(H864,'Species List'!A$2:J$202,7,0)</f>
        <v>3.03</v>
      </c>
      <c r="R864" s="44">
        <f>VLOOKUP(H864,'Species List'!A$2:J$202,8,0)</f>
        <v>-5.0162000000000004</v>
      </c>
      <c r="S864" s="44">
        <f>VLOOKUP(H864,'Species List'!A$2:J$202,9,0)</f>
        <v>3.1109</v>
      </c>
      <c r="T864" s="44">
        <f t="shared" si="95"/>
        <v>550.77766968219782</v>
      </c>
      <c r="U864" s="88">
        <f t="shared" si="99"/>
        <v>658.63531859738646</v>
      </c>
      <c r="V864" s="91">
        <f t="shared" si="100"/>
        <v>658.63531859738646</v>
      </c>
    </row>
    <row r="865" spans="1:22" ht="16">
      <c r="A865" s="35">
        <v>2019</v>
      </c>
      <c r="B865" s="36">
        <v>43542</v>
      </c>
      <c r="C865" s="38" t="s">
        <v>394</v>
      </c>
      <c r="D865" s="38" t="s">
        <v>367</v>
      </c>
      <c r="E865" s="12">
        <v>6</v>
      </c>
      <c r="F865" s="37">
        <v>0.39930555555555602</v>
      </c>
      <c r="G865" s="12">
        <v>30</v>
      </c>
      <c r="H865" s="12" t="s">
        <v>277</v>
      </c>
      <c r="I865" s="38" t="str">
        <f>VLOOKUP(H865,'Species List'!A$2:J$202,2,0)</f>
        <v>Queen Parrotfish</v>
      </c>
      <c r="J865" s="38" t="str">
        <f>VLOOKUP(H865,'Species List'!A$2:J$202,3,0)</f>
        <v>Scarus vetula</v>
      </c>
      <c r="K865" s="38" t="str">
        <f>VLOOKUP(H865,'Species List'!A$2:J$202,4,0)</f>
        <v>Scaridae</v>
      </c>
      <c r="L865" s="38" t="str">
        <f>VLOOKUP(H865,'Species List'!A$2:J$202,5,0)</f>
        <v>Herbivore</v>
      </c>
      <c r="M865" s="59">
        <v>23</v>
      </c>
      <c r="N865" s="59">
        <v>1</v>
      </c>
      <c r="O865" s="59" t="s">
        <v>368</v>
      </c>
      <c r="P865" s="44">
        <f>VLOOKUP(H865,'Species List'!A$2:J$202,6,0)</f>
        <v>1.38E-2</v>
      </c>
      <c r="Q865" s="44">
        <f>VLOOKUP(H865,'Species List'!A$2:J$202,7,0)</f>
        <v>3.03</v>
      </c>
      <c r="R865" s="44">
        <f>VLOOKUP(H865,'Species List'!A$2:J$202,8,0)</f>
        <v>-5.0162000000000004</v>
      </c>
      <c r="S865" s="44">
        <f>VLOOKUP(H865,'Species List'!A$2:J$202,9,0)</f>
        <v>3.1109</v>
      </c>
      <c r="T865" s="44">
        <f t="shared" si="95"/>
        <v>184.46519255545186</v>
      </c>
      <c r="U865" s="88">
        <f t="shared" si="99"/>
        <v>214.23929230422809</v>
      </c>
      <c r="V865" s="91">
        <f t="shared" si="100"/>
        <v>214.23929230422809</v>
      </c>
    </row>
    <row r="866" spans="1:22" ht="16">
      <c r="A866" s="35">
        <v>2019</v>
      </c>
      <c r="B866" s="36">
        <v>43542</v>
      </c>
      <c r="C866" s="38" t="s">
        <v>394</v>
      </c>
      <c r="D866" s="38" t="s">
        <v>367</v>
      </c>
      <c r="E866" s="12">
        <v>6</v>
      </c>
      <c r="F866" s="37">
        <v>0.39930555555555602</v>
      </c>
      <c r="G866" s="12">
        <v>30</v>
      </c>
      <c r="H866" s="12" t="s">
        <v>277</v>
      </c>
      <c r="I866" s="38" t="str">
        <f>VLOOKUP(H866,'Species List'!A$2:J$202,2,0)</f>
        <v>Queen Parrotfish</v>
      </c>
      <c r="J866" s="38" t="str">
        <f>VLOOKUP(H866,'Species List'!A$2:J$202,3,0)</f>
        <v>Scarus vetula</v>
      </c>
      <c r="K866" s="38" t="str">
        <f>VLOOKUP(H866,'Species List'!A$2:J$202,4,0)</f>
        <v>Scaridae</v>
      </c>
      <c r="L866" s="38" t="str">
        <f>VLOOKUP(H866,'Species List'!A$2:J$202,5,0)</f>
        <v>Herbivore</v>
      </c>
      <c r="M866" s="59">
        <v>20</v>
      </c>
      <c r="N866" s="59">
        <v>2</v>
      </c>
      <c r="O866" s="59"/>
      <c r="P866" s="44">
        <f>VLOOKUP(H866,'Species List'!A$2:J$202,6,0)</f>
        <v>1.38E-2</v>
      </c>
      <c r="Q866" s="44">
        <f>VLOOKUP(H866,'Species List'!A$2:J$202,7,0)</f>
        <v>3.03</v>
      </c>
      <c r="R866" s="44">
        <f>VLOOKUP(H866,'Species List'!A$2:J$202,8,0)</f>
        <v>-5.0162000000000004</v>
      </c>
      <c r="S866" s="44">
        <f>VLOOKUP(H866,'Species List'!A$2:J$202,9,0)</f>
        <v>3.1109</v>
      </c>
      <c r="T866" s="44">
        <f t="shared" si="95"/>
        <v>120.7813760748945</v>
      </c>
      <c r="U866" s="88">
        <f t="shared" si="99"/>
        <v>138.69928220116935</v>
      </c>
      <c r="V866" s="91">
        <f t="shared" si="100"/>
        <v>277.39856440233871</v>
      </c>
    </row>
    <row r="867" spans="1:22" ht="16">
      <c r="A867" s="35">
        <v>2019</v>
      </c>
      <c r="B867" s="36">
        <v>43542</v>
      </c>
      <c r="C867" s="38" t="s">
        <v>394</v>
      </c>
      <c r="D867" s="38" t="s">
        <v>367</v>
      </c>
      <c r="E867" s="12">
        <v>6</v>
      </c>
      <c r="F867" s="37">
        <v>0.39930555555555602</v>
      </c>
      <c r="G867" s="12">
        <v>30</v>
      </c>
      <c r="H867" s="12" t="s">
        <v>274</v>
      </c>
      <c r="I867" s="38" t="str">
        <f>VLOOKUP(H867,'Species List'!A$2:J$202,2,0)</f>
        <v>Princess Parrotfish</v>
      </c>
      <c r="J867" s="38" t="str">
        <f>VLOOKUP(H867,'Species List'!A$2:J$202,3,0)</f>
        <v>Scarus taeniopterus</v>
      </c>
      <c r="K867" s="38" t="str">
        <f>VLOOKUP(H867,'Species List'!A$2:J$202,4,0)</f>
        <v>Scaridae</v>
      </c>
      <c r="L867" s="38" t="str">
        <f>VLOOKUP(H867,'Species List'!A$2:J$202,5,0)</f>
        <v>Herbivore</v>
      </c>
      <c r="M867" s="59">
        <v>12</v>
      </c>
      <c r="N867" s="59">
        <v>1</v>
      </c>
      <c r="O867" s="59" t="s">
        <v>368</v>
      </c>
      <c r="P867" s="44">
        <f>VLOOKUP(H867,'Species List'!A$2:J$202,6,0)</f>
        <v>3.3500000000000002E-2</v>
      </c>
      <c r="Q867" s="44">
        <f>VLOOKUP(H867,'Species List'!A$2:J$202,7,0)</f>
        <v>2.7086000000000001</v>
      </c>
      <c r="R867" s="44">
        <f>VLOOKUP(H867,'Species List'!A$2:J$202,8,0)</f>
        <v>-3.2256999999999998</v>
      </c>
      <c r="S867" s="44">
        <f>VLOOKUP(H867,'Species List'!A$2:J$202,9,0)</f>
        <v>2.3852000000000002</v>
      </c>
      <c r="T867" s="44">
        <f t="shared" si="95"/>
        <v>28.061774480442775</v>
      </c>
      <c r="U867" s="88">
        <f t="shared" si="99"/>
        <v>54.145592205106873</v>
      </c>
      <c r="V867" s="91">
        <f t="shared" si="100"/>
        <v>54.145592205106873</v>
      </c>
    </row>
    <row r="868" spans="1:22" ht="16">
      <c r="A868" s="35">
        <v>2019</v>
      </c>
      <c r="B868" s="36">
        <v>43542</v>
      </c>
      <c r="C868" s="38" t="s">
        <v>394</v>
      </c>
      <c r="D868" s="38" t="s">
        <v>367</v>
      </c>
      <c r="E868" s="12">
        <v>6</v>
      </c>
      <c r="F868" s="37">
        <v>0.39930555555555602</v>
      </c>
      <c r="G868" s="12">
        <v>30</v>
      </c>
      <c r="H868" s="12" t="s">
        <v>302</v>
      </c>
      <c r="I868" s="38" t="str">
        <f>VLOOKUP(H868,'Species List'!A$2:J$202,2,0)</f>
        <v>Stoplight Parrotfish</v>
      </c>
      <c r="J868" s="38" t="str">
        <f>VLOOKUP(H868,'Species List'!A$2:J$202,3,0)</f>
        <v>Sparisoma viride</v>
      </c>
      <c r="K868" s="38" t="str">
        <f>VLOOKUP(H868,'Species List'!A$2:J$202,4,0)</f>
        <v>Scaridae</v>
      </c>
      <c r="L868" s="38" t="str">
        <f>VLOOKUP(H868,'Species List'!A$2:J$202,5,0)</f>
        <v>Herbivore</v>
      </c>
      <c r="M868" s="59">
        <v>18</v>
      </c>
      <c r="N868" s="59">
        <v>1</v>
      </c>
      <c r="O868" s="59" t="s">
        <v>368</v>
      </c>
      <c r="P868" s="44">
        <f>VLOOKUP(H868,'Species List'!A$2:J$202,6,0)</f>
        <v>1.38E-2</v>
      </c>
      <c r="Q868" s="44">
        <f>VLOOKUP(H868,'Species List'!A$2:J$202,7,0)</f>
        <v>3.04</v>
      </c>
      <c r="R868" s="44">
        <f>VLOOKUP(H868,'Species List'!A$2:J$202,8,0)</f>
        <v>-4.4317000000000002</v>
      </c>
      <c r="S868" s="44">
        <f>VLOOKUP(H868,'Species List'!A$2:J$202,9,0)</f>
        <v>2.9051</v>
      </c>
      <c r="T868" s="44">
        <f t="shared" si="95"/>
        <v>90.345703069474155</v>
      </c>
      <c r="U868" s="88">
        <f t="shared" si="99"/>
        <v>131.85364940800787</v>
      </c>
      <c r="V868" s="91">
        <f t="shared" si="100"/>
        <v>131.85364940800787</v>
      </c>
    </row>
    <row r="869" spans="1:22" ht="16">
      <c r="A869" s="35">
        <v>2019</v>
      </c>
      <c r="B869" s="36">
        <v>43542</v>
      </c>
      <c r="C869" s="38" t="s">
        <v>394</v>
      </c>
      <c r="D869" s="38" t="s">
        <v>367</v>
      </c>
      <c r="E869" s="12">
        <v>6</v>
      </c>
      <c r="F869" s="37">
        <v>0.39930555555555602</v>
      </c>
      <c r="G869" s="12">
        <v>30</v>
      </c>
      <c r="H869" s="12" t="s">
        <v>302</v>
      </c>
      <c r="I869" s="38" t="str">
        <f>VLOOKUP(H869,'Species List'!A$2:J$202,2,0)</f>
        <v>Stoplight Parrotfish</v>
      </c>
      <c r="J869" s="38" t="str">
        <f>VLOOKUP(H869,'Species List'!A$2:J$202,3,0)</f>
        <v>Sparisoma viride</v>
      </c>
      <c r="K869" s="38" t="str">
        <f>VLOOKUP(H869,'Species List'!A$2:J$202,4,0)</f>
        <v>Scaridae</v>
      </c>
      <c r="L869" s="38" t="str">
        <f>VLOOKUP(H869,'Species List'!A$2:J$202,5,0)</f>
        <v>Herbivore</v>
      </c>
      <c r="M869" s="59">
        <v>21</v>
      </c>
      <c r="N869" s="59">
        <v>1</v>
      </c>
      <c r="O869" s="59" t="s">
        <v>368</v>
      </c>
      <c r="P869" s="44">
        <f>VLOOKUP(H869,'Species List'!A$2:J$202,6,0)</f>
        <v>1.38E-2</v>
      </c>
      <c r="Q869" s="44">
        <f>VLOOKUP(H869,'Species List'!A$2:J$202,7,0)</f>
        <v>3.04</v>
      </c>
      <c r="R869" s="44">
        <f>VLOOKUP(H869,'Species List'!A$2:J$202,8,0)</f>
        <v>-4.4317000000000002</v>
      </c>
      <c r="S869" s="44">
        <f>VLOOKUP(H869,'Species List'!A$2:J$202,9,0)</f>
        <v>2.9051</v>
      </c>
      <c r="T869" s="44">
        <f t="shared" si="95"/>
        <v>144.35297620307892</v>
      </c>
      <c r="U869" s="88">
        <f t="shared" si="99"/>
        <v>206.33802681991546</v>
      </c>
      <c r="V869" s="91">
        <f t="shared" si="100"/>
        <v>206.33802681991546</v>
      </c>
    </row>
    <row r="870" spans="1:22" ht="16">
      <c r="A870" s="35">
        <v>2019</v>
      </c>
      <c r="B870" s="36">
        <v>43542</v>
      </c>
      <c r="C870" s="38" t="s">
        <v>394</v>
      </c>
      <c r="D870" s="38" t="s">
        <v>367</v>
      </c>
      <c r="E870" s="12">
        <v>6</v>
      </c>
      <c r="F870" s="37">
        <v>0.39930555555555602</v>
      </c>
      <c r="G870" s="12">
        <v>30</v>
      </c>
      <c r="H870" s="12" t="s">
        <v>302</v>
      </c>
      <c r="I870" s="38" t="str">
        <f>VLOOKUP(H870,'Species List'!A$2:J$202,2,0)</f>
        <v>Stoplight Parrotfish</v>
      </c>
      <c r="J870" s="38" t="str">
        <f>VLOOKUP(H870,'Species List'!A$2:J$202,3,0)</f>
        <v>Sparisoma viride</v>
      </c>
      <c r="K870" s="38" t="str">
        <f>VLOOKUP(H870,'Species List'!A$2:J$202,4,0)</f>
        <v>Scaridae</v>
      </c>
      <c r="L870" s="38" t="str">
        <f>VLOOKUP(H870,'Species List'!A$2:J$202,5,0)</f>
        <v>Herbivore</v>
      </c>
      <c r="M870" s="59">
        <v>12</v>
      </c>
      <c r="N870" s="59">
        <v>1</v>
      </c>
      <c r="O870" s="59"/>
      <c r="P870" s="44">
        <f>VLOOKUP(H870,'Species List'!A$2:J$202,6,0)</f>
        <v>1.38E-2</v>
      </c>
      <c r="Q870" s="44">
        <f>VLOOKUP(H870,'Species List'!A$2:J$202,7,0)</f>
        <v>3.04</v>
      </c>
      <c r="R870" s="44">
        <f>VLOOKUP(H870,'Species List'!A$2:J$202,8,0)</f>
        <v>-4.4317000000000002</v>
      </c>
      <c r="S870" s="44">
        <f>VLOOKUP(H870,'Species List'!A$2:J$202,9,0)</f>
        <v>2.9051</v>
      </c>
      <c r="T870" s="44">
        <f t="shared" si="95"/>
        <v>26.338441566816869</v>
      </c>
      <c r="U870" s="88">
        <f t="shared" si="99"/>
        <v>40.600318253552281</v>
      </c>
      <c r="V870" s="91">
        <f t="shared" si="100"/>
        <v>40.600318253552281</v>
      </c>
    </row>
    <row r="871" spans="1:22" ht="16">
      <c r="A871" s="35">
        <v>2019</v>
      </c>
      <c r="B871" s="36">
        <v>43542</v>
      </c>
      <c r="C871" s="38" t="s">
        <v>394</v>
      </c>
      <c r="D871" s="38" t="s">
        <v>367</v>
      </c>
      <c r="E871" s="12">
        <v>6</v>
      </c>
      <c r="F871" s="37">
        <v>0.39930555555555602</v>
      </c>
      <c r="G871" s="12">
        <v>30</v>
      </c>
      <c r="H871" s="12" t="s">
        <v>302</v>
      </c>
      <c r="I871" s="38" t="str">
        <f>VLOOKUP(H871,'Species List'!A$2:J$202,2,0)</f>
        <v>Stoplight Parrotfish</v>
      </c>
      <c r="J871" s="38" t="str">
        <f>VLOOKUP(H871,'Species List'!A$2:J$202,3,0)</f>
        <v>Sparisoma viride</v>
      </c>
      <c r="K871" s="38" t="str">
        <f>VLOOKUP(H871,'Species List'!A$2:J$202,4,0)</f>
        <v>Scaridae</v>
      </c>
      <c r="L871" s="38" t="str">
        <f>VLOOKUP(H871,'Species List'!A$2:J$202,5,0)</f>
        <v>Herbivore</v>
      </c>
      <c r="M871" s="59">
        <v>32</v>
      </c>
      <c r="N871" s="59">
        <v>1</v>
      </c>
      <c r="O871" s="59" t="s">
        <v>369</v>
      </c>
      <c r="P871" s="44">
        <f>VLOOKUP(H871,'Species List'!A$2:J$202,6,0)</f>
        <v>1.38E-2</v>
      </c>
      <c r="Q871" s="44">
        <f>VLOOKUP(H871,'Species List'!A$2:J$202,7,0)</f>
        <v>3.04</v>
      </c>
      <c r="R871" s="44">
        <f>VLOOKUP(H871,'Species List'!A$2:J$202,8,0)</f>
        <v>-4.4317000000000002</v>
      </c>
      <c r="S871" s="44">
        <f>VLOOKUP(H871,'Species List'!A$2:J$202,9,0)</f>
        <v>2.9051</v>
      </c>
      <c r="T871" s="44">
        <f t="shared" si="95"/>
        <v>519.43955821229099</v>
      </c>
      <c r="U871" s="88">
        <f t="shared" si="99"/>
        <v>701.47339170910243</v>
      </c>
      <c r="V871" s="91">
        <f t="shared" si="100"/>
        <v>701.47339170910243</v>
      </c>
    </row>
    <row r="872" spans="1:22" ht="16">
      <c r="A872" s="35">
        <v>2019</v>
      </c>
      <c r="B872" s="36">
        <v>43542</v>
      </c>
      <c r="C872" s="38" t="s">
        <v>394</v>
      </c>
      <c r="D872" s="38" t="s">
        <v>367</v>
      </c>
      <c r="E872" s="12">
        <v>6</v>
      </c>
      <c r="F872" s="37">
        <v>0.39930555555555602</v>
      </c>
      <c r="G872" s="12">
        <v>30</v>
      </c>
      <c r="H872" s="12" t="s">
        <v>274</v>
      </c>
      <c r="I872" s="38" t="str">
        <f>VLOOKUP(H872,'Species List'!A$2:J$202,2,0)</f>
        <v>Princess Parrotfish</v>
      </c>
      <c r="J872" s="38" t="str">
        <f>VLOOKUP(H872,'Species List'!A$2:J$202,3,0)</f>
        <v>Scarus taeniopterus</v>
      </c>
      <c r="K872" s="38" t="str">
        <f>VLOOKUP(H872,'Species List'!A$2:J$202,4,0)</f>
        <v>Scaridae</v>
      </c>
      <c r="L872" s="38" t="str">
        <f>VLOOKUP(H872,'Species List'!A$2:J$202,5,0)</f>
        <v>Herbivore</v>
      </c>
      <c r="M872" s="59">
        <v>18</v>
      </c>
      <c r="N872" s="59">
        <v>1</v>
      </c>
      <c r="O872" s="59" t="s">
        <v>368</v>
      </c>
      <c r="P872" s="44">
        <f>VLOOKUP(H872,'Species List'!A$2:J$202,6,0)</f>
        <v>3.3500000000000002E-2</v>
      </c>
      <c r="Q872" s="44">
        <f>VLOOKUP(H872,'Species List'!A$2:J$202,7,0)</f>
        <v>2.7086000000000001</v>
      </c>
      <c r="R872" s="44">
        <f>VLOOKUP(H872,'Species List'!A$2:J$202,8,0)</f>
        <v>-3.2256999999999998</v>
      </c>
      <c r="S872" s="44">
        <f>VLOOKUP(H872,'Species List'!A$2:J$202,9,0)</f>
        <v>2.3852000000000002</v>
      </c>
      <c r="T872" s="44">
        <f t="shared" si="95"/>
        <v>84.154222975924739</v>
      </c>
      <c r="U872" s="88">
        <f t="shared" si="99"/>
        <v>142.42163893869329</v>
      </c>
      <c r="V872" s="91">
        <f t="shared" si="100"/>
        <v>142.42163893869329</v>
      </c>
    </row>
    <row r="873" spans="1:22" ht="16">
      <c r="A873" s="35">
        <v>2019</v>
      </c>
      <c r="B873" s="36">
        <v>43542</v>
      </c>
      <c r="C873" s="38" t="s">
        <v>394</v>
      </c>
      <c r="D873" s="38" t="s">
        <v>367</v>
      </c>
      <c r="E873" s="12">
        <v>6</v>
      </c>
      <c r="F873" s="37">
        <v>0.39930555555555602</v>
      </c>
      <c r="G873" s="12">
        <v>30</v>
      </c>
      <c r="H873" s="12" t="s">
        <v>274</v>
      </c>
      <c r="I873" s="38" t="str">
        <f>VLOOKUP(H873,'Species List'!A$2:J$202,2,0)</f>
        <v>Princess Parrotfish</v>
      </c>
      <c r="J873" s="38" t="str">
        <f>VLOOKUP(H873,'Species List'!A$2:J$202,3,0)</f>
        <v>Scarus taeniopterus</v>
      </c>
      <c r="K873" s="38" t="str">
        <f>VLOOKUP(H873,'Species List'!A$2:J$202,4,0)</f>
        <v>Scaridae</v>
      </c>
      <c r="L873" s="38" t="str">
        <f>VLOOKUP(H873,'Species List'!A$2:J$202,5,0)</f>
        <v>Herbivore</v>
      </c>
      <c r="M873" s="59">
        <v>13</v>
      </c>
      <c r="N873" s="59">
        <v>2</v>
      </c>
      <c r="O873" s="59" t="s">
        <v>369</v>
      </c>
      <c r="P873" s="44">
        <f>VLOOKUP(H873,'Species List'!A$2:J$202,6,0)</f>
        <v>3.3500000000000002E-2</v>
      </c>
      <c r="Q873" s="44">
        <f>VLOOKUP(H873,'Species List'!A$2:J$202,7,0)</f>
        <v>2.7086000000000001</v>
      </c>
      <c r="R873" s="44">
        <f>VLOOKUP(H873,'Species List'!A$2:J$202,8,0)</f>
        <v>-3.2256999999999998</v>
      </c>
      <c r="S873" s="44">
        <f>VLOOKUP(H873,'Species List'!A$2:J$202,9,0)</f>
        <v>2.3852000000000002</v>
      </c>
      <c r="T873" s="44">
        <f t="shared" si="95"/>
        <v>34.855536441080481</v>
      </c>
      <c r="U873" s="88">
        <f t="shared" si="99"/>
        <v>65.535660968650873</v>
      </c>
      <c r="V873" s="91">
        <f t="shared" si="100"/>
        <v>131.07132193730175</v>
      </c>
    </row>
    <row r="874" spans="1:22" ht="16">
      <c r="A874" s="35">
        <v>2019</v>
      </c>
      <c r="B874" s="36">
        <v>43542</v>
      </c>
      <c r="C874" s="38" t="s">
        <v>394</v>
      </c>
      <c r="D874" s="38" t="s">
        <v>367</v>
      </c>
      <c r="E874" s="12">
        <v>6</v>
      </c>
      <c r="F874" s="37">
        <v>0.39930555555555602</v>
      </c>
      <c r="G874" s="12">
        <v>30</v>
      </c>
      <c r="H874" s="12" t="s">
        <v>237</v>
      </c>
      <c r="I874" s="38" t="str">
        <f>VLOOKUP(H874,'Species List'!A$2:J$202,2,0)</f>
        <v>Blue Tang</v>
      </c>
      <c r="J874" s="38" t="str">
        <f>VLOOKUP(H874,'Species List'!A$2:J$202,3,0)</f>
        <v>Acanthurus coeruleus</v>
      </c>
      <c r="K874" s="38" t="str">
        <f>VLOOKUP(H874,'Species List'!A$2:J$202,4,0)</f>
        <v>Acanthuridae</v>
      </c>
      <c r="L874" s="38" t="str">
        <f>VLOOKUP(H874,'Species List'!A$2:J$202,5,0)</f>
        <v>Herbivore</v>
      </c>
      <c r="M874" s="59">
        <v>15</v>
      </c>
      <c r="N874" s="59">
        <v>1</v>
      </c>
      <c r="O874" s="59"/>
      <c r="P874" s="44">
        <f>VLOOKUP(H874,'Species List'!A$2:J$202,6,0)</f>
        <v>2.512E-2</v>
      </c>
      <c r="Q874" s="44">
        <f>VLOOKUP(H874,'Species List'!A$2:J$202,7,0)</f>
        <v>2.96</v>
      </c>
      <c r="R874" s="44">
        <f>VLOOKUP(H874,'Species List'!A$2:J$202,8,0)</f>
        <v>-2.8241999999999998</v>
      </c>
      <c r="S874" s="44">
        <f>VLOOKUP(H874,'Species List'!A$2:J$202,9,0)</f>
        <v>2.2637999999999998</v>
      </c>
      <c r="T874" s="44">
        <f t="shared" si="95"/>
        <v>76.076366478829684</v>
      </c>
      <c r="U874" s="88">
        <f t="shared" si="99"/>
        <v>126.48394196747614</v>
      </c>
      <c r="V874" s="91">
        <f t="shared" si="100"/>
        <v>126.48394196747614</v>
      </c>
    </row>
    <row r="875" spans="1:22" ht="16">
      <c r="A875" s="35">
        <v>2019</v>
      </c>
      <c r="B875" s="36">
        <v>43542</v>
      </c>
      <c r="C875" s="38" t="s">
        <v>394</v>
      </c>
      <c r="D875" s="38" t="s">
        <v>367</v>
      </c>
      <c r="E875" s="12">
        <v>6</v>
      </c>
      <c r="F875" s="37">
        <v>0.39930555555555602</v>
      </c>
      <c r="G875" s="12">
        <v>30</v>
      </c>
      <c r="H875" s="12" t="s">
        <v>280</v>
      </c>
      <c r="I875" s="38" t="str">
        <f>VLOOKUP(H875,'Species List'!A$2:J$202,2,0)</f>
        <v>Redband Parrotfish</v>
      </c>
      <c r="J875" s="38" t="str">
        <f>VLOOKUP(H875,'Species List'!A$2:J$202,3,0)</f>
        <v>Sparisoma aurofrenatum</v>
      </c>
      <c r="K875" s="38" t="str">
        <f>VLOOKUP(H875,'Species List'!A$2:J$202,4,0)</f>
        <v>Scaridae</v>
      </c>
      <c r="L875" s="38" t="str">
        <f>VLOOKUP(H875,'Species List'!A$2:J$202,5,0)</f>
        <v>Herbivore</v>
      </c>
      <c r="M875" s="59">
        <v>18</v>
      </c>
      <c r="N875" s="59">
        <v>1</v>
      </c>
      <c r="O875" s="59" t="s">
        <v>369</v>
      </c>
      <c r="P875" s="44">
        <f>VLOOKUP(H875,'Species List'!A$2:J$202,6,0)</f>
        <v>1.072E-2</v>
      </c>
      <c r="Q875" s="44">
        <f>VLOOKUP(H875,'Species List'!A$2:J$202,7,0)</f>
        <v>3.12</v>
      </c>
      <c r="R875" s="44">
        <f>VLOOKUP(H875,'Species List'!A$2:J$202,8,0)</f>
        <v>-4.0781000000000001</v>
      </c>
      <c r="S875" s="44">
        <f>VLOOKUP(H875,'Species List'!A$2:J$202,9,0)</f>
        <v>2.7437999999999998</v>
      </c>
      <c r="T875" s="44">
        <f t="shared" si="95"/>
        <v>88.43923988864465</v>
      </c>
      <c r="U875" s="88">
        <f t="shared" si="99"/>
        <v>128.80024807719036</v>
      </c>
      <c r="V875" s="91">
        <f t="shared" si="100"/>
        <v>128.80024807719036</v>
      </c>
    </row>
    <row r="876" spans="1:22" ht="16">
      <c r="A876" s="35">
        <v>2019</v>
      </c>
      <c r="B876" s="36">
        <v>43542</v>
      </c>
      <c r="C876" s="38" t="s">
        <v>394</v>
      </c>
      <c r="D876" s="38" t="s">
        <v>367</v>
      </c>
      <c r="E876" s="12">
        <v>6</v>
      </c>
      <c r="F876" s="37">
        <v>0.39930555555555602</v>
      </c>
      <c r="G876" s="12">
        <v>30</v>
      </c>
      <c r="H876" s="12" t="s">
        <v>280</v>
      </c>
      <c r="I876" s="38" t="str">
        <f>VLOOKUP(H876,'Species List'!A$2:J$202,2,0)</f>
        <v>Redband Parrotfish</v>
      </c>
      <c r="J876" s="38" t="str">
        <f>VLOOKUP(H876,'Species List'!A$2:J$202,3,0)</f>
        <v>Sparisoma aurofrenatum</v>
      </c>
      <c r="K876" s="38" t="str">
        <f>VLOOKUP(H876,'Species List'!A$2:J$202,4,0)</f>
        <v>Scaridae</v>
      </c>
      <c r="L876" s="38" t="str">
        <f>VLOOKUP(H876,'Species List'!A$2:J$202,5,0)</f>
        <v>Herbivore</v>
      </c>
      <c r="M876" s="59">
        <v>18</v>
      </c>
      <c r="N876" s="59">
        <v>1</v>
      </c>
      <c r="O876" s="59" t="s">
        <v>369</v>
      </c>
      <c r="P876" s="44">
        <f>VLOOKUP(H876,'Species List'!A$2:J$202,6,0)</f>
        <v>1.072E-2</v>
      </c>
      <c r="Q876" s="44">
        <f>VLOOKUP(H876,'Species List'!A$2:J$202,7,0)</f>
        <v>3.12</v>
      </c>
      <c r="R876" s="44">
        <f>VLOOKUP(H876,'Species List'!A$2:J$202,8,0)</f>
        <v>-4.0781000000000001</v>
      </c>
      <c r="S876" s="44">
        <f>VLOOKUP(H876,'Species List'!A$2:J$202,9,0)</f>
        <v>2.7437999999999998</v>
      </c>
      <c r="T876" s="44">
        <f t="shared" si="95"/>
        <v>88.43923988864465</v>
      </c>
      <c r="U876" s="88">
        <f t="shared" si="99"/>
        <v>128.80024807719036</v>
      </c>
      <c r="V876" s="91">
        <f t="shared" si="100"/>
        <v>128.80024807719036</v>
      </c>
    </row>
    <row r="877" spans="1:22" ht="16">
      <c r="A877" s="35">
        <v>2019</v>
      </c>
      <c r="B877" s="36">
        <v>43542</v>
      </c>
      <c r="C877" s="38" t="s">
        <v>394</v>
      </c>
      <c r="D877" s="38" t="s">
        <v>367</v>
      </c>
      <c r="E877" s="12">
        <v>6</v>
      </c>
      <c r="F877" s="37">
        <v>0.39930555555555602</v>
      </c>
      <c r="G877" s="12">
        <v>30</v>
      </c>
      <c r="H877" s="12" t="s">
        <v>302</v>
      </c>
      <c r="I877" s="38" t="str">
        <f>VLOOKUP(H877,'Species List'!A$2:J$202,2,0)</f>
        <v>Stoplight Parrotfish</v>
      </c>
      <c r="J877" s="38" t="str">
        <f>VLOOKUP(H877,'Species List'!A$2:J$202,3,0)</f>
        <v>Sparisoma viride</v>
      </c>
      <c r="K877" s="38" t="str">
        <f>VLOOKUP(H877,'Species List'!A$2:J$202,4,0)</f>
        <v>Scaridae</v>
      </c>
      <c r="L877" s="38" t="str">
        <f>VLOOKUP(H877,'Species List'!A$2:J$202,5,0)</f>
        <v>Herbivore</v>
      </c>
      <c r="M877" s="59">
        <v>19</v>
      </c>
      <c r="N877" s="59">
        <v>1</v>
      </c>
      <c r="O877" s="59" t="s">
        <v>368</v>
      </c>
      <c r="P877" s="44">
        <f>VLOOKUP(H877,'Species List'!A$2:J$202,6,0)</f>
        <v>1.38E-2</v>
      </c>
      <c r="Q877" s="44">
        <f>VLOOKUP(H877,'Species List'!A$2:J$202,7,0)</f>
        <v>3.04</v>
      </c>
      <c r="R877" s="44">
        <f>VLOOKUP(H877,'Species List'!A$2:J$202,8,0)</f>
        <v>-4.4317000000000002</v>
      </c>
      <c r="S877" s="44">
        <f>VLOOKUP(H877,'Species List'!A$2:J$202,9,0)</f>
        <v>2.9051</v>
      </c>
      <c r="T877" s="44">
        <f t="shared" si="95"/>
        <v>106.48539183224881</v>
      </c>
      <c r="U877" s="88">
        <f t="shared" si="99"/>
        <v>154.2790962414671</v>
      </c>
      <c r="V877" s="91">
        <f t="shared" si="100"/>
        <v>154.2790962414671</v>
      </c>
    </row>
    <row r="878" spans="1:22" ht="16">
      <c r="A878" s="35">
        <v>2019</v>
      </c>
      <c r="B878" s="36">
        <v>43542</v>
      </c>
      <c r="C878" s="38" t="s">
        <v>394</v>
      </c>
      <c r="D878" s="38" t="s">
        <v>367</v>
      </c>
      <c r="E878" s="12">
        <v>6</v>
      </c>
      <c r="F878" s="37">
        <v>0.39930555555555602</v>
      </c>
      <c r="G878" s="12">
        <v>30</v>
      </c>
      <c r="H878" s="12" t="s">
        <v>378</v>
      </c>
      <c r="I878" s="38" t="str">
        <f>VLOOKUP(H878,'Species List'!A$2:J$202,2,0)</f>
        <v>Orangespotted Filefish</v>
      </c>
      <c r="J878" s="38" t="str">
        <f>VLOOKUP(H878,'Species List'!A$2:J$202,3,0)</f>
        <v>Cantherhines pullus</v>
      </c>
      <c r="K878" s="38" t="str">
        <f>VLOOKUP(H878,'Species List'!A$2:J$202,4,0)</f>
        <v>Monacanthidae</v>
      </c>
      <c r="L878" s="38" t="str">
        <f>VLOOKUP(H878,'Species List'!A$2:J$202,5,0)</f>
        <v>Omnivore</v>
      </c>
      <c r="M878" s="59">
        <v>14</v>
      </c>
      <c r="N878" s="59">
        <v>1</v>
      </c>
      <c r="O878" s="59"/>
      <c r="P878" s="44">
        <f>VLOOKUP(H878,'Species List'!A$2:J$202,6,0)</f>
        <v>2.291E-2</v>
      </c>
      <c r="Q878" s="44">
        <f>VLOOKUP(H878,'Species List'!A$2:J$202,7,0)</f>
        <v>2.87</v>
      </c>
      <c r="R878" s="44" t="str">
        <f>VLOOKUP(H878,'Species List'!A$2:J$202,8,0)</f>
        <v>NA</v>
      </c>
      <c r="S878" s="44" t="str">
        <f>VLOOKUP(H878,'Species List'!A$2:J$202,9,0)</f>
        <v>NA</v>
      </c>
      <c r="T878" s="44">
        <f t="shared" si="95"/>
        <v>44.607979406320112</v>
      </c>
      <c r="U878" s="87" t="s">
        <v>450</v>
      </c>
      <c r="V878" s="91">
        <f t="shared" ref="V878:V892" si="101">N878*T878</f>
        <v>44.607979406320112</v>
      </c>
    </row>
    <row r="879" spans="1:22" ht="16">
      <c r="A879" s="35">
        <v>2019</v>
      </c>
      <c r="B879" s="36">
        <v>43542</v>
      </c>
      <c r="C879" s="38" t="s">
        <v>394</v>
      </c>
      <c r="D879" s="38" t="s">
        <v>367</v>
      </c>
      <c r="E879" s="12">
        <v>6</v>
      </c>
      <c r="F879" s="37">
        <v>0.39930555555555602</v>
      </c>
      <c r="G879" s="12">
        <v>30</v>
      </c>
      <c r="H879" s="12" t="s">
        <v>239</v>
      </c>
      <c r="I879" s="38" t="str">
        <f>VLOOKUP(H879,'Species List'!A$2:J$202,2,0)</f>
        <v>Brown Chromis</v>
      </c>
      <c r="J879" s="38" t="str">
        <f>VLOOKUP(H879,'Species List'!A$2:J$202,3,0)</f>
        <v>Chromis multilineata</v>
      </c>
      <c r="K879" s="38" t="str">
        <f>VLOOKUP(H879,'Species List'!A$2:J$202,4,0)</f>
        <v>Pomacentridae</v>
      </c>
      <c r="L879" s="38" t="str">
        <f>VLOOKUP(H879,'Species List'!A$2:J$202,5,0)</f>
        <v>Planktivore</v>
      </c>
      <c r="M879" s="59">
        <v>5</v>
      </c>
      <c r="N879" s="59">
        <v>20</v>
      </c>
      <c r="O879" s="59"/>
      <c r="P879" s="44">
        <f>VLOOKUP(H879,'Species List'!A$2:J$202,6,0)</f>
        <v>1.4789999999999999E-2</v>
      </c>
      <c r="Q879" s="44">
        <f>VLOOKUP(H879,'Species List'!A$2:J$202,7,0)</f>
        <v>2.98</v>
      </c>
      <c r="R879" s="44" t="str">
        <f>VLOOKUP(H879,'Species List'!A$2:J$202,8,0)</f>
        <v>NA</v>
      </c>
      <c r="S879" s="44" t="str">
        <f>VLOOKUP(H879,'Species List'!A$2:J$202,9,0)</f>
        <v>NA</v>
      </c>
      <c r="T879" s="44">
        <f t="shared" si="95"/>
        <v>1.7901885988602571</v>
      </c>
      <c r="U879" s="87" t="s">
        <v>450</v>
      </c>
      <c r="V879" s="91">
        <f t="shared" si="101"/>
        <v>35.803771977205145</v>
      </c>
    </row>
    <row r="880" spans="1:22" ht="16">
      <c r="A880" s="35">
        <v>2019</v>
      </c>
      <c r="B880" s="36">
        <v>43542</v>
      </c>
      <c r="C880" s="38" t="s">
        <v>394</v>
      </c>
      <c r="D880" s="38" t="s">
        <v>367</v>
      </c>
      <c r="E880" s="12">
        <v>6</v>
      </c>
      <c r="F880" s="37">
        <v>0.39930555555555602</v>
      </c>
      <c r="G880" s="12">
        <v>30</v>
      </c>
      <c r="H880" s="12" t="s">
        <v>239</v>
      </c>
      <c r="I880" s="38" t="str">
        <f>VLOOKUP(H880,'Species List'!A$2:J$202,2,0)</f>
        <v>Brown Chromis</v>
      </c>
      <c r="J880" s="38" t="str">
        <f>VLOOKUP(H880,'Species List'!A$2:J$202,3,0)</f>
        <v>Chromis multilineata</v>
      </c>
      <c r="K880" s="38" t="str">
        <f>VLOOKUP(H880,'Species List'!A$2:J$202,4,0)</f>
        <v>Pomacentridae</v>
      </c>
      <c r="L880" s="38" t="str">
        <f>VLOOKUP(H880,'Species List'!A$2:J$202,5,0)</f>
        <v>Planktivore</v>
      </c>
      <c r="M880" s="59">
        <v>8</v>
      </c>
      <c r="N880" s="59">
        <v>40</v>
      </c>
      <c r="O880" s="59"/>
      <c r="P880" s="44">
        <f>VLOOKUP(H880,'Species List'!A$2:J$202,6,0)</f>
        <v>1.4789999999999999E-2</v>
      </c>
      <c r="Q880" s="44">
        <f>VLOOKUP(H880,'Species List'!A$2:J$202,7,0)</f>
        <v>2.98</v>
      </c>
      <c r="R880" s="44" t="str">
        <f>VLOOKUP(H880,'Species List'!A$2:J$202,8,0)</f>
        <v>NA</v>
      </c>
      <c r="S880" s="44" t="str">
        <f>VLOOKUP(H880,'Species List'!A$2:J$202,9,0)</f>
        <v>NA</v>
      </c>
      <c r="T880" s="44">
        <f t="shared" si="95"/>
        <v>7.2640083583081712</v>
      </c>
      <c r="U880" s="87" t="s">
        <v>450</v>
      </c>
      <c r="V880" s="91">
        <f t="shared" si="101"/>
        <v>290.56033433232687</v>
      </c>
    </row>
    <row r="881" spans="1:22" ht="16">
      <c r="A881" s="35">
        <v>2019</v>
      </c>
      <c r="B881" s="36">
        <v>43542</v>
      </c>
      <c r="C881" s="38" t="s">
        <v>394</v>
      </c>
      <c r="D881" s="38" t="s">
        <v>367</v>
      </c>
      <c r="E881" s="12">
        <v>6</v>
      </c>
      <c r="F881" s="37">
        <v>0.39930555555555602</v>
      </c>
      <c r="G881" s="12">
        <v>30</v>
      </c>
      <c r="H881" s="12" t="s">
        <v>239</v>
      </c>
      <c r="I881" s="38" t="str">
        <f>VLOOKUP(H881,'Species List'!A$2:J$202,2,0)</f>
        <v>Brown Chromis</v>
      </c>
      <c r="J881" s="38" t="str">
        <f>VLOOKUP(H881,'Species List'!A$2:J$202,3,0)</f>
        <v>Chromis multilineata</v>
      </c>
      <c r="K881" s="38" t="str">
        <f>VLOOKUP(H881,'Species List'!A$2:J$202,4,0)</f>
        <v>Pomacentridae</v>
      </c>
      <c r="L881" s="38" t="str">
        <f>VLOOKUP(H881,'Species List'!A$2:J$202,5,0)</f>
        <v>Planktivore</v>
      </c>
      <c r="M881" s="59">
        <v>3</v>
      </c>
      <c r="N881" s="59">
        <v>40</v>
      </c>
      <c r="O881" s="59"/>
      <c r="P881" s="44">
        <f>VLOOKUP(H881,'Species List'!A$2:J$202,6,0)</f>
        <v>1.4789999999999999E-2</v>
      </c>
      <c r="Q881" s="44">
        <f>VLOOKUP(H881,'Species List'!A$2:J$202,7,0)</f>
        <v>2.98</v>
      </c>
      <c r="R881" s="44" t="str">
        <f>VLOOKUP(H881,'Species List'!A$2:J$202,8,0)</f>
        <v>NA</v>
      </c>
      <c r="S881" s="44" t="str">
        <f>VLOOKUP(H881,'Species List'!A$2:J$202,9,0)</f>
        <v>NA</v>
      </c>
      <c r="T881" s="44">
        <f t="shared" si="95"/>
        <v>0.39065151514322999</v>
      </c>
      <c r="U881" s="87" t="s">
        <v>450</v>
      </c>
      <c r="V881" s="91">
        <f t="shared" si="101"/>
        <v>15.626060605729199</v>
      </c>
    </row>
    <row r="882" spans="1:22" ht="16">
      <c r="A882" s="35">
        <v>2019</v>
      </c>
      <c r="B882" s="36">
        <v>43542</v>
      </c>
      <c r="C882" s="38" t="s">
        <v>394</v>
      </c>
      <c r="D882" s="38" t="s">
        <v>367</v>
      </c>
      <c r="E882" s="12">
        <v>6</v>
      </c>
      <c r="F882" s="37">
        <v>0.39930555555555602</v>
      </c>
      <c r="G882" s="12">
        <v>30</v>
      </c>
      <c r="H882" s="12" t="s">
        <v>234</v>
      </c>
      <c r="I882" s="38" t="str">
        <f>VLOOKUP(H882,'Species List'!A$2:J$202,2,0)</f>
        <v>Blue Chromis</v>
      </c>
      <c r="J882" s="38" t="str">
        <f>VLOOKUP(H882,'Species List'!A$2:J$202,3,0)</f>
        <v>Chromis cyanea</v>
      </c>
      <c r="K882" s="38" t="str">
        <f>VLOOKUP(H882,'Species List'!A$2:J$202,4,0)</f>
        <v>Pomacentridae</v>
      </c>
      <c r="L882" s="38" t="str">
        <f>VLOOKUP(H882,'Species List'!A$2:J$202,5,0)</f>
        <v>Planktivore</v>
      </c>
      <c r="M882" s="59">
        <v>8</v>
      </c>
      <c r="N882" s="59">
        <v>2</v>
      </c>
      <c r="O882" s="59"/>
      <c r="P882" s="44">
        <f>VLOOKUP(H882,'Species List'!A$2:J$202,6,0)</f>
        <v>1.4789999999999999E-2</v>
      </c>
      <c r="Q882" s="44">
        <f>VLOOKUP(H882,'Species List'!A$2:J$202,7,0)</f>
        <v>2.98</v>
      </c>
      <c r="R882" s="44" t="str">
        <f>VLOOKUP(H882,'Species List'!A$2:J$202,8,0)</f>
        <v>NA</v>
      </c>
      <c r="S882" s="44" t="str">
        <f>VLOOKUP(H882,'Species List'!A$2:J$202,9,0)</f>
        <v>NA</v>
      </c>
      <c r="T882" s="44">
        <f t="shared" si="95"/>
        <v>7.2640083583081712</v>
      </c>
      <c r="U882" s="87" t="s">
        <v>450</v>
      </c>
      <c r="V882" s="91">
        <f t="shared" si="101"/>
        <v>14.528016716616342</v>
      </c>
    </row>
    <row r="883" spans="1:22" ht="16">
      <c r="A883" s="35">
        <v>2019</v>
      </c>
      <c r="B883" s="36">
        <v>43542</v>
      </c>
      <c r="C883" s="38" t="s">
        <v>394</v>
      </c>
      <c r="D883" s="38" t="s">
        <v>367</v>
      </c>
      <c r="E883" s="12">
        <v>6</v>
      </c>
      <c r="F883" s="37">
        <v>0.39930555555555602</v>
      </c>
      <c r="G883" s="12">
        <v>30</v>
      </c>
      <c r="H883" s="12" t="s">
        <v>239</v>
      </c>
      <c r="I883" s="38" t="str">
        <f>VLOOKUP(H883,'Species List'!A$2:J$202,2,0)</f>
        <v>Brown Chromis</v>
      </c>
      <c r="J883" s="38" t="str">
        <f>VLOOKUP(H883,'Species List'!A$2:J$202,3,0)</f>
        <v>Chromis multilineata</v>
      </c>
      <c r="K883" s="38" t="str">
        <f>VLOOKUP(H883,'Species List'!A$2:J$202,4,0)</f>
        <v>Pomacentridae</v>
      </c>
      <c r="L883" s="38" t="str">
        <f>VLOOKUP(H883,'Species List'!A$2:J$202,5,0)</f>
        <v>Planktivore</v>
      </c>
      <c r="M883" s="59">
        <v>12</v>
      </c>
      <c r="N883" s="59">
        <v>20</v>
      </c>
      <c r="O883" s="59"/>
      <c r="P883" s="44">
        <f>VLOOKUP(H883,'Species List'!A$2:J$202,6,0)</f>
        <v>1.4789999999999999E-2</v>
      </c>
      <c r="Q883" s="44">
        <f>VLOOKUP(H883,'Species List'!A$2:J$202,7,0)</f>
        <v>2.98</v>
      </c>
      <c r="R883" s="44" t="str">
        <f>VLOOKUP(H883,'Species List'!A$2:J$202,8,0)</f>
        <v>NA</v>
      </c>
      <c r="S883" s="44" t="str">
        <f>VLOOKUP(H883,'Species List'!A$2:J$202,9,0)</f>
        <v>NA</v>
      </c>
      <c r="T883" s="44">
        <f t="shared" si="95"/>
        <v>24.318024250762754</v>
      </c>
      <c r="U883" s="87" t="s">
        <v>450</v>
      </c>
      <c r="V883" s="91">
        <f t="shared" si="101"/>
        <v>486.36048501525511</v>
      </c>
    </row>
    <row r="884" spans="1:22" ht="16">
      <c r="A884" s="35">
        <v>2019</v>
      </c>
      <c r="B884" s="36">
        <v>43545</v>
      </c>
      <c r="C884" s="12" t="s">
        <v>425</v>
      </c>
      <c r="D884" s="12" t="s">
        <v>440</v>
      </c>
      <c r="E884" s="12">
        <v>1</v>
      </c>
      <c r="F884" s="37">
        <v>0.41944444444444445</v>
      </c>
      <c r="G884" s="12">
        <v>30</v>
      </c>
      <c r="H884" s="12" t="s">
        <v>265</v>
      </c>
      <c r="I884" s="12" t="str">
        <f>VLOOKUP(H884,'[1]Species List'!A$2:I$202,2,0)</f>
        <v>Inshore Lizardfish</v>
      </c>
      <c r="J884" s="38" t="str">
        <f>VLOOKUP(H884,'Species List'!A$2:J$202,3,0)</f>
        <v>Synodus foetens</v>
      </c>
      <c r="K884" s="12" t="str">
        <f>VLOOKUP(H884,'[1]Species List'!A$2:I$202,4,0)</f>
        <v>Synodontidae</v>
      </c>
      <c r="L884" s="38" t="str">
        <f>VLOOKUP(H884,'Species List'!A$2:J$202,5,0)</f>
        <v>Carnivore</v>
      </c>
      <c r="M884" s="60">
        <v>33</v>
      </c>
      <c r="N884" s="60">
        <v>1</v>
      </c>
      <c r="O884" s="60"/>
      <c r="P884" s="44">
        <f>VLOOKUP(H884,'Species List'!A$2:J$202,6,0)</f>
        <v>3.8E-3</v>
      </c>
      <c r="Q884" s="44">
        <f>VLOOKUP(H884,'Species List'!A$2:J$202,7,0)</f>
        <v>3.21</v>
      </c>
      <c r="R884" s="44" t="str">
        <f>VLOOKUP(H884,'Species List'!A$2:J$202,8,0)</f>
        <v>NA</v>
      </c>
      <c r="S884" s="44" t="str">
        <f>VLOOKUP(H884,'Species List'!A$2:J$202,9,0)</f>
        <v>NA</v>
      </c>
      <c r="T884" s="44">
        <f t="shared" si="95"/>
        <v>284.58587690520369</v>
      </c>
      <c r="U884" s="87" t="s">
        <v>450</v>
      </c>
      <c r="V884" s="91">
        <f t="shared" si="101"/>
        <v>284.58587690520369</v>
      </c>
    </row>
    <row r="885" spans="1:22" ht="16">
      <c r="A885" s="35">
        <v>2019</v>
      </c>
      <c r="B885" s="36">
        <v>43545</v>
      </c>
      <c r="C885" s="12" t="s">
        <v>425</v>
      </c>
      <c r="D885" s="12" t="s">
        <v>440</v>
      </c>
      <c r="E885" s="12">
        <v>1</v>
      </c>
      <c r="F885" s="37">
        <v>0.41944444444444401</v>
      </c>
      <c r="G885" s="12">
        <v>30</v>
      </c>
      <c r="H885" s="12" t="s">
        <v>256</v>
      </c>
      <c r="I885" s="12" t="str">
        <f>VLOOKUP(H885,'[1]Species List'!A$2:I$202,2,0)</f>
        <v>Graysby</v>
      </c>
      <c r="J885" s="38" t="str">
        <f>VLOOKUP(H885,'Species List'!A$2:J$202,3,0)</f>
        <v>Cephalopholis cruentata</v>
      </c>
      <c r="K885" s="12" t="str">
        <f>VLOOKUP(H885,'[1]Species List'!A$2:I$202,4,0)</f>
        <v>Serranidae</v>
      </c>
      <c r="L885" s="38" t="str">
        <f>VLOOKUP(H885,'Species List'!A$2:J$202,5,0)</f>
        <v>Carnivore</v>
      </c>
      <c r="M885" s="60">
        <v>21</v>
      </c>
      <c r="N885" s="60">
        <v>2</v>
      </c>
      <c r="O885" s="60"/>
      <c r="P885" s="44">
        <f>VLOOKUP(H885,'Species List'!A$2:J$202,6,0)</f>
        <v>1.1220000000000001E-2</v>
      </c>
      <c r="Q885" s="44">
        <f>VLOOKUP(H885,'Species List'!A$2:J$202,7,0)</f>
        <v>3.07</v>
      </c>
      <c r="R885" s="44" t="str">
        <f>VLOOKUP(H885,'Species List'!A$2:J$202,8,0)</f>
        <v>NA</v>
      </c>
      <c r="S885" s="44" t="str">
        <f>VLOOKUP(H885,'Species List'!A$2:J$202,9,0)</f>
        <v>NA</v>
      </c>
      <c r="T885" s="44">
        <f t="shared" si="95"/>
        <v>128.58967294987866</v>
      </c>
      <c r="U885" s="87" t="s">
        <v>450</v>
      </c>
      <c r="V885" s="91">
        <f t="shared" si="101"/>
        <v>257.17934589975732</v>
      </c>
    </row>
    <row r="886" spans="1:22" ht="16">
      <c r="A886" s="35">
        <v>2019</v>
      </c>
      <c r="B886" s="36">
        <v>43545</v>
      </c>
      <c r="C886" s="12" t="s">
        <v>425</v>
      </c>
      <c r="D886" s="12" t="s">
        <v>440</v>
      </c>
      <c r="E886" s="12">
        <v>1</v>
      </c>
      <c r="F886" s="37">
        <v>0.41944444444444401</v>
      </c>
      <c r="G886" s="12">
        <v>30</v>
      </c>
      <c r="H886" s="12" t="s">
        <v>256</v>
      </c>
      <c r="I886" s="12" t="str">
        <f>VLOOKUP(H886,'[1]Species List'!A$2:I$202,2,0)</f>
        <v>Graysby</v>
      </c>
      <c r="J886" s="38" t="str">
        <f>VLOOKUP(H886,'Species List'!A$2:J$202,3,0)</f>
        <v>Cephalopholis cruentata</v>
      </c>
      <c r="K886" s="12" t="str">
        <f>VLOOKUP(H886,'[1]Species List'!A$2:I$202,4,0)</f>
        <v>Serranidae</v>
      </c>
      <c r="L886" s="38" t="str">
        <f>VLOOKUP(H886,'Species List'!A$2:J$202,5,0)</f>
        <v>Carnivore</v>
      </c>
      <c r="M886" s="60">
        <v>27</v>
      </c>
      <c r="N886" s="60">
        <v>1</v>
      </c>
      <c r="O886" s="60"/>
      <c r="P886" s="44">
        <f>VLOOKUP(H886,'Species List'!A$2:J$202,6,0)</f>
        <v>1.1220000000000001E-2</v>
      </c>
      <c r="Q886" s="44">
        <f>VLOOKUP(H886,'Species List'!A$2:J$202,7,0)</f>
        <v>3.07</v>
      </c>
      <c r="R886" s="44" t="str">
        <f>VLOOKUP(H886,'Species List'!A$2:J$202,8,0)</f>
        <v>NA</v>
      </c>
      <c r="S886" s="44" t="str">
        <f>VLOOKUP(H886,'Species List'!A$2:J$202,9,0)</f>
        <v>NA</v>
      </c>
      <c r="T886" s="44">
        <f t="shared" si="95"/>
        <v>278.1503513660889</v>
      </c>
      <c r="U886" s="87" t="s">
        <v>450</v>
      </c>
      <c r="V886" s="91">
        <f t="shared" si="101"/>
        <v>278.1503513660889</v>
      </c>
    </row>
    <row r="887" spans="1:22" ht="16">
      <c r="A887" s="35">
        <v>2019</v>
      </c>
      <c r="B887" s="36">
        <v>43545</v>
      </c>
      <c r="C887" s="12" t="s">
        <v>425</v>
      </c>
      <c r="D887" s="12" t="s">
        <v>440</v>
      </c>
      <c r="E887" s="12">
        <v>1</v>
      </c>
      <c r="F887" s="37">
        <v>0.41944444444444401</v>
      </c>
      <c r="G887" s="12">
        <v>30</v>
      </c>
      <c r="H887" s="12" t="s">
        <v>373</v>
      </c>
      <c r="I887" s="12" t="str">
        <f>VLOOKUP(H887,'[1]Species List'!A$2:I$202,2,0)</f>
        <v>Goatfish</v>
      </c>
      <c r="J887" s="38" t="str">
        <f>VLOOKUP(H887,'Species List'!A$2:J$202,3,0)</f>
        <v>Mulloidichthys martinicus</v>
      </c>
      <c r="K887" s="12" t="str">
        <f>VLOOKUP(H887,'[1]Species List'!A$2:I$202,4,0)</f>
        <v>Mullidae</v>
      </c>
      <c r="L887" s="38" t="str">
        <f>VLOOKUP(H887,'Species List'!A$2:J$202,5,0)</f>
        <v>Carnivore</v>
      </c>
      <c r="M887" s="60">
        <v>14</v>
      </c>
      <c r="N887" s="60">
        <v>1</v>
      </c>
      <c r="O887" s="60"/>
      <c r="P887" s="44">
        <f>VLOOKUP(H887,'Species List'!A$2:J$202,6,0)</f>
        <v>9.7699999999999992E-3</v>
      </c>
      <c r="Q887" s="44">
        <f>VLOOKUP(H887,'Species List'!A$2:J$202,7,0)</f>
        <v>3.12</v>
      </c>
      <c r="R887" s="44" t="str">
        <f>VLOOKUP(H887,'Species List'!A$2:J$202,8,0)</f>
        <v>NA</v>
      </c>
      <c r="S887" s="44" t="str">
        <f>VLOOKUP(H887,'Species List'!A$2:J$202,9,0)</f>
        <v>NA</v>
      </c>
      <c r="T887" s="44">
        <f t="shared" si="95"/>
        <v>36.797137450279614</v>
      </c>
      <c r="U887" s="87" t="s">
        <v>450</v>
      </c>
      <c r="V887" s="91">
        <f t="shared" si="101"/>
        <v>36.797137450279614</v>
      </c>
    </row>
    <row r="888" spans="1:22" ht="16">
      <c r="A888" s="35">
        <v>2019</v>
      </c>
      <c r="B888" s="36">
        <v>43545</v>
      </c>
      <c r="C888" s="12" t="s">
        <v>425</v>
      </c>
      <c r="D888" s="12" t="s">
        <v>440</v>
      </c>
      <c r="E888" s="12">
        <v>1</v>
      </c>
      <c r="F888" s="37">
        <v>0.41944444444444401</v>
      </c>
      <c r="G888" s="12">
        <v>30</v>
      </c>
      <c r="H888" s="12" t="s">
        <v>251</v>
      </c>
      <c r="I888" s="12" t="str">
        <f>VLOOKUP(H888,'[1]Species List'!A$2:I$202,2,0)</f>
        <v>Foureye Butterflyfish</v>
      </c>
      <c r="J888" s="38" t="str">
        <f>VLOOKUP(H888,'Species List'!A$2:J$202,3,0)</f>
        <v>Chaetodon capistratus</v>
      </c>
      <c r="K888" s="12" t="str">
        <f>VLOOKUP(H888,'[1]Species List'!A$2:I$202,4,0)</f>
        <v>Chaetodontidae</v>
      </c>
      <c r="L888" s="38" t="str">
        <f>VLOOKUP(H888,'Species List'!A$2:J$202,5,0)</f>
        <v>Carnivore</v>
      </c>
      <c r="M888" s="60">
        <v>14</v>
      </c>
      <c r="N888" s="60">
        <v>5</v>
      </c>
      <c r="O888" s="60"/>
      <c r="P888" s="44">
        <f>VLOOKUP(H888,'Species List'!A$2:J$202,6,0)</f>
        <v>2.512E-2</v>
      </c>
      <c r="Q888" s="44">
        <f>VLOOKUP(H888,'Species List'!A$2:J$202,7,0)</f>
        <v>3.1</v>
      </c>
      <c r="R888" s="44" t="str">
        <f>VLOOKUP(H888,'Species List'!A$2:J$202,8,0)</f>
        <v>NA</v>
      </c>
      <c r="S888" s="44" t="str">
        <f>VLOOKUP(H888,'Species List'!A$2:J$202,9,0)</f>
        <v>NA</v>
      </c>
      <c r="T888" s="44">
        <f t="shared" si="95"/>
        <v>89.746298522175977</v>
      </c>
      <c r="U888" s="87" t="s">
        <v>450</v>
      </c>
      <c r="V888" s="91">
        <f t="shared" si="101"/>
        <v>448.73149261087985</v>
      </c>
    </row>
    <row r="889" spans="1:22" ht="16">
      <c r="A889" s="35">
        <v>2019</v>
      </c>
      <c r="B889" s="36">
        <v>43545</v>
      </c>
      <c r="C889" s="12" t="s">
        <v>425</v>
      </c>
      <c r="D889" s="12" t="s">
        <v>440</v>
      </c>
      <c r="E889" s="12">
        <v>1</v>
      </c>
      <c r="F889" s="37">
        <v>0.41944444444444401</v>
      </c>
      <c r="G889" s="12">
        <v>30</v>
      </c>
      <c r="H889" s="12" t="s">
        <v>310</v>
      </c>
      <c r="I889" s="12" t="str">
        <f>VLOOKUP(H889,'[1]Species List'!A$2:I$202,2,0)</f>
        <v>Yellowhead Wrasse</v>
      </c>
      <c r="J889" s="38" t="str">
        <f>VLOOKUP(H889,'Species List'!A$2:J$202,3,0)</f>
        <v>Halichoeres garnoti</v>
      </c>
      <c r="K889" s="12" t="str">
        <f>VLOOKUP(H889,'[1]Species List'!A$2:I$202,4,0)</f>
        <v>Labridae</v>
      </c>
      <c r="L889" s="38" t="str">
        <f>VLOOKUP(H889,'Species List'!A$2:J$202,5,0)</f>
        <v>Carnivore</v>
      </c>
      <c r="M889" s="60">
        <v>10</v>
      </c>
      <c r="N889" s="60">
        <v>2</v>
      </c>
      <c r="O889" s="60"/>
      <c r="P889" s="44">
        <f>VLOOKUP(H889,'Species List'!A$2:J$202,6,0)</f>
        <v>0.01</v>
      </c>
      <c r="Q889" s="44">
        <f>VLOOKUP(H889,'Species List'!A$2:J$202,7,0)</f>
        <v>3.13</v>
      </c>
      <c r="R889" s="44" t="str">
        <f>VLOOKUP(H889,'Species List'!A$2:J$202,8,0)</f>
        <v>NA</v>
      </c>
      <c r="S889" s="44" t="str">
        <f>VLOOKUP(H889,'Species List'!A$2:J$202,9,0)</f>
        <v>NA</v>
      </c>
      <c r="T889" s="44">
        <f t="shared" si="95"/>
        <v>13.48962882591654</v>
      </c>
      <c r="U889" s="87" t="s">
        <v>450</v>
      </c>
      <c r="V889" s="91">
        <f t="shared" si="101"/>
        <v>26.97925765183308</v>
      </c>
    </row>
    <row r="890" spans="1:22" ht="16">
      <c r="A890" s="35">
        <v>2019</v>
      </c>
      <c r="B890" s="36">
        <v>43545</v>
      </c>
      <c r="C890" s="12" t="s">
        <v>425</v>
      </c>
      <c r="D890" s="12" t="s">
        <v>440</v>
      </c>
      <c r="E890" s="12">
        <v>1</v>
      </c>
      <c r="F890" s="37">
        <v>0.41944444444444401</v>
      </c>
      <c r="G890" s="12">
        <v>30</v>
      </c>
      <c r="H890" s="12" t="s">
        <v>251</v>
      </c>
      <c r="I890" s="12" t="str">
        <f>VLOOKUP(H890,'[1]Species List'!A$2:I$202,2,0)</f>
        <v>Foureye Butterflyfish</v>
      </c>
      <c r="J890" s="38" t="str">
        <f>VLOOKUP(H890,'Species List'!A$2:J$202,3,0)</f>
        <v>Chaetodon capistratus</v>
      </c>
      <c r="K890" s="12" t="str">
        <f>VLOOKUP(H890,'[1]Species List'!A$2:I$202,4,0)</f>
        <v>Chaetodontidae</v>
      </c>
      <c r="L890" s="38" t="str">
        <f>VLOOKUP(H890,'Species List'!A$2:J$202,5,0)</f>
        <v>Carnivore</v>
      </c>
      <c r="M890" s="60">
        <v>10</v>
      </c>
      <c r="N890" s="60">
        <v>1</v>
      </c>
      <c r="O890" s="60"/>
      <c r="P890" s="44">
        <f>VLOOKUP(H890,'Species List'!A$2:J$202,6,0)</f>
        <v>2.512E-2</v>
      </c>
      <c r="Q890" s="44">
        <f>VLOOKUP(H890,'Species List'!A$2:J$202,7,0)</f>
        <v>3.1</v>
      </c>
      <c r="R890" s="44" t="str">
        <f>VLOOKUP(H890,'Species List'!A$2:J$202,8,0)</f>
        <v>NA</v>
      </c>
      <c r="S890" s="44" t="str">
        <f>VLOOKUP(H890,'Species List'!A$2:J$202,9,0)</f>
        <v>NA</v>
      </c>
      <c r="T890" s="44">
        <f t="shared" si="95"/>
        <v>31.624206344269499</v>
      </c>
      <c r="U890" s="87" t="s">
        <v>450</v>
      </c>
      <c r="V890" s="91">
        <f t="shared" si="101"/>
        <v>31.624206344269499</v>
      </c>
    </row>
    <row r="891" spans="1:22" ht="16">
      <c r="A891" s="35">
        <v>2019</v>
      </c>
      <c r="B891" s="36">
        <v>43545</v>
      </c>
      <c r="C891" s="12" t="s">
        <v>425</v>
      </c>
      <c r="D891" s="12" t="s">
        <v>440</v>
      </c>
      <c r="E891" s="12">
        <v>1</v>
      </c>
      <c r="F891" s="37">
        <v>0.41944444444444401</v>
      </c>
      <c r="G891" s="12">
        <v>30</v>
      </c>
      <c r="H891" s="12" t="s">
        <v>348</v>
      </c>
      <c r="I891" s="12" t="str">
        <f>VLOOKUP(H891,'[1]Species List'!A$2:I$202,2,0)</f>
        <v>Atlantic trumpetfish</v>
      </c>
      <c r="J891" s="38" t="str">
        <f>VLOOKUP(H891,'Species List'!A$2:J$202,3,0)</f>
        <v>Aulostomus maculatus</v>
      </c>
      <c r="K891" s="12" t="str">
        <f>VLOOKUP(H891,'[1]Species List'!A$2:I$202,4,0)</f>
        <v>Aulostomidae</v>
      </c>
      <c r="L891" s="38" t="str">
        <f>VLOOKUP(H891,'Species List'!A$2:J$202,5,0)</f>
        <v>Carnivore</v>
      </c>
      <c r="M891" s="60">
        <v>30</v>
      </c>
      <c r="N891" s="60">
        <v>1</v>
      </c>
      <c r="O891" s="60"/>
      <c r="P891" s="44">
        <f>VLOOKUP(H891,'Species List'!A$2:J$202,6,0)</f>
        <v>1E-4</v>
      </c>
      <c r="Q891" s="44">
        <f>VLOOKUP(H891,'Species List'!A$2:J$202,7,0)</f>
        <v>3.5539999999999998</v>
      </c>
      <c r="R891" s="44" t="str">
        <f>VLOOKUP(H891,'Species List'!A$2:J$202,8,0)</f>
        <v>NA</v>
      </c>
      <c r="S891" s="44" t="str">
        <f>VLOOKUP(H891,'Species List'!A$2:J$202,9,0)</f>
        <v>NA</v>
      </c>
      <c r="T891" s="44">
        <f t="shared" si="95"/>
        <v>17.770061844764207</v>
      </c>
      <c r="U891" s="87" t="s">
        <v>450</v>
      </c>
      <c r="V891" s="91">
        <f t="shared" si="101"/>
        <v>17.770061844764207</v>
      </c>
    </row>
    <row r="892" spans="1:22" ht="16">
      <c r="A892" s="35">
        <v>2019</v>
      </c>
      <c r="B892" s="36">
        <v>43545</v>
      </c>
      <c r="C892" s="12" t="s">
        <v>425</v>
      </c>
      <c r="D892" s="12" t="s">
        <v>440</v>
      </c>
      <c r="E892" s="12">
        <v>1</v>
      </c>
      <c r="F892" s="37">
        <v>0.41944444444444401</v>
      </c>
      <c r="G892" s="12">
        <v>30</v>
      </c>
      <c r="H892" s="12" t="s">
        <v>227</v>
      </c>
      <c r="I892" s="12" t="str">
        <f>VLOOKUP(H892,'[1]Species List'!A$2:I$202,2,0)</f>
        <v>Hamlet spp.</v>
      </c>
      <c r="J892" s="38" t="str">
        <f>VLOOKUP(H892,'Species List'!A$2:J$202,3,0)</f>
        <v>Hypoplectrus puella</v>
      </c>
      <c r="K892" s="12" t="str">
        <f>VLOOKUP(H892,'[1]Species List'!A$2:I$202,4,0)</f>
        <v>Serranidae</v>
      </c>
      <c r="L892" s="38" t="str">
        <f>VLOOKUP(H892,'Species List'!A$2:J$202,5,0)</f>
        <v>Carnivore</v>
      </c>
      <c r="M892" s="60">
        <v>13</v>
      </c>
      <c r="N892" s="60">
        <v>3</v>
      </c>
      <c r="O892" s="60"/>
      <c r="P892" s="44">
        <f>VLOOKUP(H892,'Species List'!A$2:J$202,6,0)</f>
        <v>1.7780000000000001E-2</v>
      </c>
      <c r="Q892" s="44">
        <f>VLOOKUP(H892,'Species List'!A$2:J$202,7,0)</f>
        <v>3.03</v>
      </c>
      <c r="R892" s="44" t="str">
        <f>VLOOKUP(H892,'Species List'!A$2:J$202,8,0)</f>
        <v>NA</v>
      </c>
      <c r="S892" s="44" t="str">
        <f>VLOOKUP(H892,'Species List'!A$2:J$202,9,0)</f>
        <v>NA</v>
      </c>
      <c r="T892" s="44">
        <f t="shared" si="95"/>
        <v>42.18714290876423</v>
      </c>
      <c r="U892" s="87" t="s">
        <v>450</v>
      </c>
      <c r="V892" s="91">
        <f t="shared" si="101"/>
        <v>126.56142872629269</v>
      </c>
    </row>
    <row r="893" spans="1:22" ht="16">
      <c r="A893" s="35">
        <v>2019</v>
      </c>
      <c r="B893" s="36">
        <v>43545</v>
      </c>
      <c r="C893" s="12" t="s">
        <v>425</v>
      </c>
      <c r="D893" s="12" t="s">
        <v>440</v>
      </c>
      <c r="E893" s="12">
        <v>1</v>
      </c>
      <c r="F893" s="37">
        <v>0.41944444444444445</v>
      </c>
      <c r="G893" s="12">
        <v>30</v>
      </c>
      <c r="H893" s="12" t="s">
        <v>302</v>
      </c>
      <c r="I893" s="12" t="str">
        <f>VLOOKUP(H893,'[1]Species List'!A$2:I$202,2,0)</f>
        <v>Stoplight Parrotfish</v>
      </c>
      <c r="J893" s="38" t="str">
        <f>VLOOKUP(H893,'Species List'!A$2:J$202,3,0)</f>
        <v>Sparisoma viride</v>
      </c>
      <c r="K893" s="12" t="str">
        <f>VLOOKUP(H893,'[1]Species List'!A$2:I$202,4,0)</f>
        <v>Scaridae</v>
      </c>
      <c r="L893" s="38" t="str">
        <f>VLOOKUP(H893,'Species List'!A$2:J$202,5,0)</f>
        <v>Herbivore</v>
      </c>
      <c r="M893" s="60">
        <v>22</v>
      </c>
      <c r="N893" s="60">
        <v>2</v>
      </c>
      <c r="O893" s="60" t="s">
        <v>368</v>
      </c>
      <c r="P893" s="44">
        <f>VLOOKUP(H893,'Species List'!A$2:J$202,6,0)</f>
        <v>1.38E-2</v>
      </c>
      <c r="Q893" s="44">
        <f>VLOOKUP(H893,'Species List'!A$2:J$202,7,0)</f>
        <v>3.04</v>
      </c>
      <c r="R893" s="44">
        <f>VLOOKUP(H893,'Species List'!A$2:J$202,8,0)</f>
        <v>-4.4317000000000002</v>
      </c>
      <c r="S893" s="44">
        <f>VLOOKUP(H893,'Species List'!A$2:J$202,9,0)</f>
        <v>2.9051</v>
      </c>
      <c r="T893" s="44">
        <f t="shared" si="95"/>
        <v>166.28153926206005</v>
      </c>
      <c r="U893" s="88">
        <f t="shared" ref="U893:U899" si="102">10^(R893+(S893*LOG(M893*10)))</f>
        <v>236.19577785013334</v>
      </c>
      <c r="V893" s="91">
        <f t="shared" ref="V893:V899" si="103">N893*U893</f>
        <v>472.39155570026668</v>
      </c>
    </row>
    <row r="894" spans="1:22" ht="16">
      <c r="A894" s="35">
        <v>2019</v>
      </c>
      <c r="B894" s="36">
        <v>43545</v>
      </c>
      <c r="C894" s="12" t="s">
        <v>425</v>
      </c>
      <c r="D894" s="12" t="s">
        <v>440</v>
      </c>
      <c r="E894" s="12">
        <v>1</v>
      </c>
      <c r="F894" s="37">
        <v>0.41944444444444401</v>
      </c>
      <c r="G894" s="12">
        <v>30</v>
      </c>
      <c r="H894" s="12" t="s">
        <v>271</v>
      </c>
      <c r="I894" s="12" t="str">
        <f>VLOOKUP(H894,'[1]Species List'!A$2:I$202,2,0)</f>
        <v>Ocean Surgeonfish</v>
      </c>
      <c r="J894" s="38" t="str">
        <f>VLOOKUP(H894,'Species List'!A$2:J$202,3,0)</f>
        <v>Acanthurus bahianus</v>
      </c>
      <c r="K894" s="12" t="str">
        <f>VLOOKUP(H894,'[1]Species List'!A$2:I$202,4,0)</f>
        <v>Acanthuridae</v>
      </c>
      <c r="L894" s="38" t="str">
        <f>VLOOKUP(H894,'Species List'!A$2:J$202,5,0)</f>
        <v>Herbivore</v>
      </c>
      <c r="M894" s="60">
        <v>17</v>
      </c>
      <c r="N894" s="60">
        <v>1</v>
      </c>
      <c r="O894" s="60"/>
      <c r="P894" s="44">
        <f>VLOOKUP(H894,'Species List'!A$2:J$202,6,0)</f>
        <v>1.8620000000000001E-2</v>
      </c>
      <c r="Q894" s="44">
        <f>VLOOKUP(H894,'Species List'!A$2:J$202,7,0)</f>
        <v>2.91</v>
      </c>
      <c r="R894" s="44">
        <f>VLOOKUP(H894,'Species List'!A$2:J$202,8,0)</f>
        <v>-4.6005000000000003</v>
      </c>
      <c r="S894" s="44">
        <f>VLOOKUP(H894,'Species List'!A$2:J$202,9,0)</f>
        <v>2.9752000000000001</v>
      </c>
      <c r="T894" s="44">
        <f t="shared" si="95"/>
        <v>70.890173269794147</v>
      </c>
      <c r="U894" s="88">
        <f t="shared" si="102"/>
        <v>108.52545888885899</v>
      </c>
      <c r="V894" s="91">
        <f t="shared" si="103"/>
        <v>108.52545888885899</v>
      </c>
    </row>
    <row r="895" spans="1:22" ht="16">
      <c r="A895" s="35">
        <v>2019</v>
      </c>
      <c r="B895" s="36">
        <v>43545</v>
      </c>
      <c r="C895" s="12" t="s">
        <v>425</v>
      </c>
      <c r="D895" s="12" t="s">
        <v>440</v>
      </c>
      <c r="E895" s="12">
        <v>1</v>
      </c>
      <c r="F895" s="37">
        <v>0.41944444444444401</v>
      </c>
      <c r="G895" s="12">
        <v>30</v>
      </c>
      <c r="H895" s="12" t="s">
        <v>274</v>
      </c>
      <c r="I895" s="12" t="str">
        <f>VLOOKUP(H895,'[1]Species List'!A$2:I$202,2,0)</f>
        <v>Princess Parrotfish</v>
      </c>
      <c r="J895" s="38" t="str">
        <f>VLOOKUP(H895,'Species List'!A$2:J$202,3,0)</f>
        <v>Scarus taeniopterus</v>
      </c>
      <c r="K895" s="12" t="str">
        <f>VLOOKUP(H895,'[1]Species List'!A$2:I$202,4,0)</f>
        <v>Scaridae</v>
      </c>
      <c r="L895" s="38" t="str">
        <f>VLOOKUP(H895,'Species List'!A$2:J$202,5,0)</f>
        <v>Herbivore</v>
      </c>
      <c r="M895" s="60">
        <v>15</v>
      </c>
      <c r="N895" s="60">
        <v>1</v>
      </c>
      <c r="O895" s="60" t="s">
        <v>368</v>
      </c>
      <c r="P895" s="44">
        <f>VLOOKUP(H895,'Species List'!A$2:J$202,6,0)</f>
        <v>3.3500000000000002E-2</v>
      </c>
      <c r="Q895" s="44">
        <f>VLOOKUP(H895,'Species List'!A$2:J$202,7,0)</f>
        <v>2.7086000000000001</v>
      </c>
      <c r="R895" s="44">
        <f>VLOOKUP(H895,'Species List'!A$2:J$202,8,0)</f>
        <v>-3.2256999999999998</v>
      </c>
      <c r="S895" s="44">
        <f>VLOOKUP(H895,'Species List'!A$2:J$202,9,0)</f>
        <v>2.3852000000000002</v>
      </c>
      <c r="T895" s="44">
        <f t="shared" si="95"/>
        <v>51.357702984233178</v>
      </c>
      <c r="U895" s="88">
        <f t="shared" si="102"/>
        <v>92.19616810425471</v>
      </c>
      <c r="V895" s="91">
        <f t="shared" si="103"/>
        <v>92.19616810425471</v>
      </c>
    </row>
    <row r="896" spans="1:22" ht="16">
      <c r="A896" s="35">
        <v>2019</v>
      </c>
      <c r="B896" s="36">
        <v>43545</v>
      </c>
      <c r="C896" s="12" t="s">
        <v>425</v>
      </c>
      <c r="D896" s="12" t="s">
        <v>440</v>
      </c>
      <c r="E896" s="12">
        <v>1</v>
      </c>
      <c r="F896" s="37">
        <v>0.41944444444444401</v>
      </c>
      <c r="G896" s="12">
        <v>30</v>
      </c>
      <c r="H896" s="12" t="s">
        <v>274</v>
      </c>
      <c r="I896" s="12" t="str">
        <f>VLOOKUP(H896,'[1]Species List'!A$2:I$202,2,0)</f>
        <v>Princess Parrotfish</v>
      </c>
      <c r="J896" s="38" t="str">
        <f>VLOOKUP(H896,'Species List'!A$2:J$202,3,0)</f>
        <v>Scarus taeniopterus</v>
      </c>
      <c r="K896" s="12" t="str">
        <f>VLOOKUP(H896,'[1]Species List'!A$2:I$202,4,0)</f>
        <v>Scaridae</v>
      </c>
      <c r="L896" s="38" t="str">
        <f>VLOOKUP(H896,'Species List'!A$2:J$202,5,0)</f>
        <v>Herbivore</v>
      </c>
      <c r="M896" s="60">
        <v>23</v>
      </c>
      <c r="N896" s="60">
        <v>1</v>
      </c>
      <c r="O896" s="60" t="s">
        <v>368</v>
      </c>
      <c r="P896" s="44">
        <f>VLOOKUP(H896,'Species List'!A$2:J$202,6,0)</f>
        <v>3.3500000000000002E-2</v>
      </c>
      <c r="Q896" s="44">
        <f>VLOOKUP(H896,'Species List'!A$2:J$202,7,0)</f>
        <v>2.7086000000000001</v>
      </c>
      <c r="R896" s="44">
        <f>VLOOKUP(H896,'Species List'!A$2:J$202,8,0)</f>
        <v>-3.2256999999999998</v>
      </c>
      <c r="S896" s="44">
        <f>VLOOKUP(H896,'Species List'!A$2:J$202,9,0)</f>
        <v>2.3852000000000002</v>
      </c>
      <c r="T896" s="44">
        <f t="shared" si="95"/>
        <v>163.46351132632066</v>
      </c>
      <c r="U896" s="88">
        <f t="shared" si="102"/>
        <v>255.56020890468707</v>
      </c>
      <c r="V896" s="91">
        <f t="shared" si="103"/>
        <v>255.56020890468707</v>
      </c>
    </row>
    <row r="897" spans="1:22" ht="16">
      <c r="A897" s="35">
        <v>2019</v>
      </c>
      <c r="B897" s="36">
        <v>43545</v>
      </c>
      <c r="C897" s="12" t="s">
        <v>425</v>
      </c>
      <c r="D897" s="12" t="s">
        <v>440</v>
      </c>
      <c r="E897" s="12">
        <v>1</v>
      </c>
      <c r="F897" s="37">
        <v>0.41944444444444401</v>
      </c>
      <c r="G897" s="12">
        <v>30</v>
      </c>
      <c r="H897" s="12" t="s">
        <v>274</v>
      </c>
      <c r="I897" s="12" t="str">
        <f>VLOOKUP(H897,'[1]Species List'!A$2:I$202,2,0)</f>
        <v>Princess Parrotfish</v>
      </c>
      <c r="J897" s="38" t="str">
        <f>VLOOKUP(H897,'Species List'!A$2:J$202,3,0)</f>
        <v>Scarus taeniopterus</v>
      </c>
      <c r="K897" s="12" t="str">
        <f>VLOOKUP(H897,'[1]Species List'!A$2:I$202,4,0)</f>
        <v>Scaridae</v>
      </c>
      <c r="L897" s="38" t="str">
        <f>VLOOKUP(H897,'Species List'!A$2:J$202,5,0)</f>
        <v>Herbivore</v>
      </c>
      <c r="M897" s="60">
        <v>20</v>
      </c>
      <c r="N897" s="60">
        <v>2</v>
      </c>
      <c r="O897" s="60" t="s">
        <v>368</v>
      </c>
      <c r="P897" s="44">
        <f>VLOOKUP(H897,'Species List'!A$2:J$202,6,0)</f>
        <v>3.3500000000000002E-2</v>
      </c>
      <c r="Q897" s="44">
        <f>VLOOKUP(H897,'Species List'!A$2:J$202,7,0)</f>
        <v>2.7086000000000001</v>
      </c>
      <c r="R897" s="44">
        <f>VLOOKUP(H897,'Species List'!A$2:J$202,8,0)</f>
        <v>-3.2256999999999998</v>
      </c>
      <c r="S897" s="44">
        <f>VLOOKUP(H897,'Species List'!A$2:J$202,9,0)</f>
        <v>2.3852000000000002</v>
      </c>
      <c r="T897" s="44">
        <f t="shared" si="95"/>
        <v>111.94756544450011</v>
      </c>
      <c r="U897" s="88">
        <f t="shared" si="102"/>
        <v>183.11197449783583</v>
      </c>
      <c r="V897" s="91">
        <f t="shared" si="103"/>
        <v>366.22394899567166</v>
      </c>
    </row>
    <row r="898" spans="1:22" ht="16">
      <c r="A898" s="35">
        <v>2019</v>
      </c>
      <c r="B898" s="36">
        <v>43545</v>
      </c>
      <c r="C898" s="12" t="s">
        <v>425</v>
      </c>
      <c r="D898" s="12" t="s">
        <v>440</v>
      </c>
      <c r="E898" s="12">
        <v>1</v>
      </c>
      <c r="F898" s="37">
        <v>0.41944444444444401</v>
      </c>
      <c r="G898" s="12">
        <v>30</v>
      </c>
      <c r="H898" s="12" t="s">
        <v>302</v>
      </c>
      <c r="I898" s="12" t="str">
        <f>VLOOKUP(H898,'[1]Species List'!A$2:I$202,2,0)</f>
        <v>Stoplight Parrotfish</v>
      </c>
      <c r="J898" s="38" t="str">
        <f>VLOOKUP(H898,'Species List'!A$2:J$202,3,0)</f>
        <v>Sparisoma viride</v>
      </c>
      <c r="K898" s="12" t="str">
        <f>VLOOKUP(H898,'[1]Species List'!A$2:I$202,4,0)</f>
        <v>Scaridae</v>
      </c>
      <c r="L898" s="38" t="str">
        <f>VLOOKUP(H898,'Species List'!A$2:J$202,5,0)</f>
        <v>Herbivore</v>
      </c>
      <c r="M898" s="60">
        <v>33</v>
      </c>
      <c r="N898" s="60">
        <v>2</v>
      </c>
      <c r="O898" s="60" t="s">
        <v>369</v>
      </c>
      <c r="P898" s="44">
        <f>VLOOKUP(H898,'Species List'!A$2:J$202,6,0)</f>
        <v>1.38E-2</v>
      </c>
      <c r="Q898" s="44">
        <f>VLOOKUP(H898,'Species List'!A$2:J$202,7,0)</f>
        <v>3.04</v>
      </c>
      <c r="R898" s="44">
        <f>VLOOKUP(H898,'Species List'!A$2:J$202,8,0)</f>
        <v>-4.4317000000000002</v>
      </c>
      <c r="S898" s="44">
        <f>VLOOKUP(H898,'Species List'!A$2:J$202,9,0)</f>
        <v>2.9051</v>
      </c>
      <c r="T898" s="44">
        <f t="shared" ref="T898:T961" si="104">P898*M898^Q898</f>
        <v>570.37628950044143</v>
      </c>
      <c r="U898" s="88">
        <f t="shared" si="102"/>
        <v>767.06973304521671</v>
      </c>
      <c r="V898" s="91">
        <f t="shared" si="103"/>
        <v>1534.1394660904334</v>
      </c>
    </row>
    <row r="899" spans="1:22" ht="16">
      <c r="A899" s="35">
        <v>2019</v>
      </c>
      <c r="B899" s="36">
        <v>43545</v>
      </c>
      <c r="C899" s="12" t="s">
        <v>425</v>
      </c>
      <c r="D899" s="12" t="s">
        <v>440</v>
      </c>
      <c r="E899" s="12">
        <v>1</v>
      </c>
      <c r="F899" s="37">
        <v>0.41944444444444401</v>
      </c>
      <c r="G899" s="12">
        <v>30</v>
      </c>
      <c r="H899" s="12" t="s">
        <v>302</v>
      </c>
      <c r="I899" s="12" t="str">
        <f>VLOOKUP(H899,'[1]Species List'!A$2:I$202,2,0)</f>
        <v>Stoplight Parrotfish</v>
      </c>
      <c r="J899" s="38" t="str">
        <f>VLOOKUP(H899,'Species List'!A$2:J$202,3,0)</f>
        <v>Sparisoma viride</v>
      </c>
      <c r="K899" s="12" t="str">
        <f>VLOOKUP(H899,'[1]Species List'!A$2:I$202,4,0)</f>
        <v>Scaridae</v>
      </c>
      <c r="L899" s="38" t="str">
        <f>VLOOKUP(H899,'Species List'!A$2:J$202,5,0)</f>
        <v>Herbivore</v>
      </c>
      <c r="M899" s="60">
        <v>26</v>
      </c>
      <c r="N899" s="60">
        <v>2</v>
      </c>
      <c r="O899" s="60" t="s">
        <v>369</v>
      </c>
      <c r="P899" s="44">
        <f>VLOOKUP(H899,'Species List'!A$2:J$202,6,0)</f>
        <v>1.38E-2</v>
      </c>
      <c r="Q899" s="44">
        <f>VLOOKUP(H899,'Species List'!A$2:J$202,7,0)</f>
        <v>3.04</v>
      </c>
      <c r="R899" s="44">
        <f>VLOOKUP(H899,'Species List'!A$2:J$202,8,0)</f>
        <v>-4.4317000000000002</v>
      </c>
      <c r="S899" s="44">
        <f>VLOOKUP(H899,'Species List'!A$2:J$202,9,0)</f>
        <v>2.9051</v>
      </c>
      <c r="T899" s="44">
        <f t="shared" si="104"/>
        <v>276.31092977022331</v>
      </c>
      <c r="U899" s="88">
        <f t="shared" si="102"/>
        <v>383.741768934785</v>
      </c>
      <c r="V899" s="91">
        <f t="shared" si="103"/>
        <v>767.48353786957</v>
      </c>
    </row>
    <row r="900" spans="1:22" ht="16">
      <c r="A900" s="35">
        <v>2019</v>
      </c>
      <c r="B900" s="36">
        <v>43545</v>
      </c>
      <c r="C900" s="12" t="s">
        <v>425</v>
      </c>
      <c r="D900" s="12" t="s">
        <v>440</v>
      </c>
      <c r="E900" s="12">
        <v>1</v>
      </c>
      <c r="F900" s="37">
        <v>0.41944444444444401</v>
      </c>
      <c r="G900" s="12">
        <v>30</v>
      </c>
      <c r="H900" s="12" t="s">
        <v>231</v>
      </c>
      <c r="I900" s="12" t="str">
        <f>VLOOKUP(H900,'[1]Species List'!A$2:I$202,2,0)</f>
        <v>Black Durgon</v>
      </c>
      <c r="J900" s="38" t="str">
        <f>VLOOKUP(H900,'Species List'!A$2:J$202,3,0)</f>
        <v>Melichthys niger</v>
      </c>
      <c r="K900" s="12" t="str">
        <f>VLOOKUP(H900,'[1]Species List'!A$2:I$202,4,0)</f>
        <v>Balistidae</v>
      </c>
      <c r="L900" s="38" t="str">
        <f>VLOOKUP(H900,'Species List'!A$2:J$202,5,0)</f>
        <v>Omnivore</v>
      </c>
      <c r="M900" s="60">
        <v>26</v>
      </c>
      <c r="N900" s="60">
        <v>8</v>
      </c>
      <c r="O900" s="60"/>
      <c r="P900" s="44">
        <f>VLOOKUP(H900,'Species List'!A$2:J$202,6,0)</f>
        <v>2.3439999999999999E-2</v>
      </c>
      <c r="Q900" s="44">
        <f>VLOOKUP(H900,'Species List'!A$2:J$202,7,0)</f>
        <v>2.95</v>
      </c>
      <c r="R900" s="44" t="str">
        <f>VLOOKUP(H900,'Species List'!A$2:J$202,8,0)</f>
        <v>NA</v>
      </c>
      <c r="S900" s="44" t="str">
        <f>VLOOKUP(H900,'Species List'!A$2:J$202,9,0)</f>
        <v>NA</v>
      </c>
      <c r="T900" s="44">
        <f t="shared" si="104"/>
        <v>350.04911488808705</v>
      </c>
      <c r="U900" s="87" t="s">
        <v>450</v>
      </c>
      <c r="V900" s="91">
        <f t="shared" ref="V900:V917" si="105">N900*T900</f>
        <v>2800.3929191046964</v>
      </c>
    </row>
    <row r="901" spans="1:22" ht="16">
      <c r="A901" s="35">
        <v>2019</v>
      </c>
      <c r="B901" s="36">
        <v>43545</v>
      </c>
      <c r="C901" s="12" t="s">
        <v>425</v>
      </c>
      <c r="D901" s="12" t="s">
        <v>440</v>
      </c>
      <c r="E901" s="12">
        <v>1</v>
      </c>
      <c r="F901" s="37">
        <v>0.41944444444444401</v>
      </c>
      <c r="G901" s="12">
        <v>30</v>
      </c>
      <c r="H901" s="12" t="s">
        <v>282</v>
      </c>
      <c r="I901" s="12" t="str">
        <f>VLOOKUP(H901,'[1]Species List'!A$2:I$202,2,0)</f>
        <v>Rock Beauty</v>
      </c>
      <c r="J901" s="38" t="str">
        <f>VLOOKUP(H901,'Species List'!A$2:J$202,3,0)</f>
        <v>Holacanthus tricolour</v>
      </c>
      <c r="K901" s="12" t="str">
        <f>VLOOKUP(H901,'[1]Species List'!A$2:I$202,4,0)</f>
        <v>Pomacanthidae</v>
      </c>
      <c r="L901" s="38" t="str">
        <f>VLOOKUP(H901,'Species List'!A$2:J$202,5,0)</f>
        <v>Omnivore</v>
      </c>
      <c r="M901" s="60">
        <v>25</v>
      </c>
      <c r="N901" s="60">
        <v>1</v>
      </c>
      <c r="O901" s="60"/>
      <c r="P901" s="44">
        <f>VLOOKUP(H901,'Species List'!A$2:J$202,6,0)</f>
        <v>3.388E-2</v>
      </c>
      <c r="Q901" s="44">
        <f>VLOOKUP(H901,'Species List'!A$2:J$202,7,0)</f>
        <v>2.91</v>
      </c>
      <c r="R901" s="44" t="str">
        <f>VLOOKUP(H901,'Species List'!A$2:J$202,8,0)</f>
        <v>NA</v>
      </c>
      <c r="S901" s="44" t="str">
        <f>VLOOKUP(H901,'Species List'!A$2:J$202,9,0)</f>
        <v>NA</v>
      </c>
      <c r="T901" s="44">
        <f t="shared" si="104"/>
        <v>396.23134339498114</v>
      </c>
      <c r="U901" s="87" t="s">
        <v>450</v>
      </c>
      <c r="V901" s="91">
        <f t="shared" si="105"/>
        <v>396.23134339498114</v>
      </c>
    </row>
    <row r="902" spans="1:22" ht="16">
      <c r="A902" s="35">
        <v>2019</v>
      </c>
      <c r="B902" s="36">
        <v>43545</v>
      </c>
      <c r="C902" s="12" t="s">
        <v>425</v>
      </c>
      <c r="D902" s="12" t="s">
        <v>440</v>
      </c>
      <c r="E902" s="12">
        <v>1</v>
      </c>
      <c r="F902" s="37">
        <v>0.41944444444444401</v>
      </c>
      <c r="G902" s="12">
        <v>30</v>
      </c>
      <c r="H902" s="12" t="s">
        <v>378</v>
      </c>
      <c r="I902" s="12" t="s">
        <v>127</v>
      </c>
      <c r="J902" s="38" t="str">
        <f>VLOOKUP(H902,'Species List'!A$2:J$202,3,0)</f>
        <v>Cantherhines pullus</v>
      </c>
      <c r="K902" s="12" t="str">
        <f>VLOOKUP(H902,'[1]Species List'!A$2:I$202,4,0)</f>
        <v>Monacanthidae</v>
      </c>
      <c r="L902" s="38" t="str">
        <f>VLOOKUP(H902,'Species List'!A$2:J$202,5,0)</f>
        <v>Omnivore</v>
      </c>
      <c r="M902" s="60">
        <v>27</v>
      </c>
      <c r="N902" s="60">
        <v>1</v>
      </c>
      <c r="O902" s="60"/>
      <c r="P902" s="44">
        <f>VLOOKUP(H902,'Species List'!A$2:J$202,6,0)</f>
        <v>2.291E-2</v>
      </c>
      <c r="Q902" s="44">
        <f>VLOOKUP(H902,'Species List'!A$2:J$202,7,0)</f>
        <v>2.87</v>
      </c>
      <c r="R902" s="44" t="str">
        <f>VLOOKUP(H902,'Species List'!A$2:J$202,8,0)</f>
        <v>NA</v>
      </c>
      <c r="S902" s="44" t="str">
        <f>VLOOKUP(H902,'Species List'!A$2:J$202,9,0)</f>
        <v>NA</v>
      </c>
      <c r="T902" s="44">
        <f t="shared" si="104"/>
        <v>293.79140917148601</v>
      </c>
      <c r="U902" s="87" t="s">
        <v>450</v>
      </c>
      <c r="V902" s="91">
        <f t="shared" si="105"/>
        <v>293.79140917148601</v>
      </c>
    </row>
    <row r="903" spans="1:22" ht="16">
      <c r="A903" s="35">
        <v>2019</v>
      </c>
      <c r="B903" s="36">
        <v>43545</v>
      </c>
      <c r="C903" s="12" t="s">
        <v>425</v>
      </c>
      <c r="D903" s="12" t="s">
        <v>440</v>
      </c>
      <c r="E903" s="12">
        <v>1</v>
      </c>
      <c r="F903" s="37">
        <v>0.41944444444444401</v>
      </c>
      <c r="G903" s="12">
        <v>30</v>
      </c>
      <c r="H903" s="12" t="s">
        <v>242</v>
      </c>
      <c r="I903" s="12" t="str">
        <f>VLOOKUP(H903,'[1]Species List'!A$2:I$202,2,0)</f>
        <v xml:space="preserve">Sharp-nose puffer </v>
      </c>
      <c r="J903" s="38" t="str">
        <f>VLOOKUP(H903,'Species List'!A$2:J$202,3,0)</f>
        <v>Canthigaster rostrata</v>
      </c>
      <c r="K903" s="12" t="str">
        <f>VLOOKUP(H903,'[1]Species List'!A$2:I$202,4,0)</f>
        <v>Tetraodontidae</v>
      </c>
      <c r="L903" s="38" t="str">
        <f>VLOOKUP(H903,'Species List'!A$2:J$202,5,0)</f>
        <v>Omnivore</v>
      </c>
      <c r="M903" s="60">
        <v>3</v>
      </c>
      <c r="N903" s="60">
        <v>3</v>
      </c>
      <c r="O903" s="60"/>
      <c r="P903" s="44">
        <f>VLOOKUP(H903,'Species List'!A$2:J$202,6,0)</f>
        <v>2.239E-2</v>
      </c>
      <c r="Q903" s="44">
        <f>VLOOKUP(H903,'Species List'!A$2:J$202,7,0)</f>
        <v>2.96</v>
      </c>
      <c r="R903" s="44" t="str">
        <f>VLOOKUP(H903,'Species List'!A$2:J$202,8,0)</f>
        <v>NA</v>
      </c>
      <c r="S903" s="44" t="str">
        <f>VLOOKUP(H903,'Species List'!A$2:J$202,9,0)</f>
        <v>NA</v>
      </c>
      <c r="T903" s="44">
        <f t="shared" si="104"/>
        <v>0.57853948885208784</v>
      </c>
      <c r="U903" s="87" t="s">
        <v>450</v>
      </c>
      <c r="V903" s="91">
        <f t="shared" si="105"/>
        <v>1.7356184665562635</v>
      </c>
    </row>
    <row r="904" spans="1:22" ht="16">
      <c r="A904" s="35">
        <v>2019</v>
      </c>
      <c r="B904" s="36">
        <v>43545</v>
      </c>
      <c r="C904" s="12" t="s">
        <v>425</v>
      </c>
      <c r="D904" s="12" t="s">
        <v>440</v>
      </c>
      <c r="E904" s="12">
        <v>1</v>
      </c>
      <c r="F904" s="37">
        <v>0.41944444444444401</v>
      </c>
      <c r="G904" s="12">
        <v>30</v>
      </c>
      <c r="H904" s="12" t="s">
        <v>247</v>
      </c>
      <c r="I904" s="12" t="str">
        <f>VLOOKUP(H904,'[1]Species List'!A$2:I$202,2,0)</f>
        <v>Creole Wrasse</v>
      </c>
      <c r="J904" s="38" t="str">
        <f>VLOOKUP(H904,'Species List'!A$2:J$202,3,0)</f>
        <v>Clepticus parrae</v>
      </c>
      <c r="K904" s="12" t="str">
        <f>VLOOKUP(H904,'[1]Species List'!A$2:I$202,4,0)</f>
        <v>Labridae</v>
      </c>
      <c r="L904" s="38" t="str">
        <f>VLOOKUP(H904,'Species List'!A$2:J$202,5,0)</f>
        <v>Planktivore</v>
      </c>
      <c r="M904" s="60">
        <v>15</v>
      </c>
      <c r="N904" s="60">
        <v>1</v>
      </c>
      <c r="O904" s="60"/>
      <c r="P904" s="44">
        <f>VLOOKUP(H904,'Species List'!A$2:J$202,6,0)</f>
        <v>9.5499999999999995E-3</v>
      </c>
      <c r="Q904" s="44">
        <f>VLOOKUP(H904,'Species List'!A$2:J$202,7,0)</f>
        <v>3.05</v>
      </c>
      <c r="R904" s="44" t="str">
        <f>VLOOKUP(H904,'Species List'!A$2:J$202,8,0)</f>
        <v>NA</v>
      </c>
      <c r="S904" s="44" t="str">
        <f>VLOOKUP(H904,'Species List'!A$2:J$202,9,0)</f>
        <v>NA</v>
      </c>
      <c r="T904" s="44">
        <f t="shared" si="104"/>
        <v>36.904702755418647</v>
      </c>
      <c r="U904" s="87" t="s">
        <v>450</v>
      </c>
      <c r="V904" s="91">
        <f t="shared" si="105"/>
        <v>36.904702755418647</v>
      </c>
    </row>
    <row r="905" spans="1:22" ht="16">
      <c r="A905" s="35">
        <v>2019</v>
      </c>
      <c r="B905" s="36">
        <v>43545</v>
      </c>
      <c r="C905" s="12" t="s">
        <v>425</v>
      </c>
      <c r="D905" s="12" t="s">
        <v>440</v>
      </c>
      <c r="E905" s="12">
        <v>2</v>
      </c>
      <c r="F905" s="37">
        <v>0.41944444444444401</v>
      </c>
      <c r="G905" s="12">
        <v>30</v>
      </c>
      <c r="H905" s="12" t="s">
        <v>251</v>
      </c>
      <c r="I905" s="12" t="str">
        <f>VLOOKUP(H905,'[1]Species List'!A$2:I$202,2,0)</f>
        <v>Foureye Butterflyfish</v>
      </c>
      <c r="J905" s="38" t="str">
        <f>VLOOKUP(H905,'Species List'!A$2:J$202,3,0)</f>
        <v>Chaetodon capistratus</v>
      </c>
      <c r="K905" s="12" t="str">
        <f>VLOOKUP(H905,'[1]Species List'!A$2:I$202,4,0)</f>
        <v>Chaetodontidae</v>
      </c>
      <c r="L905" s="38" t="str">
        <f>VLOOKUP(H905,'Species List'!A$2:J$202,5,0)</f>
        <v>Carnivore</v>
      </c>
      <c r="M905" s="60">
        <v>12</v>
      </c>
      <c r="N905" s="60">
        <v>2</v>
      </c>
      <c r="O905" s="60"/>
      <c r="P905" s="44">
        <f>VLOOKUP(H905,'Species List'!A$2:J$202,6,0)</f>
        <v>2.512E-2</v>
      </c>
      <c r="Q905" s="44">
        <f>VLOOKUP(H905,'Species List'!A$2:J$202,7,0)</f>
        <v>3.1</v>
      </c>
      <c r="R905" s="44" t="str">
        <f>VLOOKUP(H905,'Species List'!A$2:J$202,8,0)</f>
        <v>NA</v>
      </c>
      <c r="S905" s="44" t="str">
        <f>VLOOKUP(H905,'Species List'!A$2:J$202,9,0)</f>
        <v>NA</v>
      </c>
      <c r="T905" s="44">
        <f t="shared" si="104"/>
        <v>55.652092436993136</v>
      </c>
      <c r="U905" s="87" t="s">
        <v>450</v>
      </c>
      <c r="V905" s="91">
        <f t="shared" si="105"/>
        <v>111.30418487398627</v>
      </c>
    </row>
    <row r="906" spans="1:22" ht="16">
      <c r="A906" s="35">
        <v>2019</v>
      </c>
      <c r="B906" s="36">
        <v>43545</v>
      </c>
      <c r="C906" s="12" t="s">
        <v>425</v>
      </c>
      <c r="D906" s="12" t="s">
        <v>440</v>
      </c>
      <c r="E906" s="12">
        <v>2</v>
      </c>
      <c r="F906" s="37">
        <v>0.41944444444444401</v>
      </c>
      <c r="G906" s="12">
        <v>30</v>
      </c>
      <c r="H906" s="12" t="s">
        <v>253</v>
      </c>
      <c r="I906" s="12" t="str">
        <f>VLOOKUP(H906,'[1]Species List'!A$2:I$202,2,0)</f>
        <v>French Grunt</v>
      </c>
      <c r="J906" s="38" t="str">
        <f>VLOOKUP(H906,'Species List'!A$2:J$202,3,0)</f>
        <v>Haemulon flavolineatum</v>
      </c>
      <c r="K906" s="12" t="str">
        <f>VLOOKUP(H906,'[1]Species List'!A$2:I$202,4,0)</f>
        <v>Haemulidae</v>
      </c>
      <c r="L906" s="38" t="str">
        <f>VLOOKUP(H906,'Species List'!A$2:J$202,5,0)</f>
        <v>Carnivore</v>
      </c>
      <c r="M906" s="60">
        <v>15</v>
      </c>
      <c r="N906" s="60">
        <v>1</v>
      </c>
      <c r="O906" s="60"/>
      <c r="P906" s="44">
        <f>VLOOKUP(H906,'Species List'!A$2:J$202,6,0)</f>
        <v>1.349E-2</v>
      </c>
      <c r="Q906" s="44">
        <f>VLOOKUP(H906,'Species List'!A$2:J$202,7,0)</f>
        <v>3</v>
      </c>
      <c r="R906" s="44" t="str">
        <f>VLOOKUP(H906,'Species List'!A$2:J$202,8,0)</f>
        <v>NA</v>
      </c>
      <c r="S906" s="44" t="str">
        <f>VLOOKUP(H906,'Species List'!A$2:J$202,9,0)</f>
        <v>NA</v>
      </c>
      <c r="T906" s="44">
        <f t="shared" si="104"/>
        <v>45.528750000000002</v>
      </c>
      <c r="U906" s="87" t="s">
        <v>450</v>
      </c>
      <c r="V906" s="91">
        <f t="shared" si="105"/>
        <v>45.528750000000002</v>
      </c>
    </row>
    <row r="907" spans="1:22" ht="16">
      <c r="A907" s="35">
        <v>2019</v>
      </c>
      <c r="B907" s="36">
        <v>43545</v>
      </c>
      <c r="C907" s="12" t="s">
        <v>425</v>
      </c>
      <c r="D907" s="12" t="s">
        <v>440</v>
      </c>
      <c r="E907" s="12">
        <v>2</v>
      </c>
      <c r="F907" s="37">
        <v>0.41944444444444401</v>
      </c>
      <c r="G907" s="12">
        <v>30</v>
      </c>
      <c r="H907" s="12" t="s">
        <v>227</v>
      </c>
      <c r="I907" s="12" t="str">
        <f>VLOOKUP(H907,'[1]Species List'!A$2:I$202,2,0)</f>
        <v>Hamlet spp.</v>
      </c>
      <c r="J907" s="38" t="str">
        <f>VLOOKUP(H907,'Species List'!A$2:J$202,3,0)</f>
        <v>Hypoplectrus puella</v>
      </c>
      <c r="K907" s="12" t="str">
        <f>VLOOKUP(H907,'[1]Species List'!A$2:I$202,4,0)</f>
        <v>Serranidae</v>
      </c>
      <c r="L907" s="38" t="str">
        <f>VLOOKUP(H907,'Species List'!A$2:J$202,5,0)</f>
        <v>Carnivore</v>
      </c>
      <c r="M907" s="60">
        <v>13</v>
      </c>
      <c r="N907" s="60">
        <v>1</v>
      </c>
      <c r="O907" s="60"/>
      <c r="P907" s="44">
        <f>VLOOKUP(H907,'Species List'!A$2:J$202,6,0)</f>
        <v>1.7780000000000001E-2</v>
      </c>
      <c r="Q907" s="44">
        <f>VLOOKUP(H907,'Species List'!A$2:J$202,7,0)</f>
        <v>3.03</v>
      </c>
      <c r="R907" s="44" t="str">
        <f>VLOOKUP(H907,'Species List'!A$2:J$202,8,0)</f>
        <v>NA</v>
      </c>
      <c r="S907" s="44" t="str">
        <f>VLOOKUP(H907,'Species List'!A$2:J$202,9,0)</f>
        <v>NA</v>
      </c>
      <c r="T907" s="44">
        <f t="shared" si="104"/>
        <v>42.18714290876423</v>
      </c>
      <c r="U907" s="87" t="s">
        <v>450</v>
      </c>
      <c r="V907" s="91">
        <f t="shared" si="105"/>
        <v>42.18714290876423</v>
      </c>
    </row>
    <row r="908" spans="1:22" ht="16">
      <c r="A908" s="35">
        <v>2019</v>
      </c>
      <c r="B908" s="36">
        <v>43545</v>
      </c>
      <c r="C908" s="12" t="s">
        <v>425</v>
      </c>
      <c r="D908" s="12" t="s">
        <v>440</v>
      </c>
      <c r="E908" s="12">
        <v>2</v>
      </c>
      <c r="F908" s="37">
        <v>0.41944444444444401</v>
      </c>
      <c r="G908" s="12">
        <v>30</v>
      </c>
      <c r="H908" s="12" t="s">
        <v>310</v>
      </c>
      <c r="I908" s="12" t="str">
        <f>VLOOKUP(H908,'[1]Species List'!A$2:I$202,2,0)</f>
        <v>Yellowhead Wrasse</v>
      </c>
      <c r="J908" s="38" t="str">
        <f>VLOOKUP(H908,'Species List'!A$2:J$202,3,0)</f>
        <v>Halichoeres garnoti</v>
      </c>
      <c r="K908" s="12" t="str">
        <f>VLOOKUP(H908,'[1]Species List'!A$2:I$202,4,0)</f>
        <v>Labridae</v>
      </c>
      <c r="L908" s="38" t="str">
        <f>VLOOKUP(H908,'Species List'!A$2:J$202,5,0)</f>
        <v>Carnivore</v>
      </c>
      <c r="M908" s="60">
        <v>13</v>
      </c>
      <c r="N908" s="60">
        <v>2</v>
      </c>
      <c r="O908" s="60"/>
      <c r="P908" s="44">
        <f>VLOOKUP(H908,'Species List'!A$2:J$202,6,0)</f>
        <v>0.01</v>
      </c>
      <c r="Q908" s="44">
        <f>VLOOKUP(H908,'Species List'!A$2:J$202,7,0)</f>
        <v>3.13</v>
      </c>
      <c r="R908" s="44" t="str">
        <f>VLOOKUP(H908,'Species List'!A$2:J$202,8,0)</f>
        <v>NA</v>
      </c>
      <c r="S908" s="44" t="str">
        <f>VLOOKUP(H908,'Species List'!A$2:J$202,9,0)</f>
        <v>NA</v>
      </c>
      <c r="T908" s="44">
        <f t="shared" si="104"/>
        <v>30.664980490582739</v>
      </c>
      <c r="U908" s="87" t="s">
        <v>450</v>
      </c>
      <c r="V908" s="91">
        <f t="shared" si="105"/>
        <v>61.329960981165478</v>
      </c>
    </row>
    <row r="909" spans="1:22" ht="16">
      <c r="A909" s="35">
        <v>2019</v>
      </c>
      <c r="B909" s="36">
        <v>43545</v>
      </c>
      <c r="C909" s="12" t="s">
        <v>425</v>
      </c>
      <c r="D909" s="12" t="s">
        <v>440</v>
      </c>
      <c r="E909" s="12">
        <v>2</v>
      </c>
      <c r="F909" s="37">
        <v>0.41944444444444401</v>
      </c>
      <c r="G909" s="12">
        <v>30</v>
      </c>
      <c r="H909" s="12" t="s">
        <v>256</v>
      </c>
      <c r="I909" s="12" t="str">
        <f>VLOOKUP(H909,'[1]Species List'!A$2:I$202,2,0)</f>
        <v>Graysby</v>
      </c>
      <c r="J909" s="38" t="str">
        <f>VLOOKUP(H909,'Species List'!A$2:J$202,3,0)</f>
        <v>Cephalopholis cruentata</v>
      </c>
      <c r="K909" s="12" t="str">
        <f>VLOOKUP(H909,'[1]Species List'!A$2:I$202,4,0)</f>
        <v>Serranidae</v>
      </c>
      <c r="L909" s="38" t="str">
        <f>VLOOKUP(H909,'Species List'!A$2:J$202,5,0)</f>
        <v>Carnivore</v>
      </c>
      <c r="M909" s="60">
        <v>15</v>
      </c>
      <c r="N909" s="60">
        <v>1</v>
      </c>
      <c r="O909" s="60"/>
      <c r="P909" s="44">
        <f>VLOOKUP(H909,'Species List'!A$2:J$202,6,0)</f>
        <v>1.1220000000000001E-2</v>
      </c>
      <c r="Q909" s="44">
        <f>VLOOKUP(H909,'Species List'!A$2:J$202,7,0)</f>
        <v>3.07</v>
      </c>
      <c r="R909" s="44" t="str">
        <f>VLOOKUP(H909,'Species List'!A$2:J$202,8,0)</f>
        <v>NA</v>
      </c>
      <c r="S909" s="44" t="str">
        <f>VLOOKUP(H909,'Species List'!A$2:J$202,9,0)</f>
        <v>NA</v>
      </c>
      <c r="T909" s="44">
        <f t="shared" si="104"/>
        <v>45.771276260722111</v>
      </c>
      <c r="U909" s="87" t="s">
        <v>450</v>
      </c>
      <c r="V909" s="91">
        <f t="shared" si="105"/>
        <v>45.771276260722111</v>
      </c>
    </row>
    <row r="910" spans="1:22" ht="16">
      <c r="A910" s="35">
        <v>2019</v>
      </c>
      <c r="B910" s="36">
        <v>43545</v>
      </c>
      <c r="C910" s="12" t="s">
        <v>425</v>
      </c>
      <c r="D910" s="12" t="s">
        <v>440</v>
      </c>
      <c r="E910" s="12">
        <v>2</v>
      </c>
      <c r="F910" s="37">
        <v>0.41944444444444401</v>
      </c>
      <c r="G910" s="12">
        <v>30</v>
      </c>
      <c r="H910" s="12" t="s">
        <v>373</v>
      </c>
      <c r="I910" s="12" t="str">
        <f>VLOOKUP(H910,'[1]Species List'!A$2:I$202,2,0)</f>
        <v>Goatfish</v>
      </c>
      <c r="J910" s="38" t="str">
        <f>VLOOKUP(H910,'Species List'!A$2:J$202,3,0)</f>
        <v>Mulloidichthys martinicus</v>
      </c>
      <c r="K910" s="12" t="str">
        <f>VLOOKUP(H910,'[1]Species List'!A$2:I$202,4,0)</f>
        <v>Mullidae</v>
      </c>
      <c r="L910" s="38" t="str">
        <f>VLOOKUP(H910,'Species List'!A$2:J$202,5,0)</f>
        <v>Carnivore</v>
      </c>
      <c r="M910" s="60">
        <v>17</v>
      </c>
      <c r="N910" s="60">
        <v>1</v>
      </c>
      <c r="O910" s="60"/>
      <c r="P910" s="44">
        <f>VLOOKUP(H910,'Species List'!A$2:J$202,6,0)</f>
        <v>9.7699999999999992E-3</v>
      </c>
      <c r="Q910" s="44">
        <f>VLOOKUP(H910,'Species List'!A$2:J$202,7,0)</f>
        <v>3.12</v>
      </c>
      <c r="R910" s="44" t="str">
        <f>VLOOKUP(H910,'Species List'!A$2:J$202,8,0)</f>
        <v>NA</v>
      </c>
      <c r="S910" s="44" t="str">
        <f>VLOOKUP(H910,'Species List'!A$2:J$202,9,0)</f>
        <v>NA</v>
      </c>
      <c r="T910" s="44">
        <f t="shared" si="104"/>
        <v>67.436527390317082</v>
      </c>
      <c r="U910" s="87" t="s">
        <v>450</v>
      </c>
      <c r="V910" s="91">
        <f t="shared" si="105"/>
        <v>67.436527390317082</v>
      </c>
    </row>
    <row r="911" spans="1:22" ht="16">
      <c r="A911" s="35">
        <v>2019</v>
      </c>
      <c r="B911" s="36">
        <v>43545</v>
      </c>
      <c r="C911" s="12" t="s">
        <v>425</v>
      </c>
      <c r="D911" s="12" t="s">
        <v>440</v>
      </c>
      <c r="E911" s="12">
        <v>2</v>
      </c>
      <c r="F911" s="37">
        <v>0.41944444444444401</v>
      </c>
      <c r="G911" s="12">
        <v>30</v>
      </c>
      <c r="H911" s="12" t="s">
        <v>253</v>
      </c>
      <c r="I911" s="12" t="str">
        <f>VLOOKUP(H911,'[1]Species List'!A$2:I$202,2,0)</f>
        <v>French Grunt</v>
      </c>
      <c r="J911" s="38" t="str">
        <f>VLOOKUP(H911,'Species List'!A$2:J$202,3,0)</f>
        <v>Haemulon flavolineatum</v>
      </c>
      <c r="K911" s="12" t="str">
        <f>VLOOKUP(H911,'[1]Species List'!A$2:I$202,4,0)</f>
        <v>Haemulidae</v>
      </c>
      <c r="L911" s="38" t="str">
        <f>VLOOKUP(H911,'Species List'!A$2:J$202,5,0)</f>
        <v>Carnivore</v>
      </c>
      <c r="M911" s="60">
        <v>20</v>
      </c>
      <c r="N911" s="60">
        <v>1</v>
      </c>
      <c r="O911" s="60"/>
      <c r="P911" s="44">
        <f>VLOOKUP(H911,'Species List'!A$2:J$202,6,0)</f>
        <v>1.349E-2</v>
      </c>
      <c r="Q911" s="44">
        <f>VLOOKUP(H911,'Species List'!A$2:J$202,7,0)</f>
        <v>3</v>
      </c>
      <c r="R911" s="44" t="str">
        <f>VLOOKUP(H911,'Species List'!A$2:J$202,8,0)</f>
        <v>NA</v>
      </c>
      <c r="S911" s="44" t="str">
        <f>VLOOKUP(H911,'Species List'!A$2:J$202,9,0)</f>
        <v>NA</v>
      </c>
      <c r="T911" s="44">
        <f t="shared" si="104"/>
        <v>107.92</v>
      </c>
      <c r="U911" s="87" t="s">
        <v>450</v>
      </c>
      <c r="V911" s="91">
        <f t="shared" si="105"/>
        <v>107.92</v>
      </c>
    </row>
    <row r="912" spans="1:22" ht="16">
      <c r="A912" s="35">
        <v>2019</v>
      </c>
      <c r="B912" s="36">
        <v>43545</v>
      </c>
      <c r="C912" s="12" t="s">
        <v>425</v>
      </c>
      <c r="D912" s="12" t="s">
        <v>440</v>
      </c>
      <c r="E912" s="12">
        <v>2</v>
      </c>
      <c r="F912" s="37">
        <v>0.41944444444444401</v>
      </c>
      <c r="G912" s="12">
        <v>30</v>
      </c>
      <c r="H912" s="12" t="s">
        <v>301</v>
      </c>
      <c r="I912" s="12" t="str">
        <f>VLOOKUP(H912,'[1]Species List'!A$2:I$202,2,0)</f>
        <v>Squirrel Fish</v>
      </c>
      <c r="J912" s="38" t="str">
        <f>VLOOKUP(H912,'Species List'!A$2:J$202,3,0)</f>
        <v>Holocentrus adsensionis</v>
      </c>
      <c r="K912" s="12" t="str">
        <f>VLOOKUP(H912,'[1]Species List'!A$2:I$202,4,0)</f>
        <v>Holocentridae</v>
      </c>
      <c r="L912" s="38" t="str">
        <f>VLOOKUP(H912,'Species List'!A$2:J$202,5,0)</f>
        <v>Carnivore</v>
      </c>
      <c r="M912" s="60">
        <v>26</v>
      </c>
      <c r="N912" s="60">
        <v>2</v>
      </c>
      <c r="O912" s="60"/>
      <c r="P912" s="44">
        <f>VLOOKUP(H912,'Species List'!A$2:J$202,6,0)</f>
        <v>1.585E-2</v>
      </c>
      <c r="Q912" s="44">
        <f>VLOOKUP(H912,'Species List'!A$2:J$202,7,0)</f>
        <v>2.97</v>
      </c>
      <c r="R912" s="44" t="str">
        <f>VLOOKUP(H912,'Species List'!A$2:J$202,8,0)</f>
        <v>NA</v>
      </c>
      <c r="S912" s="44" t="str">
        <f>VLOOKUP(H912,'Species List'!A$2:J$202,9,0)</f>
        <v>NA</v>
      </c>
      <c r="T912" s="44">
        <f t="shared" si="104"/>
        <v>252.63883501841184</v>
      </c>
      <c r="U912" s="87" t="s">
        <v>450</v>
      </c>
      <c r="V912" s="91">
        <f t="shared" si="105"/>
        <v>505.27767003682368</v>
      </c>
    </row>
    <row r="913" spans="1:22" ht="16">
      <c r="A913" s="35">
        <v>2019</v>
      </c>
      <c r="B913" s="36">
        <v>43545</v>
      </c>
      <c r="C913" s="12" t="s">
        <v>425</v>
      </c>
      <c r="D913" s="12" t="s">
        <v>440</v>
      </c>
      <c r="E913" s="12">
        <v>2</v>
      </c>
      <c r="F913" s="37">
        <v>0.41944444444444401</v>
      </c>
      <c r="G913" s="12">
        <v>30</v>
      </c>
      <c r="H913" s="12" t="s">
        <v>377</v>
      </c>
      <c r="I913" s="12" t="s">
        <v>208</v>
      </c>
      <c r="J913" s="38" t="str">
        <f>VLOOKUP(H913,'Species List'!A$2:J$202,3,0)</f>
        <v>Cantherhines macrocerus</v>
      </c>
      <c r="K913" s="12" t="str">
        <f>VLOOKUP(H913,'[1]Species List'!A$2:I$202,4,0)</f>
        <v>Monacanthidae</v>
      </c>
      <c r="L913" s="38" t="str">
        <f>VLOOKUP(H913,'Species List'!A$2:J$202,5,0)</f>
        <v>Carnivore</v>
      </c>
      <c r="M913" s="60">
        <v>16</v>
      </c>
      <c r="N913" s="60">
        <v>1</v>
      </c>
      <c r="O913" s="60"/>
      <c r="P913" s="44">
        <f>VLOOKUP(H913,'Species List'!A$2:J$202,6,0)</f>
        <v>2.291E-2</v>
      </c>
      <c r="Q913" s="44">
        <f>VLOOKUP(H913,'Species List'!A$2:J$202,7,0)</f>
        <v>2.89</v>
      </c>
      <c r="R913" s="44" t="str">
        <f>VLOOKUP(H913,'Species List'!A$2:J$202,8,0)</f>
        <v>NA</v>
      </c>
      <c r="S913" s="44" t="str">
        <f>VLOOKUP(H913,'Species List'!A$2:J$202,9,0)</f>
        <v>NA</v>
      </c>
      <c r="T913" s="44">
        <f t="shared" si="104"/>
        <v>69.172239909148928</v>
      </c>
      <c r="U913" s="87" t="s">
        <v>450</v>
      </c>
      <c r="V913" s="91">
        <f t="shared" si="105"/>
        <v>69.172239909148928</v>
      </c>
    </row>
    <row r="914" spans="1:22" ht="16">
      <c r="A914" s="35">
        <v>2019</v>
      </c>
      <c r="B914" s="36">
        <v>43545</v>
      </c>
      <c r="C914" s="12" t="s">
        <v>425</v>
      </c>
      <c r="D914" s="12" t="s">
        <v>440</v>
      </c>
      <c r="E914" s="12">
        <v>2</v>
      </c>
      <c r="F914" s="37">
        <v>0.41944444444444401</v>
      </c>
      <c r="G914" s="12">
        <v>30</v>
      </c>
      <c r="H914" s="12" t="s">
        <v>227</v>
      </c>
      <c r="I914" s="12" t="str">
        <f>VLOOKUP(H914,'[1]Species List'!A$2:I$202,2,0)</f>
        <v>Hamlet spp.</v>
      </c>
      <c r="J914" s="38" t="str">
        <f>VLOOKUP(H914,'Species List'!A$2:J$202,3,0)</f>
        <v>Hypoplectrus puella</v>
      </c>
      <c r="K914" s="12" t="str">
        <f>VLOOKUP(H914,'[1]Species List'!A$2:I$202,4,0)</f>
        <v>Serranidae</v>
      </c>
      <c r="L914" s="38" t="str">
        <f>VLOOKUP(H914,'Species List'!A$2:J$202,5,0)</f>
        <v>Carnivore</v>
      </c>
      <c r="M914" s="60">
        <v>11</v>
      </c>
      <c r="N914" s="60">
        <v>1</v>
      </c>
      <c r="O914" s="60"/>
      <c r="P914" s="44">
        <f>VLOOKUP(H914,'Species List'!A$2:J$202,6,0)</f>
        <v>1.7780000000000001E-2</v>
      </c>
      <c r="Q914" s="44">
        <f>VLOOKUP(H914,'Species List'!A$2:J$202,7,0)</f>
        <v>3.03</v>
      </c>
      <c r="R914" s="44" t="str">
        <f>VLOOKUP(H914,'Species List'!A$2:J$202,8,0)</f>
        <v>NA</v>
      </c>
      <c r="S914" s="44" t="str">
        <f>VLOOKUP(H914,'Species List'!A$2:J$202,9,0)</f>
        <v>NA</v>
      </c>
      <c r="T914" s="44">
        <f t="shared" si="104"/>
        <v>25.430306388809036</v>
      </c>
      <c r="U914" s="87" t="s">
        <v>450</v>
      </c>
      <c r="V914" s="91">
        <f t="shared" si="105"/>
        <v>25.430306388809036</v>
      </c>
    </row>
    <row r="915" spans="1:22" ht="16">
      <c r="A915" s="35">
        <v>2019</v>
      </c>
      <c r="B915" s="36">
        <v>43545</v>
      </c>
      <c r="C915" s="12" t="s">
        <v>425</v>
      </c>
      <c r="D915" s="12" t="s">
        <v>440</v>
      </c>
      <c r="E915" s="12">
        <v>2</v>
      </c>
      <c r="F915" s="37">
        <v>0.41944444444444401</v>
      </c>
      <c r="G915" s="12">
        <v>30</v>
      </c>
      <c r="H915" s="12" t="s">
        <v>238</v>
      </c>
      <c r="I915" s="12" t="str">
        <f>VLOOKUP(H915,'[1]Species List'!A$2:I$202,2,0)</f>
        <v>Bluehead Wrasse</v>
      </c>
      <c r="J915" s="38" t="str">
        <f>VLOOKUP(H915,'Species List'!A$2:J$202,3,0)</f>
        <v>Thalassoma bifasciatum</v>
      </c>
      <c r="K915" s="12" t="str">
        <f>VLOOKUP(H915,'[1]Species List'!A$2:I$202,4,0)</f>
        <v>Labridae</v>
      </c>
      <c r="L915" s="38" t="str">
        <f>VLOOKUP(H915,'Species List'!A$2:J$202,5,0)</f>
        <v>Carnivore</v>
      </c>
      <c r="M915" s="60">
        <v>4</v>
      </c>
      <c r="N915" s="60">
        <v>6</v>
      </c>
      <c r="O915" s="60"/>
      <c r="P915" s="44">
        <f>VLOOKUP(H915,'Species List'!A$2:J$202,6,0)</f>
        <v>8.9099999999999995E-3</v>
      </c>
      <c r="Q915" s="44">
        <f>VLOOKUP(H915,'Species List'!A$2:J$202,7,0)</f>
        <v>3.01</v>
      </c>
      <c r="R915" s="44" t="str">
        <f>VLOOKUP(H915,'Species List'!A$2:J$202,8,0)</f>
        <v>NA</v>
      </c>
      <c r="S915" s="44" t="str">
        <f>VLOOKUP(H915,'Species List'!A$2:J$202,9,0)</f>
        <v>NA</v>
      </c>
      <c r="T915" s="44">
        <f t="shared" si="104"/>
        <v>0.5782002537554658</v>
      </c>
      <c r="U915" s="87" t="s">
        <v>450</v>
      </c>
      <c r="V915" s="91">
        <f t="shared" si="105"/>
        <v>3.4692015225327948</v>
      </c>
    </row>
    <row r="916" spans="1:22" ht="16">
      <c r="A916" s="35">
        <v>2019</v>
      </c>
      <c r="B916" s="36">
        <v>43545</v>
      </c>
      <c r="C916" s="12" t="s">
        <v>425</v>
      </c>
      <c r="D916" s="12" t="s">
        <v>440</v>
      </c>
      <c r="E916" s="12">
        <v>2</v>
      </c>
      <c r="F916" s="37">
        <v>0.41944444444444401</v>
      </c>
      <c r="G916" s="12">
        <v>30</v>
      </c>
      <c r="H916" s="12" t="s">
        <v>295</v>
      </c>
      <c r="I916" s="12" t="str">
        <f>VLOOKUP(H916,'[1]Species List'!A$2:I$202,2,0)</f>
        <v>Spanish Hogfish</v>
      </c>
      <c r="J916" s="38" t="str">
        <f>VLOOKUP(H916,'Species List'!A$2:J$202,3,0)</f>
        <v>Bodianus rufus</v>
      </c>
      <c r="K916" s="12" t="str">
        <f>VLOOKUP(H916,'[1]Species List'!A$2:I$202,4,0)</f>
        <v>Labridae</v>
      </c>
      <c r="L916" s="38" t="str">
        <f>VLOOKUP(H916,'Species List'!A$2:J$202,5,0)</f>
        <v>Carnivore</v>
      </c>
      <c r="M916" s="60">
        <v>12</v>
      </c>
      <c r="N916" s="60">
        <v>1</v>
      </c>
      <c r="O916" s="60"/>
      <c r="P916" s="44">
        <f>VLOOKUP(H916,'Species List'!A$2:J$202,6,0)</f>
        <v>1.44E-2</v>
      </c>
      <c r="Q916" s="44">
        <f>VLOOKUP(H916,'Species List'!A$2:J$202,7,0)</f>
        <v>3.0531999999999999</v>
      </c>
      <c r="R916" s="44" t="str">
        <f>VLOOKUP(H916,'Species List'!A$2:J$202,8,0)</f>
        <v>NA</v>
      </c>
      <c r="S916" s="44" t="str">
        <f>VLOOKUP(H916,'Species List'!A$2:J$202,9,0)</f>
        <v>NA</v>
      </c>
      <c r="T916" s="44">
        <f t="shared" si="104"/>
        <v>28.40002174206511</v>
      </c>
      <c r="U916" s="87" t="s">
        <v>450</v>
      </c>
      <c r="V916" s="91">
        <f t="shared" si="105"/>
        <v>28.40002174206511</v>
      </c>
    </row>
    <row r="917" spans="1:22" ht="16">
      <c r="A917" s="35">
        <v>2019</v>
      </c>
      <c r="B917" s="36">
        <v>43545</v>
      </c>
      <c r="C917" s="12" t="s">
        <v>425</v>
      </c>
      <c r="D917" s="12" t="s">
        <v>440</v>
      </c>
      <c r="E917" s="12">
        <v>2</v>
      </c>
      <c r="F917" s="37">
        <v>0.41944444444444401</v>
      </c>
      <c r="G917" s="12">
        <v>30</v>
      </c>
      <c r="H917" s="12" t="s">
        <v>310</v>
      </c>
      <c r="I917" s="12" t="str">
        <f>VLOOKUP(H917,'[1]Species List'!A$2:I$202,2,0)</f>
        <v>Yellowhead Wrasse</v>
      </c>
      <c r="J917" s="38" t="str">
        <f>VLOOKUP(H917,'Species List'!A$2:J$202,3,0)</f>
        <v>Halichoeres garnoti</v>
      </c>
      <c r="K917" s="12" t="str">
        <f>VLOOKUP(H917,'[1]Species List'!A$2:I$202,4,0)</f>
        <v>Labridae</v>
      </c>
      <c r="L917" s="38" t="str">
        <f>VLOOKUP(H917,'Species List'!A$2:J$202,5,0)</f>
        <v>Carnivore</v>
      </c>
      <c r="M917" s="60">
        <v>7</v>
      </c>
      <c r="N917" s="60">
        <v>3</v>
      </c>
      <c r="O917" s="60"/>
      <c r="P917" s="44">
        <f>VLOOKUP(H917,'Species List'!A$2:J$202,6,0)</f>
        <v>0.01</v>
      </c>
      <c r="Q917" s="44">
        <f>VLOOKUP(H917,'Species List'!A$2:J$202,7,0)</f>
        <v>3.13</v>
      </c>
      <c r="R917" s="44" t="str">
        <f>VLOOKUP(H917,'Species List'!A$2:J$202,8,0)</f>
        <v>NA</v>
      </c>
      <c r="S917" s="44" t="str">
        <f>VLOOKUP(H917,'Species List'!A$2:J$202,9,0)</f>
        <v>NA</v>
      </c>
      <c r="T917" s="44">
        <f t="shared" si="104"/>
        <v>4.4172996945205609</v>
      </c>
      <c r="U917" s="87" t="s">
        <v>450</v>
      </c>
      <c r="V917" s="91">
        <f t="shared" si="105"/>
        <v>13.251899083561682</v>
      </c>
    </row>
    <row r="918" spans="1:22" ht="16">
      <c r="A918" s="35">
        <v>2019</v>
      </c>
      <c r="B918" s="36">
        <v>43545</v>
      </c>
      <c r="C918" s="12" t="s">
        <v>425</v>
      </c>
      <c r="D918" s="12" t="s">
        <v>440</v>
      </c>
      <c r="E918" s="12">
        <v>2</v>
      </c>
      <c r="F918" s="37">
        <v>0.41944444444444401</v>
      </c>
      <c r="G918" s="12">
        <v>30</v>
      </c>
      <c r="H918" s="12" t="s">
        <v>302</v>
      </c>
      <c r="I918" s="12" t="str">
        <f>VLOOKUP(H918,'[1]Species List'!A$2:I$202,2,0)</f>
        <v>Stoplight Parrotfish</v>
      </c>
      <c r="J918" s="38" t="str">
        <f>VLOOKUP(H918,'Species List'!A$2:J$202,3,0)</f>
        <v>Sparisoma viride</v>
      </c>
      <c r="K918" s="12" t="str">
        <f>VLOOKUP(H918,'[1]Species List'!A$2:I$202,4,0)</f>
        <v>Scaridae</v>
      </c>
      <c r="L918" s="38" t="str">
        <f>VLOOKUP(H918,'Species List'!A$2:J$202,5,0)</f>
        <v>Herbivore</v>
      </c>
      <c r="M918" s="60">
        <v>24</v>
      </c>
      <c r="N918" s="60">
        <v>1</v>
      </c>
      <c r="O918" s="60" t="s">
        <v>368</v>
      </c>
      <c r="P918" s="44">
        <f>VLOOKUP(H918,'Species List'!A$2:J$202,6,0)</f>
        <v>1.38E-2</v>
      </c>
      <c r="Q918" s="44">
        <f>VLOOKUP(H918,'Species List'!A$2:J$202,7,0)</f>
        <v>3.04</v>
      </c>
      <c r="R918" s="44">
        <f>VLOOKUP(H918,'Species List'!A$2:J$202,8,0)</f>
        <v>-4.4317000000000002</v>
      </c>
      <c r="S918" s="44">
        <f>VLOOKUP(H918,'Species List'!A$2:J$202,9,0)</f>
        <v>2.9051</v>
      </c>
      <c r="T918" s="44">
        <f t="shared" si="104"/>
        <v>216.63132757933843</v>
      </c>
      <c r="U918" s="88">
        <f t="shared" ref="U918:U925" si="106">10^(R918+(S918*LOG(M918*10)))</f>
        <v>304.12468932899543</v>
      </c>
      <c r="V918" s="91">
        <f t="shared" ref="V918:V925" si="107">N918*U918</f>
        <v>304.12468932899543</v>
      </c>
    </row>
    <row r="919" spans="1:22" ht="16">
      <c r="A919" s="35">
        <v>2019</v>
      </c>
      <c r="B919" s="36">
        <v>43545</v>
      </c>
      <c r="C919" s="12" t="s">
        <v>425</v>
      </c>
      <c r="D919" s="12" t="s">
        <v>440</v>
      </c>
      <c r="E919" s="12">
        <v>2</v>
      </c>
      <c r="F919" s="37">
        <v>0.41944444444444401</v>
      </c>
      <c r="G919" s="12">
        <v>30</v>
      </c>
      <c r="H919" s="12" t="s">
        <v>237</v>
      </c>
      <c r="I919" s="12" t="str">
        <f>VLOOKUP(H919,'[1]Species List'!A$2:I$202,2,0)</f>
        <v>Blue Tang</v>
      </c>
      <c r="J919" s="38" t="str">
        <f>VLOOKUP(H919,'Species List'!A$2:J$202,3,0)</f>
        <v>Acanthurus coeruleus</v>
      </c>
      <c r="K919" s="12" t="str">
        <f>VLOOKUP(H919,'[1]Species List'!A$2:I$202,4,0)</f>
        <v>Acanthuridae</v>
      </c>
      <c r="L919" s="38" t="str">
        <f>VLOOKUP(H919,'Species List'!A$2:J$202,5,0)</f>
        <v>Herbivore</v>
      </c>
      <c r="M919" s="60">
        <v>20</v>
      </c>
      <c r="N919" s="60">
        <v>1</v>
      </c>
      <c r="O919" s="60"/>
      <c r="P919" s="44">
        <f>VLOOKUP(H919,'Species List'!A$2:J$202,6,0)</f>
        <v>2.512E-2</v>
      </c>
      <c r="Q919" s="44">
        <f>VLOOKUP(H919,'Species List'!A$2:J$202,7,0)</f>
        <v>2.96</v>
      </c>
      <c r="R919" s="44">
        <f>VLOOKUP(H919,'Species List'!A$2:J$202,8,0)</f>
        <v>-2.8241999999999998</v>
      </c>
      <c r="S919" s="44">
        <f>VLOOKUP(H919,'Species List'!A$2:J$202,9,0)</f>
        <v>2.2637999999999998</v>
      </c>
      <c r="T919" s="44">
        <f t="shared" si="104"/>
        <v>178.26595997942468</v>
      </c>
      <c r="U919" s="88">
        <f t="shared" si="106"/>
        <v>242.58933511332035</v>
      </c>
      <c r="V919" s="91">
        <f t="shared" si="107"/>
        <v>242.58933511332035</v>
      </c>
    </row>
    <row r="920" spans="1:22" ht="16">
      <c r="A920" s="35">
        <v>2019</v>
      </c>
      <c r="B920" s="36">
        <v>43545</v>
      </c>
      <c r="C920" s="12" t="s">
        <v>425</v>
      </c>
      <c r="D920" s="12" t="s">
        <v>440</v>
      </c>
      <c r="E920" s="12">
        <v>2</v>
      </c>
      <c r="F920" s="37">
        <v>0.41944444444444401</v>
      </c>
      <c r="G920" s="12">
        <v>30</v>
      </c>
      <c r="H920" s="12" t="s">
        <v>302</v>
      </c>
      <c r="I920" s="12" t="str">
        <f>VLOOKUP(H920,'[1]Species List'!A$2:I$202,2,0)</f>
        <v>Stoplight Parrotfish</v>
      </c>
      <c r="J920" s="38" t="str">
        <f>VLOOKUP(H920,'Species List'!A$2:J$202,3,0)</f>
        <v>Sparisoma viride</v>
      </c>
      <c r="K920" s="12" t="str">
        <f>VLOOKUP(H920,'[1]Species List'!A$2:I$202,4,0)</f>
        <v>Scaridae</v>
      </c>
      <c r="L920" s="38" t="str">
        <f>VLOOKUP(H920,'Species List'!A$2:J$202,5,0)</f>
        <v>Herbivore</v>
      </c>
      <c r="M920" s="60">
        <v>30</v>
      </c>
      <c r="N920" s="60">
        <v>1</v>
      </c>
      <c r="O920" s="60" t="s">
        <v>369</v>
      </c>
      <c r="P920" s="44">
        <f>VLOOKUP(H920,'Species List'!A$2:J$202,6,0)</f>
        <v>1.38E-2</v>
      </c>
      <c r="Q920" s="44">
        <f>VLOOKUP(H920,'Species List'!A$2:J$202,7,0)</f>
        <v>3.04</v>
      </c>
      <c r="R920" s="44">
        <f>VLOOKUP(H920,'Species List'!A$2:J$202,8,0)</f>
        <v>-4.4317000000000002</v>
      </c>
      <c r="S920" s="44">
        <f>VLOOKUP(H920,'Species List'!A$2:J$202,9,0)</f>
        <v>2.9051</v>
      </c>
      <c r="T920" s="44">
        <f t="shared" si="104"/>
        <v>426.90151962585236</v>
      </c>
      <c r="U920" s="88">
        <f t="shared" si="106"/>
        <v>581.54718397712224</v>
      </c>
      <c r="V920" s="91">
        <f t="shared" si="107"/>
        <v>581.54718397712224</v>
      </c>
    </row>
    <row r="921" spans="1:22" ht="16">
      <c r="A921" s="35">
        <v>2019</v>
      </c>
      <c r="B921" s="36">
        <v>43545</v>
      </c>
      <c r="C921" s="12" t="s">
        <v>425</v>
      </c>
      <c r="D921" s="12" t="s">
        <v>440</v>
      </c>
      <c r="E921" s="12">
        <v>2</v>
      </c>
      <c r="F921" s="37">
        <v>0.41944444444444401</v>
      </c>
      <c r="G921" s="12">
        <v>30</v>
      </c>
      <c r="H921" s="12" t="s">
        <v>302</v>
      </c>
      <c r="I921" s="12" t="str">
        <f>VLOOKUP(H921,'[1]Species List'!A$2:I$202,2,0)</f>
        <v>Stoplight Parrotfish</v>
      </c>
      <c r="J921" s="38" t="str">
        <f>VLOOKUP(H921,'Species List'!A$2:J$202,3,0)</f>
        <v>Sparisoma viride</v>
      </c>
      <c r="K921" s="12" t="str">
        <f>VLOOKUP(H921,'[1]Species List'!A$2:I$202,4,0)</f>
        <v>Scaridae</v>
      </c>
      <c r="L921" s="38" t="str">
        <f>VLOOKUP(H921,'Species List'!A$2:J$202,5,0)</f>
        <v>Herbivore</v>
      </c>
      <c r="M921" s="60">
        <v>17</v>
      </c>
      <c r="N921" s="60">
        <v>1</v>
      </c>
      <c r="O921" s="60" t="s">
        <v>368</v>
      </c>
      <c r="P921" s="44">
        <f>VLOOKUP(H921,'Species List'!A$2:J$202,6,0)</f>
        <v>1.38E-2</v>
      </c>
      <c r="Q921" s="44">
        <f>VLOOKUP(H921,'Species List'!A$2:J$202,7,0)</f>
        <v>3.04</v>
      </c>
      <c r="R921" s="44">
        <f>VLOOKUP(H921,'Species List'!A$2:J$202,8,0)</f>
        <v>-4.4317000000000002</v>
      </c>
      <c r="S921" s="44">
        <f>VLOOKUP(H921,'Species List'!A$2:J$202,9,0)</f>
        <v>2.9051</v>
      </c>
      <c r="T921" s="44">
        <f t="shared" si="104"/>
        <v>75.935316492400261</v>
      </c>
      <c r="U921" s="88">
        <f t="shared" si="106"/>
        <v>111.68045161684626</v>
      </c>
      <c r="V921" s="91">
        <f t="shared" si="107"/>
        <v>111.68045161684626</v>
      </c>
    </row>
    <row r="922" spans="1:22" ht="16">
      <c r="A922" s="35">
        <v>2019</v>
      </c>
      <c r="B922" s="36">
        <v>43545</v>
      </c>
      <c r="C922" s="12" t="s">
        <v>425</v>
      </c>
      <c r="D922" s="12" t="s">
        <v>440</v>
      </c>
      <c r="E922" s="12">
        <v>2</v>
      </c>
      <c r="F922" s="37">
        <v>0.41944444444444401</v>
      </c>
      <c r="G922" s="12">
        <v>30</v>
      </c>
      <c r="H922" s="12" t="s">
        <v>274</v>
      </c>
      <c r="I922" s="12" t="str">
        <f>VLOOKUP(H922,'[1]Species List'!A$2:I$202,2,0)</f>
        <v>Princess Parrotfish</v>
      </c>
      <c r="J922" s="38" t="str">
        <f>VLOOKUP(H922,'Species List'!A$2:J$202,3,0)</f>
        <v>Scarus taeniopterus</v>
      </c>
      <c r="K922" s="12" t="str">
        <f>VLOOKUP(H922,'[1]Species List'!A$2:I$202,4,0)</f>
        <v>Scaridae</v>
      </c>
      <c r="L922" s="38" t="str">
        <f>VLOOKUP(H922,'Species List'!A$2:J$202,5,0)</f>
        <v>Herbivore</v>
      </c>
      <c r="M922" s="60">
        <v>22</v>
      </c>
      <c r="N922" s="60">
        <v>2</v>
      </c>
      <c r="O922" s="60" t="s">
        <v>368</v>
      </c>
      <c r="P922" s="44">
        <f>VLOOKUP(H922,'Species List'!A$2:J$202,6,0)</f>
        <v>3.3500000000000002E-2</v>
      </c>
      <c r="Q922" s="44">
        <f>VLOOKUP(H922,'Species List'!A$2:J$202,7,0)</f>
        <v>2.7086000000000001</v>
      </c>
      <c r="R922" s="44">
        <f>VLOOKUP(H922,'Species List'!A$2:J$202,8,0)</f>
        <v>-3.2256999999999998</v>
      </c>
      <c r="S922" s="44">
        <f>VLOOKUP(H922,'Species List'!A$2:J$202,9,0)</f>
        <v>2.3852000000000002</v>
      </c>
      <c r="T922" s="44">
        <f t="shared" si="104"/>
        <v>144.92085256517834</v>
      </c>
      <c r="U922" s="88">
        <f t="shared" si="106"/>
        <v>229.85109565998633</v>
      </c>
      <c r="V922" s="91">
        <f t="shared" si="107"/>
        <v>459.70219131997266</v>
      </c>
    </row>
    <row r="923" spans="1:22" ht="16">
      <c r="A923" s="35">
        <v>2019</v>
      </c>
      <c r="B923" s="36">
        <v>43545</v>
      </c>
      <c r="C923" s="12" t="s">
        <v>425</v>
      </c>
      <c r="D923" s="12" t="s">
        <v>440</v>
      </c>
      <c r="E923" s="12">
        <v>2</v>
      </c>
      <c r="F923" s="37">
        <v>0.41944444444444401</v>
      </c>
      <c r="G923" s="12">
        <v>30</v>
      </c>
      <c r="H923" s="12" t="s">
        <v>302</v>
      </c>
      <c r="I923" s="12" t="str">
        <f>VLOOKUP(H923,'[1]Species List'!A$2:I$202,2,0)</f>
        <v>Stoplight Parrotfish</v>
      </c>
      <c r="J923" s="38" t="str">
        <f>VLOOKUP(H923,'Species List'!A$2:J$202,3,0)</f>
        <v>Sparisoma viride</v>
      </c>
      <c r="K923" s="12" t="str">
        <f>VLOOKUP(H923,'[1]Species List'!A$2:I$202,4,0)</f>
        <v>Scaridae</v>
      </c>
      <c r="L923" s="38" t="str">
        <f>VLOOKUP(H923,'Species List'!A$2:J$202,5,0)</f>
        <v>Herbivore</v>
      </c>
      <c r="M923" s="60">
        <v>17</v>
      </c>
      <c r="N923" s="60">
        <v>1</v>
      </c>
      <c r="O923" s="60" t="s">
        <v>368</v>
      </c>
      <c r="P923" s="44">
        <f>VLOOKUP(H923,'Species List'!A$2:J$202,6,0)</f>
        <v>1.38E-2</v>
      </c>
      <c r="Q923" s="44">
        <f>VLOOKUP(H923,'Species List'!A$2:J$202,7,0)</f>
        <v>3.04</v>
      </c>
      <c r="R923" s="44">
        <f>VLOOKUP(H923,'Species List'!A$2:J$202,8,0)</f>
        <v>-4.4317000000000002</v>
      </c>
      <c r="S923" s="44">
        <f>VLOOKUP(H923,'Species List'!A$2:J$202,9,0)</f>
        <v>2.9051</v>
      </c>
      <c r="T923" s="44">
        <f t="shared" si="104"/>
        <v>75.935316492400261</v>
      </c>
      <c r="U923" s="88">
        <f t="shared" si="106"/>
        <v>111.68045161684626</v>
      </c>
      <c r="V923" s="91">
        <f t="shared" si="107"/>
        <v>111.68045161684626</v>
      </c>
    </row>
    <row r="924" spans="1:22" ht="16">
      <c r="A924" s="35">
        <v>2019</v>
      </c>
      <c r="B924" s="36">
        <v>43545</v>
      </c>
      <c r="C924" s="12" t="s">
        <v>425</v>
      </c>
      <c r="D924" s="12" t="s">
        <v>440</v>
      </c>
      <c r="E924" s="12">
        <v>2</v>
      </c>
      <c r="F924" s="37">
        <v>0.41944444444444401</v>
      </c>
      <c r="G924" s="12">
        <v>30</v>
      </c>
      <c r="H924" s="12" t="s">
        <v>302</v>
      </c>
      <c r="I924" s="12" t="str">
        <f>VLOOKUP(H924,'[1]Species List'!A$2:I$202,2,0)</f>
        <v>Stoplight Parrotfish</v>
      </c>
      <c r="J924" s="38" t="str">
        <f>VLOOKUP(H924,'Species List'!A$2:J$202,3,0)</f>
        <v>Sparisoma viride</v>
      </c>
      <c r="K924" s="12" t="str">
        <f>VLOOKUP(H924,'[1]Species List'!A$2:I$202,4,0)</f>
        <v>Scaridae</v>
      </c>
      <c r="L924" s="38" t="str">
        <f>VLOOKUP(H924,'Species List'!A$2:J$202,5,0)</f>
        <v>Herbivore</v>
      </c>
      <c r="M924" s="60">
        <v>15</v>
      </c>
      <c r="N924" s="60">
        <v>3</v>
      </c>
      <c r="O924" s="60" t="s">
        <v>368</v>
      </c>
      <c r="P924" s="44">
        <f>VLOOKUP(H924,'Species List'!A$2:J$202,6,0)</f>
        <v>1.38E-2</v>
      </c>
      <c r="Q924" s="44">
        <f>VLOOKUP(H924,'Species List'!A$2:J$202,7,0)</f>
        <v>3.04</v>
      </c>
      <c r="R924" s="44">
        <f>VLOOKUP(H924,'Species List'!A$2:J$202,8,0)</f>
        <v>-4.4317000000000002</v>
      </c>
      <c r="S924" s="44">
        <f>VLOOKUP(H924,'Species List'!A$2:J$202,9,0)</f>
        <v>2.9051</v>
      </c>
      <c r="T924" s="44">
        <f t="shared" si="104"/>
        <v>51.903484390238546</v>
      </c>
      <c r="U924" s="88">
        <f t="shared" si="106"/>
        <v>77.635922295629129</v>
      </c>
      <c r="V924" s="91">
        <f t="shared" si="107"/>
        <v>232.90776688688737</v>
      </c>
    </row>
    <row r="925" spans="1:22" ht="16">
      <c r="A925" s="35">
        <v>2019</v>
      </c>
      <c r="B925" s="36">
        <v>43545</v>
      </c>
      <c r="C925" s="12" t="s">
        <v>425</v>
      </c>
      <c r="D925" s="12" t="s">
        <v>440</v>
      </c>
      <c r="E925" s="12">
        <v>2</v>
      </c>
      <c r="F925" s="37">
        <v>0.41944444444444401</v>
      </c>
      <c r="G925" s="12">
        <v>30</v>
      </c>
      <c r="H925" s="12" t="s">
        <v>277</v>
      </c>
      <c r="I925" s="12" t="str">
        <f>VLOOKUP(H925,'[1]Species List'!A$2:I$202,2,0)</f>
        <v>Queen Parrotfish</v>
      </c>
      <c r="J925" s="38" t="str">
        <f>VLOOKUP(H925,'Species List'!A$2:J$202,3,0)</f>
        <v>Scarus vetula</v>
      </c>
      <c r="K925" s="12" t="str">
        <f>VLOOKUP(H925,'[1]Species List'!A$2:I$202,4,0)</f>
        <v>Scaridae</v>
      </c>
      <c r="L925" s="38" t="str">
        <f>VLOOKUP(H925,'Species List'!A$2:J$202,5,0)</f>
        <v>Herbivore</v>
      </c>
      <c r="M925" s="60">
        <v>26</v>
      </c>
      <c r="N925" s="60">
        <v>1</v>
      </c>
      <c r="O925" s="60" t="s">
        <v>368</v>
      </c>
      <c r="P925" s="44">
        <f>VLOOKUP(H925,'Species List'!A$2:J$202,6,0)</f>
        <v>1.38E-2</v>
      </c>
      <c r="Q925" s="44">
        <f>VLOOKUP(H925,'Species List'!A$2:J$202,7,0)</f>
        <v>3.03</v>
      </c>
      <c r="R925" s="44">
        <f>VLOOKUP(H925,'Species List'!A$2:J$202,8,0)</f>
        <v>-5.0162000000000004</v>
      </c>
      <c r="S925" s="44">
        <f>VLOOKUP(H925,'Species List'!A$2:J$202,9,0)</f>
        <v>3.1109</v>
      </c>
      <c r="T925" s="44">
        <f t="shared" si="104"/>
        <v>267.45352779811407</v>
      </c>
      <c r="U925" s="88">
        <f t="shared" si="106"/>
        <v>313.71883111439962</v>
      </c>
      <c r="V925" s="91">
        <f t="shared" si="107"/>
        <v>313.71883111439962</v>
      </c>
    </row>
    <row r="926" spans="1:22" ht="16">
      <c r="A926" s="35">
        <v>2019</v>
      </c>
      <c r="B926" s="36">
        <v>43545</v>
      </c>
      <c r="C926" s="12" t="s">
        <v>425</v>
      </c>
      <c r="D926" s="12" t="s">
        <v>440</v>
      </c>
      <c r="E926" s="12">
        <v>2</v>
      </c>
      <c r="F926" s="37">
        <v>0.41944444444444401</v>
      </c>
      <c r="G926" s="12">
        <v>30</v>
      </c>
      <c r="H926" s="12" t="s">
        <v>258</v>
      </c>
      <c r="I926" s="12" t="str">
        <f>VLOOKUP(H926,'[1]Species List'!A$2:I$202,2,0)</f>
        <v>Honeycomb Cowfish</v>
      </c>
      <c r="J926" s="38" t="str">
        <f>VLOOKUP(H926,'Species List'!A$2:J$202,3,0)</f>
        <v>Acanthostracion polygonia</v>
      </c>
      <c r="K926" s="12" t="str">
        <f>VLOOKUP(H926,'[1]Species List'!A$2:I$202,4,0)</f>
        <v>Ostraciidae</v>
      </c>
      <c r="L926" s="38" t="str">
        <f>VLOOKUP(H926,'Species List'!A$2:J$202,5,0)</f>
        <v>Omnivore</v>
      </c>
      <c r="M926" s="60">
        <v>23</v>
      </c>
      <c r="N926" s="60">
        <v>1</v>
      </c>
      <c r="O926" s="60"/>
      <c r="P926" s="44">
        <f>VLOOKUP(H926,'Species List'!A$2:J$202,6,0)</f>
        <v>2.818E-2</v>
      </c>
      <c r="Q926" s="44">
        <f>VLOOKUP(H926,'Species List'!A$2:J$202,7,0)</f>
        <v>2.83</v>
      </c>
      <c r="R926" s="44" t="str">
        <f>VLOOKUP(H926,'Species List'!A$2:J$202,8,0)</f>
        <v>NA</v>
      </c>
      <c r="S926" s="44" t="str">
        <f>VLOOKUP(H926,'Species List'!A$2:J$202,9,0)</f>
        <v>NA</v>
      </c>
      <c r="T926" s="44">
        <f t="shared" si="104"/>
        <v>201.20129177701904</v>
      </c>
      <c r="U926" s="87" t="s">
        <v>450</v>
      </c>
      <c r="V926" s="91">
        <f t="shared" ref="V926:V943" si="108">N926*T926</f>
        <v>201.20129177701904</v>
      </c>
    </row>
    <row r="927" spans="1:22" ht="16">
      <c r="A927" s="35">
        <v>2019</v>
      </c>
      <c r="B927" s="36">
        <v>43545</v>
      </c>
      <c r="C927" s="12" t="s">
        <v>425</v>
      </c>
      <c r="D927" s="12" t="s">
        <v>440</v>
      </c>
      <c r="E927" s="12">
        <v>2</v>
      </c>
      <c r="F927" s="37">
        <v>0.41944444444444401</v>
      </c>
      <c r="G927" s="12">
        <v>30</v>
      </c>
      <c r="H927" s="12" t="s">
        <v>242</v>
      </c>
      <c r="I927" s="12" t="str">
        <f>VLOOKUP(H927,'[1]Species List'!A$2:I$202,2,0)</f>
        <v xml:space="preserve">Sharp-nose puffer </v>
      </c>
      <c r="J927" s="38" t="str">
        <f>VLOOKUP(H927,'Species List'!A$2:J$202,3,0)</f>
        <v>Canthigaster rostrata</v>
      </c>
      <c r="K927" s="12" t="str">
        <f>VLOOKUP(H927,'[1]Species List'!A$2:I$202,4,0)</f>
        <v>Tetraodontidae</v>
      </c>
      <c r="L927" s="38" t="str">
        <f>VLOOKUP(H927,'Species List'!A$2:J$202,5,0)</f>
        <v>Omnivore</v>
      </c>
      <c r="M927" s="60">
        <v>4</v>
      </c>
      <c r="N927" s="60">
        <v>7</v>
      </c>
      <c r="O927" s="60"/>
      <c r="P927" s="44">
        <f>VLOOKUP(H927,'Species List'!A$2:J$202,6,0)</f>
        <v>2.239E-2</v>
      </c>
      <c r="Q927" s="44">
        <f>VLOOKUP(H927,'Species List'!A$2:J$202,7,0)</f>
        <v>2.96</v>
      </c>
      <c r="R927" s="44" t="str">
        <f>VLOOKUP(H927,'Species List'!A$2:J$202,8,0)</f>
        <v>NA</v>
      </c>
      <c r="S927" s="44" t="str">
        <f>VLOOKUP(H927,'Species List'!A$2:J$202,9,0)</f>
        <v>NA</v>
      </c>
      <c r="T927" s="44">
        <f t="shared" si="104"/>
        <v>1.3556627654519102</v>
      </c>
      <c r="U927" s="87" t="s">
        <v>450</v>
      </c>
      <c r="V927" s="91">
        <f t="shared" si="108"/>
        <v>9.4896393581633713</v>
      </c>
    </row>
    <row r="928" spans="1:22" ht="16">
      <c r="A928" s="35">
        <v>2019</v>
      </c>
      <c r="B928" s="36">
        <v>43545</v>
      </c>
      <c r="C928" s="12" t="s">
        <v>425</v>
      </c>
      <c r="D928" s="12" t="s">
        <v>440</v>
      </c>
      <c r="E928" s="12">
        <v>2</v>
      </c>
      <c r="F928" s="37">
        <v>0.41944444444444401</v>
      </c>
      <c r="G928" s="12">
        <v>30</v>
      </c>
      <c r="H928" s="12" t="s">
        <v>293</v>
      </c>
      <c r="I928" s="12" t="str">
        <f>VLOOKUP(H928,'[1]Species List'!A$2:I$202,2,0)</f>
        <v>Smooth Trunkfish</v>
      </c>
      <c r="J928" s="38" t="str">
        <f>VLOOKUP(H928,'Species List'!A$2:J$202,3,0)</f>
        <v>Lactophyrs triqueter</v>
      </c>
      <c r="K928" s="12" t="str">
        <f>VLOOKUP(H928,'[1]Species List'!A$2:I$202,4,0)</f>
        <v>Ostraciidae</v>
      </c>
      <c r="L928" s="38" t="str">
        <f>VLOOKUP(H928,'Species List'!A$2:J$202,5,0)</f>
        <v>Omnivore</v>
      </c>
      <c r="M928" s="60">
        <v>13</v>
      </c>
      <c r="N928" s="60">
        <v>1</v>
      </c>
      <c r="O928" s="60"/>
      <c r="P928" s="44">
        <f>VLOOKUP(H928,'Species List'!A$2:J$202,6,0)</f>
        <v>4.8980000000000003E-2</v>
      </c>
      <c r="Q928" s="44">
        <f>VLOOKUP(H928,'Species List'!A$2:J$202,7,0)</f>
        <v>2.78</v>
      </c>
      <c r="R928" s="44" t="str">
        <f>VLOOKUP(H928,'Species List'!A$2:J$202,8,0)</f>
        <v>NA</v>
      </c>
      <c r="S928" s="44" t="str">
        <f>VLOOKUP(H928,'Species List'!A$2:J$202,9,0)</f>
        <v>NA</v>
      </c>
      <c r="T928" s="44">
        <f t="shared" si="104"/>
        <v>61.204210506953558</v>
      </c>
      <c r="U928" s="87" t="s">
        <v>450</v>
      </c>
      <c r="V928" s="91">
        <f t="shared" si="108"/>
        <v>61.204210506953558</v>
      </c>
    </row>
    <row r="929" spans="1:22" ht="16">
      <c r="A929" s="35">
        <v>2019</v>
      </c>
      <c r="B929" s="36">
        <v>43545</v>
      </c>
      <c r="C929" s="12" t="s">
        <v>425</v>
      </c>
      <c r="D929" s="12" t="s">
        <v>440</v>
      </c>
      <c r="E929" s="12">
        <v>2</v>
      </c>
      <c r="F929" s="37">
        <v>0.41944444444444401</v>
      </c>
      <c r="G929" s="12">
        <v>30</v>
      </c>
      <c r="H929" s="12" t="s">
        <v>293</v>
      </c>
      <c r="I929" s="12" t="str">
        <f>VLOOKUP(H929,'[1]Species List'!A$2:I$202,2,0)</f>
        <v>Smooth Trunkfish</v>
      </c>
      <c r="J929" s="38" t="str">
        <f>VLOOKUP(H929,'Species List'!A$2:J$202,3,0)</f>
        <v>Lactophyrs triqueter</v>
      </c>
      <c r="K929" s="12" t="str">
        <f>VLOOKUP(H929,'[1]Species List'!A$2:I$202,4,0)</f>
        <v>Ostraciidae</v>
      </c>
      <c r="L929" s="38" t="str">
        <f>VLOOKUP(H929,'Species List'!A$2:J$202,5,0)</f>
        <v>Omnivore</v>
      </c>
      <c r="M929" s="60">
        <v>10</v>
      </c>
      <c r="N929" s="60">
        <v>1</v>
      </c>
      <c r="O929" s="60"/>
      <c r="P929" s="44">
        <f>VLOOKUP(H929,'Species List'!A$2:J$202,6,0)</f>
        <v>4.8980000000000003E-2</v>
      </c>
      <c r="Q929" s="44">
        <f>VLOOKUP(H929,'Species List'!A$2:J$202,7,0)</f>
        <v>2.78</v>
      </c>
      <c r="R929" s="44" t="str">
        <f>VLOOKUP(H929,'Species List'!A$2:J$202,8,0)</f>
        <v>NA</v>
      </c>
      <c r="S929" s="44" t="str">
        <f>VLOOKUP(H929,'Species List'!A$2:J$202,9,0)</f>
        <v>NA</v>
      </c>
      <c r="T929" s="44">
        <f t="shared" si="104"/>
        <v>29.513368525922044</v>
      </c>
      <c r="U929" s="87" t="s">
        <v>450</v>
      </c>
      <c r="V929" s="91">
        <f t="shared" si="108"/>
        <v>29.513368525922044</v>
      </c>
    </row>
    <row r="930" spans="1:22" ht="16">
      <c r="A930" s="35">
        <v>2019</v>
      </c>
      <c r="B930" s="36">
        <v>43545</v>
      </c>
      <c r="C930" s="12" t="s">
        <v>425</v>
      </c>
      <c r="D930" s="12" t="s">
        <v>440</v>
      </c>
      <c r="E930" s="12">
        <v>2</v>
      </c>
      <c r="F930" s="37">
        <v>0.41944444444444401</v>
      </c>
      <c r="G930" s="12">
        <v>30</v>
      </c>
      <c r="H930" s="12" t="s">
        <v>242</v>
      </c>
      <c r="I930" s="12" t="str">
        <f>VLOOKUP(H930,'[1]Species List'!A$2:I$202,2,0)</f>
        <v xml:space="preserve">Sharp-nose puffer </v>
      </c>
      <c r="J930" s="38" t="str">
        <f>VLOOKUP(H930,'Species List'!A$2:J$202,3,0)</f>
        <v>Canthigaster rostrata</v>
      </c>
      <c r="K930" s="12" t="str">
        <f>VLOOKUP(H930,'[1]Species List'!A$2:I$202,4,0)</f>
        <v>Tetraodontidae</v>
      </c>
      <c r="L930" s="38" t="str">
        <f>VLOOKUP(H930,'Species List'!A$2:J$202,5,0)</f>
        <v>Omnivore</v>
      </c>
      <c r="M930" s="60">
        <v>5</v>
      </c>
      <c r="N930" s="60">
        <v>4</v>
      </c>
      <c r="O930" s="60"/>
      <c r="P930" s="44">
        <f>VLOOKUP(H930,'Species List'!A$2:J$202,6,0)</f>
        <v>2.239E-2</v>
      </c>
      <c r="Q930" s="44">
        <f>VLOOKUP(H930,'Species List'!A$2:J$202,7,0)</f>
        <v>2.96</v>
      </c>
      <c r="R930" s="44" t="str">
        <f>VLOOKUP(H930,'Species List'!A$2:J$202,8,0)</f>
        <v>NA</v>
      </c>
      <c r="S930" s="44" t="str">
        <f>VLOOKUP(H930,'Species List'!A$2:J$202,9,0)</f>
        <v>NA</v>
      </c>
      <c r="T930" s="44">
        <f t="shared" si="104"/>
        <v>2.6242506075131411</v>
      </c>
      <c r="U930" s="87" t="s">
        <v>450</v>
      </c>
      <c r="V930" s="91">
        <f t="shared" si="108"/>
        <v>10.497002430052564</v>
      </c>
    </row>
    <row r="931" spans="1:22" ht="16">
      <c r="A931" s="35">
        <v>2019</v>
      </c>
      <c r="B931" s="36">
        <v>43545</v>
      </c>
      <c r="C931" s="12" t="s">
        <v>425</v>
      </c>
      <c r="D931" s="12" t="s">
        <v>440</v>
      </c>
      <c r="E931" s="12">
        <v>3</v>
      </c>
      <c r="F931" s="37">
        <v>0.41944444444444401</v>
      </c>
      <c r="G931" s="12">
        <v>30</v>
      </c>
      <c r="H931" s="12" t="s">
        <v>245</v>
      </c>
      <c r="I931" s="12" t="str">
        <f>VLOOKUP(H931,'[1]Species List'!A$2:I$202,2,0)</f>
        <v>Coney</v>
      </c>
      <c r="J931" s="38" t="str">
        <f>VLOOKUP(H931,'Species List'!A$2:J$202,3,0)</f>
        <v>Cephalopholis fulva</v>
      </c>
      <c r="K931" s="12" t="str">
        <f>VLOOKUP(H931,'[1]Species List'!A$2:I$202,4,0)</f>
        <v>Serranidae</v>
      </c>
      <c r="L931" s="38" t="str">
        <f>VLOOKUP(H931,'Species List'!A$2:J$202,5,0)</f>
        <v>Carnivore</v>
      </c>
      <c r="M931" s="60">
        <v>24</v>
      </c>
      <c r="N931" s="60">
        <v>1</v>
      </c>
      <c r="O931" s="60"/>
      <c r="P931" s="44">
        <f>VLOOKUP(H931,'Species List'!A$2:J$202,6,0)</f>
        <v>0.01</v>
      </c>
      <c r="Q931" s="44">
        <f>VLOOKUP(H931,'Species List'!A$2:J$202,7,0)</f>
        <v>3.02</v>
      </c>
      <c r="R931" s="44" t="str">
        <f>VLOOKUP(H931,'Species List'!A$2:J$202,8,0)</f>
        <v>NA</v>
      </c>
      <c r="S931" s="44" t="str">
        <f>VLOOKUP(H931,'Species List'!A$2:J$202,9,0)</f>
        <v>NA</v>
      </c>
      <c r="T931" s="44">
        <f t="shared" si="104"/>
        <v>147.31194035591929</v>
      </c>
      <c r="U931" s="87" t="s">
        <v>450</v>
      </c>
      <c r="V931" s="91">
        <f t="shared" si="108"/>
        <v>147.31194035591929</v>
      </c>
    </row>
    <row r="932" spans="1:22" ht="16">
      <c r="A932" s="35">
        <v>2019</v>
      </c>
      <c r="B932" s="36">
        <v>43545</v>
      </c>
      <c r="C932" s="12" t="s">
        <v>425</v>
      </c>
      <c r="D932" s="12" t="s">
        <v>440</v>
      </c>
      <c r="E932" s="12">
        <v>3</v>
      </c>
      <c r="F932" s="37">
        <v>0.41944444444444401</v>
      </c>
      <c r="G932" s="12">
        <v>30</v>
      </c>
      <c r="H932" s="12" t="s">
        <v>251</v>
      </c>
      <c r="I932" s="12" t="str">
        <f>VLOOKUP(H932,'[1]Species List'!A$2:I$202,2,0)</f>
        <v>Foureye Butterflyfish</v>
      </c>
      <c r="J932" s="38" t="str">
        <f>VLOOKUP(H932,'Species List'!A$2:J$202,3,0)</f>
        <v>Chaetodon capistratus</v>
      </c>
      <c r="K932" s="12" t="str">
        <f>VLOOKUP(H932,'[1]Species List'!A$2:I$202,4,0)</f>
        <v>Chaetodontidae</v>
      </c>
      <c r="L932" s="38" t="str">
        <f>VLOOKUP(H932,'Species List'!A$2:J$202,5,0)</f>
        <v>Carnivore</v>
      </c>
      <c r="M932" s="60">
        <v>7</v>
      </c>
      <c r="N932" s="60">
        <v>1</v>
      </c>
      <c r="O932" s="60"/>
      <c r="P932" s="44">
        <f>VLOOKUP(H932,'Species List'!A$2:J$202,6,0)</f>
        <v>2.512E-2</v>
      </c>
      <c r="Q932" s="44">
        <f>VLOOKUP(H932,'Species List'!A$2:J$202,7,0)</f>
        <v>3.1</v>
      </c>
      <c r="R932" s="44" t="str">
        <f>VLOOKUP(H932,'Species List'!A$2:J$202,8,0)</f>
        <v>NA</v>
      </c>
      <c r="S932" s="44" t="str">
        <f>VLOOKUP(H932,'Species List'!A$2:J$202,9,0)</f>
        <v>NA</v>
      </c>
      <c r="T932" s="44">
        <f t="shared" si="104"/>
        <v>10.467032173687647</v>
      </c>
      <c r="U932" s="87" t="s">
        <v>450</v>
      </c>
      <c r="V932" s="91">
        <f t="shared" si="108"/>
        <v>10.467032173687647</v>
      </c>
    </row>
    <row r="933" spans="1:22" ht="16">
      <c r="A933" s="35">
        <v>2019</v>
      </c>
      <c r="B933" s="36">
        <v>43545</v>
      </c>
      <c r="C933" s="12" t="s">
        <v>425</v>
      </c>
      <c r="D933" s="12" t="s">
        <v>440</v>
      </c>
      <c r="E933" s="12">
        <v>3</v>
      </c>
      <c r="F933" s="37">
        <v>0.41944444444444401</v>
      </c>
      <c r="G933" s="12">
        <v>30</v>
      </c>
      <c r="H933" s="12" t="s">
        <v>348</v>
      </c>
      <c r="I933" s="12" t="str">
        <f>VLOOKUP(H933,'[1]Species List'!A$2:I$202,2,0)</f>
        <v>Atlantic trumpetfish</v>
      </c>
      <c r="J933" s="38" t="str">
        <f>VLOOKUP(H933,'Species List'!A$2:J$202,3,0)</f>
        <v>Aulostomus maculatus</v>
      </c>
      <c r="K933" s="12" t="str">
        <f>VLOOKUP(H933,'[1]Species List'!A$2:I$202,4,0)</f>
        <v>Aulostomidae</v>
      </c>
      <c r="L933" s="38" t="str">
        <f>VLOOKUP(H933,'Species List'!A$2:J$202,5,0)</f>
        <v>Carnivore</v>
      </c>
      <c r="M933" s="60">
        <v>23</v>
      </c>
      <c r="N933" s="60">
        <v>1</v>
      </c>
      <c r="O933" s="60"/>
      <c r="P933" s="44">
        <f>VLOOKUP(H933,'Species List'!A$2:J$202,6,0)</f>
        <v>1E-4</v>
      </c>
      <c r="Q933" s="44">
        <f>VLOOKUP(H933,'Species List'!A$2:J$202,7,0)</f>
        <v>3.5539999999999998</v>
      </c>
      <c r="R933" s="44" t="str">
        <f>VLOOKUP(H933,'Species List'!A$2:J$202,8,0)</f>
        <v>NA</v>
      </c>
      <c r="S933" s="44" t="str">
        <f>VLOOKUP(H933,'Species List'!A$2:J$202,9,0)</f>
        <v>NA</v>
      </c>
      <c r="T933" s="44">
        <f t="shared" si="104"/>
        <v>6.9116339497187225</v>
      </c>
      <c r="U933" s="87" t="s">
        <v>450</v>
      </c>
      <c r="V933" s="91">
        <f t="shared" si="108"/>
        <v>6.9116339497187225</v>
      </c>
    </row>
    <row r="934" spans="1:22" ht="16">
      <c r="A934" s="35">
        <v>2019</v>
      </c>
      <c r="B934" s="36">
        <v>43545</v>
      </c>
      <c r="C934" s="12" t="s">
        <v>425</v>
      </c>
      <c r="D934" s="12" t="s">
        <v>440</v>
      </c>
      <c r="E934" s="12">
        <v>3</v>
      </c>
      <c r="F934" s="37">
        <v>0.41944444444444401</v>
      </c>
      <c r="G934" s="12">
        <v>30</v>
      </c>
      <c r="H934" s="12" t="s">
        <v>373</v>
      </c>
      <c r="I934" s="12" t="str">
        <f>VLOOKUP(H934,'[1]Species List'!A$2:I$202,2,0)</f>
        <v>Goatfish</v>
      </c>
      <c r="J934" s="38" t="str">
        <f>VLOOKUP(H934,'Species List'!A$2:J$202,3,0)</f>
        <v>Mulloidichthys martinicus</v>
      </c>
      <c r="K934" s="12" t="str">
        <f>VLOOKUP(H934,'[1]Species List'!A$2:I$202,4,0)</f>
        <v>Mullidae</v>
      </c>
      <c r="L934" s="38" t="str">
        <f>VLOOKUP(H934,'Species List'!A$2:J$202,5,0)</f>
        <v>Carnivore</v>
      </c>
      <c r="M934" s="60">
        <v>17</v>
      </c>
      <c r="N934" s="60">
        <v>1</v>
      </c>
      <c r="O934" s="60"/>
      <c r="P934" s="44">
        <f>VLOOKUP(H934,'Species List'!A$2:J$202,6,0)</f>
        <v>9.7699999999999992E-3</v>
      </c>
      <c r="Q934" s="44">
        <f>VLOOKUP(H934,'Species List'!A$2:J$202,7,0)</f>
        <v>3.12</v>
      </c>
      <c r="R934" s="44" t="str">
        <f>VLOOKUP(H934,'Species List'!A$2:J$202,8,0)</f>
        <v>NA</v>
      </c>
      <c r="S934" s="44" t="str">
        <f>VLOOKUP(H934,'Species List'!A$2:J$202,9,0)</f>
        <v>NA</v>
      </c>
      <c r="T934" s="44">
        <f t="shared" si="104"/>
        <v>67.436527390317082</v>
      </c>
      <c r="U934" s="87" t="s">
        <v>450</v>
      </c>
      <c r="V934" s="91">
        <f t="shared" si="108"/>
        <v>67.436527390317082</v>
      </c>
    </row>
    <row r="935" spans="1:22" ht="16">
      <c r="A935" s="35">
        <v>2019</v>
      </c>
      <c r="B935" s="36">
        <v>43545</v>
      </c>
      <c r="C935" s="12" t="s">
        <v>425</v>
      </c>
      <c r="D935" s="12" t="s">
        <v>440</v>
      </c>
      <c r="E935" s="12">
        <v>3</v>
      </c>
      <c r="F935" s="37">
        <v>0.41944444444444401</v>
      </c>
      <c r="G935" s="12">
        <v>30</v>
      </c>
      <c r="H935" s="12" t="s">
        <v>256</v>
      </c>
      <c r="I935" s="12" t="str">
        <f>VLOOKUP(H935,'[1]Species List'!A$2:I$202,2,0)</f>
        <v>Graysby</v>
      </c>
      <c r="J935" s="38" t="str">
        <f>VLOOKUP(H935,'Species List'!A$2:J$202,3,0)</f>
        <v>Cephalopholis cruentata</v>
      </c>
      <c r="K935" s="12" t="str">
        <f>VLOOKUP(H935,'[1]Species List'!A$2:I$202,4,0)</f>
        <v>Serranidae</v>
      </c>
      <c r="L935" s="38" t="str">
        <f>VLOOKUP(H935,'Species List'!A$2:J$202,5,0)</f>
        <v>Carnivore</v>
      </c>
      <c r="M935" s="60">
        <v>17</v>
      </c>
      <c r="N935" s="60">
        <v>1</v>
      </c>
      <c r="O935" s="60"/>
      <c r="P935" s="44">
        <f>VLOOKUP(H935,'Species List'!A$2:J$202,6,0)</f>
        <v>1.1220000000000001E-2</v>
      </c>
      <c r="Q935" s="44">
        <f>VLOOKUP(H935,'Species List'!A$2:J$202,7,0)</f>
        <v>3.07</v>
      </c>
      <c r="R935" s="44" t="str">
        <f>VLOOKUP(H935,'Species List'!A$2:J$202,8,0)</f>
        <v>NA</v>
      </c>
      <c r="S935" s="44" t="str">
        <f>VLOOKUP(H935,'Species List'!A$2:J$202,9,0)</f>
        <v>NA</v>
      </c>
      <c r="T935" s="44">
        <f t="shared" si="104"/>
        <v>67.215749482265423</v>
      </c>
      <c r="U935" s="87" t="s">
        <v>450</v>
      </c>
      <c r="V935" s="91">
        <f t="shared" si="108"/>
        <v>67.215749482265423</v>
      </c>
    </row>
    <row r="936" spans="1:22" ht="16">
      <c r="A936" s="35">
        <v>2019</v>
      </c>
      <c r="B936" s="36">
        <v>43545</v>
      </c>
      <c r="C936" s="12" t="s">
        <v>425</v>
      </c>
      <c r="D936" s="12" t="s">
        <v>440</v>
      </c>
      <c r="E936" s="12">
        <v>3</v>
      </c>
      <c r="F936" s="37">
        <v>0.41944444444444401</v>
      </c>
      <c r="G936" s="12">
        <v>30</v>
      </c>
      <c r="H936" s="12" t="s">
        <v>272</v>
      </c>
      <c r="I936" s="12" t="str">
        <f>VLOOKUP(H936,'[1]Species List'!A$2:I$202,2,0)</f>
        <v>Peacock Flounder</v>
      </c>
      <c r="J936" s="38" t="str">
        <f>VLOOKUP(H936,'Species List'!A$2:J$202,3,0)</f>
        <v>Bothus lunatus</v>
      </c>
      <c r="K936" s="12" t="str">
        <f>VLOOKUP(H936,'[1]Species List'!A$2:I$202,4,0)</f>
        <v>Bothidae</v>
      </c>
      <c r="L936" s="38" t="str">
        <f>VLOOKUP(H936,'Species List'!A$2:J$202,5,0)</f>
        <v>Carnivore</v>
      </c>
      <c r="M936" s="60">
        <v>25</v>
      </c>
      <c r="N936" s="60">
        <v>1</v>
      </c>
      <c r="O936" s="60"/>
      <c r="P936" s="44">
        <f>VLOOKUP(H936,'Species List'!A$2:J$202,6,0)</f>
        <v>1.047E-2</v>
      </c>
      <c r="Q936" s="44">
        <f>VLOOKUP(H936,'Species List'!A$2:J$202,7,0)</f>
        <v>3.05</v>
      </c>
      <c r="R936" s="44" t="str">
        <f>VLOOKUP(H936,'Species List'!A$2:J$202,8,0)</f>
        <v>NA</v>
      </c>
      <c r="S936" s="44" t="str">
        <f>VLOOKUP(H936,'Species List'!A$2:J$202,9,0)</f>
        <v>NA</v>
      </c>
      <c r="T936" s="44">
        <f t="shared" si="104"/>
        <v>192.16031772080538</v>
      </c>
      <c r="U936" s="87" t="s">
        <v>450</v>
      </c>
      <c r="V936" s="91">
        <f t="shared" si="108"/>
        <v>192.16031772080538</v>
      </c>
    </row>
    <row r="937" spans="1:22" ht="16">
      <c r="A937" s="35">
        <v>2019</v>
      </c>
      <c r="B937" s="36">
        <v>43545</v>
      </c>
      <c r="C937" s="12" t="s">
        <v>425</v>
      </c>
      <c r="D937" s="12" t="s">
        <v>440</v>
      </c>
      <c r="E937" s="12">
        <v>3</v>
      </c>
      <c r="F937" s="37">
        <v>0.41944444444444401</v>
      </c>
      <c r="G937" s="12">
        <v>30</v>
      </c>
      <c r="H937" s="12" t="s">
        <v>310</v>
      </c>
      <c r="I937" s="12" t="str">
        <f>VLOOKUP(H937,'[1]Species List'!A$2:I$202,2,0)</f>
        <v>Yellowhead Wrasse</v>
      </c>
      <c r="J937" s="38" t="str">
        <f>VLOOKUP(H937,'Species List'!A$2:J$202,3,0)</f>
        <v>Halichoeres garnoti</v>
      </c>
      <c r="K937" s="12" t="str">
        <f>VLOOKUP(H937,'[1]Species List'!A$2:I$202,4,0)</f>
        <v>Labridae</v>
      </c>
      <c r="L937" s="38" t="str">
        <f>VLOOKUP(H937,'Species List'!A$2:J$202,5,0)</f>
        <v>Carnivore</v>
      </c>
      <c r="M937" s="60">
        <v>15</v>
      </c>
      <c r="N937" s="60">
        <v>1</v>
      </c>
      <c r="O937" s="60"/>
      <c r="P937" s="44">
        <f>VLOOKUP(H937,'Species List'!A$2:J$202,6,0)</f>
        <v>0.01</v>
      </c>
      <c r="Q937" s="44">
        <f>VLOOKUP(H937,'Species List'!A$2:J$202,7,0)</f>
        <v>3.13</v>
      </c>
      <c r="R937" s="44" t="str">
        <f>VLOOKUP(H937,'Species List'!A$2:J$202,8,0)</f>
        <v>NA</v>
      </c>
      <c r="S937" s="44" t="str">
        <f>VLOOKUP(H937,'Species List'!A$2:J$202,9,0)</f>
        <v>NA</v>
      </c>
      <c r="T937" s="44">
        <f t="shared" si="104"/>
        <v>47.991645489734076</v>
      </c>
      <c r="U937" s="87" t="s">
        <v>450</v>
      </c>
      <c r="V937" s="91">
        <f t="shared" si="108"/>
        <v>47.991645489734076</v>
      </c>
    </row>
    <row r="938" spans="1:22" ht="16">
      <c r="A938" s="35">
        <v>2019</v>
      </c>
      <c r="B938" s="36">
        <v>43545</v>
      </c>
      <c r="C938" s="12" t="s">
        <v>425</v>
      </c>
      <c r="D938" s="12" t="s">
        <v>440</v>
      </c>
      <c r="E938" s="12">
        <v>3</v>
      </c>
      <c r="F938" s="37">
        <v>0.41944444444444401</v>
      </c>
      <c r="G938" s="12">
        <v>30</v>
      </c>
      <c r="H938" s="12" t="s">
        <v>373</v>
      </c>
      <c r="I938" s="12" t="str">
        <f>VLOOKUP(H938,'[1]Species List'!A$2:I$202,2,0)</f>
        <v>Goatfish</v>
      </c>
      <c r="J938" s="38" t="str">
        <f>VLOOKUP(H938,'Species List'!A$2:J$202,3,0)</f>
        <v>Mulloidichthys martinicus</v>
      </c>
      <c r="K938" s="12" t="str">
        <f>VLOOKUP(H938,'[1]Species List'!A$2:I$202,4,0)</f>
        <v>Mullidae</v>
      </c>
      <c r="L938" s="38" t="str">
        <f>VLOOKUP(H938,'Species List'!A$2:J$202,5,0)</f>
        <v>Carnivore</v>
      </c>
      <c r="M938" s="60">
        <v>20</v>
      </c>
      <c r="N938" s="60">
        <v>1</v>
      </c>
      <c r="O938" s="60"/>
      <c r="P938" s="44">
        <f>VLOOKUP(H938,'Species List'!A$2:J$202,6,0)</f>
        <v>9.7699999999999992E-3</v>
      </c>
      <c r="Q938" s="44">
        <f>VLOOKUP(H938,'Species List'!A$2:J$202,7,0)</f>
        <v>3.12</v>
      </c>
      <c r="R938" s="44" t="str">
        <f>VLOOKUP(H938,'Species List'!A$2:J$202,8,0)</f>
        <v>NA</v>
      </c>
      <c r="S938" s="44" t="str">
        <f>VLOOKUP(H938,'Species List'!A$2:J$202,9,0)</f>
        <v>NA</v>
      </c>
      <c r="T938" s="44">
        <f t="shared" si="104"/>
        <v>111.97166862172135</v>
      </c>
      <c r="U938" s="87" t="s">
        <v>450</v>
      </c>
      <c r="V938" s="91">
        <f t="shared" si="108"/>
        <v>111.97166862172135</v>
      </c>
    </row>
    <row r="939" spans="1:22" ht="16">
      <c r="A939" s="35">
        <v>2019</v>
      </c>
      <c r="B939" s="36">
        <v>43545</v>
      </c>
      <c r="C939" s="12" t="s">
        <v>425</v>
      </c>
      <c r="D939" s="12" t="s">
        <v>440</v>
      </c>
      <c r="E939" s="12">
        <v>3</v>
      </c>
      <c r="F939" s="37">
        <v>0.41944444444444401</v>
      </c>
      <c r="G939" s="12">
        <v>30</v>
      </c>
      <c r="H939" s="12" t="s">
        <v>310</v>
      </c>
      <c r="I939" s="12" t="str">
        <f>VLOOKUP(H939,'[1]Species List'!A$2:I$202,2,0)</f>
        <v>Yellowhead Wrasse</v>
      </c>
      <c r="J939" s="38" t="str">
        <f>VLOOKUP(H939,'Species List'!A$2:J$202,3,0)</f>
        <v>Halichoeres garnoti</v>
      </c>
      <c r="K939" s="12" t="str">
        <f>VLOOKUP(H939,'[1]Species List'!A$2:I$202,4,0)</f>
        <v>Labridae</v>
      </c>
      <c r="L939" s="38" t="str">
        <f>VLOOKUP(H939,'Species List'!A$2:J$202,5,0)</f>
        <v>Carnivore</v>
      </c>
      <c r="M939" s="60">
        <v>5</v>
      </c>
      <c r="N939" s="60">
        <v>4</v>
      </c>
      <c r="O939" s="60"/>
      <c r="P939" s="44">
        <f>VLOOKUP(H939,'Species List'!A$2:J$202,6,0)</f>
        <v>0.01</v>
      </c>
      <c r="Q939" s="44">
        <f>VLOOKUP(H939,'Species List'!A$2:J$202,7,0)</f>
        <v>3.13</v>
      </c>
      <c r="R939" s="44" t="str">
        <f>VLOOKUP(H939,'Species List'!A$2:J$202,8,0)</f>
        <v>NA</v>
      </c>
      <c r="S939" s="44" t="str">
        <f>VLOOKUP(H939,'Species List'!A$2:J$202,9,0)</f>
        <v>NA</v>
      </c>
      <c r="T939" s="44">
        <f t="shared" si="104"/>
        <v>1.540905884130453</v>
      </c>
      <c r="U939" s="87" t="s">
        <v>450</v>
      </c>
      <c r="V939" s="91">
        <f t="shared" si="108"/>
        <v>6.1636235365218122</v>
      </c>
    </row>
    <row r="940" spans="1:22" ht="16">
      <c r="A940" s="35">
        <v>2019</v>
      </c>
      <c r="B940" s="36">
        <v>43545</v>
      </c>
      <c r="C940" s="12" t="s">
        <v>425</v>
      </c>
      <c r="D940" s="12" t="s">
        <v>440</v>
      </c>
      <c r="E940" s="12">
        <v>3</v>
      </c>
      <c r="F940" s="37">
        <v>0.41944444444444401</v>
      </c>
      <c r="G940" s="12">
        <v>30</v>
      </c>
      <c r="H940" s="12" t="s">
        <v>238</v>
      </c>
      <c r="I940" s="12" t="str">
        <f>VLOOKUP(H940,'[1]Species List'!A$2:I$202,2,0)</f>
        <v>Bluehead Wrasse</v>
      </c>
      <c r="J940" s="38" t="str">
        <f>VLOOKUP(H940,'Species List'!A$2:J$202,3,0)</f>
        <v>Thalassoma bifasciatum</v>
      </c>
      <c r="K940" s="12" t="str">
        <f>VLOOKUP(H940,'[1]Species List'!A$2:I$202,4,0)</f>
        <v>Labridae</v>
      </c>
      <c r="L940" s="38" t="str">
        <f>VLOOKUP(H940,'Species List'!A$2:J$202,5,0)</f>
        <v>Carnivore</v>
      </c>
      <c r="M940" s="60">
        <v>4</v>
      </c>
      <c r="N940" s="60">
        <v>7</v>
      </c>
      <c r="O940" s="60"/>
      <c r="P940" s="44">
        <f>VLOOKUP(H940,'Species List'!A$2:J$202,6,0)</f>
        <v>8.9099999999999995E-3</v>
      </c>
      <c r="Q940" s="44">
        <f>VLOOKUP(H940,'Species List'!A$2:J$202,7,0)</f>
        <v>3.01</v>
      </c>
      <c r="R940" s="44" t="str">
        <f>VLOOKUP(H940,'Species List'!A$2:J$202,8,0)</f>
        <v>NA</v>
      </c>
      <c r="S940" s="44" t="str">
        <f>VLOOKUP(H940,'Species List'!A$2:J$202,9,0)</f>
        <v>NA</v>
      </c>
      <c r="T940" s="44">
        <f t="shared" si="104"/>
        <v>0.5782002537554658</v>
      </c>
      <c r="U940" s="87" t="s">
        <v>450</v>
      </c>
      <c r="V940" s="91">
        <f t="shared" si="108"/>
        <v>4.047401776288261</v>
      </c>
    </row>
    <row r="941" spans="1:22" ht="16">
      <c r="A941" s="35">
        <v>2019</v>
      </c>
      <c r="B941" s="36">
        <v>43545</v>
      </c>
      <c r="C941" s="12" t="s">
        <v>425</v>
      </c>
      <c r="D941" s="12" t="s">
        <v>440</v>
      </c>
      <c r="E941" s="12">
        <v>3</v>
      </c>
      <c r="F941" s="37">
        <v>0.41944444444444401</v>
      </c>
      <c r="G941" s="12">
        <v>30</v>
      </c>
      <c r="H941" s="12" t="s">
        <v>348</v>
      </c>
      <c r="I941" s="12" t="str">
        <f>VLOOKUP(H941,'[1]Species List'!A$2:I$202,2,0)</f>
        <v>Atlantic trumpetfish</v>
      </c>
      <c r="J941" s="38" t="str">
        <f>VLOOKUP(H941,'Species List'!A$2:J$202,3,0)</f>
        <v>Aulostomus maculatus</v>
      </c>
      <c r="K941" s="12" t="str">
        <f>VLOOKUP(H941,'[1]Species List'!A$2:I$202,4,0)</f>
        <v>Aulostomidae</v>
      </c>
      <c r="L941" s="38" t="str">
        <f>VLOOKUP(H941,'Species List'!A$2:J$202,5,0)</f>
        <v>Carnivore</v>
      </c>
      <c r="M941" s="60">
        <v>20</v>
      </c>
      <c r="N941" s="60">
        <v>1</v>
      </c>
      <c r="O941" s="60"/>
      <c r="P941" s="44">
        <f>VLOOKUP(H941,'Species List'!A$2:J$202,6,0)</f>
        <v>1E-4</v>
      </c>
      <c r="Q941" s="44">
        <f>VLOOKUP(H941,'Species List'!A$2:J$202,7,0)</f>
        <v>3.5539999999999998</v>
      </c>
      <c r="R941" s="44" t="str">
        <f>VLOOKUP(H941,'Species List'!A$2:J$202,8,0)</f>
        <v>NA</v>
      </c>
      <c r="S941" s="44" t="str">
        <f>VLOOKUP(H941,'Species List'!A$2:J$202,9,0)</f>
        <v>NA</v>
      </c>
      <c r="T941" s="44">
        <f t="shared" si="104"/>
        <v>4.2059160951502435</v>
      </c>
      <c r="U941" s="87" t="s">
        <v>450</v>
      </c>
      <c r="V941" s="91">
        <f t="shared" si="108"/>
        <v>4.2059160951502435</v>
      </c>
    </row>
    <row r="942" spans="1:22" ht="16">
      <c r="A942" s="35">
        <v>2019</v>
      </c>
      <c r="B942" s="36">
        <v>43545</v>
      </c>
      <c r="C942" s="12" t="s">
        <v>425</v>
      </c>
      <c r="D942" s="12" t="s">
        <v>440</v>
      </c>
      <c r="E942" s="12">
        <v>3</v>
      </c>
      <c r="F942" s="37">
        <v>0.41944444444444401</v>
      </c>
      <c r="G942" s="12">
        <v>30</v>
      </c>
      <c r="H942" s="12" t="s">
        <v>373</v>
      </c>
      <c r="I942" s="12" t="str">
        <f>VLOOKUP(H942,'[1]Species List'!A$2:I$202,2,0)</f>
        <v>Goatfish</v>
      </c>
      <c r="J942" s="38" t="str">
        <f>VLOOKUP(H942,'Species List'!A$2:J$202,3,0)</f>
        <v>Mulloidichthys martinicus</v>
      </c>
      <c r="K942" s="12" t="str">
        <f>VLOOKUP(H942,'[1]Species List'!A$2:I$202,4,0)</f>
        <v>Mullidae</v>
      </c>
      <c r="L942" s="38" t="str">
        <f>VLOOKUP(H942,'Species List'!A$2:J$202,5,0)</f>
        <v>Carnivore</v>
      </c>
      <c r="M942" s="60">
        <v>17</v>
      </c>
      <c r="N942" s="60">
        <v>1</v>
      </c>
      <c r="O942" s="60"/>
      <c r="P942" s="44">
        <f>VLOOKUP(H942,'Species List'!A$2:J$202,6,0)</f>
        <v>9.7699999999999992E-3</v>
      </c>
      <c r="Q942" s="44">
        <f>VLOOKUP(H942,'Species List'!A$2:J$202,7,0)</f>
        <v>3.12</v>
      </c>
      <c r="R942" s="44" t="str">
        <f>VLOOKUP(H942,'Species List'!A$2:J$202,8,0)</f>
        <v>NA</v>
      </c>
      <c r="S942" s="44" t="str">
        <f>VLOOKUP(H942,'Species List'!A$2:J$202,9,0)</f>
        <v>NA</v>
      </c>
      <c r="T942" s="44">
        <f t="shared" si="104"/>
        <v>67.436527390317082</v>
      </c>
      <c r="U942" s="87" t="s">
        <v>450</v>
      </c>
      <c r="V942" s="91">
        <f t="shared" si="108"/>
        <v>67.436527390317082</v>
      </c>
    </row>
    <row r="943" spans="1:22" ht="16">
      <c r="A943" s="35">
        <v>2019</v>
      </c>
      <c r="B943" s="36">
        <v>43545</v>
      </c>
      <c r="C943" s="12" t="s">
        <v>425</v>
      </c>
      <c r="D943" s="12" t="s">
        <v>440</v>
      </c>
      <c r="E943" s="12">
        <v>3</v>
      </c>
      <c r="F943" s="37">
        <v>0.41944444444444401</v>
      </c>
      <c r="G943" s="12">
        <v>30</v>
      </c>
      <c r="H943" s="12" t="s">
        <v>256</v>
      </c>
      <c r="I943" s="12" t="str">
        <f>VLOOKUP(H943,'[1]Species List'!A$2:I$202,2,0)</f>
        <v>Graysby</v>
      </c>
      <c r="J943" s="38" t="str">
        <f>VLOOKUP(H943,'Species List'!A$2:J$202,3,0)</f>
        <v>Cephalopholis cruentata</v>
      </c>
      <c r="K943" s="12" t="str">
        <f>VLOOKUP(H943,'[1]Species List'!A$2:I$202,4,0)</f>
        <v>Serranidae</v>
      </c>
      <c r="L943" s="38" t="str">
        <f>VLOOKUP(H943,'Species List'!A$2:J$202,5,0)</f>
        <v>Carnivore</v>
      </c>
      <c r="M943" s="60">
        <v>21</v>
      </c>
      <c r="N943" s="60">
        <v>1</v>
      </c>
      <c r="O943" s="60"/>
      <c r="P943" s="44">
        <f>VLOOKUP(H943,'Species List'!A$2:J$202,6,0)</f>
        <v>1.1220000000000001E-2</v>
      </c>
      <c r="Q943" s="44">
        <f>VLOOKUP(H943,'Species List'!A$2:J$202,7,0)</f>
        <v>3.07</v>
      </c>
      <c r="R943" s="44" t="str">
        <f>VLOOKUP(H943,'Species List'!A$2:J$202,8,0)</f>
        <v>NA</v>
      </c>
      <c r="S943" s="44" t="str">
        <f>VLOOKUP(H943,'Species List'!A$2:J$202,9,0)</f>
        <v>NA</v>
      </c>
      <c r="T943" s="44">
        <f t="shared" si="104"/>
        <v>128.58967294987866</v>
      </c>
      <c r="U943" s="87" t="s">
        <v>450</v>
      </c>
      <c r="V943" s="91">
        <f t="shared" si="108"/>
        <v>128.58967294987866</v>
      </c>
    </row>
    <row r="944" spans="1:22" ht="16">
      <c r="A944" s="35">
        <v>2019</v>
      </c>
      <c r="B944" s="36">
        <v>43545</v>
      </c>
      <c r="C944" s="12" t="s">
        <v>425</v>
      </c>
      <c r="D944" s="12" t="s">
        <v>440</v>
      </c>
      <c r="E944" s="12">
        <v>3</v>
      </c>
      <c r="F944" s="37">
        <v>0.41944444444444401</v>
      </c>
      <c r="G944" s="12">
        <v>30</v>
      </c>
      <c r="H944" s="12" t="s">
        <v>302</v>
      </c>
      <c r="I944" s="12" t="str">
        <f>VLOOKUP(H944,'[1]Species List'!A$2:I$202,2,0)</f>
        <v>Stoplight Parrotfish</v>
      </c>
      <c r="J944" s="38" t="str">
        <f>VLOOKUP(H944,'Species List'!A$2:J$202,3,0)</f>
        <v>Sparisoma viride</v>
      </c>
      <c r="K944" s="12" t="str">
        <f>VLOOKUP(H944,'[1]Species List'!A$2:I$202,4,0)</f>
        <v>Scaridae</v>
      </c>
      <c r="L944" s="38" t="str">
        <f>VLOOKUP(H944,'Species List'!A$2:J$202,5,0)</f>
        <v>Herbivore</v>
      </c>
      <c r="M944" s="60">
        <v>20</v>
      </c>
      <c r="N944" s="60">
        <v>1</v>
      </c>
      <c r="O944" s="60" t="s">
        <v>368</v>
      </c>
      <c r="P944" s="44">
        <f>VLOOKUP(H944,'Species List'!A$2:J$202,6,0)</f>
        <v>1.38E-2</v>
      </c>
      <c r="Q944" s="44">
        <f>VLOOKUP(H944,'Species List'!A$2:J$202,7,0)</f>
        <v>3.04</v>
      </c>
      <c r="R944" s="44">
        <f>VLOOKUP(H944,'Species List'!A$2:J$202,8,0)</f>
        <v>-4.4317000000000002</v>
      </c>
      <c r="S944" s="44">
        <f>VLOOKUP(H944,'Species List'!A$2:J$202,9,0)</f>
        <v>2.9051</v>
      </c>
      <c r="T944" s="44">
        <f t="shared" si="104"/>
        <v>124.45440510662077</v>
      </c>
      <c r="U944" s="88">
        <f t="shared" ref="U944:U957" si="109">10^(R944+(S944*LOG(M944*10)))</f>
        <v>179.06975540636282</v>
      </c>
      <c r="V944" s="91">
        <f t="shared" ref="V944:V957" si="110">N944*U944</f>
        <v>179.06975540636282</v>
      </c>
    </row>
    <row r="945" spans="1:22" ht="16">
      <c r="A945" s="35">
        <v>2019</v>
      </c>
      <c r="B945" s="36">
        <v>43545</v>
      </c>
      <c r="C945" s="12" t="s">
        <v>425</v>
      </c>
      <c r="D945" s="12" t="s">
        <v>440</v>
      </c>
      <c r="E945" s="12">
        <v>3</v>
      </c>
      <c r="F945" s="37">
        <v>0.41944444444444401</v>
      </c>
      <c r="G945" s="12">
        <v>30</v>
      </c>
      <c r="H945" s="12" t="s">
        <v>302</v>
      </c>
      <c r="I945" s="12" t="str">
        <f>VLOOKUP(H945,'[1]Species List'!A$2:I$202,2,0)</f>
        <v>Stoplight Parrotfish</v>
      </c>
      <c r="J945" s="38" t="str">
        <f>VLOOKUP(H945,'Species List'!A$2:J$202,3,0)</f>
        <v>Sparisoma viride</v>
      </c>
      <c r="K945" s="12" t="str">
        <f>VLOOKUP(H945,'[1]Species List'!A$2:I$202,4,0)</f>
        <v>Scaridae</v>
      </c>
      <c r="L945" s="38" t="str">
        <f>VLOOKUP(H945,'Species List'!A$2:J$202,5,0)</f>
        <v>Herbivore</v>
      </c>
      <c r="M945" s="60">
        <v>15</v>
      </c>
      <c r="N945" s="60">
        <v>1</v>
      </c>
      <c r="O945" s="60" t="s">
        <v>368</v>
      </c>
      <c r="P945" s="44">
        <f>VLOOKUP(H945,'Species List'!A$2:J$202,6,0)</f>
        <v>1.38E-2</v>
      </c>
      <c r="Q945" s="44">
        <f>VLOOKUP(H945,'Species List'!A$2:J$202,7,0)</f>
        <v>3.04</v>
      </c>
      <c r="R945" s="44">
        <f>VLOOKUP(H945,'Species List'!A$2:J$202,8,0)</f>
        <v>-4.4317000000000002</v>
      </c>
      <c r="S945" s="44">
        <f>VLOOKUP(H945,'Species List'!A$2:J$202,9,0)</f>
        <v>2.9051</v>
      </c>
      <c r="T945" s="44">
        <f t="shared" si="104"/>
        <v>51.903484390238546</v>
      </c>
      <c r="U945" s="88">
        <f t="shared" si="109"/>
        <v>77.635922295629129</v>
      </c>
      <c r="V945" s="91">
        <f t="shared" si="110"/>
        <v>77.635922295629129</v>
      </c>
    </row>
    <row r="946" spans="1:22" ht="16">
      <c r="A946" s="35">
        <v>2019</v>
      </c>
      <c r="B946" s="36">
        <v>43545</v>
      </c>
      <c r="C946" s="12" t="s">
        <v>425</v>
      </c>
      <c r="D946" s="12" t="s">
        <v>440</v>
      </c>
      <c r="E946" s="12">
        <v>3</v>
      </c>
      <c r="F946" s="37">
        <v>0.41944444444444401</v>
      </c>
      <c r="G946" s="12">
        <v>30</v>
      </c>
      <c r="H946" s="12" t="s">
        <v>274</v>
      </c>
      <c r="I946" s="12" t="str">
        <f>VLOOKUP(H946,'[1]Species List'!A$2:I$202,2,0)</f>
        <v>Princess Parrotfish</v>
      </c>
      <c r="J946" s="38" t="str">
        <f>VLOOKUP(H946,'Species List'!A$2:J$202,3,0)</f>
        <v>Scarus taeniopterus</v>
      </c>
      <c r="K946" s="12" t="str">
        <f>VLOOKUP(H946,'[1]Species List'!A$2:I$202,4,0)</f>
        <v>Scaridae</v>
      </c>
      <c r="L946" s="38" t="str">
        <f>VLOOKUP(H946,'Species List'!A$2:J$202,5,0)</f>
        <v>Herbivore</v>
      </c>
      <c r="M946" s="60">
        <v>15</v>
      </c>
      <c r="N946" s="60">
        <v>2</v>
      </c>
      <c r="O946" s="60" t="s">
        <v>368</v>
      </c>
      <c r="P946" s="44">
        <f>VLOOKUP(H946,'Species List'!A$2:J$202,6,0)</f>
        <v>3.3500000000000002E-2</v>
      </c>
      <c r="Q946" s="44">
        <f>VLOOKUP(H946,'Species List'!A$2:J$202,7,0)</f>
        <v>2.7086000000000001</v>
      </c>
      <c r="R946" s="44">
        <f>VLOOKUP(H946,'Species List'!A$2:J$202,8,0)</f>
        <v>-3.2256999999999998</v>
      </c>
      <c r="S946" s="44">
        <f>VLOOKUP(H946,'Species List'!A$2:J$202,9,0)</f>
        <v>2.3852000000000002</v>
      </c>
      <c r="T946" s="44">
        <f t="shared" si="104"/>
        <v>51.357702984233178</v>
      </c>
      <c r="U946" s="88">
        <f t="shared" si="109"/>
        <v>92.19616810425471</v>
      </c>
      <c r="V946" s="91">
        <f t="shared" si="110"/>
        <v>184.39233620850942</v>
      </c>
    </row>
    <row r="947" spans="1:22" ht="16">
      <c r="A947" s="35">
        <v>2019</v>
      </c>
      <c r="B947" s="36">
        <v>43545</v>
      </c>
      <c r="C947" s="12" t="s">
        <v>425</v>
      </c>
      <c r="D947" s="12" t="s">
        <v>440</v>
      </c>
      <c r="E947" s="12">
        <v>3</v>
      </c>
      <c r="F947" s="37">
        <v>0.41944444444444401</v>
      </c>
      <c r="G947" s="12">
        <v>30</v>
      </c>
      <c r="H947" s="12" t="s">
        <v>271</v>
      </c>
      <c r="I947" s="12" t="str">
        <f>VLOOKUP(H947,'[1]Species List'!A$2:I$202,2,0)</f>
        <v>Ocean Surgeonfish</v>
      </c>
      <c r="J947" s="38" t="str">
        <f>VLOOKUP(H947,'Species List'!A$2:J$202,3,0)</f>
        <v>Acanthurus bahianus</v>
      </c>
      <c r="K947" s="12" t="str">
        <f>VLOOKUP(H947,'[1]Species List'!A$2:I$202,4,0)</f>
        <v>Acanthuridae</v>
      </c>
      <c r="L947" s="38" t="str">
        <f>VLOOKUP(H947,'Species List'!A$2:J$202,5,0)</f>
        <v>Herbivore</v>
      </c>
      <c r="M947" s="60">
        <v>20</v>
      </c>
      <c r="N947" s="60">
        <v>1</v>
      </c>
      <c r="O947" s="60"/>
      <c r="P947" s="44">
        <f>VLOOKUP(H947,'Species List'!A$2:J$202,6,0)</f>
        <v>1.8620000000000001E-2</v>
      </c>
      <c r="Q947" s="44">
        <f>VLOOKUP(H947,'Species List'!A$2:J$202,7,0)</f>
        <v>2.91</v>
      </c>
      <c r="R947" s="44">
        <f>VLOOKUP(H947,'Species List'!A$2:J$202,8,0)</f>
        <v>-4.6005000000000003</v>
      </c>
      <c r="S947" s="44">
        <f>VLOOKUP(H947,'Species List'!A$2:J$202,9,0)</f>
        <v>2.9752000000000001</v>
      </c>
      <c r="T947" s="44">
        <f t="shared" si="104"/>
        <v>113.75669450709155</v>
      </c>
      <c r="U947" s="88">
        <f t="shared" si="109"/>
        <v>176.00477205767049</v>
      </c>
      <c r="V947" s="91">
        <f t="shared" si="110"/>
        <v>176.00477205767049</v>
      </c>
    </row>
    <row r="948" spans="1:22" ht="16">
      <c r="A948" s="35">
        <v>2019</v>
      </c>
      <c r="B948" s="36">
        <v>43545</v>
      </c>
      <c r="C948" s="12" t="s">
        <v>425</v>
      </c>
      <c r="D948" s="12" t="s">
        <v>440</v>
      </c>
      <c r="E948" s="12">
        <v>3</v>
      </c>
      <c r="F948" s="37">
        <v>0.41944444444444401</v>
      </c>
      <c r="G948" s="12">
        <v>30</v>
      </c>
      <c r="H948" s="12" t="s">
        <v>280</v>
      </c>
      <c r="I948" s="12" t="str">
        <f>VLOOKUP(H948,'[1]Species List'!A$2:I$202,2,0)</f>
        <v>Redband Parrotfish</v>
      </c>
      <c r="J948" s="38" t="str">
        <f>VLOOKUP(H948,'Species List'!A$2:J$202,3,0)</f>
        <v>Sparisoma aurofrenatum</v>
      </c>
      <c r="K948" s="12" t="str">
        <f>VLOOKUP(H948,'[1]Species List'!A$2:I$202,4,0)</f>
        <v>Scaridae</v>
      </c>
      <c r="L948" s="38" t="str">
        <f>VLOOKUP(H948,'Species List'!A$2:J$202,5,0)</f>
        <v>Herbivore</v>
      </c>
      <c r="M948" s="60">
        <v>20</v>
      </c>
      <c r="N948" s="60">
        <v>1</v>
      </c>
      <c r="O948" s="60" t="s">
        <v>368</v>
      </c>
      <c r="P948" s="44">
        <f>VLOOKUP(H948,'Species List'!A$2:J$202,6,0)</f>
        <v>1.072E-2</v>
      </c>
      <c r="Q948" s="44">
        <f>VLOOKUP(H948,'Species List'!A$2:J$202,7,0)</f>
        <v>3.12</v>
      </c>
      <c r="R948" s="44">
        <f>VLOOKUP(H948,'Species List'!A$2:J$202,8,0)</f>
        <v>-4.0781000000000001</v>
      </c>
      <c r="S948" s="44">
        <f>VLOOKUP(H948,'Species List'!A$2:J$202,9,0)</f>
        <v>2.7437999999999998</v>
      </c>
      <c r="T948" s="44">
        <f t="shared" si="104"/>
        <v>122.85939484389488</v>
      </c>
      <c r="U948" s="88">
        <f t="shared" si="109"/>
        <v>171.97531044669645</v>
      </c>
      <c r="V948" s="91">
        <f t="shared" si="110"/>
        <v>171.97531044669645</v>
      </c>
    </row>
    <row r="949" spans="1:22" ht="16">
      <c r="A949" s="35">
        <v>2019</v>
      </c>
      <c r="B949" s="36">
        <v>43545</v>
      </c>
      <c r="C949" s="12" t="s">
        <v>425</v>
      </c>
      <c r="D949" s="12" t="s">
        <v>440</v>
      </c>
      <c r="E949" s="12">
        <v>3</v>
      </c>
      <c r="F949" s="37">
        <v>0.41944444444444401</v>
      </c>
      <c r="G949" s="12">
        <v>30</v>
      </c>
      <c r="H949" s="12" t="s">
        <v>280</v>
      </c>
      <c r="I949" s="12" t="str">
        <f>VLOOKUP(H949,'[1]Species List'!A$2:I$202,2,0)</f>
        <v>Redband Parrotfish</v>
      </c>
      <c r="J949" s="38" t="str">
        <f>VLOOKUP(H949,'Species List'!A$2:J$202,3,0)</f>
        <v>Sparisoma aurofrenatum</v>
      </c>
      <c r="K949" s="12" t="str">
        <f>VLOOKUP(H949,'[1]Species List'!A$2:I$202,4,0)</f>
        <v>Scaridae</v>
      </c>
      <c r="L949" s="38" t="str">
        <f>VLOOKUP(H949,'Species List'!A$2:J$202,5,0)</f>
        <v>Herbivore</v>
      </c>
      <c r="M949" s="60">
        <v>23</v>
      </c>
      <c r="N949" s="60">
        <v>1</v>
      </c>
      <c r="O949" s="60" t="s">
        <v>368</v>
      </c>
      <c r="P949" s="44">
        <f>VLOOKUP(H949,'Species List'!A$2:J$202,6,0)</f>
        <v>1.072E-2</v>
      </c>
      <c r="Q949" s="44">
        <f>VLOOKUP(H949,'Species List'!A$2:J$202,7,0)</f>
        <v>3.12</v>
      </c>
      <c r="R949" s="44">
        <f>VLOOKUP(H949,'Species List'!A$2:J$202,8,0)</f>
        <v>-4.0781000000000001</v>
      </c>
      <c r="S949" s="44">
        <f>VLOOKUP(H949,'Species List'!A$2:J$202,9,0)</f>
        <v>2.7437999999999998</v>
      </c>
      <c r="T949" s="44">
        <f t="shared" si="104"/>
        <v>190.0140145746447</v>
      </c>
      <c r="U949" s="88">
        <f t="shared" si="109"/>
        <v>252.35321175413256</v>
      </c>
      <c r="V949" s="91">
        <f t="shared" si="110"/>
        <v>252.35321175413256</v>
      </c>
    </row>
    <row r="950" spans="1:22" ht="16">
      <c r="A950" s="35">
        <v>2019</v>
      </c>
      <c r="B950" s="36">
        <v>43545</v>
      </c>
      <c r="C950" s="12" t="s">
        <v>425</v>
      </c>
      <c r="D950" s="12" t="s">
        <v>440</v>
      </c>
      <c r="E950" s="12">
        <v>3</v>
      </c>
      <c r="F950" s="37">
        <v>0.41944444444444401</v>
      </c>
      <c r="G950" s="12">
        <v>30</v>
      </c>
      <c r="H950" s="12" t="s">
        <v>274</v>
      </c>
      <c r="I950" s="12" t="str">
        <f>VLOOKUP(H950,'[1]Species List'!A$2:I$202,2,0)</f>
        <v>Princess Parrotfish</v>
      </c>
      <c r="J950" s="38" t="str">
        <f>VLOOKUP(H950,'Species List'!A$2:J$202,3,0)</f>
        <v>Scarus taeniopterus</v>
      </c>
      <c r="K950" s="12" t="str">
        <f>VLOOKUP(H950,'[1]Species List'!A$2:I$202,4,0)</f>
        <v>Scaridae</v>
      </c>
      <c r="L950" s="38" t="str">
        <f>VLOOKUP(H950,'Species List'!A$2:J$202,5,0)</f>
        <v>Herbivore</v>
      </c>
      <c r="M950" s="60">
        <v>30</v>
      </c>
      <c r="N950" s="60">
        <v>1</v>
      </c>
      <c r="O950" s="60" t="s">
        <v>369</v>
      </c>
      <c r="P950" s="44">
        <f>VLOOKUP(H950,'Species List'!A$2:J$202,6,0)</f>
        <v>3.3500000000000002E-2</v>
      </c>
      <c r="Q950" s="44">
        <f>VLOOKUP(H950,'Species List'!A$2:J$202,7,0)</f>
        <v>2.7086000000000001</v>
      </c>
      <c r="R950" s="44">
        <f>VLOOKUP(H950,'Species List'!A$2:J$202,8,0)</f>
        <v>-3.2256999999999998</v>
      </c>
      <c r="S950" s="44">
        <f>VLOOKUP(H950,'Species List'!A$2:J$202,9,0)</f>
        <v>2.3852000000000002</v>
      </c>
      <c r="T950" s="44">
        <f t="shared" si="104"/>
        <v>335.71862643946946</v>
      </c>
      <c r="U950" s="88">
        <f t="shared" si="109"/>
        <v>481.64783974460363</v>
      </c>
      <c r="V950" s="91">
        <f t="shared" si="110"/>
        <v>481.64783974460363</v>
      </c>
    </row>
    <row r="951" spans="1:22" ht="16">
      <c r="A951" s="35">
        <v>2019</v>
      </c>
      <c r="B951" s="36">
        <v>43545</v>
      </c>
      <c r="C951" s="12" t="s">
        <v>425</v>
      </c>
      <c r="D951" s="12" t="s">
        <v>440</v>
      </c>
      <c r="E951" s="12">
        <v>3</v>
      </c>
      <c r="F951" s="37">
        <v>0.41944444444444401</v>
      </c>
      <c r="G951" s="12">
        <v>30</v>
      </c>
      <c r="H951" s="12" t="s">
        <v>277</v>
      </c>
      <c r="I951" s="12" t="str">
        <f>VLOOKUP(H951,'[1]Species List'!A$2:I$202,2,0)</f>
        <v>Queen Parrotfish</v>
      </c>
      <c r="J951" s="38" t="str">
        <f>VLOOKUP(H951,'Species List'!A$2:J$202,3,0)</f>
        <v>Scarus vetula</v>
      </c>
      <c r="K951" s="12" t="str">
        <f>VLOOKUP(H951,'[1]Species List'!A$2:I$202,4,0)</f>
        <v>Scaridae</v>
      </c>
      <c r="L951" s="38" t="str">
        <f>VLOOKUP(H951,'Species List'!A$2:J$202,5,0)</f>
        <v>Herbivore</v>
      </c>
      <c r="M951" s="60">
        <v>26</v>
      </c>
      <c r="N951" s="60">
        <v>1</v>
      </c>
      <c r="O951" s="60" t="s">
        <v>368</v>
      </c>
      <c r="P951" s="44">
        <f>VLOOKUP(H951,'Species List'!A$2:J$202,6,0)</f>
        <v>1.38E-2</v>
      </c>
      <c r="Q951" s="44">
        <f>VLOOKUP(H951,'Species List'!A$2:J$202,7,0)</f>
        <v>3.03</v>
      </c>
      <c r="R951" s="44">
        <f>VLOOKUP(H951,'Species List'!A$2:J$202,8,0)</f>
        <v>-5.0162000000000004</v>
      </c>
      <c r="S951" s="44">
        <f>VLOOKUP(H951,'Species List'!A$2:J$202,9,0)</f>
        <v>3.1109</v>
      </c>
      <c r="T951" s="44">
        <f t="shared" si="104"/>
        <v>267.45352779811407</v>
      </c>
      <c r="U951" s="88">
        <f t="shared" si="109"/>
        <v>313.71883111439962</v>
      </c>
      <c r="V951" s="91">
        <f t="shared" si="110"/>
        <v>313.71883111439962</v>
      </c>
    </row>
    <row r="952" spans="1:22" ht="16">
      <c r="A952" s="35">
        <v>2019</v>
      </c>
      <c r="B952" s="36">
        <v>43545</v>
      </c>
      <c r="C952" s="12" t="s">
        <v>425</v>
      </c>
      <c r="D952" s="12" t="s">
        <v>440</v>
      </c>
      <c r="E952" s="12">
        <v>3</v>
      </c>
      <c r="F952" s="37">
        <v>0.41944444444444401</v>
      </c>
      <c r="G952" s="12">
        <v>30</v>
      </c>
      <c r="H952" s="12" t="s">
        <v>277</v>
      </c>
      <c r="I952" s="12" t="str">
        <f>VLOOKUP(H952,'[1]Species List'!A$2:I$202,2,0)</f>
        <v>Queen Parrotfish</v>
      </c>
      <c r="J952" s="38" t="str">
        <f>VLOOKUP(H952,'Species List'!A$2:J$202,3,0)</f>
        <v>Scarus vetula</v>
      </c>
      <c r="K952" s="12" t="str">
        <f>VLOOKUP(H952,'[1]Species List'!A$2:I$202,4,0)</f>
        <v>Scaridae</v>
      </c>
      <c r="L952" s="38" t="str">
        <f>VLOOKUP(H952,'Species List'!A$2:J$202,5,0)</f>
        <v>Herbivore</v>
      </c>
      <c r="M952" s="60">
        <v>27</v>
      </c>
      <c r="N952" s="60">
        <v>1</v>
      </c>
      <c r="O952" s="60" t="s">
        <v>368</v>
      </c>
      <c r="P952" s="44">
        <f>VLOOKUP(H952,'Species List'!A$2:J$202,6,0)</f>
        <v>1.38E-2</v>
      </c>
      <c r="Q952" s="44">
        <f>VLOOKUP(H952,'Species List'!A$2:J$202,7,0)</f>
        <v>3.03</v>
      </c>
      <c r="R952" s="44">
        <f>VLOOKUP(H952,'Species List'!A$2:J$202,8,0)</f>
        <v>-5.0162000000000004</v>
      </c>
      <c r="S952" s="44">
        <f>VLOOKUP(H952,'Species List'!A$2:J$202,9,0)</f>
        <v>3.1109</v>
      </c>
      <c r="T952" s="44">
        <f t="shared" si="104"/>
        <v>299.85499780940251</v>
      </c>
      <c r="U952" s="88">
        <f t="shared" si="109"/>
        <v>352.80077779738235</v>
      </c>
      <c r="V952" s="91">
        <f t="shared" si="110"/>
        <v>352.80077779738235</v>
      </c>
    </row>
    <row r="953" spans="1:22" ht="16">
      <c r="A953" s="35">
        <v>2019</v>
      </c>
      <c r="B953" s="36">
        <v>43545</v>
      </c>
      <c r="C953" s="12" t="s">
        <v>425</v>
      </c>
      <c r="D953" s="12" t="s">
        <v>440</v>
      </c>
      <c r="E953" s="12">
        <v>3</v>
      </c>
      <c r="F953" s="37">
        <v>0.41944444444444401</v>
      </c>
      <c r="G953" s="12">
        <v>30</v>
      </c>
      <c r="H953" s="12" t="s">
        <v>237</v>
      </c>
      <c r="I953" s="12" t="str">
        <f>VLOOKUP(H953,'[1]Species List'!A$2:I$202,2,0)</f>
        <v>Blue Tang</v>
      </c>
      <c r="J953" s="38" t="str">
        <f>VLOOKUP(H953,'Species List'!A$2:J$202,3,0)</f>
        <v>Acanthurus coeruleus</v>
      </c>
      <c r="K953" s="12" t="str">
        <f>VLOOKUP(H953,'[1]Species List'!A$2:I$202,4,0)</f>
        <v>Acanthuridae</v>
      </c>
      <c r="L953" s="38" t="str">
        <f>VLOOKUP(H953,'Species List'!A$2:J$202,5,0)</f>
        <v>Herbivore</v>
      </c>
      <c r="M953" s="60">
        <v>17</v>
      </c>
      <c r="N953" s="60">
        <v>1</v>
      </c>
      <c r="O953" s="60"/>
      <c r="P953" s="44">
        <f>VLOOKUP(H953,'Species List'!A$2:J$202,6,0)</f>
        <v>2.512E-2</v>
      </c>
      <c r="Q953" s="44">
        <f>VLOOKUP(H953,'Species List'!A$2:J$202,7,0)</f>
        <v>2.96</v>
      </c>
      <c r="R953" s="44">
        <f>VLOOKUP(H953,'Species List'!A$2:J$202,8,0)</f>
        <v>-2.8241999999999998</v>
      </c>
      <c r="S953" s="44">
        <f>VLOOKUP(H953,'Species List'!A$2:J$202,9,0)</f>
        <v>2.2637999999999998</v>
      </c>
      <c r="T953" s="44">
        <f t="shared" si="104"/>
        <v>110.19158812752735</v>
      </c>
      <c r="U953" s="88">
        <f t="shared" si="109"/>
        <v>167.91529942216221</v>
      </c>
      <c r="V953" s="91">
        <f t="shared" si="110"/>
        <v>167.91529942216221</v>
      </c>
    </row>
    <row r="954" spans="1:22" ht="16">
      <c r="A954" s="35">
        <v>2019</v>
      </c>
      <c r="B954" s="36">
        <v>43545</v>
      </c>
      <c r="C954" s="12" t="s">
        <v>425</v>
      </c>
      <c r="D954" s="12" t="s">
        <v>440</v>
      </c>
      <c r="E954" s="12">
        <v>3</v>
      </c>
      <c r="F954" s="37">
        <v>0.41944444444444401</v>
      </c>
      <c r="G954" s="12">
        <v>30</v>
      </c>
      <c r="H954" s="12" t="s">
        <v>302</v>
      </c>
      <c r="I954" s="12" t="str">
        <f>VLOOKUP(H954,'[1]Species List'!A$2:I$202,2,0)</f>
        <v>Stoplight Parrotfish</v>
      </c>
      <c r="J954" s="38" t="str">
        <f>VLOOKUP(H954,'Species List'!A$2:J$202,3,0)</f>
        <v>Sparisoma viride</v>
      </c>
      <c r="K954" s="12" t="str">
        <f>VLOOKUP(H954,'[1]Species List'!A$2:I$202,4,0)</f>
        <v>Scaridae</v>
      </c>
      <c r="L954" s="38" t="str">
        <f>VLOOKUP(H954,'Species List'!A$2:J$202,5,0)</f>
        <v>Herbivore</v>
      </c>
      <c r="M954" s="60">
        <v>15</v>
      </c>
      <c r="N954" s="60">
        <v>2</v>
      </c>
      <c r="O954" s="60" t="s">
        <v>368</v>
      </c>
      <c r="P954" s="44">
        <f>VLOOKUP(H954,'Species List'!A$2:J$202,6,0)</f>
        <v>1.38E-2</v>
      </c>
      <c r="Q954" s="44">
        <f>VLOOKUP(H954,'Species List'!A$2:J$202,7,0)</f>
        <v>3.04</v>
      </c>
      <c r="R954" s="44">
        <f>VLOOKUP(H954,'Species List'!A$2:J$202,8,0)</f>
        <v>-4.4317000000000002</v>
      </c>
      <c r="S954" s="44">
        <f>VLOOKUP(H954,'Species List'!A$2:J$202,9,0)</f>
        <v>2.9051</v>
      </c>
      <c r="T954" s="44">
        <f t="shared" si="104"/>
        <v>51.903484390238546</v>
      </c>
      <c r="U954" s="88">
        <f t="shared" si="109"/>
        <v>77.635922295629129</v>
      </c>
      <c r="V954" s="91">
        <f t="shared" si="110"/>
        <v>155.27184459125826</v>
      </c>
    </row>
    <row r="955" spans="1:22" ht="16">
      <c r="A955" s="35">
        <v>2019</v>
      </c>
      <c r="B955" s="36">
        <v>43545</v>
      </c>
      <c r="C955" s="12" t="s">
        <v>425</v>
      </c>
      <c r="D955" s="12" t="s">
        <v>440</v>
      </c>
      <c r="E955" s="12">
        <v>3</v>
      </c>
      <c r="F955" s="37">
        <v>0.41944444444444401</v>
      </c>
      <c r="G955" s="12">
        <v>30</v>
      </c>
      <c r="H955" s="12" t="s">
        <v>235</v>
      </c>
      <c r="I955" s="12" t="str">
        <f>VLOOKUP(H955,'[1]Species List'!A$2:I$202,2,0)</f>
        <v>Blue Parrotfish</v>
      </c>
      <c r="J955" s="38" t="str">
        <f>VLOOKUP(H955,'Species List'!A$2:J$202,3,0)</f>
        <v>Scarus coeruleus</v>
      </c>
      <c r="K955" s="12" t="str">
        <f>VLOOKUP(H955,'[1]Species List'!A$2:I$202,4,0)</f>
        <v>Scaridae</v>
      </c>
      <c r="L955" s="38" t="str">
        <f>VLOOKUP(H955,'Species List'!A$2:J$202,5,0)</f>
        <v>Herbivore</v>
      </c>
      <c r="M955" s="60">
        <v>52</v>
      </c>
      <c r="N955" s="60">
        <v>1</v>
      </c>
      <c r="O955" s="60"/>
      <c r="P955" s="44">
        <f>VLOOKUP(H955,'Species List'!A$2:J$202,6,0)</f>
        <v>1.3180000000000001E-2</v>
      </c>
      <c r="Q955" s="44">
        <f>VLOOKUP(H955,'Species List'!A$2:J$202,7,0)</f>
        <v>3.04</v>
      </c>
      <c r="R955" s="44">
        <f>VLOOKUP(H955,'Species List'!A$2:J$202,8,0)</f>
        <v>-5.0162000000000004</v>
      </c>
      <c r="S955" s="44">
        <f>VLOOKUP(H955,'Species List'!A$2:J$202,9,0)</f>
        <v>3.1109</v>
      </c>
      <c r="T955" s="44">
        <f t="shared" si="104"/>
        <v>2170.5289109055134</v>
      </c>
      <c r="U955" s="88">
        <f t="shared" si="109"/>
        <v>2710.2840027713114</v>
      </c>
      <c r="V955" s="91">
        <f t="shared" si="110"/>
        <v>2710.2840027713114</v>
      </c>
    </row>
    <row r="956" spans="1:22" ht="16">
      <c r="A956" s="35">
        <v>2019</v>
      </c>
      <c r="B956" s="36">
        <v>43545</v>
      </c>
      <c r="C956" s="12" t="s">
        <v>425</v>
      </c>
      <c r="D956" s="12" t="s">
        <v>440</v>
      </c>
      <c r="E956" s="12">
        <v>3</v>
      </c>
      <c r="F956" s="37">
        <v>0.41944444444444401</v>
      </c>
      <c r="G956" s="12">
        <v>30</v>
      </c>
      <c r="H956" s="12" t="s">
        <v>274</v>
      </c>
      <c r="I956" s="12" t="str">
        <f>VLOOKUP(H956,'[1]Species List'!A$2:I$202,2,0)</f>
        <v>Princess Parrotfish</v>
      </c>
      <c r="J956" s="38" t="str">
        <f>VLOOKUP(H956,'Species List'!A$2:J$202,3,0)</f>
        <v>Scarus taeniopterus</v>
      </c>
      <c r="K956" s="12" t="str">
        <f>VLOOKUP(H956,'[1]Species List'!A$2:I$202,4,0)</f>
        <v>Scaridae</v>
      </c>
      <c r="L956" s="38" t="str">
        <f>VLOOKUP(H956,'Species List'!A$2:J$202,5,0)</f>
        <v>Herbivore</v>
      </c>
      <c r="M956" s="60">
        <v>30</v>
      </c>
      <c r="N956" s="60">
        <v>1</v>
      </c>
      <c r="O956" s="60" t="s">
        <v>369</v>
      </c>
      <c r="P956" s="44">
        <f>VLOOKUP(H956,'Species List'!A$2:J$202,6,0)</f>
        <v>3.3500000000000002E-2</v>
      </c>
      <c r="Q956" s="44">
        <f>VLOOKUP(H956,'Species List'!A$2:J$202,7,0)</f>
        <v>2.7086000000000001</v>
      </c>
      <c r="R956" s="44">
        <f>VLOOKUP(H956,'Species List'!A$2:J$202,8,0)</f>
        <v>-3.2256999999999998</v>
      </c>
      <c r="S956" s="44">
        <f>VLOOKUP(H956,'Species List'!A$2:J$202,9,0)</f>
        <v>2.3852000000000002</v>
      </c>
      <c r="T956" s="44">
        <f t="shared" si="104"/>
        <v>335.71862643946946</v>
      </c>
      <c r="U956" s="88">
        <f t="shared" si="109"/>
        <v>481.64783974460363</v>
      </c>
      <c r="V956" s="91">
        <f t="shared" si="110"/>
        <v>481.64783974460363</v>
      </c>
    </row>
    <row r="957" spans="1:22" ht="16">
      <c r="A957" s="35">
        <v>2019</v>
      </c>
      <c r="B957" s="36">
        <v>43545</v>
      </c>
      <c r="C957" s="12" t="s">
        <v>425</v>
      </c>
      <c r="D957" s="12" t="s">
        <v>440</v>
      </c>
      <c r="E957" s="12">
        <v>3</v>
      </c>
      <c r="F957" s="37">
        <v>0.41944444444444401</v>
      </c>
      <c r="G957" s="12">
        <v>30</v>
      </c>
      <c r="H957" s="12" t="s">
        <v>302</v>
      </c>
      <c r="I957" s="12" t="str">
        <f>VLOOKUP(H957,'[1]Species List'!A$2:I$202,2,0)</f>
        <v>Stoplight Parrotfish</v>
      </c>
      <c r="J957" s="38" t="str">
        <f>VLOOKUP(H957,'Species List'!A$2:J$202,3,0)</f>
        <v>Sparisoma viride</v>
      </c>
      <c r="K957" s="12" t="str">
        <f>VLOOKUP(H957,'[1]Species List'!A$2:I$202,4,0)</f>
        <v>Scaridae</v>
      </c>
      <c r="L957" s="38" t="str">
        <f>VLOOKUP(H957,'Species List'!A$2:J$202,5,0)</f>
        <v>Herbivore</v>
      </c>
      <c r="M957" s="60">
        <v>6</v>
      </c>
      <c r="N957" s="60">
        <v>1</v>
      </c>
      <c r="O957" s="60" t="s">
        <v>375</v>
      </c>
      <c r="P957" s="44">
        <f>VLOOKUP(H957,'Species List'!A$2:J$202,6,0)</f>
        <v>1.38E-2</v>
      </c>
      <c r="Q957" s="44">
        <f>VLOOKUP(H957,'Species List'!A$2:J$202,7,0)</f>
        <v>3.04</v>
      </c>
      <c r="R957" s="44">
        <f>VLOOKUP(H957,'Species List'!A$2:J$202,8,0)</f>
        <v>-4.4317000000000002</v>
      </c>
      <c r="S957" s="44">
        <f>VLOOKUP(H957,'Species List'!A$2:J$202,9,0)</f>
        <v>2.9051</v>
      </c>
      <c r="T957" s="44">
        <f t="shared" si="104"/>
        <v>3.2022769371367255</v>
      </c>
      <c r="U957" s="88">
        <f t="shared" si="109"/>
        <v>5.4200987296580179</v>
      </c>
      <c r="V957" s="91">
        <f t="shared" si="110"/>
        <v>5.4200987296580179</v>
      </c>
    </row>
    <row r="958" spans="1:22" ht="16">
      <c r="A958" s="35">
        <v>2019</v>
      </c>
      <c r="B958" s="36">
        <v>43545</v>
      </c>
      <c r="C958" s="12" t="s">
        <v>425</v>
      </c>
      <c r="D958" s="12" t="s">
        <v>440</v>
      </c>
      <c r="E958" s="12">
        <v>3</v>
      </c>
      <c r="F958" s="37">
        <v>0.41944444444444401</v>
      </c>
      <c r="G958" s="12">
        <v>30</v>
      </c>
      <c r="H958" s="12" t="s">
        <v>287</v>
      </c>
      <c r="I958" s="12" t="str">
        <f>VLOOKUP(H958,'[1]Species List'!A$2:I$202,2,0)</f>
        <v>Scrawled Filefish</v>
      </c>
      <c r="J958" s="38" t="str">
        <f>VLOOKUP(H958,'Species List'!A$2:J$202,3,0)</f>
        <v>Aluterus scriptus</v>
      </c>
      <c r="K958" s="12" t="str">
        <f>VLOOKUP(H958,'[1]Species List'!A$2:I$202,4,0)</f>
        <v>Monacanthidae</v>
      </c>
      <c r="L958" s="38" t="str">
        <f>VLOOKUP(H958,'Species List'!A$2:J$202,5,0)</f>
        <v>Omnivore</v>
      </c>
      <c r="M958" s="60">
        <v>33</v>
      </c>
      <c r="N958" s="60">
        <v>1</v>
      </c>
      <c r="O958" s="60"/>
      <c r="P958" s="44">
        <f>VLOOKUP(H958,'Species List'!A$2:J$202,6,0)</f>
        <v>0.82299999999999995</v>
      </c>
      <c r="Q958" s="44">
        <f>VLOOKUP(H958,'Species List'!A$2:J$202,7,0)</f>
        <v>1.8136000000000001</v>
      </c>
      <c r="R958" s="44" t="str">
        <f>VLOOKUP(H958,'Species List'!A$2:J$202,8,0)</f>
        <v>NA</v>
      </c>
      <c r="S958" s="44" t="str">
        <f>VLOOKUP(H958,'Species List'!A$2:J$202,9,0)</f>
        <v>NA</v>
      </c>
      <c r="T958" s="44">
        <f t="shared" si="104"/>
        <v>467.06434652591764</v>
      </c>
      <c r="U958" s="87" t="s">
        <v>450</v>
      </c>
      <c r="V958" s="91">
        <f t="shared" ref="V958:V973" si="111">N958*T958</f>
        <v>467.06434652591764</v>
      </c>
    </row>
    <row r="959" spans="1:22" ht="16">
      <c r="A959" s="35">
        <v>2019</v>
      </c>
      <c r="B959" s="36">
        <v>43545</v>
      </c>
      <c r="C959" s="12" t="s">
        <v>425</v>
      </c>
      <c r="D959" s="12" t="s">
        <v>440</v>
      </c>
      <c r="E959" s="12">
        <v>3</v>
      </c>
      <c r="F959" s="37">
        <v>0.41944444444444401</v>
      </c>
      <c r="G959" s="12">
        <v>30</v>
      </c>
      <c r="H959" s="12" t="s">
        <v>242</v>
      </c>
      <c r="I959" s="12" t="str">
        <f>VLOOKUP(H959,'[1]Species List'!A$2:I$202,2,0)</f>
        <v xml:space="preserve">Sharp-nose puffer </v>
      </c>
      <c r="J959" s="38" t="str">
        <f>VLOOKUP(H959,'Species List'!A$2:J$202,3,0)</f>
        <v>Canthigaster rostrata</v>
      </c>
      <c r="K959" s="12" t="str">
        <f>VLOOKUP(H959,'[1]Species List'!A$2:I$202,4,0)</f>
        <v>Tetraodontidae</v>
      </c>
      <c r="L959" s="38" t="str">
        <f>VLOOKUP(H959,'Species List'!A$2:J$202,5,0)</f>
        <v>Omnivore</v>
      </c>
      <c r="M959" s="60">
        <v>6</v>
      </c>
      <c r="N959" s="60">
        <v>7</v>
      </c>
      <c r="O959" s="60"/>
      <c r="P959" s="44">
        <f>VLOOKUP(H959,'Species List'!A$2:J$202,6,0)</f>
        <v>2.239E-2</v>
      </c>
      <c r="Q959" s="44">
        <f>VLOOKUP(H959,'Species List'!A$2:J$202,7,0)</f>
        <v>2.96</v>
      </c>
      <c r="R959" s="44" t="str">
        <f>VLOOKUP(H959,'Species List'!A$2:J$202,8,0)</f>
        <v>NA</v>
      </c>
      <c r="S959" s="44" t="str">
        <f>VLOOKUP(H959,'Species List'!A$2:J$202,9,0)</f>
        <v>NA</v>
      </c>
      <c r="T959" s="44">
        <f t="shared" si="104"/>
        <v>4.501754368842863</v>
      </c>
      <c r="U959" s="87" t="s">
        <v>450</v>
      </c>
      <c r="V959" s="91">
        <f t="shared" si="111"/>
        <v>31.51228058190004</v>
      </c>
    </row>
    <row r="960" spans="1:22" ht="16">
      <c r="A960" s="35">
        <v>2019</v>
      </c>
      <c r="B960" s="36">
        <v>43545</v>
      </c>
      <c r="C960" s="12" t="s">
        <v>425</v>
      </c>
      <c r="D960" s="12" t="s">
        <v>440</v>
      </c>
      <c r="E960" s="12">
        <v>3</v>
      </c>
      <c r="F960" s="37">
        <v>0.41944444444444401</v>
      </c>
      <c r="G960" s="12">
        <v>30</v>
      </c>
      <c r="H960" s="12" t="s">
        <v>247</v>
      </c>
      <c r="I960" s="12" t="str">
        <f>VLOOKUP(H960,'[1]Species List'!A$2:I$202,2,0)</f>
        <v>Creole Wrasse</v>
      </c>
      <c r="J960" s="38" t="str">
        <f>VLOOKUP(H960,'Species List'!A$2:J$202,3,0)</f>
        <v>Clepticus parrae</v>
      </c>
      <c r="K960" s="12" t="str">
        <f>VLOOKUP(H960,'[1]Species List'!A$2:I$202,4,0)</f>
        <v>Labridae</v>
      </c>
      <c r="L960" s="38" t="str">
        <f>VLOOKUP(H960,'Species List'!A$2:J$202,5,0)</f>
        <v>Planktivore</v>
      </c>
      <c r="M960" s="60">
        <v>15</v>
      </c>
      <c r="N960" s="60">
        <v>13</v>
      </c>
      <c r="O960" s="60"/>
      <c r="P960" s="44">
        <f>VLOOKUP(H960,'Species List'!A$2:J$202,6,0)</f>
        <v>9.5499999999999995E-3</v>
      </c>
      <c r="Q960" s="44">
        <f>VLOOKUP(H960,'Species List'!A$2:J$202,7,0)</f>
        <v>3.05</v>
      </c>
      <c r="R960" s="44" t="str">
        <f>VLOOKUP(H960,'Species List'!A$2:J$202,8,0)</f>
        <v>NA</v>
      </c>
      <c r="S960" s="44" t="str">
        <f>VLOOKUP(H960,'Species List'!A$2:J$202,9,0)</f>
        <v>NA</v>
      </c>
      <c r="T960" s="44">
        <f t="shared" si="104"/>
        <v>36.904702755418647</v>
      </c>
      <c r="U960" s="87" t="s">
        <v>450</v>
      </c>
      <c r="V960" s="91">
        <f t="shared" si="111"/>
        <v>479.76113582044241</v>
      </c>
    </row>
    <row r="961" spans="1:22" ht="16">
      <c r="A961" s="35">
        <v>2019</v>
      </c>
      <c r="B961" s="36">
        <v>43545</v>
      </c>
      <c r="C961" s="12" t="s">
        <v>425</v>
      </c>
      <c r="D961" s="12" t="s">
        <v>440</v>
      </c>
      <c r="E961" s="12">
        <v>4</v>
      </c>
      <c r="F961" s="37">
        <v>0.41944444444444401</v>
      </c>
      <c r="G961" s="12">
        <v>30</v>
      </c>
      <c r="H961" s="12" t="s">
        <v>256</v>
      </c>
      <c r="I961" s="12" t="str">
        <f>VLOOKUP(H961,'[1]Species List'!A$2:I$202,2,0)</f>
        <v>Graysby</v>
      </c>
      <c r="J961" s="38" t="str">
        <f>VLOOKUP(H961,'Species List'!A$2:J$202,3,0)</f>
        <v>Cephalopholis cruentata</v>
      </c>
      <c r="K961" s="12" t="str">
        <f>VLOOKUP(H961,'[1]Species List'!A$2:I$202,4,0)</f>
        <v>Serranidae</v>
      </c>
      <c r="L961" s="38" t="str">
        <f>VLOOKUP(H961,'Species List'!A$2:J$202,5,0)</f>
        <v>Carnivore</v>
      </c>
      <c r="M961" s="60">
        <v>21</v>
      </c>
      <c r="N961" s="60">
        <v>1</v>
      </c>
      <c r="O961" s="60"/>
      <c r="P961" s="44">
        <f>VLOOKUP(H961,'Species List'!A$2:J$202,6,0)</f>
        <v>1.1220000000000001E-2</v>
      </c>
      <c r="Q961" s="44">
        <f>VLOOKUP(H961,'Species List'!A$2:J$202,7,0)</f>
        <v>3.07</v>
      </c>
      <c r="R961" s="44" t="str">
        <f>VLOOKUP(H961,'Species List'!A$2:J$202,8,0)</f>
        <v>NA</v>
      </c>
      <c r="S961" s="44" t="str">
        <f>VLOOKUP(H961,'Species List'!A$2:J$202,9,0)</f>
        <v>NA</v>
      </c>
      <c r="T961" s="44">
        <f t="shared" si="104"/>
        <v>128.58967294987866</v>
      </c>
      <c r="U961" s="87" t="s">
        <v>450</v>
      </c>
      <c r="V961" s="91">
        <f t="shared" si="111"/>
        <v>128.58967294987866</v>
      </c>
    </row>
    <row r="962" spans="1:22" ht="16">
      <c r="A962" s="35">
        <v>2019</v>
      </c>
      <c r="B962" s="36">
        <v>43545</v>
      </c>
      <c r="C962" s="12" t="s">
        <v>425</v>
      </c>
      <c r="D962" s="12" t="s">
        <v>440</v>
      </c>
      <c r="E962" s="12">
        <v>4</v>
      </c>
      <c r="F962" s="37">
        <v>0.41944444444444401</v>
      </c>
      <c r="G962" s="12">
        <v>30</v>
      </c>
      <c r="H962" s="12" t="s">
        <v>227</v>
      </c>
      <c r="I962" s="12" t="str">
        <f>VLOOKUP(H962,'[1]Species List'!A$2:I$202,2,0)</f>
        <v>Hamlet spp.</v>
      </c>
      <c r="J962" s="38" t="str">
        <f>VLOOKUP(H962,'Species List'!A$2:J$202,3,0)</f>
        <v>Hypoplectrus puella</v>
      </c>
      <c r="K962" s="12" t="str">
        <f>VLOOKUP(H962,'[1]Species List'!A$2:I$202,4,0)</f>
        <v>Serranidae</v>
      </c>
      <c r="L962" s="38" t="str">
        <f>VLOOKUP(H962,'Species List'!A$2:J$202,5,0)</f>
        <v>Carnivore</v>
      </c>
      <c r="M962" s="60">
        <v>10</v>
      </c>
      <c r="N962" s="60">
        <v>1</v>
      </c>
      <c r="O962" s="60"/>
      <c r="P962" s="44">
        <f>VLOOKUP(H962,'Species List'!A$2:J$202,6,0)</f>
        <v>1.7780000000000001E-2</v>
      </c>
      <c r="Q962" s="44">
        <f>VLOOKUP(H962,'Species List'!A$2:J$202,7,0)</f>
        <v>3.03</v>
      </c>
      <c r="R962" s="44" t="str">
        <f>VLOOKUP(H962,'Species List'!A$2:J$202,8,0)</f>
        <v>NA</v>
      </c>
      <c r="S962" s="44" t="str">
        <f>VLOOKUP(H962,'Species List'!A$2:J$202,9,0)</f>
        <v>NA</v>
      </c>
      <c r="T962" s="44">
        <f t="shared" ref="T962:T1025" si="112">P962*M962^Q962</f>
        <v>19.051613247124653</v>
      </c>
      <c r="U962" s="87" t="s">
        <v>450</v>
      </c>
      <c r="V962" s="91">
        <f t="shared" si="111"/>
        <v>19.051613247124653</v>
      </c>
    </row>
    <row r="963" spans="1:22" ht="16">
      <c r="A963" s="35">
        <v>2019</v>
      </c>
      <c r="B963" s="36">
        <v>43545</v>
      </c>
      <c r="C963" s="12" t="s">
        <v>425</v>
      </c>
      <c r="D963" s="12" t="s">
        <v>440</v>
      </c>
      <c r="E963" s="12">
        <v>4</v>
      </c>
      <c r="F963" s="37">
        <v>0.41944444444444401</v>
      </c>
      <c r="G963" s="12">
        <v>30</v>
      </c>
      <c r="H963" s="12" t="s">
        <v>246</v>
      </c>
      <c r="I963" s="12" t="str">
        <f>VLOOKUP(H963,'[1]Species List'!A$2:I$202,2,0)</f>
        <v>Creole Fish</v>
      </c>
      <c r="J963" s="38" t="str">
        <f>VLOOKUP(H963,'Species List'!A$2:J$202,3,0)</f>
        <v>Paranthias furcifer</v>
      </c>
      <c r="K963" s="12" t="str">
        <f>VLOOKUP(H963,'[1]Species List'!A$2:I$202,4,0)</f>
        <v>Serranidae</v>
      </c>
      <c r="L963" s="38" t="str">
        <f>VLOOKUP(H963,'Species List'!A$2:J$202,5,0)</f>
        <v>Carnivore</v>
      </c>
      <c r="M963" s="60">
        <v>10</v>
      </c>
      <c r="N963" s="60">
        <v>1</v>
      </c>
      <c r="O963" s="60"/>
      <c r="P963" s="44">
        <f>VLOOKUP(H963,'Species List'!A$2:J$202,6,0)</f>
        <v>1.35E-2</v>
      </c>
      <c r="Q963" s="44">
        <f>VLOOKUP(H963,'Species List'!A$2:J$202,7,0)</f>
        <v>3.0430000000000001</v>
      </c>
      <c r="R963" s="44" t="str">
        <f>VLOOKUP(H963,'Species List'!A$2:J$202,8,0)</f>
        <v>NA</v>
      </c>
      <c r="S963" s="44" t="str">
        <f>VLOOKUP(H963,'Species List'!A$2:J$202,9,0)</f>
        <v>NA</v>
      </c>
      <c r="T963" s="44">
        <f t="shared" si="112"/>
        <v>14.905061368677996</v>
      </c>
      <c r="U963" s="87" t="s">
        <v>450</v>
      </c>
      <c r="V963" s="91">
        <f t="shared" si="111"/>
        <v>14.905061368677996</v>
      </c>
    </row>
    <row r="964" spans="1:22" ht="16">
      <c r="A964" s="35">
        <v>2019</v>
      </c>
      <c r="B964" s="36">
        <v>43545</v>
      </c>
      <c r="C964" s="12" t="s">
        <v>425</v>
      </c>
      <c r="D964" s="12" t="s">
        <v>440</v>
      </c>
      <c r="E964" s="12">
        <v>4</v>
      </c>
      <c r="F964" s="37">
        <v>0.41944444444444401</v>
      </c>
      <c r="G964" s="12">
        <v>30</v>
      </c>
      <c r="H964" s="12" t="s">
        <v>295</v>
      </c>
      <c r="I964" s="12" t="str">
        <f>VLOOKUP(H964,'[1]Species List'!A$2:I$202,2,0)</f>
        <v>Spanish Hogfish</v>
      </c>
      <c r="J964" s="38" t="str">
        <f>VLOOKUP(H964,'Species List'!A$2:J$202,3,0)</f>
        <v>Bodianus rufus</v>
      </c>
      <c r="K964" s="12" t="str">
        <f>VLOOKUP(H964,'[1]Species List'!A$2:I$202,4,0)</f>
        <v>Labridae</v>
      </c>
      <c r="L964" s="38" t="str">
        <f>VLOOKUP(H964,'Species List'!A$2:J$202,5,0)</f>
        <v>Carnivore</v>
      </c>
      <c r="M964" s="60">
        <v>26</v>
      </c>
      <c r="N964" s="60">
        <v>1</v>
      </c>
      <c r="O964" s="60"/>
      <c r="P964" s="44">
        <f>VLOOKUP(H964,'Species List'!A$2:J$202,6,0)</f>
        <v>1.44E-2</v>
      </c>
      <c r="Q964" s="44">
        <f>VLOOKUP(H964,'Species List'!A$2:J$202,7,0)</f>
        <v>3.0531999999999999</v>
      </c>
      <c r="R964" s="44" t="str">
        <f>VLOOKUP(H964,'Species List'!A$2:J$202,8,0)</f>
        <v>NA</v>
      </c>
      <c r="S964" s="44" t="str">
        <f>VLOOKUP(H964,'Species List'!A$2:J$202,9,0)</f>
        <v>NA</v>
      </c>
      <c r="T964" s="44">
        <f t="shared" si="112"/>
        <v>300.99488687760629</v>
      </c>
      <c r="U964" s="87" t="s">
        <v>450</v>
      </c>
      <c r="V964" s="91">
        <f t="shared" si="111"/>
        <v>300.99488687760629</v>
      </c>
    </row>
    <row r="965" spans="1:22" ht="16">
      <c r="A965" s="35">
        <v>2019</v>
      </c>
      <c r="B965" s="36">
        <v>43545</v>
      </c>
      <c r="C965" s="12" t="s">
        <v>425</v>
      </c>
      <c r="D965" s="12" t="s">
        <v>440</v>
      </c>
      <c r="E965" s="12">
        <v>4</v>
      </c>
      <c r="F965" s="37">
        <v>0.41944444444444401</v>
      </c>
      <c r="G965" s="12">
        <v>30</v>
      </c>
      <c r="H965" s="12" t="s">
        <v>251</v>
      </c>
      <c r="I965" s="12" t="str">
        <f>VLOOKUP(H965,'[1]Species List'!A$2:I$202,2,0)</f>
        <v>Foureye Butterflyfish</v>
      </c>
      <c r="J965" s="38" t="str">
        <f>VLOOKUP(H965,'Species List'!A$2:J$202,3,0)</f>
        <v>Chaetodon capistratus</v>
      </c>
      <c r="K965" s="12" t="str">
        <f>VLOOKUP(H965,'[1]Species List'!A$2:I$202,4,0)</f>
        <v>Chaetodontidae</v>
      </c>
      <c r="L965" s="38" t="str">
        <f>VLOOKUP(H965,'Species List'!A$2:J$202,5,0)</f>
        <v>Carnivore</v>
      </c>
      <c r="M965" s="60">
        <v>10</v>
      </c>
      <c r="N965" s="60">
        <v>2</v>
      </c>
      <c r="O965" s="60"/>
      <c r="P965" s="44">
        <f>VLOOKUP(H965,'Species List'!A$2:J$202,6,0)</f>
        <v>2.512E-2</v>
      </c>
      <c r="Q965" s="44">
        <f>VLOOKUP(H965,'Species List'!A$2:J$202,7,0)</f>
        <v>3.1</v>
      </c>
      <c r="R965" s="44" t="str">
        <f>VLOOKUP(H965,'Species List'!A$2:J$202,8,0)</f>
        <v>NA</v>
      </c>
      <c r="S965" s="44" t="str">
        <f>VLOOKUP(H965,'Species List'!A$2:J$202,9,0)</f>
        <v>NA</v>
      </c>
      <c r="T965" s="44">
        <f t="shared" si="112"/>
        <v>31.624206344269499</v>
      </c>
      <c r="U965" s="87" t="s">
        <v>450</v>
      </c>
      <c r="V965" s="91">
        <f t="shared" si="111"/>
        <v>63.248412688538998</v>
      </c>
    </row>
    <row r="966" spans="1:22" ht="16">
      <c r="A966" s="35">
        <v>2019</v>
      </c>
      <c r="B966" s="36">
        <v>43545</v>
      </c>
      <c r="C966" s="12" t="s">
        <v>425</v>
      </c>
      <c r="D966" s="12" t="s">
        <v>440</v>
      </c>
      <c r="E966" s="12">
        <v>4</v>
      </c>
      <c r="F966" s="37">
        <v>0.41944444444444401</v>
      </c>
      <c r="G966" s="12">
        <v>30</v>
      </c>
      <c r="H966" s="12" t="s">
        <v>348</v>
      </c>
      <c r="I966" s="12" t="str">
        <f>VLOOKUP(H966,'[1]Species List'!A$2:I$202,2,0)</f>
        <v>Atlantic trumpetfish</v>
      </c>
      <c r="J966" s="38" t="str">
        <f>VLOOKUP(H966,'Species List'!A$2:J$202,3,0)</f>
        <v>Aulostomus maculatus</v>
      </c>
      <c r="K966" s="12" t="str">
        <f>VLOOKUP(H966,'[1]Species List'!A$2:I$202,4,0)</f>
        <v>Aulostomidae</v>
      </c>
      <c r="L966" s="38" t="str">
        <f>VLOOKUP(H966,'Species List'!A$2:J$202,5,0)</f>
        <v>Carnivore</v>
      </c>
      <c r="M966" s="60">
        <v>25</v>
      </c>
      <c r="N966" s="60">
        <v>2</v>
      </c>
      <c r="O966" s="60"/>
      <c r="P966" s="44">
        <f>VLOOKUP(H966,'Species List'!A$2:J$202,6,0)</f>
        <v>1E-4</v>
      </c>
      <c r="Q966" s="44">
        <f>VLOOKUP(H966,'Species List'!A$2:J$202,7,0)</f>
        <v>3.5539999999999998</v>
      </c>
      <c r="R966" s="44" t="str">
        <f>VLOOKUP(H966,'Species List'!A$2:J$202,8,0)</f>
        <v>NA</v>
      </c>
      <c r="S966" s="44" t="str">
        <f>VLOOKUP(H966,'Species List'!A$2:J$202,9,0)</f>
        <v>NA</v>
      </c>
      <c r="T966" s="44">
        <f t="shared" si="112"/>
        <v>9.2956291852694353</v>
      </c>
      <c r="U966" s="87" t="s">
        <v>450</v>
      </c>
      <c r="V966" s="91">
        <f t="shared" si="111"/>
        <v>18.591258370538871</v>
      </c>
    </row>
    <row r="967" spans="1:22" ht="16">
      <c r="A967" s="35">
        <v>2019</v>
      </c>
      <c r="B967" s="36">
        <v>43545</v>
      </c>
      <c r="C967" s="12" t="s">
        <v>425</v>
      </c>
      <c r="D967" s="12" t="s">
        <v>440</v>
      </c>
      <c r="E967" s="12">
        <v>4</v>
      </c>
      <c r="F967" s="37">
        <v>0.41944444444444401</v>
      </c>
      <c r="G967" s="12">
        <v>30</v>
      </c>
      <c r="H967" s="12" t="s">
        <v>256</v>
      </c>
      <c r="I967" s="12" t="str">
        <f>VLOOKUP(H967,'[1]Species List'!A$2:I$202,2,0)</f>
        <v>Graysby</v>
      </c>
      <c r="J967" s="38" t="str">
        <f>VLOOKUP(H967,'Species List'!A$2:J$202,3,0)</f>
        <v>Cephalopholis cruentata</v>
      </c>
      <c r="K967" s="12" t="str">
        <f>VLOOKUP(H967,'[1]Species List'!A$2:I$202,4,0)</f>
        <v>Serranidae</v>
      </c>
      <c r="L967" s="38" t="str">
        <f>VLOOKUP(H967,'Species List'!A$2:J$202,5,0)</f>
        <v>Carnivore</v>
      </c>
      <c r="M967" s="60">
        <v>20</v>
      </c>
      <c r="N967" s="60">
        <v>1</v>
      </c>
      <c r="O967" s="60"/>
      <c r="P967" s="44">
        <f>VLOOKUP(H967,'Species List'!A$2:J$202,6,0)</f>
        <v>1.1220000000000001E-2</v>
      </c>
      <c r="Q967" s="44">
        <f>VLOOKUP(H967,'Species List'!A$2:J$202,7,0)</f>
        <v>3.07</v>
      </c>
      <c r="R967" s="44" t="str">
        <f>VLOOKUP(H967,'Species List'!A$2:J$202,8,0)</f>
        <v>NA</v>
      </c>
      <c r="S967" s="44" t="str">
        <f>VLOOKUP(H967,'Species List'!A$2:J$202,9,0)</f>
        <v>NA</v>
      </c>
      <c r="T967" s="44">
        <f t="shared" si="112"/>
        <v>110.70186655152514</v>
      </c>
      <c r="U967" s="87" t="s">
        <v>450</v>
      </c>
      <c r="V967" s="91">
        <f t="shared" si="111"/>
        <v>110.70186655152514</v>
      </c>
    </row>
    <row r="968" spans="1:22" ht="16">
      <c r="A968" s="35">
        <v>2019</v>
      </c>
      <c r="B968" s="36">
        <v>43545</v>
      </c>
      <c r="C968" s="12" t="s">
        <v>425</v>
      </c>
      <c r="D968" s="12" t="s">
        <v>440</v>
      </c>
      <c r="E968" s="12">
        <v>4</v>
      </c>
      <c r="F968" s="37">
        <v>0.41944444444444401</v>
      </c>
      <c r="G968" s="12">
        <v>30</v>
      </c>
      <c r="H968" s="12" t="s">
        <v>233</v>
      </c>
      <c r="I968" s="12" t="str">
        <f>VLOOKUP(H968,'[1]Species List'!A$2:I$202,2,0)</f>
        <v>Blackbar soldierfish</v>
      </c>
      <c r="J968" s="38" t="str">
        <f>VLOOKUP(H968,'Species List'!A$2:J$202,3,0)</f>
        <v xml:space="preserve">Myripristis jacobus </v>
      </c>
      <c r="K968" s="12" t="str">
        <f>VLOOKUP(H968,'[1]Species List'!A$2:I$202,4,0)</f>
        <v>Holocentridae</v>
      </c>
      <c r="L968" s="38" t="str">
        <f>VLOOKUP(H968,'Species List'!A$2:J$202,5,0)</f>
        <v>Carnivore</v>
      </c>
      <c r="M968" s="60">
        <v>17</v>
      </c>
      <c r="N968" s="60">
        <v>1</v>
      </c>
      <c r="O968" s="60"/>
      <c r="P968" s="44">
        <f>VLOOKUP(H968,'Species List'!A$2:J$202,6,0)</f>
        <v>1.2019999999999999E-2</v>
      </c>
      <c r="Q968" s="44">
        <f>VLOOKUP(H968,'Species List'!A$2:J$202,7,0)</f>
        <v>3.06</v>
      </c>
      <c r="R968" s="44" t="str">
        <f>VLOOKUP(H968,'Species List'!A$2:J$202,8,0)</f>
        <v>NA</v>
      </c>
      <c r="S968" s="44" t="str">
        <f>VLOOKUP(H968,'Species List'!A$2:J$202,9,0)</f>
        <v>NA</v>
      </c>
      <c r="T968" s="44">
        <f t="shared" si="112"/>
        <v>69.99679693541637</v>
      </c>
      <c r="U968" s="87" t="s">
        <v>450</v>
      </c>
      <c r="V968" s="91">
        <f t="shared" si="111"/>
        <v>69.99679693541637</v>
      </c>
    </row>
    <row r="969" spans="1:22" ht="16">
      <c r="A969" s="35">
        <v>2019</v>
      </c>
      <c r="B969" s="36">
        <v>43545</v>
      </c>
      <c r="C969" s="12" t="s">
        <v>425</v>
      </c>
      <c r="D969" s="12" t="s">
        <v>440</v>
      </c>
      <c r="E969" s="12">
        <v>4</v>
      </c>
      <c r="F969" s="37">
        <v>0.41944444444444401</v>
      </c>
      <c r="G969" s="12">
        <v>30</v>
      </c>
      <c r="H969" s="12" t="s">
        <v>295</v>
      </c>
      <c r="I969" s="12" t="str">
        <f>VLOOKUP(H969,'[1]Species List'!A$2:I$202,2,0)</f>
        <v>Spanish Hogfish</v>
      </c>
      <c r="J969" s="38" t="str">
        <f>VLOOKUP(H969,'Species List'!A$2:J$202,3,0)</f>
        <v>Bodianus rufus</v>
      </c>
      <c r="K969" s="12" t="str">
        <f>VLOOKUP(H969,'[1]Species List'!A$2:I$202,4,0)</f>
        <v>Labridae</v>
      </c>
      <c r="L969" s="38" t="str">
        <f>VLOOKUP(H969,'Species List'!A$2:J$202,5,0)</f>
        <v>Carnivore</v>
      </c>
      <c r="M969" s="60">
        <v>5</v>
      </c>
      <c r="N969" s="60">
        <v>1</v>
      </c>
      <c r="O969" s="60"/>
      <c r="P969" s="44">
        <f>VLOOKUP(H969,'Species List'!A$2:J$202,6,0)</f>
        <v>1.44E-2</v>
      </c>
      <c r="Q969" s="44">
        <f>VLOOKUP(H969,'Species List'!A$2:J$202,7,0)</f>
        <v>3.0531999999999999</v>
      </c>
      <c r="R969" s="44" t="str">
        <f>VLOOKUP(H969,'Species List'!A$2:J$202,8,0)</f>
        <v>NA</v>
      </c>
      <c r="S969" s="44" t="str">
        <f>VLOOKUP(H969,'Species List'!A$2:J$202,9,0)</f>
        <v>NA</v>
      </c>
      <c r="T969" s="44">
        <f t="shared" si="112"/>
        <v>1.9609102169436501</v>
      </c>
      <c r="U969" s="87" t="s">
        <v>450</v>
      </c>
      <c r="V969" s="91">
        <f t="shared" si="111"/>
        <v>1.9609102169436501</v>
      </c>
    </row>
    <row r="970" spans="1:22" ht="16">
      <c r="A970" s="35">
        <v>2019</v>
      </c>
      <c r="B970" s="36">
        <v>43545</v>
      </c>
      <c r="C970" s="12" t="s">
        <v>425</v>
      </c>
      <c r="D970" s="12" t="s">
        <v>440</v>
      </c>
      <c r="E970" s="12">
        <v>4</v>
      </c>
      <c r="F970" s="37">
        <v>0.41944444444444401</v>
      </c>
      <c r="G970" s="12">
        <v>30</v>
      </c>
      <c r="H970" s="12" t="s">
        <v>238</v>
      </c>
      <c r="I970" s="12" t="str">
        <f>VLOOKUP(H970,'[1]Species List'!A$2:I$202,2,0)</f>
        <v>Bluehead Wrasse</v>
      </c>
      <c r="J970" s="38" t="str">
        <f>VLOOKUP(H970,'Species List'!A$2:J$202,3,0)</f>
        <v>Thalassoma bifasciatum</v>
      </c>
      <c r="K970" s="12" t="str">
        <f>VLOOKUP(H970,'[1]Species List'!A$2:I$202,4,0)</f>
        <v>Labridae</v>
      </c>
      <c r="L970" s="38" t="str">
        <f>VLOOKUP(H970,'Species List'!A$2:J$202,5,0)</f>
        <v>Carnivore</v>
      </c>
      <c r="M970" s="60">
        <v>4</v>
      </c>
      <c r="N970" s="60">
        <v>17</v>
      </c>
      <c r="O970" s="60"/>
      <c r="P970" s="44">
        <f>VLOOKUP(H970,'Species List'!A$2:J$202,6,0)</f>
        <v>8.9099999999999995E-3</v>
      </c>
      <c r="Q970" s="44">
        <f>VLOOKUP(H970,'Species List'!A$2:J$202,7,0)</f>
        <v>3.01</v>
      </c>
      <c r="R970" s="44" t="str">
        <f>VLOOKUP(H970,'Species List'!A$2:J$202,8,0)</f>
        <v>NA</v>
      </c>
      <c r="S970" s="44" t="str">
        <f>VLOOKUP(H970,'Species List'!A$2:J$202,9,0)</f>
        <v>NA</v>
      </c>
      <c r="T970" s="44">
        <f t="shared" si="112"/>
        <v>0.5782002537554658</v>
      </c>
      <c r="U970" s="87" t="s">
        <v>450</v>
      </c>
      <c r="V970" s="91">
        <f t="shared" si="111"/>
        <v>9.8294043138429181</v>
      </c>
    </row>
    <row r="971" spans="1:22" ht="16">
      <c r="A971" s="35">
        <v>2019</v>
      </c>
      <c r="B971" s="36">
        <v>43545</v>
      </c>
      <c r="C971" s="12" t="s">
        <v>425</v>
      </c>
      <c r="D971" s="12" t="s">
        <v>440</v>
      </c>
      <c r="E971" s="12">
        <v>4</v>
      </c>
      <c r="F971" s="37">
        <v>0.41944444444444401</v>
      </c>
      <c r="G971" s="12">
        <v>30</v>
      </c>
      <c r="H971" s="12" t="s">
        <v>225</v>
      </c>
      <c r="I971" s="12" t="str">
        <f>VLOOKUP(H971,'[1]Species List'!A$2:I$202,2,0)</f>
        <v>Bar Jack</v>
      </c>
      <c r="J971" s="38" t="str">
        <f>VLOOKUP(H971,'Species List'!A$2:J$202,3,0)</f>
        <v>Caranx ruber</v>
      </c>
      <c r="K971" s="12" t="str">
        <f>VLOOKUP(H971,'[1]Species List'!A$2:I$202,4,0)</f>
        <v>Carangidae</v>
      </c>
      <c r="L971" s="38" t="str">
        <f>VLOOKUP(H971,'Species List'!A$2:J$202,5,0)</f>
        <v>Carnivore</v>
      </c>
      <c r="M971" s="60">
        <v>20</v>
      </c>
      <c r="N971" s="60">
        <v>1</v>
      </c>
      <c r="O971" s="60"/>
      <c r="P971" s="44">
        <f>VLOOKUP(H971,'Species List'!A$2:J$202,6,0)</f>
        <v>1.6979999999999999E-2</v>
      </c>
      <c r="Q971" s="44">
        <f>VLOOKUP(H971,'Species List'!A$2:J$202,7,0)</f>
        <v>2.95</v>
      </c>
      <c r="R971" s="44" t="str">
        <f>VLOOKUP(H971,'Species List'!A$2:J$202,8,0)</f>
        <v>NA</v>
      </c>
      <c r="S971" s="44" t="str">
        <f>VLOOKUP(H971,'Species List'!A$2:J$202,9,0)</f>
        <v>NA</v>
      </c>
      <c r="T971" s="44">
        <f t="shared" si="112"/>
        <v>116.94352300362286</v>
      </c>
      <c r="U971" s="87" t="s">
        <v>450</v>
      </c>
      <c r="V971" s="91">
        <f t="shared" si="111"/>
        <v>116.94352300362286</v>
      </c>
    </row>
    <row r="972" spans="1:22" ht="16">
      <c r="A972" s="35">
        <v>2019</v>
      </c>
      <c r="B972" s="36">
        <v>43545</v>
      </c>
      <c r="C972" s="12" t="s">
        <v>425</v>
      </c>
      <c r="D972" s="12" t="s">
        <v>440</v>
      </c>
      <c r="E972" s="12">
        <v>4</v>
      </c>
      <c r="F972" s="37">
        <v>0.41944444444444401</v>
      </c>
      <c r="G972" s="12">
        <v>30</v>
      </c>
      <c r="H972" s="12" t="s">
        <v>256</v>
      </c>
      <c r="I972" s="12" t="str">
        <f>VLOOKUP(H972,'[1]Species List'!A$2:I$202,2,0)</f>
        <v>Graysby</v>
      </c>
      <c r="J972" s="38" t="str">
        <f>VLOOKUP(H972,'Species List'!A$2:J$202,3,0)</f>
        <v>Cephalopholis cruentata</v>
      </c>
      <c r="K972" s="12" t="str">
        <f>VLOOKUP(H972,'[1]Species List'!A$2:I$202,4,0)</f>
        <v>Serranidae</v>
      </c>
      <c r="L972" s="38" t="str">
        <f>VLOOKUP(H972,'Species List'!A$2:J$202,5,0)</f>
        <v>Carnivore</v>
      </c>
      <c r="M972" s="60">
        <v>15</v>
      </c>
      <c r="N972" s="60">
        <v>2</v>
      </c>
      <c r="O972" s="60"/>
      <c r="P972" s="44">
        <f>VLOOKUP(H972,'Species List'!A$2:J$202,6,0)</f>
        <v>1.1220000000000001E-2</v>
      </c>
      <c r="Q972" s="44">
        <f>VLOOKUP(H972,'Species List'!A$2:J$202,7,0)</f>
        <v>3.07</v>
      </c>
      <c r="R972" s="44" t="str">
        <f>VLOOKUP(H972,'Species List'!A$2:J$202,8,0)</f>
        <v>NA</v>
      </c>
      <c r="S972" s="44" t="str">
        <f>VLOOKUP(H972,'Species List'!A$2:J$202,9,0)</f>
        <v>NA</v>
      </c>
      <c r="T972" s="44">
        <f t="shared" si="112"/>
        <v>45.771276260722111</v>
      </c>
      <c r="U972" s="87" t="s">
        <v>450</v>
      </c>
      <c r="V972" s="91">
        <f t="shared" si="111"/>
        <v>91.542552521444222</v>
      </c>
    </row>
    <row r="973" spans="1:22" ht="16">
      <c r="A973" s="35">
        <v>2019</v>
      </c>
      <c r="B973" s="36">
        <v>43545</v>
      </c>
      <c r="C973" s="12" t="s">
        <v>425</v>
      </c>
      <c r="D973" s="12" t="s">
        <v>440</v>
      </c>
      <c r="E973" s="12">
        <v>4</v>
      </c>
      <c r="F973" s="37">
        <v>0.41944444444444401</v>
      </c>
      <c r="G973" s="12">
        <v>30</v>
      </c>
      <c r="H973" s="12" t="s">
        <v>238</v>
      </c>
      <c r="I973" s="12" t="str">
        <f>VLOOKUP(H973,'[1]Species List'!A$2:I$202,2,0)</f>
        <v>Bluehead Wrasse</v>
      </c>
      <c r="J973" s="38" t="str">
        <f>VLOOKUP(H973,'Species List'!A$2:J$202,3,0)</f>
        <v>Thalassoma bifasciatum</v>
      </c>
      <c r="K973" s="12" t="str">
        <f>VLOOKUP(H973,'[1]Species List'!A$2:I$202,4,0)</f>
        <v>Labridae</v>
      </c>
      <c r="L973" s="38" t="str">
        <f>VLOOKUP(H973,'Species List'!A$2:J$202,5,0)</f>
        <v>Carnivore</v>
      </c>
      <c r="M973" s="60">
        <v>10</v>
      </c>
      <c r="N973" s="60">
        <v>7</v>
      </c>
      <c r="O973" s="60"/>
      <c r="P973" s="44">
        <f>VLOOKUP(H973,'Species List'!A$2:J$202,6,0)</f>
        <v>8.9099999999999995E-3</v>
      </c>
      <c r="Q973" s="44">
        <f>VLOOKUP(H973,'Species List'!A$2:J$202,7,0)</f>
        <v>3.01</v>
      </c>
      <c r="R973" s="44" t="str">
        <f>VLOOKUP(H973,'Species List'!A$2:J$202,8,0)</f>
        <v>NA</v>
      </c>
      <c r="S973" s="44" t="str">
        <f>VLOOKUP(H973,'Species List'!A$2:J$202,9,0)</f>
        <v>NA</v>
      </c>
      <c r="T973" s="44">
        <f t="shared" si="112"/>
        <v>9.1175405612215243</v>
      </c>
      <c r="U973" s="87" t="s">
        <v>450</v>
      </c>
      <c r="V973" s="91">
        <f t="shared" si="111"/>
        <v>63.82278392855067</v>
      </c>
    </row>
    <row r="974" spans="1:22" ht="16">
      <c r="A974" s="35">
        <v>2019</v>
      </c>
      <c r="B974" s="36">
        <v>43545</v>
      </c>
      <c r="C974" s="12" t="s">
        <v>425</v>
      </c>
      <c r="D974" s="12" t="s">
        <v>440</v>
      </c>
      <c r="E974" s="12">
        <v>4</v>
      </c>
      <c r="F974" s="37">
        <v>0.41944444444444401</v>
      </c>
      <c r="G974" s="12">
        <v>30</v>
      </c>
      <c r="H974" s="12" t="s">
        <v>302</v>
      </c>
      <c r="I974" s="12" t="str">
        <f>VLOOKUP(H974,'[1]Species List'!A$2:I$202,2,0)</f>
        <v>Stoplight Parrotfish</v>
      </c>
      <c r="J974" s="38" t="str">
        <f>VLOOKUP(H974,'Species List'!A$2:J$202,3,0)</f>
        <v>Sparisoma viride</v>
      </c>
      <c r="K974" s="12" t="str">
        <f>VLOOKUP(H974,'[1]Species List'!A$2:I$202,4,0)</f>
        <v>Scaridae</v>
      </c>
      <c r="L974" s="38" t="str">
        <f>VLOOKUP(H974,'Species List'!A$2:J$202,5,0)</f>
        <v>Herbivore</v>
      </c>
      <c r="M974" s="60">
        <v>26</v>
      </c>
      <c r="N974" s="60">
        <v>1</v>
      </c>
      <c r="O974" s="60" t="s">
        <v>368</v>
      </c>
      <c r="P974" s="44">
        <f>VLOOKUP(H974,'Species List'!A$2:J$202,6,0)</f>
        <v>1.38E-2</v>
      </c>
      <c r="Q974" s="44">
        <f>VLOOKUP(H974,'Species List'!A$2:J$202,7,0)</f>
        <v>3.04</v>
      </c>
      <c r="R974" s="44">
        <f>VLOOKUP(H974,'Species List'!A$2:J$202,8,0)</f>
        <v>-4.4317000000000002</v>
      </c>
      <c r="S974" s="44">
        <f>VLOOKUP(H974,'Species List'!A$2:J$202,9,0)</f>
        <v>2.9051</v>
      </c>
      <c r="T974" s="44">
        <f t="shared" si="112"/>
        <v>276.31092977022331</v>
      </c>
      <c r="U974" s="88">
        <f t="shared" ref="U974:U980" si="113">10^(R974+(S974*LOG(M974*10)))</f>
        <v>383.741768934785</v>
      </c>
      <c r="V974" s="91">
        <f t="shared" ref="V974:V980" si="114">N974*U974</f>
        <v>383.741768934785</v>
      </c>
    </row>
    <row r="975" spans="1:22" ht="16">
      <c r="A975" s="35">
        <v>2019</v>
      </c>
      <c r="B975" s="36">
        <v>43545</v>
      </c>
      <c r="C975" s="12" t="s">
        <v>425</v>
      </c>
      <c r="D975" s="12" t="s">
        <v>440</v>
      </c>
      <c r="E975" s="12">
        <v>4</v>
      </c>
      <c r="F975" s="37">
        <v>0.41944444444444401</v>
      </c>
      <c r="G975" s="12">
        <v>30</v>
      </c>
      <c r="H975" s="12" t="s">
        <v>277</v>
      </c>
      <c r="I975" s="12" t="str">
        <f>VLOOKUP(H975,'[1]Species List'!A$2:I$202,2,0)</f>
        <v>Queen Parrotfish</v>
      </c>
      <c r="J975" s="38" t="str">
        <f>VLOOKUP(H975,'Species List'!A$2:J$202,3,0)</f>
        <v>Scarus vetula</v>
      </c>
      <c r="K975" s="12" t="str">
        <f>VLOOKUP(H975,'[1]Species List'!A$2:I$202,4,0)</f>
        <v>Scaridae</v>
      </c>
      <c r="L975" s="38" t="str">
        <f>VLOOKUP(H975,'Species List'!A$2:J$202,5,0)</f>
        <v>Herbivore</v>
      </c>
      <c r="M975" s="60">
        <v>30</v>
      </c>
      <c r="N975" s="60">
        <v>1</v>
      </c>
      <c r="O975" s="60" t="s">
        <v>368</v>
      </c>
      <c r="P975" s="44">
        <f>VLOOKUP(H975,'Species List'!A$2:J$202,6,0)</f>
        <v>1.38E-2</v>
      </c>
      <c r="Q975" s="44">
        <f>VLOOKUP(H975,'Species List'!A$2:J$202,7,0)</f>
        <v>3.03</v>
      </c>
      <c r="R975" s="44">
        <f>VLOOKUP(H975,'Species List'!A$2:J$202,8,0)</f>
        <v>-5.0162000000000004</v>
      </c>
      <c r="S975" s="44">
        <f>VLOOKUP(H975,'Species List'!A$2:J$202,9,0)</f>
        <v>3.1109</v>
      </c>
      <c r="T975" s="44">
        <f t="shared" si="112"/>
        <v>412.62590342031763</v>
      </c>
      <c r="U975" s="88">
        <f t="shared" si="113"/>
        <v>489.6395738782121</v>
      </c>
      <c r="V975" s="91">
        <f t="shared" si="114"/>
        <v>489.6395738782121</v>
      </c>
    </row>
    <row r="976" spans="1:22" ht="16">
      <c r="A976" s="35">
        <v>2019</v>
      </c>
      <c r="B976" s="36">
        <v>43545</v>
      </c>
      <c r="C976" s="12" t="s">
        <v>425</v>
      </c>
      <c r="D976" s="12" t="s">
        <v>440</v>
      </c>
      <c r="E976" s="12">
        <v>4</v>
      </c>
      <c r="F976" s="37">
        <v>0.41944444444444401</v>
      </c>
      <c r="G976" s="12">
        <v>30</v>
      </c>
      <c r="H976" s="12" t="s">
        <v>274</v>
      </c>
      <c r="I976" s="12" t="str">
        <f>VLOOKUP(H976,'[1]Species List'!A$2:I$202,2,0)</f>
        <v>Princess Parrotfish</v>
      </c>
      <c r="J976" s="38" t="str">
        <f>VLOOKUP(H976,'Species List'!A$2:J$202,3,0)</f>
        <v>Scarus taeniopterus</v>
      </c>
      <c r="K976" s="12" t="str">
        <f>VLOOKUP(H976,'[1]Species List'!A$2:I$202,4,0)</f>
        <v>Scaridae</v>
      </c>
      <c r="L976" s="38" t="str">
        <f>VLOOKUP(H976,'Species List'!A$2:J$202,5,0)</f>
        <v>Herbivore</v>
      </c>
      <c r="M976" s="60">
        <v>15</v>
      </c>
      <c r="N976" s="60">
        <v>1</v>
      </c>
      <c r="O976" s="60" t="s">
        <v>368</v>
      </c>
      <c r="P976" s="44">
        <f>VLOOKUP(H976,'Species List'!A$2:J$202,6,0)</f>
        <v>3.3500000000000002E-2</v>
      </c>
      <c r="Q976" s="44">
        <f>VLOOKUP(H976,'Species List'!A$2:J$202,7,0)</f>
        <v>2.7086000000000001</v>
      </c>
      <c r="R976" s="44">
        <f>VLOOKUP(H976,'Species List'!A$2:J$202,8,0)</f>
        <v>-3.2256999999999998</v>
      </c>
      <c r="S976" s="44">
        <f>VLOOKUP(H976,'Species List'!A$2:J$202,9,0)</f>
        <v>2.3852000000000002</v>
      </c>
      <c r="T976" s="44">
        <f t="shared" si="112"/>
        <v>51.357702984233178</v>
      </c>
      <c r="U976" s="88">
        <f t="shared" si="113"/>
        <v>92.19616810425471</v>
      </c>
      <c r="V976" s="91">
        <f t="shared" si="114"/>
        <v>92.19616810425471</v>
      </c>
    </row>
    <row r="977" spans="1:22" ht="16">
      <c r="A977" s="35">
        <v>2019</v>
      </c>
      <c r="B977" s="36">
        <v>43545</v>
      </c>
      <c r="C977" s="12" t="s">
        <v>425</v>
      </c>
      <c r="D977" s="12" t="s">
        <v>440</v>
      </c>
      <c r="E977" s="12">
        <v>4</v>
      </c>
      <c r="F977" s="37">
        <v>0.41944444444444401</v>
      </c>
      <c r="G977" s="12">
        <v>30</v>
      </c>
      <c r="H977" s="12" t="s">
        <v>302</v>
      </c>
      <c r="I977" s="12" t="str">
        <f>VLOOKUP(H977,'[1]Species List'!A$2:I$202,2,0)</f>
        <v>Stoplight Parrotfish</v>
      </c>
      <c r="J977" s="38" t="str">
        <f>VLOOKUP(H977,'Species List'!A$2:J$202,3,0)</f>
        <v>Sparisoma viride</v>
      </c>
      <c r="K977" s="12" t="str">
        <f>VLOOKUP(H977,'[1]Species List'!A$2:I$202,4,0)</f>
        <v>Scaridae</v>
      </c>
      <c r="L977" s="38" t="str">
        <f>VLOOKUP(H977,'Species List'!A$2:J$202,5,0)</f>
        <v>Herbivore</v>
      </c>
      <c r="M977" s="60">
        <v>23</v>
      </c>
      <c r="N977" s="60">
        <v>1</v>
      </c>
      <c r="O977" s="60" t="s">
        <v>368</v>
      </c>
      <c r="P977" s="44">
        <f>VLOOKUP(H977,'Species List'!A$2:J$202,6,0)</f>
        <v>1.38E-2</v>
      </c>
      <c r="Q977" s="44">
        <f>VLOOKUP(H977,'Species List'!A$2:J$202,7,0)</f>
        <v>3.04</v>
      </c>
      <c r="R977" s="44">
        <f>VLOOKUP(H977,'Species List'!A$2:J$202,8,0)</f>
        <v>-4.4317000000000002</v>
      </c>
      <c r="S977" s="44">
        <f>VLOOKUP(H977,'Species List'!A$2:J$202,9,0)</f>
        <v>2.9051</v>
      </c>
      <c r="T977" s="44">
        <f t="shared" si="112"/>
        <v>190.34072005024225</v>
      </c>
      <c r="U977" s="88">
        <f t="shared" si="113"/>
        <v>268.75437106326598</v>
      </c>
      <c r="V977" s="91">
        <f t="shared" si="114"/>
        <v>268.75437106326598</v>
      </c>
    </row>
    <row r="978" spans="1:22" ht="16">
      <c r="A978" s="35">
        <v>2019</v>
      </c>
      <c r="B978" s="36">
        <v>43545</v>
      </c>
      <c r="C978" s="12" t="s">
        <v>425</v>
      </c>
      <c r="D978" s="12" t="s">
        <v>440</v>
      </c>
      <c r="E978" s="12">
        <v>4</v>
      </c>
      <c r="F978" s="37">
        <v>0.41944444444444401</v>
      </c>
      <c r="G978" s="12">
        <v>30</v>
      </c>
      <c r="H978" s="12" t="s">
        <v>274</v>
      </c>
      <c r="I978" s="12" t="str">
        <f>VLOOKUP(H978,'[1]Species List'!A$2:I$202,2,0)</f>
        <v>Princess Parrotfish</v>
      </c>
      <c r="J978" s="38" t="str">
        <f>VLOOKUP(H978,'Species List'!A$2:J$202,3,0)</f>
        <v>Scarus taeniopterus</v>
      </c>
      <c r="K978" s="12" t="str">
        <f>VLOOKUP(H978,'[1]Species List'!A$2:I$202,4,0)</f>
        <v>Scaridae</v>
      </c>
      <c r="L978" s="38" t="str">
        <f>VLOOKUP(H978,'Species List'!A$2:J$202,5,0)</f>
        <v>Herbivore</v>
      </c>
      <c r="M978" s="60">
        <v>27</v>
      </c>
      <c r="N978" s="60">
        <v>1</v>
      </c>
      <c r="O978" s="60" t="s">
        <v>368</v>
      </c>
      <c r="P978" s="44">
        <f>VLOOKUP(H978,'Species List'!A$2:J$202,6,0)</f>
        <v>3.3500000000000002E-2</v>
      </c>
      <c r="Q978" s="44">
        <f>VLOOKUP(H978,'Species List'!A$2:J$202,7,0)</f>
        <v>2.7086000000000001</v>
      </c>
      <c r="R978" s="44">
        <f>VLOOKUP(H978,'Species List'!A$2:J$202,8,0)</f>
        <v>-3.2256999999999998</v>
      </c>
      <c r="S978" s="44">
        <f>VLOOKUP(H978,'Species List'!A$2:J$202,9,0)</f>
        <v>2.3852000000000002</v>
      </c>
      <c r="T978" s="44">
        <f t="shared" si="112"/>
        <v>252.36940199976701</v>
      </c>
      <c r="U978" s="88">
        <f t="shared" si="113"/>
        <v>374.61818057408522</v>
      </c>
      <c r="V978" s="91">
        <f t="shared" si="114"/>
        <v>374.61818057408522</v>
      </c>
    </row>
    <row r="979" spans="1:22" ht="16">
      <c r="A979" s="35">
        <v>2019</v>
      </c>
      <c r="B979" s="36">
        <v>43545</v>
      </c>
      <c r="C979" s="12" t="s">
        <v>425</v>
      </c>
      <c r="D979" s="12" t="s">
        <v>440</v>
      </c>
      <c r="E979" s="12">
        <v>4</v>
      </c>
      <c r="F979" s="37">
        <v>0.41944444444444401</v>
      </c>
      <c r="G979" s="12">
        <v>30</v>
      </c>
      <c r="H979" s="12" t="s">
        <v>274</v>
      </c>
      <c r="I979" s="12" t="str">
        <f>VLOOKUP(H979,'[1]Species List'!A$2:I$202,2,0)</f>
        <v>Princess Parrotfish</v>
      </c>
      <c r="J979" s="38" t="str">
        <f>VLOOKUP(H979,'Species List'!A$2:J$202,3,0)</f>
        <v>Scarus taeniopterus</v>
      </c>
      <c r="K979" s="12" t="str">
        <f>VLOOKUP(H979,'[1]Species List'!A$2:I$202,4,0)</f>
        <v>Scaridae</v>
      </c>
      <c r="L979" s="38" t="str">
        <f>VLOOKUP(H979,'Species List'!A$2:J$202,5,0)</f>
        <v>Herbivore</v>
      </c>
      <c r="M979" s="60">
        <v>15</v>
      </c>
      <c r="N979" s="60">
        <v>3</v>
      </c>
      <c r="O979" s="60" t="s">
        <v>368</v>
      </c>
      <c r="P979" s="44">
        <f>VLOOKUP(H979,'Species List'!A$2:J$202,6,0)</f>
        <v>3.3500000000000002E-2</v>
      </c>
      <c r="Q979" s="44">
        <f>VLOOKUP(H979,'Species List'!A$2:J$202,7,0)</f>
        <v>2.7086000000000001</v>
      </c>
      <c r="R979" s="44">
        <f>VLOOKUP(H979,'Species List'!A$2:J$202,8,0)</f>
        <v>-3.2256999999999998</v>
      </c>
      <c r="S979" s="44">
        <f>VLOOKUP(H979,'Species List'!A$2:J$202,9,0)</f>
        <v>2.3852000000000002</v>
      </c>
      <c r="T979" s="44">
        <f t="shared" si="112"/>
        <v>51.357702984233178</v>
      </c>
      <c r="U979" s="88">
        <f t="shared" si="113"/>
        <v>92.19616810425471</v>
      </c>
      <c r="V979" s="91">
        <f t="shared" si="114"/>
        <v>276.58850431276414</v>
      </c>
    </row>
    <row r="980" spans="1:22" ht="16">
      <c r="A980" s="35">
        <v>2019</v>
      </c>
      <c r="B980" s="36">
        <v>43545</v>
      </c>
      <c r="C980" s="12" t="s">
        <v>425</v>
      </c>
      <c r="D980" s="12" t="s">
        <v>440</v>
      </c>
      <c r="E980" s="12">
        <v>4</v>
      </c>
      <c r="F980" s="37">
        <v>0.41944444444444401</v>
      </c>
      <c r="G980" s="12">
        <v>30</v>
      </c>
      <c r="H980" s="12" t="s">
        <v>237</v>
      </c>
      <c r="I980" s="12" t="str">
        <f>VLOOKUP(H980,'[1]Species List'!A$2:I$202,2,0)</f>
        <v>Blue Tang</v>
      </c>
      <c r="J980" s="38" t="str">
        <f>VLOOKUP(H980,'Species List'!A$2:J$202,3,0)</f>
        <v>Acanthurus coeruleus</v>
      </c>
      <c r="K980" s="12" t="str">
        <f>VLOOKUP(H980,'[1]Species List'!A$2:I$202,4,0)</f>
        <v>Acanthuridae</v>
      </c>
      <c r="L980" s="38" t="str">
        <f>VLOOKUP(H980,'Species List'!A$2:J$202,5,0)</f>
        <v>Herbivore</v>
      </c>
      <c r="M980" s="60">
        <v>13</v>
      </c>
      <c r="N980" s="60">
        <v>1</v>
      </c>
      <c r="O980" s="60"/>
      <c r="P980" s="44">
        <f>VLOOKUP(H980,'Species List'!A$2:J$202,6,0)</f>
        <v>2.512E-2</v>
      </c>
      <c r="Q980" s="44">
        <f>VLOOKUP(H980,'Species List'!A$2:J$202,7,0)</f>
        <v>2.96</v>
      </c>
      <c r="R980" s="44">
        <f>VLOOKUP(H980,'Species List'!A$2:J$202,8,0)</f>
        <v>-2.8241999999999998</v>
      </c>
      <c r="S980" s="44">
        <f>VLOOKUP(H980,'Species List'!A$2:J$202,9,0)</f>
        <v>2.2637999999999998</v>
      </c>
      <c r="T980" s="44">
        <f t="shared" si="112"/>
        <v>49.807180515954464</v>
      </c>
      <c r="U980" s="88">
        <f t="shared" si="113"/>
        <v>91.483961183754317</v>
      </c>
      <c r="V980" s="91">
        <f t="shared" si="114"/>
        <v>91.483961183754317</v>
      </c>
    </row>
    <row r="981" spans="1:22" ht="16">
      <c r="A981" s="35">
        <v>2019</v>
      </c>
      <c r="B981" s="36">
        <v>43545</v>
      </c>
      <c r="C981" s="12" t="s">
        <v>425</v>
      </c>
      <c r="D981" s="12" t="s">
        <v>440</v>
      </c>
      <c r="E981" s="12">
        <v>4</v>
      </c>
      <c r="F981" s="37">
        <v>0.41944444444444401</v>
      </c>
      <c r="G981" s="12">
        <v>30</v>
      </c>
      <c r="H981" s="12" t="s">
        <v>242</v>
      </c>
      <c r="I981" s="12" t="str">
        <f>VLOOKUP(H981,'[1]Species List'!A$2:I$202,2,0)</f>
        <v xml:space="preserve">Sharp-nose puffer </v>
      </c>
      <c r="J981" s="38" t="str">
        <f>VLOOKUP(H981,'Species List'!A$2:J$202,3,0)</f>
        <v>Canthigaster rostrata</v>
      </c>
      <c r="K981" s="12" t="str">
        <f>VLOOKUP(H981,'[1]Species List'!A$2:I$202,4,0)</f>
        <v>Tetraodontidae</v>
      </c>
      <c r="L981" s="38" t="str">
        <f>VLOOKUP(H981,'Species List'!A$2:J$202,5,0)</f>
        <v>Omnivore</v>
      </c>
      <c r="M981" s="60">
        <v>3</v>
      </c>
      <c r="N981" s="60">
        <v>10</v>
      </c>
      <c r="O981" s="60"/>
      <c r="P981" s="44">
        <f>VLOOKUP(H981,'Species List'!A$2:J$202,6,0)</f>
        <v>2.239E-2</v>
      </c>
      <c r="Q981" s="44">
        <f>VLOOKUP(H981,'Species List'!A$2:J$202,7,0)</f>
        <v>2.96</v>
      </c>
      <c r="R981" s="44" t="str">
        <f>VLOOKUP(H981,'Species List'!A$2:J$202,8,0)</f>
        <v>NA</v>
      </c>
      <c r="S981" s="44" t="str">
        <f>VLOOKUP(H981,'Species List'!A$2:J$202,9,0)</f>
        <v>NA</v>
      </c>
      <c r="T981" s="44">
        <f t="shared" si="112"/>
        <v>0.57853948885208784</v>
      </c>
      <c r="U981" s="87" t="s">
        <v>450</v>
      </c>
      <c r="V981" s="91">
        <f t="shared" ref="V981:V1001" si="115">N981*T981</f>
        <v>5.7853948885208784</v>
      </c>
    </row>
    <row r="982" spans="1:22" ht="16">
      <c r="A982" s="35">
        <v>2019</v>
      </c>
      <c r="B982" s="36">
        <v>43545</v>
      </c>
      <c r="C982" s="12" t="s">
        <v>425</v>
      </c>
      <c r="D982" s="12" t="s">
        <v>440</v>
      </c>
      <c r="E982" s="12">
        <v>4</v>
      </c>
      <c r="F982" s="37">
        <v>0.41944444444444401</v>
      </c>
      <c r="G982" s="12">
        <v>30</v>
      </c>
      <c r="H982" s="12" t="s">
        <v>247</v>
      </c>
      <c r="I982" s="12" t="str">
        <f>VLOOKUP(H982,'[1]Species List'!A$2:I$202,2,0)</f>
        <v>Creole Wrasse</v>
      </c>
      <c r="J982" s="38" t="str">
        <f>VLOOKUP(H982,'Species List'!A$2:J$202,3,0)</f>
        <v>Clepticus parrae</v>
      </c>
      <c r="K982" s="12" t="str">
        <f>VLOOKUP(H982,'[1]Species List'!A$2:I$202,4,0)</f>
        <v>Labridae</v>
      </c>
      <c r="L982" s="38" t="str">
        <f>VLOOKUP(H982,'Species List'!A$2:J$202,5,0)</f>
        <v>Planktivore</v>
      </c>
      <c r="M982" s="60">
        <v>15</v>
      </c>
      <c r="N982" s="60">
        <v>2</v>
      </c>
      <c r="O982" s="60"/>
      <c r="P982" s="44">
        <f>VLOOKUP(H982,'Species List'!A$2:J$202,6,0)</f>
        <v>9.5499999999999995E-3</v>
      </c>
      <c r="Q982" s="44">
        <f>VLOOKUP(H982,'Species List'!A$2:J$202,7,0)</f>
        <v>3.05</v>
      </c>
      <c r="R982" s="44" t="str">
        <f>VLOOKUP(H982,'Species List'!A$2:J$202,8,0)</f>
        <v>NA</v>
      </c>
      <c r="S982" s="44" t="str">
        <f>VLOOKUP(H982,'Species List'!A$2:J$202,9,0)</f>
        <v>NA</v>
      </c>
      <c r="T982" s="44">
        <f t="shared" si="112"/>
        <v>36.904702755418647</v>
      </c>
      <c r="U982" s="87" t="s">
        <v>450</v>
      </c>
      <c r="V982" s="91">
        <f t="shared" si="115"/>
        <v>73.809405510837294</v>
      </c>
    </row>
    <row r="983" spans="1:22" ht="16">
      <c r="A983" s="35">
        <v>2019</v>
      </c>
      <c r="B983" s="36">
        <v>43545</v>
      </c>
      <c r="C983" s="12" t="s">
        <v>425</v>
      </c>
      <c r="D983" s="12" t="s">
        <v>440</v>
      </c>
      <c r="E983" s="12">
        <v>4</v>
      </c>
      <c r="F983" s="37">
        <v>0.41944444444444401</v>
      </c>
      <c r="G983" s="12">
        <v>30</v>
      </c>
      <c r="H983" s="12" t="s">
        <v>247</v>
      </c>
      <c r="I983" s="12" t="str">
        <f>VLOOKUP(H983,'[1]Species List'!A$2:I$202,2,0)</f>
        <v>Creole Wrasse</v>
      </c>
      <c r="J983" s="38" t="str">
        <f>VLOOKUP(H983,'Species List'!A$2:J$202,3,0)</f>
        <v>Clepticus parrae</v>
      </c>
      <c r="K983" s="12" t="str">
        <f>VLOOKUP(H983,'[1]Species List'!A$2:I$202,4,0)</f>
        <v>Labridae</v>
      </c>
      <c r="L983" s="38" t="str">
        <f>VLOOKUP(H983,'Species List'!A$2:J$202,5,0)</f>
        <v>Planktivore</v>
      </c>
      <c r="M983" s="60">
        <v>17</v>
      </c>
      <c r="N983" s="60">
        <v>3</v>
      </c>
      <c r="O983" s="60"/>
      <c r="P983" s="44">
        <f>VLOOKUP(H983,'Species List'!A$2:J$202,6,0)</f>
        <v>9.5499999999999995E-3</v>
      </c>
      <c r="Q983" s="44">
        <f>VLOOKUP(H983,'Species List'!A$2:J$202,7,0)</f>
        <v>3.05</v>
      </c>
      <c r="R983" s="44" t="str">
        <f>VLOOKUP(H983,'Species List'!A$2:J$202,8,0)</f>
        <v>NA</v>
      </c>
      <c r="S983" s="44" t="str">
        <f>VLOOKUP(H983,'Species List'!A$2:J$202,9,0)</f>
        <v>NA</v>
      </c>
      <c r="T983" s="44">
        <f t="shared" si="112"/>
        <v>54.059569361574873</v>
      </c>
      <c r="U983" s="87" t="s">
        <v>450</v>
      </c>
      <c r="V983" s="91">
        <f t="shared" si="115"/>
        <v>162.17870808472463</v>
      </c>
    </row>
    <row r="984" spans="1:22" ht="16">
      <c r="A984" s="35">
        <v>2019</v>
      </c>
      <c r="B984" s="36">
        <v>43542</v>
      </c>
      <c r="C984" s="38" t="s">
        <v>397</v>
      </c>
      <c r="D984" s="38" t="s">
        <v>367</v>
      </c>
      <c r="E984" s="12">
        <v>1</v>
      </c>
      <c r="F984" s="37">
        <v>0.4777777777777778</v>
      </c>
      <c r="G984" s="12">
        <v>32</v>
      </c>
      <c r="H984" s="12" t="s">
        <v>268</v>
      </c>
      <c r="I984" s="38" t="str">
        <f>VLOOKUP(H984,'Species List'!A$2:J$202,2,0)</f>
        <v>Mahogany Snapper</v>
      </c>
      <c r="J984" s="38" t="str">
        <f>VLOOKUP(H984,'Species List'!A$2:J$202,3,0)</f>
        <v>Lutjanus mahogoni</v>
      </c>
      <c r="K984" s="38" t="str">
        <f>VLOOKUP(H984,'Species List'!A$2:J$202,4,0)</f>
        <v>Lutjanidae</v>
      </c>
      <c r="L984" s="38" t="str">
        <f>VLOOKUP(H984,'Species List'!A$2:J$202,5,0)</f>
        <v>Carnivore</v>
      </c>
      <c r="M984" s="59">
        <v>22</v>
      </c>
      <c r="N984" s="59">
        <v>2</v>
      </c>
      <c r="O984" s="59"/>
      <c r="P984" s="44">
        <f>VLOOKUP(H984,'Species List'!A$2:J$202,6,0)</f>
        <v>1.6979999999999999E-2</v>
      </c>
      <c r="Q984" s="44">
        <f>VLOOKUP(H984,'Species List'!A$2:J$202,7,0)</f>
        <v>2.96</v>
      </c>
      <c r="R984" s="44" t="str">
        <f>VLOOKUP(H984,'Species List'!A$2:J$202,8,0)</f>
        <v>NA</v>
      </c>
      <c r="S984" s="44" t="str">
        <f>VLOOKUP(H984,'Species List'!A$2:J$202,9,0)</f>
        <v>NA</v>
      </c>
      <c r="T984" s="44">
        <f t="shared" si="112"/>
        <v>159.77499813148464</v>
      </c>
      <c r="U984" s="87" t="s">
        <v>450</v>
      </c>
      <c r="V984" s="91">
        <f t="shared" si="115"/>
        <v>319.54999626296927</v>
      </c>
    </row>
    <row r="985" spans="1:22" ht="16">
      <c r="A985" s="35">
        <v>2019</v>
      </c>
      <c r="B985" s="36">
        <v>43542</v>
      </c>
      <c r="C985" s="38" t="s">
        <v>397</v>
      </c>
      <c r="D985" s="38" t="s">
        <v>367</v>
      </c>
      <c r="E985" s="12">
        <v>1</v>
      </c>
      <c r="F985" s="37">
        <v>0.4777777777777778</v>
      </c>
      <c r="G985" s="12">
        <v>32</v>
      </c>
      <c r="H985" s="38" t="s">
        <v>268</v>
      </c>
      <c r="I985" s="38" t="str">
        <f>VLOOKUP(H985,'Species List'!A$2:J$202,2,0)</f>
        <v>Mahogany Snapper</v>
      </c>
      <c r="J985" s="38" t="str">
        <f>VLOOKUP(H985,'Species List'!A$2:J$202,3,0)</f>
        <v>Lutjanus mahogoni</v>
      </c>
      <c r="K985" s="38" t="str">
        <f>VLOOKUP(H985,'Species List'!A$2:J$202,4,0)</f>
        <v>Lutjanidae</v>
      </c>
      <c r="L985" s="38" t="str">
        <f>VLOOKUP(H985,'Species List'!A$2:J$202,5,0)</f>
        <v>Carnivore</v>
      </c>
      <c r="M985" s="59">
        <v>19</v>
      </c>
      <c r="N985" s="59">
        <v>2</v>
      </c>
      <c r="O985" s="59"/>
      <c r="P985" s="44">
        <f>VLOOKUP(H985,'Species List'!A$2:J$202,6,0)</f>
        <v>1.6979999999999999E-2</v>
      </c>
      <c r="Q985" s="44">
        <f>VLOOKUP(H985,'Species List'!A$2:J$202,7,0)</f>
        <v>2.96</v>
      </c>
      <c r="R985" s="44" t="str">
        <f>VLOOKUP(H985,'Species List'!A$2:J$202,8,0)</f>
        <v>NA</v>
      </c>
      <c r="S985" s="44" t="str">
        <f>VLOOKUP(H985,'Species List'!A$2:J$202,9,0)</f>
        <v>NA</v>
      </c>
      <c r="T985" s="44">
        <f t="shared" si="112"/>
        <v>103.5257402894338</v>
      </c>
      <c r="U985" s="87" t="s">
        <v>450</v>
      </c>
      <c r="V985" s="91">
        <f t="shared" si="115"/>
        <v>207.0514805788676</v>
      </c>
    </row>
    <row r="986" spans="1:22" ht="16">
      <c r="A986" s="35">
        <v>2019</v>
      </c>
      <c r="B986" s="36">
        <v>43542</v>
      </c>
      <c r="C986" s="38" t="s">
        <v>397</v>
      </c>
      <c r="D986" s="38" t="s">
        <v>367</v>
      </c>
      <c r="E986" s="12">
        <v>1</v>
      </c>
      <c r="F986" s="37">
        <v>0.47777777777777802</v>
      </c>
      <c r="G986" s="12">
        <v>32</v>
      </c>
      <c r="H986" s="38" t="s">
        <v>268</v>
      </c>
      <c r="I986" s="38" t="str">
        <f>VLOOKUP(H986,'Species List'!A$2:J$202,2,0)</f>
        <v>Mahogany Snapper</v>
      </c>
      <c r="J986" s="38" t="str">
        <f>VLOOKUP(H986,'Species List'!A$2:J$202,3,0)</f>
        <v>Lutjanus mahogoni</v>
      </c>
      <c r="K986" s="38" t="str">
        <f>VLOOKUP(H986,'Species List'!A$2:J$202,4,0)</f>
        <v>Lutjanidae</v>
      </c>
      <c r="L986" s="38" t="str">
        <f>VLOOKUP(H986,'Species List'!A$2:J$202,5,0)</f>
        <v>Carnivore</v>
      </c>
      <c r="M986" s="59">
        <v>25</v>
      </c>
      <c r="N986" s="59">
        <v>5</v>
      </c>
      <c r="O986" s="59"/>
      <c r="P986" s="44">
        <f>VLOOKUP(H986,'Species List'!A$2:J$202,6,0)</f>
        <v>1.6979999999999999E-2</v>
      </c>
      <c r="Q986" s="44">
        <f>VLOOKUP(H986,'Species List'!A$2:J$202,7,0)</f>
        <v>2.96</v>
      </c>
      <c r="R986" s="44" t="str">
        <f>VLOOKUP(H986,'Species List'!A$2:J$202,8,0)</f>
        <v>NA</v>
      </c>
      <c r="S986" s="44" t="str">
        <f>VLOOKUP(H986,'Species List'!A$2:J$202,9,0)</f>
        <v>NA</v>
      </c>
      <c r="T986" s="44">
        <f t="shared" si="112"/>
        <v>233.25991421819234</v>
      </c>
      <c r="U986" s="87" t="s">
        <v>450</v>
      </c>
      <c r="V986" s="91">
        <f t="shared" si="115"/>
        <v>1166.2995710909618</v>
      </c>
    </row>
    <row r="987" spans="1:22" ht="16">
      <c r="A987" s="35">
        <v>2019</v>
      </c>
      <c r="B987" s="36">
        <v>43542</v>
      </c>
      <c r="C987" s="38" t="s">
        <v>397</v>
      </c>
      <c r="D987" s="38" t="s">
        <v>367</v>
      </c>
      <c r="E987" s="12">
        <v>1</v>
      </c>
      <c r="F987" s="37">
        <v>0.47777777777777802</v>
      </c>
      <c r="G987" s="12">
        <v>32</v>
      </c>
      <c r="H987" s="12" t="s">
        <v>286</v>
      </c>
      <c r="I987" s="38" t="str">
        <f>VLOOKUP(H987,'Species List'!A$2:J$202,2,0)</f>
        <v>Schoolmaster snapper</v>
      </c>
      <c r="J987" s="38" t="str">
        <f>VLOOKUP(H987,'Species List'!A$2:J$202,3,0)</f>
        <v>Lutjanus apodus</v>
      </c>
      <c r="K987" s="38" t="str">
        <f>VLOOKUP(H987,'Species List'!A$2:J$202,4,0)</f>
        <v>Lutjanidae</v>
      </c>
      <c r="L987" s="38" t="str">
        <f>VLOOKUP(H987,'Species List'!A$2:J$202,5,0)</f>
        <v>Carnivore</v>
      </c>
      <c r="M987" s="59">
        <v>19</v>
      </c>
      <c r="N987" s="59">
        <v>2</v>
      </c>
      <c r="O987" s="59"/>
      <c r="P987" s="44">
        <f>VLOOKUP(H987,'Species List'!A$2:J$202,6,0)</f>
        <v>1.413E-2</v>
      </c>
      <c r="Q987" s="44">
        <f>VLOOKUP(H987,'Species List'!A$2:J$202,7,0)</f>
        <v>2.98</v>
      </c>
      <c r="R987" s="44" t="str">
        <f>VLOOKUP(H987,'Species List'!A$2:J$202,8,0)</f>
        <v>NA</v>
      </c>
      <c r="S987" s="44" t="str">
        <f>VLOOKUP(H987,'Species List'!A$2:J$202,9,0)</f>
        <v>NA</v>
      </c>
      <c r="T987" s="44">
        <f t="shared" si="112"/>
        <v>91.375105772138042</v>
      </c>
      <c r="U987" s="87" t="s">
        <v>450</v>
      </c>
      <c r="V987" s="91">
        <f t="shared" si="115"/>
        <v>182.75021154427608</v>
      </c>
    </row>
    <row r="988" spans="1:22" ht="16">
      <c r="A988" s="35">
        <v>2019</v>
      </c>
      <c r="B988" s="36">
        <v>43542</v>
      </c>
      <c r="C988" s="38" t="s">
        <v>397</v>
      </c>
      <c r="D988" s="38" t="s">
        <v>367</v>
      </c>
      <c r="E988" s="12">
        <v>1</v>
      </c>
      <c r="F988" s="37">
        <v>0.47777777777777802</v>
      </c>
      <c r="G988" s="12">
        <v>32</v>
      </c>
      <c r="H988" s="12" t="s">
        <v>241</v>
      </c>
      <c r="I988" s="38" t="str">
        <f>VLOOKUP(H988,'Species List'!A$2:J$202,2,0)</f>
        <v>Caesar Grunt</v>
      </c>
      <c r="J988" s="38" t="str">
        <f>VLOOKUP(H988,'Species List'!A$2:J$202,3,0)</f>
        <v>Haemulon carbonarium</v>
      </c>
      <c r="K988" s="38" t="str">
        <f>VLOOKUP(H988,'Species List'!A$2:J$202,4,0)</f>
        <v>Haemulidae</v>
      </c>
      <c r="L988" s="38" t="str">
        <f>VLOOKUP(H988,'Species List'!A$2:J$202,5,0)</f>
        <v>Carnivore</v>
      </c>
      <c r="M988" s="59">
        <v>29</v>
      </c>
      <c r="N988" s="59">
        <v>1</v>
      </c>
      <c r="O988" s="59"/>
      <c r="P988" s="44">
        <f>VLOOKUP(H988,'Species List'!A$2:J$202,6,0)</f>
        <v>1.738E-2</v>
      </c>
      <c r="Q988" s="44">
        <f>VLOOKUP(H988,'Species List'!A$2:J$202,7,0)</f>
        <v>2.98</v>
      </c>
      <c r="R988" s="44" t="str">
        <f>VLOOKUP(H988,'Species List'!A$2:J$202,8,0)</f>
        <v>NA</v>
      </c>
      <c r="S988" s="44" t="str">
        <f>VLOOKUP(H988,'Species List'!A$2:J$202,9,0)</f>
        <v>NA</v>
      </c>
      <c r="T988" s="44">
        <f t="shared" si="112"/>
        <v>396.27420726487878</v>
      </c>
      <c r="U988" s="87" t="s">
        <v>450</v>
      </c>
      <c r="V988" s="91">
        <f t="shared" si="115"/>
        <v>396.27420726487878</v>
      </c>
    </row>
    <row r="989" spans="1:22" ht="16">
      <c r="A989" s="35">
        <v>2019</v>
      </c>
      <c r="B989" s="36">
        <v>43542</v>
      </c>
      <c r="C989" s="38" t="s">
        <v>397</v>
      </c>
      <c r="D989" s="38" t="s">
        <v>367</v>
      </c>
      <c r="E989" s="12">
        <v>1</v>
      </c>
      <c r="F989" s="37">
        <v>0.47777777777777802</v>
      </c>
      <c r="G989" s="12">
        <v>32</v>
      </c>
      <c r="H989" s="12" t="s">
        <v>256</v>
      </c>
      <c r="I989" s="38" t="str">
        <f>VLOOKUP(H989,'Species List'!A$2:J$202,2,0)</f>
        <v>Graysby</v>
      </c>
      <c r="J989" s="38" t="str">
        <f>VLOOKUP(H989,'Species List'!A$2:J$202,3,0)</f>
        <v>Cephalopholis cruentata</v>
      </c>
      <c r="K989" s="38" t="str">
        <f>VLOOKUP(H989,'Species List'!A$2:J$202,4,0)</f>
        <v>Serranidae</v>
      </c>
      <c r="L989" s="38" t="str">
        <f>VLOOKUP(H989,'Species List'!A$2:J$202,5,0)</f>
        <v>Carnivore</v>
      </c>
      <c r="M989" s="59">
        <v>19</v>
      </c>
      <c r="N989" s="59">
        <v>1</v>
      </c>
      <c r="O989" s="59"/>
      <c r="P989" s="44">
        <f>VLOOKUP(H989,'Species List'!A$2:J$202,6,0)</f>
        <v>1.1220000000000001E-2</v>
      </c>
      <c r="Q989" s="44">
        <f>VLOOKUP(H989,'Species List'!A$2:J$202,7,0)</f>
        <v>3.07</v>
      </c>
      <c r="R989" s="44" t="str">
        <f>VLOOKUP(H989,'Species List'!A$2:J$202,8,0)</f>
        <v>NA</v>
      </c>
      <c r="S989" s="44" t="str">
        <f>VLOOKUP(H989,'Species List'!A$2:J$202,9,0)</f>
        <v>NA</v>
      </c>
      <c r="T989" s="44">
        <f t="shared" si="112"/>
        <v>94.572835830450003</v>
      </c>
      <c r="U989" s="87" t="s">
        <v>450</v>
      </c>
      <c r="V989" s="91">
        <f t="shared" si="115"/>
        <v>94.572835830450003</v>
      </c>
    </row>
    <row r="990" spans="1:22" ht="16">
      <c r="A990" s="35">
        <v>2019</v>
      </c>
      <c r="B990" s="36">
        <v>43542</v>
      </c>
      <c r="C990" s="38" t="s">
        <v>397</v>
      </c>
      <c r="D990" s="38" t="s">
        <v>367</v>
      </c>
      <c r="E990" s="12">
        <v>1</v>
      </c>
      <c r="F990" s="37">
        <v>0.47777777777777802</v>
      </c>
      <c r="G990" s="12">
        <v>32</v>
      </c>
      <c r="H990" s="12" t="s">
        <v>233</v>
      </c>
      <c r="I990" s="38" t="str">
        <f>VLOOKUP(H990,'Species List'!A$2:J$202,2,0)</f>
        <v>Blackbar soldierfish</v>
      </c>
      <c r="J990" s="38" t="str">
        <f>VLOOKUP(H990,'Species List'!A$2:J$202,3,0)</f>
        <v xml:space="preserve">Myripristis jacobus </v>
      </c>
      <c r="K990" s="38" t="str">
        <f>VLOOKUP(H990,'Species List'!A$2:J$202,4,0)</f>
        <v>Holocentridae</v>
      </c>
      <c r="L990" s="38" t="str">
        <f>VLOOKUP(H990,'Species List'!A$2:J$202,5,0)</f>
        <v>Carnivore</v>
      </c>
      <c r="M990" s="59">
        <v>17</v>
      </c>
      <c r="N990" s="59">
        <v>1</v>
      </c>
      <c r="O990" s="59"/>
      <c r="P990" s="44">
        <f>VLOOKUP(H990,'Species List'!A$2:J$202,6,0)</f>
        <v>1.2019999999999999E-2</v>
      </c>
      <c r="Q990" s="44">
        <f>VLOOKUP(H990,'Species List'!A$2:J$202,7,0)</f>
        <v>3.06</v>
      </c>
      <c r="R990" s="44" t="str">
        <f>VLOOKUP(H990,'Species List'!A$2:J$202,8,0)</f>
        <v>NA</v>
      </c>
      <c r="S990" s="44" t="str">
        <f>VLOOKUP(H990,'Species List'!A$2:J$202,9,0)</f>
        <v>NA</v>
      </c>
      <c r="T990" s="44">
        <f t="shared" si="112"/>
        <v>69.99679693541637</v>
      </c>
      <c r="U990" s="87" t="s">
        <v>450</v>
      </c>
      <c r="V990" s="91">
        <f t="shared" si="115"/>
        <v>69.99679693541637</v>
      </c>
    </row>
    <row r="991" spans="1:22" ht="16">
      <c r="A991" s="35">
        <v>2019</v>
      </c>
      <c r="B991" s="36">
        <v>43542</v>
      </c>
      <c r="C991" s="38" t="s">
        <v>397</v>
      </c>
      <c r="D991" s="38" t="s">
        <v>367</v>
      </c>
      <c r="E991" s="12">
        <v>1</v>
      </c>
      <c r="F991" s="37">
        <v>0.47777777777777802</v>
      </c>
      <c r="G991" s="12">
        <v>32</v>
      </c>
      <c r="H991" s="12" t="s">
        <v>253</v>
      </c>
      <c r="I991" s="38" t="str">
        <f>VLOOKUP(H991,'Species List'!A$2:J$202,2,0)</f>
        <v>French Grunt</v>
      </c>
      <c r="J991" s="38" t="str">
        <f>VLOOKUP(H991,'Species List'!A$2:J$202,3,0)</f>
        <v>Haemulon flavolineatum</v>
      </c>
      <c r="K991" s="38" t="str">
        <f>VLOOKUP(H991,'Species List'!A$2:J$202,4,0)</f>
        <v>Haemulidae</v>
      </c>
      <c r="L991" s="38" t="str">
        <f>VLOOKUP(H991,'Species List'!A$2:J$202,5,0)</f>
        <v>Carnivore</v>
      </c>
      <c r="M991" s="59">
        <v>20</v>
      </c>
      <c r="N991" s="59">
        <v>2</v>
      </c>
      <c r="O991" s="59"/>
      <c r="P991" s="44">
        <f>VLOOKUP(H991,'Species List'!A$2:J$202,6,0)</f>
        <v>1.349E-2</v>
      </c>
      <c r="Q991" s="44">
        <f>VLOOKUP(H991,'Species List'!A$2:J$202,7,0)</f>
        <v>3</v>
      </c>
      <c r="R991" s="44" t="str">
        <f>VLOOKUP(H991,'Species List'!A$2:J$202,8,0)</f>
        <v>NA</v>
      </c>
      <c r="S991" s="44" t="str">
        <f>VLOOKUP(H991,'Species List'!A$2:J$202,9,0)</f>
        <v>NA</v>
      </c>
      <c r="T991" s="44">
        <f t="shared" si="112"/>
        <v>107.92</v>
      </c>
      <c r="U991" s="87" t="s">
        <v>450</v>
      </c>
      <c r="V991" s="91">
        <f t="shared" si="115"/>
        <v>215.84</v>
      </c>
    </row>
    <row r="992" spans="1:22" ht="16">
      <c r="A992" s="35">
        <v>2019</v>
      </c>
      <c r="B992" s="36">
        <v>43542</v>
      </c>
      <c r="C992" s="38" t="s">
        <v>397</v>
      </c>
      <c r="D992" s="38" t="s">
        <v>367</v>
      </c>
      <c r="E992" s="12">
        <v>1</v>
      </c>
      <c r="F992" s="37">
        <v>0.47777777777777802</v>
      </c>
      <c r="G992" s="12">
        <v>32</v>
      </c>
      <c r="H992" s="12" t="s">
        <v>373</v>
      </c>
      <c r="I992" s="38" t="str">
        <f>VLOOKUP(H992,'Species List'!A$2:J$202,2,0)</f>
        <v>Goatfish</v>
      </c>
      <c r="J992" s="38" t="str">
        <f>VLOOKUP(H992,'Species List'!A$2:J$202,3,0)</f>
        <v>Mulloidichthys martinicus</v>
      </c>
      <c r="K992" s="38" t="str">
        <f>VLOOKUP(H992,'Species List'!A$2:J$202,4,0)</f>
        <v>Mullidae</v>
      </c>
      <c r="L992" s="38" t="str">
        <f>VLOOKUP(H992,'Species List'!A$2:J$202,5,0)</f>
        <v>Carnivore</v>
      </c>
      <c r="M992" s="59">
        <v>23</v>
      </c>
      <c r="N992" s="59">
        <v>13</v>
      </c>
      <c r="O992" s="59"/>
      <c r="P992" s="44">
        <f>VLOOKUP(H992,'Species List'!A$2:J$202,6,0)</f>
        <v>9.7699999999999992E-3</v>
      </c>
      <c r="Q992" s="44">
        <f>VLOOKUP(H992,'Species List'!A$2:J$202,7,0)</f>
        <v>3.12</v>
      </c>
      <c r="R992" s="44" t="str">
        <f>VLOOKUP(H992,'Species List'!A$2:J$202,8,0)</f>
        <v>NA</v>
      </c>
      <c r="S992" s="44" t="str">
        <f>VLOOKUP(H992,'Species List'!A$2:J$202,9,0)</f>
        <v>NA</v>
      </c>
      <c r="T992" s="44">
        <f t="shared" si="112"/>
        <v>173.17508604424239</v>
      </c>
      <c r="U992" s="87" t="s">
        <v>450</v>
      </c>
      <c r="V992" s="91">
        <f t="shared" si="115"/>
        <v>2251.276118575151</v>
      </c>
    </row>
    <row r="993" spans="1:22" ht="16">
      <c r="A993" s="35">
        <v>2019</v>
      </c>
      <c r="B993" s="36">
        <v>43542</v>
      </c>
      <c r="C993" s="38" t="s">
        <v>397</v>
      </c>
      <c r="D993" s="38" t="s">
        <v>367</v>
      </c>
      <c r="E993" s="12">
        <v>1</v>
      </c>
      <c r="F993" s="37">
        <v>0.47777777777777802</v>
      </c>
      <c r="G993" s="12">
        <v>32</v>
      </c>
      <c r="H993" s="12" t="s">
        <v>373</v>
      </c>
      <c r="I993" s="38" t="str">
        <f>VLOOKUP(H993,'Species List'!A$2:J$202,2,0)</f>
        <v>Goatfish</v>
      </c>
      <c r="J993" s="38" t="str">
        <f>VLOOKUP(H993,'Species List'!A$2:J$202,3,0)</f>
        <v>Mulloidichthys martinicus</v>
      </c>
      <c r="K993" s="38" t="str">
        <f>VLOOKUP(H993,'Species List'!A$2:J$202,4,0)</f>
        <v>Mullidae</v>
      </c>
      <c r="L993" s="38" t="str">
        <f>VLOOKUP(H993,'Species List'!A$2:J$202,5,0)</f>
        <v>Carnivore</v>
      </c>
      <c r="M993" s="59">
        <v>22</v>
      </c>
      <c r="N993" s="59">
        <v>1</v>
      </c>
      <c r="O993" s="59"/>
      <c r="P993" s="44">
        <f>VLOOKUP(H993,'Species List'!A$2:J$202,6,0)</f>
        <v>9.7699999999999992E-3</v>
      </c>
      <c r="Q993" s="44">
        <f>VLOOKUP(H993,'Species List'!A$2:J$202,7,0)</f>
        <v>3.12</v>
      </c>
      <c r="R993" s="44" t="str">
        <f>VLOOKUP(H993,'Species List'!A$2:J$202,8,0)</f>
        <v>NA</v>
      </c>
      <c r="S993" s="44" t="str">
        <f>VLOOKUP(H993,'Species List'!A$2:J$202,9,0)</f>
        <v>NA</v>
      </c>
      <c r="T993" s="44">
        <f t="shared" si="112"/>
        <v>150.74861400230986</v>
      </c>
      <c r="U993" s="87" t="s">
        <v>450</v>
      </c>
      <c r="V993" s="91">
        <f t="shared" si="115"/>
        <v>150.74861400230986</v>
      </c>
    </row>
    <row r="994" spans="1:22" ht="16">
      <c r="A994" s="35">
        <v>2019</v>
      </c>
      <c r="B994" s="36">
        <v>43542</v>
      </c>
      <c r="C994" s="38" t="s">
        <v>397</v>
      </c>
      <c r="D994" s="38" t="s">
        <v>367</v>
      </c>
      <c r="E994" s="12">
        <v>1</v>
      </c>
      <c r="F994" s="37">
        <v>0.47777777777777802</v>
      </c>
      <c r="G994" s="12">
        <v>32</v>
      </c>
      <c r="H994" s="12" t="s">
        <v>233</v>
      </c>
      <c r="I994" s="38" t="str">
        <f>VLOOKUP(H994,'Species List'!A$2:J$202,2,0)</f>
        <v>Blackbar soldierfish</v>
      </c>
      <c r="J994" s="38" t="str">
        <f>VLOOKUP(H994,'Species List'!A$2:J$202,3,0)</f>
        <v xml:space="preserve">Myripristis jacobus </v>
      </c>
      <c r="K994" s="38" t="str">
        <f>VLOOKUP(H994,'Species List'!A$2:J$202,4,0)</f>
        <v>Holocentridae</v>
      </c>
      <c r="L994" s="38" t="str">
        <f>VLOOKUP(H994,'Species List'!A$2:J$202,5,0)</f>
        <v>Carnivore</v>
      </c>
      <c r="M994" s="59">
        <v>20</v>
      </c>
      <c r="N994" s="59">
        <v>3</v>
      </c>
      <c r="O994" s="59"/>
      <c r="P994" s="44">
        <f>VLOOKUP(H994,'Species List'!A$2:J$202,6,0)</f>
        <v>1.2019999999999999E-2</v>
      </c>
      <c r="Q994" s="44">
        <f>VLOOKUP(H994,'Species List'!A$2:J$202,7,0)</f>
        <v>3.06</v>
      </c>
      <c r="R994" s="44" t="str">
        <f>VLOOKUP(H994,'Species List'!A$2:J$202,8,0)</f>
        <v>NA</v>
      </c>
      <c r="S994" s="44" t="str">
        <f>VLOOKUP(H994,'Species List'!A$2:J$202,9,0)</f>
        <v>NA</v>
      </c>
      <c r="T994" s="44">
        <f t="shared" si="112"/>
        <v>115.09494623941403</v>
      </c>
      <c r="U994" s="87" t="s">
        <v>450</v>
      </c>
      <c r="V994" s="91">
        <f t="shared" si="115"/>
        <v>345.2848387182421</v>
      </c>
    </row>
    <row r="995" spans="1:22" ht="16">
      <c r="A995" s="35">
        <v>2019</v>
      </c>
      <c r="B995" s="36">
        <v>43542</v>
      </c>
      <c r="C995" s="38" t="s">
        <v>397</v>
      </c>
      <c r="D995" s="38" t="s">
        <v>367</v>
      </c>
      <c r="E995" s="12">
        <v>1</v>
      </c>
      <c r="F995" s="37">
        <v>0.47777777777777802</v>
      </c>
      <c r="G995" s="12">
        <v>32</v>
      </c>
      <c r="H995" s="12" t="s">
        <v>233</v>
      </c>
      <c r="I995" s="38" t="str">
        <f>VLOOKUP(H995,'Species List'!A$2:J$202,2,0)</f>
        <v>Blackbar soldierfish</v>
      </c>
      <c r="J995" s="38" t="str">
        <f>VLOOKUP(H995,'Species List'!A$2:J$202,3,0)</f>
        <v xml:space="preserve">Myripristis jacobus </v>
      </c>
      <c r="K995" s="38" t="str">
        <f>VLOOKUP(H995,'Species List'!A$2:J$202,4,0)</f>
        <v>Holocentridae</v>
      </c>
      <c r="L995" s="38" t="str">
        <f>VLOOKUP(H995,'Species List'!A$2:J$202,5,0)</f>
        <v>Carnivore</v>
      </c>
      <c r="M995" s="59">
        <v>19</v>
      </c>
      <c r="N995" s="59">
        <v>1</v>
      </c>
      <c r="O995" s="59"/>
      <c r="P995" s="44">
        <f>VLOOKUP(H995,'Species List'!A$2:J$202,6,0)</f>
        <v>1.2019999999999999E-2</v>
      </c>
      <c r="Q995" s="44">
        <f>VLOOKUP(H995,'Species List'!A$2:J$202,7,0)</f>
        <v>3.06</v>
      </c>
      <c r="R995" s="44" t="str">
        <f>VLOOKUP(H995,'Species List'!A$2:J$202,8,0)</f>
        <v>NA</v>
      </c>
      <c r="S995" s="44" t="str">
        <f>VLOOKUP(H995,'Species List'!A$2:J$202,9,0)</f>
        <v>NA</v>
      </c>
      <c r="T995" s="44">
        <f t="shared" si="112"/>
        <v>98.376300490352918</v>
      </c>
      <c r="U995" s="87" t="s">
        <v>450</v>
      </c>
      <c r="V995" s="91">
        <f t="shared" si="115"/>
        <v>98.376300490352918</v>
      </c>
    </row>
    <row r="996" spans="1:22" ht="16">
      <c r="A996" s="35">
        <v>2019</v>
      </c>
      <c r="B996" s="36">
        <v>43542</v>
      </c>
      <c r="C996" s="38" t="s">
        <v>397</v>
      </c>
      <c r="D996" s="38" t="s">
        <v>367</v>
      </c>
      <c r="E996" s="12">
        <v>1</v>
      </c>
      <c r="F996" s="37">
        <v>0.47777777777777802</v>
      </c>
      <c r="G996" s="12">
        <v>32</v>
      </c>
      <c r="H996" s="12" t="s">
        <v>310</v>
      </c>
      <c r="I996" s="38" t="str">
        <f>VLOOKUP(H996,'Species List'!A$2:J$202,2,0)</f>
        <v>Yellowhead Wrasse</v>
      </c>
      <c r="J996" s="38" t="str">
        <f>VLOOKUP(H996,'Species List'!A$2:J$202,3,0)</f>
        <v>Halichoeres garnoti</v>
      </c>
      <c r="K996" s="38" t="str">
        <f>VLOOKUP(H996,'Species List'!A$2:J$202,4,0)</f>
        <v>Labridae</v>
      </c>
      <c r="L996" s="38" t="str">
        <f>VLOOKUP(H996,'Species List'!A$2:J$202,5,0)</f>
        <v>Carnivore</v>
      </c>
      <c r="M996" s="59">
        <v>3</v>
      </c>
      <c r="N996" s="59">
        <v>1</v>
      </c>
      <c r="O996" s="59"/>
      <c r="P996" s="44">
        <f>VLOOKUP(H996,'Species List'!A$2:J$202,6,0)</f>
        <v>0.01</v>
      </c>
      <c r="Q996" s="44">
        <f>VLOOKUP(H996,'Species List'!A$2:J$202,7,0)</f>
        <v>3.13</v>
      </c>
      <c r="R996" s="44" t="str">
        <f>VLOOKUP(H996,'Species List'!A$2:J$202,8,0)</f>
        <v>NA</v>
      </c>
      <c r="S996" s="44" t="str">
        <f>VLOOKUP(H996,'Species List'!A$2:J$202,9,0)</f>
        <v>NA</v>
      </c>
      <c r="T996" s="44">
        <f t="shared" si="112"/>
        <v>0.3114508548769428</v>
      </c>
      <c r="U996" s="87" t="s">
        <v>450</v>
      </c>
      <c r="V996" s="91">
        <f t="shared" si="115"/>
        <v>0.3114508548769428</v>
      </c>
    </row>
    <row r="997" spans="1:22" ht="16">
      <c r="A997" s="35">
        <v>2019</v>
      </c>
      <c r="B997" s="36">
        <v>43542</v>
      </c>
      <c r="C997" s="38" t="s">
        <v>397</v>
      </c>
      <c r="D997" s="38" t="s">
        <v>367</v>
      </c>
      <c r="E997" s="12">
        <v>1</v>
      </c>
      <c r="F997" s="37">
        <v>0.47777777777777802</v>
      </c>
      <c r="G997" s="12">
        <v>32</v>
      </c>
      <c r="H997" s="12" t="s">
        <v>310</v>
      </c>
      <c r="I997" s="38" t="str">
        <f>VLOOKUP(H997,'Species List'!A$2:J$202,2,0)</f>
        <v>Yellowhead Wrasse</v>
      </c>
      <c r="J997" s="38" t="str">
        <f>VLOOKUP(H997,'Species List'!A$2:J$202,3,0)</f>
        <v>Halichoeres garnoti</v>
      </c>
      <c r="K997" s="38" t="str">
        <f>VLOOKUP(H997,'Species List'!A$2:J$202,4,0)</f>
        <v>Labridae</v>
      </c>
      <c r="L997" s="38" t="str">
        <f>VLOOKUP(H997,'Species List'!A$2:J$202,5,0)</f>
        <v>Carnivore</v>
      </c>
      <c r="M997" s="59">
        <v>6</v>
      </c>
      <c r="N997" s="59">
        <v>1</v>
      </c>
      <c r="O997" s="59"/>
      <c r="P997" s="44">
        <f>VLOOKUP(H997,'Species List'!A$2:J$202,6,0)</f>
        <v>0.01</v>
      </c>
      <c r="Q997" s="44">
        <f>VLOOKUP(H997,'Species List'!A$2:J$202,7,0)</f>
        <v>3.13</v>
      </c>
      <c r="R997" s="44" t="str">
        <f>VLOOKUP(H997,'Species List'!A$2:J$202,8,0)</f>
        <v>NA</v>
      </c>
      <c r="S997" s="44" t="str">
        <f>VLOOKUP(H997,'Species List'!A$2:J$202,9,0)</f>
        <v>NA</v>
      </c>
      <c r="T997" s="44">
        <f t="shared" si="112"/>
        <v>2.7265496699528886</v>
      </c>
      <c r="U997" s="87" t="s">
        <v>450</v>
      </c>
      <c r="V997" s="91">
        <f t="shared" si="115"/>
        <v>2.7265496699528886</v>
      </c>
    </row>
    <row r="998" spans="1:22" ht="16">
      <c r="A998" s="35">
        <v>2019</v>
      </c>
      <c r="B998" s="36">
        <v>43542</v>
      </c>
      <c r="C998" s="38" t="s">
        <v>397</v>
      </c>
      <c r="D998" s="38" t="s">
        <v>367</v>
      </c>
      <c r="E998" s="12">
        <v>1</v>
      </c>
      <c r="F998" s="37">
        <v>0.47777777777777802</v>
      </c>
      <c r="G998" s="12">
        <v>32</v>
      </c>
      <c r="H998" s="12" t="s">
        <v>253</v>
      </c>
      <c r="I998" s="38" t="str">
        <f>VLOOKUP(H998,'Species List'!A$2:J$202,2,0)</f>
        <v>French Grunt</v>
      </c>
      <c r="J998" s="38" t="str">
        <f>VLOOKUP(H998,'Species List'!A$2:J$202,3,0)</f>
        <v>Haemulon flavolineatum</v>
      </c>
      <c r="K998" s="38" t="str">
        <f>VLOOKUP(H998,'Species List'!A$2:J$202,4,0)</f>
        <v>Haemulidae</v>
      </c>
      <c r="L998" s="38" t="str">
        <f>VLOOKUP(H998,'Species List'!A$2:J$202,5,0)</f>
        <v>Carnivore</v>
      </c>
      <c r="M998" s="59">
        <v>17</v>
      </c>
      <c r="N998" s="59">
        <v>1</v>
      </c>
      <c r="O998" s="59"/>
      <c r="P998" s="44">
        <f>VLOOKUP(H998,'Species List'!A$2:J$202,6,0)</f>
        <v>1.349E-2</v>
      </c>
      <c r="Q998" s="44">
        <f>VLOOKUP(H998,'Species List'!A$2:J$202,7,0)</f>
        <v>3</v>
      </c>
      <c r="R998" s="44" t="str">
        <f>VLOOKUP(H998,'Species List'!A$2:J$202,8,0)</f>
        <v>NA</v>
      </c>
      <c r="S998" s="44" t="str">
        <f>VLOOKUP(H998,'Species List'!A$2:J$202,9,0)</f>
        <v>NA</v>
      </c>
      <c r="T998" s="44">
        <f t="shared" si="112"/>
        <v>66.27637</v>
      </c>
      <c r="U998" s="87" t="s">
        <v>450</v>
      </c>
      <c r="V998" s="91">
        <f t="shared" si="115"/>
        <v>66.27637</v>
      </c>
    </row>
    <row r="999" spans="1:22" ht="16">
      <c r="A999" s="35">
        <v>2019</v>
      </c>
      <c r="B999" s="36">
        <v>43542</v>
      </c>
      <c r="C999" s="38" t="s">
        <v>397</v>
      </c>
      <c r="D999" s="38" t="s">
        <v>367</v>
      </c>
      <c r="E999" s="12">
        <v>1</v>
      </c>
      <c r="F999" s="37">
        <v>0.47777777777777802</v>
      </c>
      <c r="G999" s="12">
        <v>32</v>
      </c>
      <c r="H999" s="12" t="s">
        <v>238</v>
      </c>
      <c r="I999" s="38" t="str">
        <f>VLOOKUP(H999,'Species List'!A$2:J$202,2,0)</f>
        <v>Bluehead Wrasse</v>
      </c>
      <c r="J999" s="38" t="str">
        <f>VLOOKUP(H999,'Species List'!A$2:J$202,3,0)</f>
        <v>Thalassoma bifasciatum</v>
      </c>
      <c r="K999" s="38" t="str">
        <f>VLOOKUP(H999,'Species List'!A$2:J$202,4,0)</f>
        <v>Labridae</v>
      </c>
      <c r="L999" s="38" t="str">
        <f>VLOOKUP(H999,'Species List'!A$2:J$202,5,0)</f>
        <v>Carnivore</v>
      </c>
      <c r="M999" s="59">
        <v>4</v>
      </c>
      <c r="N999" s="59">
        <v>12</v>
      </c>
      <c r="O999" s="59"/>
      <c r="P999" s="44">
        <f>VLOOKUP(H999,'Species List'!A$2:J$202,6,0)</f>
        <v>8.9099999999999995E-3</v>
      </c>
      <c r="Q999" s="44">
        <f>VLOOKUP(H999,'Species List'!A$2:J$202,7,0)</f>
        <v>3.01</v>
      </c>
      <c r="R999" s="44" t="str">
        <f>VLOOKUP(H999,'Species List'!A$2:J$202,8,0)</f>
        <v>NA</v>
      </c>
      <c r="S999" s="44" t="str">
        <f>VLOOKUP(H999,'Species List'!A$2:J$202,9,0)</f>
        <v>NA</v>
      </c>
      <c r="T999" s="44">
        <f t="shared" si="112"/>
        <v>0.5782002537554658</v>
      </c>
      <c r="U999" s="87" t="s">
        <v>450</v>
      </c>
      <c r="V999" s="91">
        <f t="shared" si="115"/>
        <v>6.9384030450655896</v>
      </c>
    </row>
    <row r="1000" spans="1:22" ht="16">
      <c r="A1000" s="35">
        <v>2019</v>
      </c>
      <c r="B1000" s="36">
        <v>43542</v>
      </c>
      <c r="C1000" s="38" t="s">
        <v>397</v>
      </c>
      <c r="D1000" s="38" t="s">
        <v>367</v>
      </c>
      <c r="E1000" s="12">
        <v>1</v>
      </c>
      <c r="F1000" s="37">
        <v>0.47777777777777802</v>
      </c>
      <c r="G1000" s="12">
        <v>32</v>
      </c>
      <c r="H1000" s="12" t="s">
        <v>310</v>
      </c>
      <c r="I1000" s="38" t="str">
        <f>VLOOKUP(H1000,'Species List'!A$2:J$202,2,0)</f>
        <v>Yellowhead Wrasse</v>
      </c>
      <c r="J1000" s="38" t="str">
        <f>VLOOKUP(H1000,'Species List'!A$2:J$202,3,0)</f>
        <v>Halichoeres garnoti</v>
      </c>
      <c r="K1000" s="38" t="str">
        <f>VLOOKUP(H1000,'Species List'!A$2:J$202,4,0)</f>
        <v>Labridae</v>
      </c>
      <c r="L1000" s="38" t="str">
        <f>VLOOKUP(H1000,'Species List'!A$2:J$202,5,0)</f>
        <v>Carnivore</v>
      </c>
      <c r="M1000" s="59">
        <v>3</v>
      </c>
      <c r="N1000" s="59">
        <v>1</v>
      </c>
      <c r="O1000" s="59"/>
      <c r="P1000" s="44">
        <f>VLOOKUP(H1000,'Species List'!A$2:J$202,6,0)</f>
        <v>0.01</v>
      </c>
      <c r="Q1000" s="44">
        <f>VLOOKUP(H1000,'Species List'!A$2:J$202,7,0)</f>
        <v>3.13</v>
      </c>
      <c r="R1000" s="44" t="str">
        <f>VLOOKUP(H1000,'Species List'!A$2:J$202,8,0)</f>
        <v>NA</v>
      </c>
      <c r="S1000" s="44" t="str">
        <f>VLOOKUP(H1000,'Species List'!A$2:J$202,9,0)</f>
        <v>NA</v>
      </c>
      <c r="T1000" s="44">
        <f t="shared" si="112"/>
        <v>0.3114508548769428</v>
      </c>
      <c r="U1000" s="87" t="s">
        <v>450</v>
      </c>
      <c r="V1000" s="91">
        <f t="shared" si="115"/>
        <v>0.3114508548769428</v>
      </c>
    </row>
    <row r="1001" spans="1:22" ht="16">
      <c r="A1001" s="35">
        <v>2019</v>
      </c>
      <c r="B1001" s="36">
        <v>43542</v>
      </c>
      <c r="C1001" s="38" t="s">
        <v>397</v>
      </c>
      <c r="D1001" s="38" t="s">
        <v>367</v>
      </c>
      <c r="E1001" s="12">
        <v>1</v>
      </c>
      <c r="F1001" s="37">
        <v>0.47777777777777802</v>
      </c>
      <c r="G1001" s="12">
        <v>32</v>
      </c>
      <c r="H1001" s="12" t="s">
        <v>233</v>
      </c>
      <c r="I1001" s="38" t="str">
        <f>VLOOKUP(H1001,'Species List'!A$2:J$202,2,0)</f>
        <v>Blackbar soldierfish</v>
      </c>
      <c r="J1001" s="38" t="str">
        <f>VLOOKUP(H1001,'Species List'!A$2:J$202,3,0)</f>
        <v xml:space="preserve">Myripristis jacobus </v>
      </c>
      <c r="K1001" s="38" t="str">
        <f>VLOOKUP(H1001,'Species List'!A$2:J$202,4,0)</f>
        <v>Holocentridae</v>
      </c>
      <c r="L1001" s="38" t="str">
        <f>VLOOKUP(H1001,'Species List'!A$2:J$202,5,0)</f>
        <v>Carnivore</v>
      </c>
      <c r="M1001" s="59">
        <v>16</v>
      </c>
      <c r="N1001" s="59">
        <v>1</v>
      </c>
      <c r="O1001" s="59"/>
      <c r="P1001" s="44">
        <f>VLOOKUP(H1001,'Species List'!A$2:J$202,6,0)</f>
        <v>1.2019999999999999E-2</v>
      </c>
      <c r="Q1001" s="44">
        <f>VLOOKUP(H1001,'Species List'!A$2:J$202,7,0)</f>
        <v>3.06</v>
      </c>
      <c r="R1001" s="44" t="str">
        <f>VLOOKUP(H1001,'Species List'!A$2:J$202,8,0)</f>
        <v>NA</v>
      </c>
      <c r="S1001" s="44" t="str">
        <f>VLOOKUP(H1001,'Species List'!A$2:J$202,9,0)</f>
        <v>NA</v>
      </c>
      <c r="T1001" s="44">
        <f t="shared" si="112"/>
        <v>58.144898213408602</v>
      </c>
      <c r="U1001" s="87" t="s">
        <v>450</v>
      </c>
      <c r="V1001" s="91">
        <f t="shared" si="115"/>
        <v>58.144898213408602</v>
      </c>
    </row>
    <row r="1002" spans="1:22" ht="16">
      <c r="A1002" s="35">
        <v>2019</v>
      </c>
      <c r="B1002" s="36">
        <v>43542</v>
      </c>
      <c r="C1002" s="38" t="s">
        <v>397</v>
      </c>
      <c r="D1002" s="38" t="s">
        <v>367</v>
      </c>
      <c r="E1002" s="12">
        <v>1</v>
      </c>
      <c r="F1002" s="37">
        <v>0.47777777777777802</v>
      </c>
      <c r="G1002" s="12">
        <v>32</v>
      </c>
      <c r="H1002" s="12" t="s">
        <v>302</v>
      </c>
      <c r="I1002" s="38" t="str">
        <f>VLOOKUP(H1002,'Species List'!A$2:J$202,2,0)</f>
        <v>Stoplight Parrotfish</v>
      </c>
      <c r="J1002" s="38" t="str">
        <f>VLOOKUP(H1002,'Species List'!A$2:J$202,3,0)</f>
        <v>Sparisoma viride</v>
      </c>
      <c r="K1002" s="38" t="str">
        <f>VLOOKUP(H1002,'Species List'!A$2:J$202,4,0)</f>
        <v>Scaridae</v>
      </c>
      <c r="L1002" s="38" t="str">
        <f>VLOOKUP(H1002,'Species List'!A$2:J$202,5,0)</f>
        <v>Herbivore</v>
      </c>
      <c r="M1002" s="59">
        <v>29</v>
      </c>
      <c r="N1002" s="59">
        <v>1</v>
      </c>
      <c r="O1002" s="59" t="s">
        <v>369</v>
      </c>
      <c r="P1002" s="44">
        <f>VLOOKUP(H1002,'Species List'!A$2:J$202,6,0)</f>
        <v>1.38E-2</v>
      </c>
      <c r="Q1002" s="44">
        <f>VLOOKUP(H1002,'Species List'!A$2:J$202,7,0)</f>
        <v>3.04</v>
      </c>
      <c r="R1002" s="44">
        <f>VLOOKUP(H1002,'Species List'!A$2:J$202,8,0)</f>
        <v>-4.4317000000000002</v>
      </c>
      <c r="S1002" s="44">
        <f>VLOOKUP(H1002,'Species List'!A$2:J$202,9,0)</f>
        <v>2.9051</v>
      </c>
      <c r="T1002" s="44">
        <f t="shared" si="112"/>
        <v>385.09599325522657</v>
      </c>
      <c r="U1002" s="88">
        <f t="shared" ref="U1002:U1013" si="116">10^(R1002+(S1002*LOG(M1002*10)))</f>
        <v>527.00219453145235</v>
      </c>
      <c r="V1002" s="91">
        <f t="shared" ref="V1002:V1013" si="117">N1002*U1002</f>
        <v>527.00219453145235</v>
      </c>
    </row>
    <row r="1003" spans="1:22" ht="16">
      <c r="A1003" s="35">
        <v>2019</v>
      </c>
      <c r="B1003" s="36">
        <v>43542</v>
      </c>
      <c r="C1003" s="38" t="s">
        <v>397</v>
      </c>
      <c r="D1003" s="38" t="s">
        <v>367</v>
      </c>
      <c r="E1003" s="12">
        <v>1</v>
      </c>
      <c r="F1003" s="37">
        <v>0.47777777777777802</v>
      </c>
      <c r="G1003" s="12">
        <v>32</v>
      </c>
      <c r="H1003" s="12" t="s">
        <v>302</v>
      </c>
      <c r="I1003" s="38" t="str">
        <f>VLOOKUP(H1003,'Species List'!A$2:J$202,2,0)</f>
        <v>Stoplight Parrotfish</v>
      </c>
      <c r="J1003" s="38" t="str">
        <f>VLOOKUP(H1003,'Species List'!A$2:J$202,3,0)</f>
        <v>Sparisoma viride</v>
      </c>
      <c r="K1003" s="38" t="str">
        <f>VLOOKUP(H1003,'Species List'!A$2:J$202,4,0)</f>
        <v>Scaridae</v>
      </c>
      <c r="L1003" s="38" t="str">
        <f>VLOOKUP(H1003,'Species List'!A$2:J$202,5,0)</f>
        <v>Herbivore</v>
      </c>
      <c r="M1003" s="59">
        <v>30</v>
      </c>
      <c r="N1003" s="59">
        <v>1</v>
      </c>
      <c r="O1003" s="59" t="s">
        <v>369</v>
      </c>
      <c r="P1003" s="44">
        <f>VLOOKUP(H1003,'Species List'!A$2:J$202,6,0)</f>
        <v>1.38E-2</v>
      </c>
      <c r="Q1003" s="44">
        <f>VLOOKUP(H1003,'Species List'!A$2:J$202,7,0)</f>
        <v>3.04</v>
      </c>
      <c r="R1003" s="44">
        <f>VLOOKUP(H1003,'Species List'!A$2:J$202,8,0)</f>
        <v>-4.4317000000000002</v>
      </c>
      <c r="S1003" s="44">
        <f>VLOOKUP(H1003,'Species List'!A$2:J$202,9,0)</f>
        <v>2.9051</v>
      </c>
      <c r="T1003" s="44">
        <f t="shared" si="112"/>
        <v>426.90151962585236</v>
      </c>
      <c r="U1003" s="88">
        <f t="shared" si="116"/>
        <v>581.54718397712224</v>
      </c>
      <c r="V1003" s="91">
        <f t="shared" si="117"/>
        <v>581.54718397712224</v>
      </c>
    </row>
    <row r="1004" spans="1:22" ht="16">
      <c r="A1004" s="35">
        <v>2019</v>
      </c>
      <c r="B1004" s="36">
        <v>43542</v>
      </c>
      <c r="C1004" s="38" t="s">
        <v>397</v>
      </c>
      <c r="D1004" s="38" t="s">
        <v>367</v>
      </c>
      <c r="E1004" s="12">
        <v>1</v>
      </c>
      <c r="F1004" s="37">
        <v>0.47777777777777802</v>
      </c>
      <c r="G1004" s="12">
        <v>32</v>
      </c>
      <c r="H1004" s="12" t="s">
        <v>280</v>
      </c>
      <c r="I1004" s="38" t="str">
        <f>VLOOKUP(H1004,'Species List'!A$2:J$202,2,0)</f>
        <v>Redband Parrotfish</v>
      </c>
      <c r="J1004" s="38" t="str">
        <f>VLOOKUP(H1004,'Species List'!A$2:J$202,3,0)</f>
        <v>Sparisoma aurofrenatum</v>
      </c>
      <c r="K1004" s="38" t="str">
        <f>VLOOKUP(H1004,'Species List'!A$2:J$202,4,0)</f>
        <v>Scaridae</v>
      </c>
      <c r="L1004" s="38" t="str">
        <f>VLOOKUP(H1004,'Species List'!A$2:J$202,5,0)</f>
        <v>Herbivore</v>
      </c>
      <c r="M1004" s="59">
        <v>18</v>
      </c>
      <c r="N1004" s="59">
        <v>1</v>
      </c>
      <c r="O1004" s="59" t="s">
        <v>369</v>
      </c>
      <c r="P1004" s="44">
        <f>VLOOKUP(H1004,'Species List'!A$2:J$202,6,0)</f>
        <v>1.072E-2</v>
      </c>
      <c r="Q1004" s="44">
        <f>VLOOKUP(H1004,'Species List'!A$2:J$202,7,0)</f>
        <v>3.12</v>
      </c>
      <c r="R1004" s="44">
        <f>VLOOKUP(H1004,'Species List'!A$2:J$202,8,0)</f>
        <v>-4.0781000000000001</v>
      </c>
      <c r="S1004" s="44">
        <f>VLOOKUP(H1004,'Species List'!A$2:J$202,9,0)</f>
        <v>2.7437999999999998</v>
      </c>
      <c r="T1004" s="44">
        <f t="shared" si="112"/>
        <v>88.43923988864465</v>
      </c>
      <c r="U1004" s="88">
        <f t="shared" si="116"/>
        <v>128.80024807719036</v>
      </c>
      <c r="V1004" s="91">
        <f t="shared" si="117"/>
        <v>128.80024807719036</v>
      </c>
    </row>
    <row r="1005" spans="1:22" ht="16">
      <c r="A1005" s="35">
        <v>2019</v>
      </c>
      <c r="B1005" s="36">
        <v>43542</v>
      </c>
      <c r="C1005" s="38" t="s">
        <v>397</v>
      </c>
      <c r="D1005" s="38" t="s">
        <v>367</v>
      </c>
      <c r="E1005" s="12">
        <v>1</v>
      </c>
      <c r="F1005" s="37">
        <v>0.47777777777777802</v>
      </c>
      <c r="G1005" s="12">
        <v>32</v>
      </c>
      <c r="H1005" s="12" t="s">
        <v>274</v>
      </c>
      <c r="I1005" s="38" t="str">
        <f>VLOOKUP(H1005,'Species List'!A$2:J$202,2,0)</f>
        <v>Princess Parrotfish</v>
      </c>
      <c r="J1005" s="38" t="str">
        <f>VLOOKUP(H1005,'Species List'!A$2:J$202,3,0)</f>
        <v>Scarus taeniopterus</v>
      </c>
      <c r="K1005" s="38" t="str">
        <f>VLOOKUP(H1005,'Species List'!A$2:J$202,4,0)</f>
        <v>Scaridae</v>
      </c>
      <c r="L1005" s="38" t="str">
        <f>VLOOKUP(H1005,'Species List'!A$2:J$202,5,0)</f>
        <v>Herbivore</v>
      </c>
      <c r="M1005" s="59">
        <v>17</v>
      </c>
      <c r="N1005" s="59">
        <v>2</v>
      </c>
      <c r="O1005" s="59" t="s">
        <v>368</v>
      </c>
      <c r="P1005" s="44">
        <f>VLOOKUP(H1005,'Species List'!A$2:J$202,6,0)</f>
        <v>3.3500000000000002E-2</v>
      </c>
      <c r="Q1005" s="44">
        <f>VLOOKUP(H1005,'Species List'!A$2:J$202,7,0)</f>
        <v>2.7086000000000001</v>
      </c>
      <c r="R1005" s="44">
        <f>VLOOKUP(H1005,'Species List'!A$2:J$202,8,0)</f>
        <v>-3.2256999999999998</v>
      </c>
      <c r="S1005" s="44">
        <f>VLOOKUP(H1005,'Species List'!A$2:J$202,9,0)</f>
        <v>2.3852000000000002</v>
      </c>
      <c r="T1005" s="44">
        <f t="shared" si="112"/>
        <v>72.083979665360687</v>
      </c>
      <c r="U1005" s="88">
        <f t="shared" si="116"/>
        <v>124.27013418228138</v>
      </c>
      <c r="V1005" s="91">
        <f t="shared" si="117"/>
        <v>248.54026836456276</v>
      </c>
    </row>
    <row r="1006" spans="1:22" ht="16">
      <c r="A1006" s="35">
        <v>2019</v>
      </c>
      <c r="B1006" s="36">
        <v>43542</v>
      </c>
      <c r="C1006" s="38" t="s">
        <v>397</v>
      </c>
      <c r="D1006" s="38" t="s">
        <v>367</v>
      </c>
      <c r="E1006" s="12">
        <v>1</v>
      </c>
      <c r="F1006" s="37">
        <v>0.47777777777777802</v>
      </c>
      <c r="G1006" s="12">
        <v>32</v>
      </c>
      <c r="H1006" s="12" t="s">
        <v>302</v>
      </c>
      <c r="I1006" s="38" t="str">
        <f>VLOOKUP(H1006,'Species List'!A$2:J$202,2,0)</f>
        <v>Stoplight Parrotfish</v>
      </c>
      <c r="J1006" s="38" t="str">
        <f>VLOOKUP(H1006,'Species List'!A$2:J$202,3,0)</f>
        <v>Sparisoma viride</v>
      </c>
      <c r="K1006" s="38" t="str">
        <f>VLOOKUP(H1006,'Species List'!A$2:J$202,4,0)</f>
        <v>Scaridae</v>
      </c>
      <c r="L1006" s="38" t="str">
        <f>VLOOKUP(H1006,'Species List'!A$2:J$202,5,0)</f>
        <v>Herbivore</v>
      </c>
      <c r="M1006" s="59">
        <v>20</v>
      </c>
      <c r="N1006" s="59">
        <v>1</v>
      </c>
      <c r="O1006" s="59" t="s">
        <v>368</v>
      </c>
      <c r="P1006" s="44">
        <f>VLOOKUP(H1006,'Species List'!A$2:J$202,6,0)</f>
        <v>1.38E-2</v>
      </c>
      <c r="Q1006" s="44">
        <f>VLOOKUP(H1006,'Species List'!A$2:J$202,7,0)</f>
        <v>3.04</v>
      </c>
      <c r="R1006" s="44">
        <f>VLOOKUP(H1006,'Species List'!A$2:J$202,8,0)</f>
        <v>-4.4317000000000002</v>
      </c>
      <c r="S1006" s="44">
        <f>VLOOKUP(H1006,'Species List'!A$2:J$202,9,0)</f>
        <v>2.9051</v>
      </c>
      <c r="T1006" s="44">
        <f t="shared" si="112"/>
        <v>124.45440510662077</v>
      </c>
      <c r="U1006" s="88">
        <f t="shared" si="116"/>
        <v>179.06975540636282</v>
      </c>
      <c r="V1006" s="91">
        <f t="shared" si="117"/>
        <v>179.06975540636282</v>
      </c>
    </row>
    <row r="1007" spans="1:22" ht="16">
      <c r="A1007" s="35">
        <v>2019</v>
      </c>
      <c r="B1007" s="36">
        <v>43542</v>
      </c>
      <c r="C1007" s="38" t="s">
        <v>397</v>
      </c>
      <c r="D1007" s="38" t="s">
        <v>367</v>
      </c>
      <c r="E1007" s="12">
        <v>1</v>
      </c>
      <c r="F1007" s="37">
        <v>0.47777777777777802</v>
      </c>
      <c r="G1007" s="12">
        <v>32</v>
      </c>
      <c r="H1007" s="12" t="s">
        <v>302</v>
      </c>
      <c r="I1007" s="38" t="str">
        <f>VLOOKUP(H1007,'Species List'!A$2:J$202,2,0)</f>
        <v>Stoplight Parrotfish</v>
      </c>
      <c r="J1007" s="38" t="str">
        <f>VLOOKUP(H1007,'Species List'!A$2:J$202,3,0)</f>
        <v>Sparisoma viride</v>
      </c>
      <c r="K1007" s="38" t="str">
        <f>VLOOKUP(H1007,'Species List'!A$2:J$202,4,0)</f>
        <v>Scaridae</v>
      </c>
      <c r="L1007" s="38" t="str">
        <f>VLOOKUP(H1007,'Species List'!A$2:J$202,5,0)</f>
        <v>Herbivore</v>
      </c>
      <c r="M1007" s="59">
        <v>23</v>
      </c>
      <c r="N1007" s="59">
        <v>1</v>
      </c>
      <c r="O1007" s="59" t="s">
        <v>368</v>
      </c>
      <c r="P1007" s="44">
        <f>VLOOKUP(H1007,'Species List'!A$2:J$202,6,0)</f>
        <v>1.38E-2</v>
      </c>
      <c r="Q1007" s="44">
        <f>VLOOKUP(H1007,'Species List'!A$2:J$202,7,0)</f>
        <v>3.04</v>
      </c>
      <c r="R1007" s="44">
        <f>VLOOKUP(H1007,'Species List'!A$2:J$202,8,0)</f>
        <v>-4.4317000000000002</v>
      </c>
      <c r="S1007" s="44">
        <f>VLOOKUP(H1007,'Species List'!A$2:J$202,9,0)</f>
        <v>2.9051</v>
      </c>
      <c r="T1007" s="44">
        <f t="shared" si="112"/>
        <v>190.34072005024225</v>
      </c>
      <c r="U1007" s="88">
        <f t="shared" si="116"/>
        <v>268.75437106326598</v>
      </c>
      <c r="V1007" s="91">
        <f t="shared" si="117"/>
        <v>268.75437106326598</v>
      </c>
    </row>
    <row r="1008" spans="1:22" ht="16">
      <c r="A1008" s="35">
        <v>2019</v>
      </c>
      <c r="B1008" s="36">
        <v>43542</v>
      </c>
      <c r="C1008" s="38" t="s">
        <v>397</v>
      </c>
      <c r="D1008" s="38" t="s">
        <v>367</v>
      </c>
      <c r="E1008" s="12">
        <v>1</v>
      </c>
      <c r="F1008" s="37">
        <v>0.47777777777777802</v>
      </c>
      <c r="G1008" s="12">
        <v>32</v>
      </c>
      <c r="H1008" s="12" t="s">
        <v>249</v>
      </c>
      <c r="I1008" s="38" t="str">
        <f>VLOOKUP(H1008,'Species List'!A$2:J$202,2,0)</f>
        <v>Doctorfish</v>
      </c>
      <c r="J1008" s="38" t="str">
        <f>VLOOKUP(H1008,'Species List'!A$2:J$202,3,0)</f>
        <v>Acanthurus chirurgus</v>
      </c>
      <c r="K1008" s="38" t="str">
        <f>VLOOKUP(H1008,'Species List'!A$2:J$202,4,0)</f>
        <v>Acanthuridae</v>
      </c>
      <c r="L1008" s="38" t="str">
        <f>VLOOKUP(H1008,'Species List'!A$2:J$202,5,0)</f>
        <v>Herbivore</v>
      </c>
      <c r="M1008" s="59">
        <v>19</v>
      </c>
      <c r="N1008" s="59">
        <v>1</v>
      </c>
      <c r="O1008" s="59"/>
      <c r="P1008" s="44">
        <f>VLOOKUP(H1008,'Species List'!A$2:J$202,6,0)</f>
        <v>2.0889999999999999E-2</v>
      </c>
      <c r="Q1008" s="44">
        <f>VLOOKUP(H1008,'Species List'!A$2:J$202,7,0)</f>
        <v>2.96</v>
      </c>
      <c r="R1008" s="44">
        <f>VLOOKUP(H1008,'Species List'!A$2:J$202,8,0)</f>
        <v>-2.4262000000000001</v>
      </c>
      <c r="S1008" s="44">
        <f>VLOOKUP(H1008,'Species List'!A$2:J$202,9,0)</f>
        <v>2.0768</v>
      </c>
      <c r="T1008" s="44">
        <f t="shared" si="112"/>
        <v>127.36470639848481</v>
      </c>
      <c r="U1008" s="88">
        <f t="shared" si="116"/>
        <v>202.44892660536834</v>
      </c>
      <c r="V1008" s="91">
        <f t="shared" si="117"/>
        <v>202.44892660536834</v>
      </c>
    </row>
    <row r="1009" spans="1:22" ht="16">
      <c r="A1009" s="35">
        <v>2019</v>
      </c>
      <c r="B1009" s="36">
        <v>43542</v>
      </c>
      <c r="C1009" s="38" t="s">
        <v>397</v>
      </c>
      <c r="D1009" s="38" t="s">
        <v>367</v>
      </c>
      <c r="E1009" s="12">
        <v>1</v>
      </c>
      <c r="F1009" s="37">
        <v>0.47777777777777802</v>
      </c>
      <c r="G1009" s="12">
        <v>32</v>
      </c>
      <c r="H1009" s="12" t="s">
        <v>302</v>
      </c>
      <c r="I1009" s="38" t="str">
        <f>VLOOKUP(H1009,'Species List'!A$2:J$202,2,0)</f>
        <v>Stoplight Parrotfish</v>
      </c>
      <c r="J1009" s="38" t="str">
        <f>VLOOKUP(H1009,'Species List'!A$2:J$202,3,0)</f>
        <v>Sparisoma viride</v>
      </c>
      <c r="K1009" s="38" t="str">
        <f>VLOOKUP(H1009,'Species List'!A$2:J$202,4,0)</f>
        <v>Scaridae</v>
      </c>
      <c r="L1009" s="38" t="str">
        <f>VLOOKUP(H1009,'Species List'!A$2:J$202,5,0)</f>
        <v>Herbivore</v>
      </c>
      <c r="M1009" s="59">
        <v>19</v>
      </c>
      <c r="N1009" s="59">
        <v>1</v>
      </c>
      <c r="O1009" s="59" t="s">
        <v>368</v>
      </c>
      <c r="P1009" s="44">
        <f>VLOOKUP(H1009,'Species List'!A$2:J$202,6,0)</f>
        <v>1.38E-2</v>
      </c>
      <c r="Q1009" s="44">
        <f>VLOOKUP(H1009,'Species List'!A$2:J$202,7,0)</f>
        <v>3.04</v>
      </c>
      <c r="R1009" s="44">
        <f>VLOOKUP(H1009,'Species List'!A$2:J$202,8,0)</f>
        <v>-4.4317000000000002</v>
      </c>
      <c r="S1009" s="44">
        <f>VLOOKUP(H1009,'Species List'!A$2:J$202,9,0)</f>
        <v>2.9051</v>
      </c>
      <c r="T1009" s="44">
        <f t="shared" si="112"/>
        <v>106.48539183224881</v>
      </c>
      <c r="U1009" s="88">
        <f t="shared" si="116"/>
        <v>154.2790962414671</v>
      </c>
      <c r="V1009" s="91">
        <f t="shared" si="117"/>
        <v>154.2790962414671</v>
      </c>
    </row>
    <row r="1010" spans="1:22" ht="16">
      <c r="A1010" s="35">
        <v>2019</v>
      </c>
      <c r="B1010" s="36">
        <v>43542</v>
      </c>
      <c r="C1010" s="38" t="s">
        <v>397</v>
      </c>
      <c r="D1010" s="38" t="s">
        <v>367</v>
      </c>
      <c r="E1010" s="12">
        <v>1</v>
      </c>
      <c r="F1010" s="37">
        <v>0.47777777777777802</v>
      </c>
      <c r="G1010" s="12">
        <v>32</v>
      </c>
      <c r="H1010" s="12" t="s">
        <v>302</v>
      </c>
      <c r="I1010" s="38" t="str">
        <f>VLOOKUP(H1010,'Species List'!A$2:J$202,2,0)</f>
        <v>Stoplight Parrotfish</v>
      </c>
      <c r="J1010" s="38" t="str">
        <f>VLOOKUP(H1010,'Species List'!A$2:J$202,3,0)</f>
        <v>Sparisoma viride</v>
      </c>
      <c r="K1010" s="38" t="str">
        <f>VLOOKUP(H1010,'Species List'!A$2:J$202,4,0)</f>
        <v>Scaridae</v>
      </c>
      <c r="L1010" s="38" t="str">
        <f>VLOOKUP(H1010,'Species List'!A$2:J$202,5,0)</f>
        <v>Herbivore</v>
      </c>
      <c r="M1010" s="59">
        <v>12</v>
      </c>
      <c r="N1010" s="59">
        <v>1</v>
      </c>
      <c r="O1010" s="59" t="s">
        <v>368</v>
      </c>
      <c r="P1010" s="44">
        <f>VLOOKUP(H1010,'Species List'!A$2:J$202,6,0)</f>
        <v>1.38E-2</v>
      </c>
      <c r="Q1010" s="44">
        <f>VLOOKUP(H1010,'Species List'!A$2:J$202,7,0)</f>
        <v>3.04</v>
      </c>
      <c r="R1010" s="44">
        <f>VLOOKUP(H1010,'Species List'!A$2:J$202,8,0)</f>
        <v>-4.4317000000000002</v>
      </c>
      <c r="S1010" s="44">
        <f>VLOOKUP(H1010,'Species List'!A$2:J$202,9,0)</f>
        <v>2.9051</v>
      </c>
      <c r="T1010" s="44">
        <f t="shared" si="112"/>
        <v>26.338441566816869</v>
      </c>
      <c r="U1010" s="88">
        <f t="shared" si="116"/>
        <v>40.600318253552281</v>
      </c>
      <c r="V1010" s="91">
        <f t="shared" si="117"/>
        <v>40.600318253552281</v>
      </c>
    </row>
    <row r="1011" spans="1:22" ht="16">
      <c r="A1011" s="35">
        <v>2019</v>
      </c>
      <c r="B1011" s="36">
        <v>43542</v>
      </c>
      <c r="C1011" s="38" t="s">
        <v>397</v>
      </c>
      <c r="D1011" s="38" t="s">
        <v>367</v>
      </c>
      <c r="E1011" s="12">
        <v>1</v>
      </c>
      <c r="F1011" s="37">
        <v>0.47777777777777802</v>
      </c>
      <c r="G1011" s="12">
        <v>32</v>
      </c>
      <c r="H1011" s="12" t="s">
        <v>274</v>
      </c>
      <c r="I1011" s="38" t="str">
        <f>VLOOKUP(H1011,'Species List'!A$2:J$202,2,0)</f>
        <v>Princess Parrotfish</v>
      </c>
      <c r="J1011" s="38" t="str">
        <f>VLOOKUP(H1011,'Species List'!A$2:J$202,3,0)</f>
        <v>Scarus taeniopterus</v>
      </c>
      <c r="K1011" s="38" t="str">
        <f>VLOOKUP(H1011,'Species List'!A$2:J$202,4,0)</f>
        <v>Scaridae</v>
      </c>
      <c r="L1011" s="38" t="str">
        <f>VLOOKUP(H1011,'Species List'!A$2:J$202,5,0)</f>
        <v>Herbivore</v>
      </c>
      <c r="M1011" s="59">
        <v>24</v>
      </c>
      <c r="N1011" s="59">
        <v>1</v>
      </c>
      <c r="O1011" s="59" t="s">
        <v>369</v>
      </c>
      <c r="P1011" s="44">
        <f>VLOOKUP(H1011,'Species List'!A$2:J$202,6,0)</f>
        <v>3.3500000000000002E-2</v>
      </c>
      <c r="Q1011" s="44">
        <f>VLOOKUP(H1011,'Species List'!A$2:J$202,7,0)</f>
        <v>2.7086000000000001</v>
      </c>
      <c r="R1011" s="44">
        <f>VLOOKUP(H1011,'Species List'!A$2:J$202,8,0)</f>
        <v>-3.2256999999999998</v>
      </c>
      <c r="S1011" s="44">
        <f>VLOOKUP(H1011,'Species List'!A$2:J$202,9,0)</f>
        <v>2.3852000000000002</v>
      </c>
      <c r="T1011" s="44">
        <f t="shared" si="112"/>
        <v>183.4361709463644</v>
      </c>
      <c r="U1011" s="88">
        <f t="shared" si="116"/>
        <v>282.86541679033706</v>
      </c>
      <c r="V1011" s="91">
        <f t="shared" si="117"/>
        <v>282.86541679033706</v>
      </c>
    </row>
    <row r="1012" spans="1:22" ht="16">
      <c r="A1012" s="35">
        <v>2019</v>
      </c>
      <c r="B1012" s="36">
        <v>43542</v>
      </c>
      <c r="C1012" s="38" t="s">
        <v>397</v>
      </c>
      <c r="D1012" s="38" t="s">
        <v>367</v>
      </c>
      <c r="E1012" s="12">
        <v>1</v>
      </c>
      <c r="F1012" s="37">
        <v>0.47777777777777802</v>
      </c>
      <c r="G1012" s="12">
        <v>32</v>
      </c>
      <c r="H1012" s="12" t="s">
        <v>274</v>
      </c>
      <c r="I1012" s="38" t="str">
        <f>VLOOKUP(H1012,'Species List'!A$2:J$202,2,0)</f>
        <v>Princess Parrotfish</v>
      </c>
      <c r="J1012" s="38" t="str">
        <f>VLOOKUP(H1012,'Species List'!A$2:J$202,3,0)</f>
        <v>Scarus taeniopterus</v>
      </c>
      <c r="K1012" s="38" t="str">
        <f>VLOOKUP(H1012,'Species List'!A$2:J$202,4,0)</f>
        <v>Scaridae</v>
      </c>
      <c r="L1012" s="38" t="str">
        <f>VLOOKUP(H1012,'Species List'!A$2:J$202,5,0)</f>
        <v>Herbivore</v>
      </c>
      <c r="M1012" s="59">
        <v>22</v>
      </c>
      <c r="N1012" s="59">
        <v>1</v>
      </c>
      <c r="O1012" s="59" t="s">
        <v>368</v>
      </c>
      <c r="P1012" s="44">
        <f>VLOOKUP(H1012,'Species List'!A$2:J$202,6,0)</f>
        <v>3.3500000000000002E-2</v>
      </c>
      <c r="Q1012" s="44">
        <f>VLOOKUP(H1012,'Species List'!A$2:J$202,7,0)</f>
        <v>2.7086000000000001</v>
      </c>
      <c r="R1012" s="44">
        <f>VLOOKUP(H1012,'Species List'!A$2:J$202,8,0)</f>
        <v>-3.2256999999999998</v>
      </c>
      <c r="S1012" s="44">
        <f>VLOOKUP(H1012,'Species List'!A$2:J$202,9,0)</f>
        <v>2.3852000000000002</v>
      </c>
      <c r="T1012" s="44">
        <f t="shared" si="112"/>
        <v>144.92085256517834</v>
      </c>
      <c r="U1012" s="88">
        <f t="shared" si="116"/>
        <v>229.85109565998633</v>
      </c>
      <c r="V1012" s="91">
        <f t="shared" si="117"/>
        <v>229.85109565998633</v>
      </c>
    </row>
    <row r="1013" spans="1:22" ht="16">
      <c r="A1013" s="35">
        <v>2019</v>
      </c>
      <c r="B1013" s="36">
        <v>43542</v>
      </c>
      <c r="C1013" s="38" t="s">
        <v>397</v>
      </c>
      <c r="D1013" s="38" t="s">
        <v>367</v>
      </c>
      <c r="E1013" s="12">
        <v>1</v>
      </c>
      <c r="F1013" s="37">
        <v>0.47777777777777802</v>
      </c>
      <c r="G1013" s="12">
        <v>32</v>
      </c>
      <c r="H1013" s="12" t="s">
        <v>274</v>
      </c>
      <c r="I1013" s="38" t="str">
        <f>VLOOKUP(H1013,'Species List'!A$2:J$202,2,0)</f>
        <v>Princess Parrotfish</v>
      </c>
      <c r="J1013" s="38" t="str">
        <f>VLOOKUP(H1013,'Species List'!A$2:J$202,3,0)</f>
        <v>Scarus taeniopterus</v>
      </c>
      <c r="K1013" s="38" t="str">
        <f>VLOOKUP(H1013,'Species List'!A$2:J$202,4,0)</f>
        <v>Scaridae</v>
      </c>
      <c r="L1013" s="38" t="str">
        <f>VLOOKUP(H1013,'Species List'!A$2:J$202,5,0)</f>
        <v>Herbivore</v>
      </c>
      <c r="M1013" s="59">
        <v>20</v>
      </c>
      <c r="N1013" s="59">
        <v>1</v>
      </c>
      <c r="O1013" s="59" t="s">
        <v>368</v>
      </c>
      <c r="P1013" s="44">
        <f>VLOOKUP(H1013,'Species List'!A$2:J$202,6,0)</f>
        <v>3.3500000000000002E-2</v>
      </c>
      <c r="Q1013" s="44">
        <f>VLOOKUP(H1013,'Species List'!A$2:J$202,7,0)</f>
        <v>2.7086000000000001</v>
      </c>
      <c r="R1013" s="44">
        <f>VLOOKUP(H1013,'Species List'!A$2:J$202,8,0)</f>
        <v>-3.2256999999999998</v>
      </c>
      <c r="S1013" s="44">
        <f>VLOOKUP(H1013,'Species List'!A$2:J$202,9,0)</f>
        <v>2.3852000000000002</v>
      </c>
      <c r="T1013" s="44">
        <f t="shared" si="112"/>
        <v>111.94756544450011</v>
      </c>
      <c r="U1013" s="88">
        <f t="shared" si="116"/>
        <v>183.11197449783583</v>
      </c>
      <c r="V1013" s="91">
        <f t="shared" si="117"/>
        <v>183.11197449783583</v>
      </c>
    </row>
    <row r="1014" spans="1:22" ht="16">
      <c r="A1014" s="35">
        <v>2019</v>
      </c>
      <c r="B1014" s="36">
        <v>43542</v>
      </c>
      <c r="C1014" s="38" t="s">
        <v>397</v>
      </c>
      <c r="D1014" s="38" t="s">
        <v>367</v>
      </c>
      <c r="E1014" s="12">
        <v>1</v>
      </c>
      <c r="F1014" s="37">
        <v>0.47777777777777802</v>
      </c>
      <c r="G1014" s="12">
        <v>32</v>
      </c>
      <c r="H1014" s="12" t="s">
        <v>242</v>
      </c>
      <c r="I1014" s="38" t="str">
        <f>VLOOKUP(H1014,'Species List'!A$2:J$202,2,0)</f>
        <v xml:space="preserve">Sharp-nose puffer </v>
      </c>
      <c r="J1014" s="38" t="str">
        <f>VLOOKUP(H1014,'Species List'!A$2:J$202,3,0)</f>
        <v>Canthigaster rostrata</v>
      </c>
      <c r="K1014" s="38" t="str">
        <f>VLOOKUP(H1014,'Species List'!A$2:J$202,4,0)</f>
        <v>Tetraodontidae</v>
      </c>
      <c r="L1014" s="38" t="str">
        <f>VLOOKUP(H1014,'Species List'!A$2:J$202,5,0)</f>
        <v>Omnivore</v>
      </c>
      <c r="M1014" s="59">
        <v>5</v>
      </c>
      <c r="N1014" s="59">
        <v>1</v>
      </c>
      <c r="O1014" s="59"/>
      <c r="P1014" s="44">
        <f>VLOOKUP(H1014,'Species List'!A$2:J$202,6,0)</f>
        <v>2.239E-2</v>
      </c>
      <c r="Q1014" s="44">
        <f>VLOOKUP(H1014,'Species List'!A$2:J$202,7,0)</f>
        <v>2.96</v>
      </c>
      <c r="R1014" s="44" t="str">
        <f>VLOOKUP(H1014,'Species List'!A$2:J$202,8,0)</f>
        <v>NA</v>
      </c>
      <c r="S1014" s="44" t="str">
        <f>VLOOKUP(H1014,'Species List'!A$2:J$202,9,0)</f>
        <v>NA</v>
      </c>
      <c r="T1014" s="44">
        <f t="shared" si="112"/>
        <v>2.6242506075131411</v>
      </c>
      <c r="U1014" s="87" t="s">
        <v>450</v>
      </c>
      <c r="V1014" s="91">
        <f t="shared" ref="V1014:V1048" si="118">N1014*T1014</f>
        <v>2.6242506075131411</v>
      </c>
    </row>
    <row r="1015" spans="1:22" ht="16">
      <c r="A1015" s="35">
        <v>2019</v>
      </c>
      <c r="B1015" s="36">
        <v>43542</v>
      </c>
      <c r="C1015" s="38" t="s">
        <v>397</v>
      </c>
      <c r="D1015" s="38" t="s">
        <v>367</v>
      </c>
      <c r="E1015" s="12">
        <v>1</v>
      </c>
      <c r="F1015" s="37">
        <v>0.47777777777777802</v>
      </c>
      <c r="G1015" s="12">
        <v>32</v>
      </c>
      <c r="H1015" s="12" t="s">
        <v>242</v>
      </c>
      <c r="I1015" s="38" t="str">
        <f>VLOOKUP(H1015,'Species List'!A$2:J$202,2,0)</f>
        <v xml:space="preserve">Sharp-nose puffer </v>
      </c>
      <c r="J1015" s="38" t="str">
        <f>VLOOKUP(H1015,'Species List'!A$2:J$202,3,0)</f>
        <v>Canthigaster rostrata</v>
      </c>
      <c r="K1015" s="38" t="str">
        <f>VLOOKUP(H1015,'Species List'!A$2:J$202,4,0)</f>
        <v>Tetraodontidae</v>
      </c>
      <c r="L1015" s="38" t="str">
        <f>VLOOKUP(H1015,'Species List'!A$2:J$202,5,0)</f>
        <v>Omnivore</v>
      </c>
      <c r="M1015" s="59">
        <v>3</v>
      </c>
      <c r="N1015" s="59">
        <v>1</v>
      </c>
      <c r="O1015" s="59"/>
      <c r="P1015" s="44">
        <f>VLOOKUP(H1015,'Species List'!A$2:J$202,6,0)</f>
        <v>2.239E-2</v>
      </c>
      <c r="Q1015" s="44">
        <f>VLOOKUP(H1015,'Species List'!A$2:J$202,7,0)</f>
        <v>2.96</v>
      </c>
      <c r="R1015" s="44" t="str">
        <f>VLOOKUP(H1015,'Species List'!A$2:J$202,8,0)</f>
        <v>NA</v>
      </c>
      <c r="S1015" s="44" t="str">
        <f>VLOOKUP(H1015,'Species List'!A$2:J$202,9,0)</f>
        <v>NA</v>
      </c>
      <c r="T1015" s="44">
        <f t="shared" si="112"/>
        <v>0.57853948885208784</v>
      </c>
      <c r="U1015" s="87" t="s">
        <v>450</v>
      </c>
      <c r="V1015" s="91">
        <f t="shared" si="118"/>
        <v>0.57853948885208784</v>
      </c>
    </row>
    <row r="1016" spans="1:22" ht="16">
      <c r="A1016" s="35">
        <v>2019</v>
      </c>
      <c r="B1016" s="36">
        <v>43542</v>
      </c>
      <c r="C1016" s="38" t="s">
        <v>397</v>
      </c>
      <c r="D1016" s="38" t="s">
        <v>367</v>
      </c>
      <c r="E1016" s="12">
        <v>1</v>
      </c>
      <c r="F1016" s="37">
        <v>0.47777777777777802</v>
      </c>
      <c r="G1016" s="12">
        <v>32</v>
      </c>
      <c r="H1016" s="12" t="s">
        <v>242</v>
      </c>
      <c r="I1016" s="38" t="str">
        <f>VLOOKUP(H1016,'Species List'!A$2:J$202,2,0)</f>
        <v xml:space="preserve">Sharp-nose puffer </v>
      </c>
      <c r="J1016" s="38" t="str">
        <f>VLOOKUP(H1016,'Species List'!A$2:J$202,3,0)</f>
        <v>Canthigaster rostrata</v>
      </c>
      <c r="K1016" s="38" t="str">
        <f>VLOOKUP(H1016,'Species List'!A$2:J$202,4,0)</f>
        <v>Tetraodontidae</v>
      </c>
      <c r="L1016" s="38" t="str">
        <f>VLOOKUP(H1016,'Species List'!A$2:J$202,5,0)</f>
        <v>Omnivore</v>
      </c>
      <c r="M1016" s="59">
        <v>3</v>
      </c>
      <c r="N1016" s="59">
        <v>2</v>
      </c>
      <c r="O1016" s="59"/>
      <c r="P1016" s="44">
        <f>VLOOKUP(H1016,'Species List'!A$2:J$202,6,0)</f>
        <v>2.239E-2</v>
      </c>
      <c r="Q1016" s="44">
        <f>VLOOKUP(H1016,'Species List'!A$2:J$202,7,0)</f>
        <v>2.96</v>
      </c>
      <c r="R1016" s="44" t="str">
        <f>VLOOKUP(H1016,'Species List'!A$2:J$202,8,0)</f>
        <v>NA</v>
      </c>
      <c r="S1016" s="44" t="str">
        <f>VLOOKUP(H1016,'Species List'!A$2:J$202,9,0)</f>
        <v>NA</v>
      </c>
      <c r="T1016" s="44">
        <f t="shared" si="112"/>
        <v>0.57853948885208784</v>
      </c>
      <c r="U1016" s="87" t="s">
        <v>450</v>
      </c>
      <c r="V1016" s="91">
        <f t="shared" si="118"/>
        <v>1.1570789777041757</v>
      </c>
    </row>
    <row r="1017" spans="1:22" ht="16">
      <c r="A1017" s="35">
        <v>2019</v>
      </c>
      <c r="B1017" s="36">
        <v>43542</v>
      </c>
      <c r="C1017" s="38" t="s">
        <v>397</v>
      </c>
      <c r="D1017" s="38" t="s">
        <v>367</v>
      </c>
      <c r="E1017" s="12">
        <v>1</v>
      </c>
      <c r="F1017" s="37">
        <v>0.47777777777777802</v>
      </c>
      <c r="G1017" s="12">
        <v>32</v>
      </c>
      <c r="H1017" s="12" t="s">
        <v>242</v>
      </c>
      <c r="I1017" s="38" t="str">
        <f>VLOOKUP(H1017,'Species List'!A$2:J$202,2,0)</f>
        <v xml:space="preserve">Sharp-nose puffer </v>
      </c>
      <c r="J1017" s="38" t="str">
        <f>VLOOKUP(H1017,'Species List'!A$2:J$202,3,0)</f>
        <v>Canthigaster rostrata</v>
      </c>
      <c r="K1017" s="38" t="str">
        <f>VLOOKUP(H1017,'Species List'!A$2:J$202,4,0)</f>
        <v>Tetraodontidae</v>
      </c>
      <c r="L1017" s="38" t="str">
        <f>VLOOKUP(H1017,'Species List'!A$2:J$202,5,0)</f>
        <v>Omnivore</v>
      </c>
      <c r="M1017" s="59">
        <v>5</v>
      </c>
      <c r="N1017" s="59">
        <v>1</v>
      </c>
      <c r="O1017" s="59"/>
      <c r="P1017" s="44">
        <f>VLOOKUP(H1017,'Species List'!A$2:J$202,6,0)</f>
        <v>2.239E-2</v>
      </c>
      <c r="Q1017" s="44">
        <f>VLOOKUP(H1017,'Species List'!A$2:J$202,7,0)</f>
        <v>2.96</v>
      </c>
      <c r="R1017" s="44" t="str">
        <f>VLOOKUP(H1017,'Species List'!A$2:J$202,8,0)</f>
        <v>NA</v>
      </c>
      <c r="S1017" s="44" t="str">
        <f>VLOOKUP(H1017,'Species List'!A$2:J$202,9,0)</f>
        <v>NA</v>
      </c>
      <c r="T1017" s="44">
        <f t="shared" si="112"/>
        <v>2.6242506075131411</v>
      </c>
      <c r="U1017" s="87" t="s">
        <v>450</v>
      </c>
      <c r="V1017" s="91">
        <f t="shared" si="118"/>
        <v>2.6242506075131411</v>
      </c>
    </row>
    <row r="1018" spans="1:22" ht="16">
      <c r="A1018" s="35">
        <v>2019</v>
      </c>
      <c r="B1018" s="36">
        <v>43542</v>
      </c>
      <c r="C1018" s="38" t="s">
        <v>397</v>
      </c>
      <c r="D1018" s="38" t="s">
        <v>367</v>
      </c>
      <c r="E1018" s="12">
        <v>1</v>
      </c>
      <c r="F1018" s="37">
        <v>0.47777777777777802</v>
      </c>
      <c r="G1018" s="12">
        <v>32</v>
      </c>
      <c r="H1018" s="12" t="s">
        <v>247</v>
      </c>
      <c r="I1018" s="38" t="str">
        <f>VLOOKUP(H1018,'Species List'!A$2:J$202,2,0)</f>
        <v>Creole Wrasse</v>
      </c>
      <c r="J1018" s="38" t="str">
        <f>VLOOKUP(H1018,'Species List'!A$2:J$202,3,0)</f>
        <v>Clepticus parrae</v>
      </c>
      <c r="K1018" s="38" t="str">
        <f>VLOOKUP(H1018,'Species List'!A$2:J$202,4,0)</f>
        <v>Labridae</v>
      </c>
      <c r="L1018" s="38" t="str">
        <f>VLOOKUP(H1018,'Species List'!A$2:J$202,5,0)</f>
        <v>Planktivore</v>
      </c>
      <c r="M1018" s="59">
        <v>16</v>
      </c>
      <c r="N1018" s="59">
        <v>1</v>
      </c>
      <c r="O1018" s="59"/>
      <c r="P1018" s="44">
        <f>VLOOKUP(H1018,'Species List'!A$2:J$202,6,0)</f>
        <v>9.5499999999999995E-3</v>
      </c>
      <c r="Q1018" s="44">
        <f>VLOOKUP(H1018,'Species List'!A$2:J$202,7,0)</f>
        <v>3.05</v>
      </c>
      <c r="R1018" s="44" t="str">
        <f>VLOOKUP(H1018,'Species List'!A$2:J$202,8,0)</f>
        <v>NA</v>
      </c>
      <c r="S1018" s="44" t="str">
        <f>VLOOKUP(H1018,'Species List'!A$2:J$202,9,0)</f>
        <v>NA</v>
      </c>
      <c r="T1018" s="44">
        <f t="shared" si="112"/>
        <v>44.933403812747983</v>
      </c>
      <c r="U1018" s="87" t="s">
        <v>450</v>
      </c>
      <c r="V1018" s="91">
        <f t="shared" si="118"/>
        <v>44.933403812747983</v>
      </c>
    </row>
    <row r="1019" spans="1:22" ht="16">
      <c r="A1019" s="35">
        <v>2019</v>
      </c>
      <c r="B1019" s="36">
        <v>43542</v>
      </c>
      <c r="C1019" s="38" t="s">
        <v>397</v>
      </c>
      <c r="D1019" s="38" t="s">
        <v>367</v>
      </c>
      <c r="E1019" s="12">
        <v>1</v>
      </c>
      <c r="F1019" s="37">
        <v>0.47777777777777802</v>
      </c>
      <c r="G1019" s="12">
        <v>32</v>
      </c>
      <c r="H1019" s="12" t="s">
        <v>239</v>
      </c>
      <c r="I1019" s="38" t="str">
        <f>VLOOKUP(H1019,'Species List'!A$2:J$202,2,0)</f>
        <v>Brown Chromis</v>
      </c>
      <c r="J1019" s="38" t="str">
        <f>VLOOKUP(H1019,'Species List'!A$2:J$202,3,0)</f>
        <v>Chromis multilineata</v>
      </c>
      <c r="K1019" s="38" t="str">
        <f>VLOOKUP(H1019,'Species List'!A$2:J$202,4,0)</f>
        <v>Pomacentridae</v>
      </c>
      <c r="L1019" s="38" t="str">
        <f>VLOOKUP(H1019,'Species List'!A$2:J$202,5,0)</f>
        <v>Planktivore</v>
      </c>
      <c r="M1019" s="59">
        <v>13</v>
      </c>
      <c r="N1019" s="59">
        <v>25</v>
      </c>
      <c r="O1019" s="59"/>
      <c r="P1019" s="44">
        <f>VLOOKUP(H1019,'Species List'!A$2:J$202,6,0)</f>
        <v>1.4789999999999999E-2</v>
      </c>
      <c r="Q1019" s="44">
        <f>VLOOKUP(H1019,'Species List'!A$2:J$202,7,0)</f>
        <v>2.98</v>
      </c>
      <c r="R1019" s="44" t="str">
        <f>VLOOKUP(H1019,'Species List'!A$2:J$202,8,0)</f>
        <v>NA</v>
      </c>
      <c r="S1019" s="44" t="str">
        <f>VLOOKUP(H1019,'Species List'!A$2:J$202,9,0)</f>
        <v>NA</v>
      </c>
      <c r="T1019" s="44">
        <f t="shared" si="112"/>
        <v>30.868772770933074</v>
      </c>
      <c r="U1019" s="87" t="s">
        <v>450</v>
      </c>
      <c r="V1019" s="91">
        <f t="shared" si="118"/>
        <v>771.71931927332685</v>
      </c>
    </row>
    <row r="1020" spans="1:22" ht="16">
      <c r="A1020" s="35">
        <v>2019</v>
      </c>
      <c r="B1020" s="36">
        <v>43542</v>
      </c>
      <c r="C1020" s="38" t="s">
        <v>397</v>
      </c>
      <c r="D1020" s="38" t="s">
        <v>367</v>
      </c>
      <c r="E1020" s="12">
        <v>2</v>
      </c>
      <c r="F1020" s="37">
        <v>0.48402777777777778</v>
      </c>
      <c r="G1020" s="12">
        <v>30</v>
      </c>
      <c r="H1020" s="12" t="s">
        <v>264</v>
      </c>
      <c r="I1020" s="38" t="str">
        <f>VLOOKUP(H1020,'Species List'!A$2:J$202,2,0)</f>
        <v>Sand diver (prev. lizardfish)</v>
      </c>
      <c r="J1020" s="38" t="str">
        <f>VLOOKUP(H1020,'Species List'!A$2:J$202,3,0)</f>
        <v>Synodus intermedius</v>
      </c>
      <c r="K1020" s="38" t="str">
        <f>VLOOKUP(H1020,'Species List'!A$2:J$202,4,0)</f>
        <v>Synodontidae</v>
      </c>
      <c r="L1020" s="38" t="str">
        <f>VLOOKUP(H1020,'Species List'!A$2:J$202,5,0)</f>
        <v>Carnivore</v>
      </c>
      <c r="M1020" s="59">
        <v>37</v>
      </c>
      <c r="N1020" s="59">
        <v>1</v>
      </c>
      <c r="O1020" s="59"/>
      <c r="P1020" s="44">
        <f>VLOOKUP(H1020,'Species List'!A$2:J$202,6,0)</f>
        <v>3.8E-3</v>
      </c>
      <c r="Q1020" s="44">
        <f>VLOOKUP(H1020,'Species List'!A$2:J$202,7,0)</f>
        <v>3.21</v>
      </c>
      <c r="R1020" s="44" t="str">
        <f>VLOOKUP(H1020,'Species List'!A$2:J$202,8,0)</f>
        <v>NA</v>
      </c>
      <c r="S1020" s="44" t="str">
        <f>VLOOKUP(H1020,'Species List'!A$2:J$202,9,0)</f>
        <v>NA</v>
      </c>
      <c r="T1020" s="44">
        <f t="shared" si="112"/>
        <v>410.87633754566156</v>
      </c>
      <c r="U1020" s="87" t="s">
        <v>450</v>
      </c>
      <c r="V1020" s="91">
        <f t="shared" si="118"/>
        <v>410.87633754566156</v>
      </c>
    </row>
    <row r="1021" spans="1:22" ht="16">
      <c r="A1021" s="35">
        <v>2019</v>
      </c>
      <c r="B1021" s="36">
        <v>43542</v>
      </c>
      <c r="C1021" s="38" t="s">
        <v>397</v>
      </c>
      <c r="D1021" s="38" t="s">
        <v>367</v>
      </c>
      <c r="E1021" s="12">
        <v>2</v>
      </c>
      <c r="F1021" s="37">
        <v>0.484027777777778</v>
      </c>
      <c r="G1021" s="12">
        <v>30</v>
      </c>
      <c r="H1021" s="12" t="s">
        <v>246</v>
      </c>
      <c r="I1021" s="38" t="str">
        <f>VLOOKUP(H1021,'Species List'!A$2:J$202,2,0)</f>
        <v>Creole Fish</v>
      </c>
      <c r="J1021" s="38" t="str">
        <f>VLOOKUP(H1021,'Species List'!A$2:J$202,3,0)</f>
        <v>Paranthias furcifer</v>
      </c>
      <c r="K1021" s="38" t="str">
        <f>VLOOKUP(H1021,'Species List'!A$2:J$202,4,0)</f>
        <v>Serranidae</v>
      </c>
      <c r="L1021" s="38" t="str">
        <f>VLOOKUP(H1021,'Species List'!A$2:J$202,5,0)</f>
        <v>Carnivore</v>
      </c>
      <c r="M1021" s="59">
        <v>19</v>
      </c>
      <c r="N1021" s="59">
        <v>1</v>
      </c>
      <c r="O1021" s="59"/>
      <c r="P1021" s="44">
        <f>VLOOKUP(H1021,'Species List'!A$2:J$202,6,0)</f>
        <v>1.35E-2</v>
      </c>
      <c r="Q1021" s="44">
        <f>VLOOKUP(H1021,'Species List'!A$2:J$202,7,0)</f>
        <v>3.0430000000000001</v>
      </c>
      <c r="R1021" s="44" t="str">
        <f>VLOOKUP(H1021,'Species List'!A$2:J$202,8,0)</f>
        <v>NA</v>
      </c>
      <c r="S1021" s="44" t="str">
        <f>VLOOKUP(H1021,'Species List'!A$2:J$202,9,0)</f>
        <v>NA</v>
      </c>
      <c r="T1021" s="44">
        <f t="shared" si="112"/>
        <v>105.09473905509115</v>
      </c>
      <c r="U1021" s="87" t="s">
        <v>450</v>
      </c>
      <c r="V1021" s="91">
        <f t="shared" si="118"/>
        <v>105.09473905509115</v>
      </c>
    </row>
    <row r="1022" spans="1:22" ht="16">
      <c r="A1022" s="35">
        <v>2019</v>
      </c>
      <c r="B1022" s="36">
        <v>43542</v>
      </c>
      <c r="C1022" s="38" t="s">
        <v>397</v>
      </c>
      <c r="D1022" s="38" t="s">
        <v>367</v>
      </c>
      <c r="E1022" s="12">
        <v>2</v>
      </c>
      <c r="F1022" s="37">
        <v>0.484027777777778</v>
      </c>
      <c r="G1022" s="12">
        <v>30</v>
      </c>
      <c r="H1022" s="12" t="s">
        <v>246</v>
      </c>
      <c r="I1022" s="38" t="str">
        <f>VLOOKUP(H1022,'Species List'!A$2:J$202,2,0)</f>
        <v>Creole Fish</v>
      </c>
      <c r="J1022" s="38" t="str">
        <f>VLOOKUP(H1022,'Species List'!A$2:J$202,3,0)</f>
        <v>Paranthias furcifer</v>
      </c>
      <c r="K1022" s="38" t="str">
        <f>VLOOKUP(H1022,'Species List'!A$2:J$202,4,0)</f>
        <v>Serranidae</v>
      </c>
      <c r="L1022" s="38" t="str">
        <f>VLOOKUP(H1022,'Species List'!A$2:J$202,5,0)</f>
        <v>Carnivore</v>
      </c>
      <c r="M1022" s="59">
        <v>20</v>
      </c>
      <c r="N1022" s="59">
        <v>1</v>
      </c>
      <c r="O1022" s="59"/>
      <c r="P1022" s="44">
        <f>VLOOKUP(H1022,'Species List'!A$2:J$202,6,0)</f>
        <v>1.35E-2</v>
      </c>
      <c r="Q1022" s="44">
        <f>VLOOKUP(H1022,'Species List'!A$2:J$202,7,0)</f>
        <v>3.0430000000000001</v>
      </c>
      <c r="R1022" s="44" t="str">
        <f>VLOOKUP(H1022,'Species List'!A$2:J$202,8,0)</f>
        <v>NA</v>
      </c>
      <c r="S1022" s="44" t="str">
        <f>VLOOKUP(H1022,'Species List'!A$2:J$202,9,0)</f>
        <v>NA</v>
      </c>
      <c r="T1022" s="44">
        <f t="shared" si="112"/>
        <v>122.8479872322426</v>
      </c>
      <c r="U1022" s="87" t="s">
        <v>450</v>
      </c>
      <c r="V1022" s="91">
        <f t="shared" si="118"/>
        <v>122.8479872322426</v>
      </c>
    </row>
    <row r="1023" spans="1:22" ht="16">
      <c r="A1023" s="35">
        <v>2019</v>
      </c>
      <c r="B1023" s="36">
        <v>43542</v>
      </c>
      <c r="C1023" s="38" t="s">
        <v>397</v>
      </c>
      <c r="D1023" s="38" t="s">
        <v>367</v>
      </c>
      <c r="E1023" s="12">
        <v>2</v>
      </c>
      <c r="F1023" s="37">
        <v>0.484027777777778</v>
      </c>
      <c r="G1023" s="12">
        <v>30</v>
      </c>
      <c r="H1023" s="12" t="s">
        <v>256</v>
      </c>
      <c r="I1023" s="38" t="str">
        <f>VLOOKUP(H1023,'Species List'!A$2:J$202,2,0)</f>
        <v>Graysby</v>
      </c>
      <c r="J1023" s="38" t="str">
        <f>VLOOKUP(H1023,'Species List'!A$2:J$202,3,0)</f>
        <v>Cephalopholis cruentata</v>
      </c>
      <c r="K1023" s="38" t="str">
        <f>VLOOKUP(H1023,'Species List'!A$2:J$202,4,0)</f>
        <v>Serranidae</v>
      </c>
      <c r="L1023" s="38" t="str">
        <f>VLOOKUP(H1023,'Species List'!A$2:J$202,5,0)</f>
        <v>Carnivore</v>
      </c>
      <c r="M1023" s="59">
        <v>19</v>
      </c>
      <c r="N1023" s="59">
        <v>1</v>
      </c>
      <c r="O1023" s="59"/>
      <c r="P1023" s="44">
        <f>VLOOKUP(H1023,'Species List'!A$2:J$202,6,0)</f>
        <v>1.1220000000000001E-2</v>
      </c>
      <c r="Q1023" s="44">
        <f>VLOOKUP(H1023,'Species List'!A$2:J$202,7,0)</f>
        <v>3.07</v>
      </c>
      <c r="R1023" s="44" t="str">
        <f>VLOOKUP(H1023,'Species List'!A$2:J$202,8,0)</f>
        <v>NA</v>
      </c>
      <c r="S1023" s="44" t="str">
        <f>VLOOKUP(H1023,'Species List'!A$2:J$202,9,0)</f>
        <v>NA</v>
      </c>
      <c r="T1023" s="44">
        <f t="shared" si="112"/>
        <v>94.572835830450003</v>
      </c>
      <c r="U1023" s="87" t="s">
        <v>450</v>
      </c>
      <c r="V1023" s="91">
        <f t="shared" si="118"/>
        <v>94.572835830450003</v>
      </c>
    </row>
    <row r="1024" spans="1:22" ht="16">
      <c r="A1024" s="35">
        <v>2019</v>
      </c>
      <c r="B1024" s="36">
        <v>43542</v>
      </c>
      <c r="C1024" s="38" t="s">
        <v>397</v>
      </c>
      <c r="D1024" s="38" t="s">
        <v>367</v>
      </c>
      <c r="E1024" s="12">
        <v>2</v>
      </c>
      <c r="F1024" s="37">
        <v>0.484027777777778</v>
      </c>
      <c r="G1024" s="12">
        <v>30</v>
      </c>
      <c r="H1024" s="12" t="s">
        <v>398</v>
      </c>
      <c r="I1024" s="38" t="str">
        <f>VLOOKUP(H1024,'Species List'!A$2:J$202,2,0)</f>
        <v>Spotted Goatfish</v>
      </c>
      <c r="J1024" s="38" t="str">
        <f>VLOOKUP(H1024,'Species List'!A$2:J$202,3,0)</f>
        <v>Pseudupeneus maculatus</v>
      </c>
      <c r="K1024" s="38" t="str">
        <f>VLOOKUP(H1024,'Species List'!A$2:J$202,4,0)</f>
        <v>Mullidae</v>
      </c>
      <c r="L1024" s="38" t="str">
        <f>VLOOKUP(H1024,'Species List'!A$2:J$202,5,0)</f>
        <v>Carnivore</v>
      </c>
      <c r="M1024" s="59">
        <v>10</v>
      </c>
      <c r="N1024" s="59">
        <v>1</v>
      </c>
      <c r="O1024" s="59"/>
      <c r="P1024" s="44">
        <f>VLOOKUP(H1024,'Species List'!A$2:J$202,6,0)</f>
        <v>0.01</v>
      </c>
      <c r="Q1024" s="44">
        <f>VLOOKUP(H1024,'Species List'!A$2:J$202,7,0)</f>
        <v>3.12</v>
      </c>
      <c r="R1024" s="44" t="str">
        <f>VLOOKUP(H1024,'Species List'!A$2:J$202,8,0)</f>
        <v>NA</v>
      </c>
      <c r="S1024" s="44" t="str">
        <f>VLOOKUP(H1024,'Species List'!A$2:J$202,9,0)</f>
        <v>NA</v>
      </c>
      <c r="T1024" s="44">
        <f t="shared" si="112"/>
        <v>13.18256738556409</v>
      </c>
      <c r="U1024" s="87" t="s">
        <v>450</v>
      </c>
      <c r="V1024" s="91">
        <f t="shared" si="118"/>
        <v>13.18256738556409</v>
      </c>
    </row>
    <row r="1025" spans="1:22" ht="16">
      <c r="A1025" s="35">
        <v>2019</v>
      </c>
      <c r="B1025" s="36">
        <v>43542</v>
      </c>
      <c r="C1025" s="38" t="s">
        <v>397</v>
      </c>
      <c r="D1025" s="38" t="s">
        <v>367</v>
      </c>
      <c r="E1025" s="12">
        <v>2</v>
      </c>
      <c r="F1025" s="37">
        <v>0.484027777777778</v>
      </c>
      <c r="G1025" s="12">
        <v>30</v>
      </c>
      <c r="H1025" s="12" t="s">
        <v>348</v>
      </c>
      <c r="I1025" s="38" t="str">
        <f>VLOOKUP(H1025,'Species List'!A$2:J$202,2,0)</f>
        <v>Atlantic trumpetfish</v>
      </c>
      <c r="J1025" s="38" t="str">
        <f>VLOOKUP(H1025,'Species List'!A$2:J$202,3,0)</f>
        <v>Aulostomus maculatus</v>
      </c>
      <c r="K1025" s="38" t="str">
        <f>VLOOKUP(H1025,'Species List'!A$2:J$202,4,0)</f>
        <v>Aulostomidae</v>
      </c>
      <c r="L1025" s="38" t="str">
        <f>VLOOKUP(H1025,'Species List'!A$2:J$202,5,0)</f>
        <v>Carnivore</v>
      </c>
      <c r="M1025" s="59">
        <v>26</v>
      </c>
      <c r="N1025" s="59">
        <v>1</v>
      </c>
      <c r="O1025" s="59"/>
      <c r="P1025" s="44">
        <f>VLOOKUP(H1025,'Species List'!A$2:J$202,6,0)</f>
        <v>1E-4</v>
      </c>
      <c r="Q1025" s="44">
        <f>VLOOKUP(H1025,'Species List'!A$2:J$202,7,0)</f>
        <v>3.5539999999999998</v>
      </c>
      <c r="R1025" s="44" t="str">
        <f>VLOOKUP(H1025,'Species List'!A$2:J$202,8,0)</f>
        <v>NA</v>
      </c>
      <c r="S1025" s="44" t="str">
        <f>VLOOKUP(H1025,'Species List'!A$2:J$202,9,0)</f>
        <v>NA</v>
      </c>
      <c r="T1025" s="44">
        <f t="shared" si="112"/>
        <v>10.68600267808916</v>
      </c>
      <c r="U1025" s="87" t="s">
        <v>450</v>
      </c>
      <c r="V1025" s="91">
        <f t="shared" si="118"/>
        <v>10.68600267808916</v>
      </c>
    </row>
    <row r="1026" spans="1:22" ht="16">
      <c r="A1026" s="35">
        <v>2019</v>
      </c>
      <c r="B1026" s="36">
        <v>43542</v>
      </c>
      <c r="C1026" s="38" t="s">
        <v>397</v>
      </c>
      <c r="D1026" s="38" t="s">
        <v>367</v>
      </c>
      <c r="E1026" s="12">
        <v>2</v>
      </c>
      <c r="F1026" s="37">
        <v>0.484027777777778</v>
      </c>
      <c r="G1026" s="12">
        <v>30</v>
      </c>
      <c r="H1026" s="12" t="s">
        <v>233</v>
      </c>
      <c r="I1026" s="38" t="str">
        <f>VLOOKUP(H1026,'Species List'!A$2:J$202,2,0)</f>
        <v>Blackbar soldierfish</v>
      </c>
      <c r="J1026" s="38" t="str">
        <f>VLOOKUP(H1026,'Species List'!A$2:J$202,3,0)</f>
        <v xml:space="preserve">Myripristis jacobus </v>
      </c>
      <c r="K1026" s="38" t="str">
        <f>VLOOKUP(H1026,'Species List'!A$2:J$202,4,0)</f>
        <v>Holocentridae</v>
      </c>
      <c r="L1026" s="38" t="str">
        <f>VLOOKUP(H1026,'Species List'!A$2:J$202,5,0)</f>
        <v>Carnivore</v>
      </c>
      <c r="M1026" s="59">
        <v>18</v>
      </c>
      <c r="N1026" s="59">
        <v>7</v>
      </c>
      <c r="O1026" s="59"/>
      <c r="P1026" s="44">
        <f>VLOOKUP(H1026,'Species List'!A$2:J$202,6,0)</f>
        <v>1.2019999999999999E-2</v>
      </c>
      <c r="Q1026" s="44">
        <f>VLOOKUP(H1026,'Species List'!A$2:J$202,7,0)</f>
        <v>3.06</v>
      </c>
      <c r="R1026" s="44" t="str">
        <f>VLOOKUP(H1026,'Species List'!A$2:J$202,8,0)</f>
        <v>NA</v>
      </c>
      <c r="S1026" s="44" t="str">
        <f>VLOOKUP(H1026,'Species List'!A$2:J$202,9,0)</f>
        <v>NA</v>
      </c>
      <c r="T1026" s="44">
        <f t="shared" ref="T1026:T1089" si="119">P1026*M1026^Q1026</f>
        <v>83.375477327526866</v>
      </c>
      <c r="U1026" s="87" t="s">
        <v>450</v>
      </c>
      <c r="V1026" s="91">
        <f t="shared" si="118"/>
        <v>583.62834129268811</v>
      </c>
    </row>
    <row r="1027" spans="1:22" ht="16">
      <c r="A1027" s="35">
        <v>2019</v>
      </c>
      <c r="B1027" s="36">
        <v>43542</v>
      </c>
      <c r="C1027" s="38" t="s">
        <v>397</v>
      </c>
      <c r="D1027" s="38" t="s">
        <v>367</v>
      </c>
      <c r="E1027" s="12">
        <v>2</v>
      </c>
      <c r="F1027" s="37">
        <v>0.484027777777778</v>
      </c>
      <c r="G1027" s="12">
        <v>30</v>
      </c>
      <c r="H1027" s="12" t="s">
        <v>295</v>
      </c>
      <c r="I1027" s="38" t="str">
        <f>VLOOKUP(H1027,'Species List'!A$2:J$202,2,0)</f>
        <v>Spanish Hogfish</v>
      </c>
      <c r="J1027" s="38" t="str">
        <f>VLOOKUP(H1027,'Species List'!A$2:J$202,3,0)</f>
        <v>Bodianus rufus</v>
      </c>
      <c r="K1027" s="38" t="str">
        <f>VLOOKUP(H1027,'Species List'!A$2:J$202,4,0)</f>
        <v>Labridae</v>
      </c>
      <c r="L1027" s="38" t="str">
        <f>VLOOKUP(H1027,'Species List'!A$2:J$202,5,0)</f>
        <v>Carnivore</v>
      </c>
      <c r="M1027" s="59">
        <v>30</v>
      </c>
      <c r="N1027" s="59">
        <v>1</v>
      </c>
      <c r="O1027" s="59"/>
      <c r="P1027" s="44">
        <f>VLOOKUP(H1027,'Species List'!A$2:J$202,6,0)</f>
        <v>1.44E-2</v>
      </c>
      <c r="Q1027" s="44">
        <f>VLOOKUP(H1027,'Species List'!A$2:J$202,7,0)</f>
        <v>3.0531999999999999</v>
      </c>
      <c r="R1027" s="44" t="str">
        <f>VLOOKUP(H1027,'Species List'!A$2:J$202,8,0)</f>
        <v>NA</v>
      </c>
      <c r="S1027" s="44" t="str">
        <f>VLOOKUP(H1027,'Species List'!A$2:J$202,9,0)</f>
        <v>NA</v>
      </c>
      <c r="T1027" s="44">
        <f t="shared" si="119"/>
        <v>465.91759013867346</v>
      </c>
      <c r="U1027" s="87" t="s">
        <v>450</v>
      </c>
      <c r="V1027" s="91">
        <f t="shared" si="118"/>
        <v>465.91759013867346</v>
      </c>
    </row>
    <row r="1028" spans="1:22" ht="16">
      <c r="A1028" s="35">
        <v>2019</v>
      </c>
      <c r="B1028" s="36">
        <v>43542</v>
      </c>
      <c r="C1028" s="38" t="s">
        <v>397</v>
      </c>
      <c r="D1028" s="38" t="s">
        <v>367</v>
      </c>
      <c r="E1028" s="12">
        <v>2</v>
      </c>
      <c r="F1028" s="37">
        <v>0.484027777777778</v>
      </c>
      <c r="G1028" s="12">
        <v>30</v>
      </c>
      <c r="H1028" s="12" t="s">
        <v>310</v>
      </c>
      <c r="I1028" s="38" t="str">
        <f>VLOOKUP(H1028,'Species List'!A$2:J$202,2,0)</f>
        <v>Yellowhead Wrasse</v>
      </c>
      <c r="J1028" s="38" t="str">
        <f>VLOOKUP(H1028,'Species List'!A$2:J$202,3,0)</f>
        <v>Halichoeres garnoti</v>
      </c>
      <c r="K1028" s="38" t="str">
        <f>VLOOKUP(H1028,'Species List'!A$2:J$202,4,0)</f>
        <v>Labridae</v>
      </c>
      <c r="L1028" s="38" t="str">
        <f>VLOOKUP(H1028,'Species List'!A$2:J$202,5,0)</f>
        <v>Carnivore</v>
      </c>
      <c r="M1028" s="59">
        <v>10</v>
      </c>
      <c r="N1028" s="59">
        <v>1</v>
      </c>
      <c r="O1028" s="59"/>
      <c r="P1028" s="44">
        <f>VLOOKUP(H1028,'Species List'!A$2:J$202,6,0)</f>
        <v>0.01</v>
      </c>
      <c r="Q1028" s="44">
        <f>VLOOKUP(H1028,'Species List'!A$2:J$202,7,0)</f>
        <v>3.13</v>
      </c>
      <c r="R1028" s="44" t="str">
        <f>VLOOKUP(H1028,'Species List'!A$2:J$202,8,0)</f>
        <v>NA</v>
      </c>
      <c r="S1028" s="44" t="str">
        <f>VLOOKUP(H1028,'Species List'!A$2:J$202,9,0)</f>
        <v>NA</v>
      </c>
      <c r="T1028" s="44">
        <f t="shared" si="119"/>
        <v>13.48962882591654</v>
      </c>
      <c r="U1028" s="87" t="s">
        <v>450</v>
      </c>
      <c r="V1028" s="91">
        <f t="shared" si="118"/>
        <v>13.48962882591654</v>
      </c>
    </row>
    <row r="1029" spans="1:22" ht="16">
      <c r="A1029" s="35">
        <v>2019</v>
      </c>
      <c r="B1029" s="36">
        <v>43542</v>
      </c>
      <c r="C1029" s="38" t="s">
        <v>397</v>
      </c>
      <c r="D1029" s="38" t="s">
        <v>367</v>
      </c>
      <c r="E1029" s="12">
        <v>2</v>
      </c>
      <c r="F1029" s="37">
        <v>0.484027777777778</v>
      </c>
      <c r="G1029" s="12">
        <v>30</v>
      </c>
      <c r="H1029" s="12" t="s">
        <v>310</v>
      </c>
      <c r="I1029" s="38" t="str">
        <f>VLOOKUP(H1029,'Species List'!A$2:J$202,2,0)</f>
        <v>Yellowhead Wrasse</v>
      </c>
      <c r="J1029" s="38" t="str">
        <f>VLOOKUP(H1029,'Species List'!A$2:J$202,3,0)</f>
        <v>Halichoeres garnoti</v>
      </c>
      <c r="K1029" s="38" t="str">
        <f>VLOOKUP(H1029,'Species List'!A$2:J$202,4,0)</f>
        <v>Labridae</v>
      </c>
      <c r="L1029" s="38" t="str">
        <f>VLOOKUP(H1029,'Species List'!A$2:J$202,5,0)</f>
        <v>Carnivore</v>
      </c>
      <c r="M1029" s="59">
        <v>3</v>
      </c>
      <c r="N1029" s="59">
        <v>2</v>
      </c>
      <c r="O1029" s="59"/>
      <c r="P1029" s="44">
        <f>VLOOKUP(H1029,'Species List'!A$2:J$202,6,0)</f>
        <v>0.01</v>
      </c>
      <c r="Q1029" s="44">
        <f>VLOOKUP(H1029,'Species List'!A$2:J$202,7,0)</f>
        <v>3.13</v>
      </c>
      <c r="R1029" s="44" t="str">
        <f>VLOOKUP(H1029,'Species List'!A$2:J$202,8,0)</f>
        <v>NA</v>
      </c>
      <c r="S1029" s="44" t="str">
        <f>VLOOKUP(H1029,'Species List'!A$2:J$202,9,0)</f>
        <v>NA</v>
      </c>
      <c r="T1029" s="44">
        <f t="shared" si="119"/>
        <v>0.3114508548769428</v>
      </c>
      <c r="U1029" s="87" t="s">
        <v>450</v>
      </c>
      <c r="V1029" s="91">
        <f t="shared" si="118"/>
        <v>0.62290170975388559</v>
      </c>
    </row>
    <row r="1030" spans="1:22" ht="16">
      <c r="A1030" s="35">
        <v>2019</v>
      </c>
      <c r="B1030" s="36">
        <v>43542</v>
      </c>
      <c r="C1030" s="38" t="s">
        <v>397</v>
      </c>
      <c r="D1030" s="38" t="s">
        <v>367</v>
      </c>
      <c r="E1030" s="12">
        <v>2</v>
      </c>
      <c r="F1030" s="37">
        <v>0.484027777777778</v>
      </c>
      <c r="G1030" s="12">
        <v>30</v>
      </c>
      <c r="H1030" s="12" t="s">
        <v>238</v>
      </c>
      <c r="I1030" s="38" t="str">
        <f>VLOOKUP(H1030,'Species List'!A$2:J$202,2,0)</f>
        <v>Bluehead Wrasse</v>
      </c>
      <c r="J1030" s="38" t="str">
        <f>VLOOKUP(H1030,'Species List'!A$2:J$202,3,0)</f>
        <v>Thalassoma bifasciatum</v>
      </c>
      <c r="K1030" s="38" t="str">
        <f>VLOOKUP(H1030,'Species List'!A$2:J$202,4,0)</f>
        <v>Labridae</v>
      </c>
      <c r="L1030" s="38" t="str">
        <f>VLOOKUP(H1030,'Species List'!A$2:J$202,5,0)</f>
        <v>Carnivore</v>
      </c>
      <c r="M1030" s="59">
        <v>2</v>
      </c>
      <c r="N1030" s="59">
        <v>10</v>
      </c>
      <c r="O1030" s="59"/>
      <c r="P1030" s="44">
        <f>VLOOKUP(H1030,'Species List'!A$2:J$202,6,0)</f>
        <v>8.9099999999999995E-3</v>
      </c>
      <c r="Q1030" s="44">
        <f>VLOOKUP(H1030,'Species List'!A$2:J$202,7,0)</f>
        <v>3.01</v>
      </c>
      <c r="R1030" s="44" t="str">
        <f>VLOOKUP(H1030,'Species List'!A$2:J$202,8,0)</f>
        <v>NA</v>
      </c>
      <c r="S1030" s="44" t="str">
        <f>VLOOKUP(H1030,'Species List'!A$2:J$202,9,0)</f>
        <v>NA</v>
      </c>
      <c r="T1030" s="44">
        <f t="shared" si="119"/>
        <v>7.1775791608042885E-2</v>
      </c>
      <c r="U1030" s="87" t="s">
        <v>450</v>
      </c>
      <c r="V1030" s="91">
        <f t="shared" si="118"/>
        <v>0.71775791608042883</v>
      </c>
    </row>
    <row r="1031" spans="1:22" ht="16">
      <c r="A1031" s="35">
        <v>2019</v>
      </c>
      <c r="B1031" s="36">
        <v>43542</v>
      </c>
      <c r="C1031" s="38" t="s">
        <v>397</v>
      </c>
      <c r="D1031" s="38" t="s">
        <v>367</v>
      </c>
      <c r="E1031" s="12">
        <v>2</v>
      </c>
      <c r="F1031" s="37">
        <v>0.484027777777778</v>
      </c>
      <c r="G1031" s="12">
        <v>30</v>
      </c>
      <c r="H1031" s="12" t="s">
        <v>238</v>
      </c>
      <c r="I1031" s="38" t="str">
        <f>VLOOKUP(H1031,'Species List'!A$2:J$202,2,0)</f>
        <v>Bluehead Wrasse</v>
      </c>
      <c r="J1031" s="38" t="str">
        <f>VLOOKUP(H1031,'Species List'!A$2:J$202,3,0)</f>
        <v>Thalassoma bifasciatum</v>
      </c>
      <c r="K1031" s="38" t="str">
        <f>VLOOKUP(H1031,'Species List'!A$2:J$202,4,0)</f>
        <v>Labridae</v>
      </c>
      <c r="L1031" s="38" t="str">
        <f>VLOOKUP(H1031,'Species List'!A$2:J$202,5,0)</f>
        <v>Carnivore</v>
      </c>
      <c r="M1031" s="59">
        <v>6</v>
      </c>
      <c r="N1031" s="59">
        <v>20</v>
      </c>
      <c r="O1031" s="59"/>
      <c r="P1031" s="44">
        <f>VLOOKUP(H1031,'Species List'!A$2:J$202,6,0)</f>
        <v>8.9099999999999995E-3</v>
      </c>
      <c r="Q1031" s="44">
        <f>VLOOKUP(H1031,'Species List'!A$2:J$202,7,0)</f>
        <v>3.01</v>
      </c>
      <c r="R1031" s="44" t="str">
        <f>VLOOKUP(H1031,'Species List'!A$2:J$202,8,0)</f>
        <v>NA</v>
      </c>
      <c r="S1031" s="44" t="str">
        <f>VLOOKUP(H1031,'Species List'!A$2:J$202,9,0)</f>
        <v>NA</v>
      </c>
      <c r="T1031" s="44">
        <f t="shared" si="119"/>
        <v>1.9593542699963782</v>
      </c>
      <c r="U1031" s="87" t="s">
        <v>450</v>
      </c>
      <c r="V1031" s="91">
        <f t="shared" si="118"/>
        <v>39.187085399927561</v>
      </c>
    </row>
    <row r="1032" spans="1:22" ht="16">
      <c r="A1032" s="35">
        <v>2019</v>
      </c>
      <c r="B1032" s="36">
        <v>43542</v>
      </c>
      <c r="C1032" s="38" t="s">
        <v>397</v>
      </c>
      <c r="D1032" s="38" t="s">
        <v>367</v>
      </c>
      <c r="E1032" s="12">
        <v>2</v>
      </c>
      <c r="F1032" s="37">
        <v>0.484027777777778</v>
      </c>
      <c r="G1032" s="12">
        <v>30</v>
      </c>
      <c r="H1032" s="12" t="s">
        <v>233</v>
      </c>
      <c r="I1032" s="38" t="str">
        <f>VLOOKUP(H1032,'Species List'!A$2:J$202,2,0)</f>
        <v>Blackbar soldierfish</v>
      </c>
      <c r="J1032" s="38" t="str">
        <f>VLOOKUP(H1032,'Species List'!A$2:J$202,3,0)</f>
        <v xml:space="preserve">Myripristis jacobus </v>
      </c>
      <c r="K1032" s="38" t="str">
        <f>VLOOKUP(H1032,'Species List'!A$2:J$202,4,0)</f>
        <v>Holocentridae</v>
      </c>
      <c r="L1032" s="38" t="str">
        <f>VLOOKUP(H1032,'Species List'!A$2:J$202,5,0)</f>
        <v>Carnivore</v>
      </c>
      <c r="M1032" s="59">
        <v>18</v>
      </c>
      <c r="N1032" s="59">
        <v>1</v>
      </c>
      <c r="O1032" s="59"/>
      <c r="P1032" s="44">
        <f>VLOOKUP(H1032,'Species List'!A$2:J$202,6,0)</f>
        <v>1.2019999999999999E-2</v>
      </c>
      <c r="Q1032" s="44">
        <f>VLOOKUP(H1032,'Species List'!A$2:J$202,7,0)</f>
        <v>3.06</v>
      </c>
      <c r="R1032" s="44" t="str">
        <f>VLOOKUP(H1032,'Species List'!A$2:J$202,8,0)</f>
        <v>NA</v>
      </c>
      <c r="S1032" s="44" t="str">
        <f>VLOOKUP(H1032,'Species List'!A$2:J$202,9,0)</f>
        <v>NA</v>
      </c>
      <c r="T1032" s="44">
        <f t="shared" si="119"/>
        <v>83.375477327526866</v>
      </c>
      <c r="U1032" s="87" t="s">
        <v>450</v>
      </c>
      <c r="V1032" s="91">
        <f t="shared" si="118"/>
        <v>83.375477327526866</v>
      </c>
    </row>
    <row r="1033" spans="1:22" ht="16">
      <c r="A1033" s="35">
        <v>2019</v>
      </c>
      <c r="B1033" s="36">
        <v>43542</v>
      </c>
      <c r="C1033" s="38" t="s">
        <v>397</v>
      </c>
      <c r="D1033" s="38" t="s">
        <v>367</v>
      </c>
      <c r="E1033" s="12">
        <v>2</v>
      </c>
      <c r="F1033" s="37">
        <v>0.484027777777778</v>
      </c>
      <c r="G1033" s="12">
        <v>30</v>
      </c>
      <c r="H1033" s="12" t="s">
        <v>224</v>
      </c>
      <c r="I1033" s="38" t="str">
        <f>VLOOKUP(H1033,'Species List'!A$2:J$202,2,0)</f>
        <v>Banded Butterflyfish</v>
      </c>
      <c r="J1033" s="38" t="str">
        <f>VLOOKUP(H1033,'Species List'!A$2:J$202,3,0)</f>
        <v>Chaetodan striatus</v>
      </c>
      <c r="K1033" s="38" t="str">
        <f>VLOOKUP(H1033,'Species List'!A$2:J$202,4,0)</f>
        <v>Chaetodontidae</v>
      </c>
      <c r="L1033" s="38" t="str">
        <f>VLOOKUP(H1033,'Species List'!A$2:J$202,5,0)</f>
        <v>Carnivore</v>
      </c>
      <c r="M1033" s="59">
        <v>12</v>
      </c>
      <c r="N1033" s="59">
        <v>2</v>
      </c>
      <c r="O1033" s="59"/>
      <c r="P1033" s="44">
        <f>VLOOKUP(H1033,'Species List'!A$2:J$202,6,0)</f>
        <v>2.239E-2</v>
      </c>
      <c r="Q1033" s="44">
        <f>VLOOKUP(H1033,'Species List'!A$2:J$202,7,0)</f>
        <v>3.03</v>
      </c>
      <c r="R1033" s="44" t="str">
        <f>VLOOKUP(H1033,'Species List'!A$2:J$202,8,0)</f>
        <v>NA</v>
      </c>
      <c r="S1033" s="44" t="str">
        <f>VLOOKUP(H1033,'Species List'!A$2:J$202,9,0)</f>
        <v>NA</v>
      </c>
      <c r="T1033" s="44">
        <f t="shared" si="119"/>
        <v>41.684372588096089</v>
      </c>
      <c r="U1033" s="87" t="s">
        <v>450</v>
      </c>
      <c r="V1033" s="91">
        <f t="shared" si="118"/>
        <v>83.368745176192178</v>
      </c>
    </row>
    <row r="1034" spans="1:22" ht="16">
      <c r="A1034" s="35">
        <v>2019</v>
      </c>
      <c r="B1034" s="36">
        <v>43542</v>
      </c>
      <c r="C1034" s="38" t="s">
        <v>397</v>
      </c>
      <c r="D1034" s="38" t="s">
        <v>367</v>
      </c>
      <c r="E1034" s="12">
        <v>2</v>
      </c>
      <c r="F1034" s="37">
        <v>0.484027777777778</v>
      </c>
      <c r="G1034" s="12">
        <v>30</v>
      </c>
      <c r="H1034" s="12" t="s">
        <v>253</v>
      </c>
      <c r="I1034" s="38" t="str">
        <f>VLOOKUP(H1034,'Species List'!A$2:J$202,2,0)</f>
        <v>French Grunt</v>
      </c>
      <c r="J1034" s="38" t="str">
        <f>VLOOKUP(H1034,'Species List'!A$2:J$202,3,0)</f>
        <v>Haemulon flavolineatum</v>
      </c>
      <c r="K1034" s="38" t="str">
        <f>VLOOKUP(H1034,'Species List'!A$2:J$202,4,0)</f>
        <v>Haemulidae</v>
      </c>
      <c r="L1034" s="38" t="str">
        <f>VLOOKUP(H1034,'Species List'!A$2:J$202,5,0)</f>
        <v>Carnivore</v>
      </c>
      <c r="M1034" s="59">
        <v>26</v>
      </c>
      <c r="N1034" s="59">
        <v>1</v>
      </c>
      <c r="O1034" s="59"/>
      <c r="P1034" s="44">
        <f>VLOOKUP(H1034,'Species List'!A$2:J$202,6,0)</f>
        <v>1.349E-2</v>
      </c>
      <c r="Q1034" s="44">
        <f>VLOOKUP(H1034,'Species List'!A$2:J$202,7,0)</f>
        <v>3</v>
      </c>
      <c r="R1034" s="44" t="str">
        <f>VLOOKUP(H1034,'Species List'!A$2:J$202,8,0)</f>
        <v>NA</v>
      </c>
      <c r="S1034" s="44" t="str">
        <f>VLOOKUP(H1034,'Species List'!A$2:J$202,9,0)</f>
        <v>NA</v>
      </c>
      <c r="T1034" s="44">
        <f t="shared" si="119"/>
        <v>237.10024000000001</v>
      </c>
      <c r="U1034" s="87" t="s">
        <v>450</v>
      </c>
      <c r="V1034" s="91">
        <f t="shared" si="118"/>
        <v>237.10024000000001</v>
      </c>
    </row>
    <row r="1035" spans="1:22" ht="16">
      <c r="A1035" s="35">
        <v>2019</v>
      </c>
      <c r="B1035" s="36">
        <v>43542</v>
      </c>
      <c r="C1035" s="38" t="s">
        <v>397</v>
      </c>
      <c r="D1035" s="38" t="s">
        <v>367</v>
      </c>
      <c r="E1035" s="12">
        <v>2</v>
      </c>
      <c r="F1035" s="37">
        <v>0.484027777777778</v>
      </c>
      <c r="G1035" s="12">
        <v>30</v>
      </c>
      <c r="H1035" s="12" t="s">
        <v>253</v>
      </c>
      <c r="I1035" s="38" t="str">
        <f>VLOOKUP(H1035,'Species List'!A$2:J$202,2,0)</f>
        <v>French Grunt</v>
      </c>
      <c r="J1035" s="38" t="str">
        <f>VLOOKUP(H1035,'Species List'!A$2:J$202,3,0)</f>
        <v>Haemulon flavolineatum</v>
      </c>
      <c r="K1035" s="38" t="str">
        <f>VLOOKUP(H1035,'Species List'!A$2:J$202,4,0)</f>
        <v>Haemulidae</v>
      </c>
      <c r="L1035" s="38" t="str">
        <f>VLOOKUP(H1035,'Species List'!A$2:J$202,5,0)</f>
        <v>Carnivore</v>
      </c>
      <c r="M1035" s="59">
        <v>20</v>
      </c>
      <c r="N1035" s="59">
        <v>20</v>
      </c>
      <c r="O1035" s="59"/>
      <c r="P1035" s="44">
        <f>VLOOKUP(H1035,'Species List'!A$2:J$202,6,0)</f>
        <v>1.349E-2</v>
      </c>
      <c r="Q1035" s="44">
        <f>VLOOKUP(H1035,'Species List'!A$2:J$202,7,0)</f>
        <v>3</v>
      </c>
      <c r="R1035" s="44" t="str">
        <f>VLOOKUP(H1035,'Species List'!A$2:J$202,8,0)</f>
        <v>NA</v>
      </c>
      <c r="S1035" s="44" t="str">
        <f>VLOOKUP(H1035,'Species List'!A$2:J$202,9,0)</f>
        <v>NA</v>
      </c>
      <c r="T1035" s="44">
        <f t="shared" si="119"/>
        <v>107.92</v>
      </c>
      <c r="U1035" s="87" t="s">
        <v>450</v>
      </c>
      <c r="V1035" s="91">
        <f t="shared" si="118"/>
        <v>2158.4</v>
      </c>
    </row>
    <row r="1036" spans="1:22" ht="16">
      <c r="A1036" s="35">
        <v>2019</v>
      </c>
      <c r="B1036" s="36">
        <v>43542</v>
      </c>
      <c r="C1036" s="38" t="s">
        <v>397</v>
      </c>
      <c r="D1036" s="38" t="s">
        <v>367</v>
      </c>
      <c r="E1036" s="12">
        <v>2</v>
      </c>
      <c r="F1036" s="37">
        <v>0.484027777777778</v>
      </c>
      <c r="G1036" s="12">
        <v>30</v>
      </c>
      <c r="H1036" s="12" t="s">
        <v>253</v>
      </c>
      <c r="I1036" s="38" t="str">
        <f>VLOOKUP(H1036,'Species List'!A$2:J$202,2,0)</f>
        <v>French Grunt</v>
      </c>
      <c r="J1036" s="38" t="str">
        <f>VLOOKUP(H1036,'Species List'!A$2:J$202,3,0)</f>
        <v>Haemulon flavolineatum</v>
      </c>
      <c r="K1036" s="38" t="str">
        <f>VLOOKUP(H1036,'Species List'!A$2:J$202,4,0)</f>
        <v>Haemulidae</v>
      </c>
      <c r="L1036" s="38" t="str">
        <f>VLOOKUP(H1036,'Species List'!A$2:J$202,5,0)</f>
        <v>Carnivore</v>
      </c>
      <c r="M1036" s="59">
        <v>17</v>
      </c>
      <c r="N1036" s="59">
        <v>30</v>
      </c>
      <c r="O1036" s="59"/>
      <c r="P1036" s="44">
        <f>VLOOKUP(H1036,'Species List'!A$2:J$202,6,0)</f>
        <v>1.349E-2</v>
      </c>
      <c r="Q1036" s="44">
        <f>VLOOKUP(H1036,'Species List'!A$2:J$202,7,0)</f>
        <v>3</v>
      </c>
      <c r="R1036" s="44" t="str">
        <f>VLOOKUP(H1036,'Species List'!A$2:J$202,8,0)</f>
        <v>NA</v>
      </c>
      <c r="S1036" s="44" t="str">
        <f>VLOOKUP(H1036,'Species List'!A$2:J$202,9,0)</f>
        <v>NA</v>
      </c>
      <c r="T1036" s="44">
        <f t="shared" si="119"/>
        <v>66.27637</v>
      </c>
      <c r="U1036" s="87" t="s">
        <v>450</v>
      </c>
      <c r="V1036" s="91">
        <f t="shared" si="118"/>
        <v>1988.2910999999999</v>
      </c>
    </row>
    <row r="1037" spans="1:22" ht="16">
      <c r="A1037" s="35">
        <v>2019</v>
      </c>
      <c r="B1037" s="36">
        <v>43542</v>
      </c>
      <c r="C1037" s="38" t="s">
        <v>397</v>
      </c>
      <c r="D1037" s="38" t="s">
        <v>367</v>
      </c>
      <c r="E1037" s="12">
        <v>2</v>
      </c>
      <c r="F1037" s="37">
        <v>0.484027777777778</v>
      </c>
      <c r="G1037" s="12">
        <v>30</v>
      </c>
      <c r="H1037" s="12" t="s">
        <v>233</v>
      </c>
      <c r="I1037" s="38" t="str">
        <f>VLOOKUP(H1037,'Species List'!A$2:J$202,2,0)</f>
        <v>Blackbar soldierfish</v>
      </c>
      <c r="J1037" s="38" t="str">
        <f>VLOOKUP(H1037,'Species List'!A$2:J$202,3,0)</f>
        <v xml:space="preserve">Myripristis jacobus </v>
      </c>
      <c r="K1037" s="38" t="str">
        <f>VLOOKUP(H1037,'Species List'!A$2:J$202,4,0)</f>
        <v>Holocentridae</v>
      </c>
      <c r="L1037" s="38" t="str">
        <f>VLOOKUP(H1037,'Species List'!A$2:J$202,5,0)</f>
        <v>Carnivore</v>
      </c>
      <c r="M1037" s="59">
        <v>20</v>
      </c>
      <c r="N1037" s="59">
        <v>9</v>
      </c>
      <c r="O1037" s="59"/>
      <c r="P1037" s="44">
        <f>VLOOKUP(H1037,'Species List'!A$2:J$202,6,0)</f>
        <v>1.2019999999999999E-2</v>
      </c>
      <c r="Q1037" s="44">
        <f>VLOOKUP(H1037,'Species List'!A$2:J$202,7,0)</f>
        <v>3.06</v>
      </c>
      <c r="R1037" s="44" t="str">
        <f>VLOOKUP(H1037,'Species List'!A$2:J$202,8,0)</f>
        <v>NA</v>
      </c>
      <c r="S1037" s="44" t="str">
        <f>VLOOKUP(H1037,'Species List'!A$2:J$202,9,0)</f>
        <v>NA</v>
      </c>
      <c r="T1037" s="44">
        <f t="shared" si="119"/>
        <v>115.09494623941403</v>
      </c>
      <c r="U1037" s="87" t="s">
        <v>450</v>
      </c>
      <c r="V1037" s="91">
        <f t="shared" si="118"/>
        <v>1035.8545161547263</v>
      </c>
    </row>
    <row r="1038" spans="1:22" ht="16">
      <c r="A1038" s="35">
        <v>2019</v>
      </c>
      <c r="B1038" s="36">
        <v>43542</v>
      </c>
      <c r="C1038" s="38" t="s">
        <v>397</v>
      </c>
      <c r="D1038" s="38" t="s">
        <v>367</v>
      </c>
      <c r="E1038" s="12">
        <v>2</v>
      </c>
      <c r="F1038" s="37">
        <v>0.484027777777778</v>
      </c>
      <c r="G1038" s="12">
        <v>30</v>
      </c>
      <c r="H1038" s="12" t="s">
        <v>295</v>
      </c>
      <c r="I1038" s="38" t="str">
        <f>VLOOKUP(H1038,'Species List'!A$2:J$202,2,0)</f>
        <v>Spanish Hogfish</v>
      </c>
      <c r="J1038" s="38" t="str">
        <f>VLOOKUP(H1038,'Species List'!A$2:J$202,3,0)</f>
        <v>Bodianus rufus</v>
      </c>
      <c r="K1038" s="38" t="str">
        <f>VLOOKUP(H1038,'Species List'!A$2:J$202,4,0)</f>
        <v>Labridae</v>
      </c>
      <c r="L1038" s="38" t="str">
        <f>VLOOKUP(H1038,'Species List'!A$2:J$202,5,0)</f>
        <v>Carnivore</v>
      </c>
      <c r="M1038" s="59">
        <v>19</v>
      </c>
      <c r="N1038" s="59">
        <v>1</v>
      </c>
      <c r="O1038" s="59"/>
      <c r="P1038" s="44">
        <f>VLOOKUP(H1038,'Species List'!A$2:J$202,6,0)</f>
        <v>1.44E-2</v>
      </c>
      <c r="Q1038" s="44">
        <f>VLOOKUP(H1038,'Species List'!A$2:J$202,7,0)</f>
        <v>3.0531999999999999</v>
      </c>
      <c r="R1038" s="44" t="str">
        <f>VLOOKUP(H1038,'Species List'!A$2:J$202,8,0)</f>
        <v>NA</v>
      </c>
      <c r="S1038" s="44" t="str">
        <f>VLOOKUP(H1038,'Species List'!A$2:J$202,9,0)</f>
        <v>NA</v>
      </c>
      <c r="T1038" s="44">
        <f t="shared" si="119"/>
        <v>115.5188845034038</v>
      </c>
      <c r="U1038" s="87" t="s">
        <v>450</v>
      </c>
      <c r="V1038" s="91">
        <f t="shared" si="118"/>
        <v>115.5188845034038</v>
      </c>
    </row>
    <row r="1039" spans="1:22" ht="16">
      <c r="A1039" s="35">
        <v>2019</v>
      </c>
      <c r="B1039" s="36">
        <v>43542</v>
      </c>
      <c r="C1039" s="38" t="s">
        <v>397</v>
      </c>
      <c r="D1039" s="38" t="s">
        <v>367</v>
      </c>
      <c r="E1039" s="12">
        <v>2</v>
      </c>
      <c r="F1039" s="37">
        <v>0.484027777777778</v>
      </c>
      <c r="G1039" s="12">
        <v>30</v>
      </c>
      <c r="H1039" s="12" t="s">
        <v>309</v>
      </c>
      <c r="I1039" s="38" t="str">
        <f>VLOOKUP(H1039,'Species List'!A$2:J$202,2,0)</f>
        <v>Yellowfin Mojarra</v>
      </c>
      <c r="J1039" s="38" t="str">
        <f>VLOOKUP(H1039,'Species List'!A$2:J$202,3,0)</f>
        <v>Gerres cinereus</v>
      </c>
      <c r="K1039" s="38" t="str">
        <f>VLOOKUP(H1039,'Species List'!A$2:J$202,4,0)</f>
        <v>Gerreidae</v>
      </c>
      <c r="L1039" s="38" t="str">
        <f>VLOOKUP(H1039,'Species List'!A$2:J$202,5,0)</f>
        <v>Carnivore</v>
      </c>
      <c r="M1039" s="59">
        <v>20</v>
      </c>
      <c r="N1039" s="59">
        <v>1</v>
      </c>
      <c r="O1039" s="59"/>
      <c r="P1039" s="44">
        <f>VLOOKUP(H1039,'Species List'!A$2:J$202,6,0)</f>
        <v>1.1480000000000001E-2</v>
      </c>
      <c r="Q1039" s="44">
        <f>VLOOKUP(H1039,'Species List'!A$2:J$202,7,0)</f>
        <v>3.07</v>
      </c>
      <c r="R1039" s="44" t="str">
        <f>VLOOKUP(H1039,'Species List'!A$2:J$202,8,0)</f>
        <v>NA</v>
      </c>
      <c r="S1039" s="44" t="str">
        <f>VLOOKUP(H1039,'Species List'!A$2:J$202,9,0)</f>
        <v>NA</v>
      </c>
      <c r="T1039" s="44">
        <f t="shared" si="119"/>
        <v>113.26715044665853</v>
      </c>
      <c r="U1039" s="87" t="s">
        <v>450</v>
      </c>
      <c r="V1039" s="91">
        <f t="shared" si="118"/>
        <v>113.26715044665853</v>
      </c>
    </row>
    <row r="1040" spans="1:22" ht="16">
      <c r="A1040" s="35">
        <v>2019</v>
      </c>
      <c r="B1040" s="36">
        <v>43542</v>
      </c>
      <c r="C1040" s="38" t="s">
        <v>397</v>
      </c>
      <c r="D1040" s="38" t="s">
        <v>367</v>
      </c>
      <c r="E1040" s="12">
        <v>2</v>
      </c>
      <c r="F1040" s="37">
        <v>0.484027777777778</v>
      </c>
      <c r="G1040" s="12">
        <v>30</v>
      </c>
      <c r="H1040" s="12" t="s">
        <v>398</v>
      </c>
      <c r="I1040" s="38" t="str">
        <f>VLOOKUP(H1040,'Species List'!A$2:J$202,2,0)</f>
        <v>Spotted Goatfish</v>
      </c>
      <c r="J1040" s="38" t="str">
        <f>VLOOKUP(H1040,'Species List'!A$2:J$202,3,0)</f>
        <v>Pseudupeneus maculatus</v>
      </c>
      <c r="K1040" s="38" t="str">
        <f>VLOOKUP(H1040,'Species List'!A$2:J$202,4,0)</f>
        <v>Mullidae</v>
      </c>
      <c r="L1040" s="38" t="str">
        <f>VLOOKUP(H1040,'Species List'!A$2:J$202,5,0)</f>
        <v>Carnivore</v>
      </c>
      <c r="M1040" s="59">
        <v>19</v>
      </c>
      <c r="N1040" s="59">
        <v>1</v>
      </c>
      <c r="O1040" s="59"/>
      <c r="P1040" s="44">
        <f>VLOOKUP(H1040,'Species List'!A$2:J$202,6,0)</f>
        <v>0.01</v>
      </c>
      <c r="Q1040" s="44">
        <f>VLOOKUP(H1040,'Species List'!A$2:J$202,7,0)</f>
        <v>3.12</v>
      </c>
      <c r="R1040" s="44" t="str">
        <f>VLOOKUP(H1040,'Species List'!A$2:J$202,8,0)</f>
        <v>NA</v>
      </c>
      <c r="S1040" s="44" t="str">
        <f>VLOOKUP(H1040,'Species List'!A$2:J$202,9,0)</f>
        <v>NA</v>
      </c>
      <c r="T1040" s="44">
        <f t="shared" si="119"/>
        <v>97.658766598873697</v>
      </c>
      <c r="U1040" s="87" t="s">
        <v>450</v>
      </c>
      <c r="V1040" s="91">
        <f t="shared" si="118"/>
        <v>97.658766598873697</v>
      </c>
    </row>
    <row r="1041" spans="1:22" ht="16">
      <c r="A1041" s="35">
        <v>2019</v>
      </c>
      <c r="B1041" s="36">
        <v>43542</v>
      </c>
      <c r="C1041" s="38" t="s">
        <v>397</v>
      </c>
      <c r="D1041" s="38" t="s">
        <v>367</v>
      </c>
      <c r="E1041" s="12">
        <v>2</v>
      </c>
      <c r="F1041" s="37">
        <v>0.484027777777778</v>
      </c>
      <c r="G1041" s="12">
        <v>30</v>
      </c>
      <c r="H1041" s="12" t="s">
        <v>310</v>
      </c>
      <c r="I1041" s="38" t="str">
        <f>VLOOKUP(H1041,'Species List'!A$2:J$202,2,0)</f>
        <v>Yellowhead Wrasse</v>
      </c>
      <c r="J1041" s="38" t="str">
        <f>VLOOKUP(H1041,'Species List'!A$2:J$202,3,0)</f>
        <v>Halichoeres garnoti</v>
      </c>
      <c r="K1041" s="38" t="str">
        <f>VLOOKUP(H1041,'Species List'!A$2:J$202,4,0)</f>
        <v>Labridae</v>
      </c>
      <c r="L1041" s="38" t="str">
        <f>VLOOKUP(H1041,'Species List'!A$2:J$202,5,0)</f>
        <v>Carnivore</v>
      </c>
      <c r="M1041" s="59">
        <v>8</v>
      </c>
      <c r="N1041" s="59">
        <v>2</v>
      </c>
      <c r="O1041" s="59"/>
      <c r="P1041" s="44">
        <f>VLOOKUP(H1041,'Species List'!A$2:J$202,6,0)</f>
        <v>0.01</v>
      </c>
      <c r="Q1041" s="44">
        <f>VLOOKUP(H1041,'Species List'!A$2:J$202,7,0)</f>
        <v>3.13</v>
      </c>
      <c r="R1041" s="44" t="str">
        <f>VLOOKUP(H1041,'Species List'!A$2:J$202,8,0)</f>
        <v>NA</v>
      </c>
      <c r="S1041" s="44" t="str">
        <f>VLOOKUP(H1041,'Species List'!A$2:J$202,9,0)</f>
        <v>NA</v>
      </c>
      <c r="T1041" s="44">
        <f t="shared" si="119"/>
        <v>6.7092142277548126</v>
      </c>
      <c r="U1041" s="87" t="s">
        <v>450</v>
      </c>
      <c r="V1041" s="91">
        <f t="shared" si="118"/>
        <v>13.418428455509625</v>
      </c>
    </row>
    <row r="1042" spans="1:22" ht="16">
      <c r="A1042" s="35">
        <v>2019</v>
      </c>
      <c r="B1042" s="36">
        <v>43542</v>
      </c>
      <c r="C1042" s="38" t="s">
        <v>397</v>
      </c>
      <c r="D1042" s="38" t="s">
        <v>367</v>
      </c>
      <c r="E1042" s="12">
        <v>2</v>
      </c>
      <c r="F1042" s="37">
        <v>0.484027777777778</v>
      </c>
      <c r="G1042" s="12">
        <v>30</v>
      </c>
      <c r="H1042" s="12" t="s">
        <v>268</v>
      </c>
      <c r="I1042" s="38" t="str">
        <f>VLOOKUP(H1042,'Species List'!A$2:J$202,2,0)</f>
        <v>Mahogany Snapper</v>
      </c>
      <c r="J1042" s="38" t="str">
        <f>VLOOKUP(H1042,'Species List'!A$2:J$202,3,0)</f>
        <v>Lutjanus mahogoni</v>
      </c>
      <c r="K1042" s="38" t="str">
        <f>VLOOKUP(H1042,'Species List'!A$2:J$202,4,0)</f>
        <v>Lutjanidae</v>
      </c>
      <c r="L1042" s="38" t="str">
        <f>VLOOKUP(H1042,'Species List'!A$2:J$202,5,0)</f>
        <v>Carnivore</v>
      </c>
      <c r="M1042" s="59">
        <v>22</v>
      </c>
      <c r="N1042" s="59">
        <v>1</v>
      </c>
      <c r="O1042" s="59"/>
      <c r="P1042" s="44">
        <f>VLOOKUP(H1042,'Species List'!A$2:J$202,6,0)</f>
        <v>1.6979999999999999E-2</v>
      </c>
      <c r="Q1042" s="44">
        <f>VLOOKUP(H1042,'Species List'!A$2:J$202,7,0)</f>
        <v>2.96</v>
      </c>
      <c r="R1042" s="44" t="str">
        <f>VLOOKUP(H1042,'Species List'!A$2:J$202,8,0)</f>
        <v>NA</v>
      </c>
      <c r="S1042" s="44" t="str">
        <f>VLOOKUP(H1042,'Species List'!A$2:J$202,9,0)</f>
        <v>NA</v>
      </c>
      <c r="T1042" s="44">
        <f t="shared" si="119"/>
        <v>159.77499813148464</v>
      </c>
      <c r="U1042" s="87" t="s">
        <v>450</v>
      </c>
      <c r="V1042" s="91">
        <f t="shared" si="118"/>
        <v>159.77499813148464</v>
      </c>
    </row>
    <row r="1043" spans="1:22" ht="16">
      <c r="A1043" s="35">
        <v>2019</v>
      </c>
      <c r="B1043" s="36">
        <v>43542</v>
      </c>
      <c r="C1043" s="38" t="s">
        <v>397</v>
      </c>
      <c r="D1043" s="38" t="s">
        <v>367</v>
      </c>
      <c r="E1043" s="12">
        <v>2</v>
      </c>
      <c r="F1043" s="37">
        <v>0.484027777777778</v>
      </c>
      <c r="G1043" s="12">
        <v>30</v>
      </c>
      <c r="H1043" s="12" t="s">
        <v>268</v>
      </c>
      <c r="I1043" s="38" t="str">
        <f>VLOOKUP(H1043,'Species List'!A$2:J$202,2,0)</f>
        <v>Mahogany Snapper</v>
      </c>
      <c r="J1043" s="38" t="str">
        <f>VLOOKUP(H1043,'Species List'!A$2:J$202,3,0)</f>
        <v>Lutjanus mahogoni</v>
      </c>
      <c r="K1043" s="38" t="str">
        <f>VLOOKUP(H1043,'Species List'!A$2:J$202,4,0)</f>
        <v>Lutjanidae</v>
      </c>
      <c r="L1043" s="38" t="str">
        <f>VLOOKUP(H1043,'Species List'!A$2:J$202,5,0)</f>
        <v>Carnivore</v>
      </c>
      <c r="M1043" s="59">
        <v>20</v>
      </c>
      <c r="N1043" s="59">
        <v>2</v>
      </c>
      <c r="O1043" s="59"/>
      <c r="P1043" s="44">
        <f>VLOOKUP(H1043,'Species List'!A$2:J$202,6,0)</f>
        <v>1.6979999999999999E-2</v>
      </c>
      <c r="Q1043" s="44">
        <f>VLOOKUP(H1043,'Species List'!A$2:J$202,7,0)</f>
        <v>2.96</v>
      </c>
      <c r="R1043" s="44" t="str">
        <f>VLOOKUP(H1043,'Species List'!A$2:J$202,8,0)</f>
        <v>NA</v>
      </c>
      <c r="S1043" s="44" t="str">
        <f>VLOOKUP(H1043,'Species List'!A$2:J$202,9,0)</f>
        <v>NA</v>
      </c>
      <c r="T1043" s="44">
        <f t="shared" si="119"/>
        <v>120.49984078227033</v>
      </c>
      <c r="U1043" s="87" t="s">
        <v>450</v>
      </c>
      <c r="V1043" s="91">
        <f t="shared" si="118"/>
        <v>240.99968156454065</v>
      </c>
    </row>
    <row r="1044" spans="1:22" ht="16">
      <c r="A1044" s="35">
        <v>2019</v>
      </c>
      <c r="B1044" s="36">
        <v>43542</v>
      </c>
      <c r="C1044" s="38" t="s">
        <v>397</v>
      </c>
      <c r="D1044" s="38" t="s">
        <v>367</v>
      </c>
      <c r="E1044" s="12">
        <v>2</v>
      </c>
      <c r="F1044" s="37">
        <v>0.484027777777778</v>
      </c>
      <c r="G1044" s="12">
        <v>30</v>
      </c>
      <c r="H1044" s="12" t="s">
        <v>286</v>
      </c>
      <c r="I1044" s="38" t="str">
        <f>VLOOKUP(H1044,'Species List'!A$2:J$202,2,0)</f>
        <v>Schoolmaster snapper</v>
      </c>
      <c r="J1044" s="38" t="str">
        <f>VLOOKUP(H1044,'Species List'!A$2:J$202,3,0)</f>
        <v>Lutjanus apodus</v>
      </c>
      <c r="K1044" s="38" t="str">
        <f>VLOOKUP(H1044,'Species List'!A$2:J$202,4,0)</f>
        <v>Lutjanidae</v>
      </c>
      <c r="L1044" s="38" t="str">
        <f>VLOOKUP(H1044,'Species List'!A$2:J$202,5,0)</f>
        <v>Carnivore</v>
      </c>
      <c r="M1044" s="59">
        <v>23</v>
      </c>
      <c r="N1044" s="59">
        <v>1</v>
      </c>
      <c r="O1044" s="59"/>
      <c r="P1044" s="44">
        <f>VLOOKUP(H1044,'Species List'!A$2:J$202,6,0)</f>
        <v>1.413E-2</v>
      </c>
      <c r="Q1044" s="44">
        <f>VLOOKUP(H1044,'Species List'!A$2:J$202,7,0)</f>
        <v>2.98</v>
      </c>
      <c r="R1044" s="44" t="str">
        <f>VLOOKUP(H1044,'Species List'!A$2:J$202,8,0)</f>
        <v>NA</v>
      </c>
      <c r="S1044" s="44" t="str">
        <f>VLOOKUP(H1044,'Species List'!A$2:J$202,9,0)</f>
        <v>NA</v>
      </c>
      <c r="T1044" s="44">
        <f t="shared" si="119"/>
        <v>161.46972780857686</v>
      </c>
      <c r="U1044" s="87" t="s">
        <v>450</v>
      </c>
      <c r="V1044" s="91">
        <f t="shared" si="118"/>
        <v>161.46972780857686</v>
      </c>
    </row>
    <row r="1045" spans="1:22" ht="16">
      <c r="A1045" s="35">
        <v>2019</v>
      </c>
      <c r="B1045" s="36">
        <v>43542</v>
      </c>
      <c r="C1045" s="38" t="s">
        <v>397</v>
      </c>
      <c r="D1045" s="38" t="s">
        <v>367</v>
      </c>
      <c r="E1045" s="12">
        <v>2</v>
      </c>
      <c r="F1045" s="37">
        <v>0.484027777777778</v>
      </c>
      <c r="G1045" s="12">
        <v>30</v>
      </c>
      <c r="H1045" s="12" t="s">
        <v>238</v>
      </c>
      <c r="I1045" s="38" t="str">
        <f>VLOOKUP(H1045,'Species List'!A$2:J$202,2,0)</f>
        <v>Bluehead Wrasse</v>
      </c>
      <c r="J1045" s="38" t="str">
        <f>VLOOKUP(H1045,'Species List'!A$2:J$202,3,0)</f>
        <v>Thalassoma bifasciatum</v>
      </c>
      <c r="K1045" s="38" t="str">
        <f>VLOOKUP(H1045,'Species List'!A$2:J$202,4,0)</f>
        <v>Labridae</v>
      </c>
      <c r="L1045" s="38" t="str">
        <f>VLOOKUP(H1045,'Species List'!A$2:J$202,5,0)</f>
        <v>Carnivore</v>
      </c>
      <c r="M1045" s="59">
        <v>12</v>
      </c>
      <c r="N1045" s="59">
        <v>1</v>
      </c>
      <c r="O1045" s="59"/>
      <c r="P1045" s="44">
        <f>VLOOKUP(H1045,'Species List'!A$2:J$202,6,0)</f>
        <v>8.9099999999999995E-3</v>
      </c>
      <c r="Q1045" s="44">
        <f>VLOOKUP(H1045,'Species List'!A$2:J$202,7,0)</f>
        <v>3.01</v>
      </c>
      <c r="R1045" s="44" t="str">
        <f>VLOOKUP(H1045,'Species List'!A$2:J$202,8,0)</f>
        <v>NA</v>
      </c>
      <c r="S1045" s="44" t="str">
        <f>VLOOKUP(H1045,'Species List'!A$2:J$202,9,0)</f>
        <v>NA</v>
      </c>
      <c r="T1045" s="44">
        <f t="shared" si="119"/>
        <v>15.783861253601465</v>
      </c>
      <c r="U1045" s="87" t="s">
        <v>450</v>
      </c>
      <c r="V1045" s="91">
        <f t="shared" si="118"/>
        <v>15.783861253601465</v>
      </c>
    </row>
    <row r="1046" spans="1:22" ht="16">
      <c r="A1046" s="35">
        <v>2019</v>
      </c>
      <c r="B1046" s="36">
        <v>43542</v>
      </c>
      <c r="C1046" s="38" t="s">
        <v>397</v>
      </c>
      <c r="D1046" s="38" t="s">
        <v>367</v>
      </c>
      <c r="E1046" s="12">
        <v>2</v>
      </c>
      <c r="F1046" s="37">
        <v>0.484027777777778</v>
      </c>
      <c r="G1046" s="12">
        <v>30</v>
      </c>
      <c r="H1046" s="12" t="s">
        <v>238</v>
      </c>
      <c r="I1046" s="38" t="str">
        <f>VLOOKUP(H1046,'Species List'!A$2:J$202,2,0)</f>
        <v>Bluehead Wrasse</v>
      </c>
      <c r="J1046" s="38" t="str">
        <f>VLOOKUP(H1046,'Species List'!A$2:J$202,3,0)</f>
        <v>Thalassoma bifasciatum</v>
      </c>
      <c r="K1046" s="38" t="str">
        <f>VLOOKUP(H1046,'Species List'!A$2:J$202,4,0)</f>
        <v>Labridae</v>
      </c>
      <c r="L1046" s="38" t="str">
        <f>VLOOKUP(H1046,'Species List'!A$2:J$202,5,0)</f>
        <v>Carnivore</v>
      </c>
      <c r="M1046" s="59">
        <v>5</v>
      </c>
      <c r="N1046" s="59">
        <v>10</v>
      </c>
      <c r="O1046" s="59"/>
      <c r="P1046" s="44">
        <f>VLOOKUP(H1046,'Species List'!A$2:J$202,6,0)</f>
        <v>8.9099999999999995E-3</v>
      </c>
      <c r="Q1046" s="44">
        <f>VLOOKUP(H1046,'Species List'!A$2:J$202,7,0)</f>
        <v>3.01</v>
      </c>
      <c r="R1046" s="44" t="str">
        <f>VLOOKUP(H1046,'Species List'!A$2:J$202,8,0)</f>
        <v>NA</v>
      </c>
      <c r="S1046" s="44" t="str">
        <f>VLOOKUP(H1046,'Species List'!A$2:J$202,9,0)</f>
        <v>NA</v>
      </c>
      <c r="T1046" s="44">
        <f t="shared" si="119"/>
        <v>1.1318201385239828</v>
      </c>
      <c r="U1046" s="87" t="s">
        <v>450</v>
      </c>
      <c r="V1046" s="91">
        <f t="shared" si="118"/>
        <v>11.318201385239828</v>
      </c>
    </row>
    <row r="1047" spans="1:22" ht="16">
      <c r="A1047" s="35">
        <v>2019</v>
      </c>
      <c r="B1047" s="36">
        <v>43542</v>
      </c>
      <c r="C1047" s="38" t="s">
        <v>397</v>
      </c>
      <c r="D1047" s="38" t="s">
        <v>367</v>
      </c>
      <c r="E1047" s="12">
        <v>2</v>
      </c>
      <c r="F1047" s="37">
        <v>0.484027777777778</v>
      </c>
      <c r="G1047" s="12">
        <v>30</v>
      </c>
      <c r="H1047" s="12" t="s">
        <v>246</v>
      </c>
      <c r="I1047" s="38" t="str">
        <f>VLOOKUP(H1047,'Species List'!A$2:J$202,2,0)</f>
        <v>Creole Fish</v>
      </c>
      <c r="J1047" s="38" t="str">
        <f>VLOOKUP(H1047,'Species List'!A$2:J$202,3,0)</f>
        <v>Paranthias furcifer</v>
      </c>
      <c r="K1047" s="38" t="str">
        <f>VLOOKUP(H1047,'Species List'!A$2:J$202,4,0)</f>
        <v>Serranidae</v>
      </c>
      <c r="L1047" s="38" t="str">
        <f>VLOOKUP(H1047,'Species List'!A$2:J$202,5,0)</f>
        <v>Carnivore</v>
      </c>
      <c r="M1047" s="59">
        <v>21</v>
      </c>
      <c r="N1047" s="59">
        <v>1</v>
      </c>
      <c r="O1047" s="59"/>
      <c r="P1047" s="44">
        <f>VLOOKUP(H1047,'Species List'!A$2:J$202,6,0)</f>
        <v>1.35E-2</v>
      </c>
      <c r="Q1047" s="44">
        <f>VLOOKUP(H1047,'Species List'!A$2:J$202,7,0)</f>
        <v>3.0430000000000001</v>
      </c>
      <c r="R1047" s="44" t="str">
        <f>VLOOKUP(H1047,'Species List'!A$2:J$202,8,0)</f>
        <v>NA</v>
      </c>
      <c r="S1047" s="44" t="str">
        <f>VLOOKUP(H1047,'Species List'!A$2:J$202,9,0)</f>
        <v>NA</v>
      </c>
      <c r="T1047" s="44">
        <f t="shared" si="119"/>
        <v>142.51057171841856</v>
      </c>
      <c r="U1047" s="87" t="s">
        <v>450</v>
      </c>
      <c r="V1047" s="91">
        <f t="shared" si="118"/>
        <v>142.51057171841856</v>
      </c>
    </row>
    <row r="1048" spans="1:22" ht="16">
      <c r="A1048" s="35">
        <v>2019</v>
      </c>
      <c r="B1048" s="36">
        <v>43542</v>
      </c>
      <c r="C1048" s="38" t="s">
        <v>397</v>
      </c>
      <c r="D1048" s="38" t="s">
        <v>367</v>
      </c>
      <c r="E1048" s="12">
        <v>2</v>
      </c>
      <c r="F1048" s="37">
        <v>0.484027777777778</v>
      </c>
      <c r="G1048" s="12">
        <v>30</v>
      </c>
      <c r="H1048" s="12" t="s">
        <v>253</v>
      </c>
      <c r="I1048" s="38" t="str">
        <f>VLOOKUP(H1048,'Species List'!A$2:J$202,2,0)</f>
        <v>French Grunt</v>
      </c>
      <c r="J1048" s="38" t="str">
        <f>VLOOKUP(H1048,'Species List'!A$2:J$202,3,0)</f>
        <v>Haemulon flavolineatum</v>
      </c>
      <c r="K1048" s="38" t="str">
        <f>VLOOKUP(H1048,'Species List'!A$2:J$202,4,0)</f>
        <v>Haemulidae</v>
      </c>
      <c r="L1048" s="38" t="str">
        <f>VLOOKUP(H1048,'Species List'!A$2:J$202,5,0)</f>
        <v>Carnivore</v>
      </c>
      <c r="M1048" s="59">
        <v>20</v>
      </c>
      <c r="N1048" s="59">
        <v>1</v>
      </c>
      <c r="O1048" s="59"/>
      <c r="P1048" s="44">
        <f>VLOOKUP(H1048,'Species List'!A$2:J$202,6,0)</f>
        <v>1.349E-2</v>
      </c>
      <c r="Q1048" s="44">
        <f>VLOOKUP(H1048,'Species List'!A$2:J$202,7,0)</f>
        <v>3</v>
      </c>
      <c r="R1048" s="44" t="str">
        <f>VLOOKUP(H1048,'Species List'!A$2:J$202,8,0)</f>
        <v>NA</v>
      </c>
      <c r="S1048" s="44" t="str">
        <f>VLOOKUP(H1048,'Species List'!A$2:J$202,9,0)</f>
        <v>NA</v>
      </c>
      <c r="T1048" s="44">
        <f t="shared" si="119"/>
        <v>107.92</v>
      </c>
      <c r="U1048" s="87" t="s">
        <v>450</v>
      </c>
      <c r="V1048" s="91">
        <f t="shared" si="118"/>
        <v>107.92</v>
      </c>
    </row>
    <row r="1049" spans="1:22" ht="16">
      <c r="A1049" s="35">
        <v>2019</v>
      </c>
      <c r="B1049" s="36">
        <v>43542</v>
      </c>
      <c r="C1049" s="38" t="s">
        <v>397</v>
      </c>
      <c r="D1049" s="38" t="s">
        <v>367</v>
      </c>
      <c r="E1049" s="12">
        <v>2</v>
      </c>
      <c r="F1049" s="37">
        <v>0.48402777777777778</v>
      </c>
      <c r="G1049" s="12">
        <v>30</v>
      </c>
      <c r="H1049" s="12" t="s">
        <v>274</v>
      </c>
      <c r="I1049" s="38" t="str">
        <f>VLOOKUP(H1049,'Species List'!A$2:J$202,2,0)</f>
        <v>Princess Parrotfish</v>
      </c>
      <c r="J1049" s="38" t="str">
        <f>VLOOKUP(H1049,'Species List'!A$2:J$202,3,0)</f>
        <v>Scarus taeniopterus</v>
      </c>
      <c r="K1049" s="38" t="str">
        <f>VLOOKUP(H1049,'Species List'!A$2:J$202,4,0)</f>
        <v>Scaridae</v>
      </c>
      <c r="L1049" s="38" t="str">
        <f>VLOOKUP(H1049,'Species List'!A$2:J$202,5,0)</f>
        <v>Herbivore</v>
      </c>
      <c r="M1049" s="59">
        <v>24</v>
      </c>
      <c r="N1049" s="59">
        <v>1</v>
      </c>
      <c r="O1049" s="59" t="s">
        <v>369</v>
      </c>
      <c r="P1049" s="44">
        <f>VLOOKUP(H1049,'Species List'!A$2:J$202,6,0)</f>
        <v>3.3500000000000002E-2</v>
      </c>
      <c r="Q1049" s="44">
        <f>VLOOKUP(H1049,'Species List'!A$2:J$202,7,0)</f>
        <v>2.7086000000000001</v>
      </c>
      <c r="R1049" s="44">
        <f>VLOOKUP(H1049,'Species List'!A$2:J$202,8,0)</f>
        <v>-3.2256999999999998</v>
      </c>
      <c r="S1049" s="44">
        <f>VLOOKUP(H1049,'Species List'!A$2:J$202,9,0)</f>
        <v>2.3852000000000002</v>
      </c>
      <c r="T1049" s="44">
        <f t="shared" si="119"/>
        <v>183.4361709463644</v>
      </c>
      <c r="U1049" s="88">
        <f t="shared" ref="U1049:U1062" si="120">10^(R1049+(S1049*LOG(M1049*10)))</f>
        <v>282.86541679033706</v>
      </c>
      <c r="V1049" s="91">
        <f t="shared" ref="V1049:V1062" si="121">N1049*U1049</f>
        <v>282.86541679033706</v>
      </c>
    </row>
    <row r="1050" spans="1:22" ht="16">
      <c r="A1050" s="35">
        <v>2019</v>
      </c>
      <c r="B1050" s="36">
        <v>43542</v>
      </c>
      <c r="C1050" s="38" t="s">
        <v>397</v>
      </c>
      <c r="D1050" s="38" t="s">
        <v>367</v>
      </c>
      <c r="E1050" s="12">
        <v>2</v>
      </c>
      <c r="F1050" s="37">
        <v>0.484027777777778</v>
      </c>
      <c r="G1050" s="12">
        <v>30</v>
      </c>
      <c r="H1050" s="12" t="s">
        <v>280</v>
      </c>
      <c r="I1050" s="38" t="str">
        <f>VLOOKUP(H1050,'Species List'!A$2:J$202,2,0)</f>
        <v>Redband Parrotfish</v>
      </c>
      <c r="J1050" s="38" t="str">
        <f>VLOOKUP(H1050,'Species List'!A$2:J$202,3,0)</f>
        <v>Sparisoma aurofrenatum</v>
      </c>
      <c r="K1050" s="38" t="str">
        <f>VLOOKUP(H1050,'Species List'!A$2:J$202,4,0)</f>
        <v>Scaridae</v>
      </c>
      <c r="L1050" s="38" t="str">
        <f>VLOOKUP(H1050,'Species List'!A$2:J$202,5,0)</f>
        <v>Herbivore</v>
      </c>
      <c r="M1050" s="59">
        <v>22</v>
      </c>
      <c r="N1050" s="59">
        <v>1</v>
      </c>
      <c r="O1050" s="59" t="s">
        <v>369</v>
      </c>
      <c r="P1050" s="44">
        <f>VLOOKUP(H1050,'Species List'!A$2:J$202,6,0)</f>
        <v>1.072E-2</v>
      </c>
      <c r="Q1050" s="44">
        <f>VLOOKUP(H1050,'Species List'!A$2:J$202,7,0)</f>
        <v>3.12</v>
      </c>
      <c r="R1050" s="44">
        <f>VLOOKUP(H1050,'Species List'!A$2:J$202,8,0)</f>
        <v>-4.0781000000000001</v>
      </c>
      <c r="S1050" s="44">
        <f>VLOOKUP(H1050,'Species List'!A$2:J$202,9,0)</f>
        <v>2.7437999999999998</v>
      </c>
      <c r="T1050" s="44">
        <f t="shared" si="119"/>
        <v>165.40687227274944</v>
      </c>
      <c r="U1050" s="88">
        <f t="shared" si="120"/>
        <v>223.37746170948702</v>
      </c>
      <c r="V1050" s="91">
        <f t="shared" si="121"/>
        <v>223.37746170948702</v>
      </c>
    </row>
    <row r="1051" spans="1:22" ht="16">
      <c r="A1051" s="35">
        <v>2019</v>
      </c>
      <c r="B1051" s="36">
        <v>43542</v>
      </c>
      <c r="C1051" s="38" t="s">
        <v>397</v>
      </c>
      <c r="D1051" s="38" t="s">
        <v>367</v>
      </c>
      <c r="E1051" s="12">
        <v>2</v>
      </c>
      <c r="F1051" s="37">
        <v>0.484027777777778</v>
      </c>
      <c r="G1051" s="12">
        <v>30</v>
      </c>
      <c r="H1051" s="12" t="s">
        <v>237</v>
      </c>
      <c r="I1051" s="38" t="str">
        <f>VLOOKUP(H1051,'Species List'!A$2:J$202,2,0)</f>
        <v>Blue Tang</v>
      </c>
      <c r="J1051" s="38" t="str">
        <f>VLOOKUP(H1051,'Species List'!A$2:J$202,3,0)</f>
        <v>Acanthurus coeruleus</v>
      </c>
      <c r="K1051" s="38" t="str">
        <f>VLOOKUP(H1051,'Species List'!A$2:J$202,4,0)</f>
        <v>Acanthuridae</v>
      </c>
      <c r="L1051" s="38" t="str">
        <f>VLOOKUP(H1051,'Species List'!A$2:J$202,5,0)</f>
        <v>Herbivore</v>
      </c>
      <c r="M1051" s="59">
        <v>19</v>
      </c>
      <c r="N1051" s="59">
        <v>1</v>
      </c>
      <c r="O1051" s="59"/>
      <c r="P1051" s="44">
        <f>VLOOKUP(H1051,'Species List'!A$2:J$202,6,0)</f>
        <v>2.512E-2</v>
      </c>
      <c r="Q1051" s="44">
        <f>VLOOKUP(H1051,'Species List'!A$2:J$202,7,0)</f>
        <v>2.96</v>
      </c>
      <c r="R1051" s="44">
        <f>VLOOKUP(H1051,'Species List'!A$2:J$202,8,0)</f>
        <v>-2.8241999999999998</v>
      </c>
      <c r="S1051" s="44">
        <f>VLOOKUP(H1051,'Species List'!A$2:J$202,9,0)</f>
        <v>2.2637999999999998</v>
      </c>
      <c r="T1051" s="44">
        <f t="shared" si="119"/>
        <v>153.15468763666533</v>
      </c>
      <c r="U1051" s="88">
        <f t="shared" si="120"/>
        <v>215.99435539737019</v>
      </c>
      <c r="V1051" s="91">
        <f t="shared" si="121"/>
        <v>215.99435539737019</v>
      </c>
    </row>
    <row r="1052" spans="1:22" ht="16">
      <c r="A1052" s="35">
        <v>2019</v>
      </c>
      <c r="B1052" s="36">
        <v>43542</v>
      </c>
      <c r="C1052" s="38" t="s">
        <v>397</v>
      </c>
      <c r="D1052" s="38" t="s">
        <v>367</v>
      </c>
      <c r="E1052" s="12">
        <v>2</v>
      </c>
      <c r="F1052" s="37">
        <v>0.484027777777778</v>
      </c>
      <c r="G1052" s="12">
        <v>30</v>
      </c>
      <c r="H1052" s="12" t="s">
        <v>302</v>
      </c>
      <c r="I1052" s="38" t="str">
        <f>VLOOKUP(H1052,'Species List'!A$2:J$202,2,0)</f>
        <v>Stoplight Parrotfish</v>
      </c>
      <c r="J1052" s="38" t="str">
        <f>VLOOKUP(H1052,'Species List'!A$2:J$202,3,0)</f>
        <v>Sparisoma viride</v>
      </c>
      <c r="K1052" s="38" t="str">
        <f>VLOOKUP(H1052,'Species List'!A$2:J$202,4,0)</f>
        <v>Scaridae</v>
      </c>
      <c r="L1052" s="38" t="str">
        <f>VLOOKUP(H1052,'Species List'!A$2:J$202,5,0)</f>
        <v>Herbivore</v>
      </c>
      <c r="M1052" s="59">
        <v>22</v>
      </c>
      <c r="N1052" s="59">
        <v>1</v>
      </c>
      <c r="O1052" s="59" t="s">
        <v>369</v>
      </c>
      <c r="P1052" s="44">
        <f>VLOOKUP(H1052,'Species List'!A$2:J$202,6,0)</f>
        <v>1.38E-2</v>
      </c>
      <c r="Q1052" s="44">
        <f>VLOOKUP(H1052,'Species List'!A$2:J$202,7,0)</f>
        <v>3.04</v>
      </c>
      <c r="R1052" s="44">
        <f>VLOOKUP(H1052,'Species List'!A$2:J$202,8,0)</f>
        <v>-4.4317000000000002</v>
      </c>
      <c r="S1052" s="44">
        <f>VLOOKUP(H1052,'Species List'!A$2:J$202,9,0)</f>
        <v>2.9051</v>
      </c>
      <c r="T1052" s="44">
        <f t="shared" si="119"/>
        <v>166.28153926206005</v>
      </c>
      <c r="U1052" s="88">
        <f t="shared" si="120"/>
        <v>236.19577785013334</v>
      </c>
      <c r="V1052" s="91">
        <f t="shared" si="121"/>
        <v>236.19577785013334</v>
      </c>
    </row>
    <row r="1053" spans="1:22" ht="16">
      <c r="A1053" s="35">
        <v>2019</v>
      </c>
      <c r="B1053" s="36">
        <v>43542</v>
      </c>
      <c r="C1053" s="38" t="s">
        <v>397</v>
      </c>
      <c r="D1053" s="38" t="s">
        <v>367</v>
      </c>
      <c r="E1053" s="12">
        <v>2</v>
      </c>
      <c r="F1053" s="37">
        <v>0.484027777777778</v>
      </c>
      <c r="G1053" s="12">
        <v>30</v>
      </c>
      <c r="H1053" s="12" t="s">
        <v>302</v>
      </c>
      <c r="I1053" s="38" t="str">
        <f>VLOOKUP(H1053,'Species List'!A$2:J$202,2,0)</f>
        <v>Stoplight Parrotfish</v>
      </c>
      <c r="J1053" s="38" t="str">
        <f>VLOOKUP(H1053,'Species List'!A$2:J$202,3,0)</f>
        <v>Sparisoma viride</v>
      </c>
      <c r="K1053" s="38" t="str">
        <f>VLOOKUP(H1053,'Species List'!A$2:J$202,4,0)</f>
        <v>Scaridae</v>
      </c>
      <c r="L1053" s="38" t="str">
        <f>VLOOKUP(H1053,'Species List'!A$2:J$202,5,0)</f>
        <v>Herbivore</v>
      </c>
      <c r="M1053" s="59">
        <v>20</v>
      </c>
      <c r="N1053" s="59">
        <v>1</v>
      </c>
      <c r="O1053" s="59"/>
      <c r="P1053" s="44">
        <f>VLOOKUP(H1053,'Species List'!A$2:J$202,6,0)</f>
        <v>1.38E-2</v>
      </c>
      <c r="Q1053" s="44">
        <f>VLOOKUP(H1053,'Species List'!A$2:J$202,7,0)</f>
        <v>3.04</v>
      </c>
      <c r="R1053" s="44">
        <f>VLOOKUP(H1053,'Species List'!A$2:J$202,8,0)</f>
        <v>-4.4317000000000002</v>
      </c>
      <c r="S1053" s="44">
        <f>VLOOKUP(H1053,'Species List'!A$2:J$202,9,0)</f>
        <v>2.9051</v>
      </c>
      <c r="T1053" s="44">
        <f t="shared" si="119"/>
        <v>124.45440510662077</v>
      </c>
      <c r="U1053" s="88">
        <f t="shared" si="120"/>
        <v>179.06975540636282</v>
      </c>
      <c r="V1053" s="91">
        <f t="shared" si="121"/>
        <v>179.06975540636282</v>
      </c>
    </row>
    <row r="1054" spans="1:22" ht="16">
      <c r="A1054" s="35">
        <v>2019</v>
      </c>
      <c r="B1054" s="36">
        <v>43542</v>
      </c>
      <c r="C1054" s="38" t="s">
        <v>397</v>
      </c>
      <c r="D1054" s="38" t="s">
        <v>367</v>
      </c>
      <c r="E1054" s="12">
        <v>2</v>
      </c>
      <c r="F1054" s="37">
        <v>0.484027777777778</v>
      </c>
      <c r="G1054" s="12">
        <v>30</v>
      </c>
      <c r="H1054" s="12" t="s">
        <v>280</v>
      </c>
      <c r="I1054" s="38" t="str">
        <f>VLOOKUP(H1054,'Species List'!A$2:J$202,2,0)</f>
        <v>Redband Parrotfish</v>
      </c>
      <c r="J1054" s="38" t="str">
        <f>VLOOKUP(H1054,'Species List'!A$2:J$202,3,0)</f>
        <v>Sparisoma aurofrenatum</v>
      </c>
      <c r="K1054" s="38" t="str">
        <f>VLOOKUP(H1054,'Species List'!A$2:J$202,4,0)</f>
        <v>Scaridae</v>
      </c>
      <c r="L1054" s="38" t="str">
        <f>VLOOKUP(H1054,'Species List'!A$2:J$202,5,0)</f>
        <v>Herbivore</v>
      </c>
      <c r="M1054" s="59">
        <v>19</v>
      </c>
      <c r="N1054" s="59">
        <v>1</v>
      </c>
      <c r="O1054" s="59" t="s">
        <v>368</v>
      </c>
      <c r="P1054" s="44">
        <f>VLOOKUP(H1054,'Species List'!A$2:J$202,6,0)</f>
        <v>1.072E-2</v>
      </c>
      <c r="Q1054" s="44">
        <f>VLOOKUP(H1054,'Species List'!A$2:J$202,7,0)</f>
        <v>3.12</v>
      </c>
      <c r="R1054" s="44">
        <f>VLOOKUP(H1054,'Species List'!A$2:J$202,8,0)</f>
        <v>-4.0781000000000001</v>
      </c>
      <c r="S1054" s="44">
        <f>VLOOKUP(H1054,'Species List'!A$2:J$202,9,0)</f>
        <v>2.7437999999999998</v>
      </c>
      <c r="T1054" s="44">
        <f t="shared" si="119"/>
        <v>104.69019779399261</v>
      </c>
      <c r="U1054" s="88">
        <f t="shared" si="120"/>
        <v>149.3977752647418</v>
      </c>
      <c r="V1054" s="91">
        <f t="shared" si="121"/>
        <v>149.3977752647418</v>
      </c>
    </row>
    <row r="1055" spans="1:22" ht="16">
      <c r="A1055" s="35">
        <v>2019</v>
      </c>
      <c r="B1055" s="36">
        <v>43542</v>
      </c>
      <c r="C1055" s="38" t="s">
        <v>397</v>
      </c>
      <c r="D1055" s="38" t="s">
        <v>367</v>
      </c>
      <c r="E1055" s="12">
        <v>2</v>
      </c>
      <c r="F1055" s="37">
        <v>0.484027777777778</v>
      </c>
      <c r="G1055" s="12">
        <v>30</v>
      </c>
      <c r="H1055" s="12" t="s">
        <v>274</v>
      </c>
      <c r="I1055" s="38" t="str">
        <f>VLOOKUP(H1055,'Species List'!A$2:J$202,2,0)</f>
        <v>Princess Parrotfish</v>
      </c>
      <c r="J1055" s="38" t="str">
        <f>VLOOKUP(H1055,'Species List'!A$2:J$202,3,0)</f>
        <v>Scarus taeniopterus</v>
      </c>
      <c r="K1055" s="38" t="str">
        <f>VLOOKUP(H1055,'Species List'!A$2:J$202,4,0)</f>
        <v>Scaridae</v>
      </c>
      <c r="L1055" s="38" t="str">
        <f>VLOOKUP(H1055,'Species List'!A$2:J$202,5,0)</f>
        <v>Herbivore</v>
      </c>
      <c r="M1055" s="59">
        <v>22</v>
      </c>
      <c r="N1055" s="59">
        <v>1</v>
      </c>
      <c r="O1055" s="59" t="s">
        <v>368</v>
      </c>
      <c r="P1055" s="44">
        <f>VLOOKUP(H1055,'Species List'!A$2:J$202,6,0)</f>
        <v>3.3500000000000002E-2</v>
      </c>
      <c r="Q1055" s="44">
        <f>VLOOKUP(H1055,'Species List'!A$2:J$202,7,0)</f>
        <v>2.7086000000000001</v>
      </c>
      <c r="R1055" s="44">
        <f>VLOOKUP(H1055,'Species List'!A$2:J$202,8,0)</f>
        <v>-3.2256999999999998</v>
      </c>
      <c r="S1055" s="44">
        <f>VLOOKUP(H1055,'Species List'!A$2:J$202,9,0)</f>
        <v>2.3852000000000002</v>
      </c>
      <c r="T1055" s="44">
        <f t="shared" si="119"/>
        <v>144.92085256517834</v>
      </c>
      <c r="U1055" s="88">
        <f t="shared" si="120"/>
        <v>229.85109565998633</v>
      </c>
      <c r="V1055" s="91">
        <f t="shared" si="121"/>
        <v>229.85109565998633</v>
      </c>
    </row>
    <row r="1056" spans="1:22" ht="16">
      <c r="A1056" s="35">
        <v>2019</v>
      </c>
      <c r="B1056" s="36">
        <v>43542</v>
      </c>
      <c r="C1056" s="38" t="s">
        <v>397</v>
      </c>
      <c r="D1056" s="38" t="s">
        <v>367</v>
      </c>
      <c r="E1056" s="12">
        <v>2</v>
      </c>
      <c r="F1056" s="37">
        <v>0.484027777777778</v>
      </c>
      <c r="G1056" s="12">
        <v>30</v>
      </c>
      <c r="H1056" s="12" t="s">
        <v>237</v>
      </c>
      <c r="I1056" s="38" t="str">
        <f>VLOOKUP(H1056,'Species List'!A$2:J$202,2,0)</f>
        <v>Blue Tang</v>
      </c>
      <c r="J1056" s="38" t="str">
        <f>VLOOKUP(H1056,'Species List'!A$2:J$202,3,0)</f>
        <v>Acanthurus coeruleus</v>
      </c>
      <c r="K1056" s="38" t="str">
        <f>VLOOKUP(H1056,'Species List'!A$2:J$202,4,0)</f>
        <v>Acanthuridae</v>
      </c>
      <c r="L1056" s="38" t="str">
        <f>VLOOKUP(H1056,'Species List'!A$2:J$202,5,0)</f>
        <v>Herbivore</v>
      </c>
      <c r="M1056" s="59">
        <v>14</v>
      </c>
      <c r="N1056" s="59">
        <v>1</v>
      </c>
      <c r="O1056" s="59"/>
      <c r="P1056" s="44">
        <f>VLOOKUP(H1056,'Species List'!A$2:J$202,6,0)</f>
        <v>2.512E-2</v>
      </c>
      <c r="Q1056" s="44">
        <f>VLOOKUP(H1056,'Species List'!A$2:J$202,7,0)</f>
        <v>2.96</v>
      </c>
      <c r="R1056" s="44">
        <f>VLOOKUP(H1056,'Species List'!A$2:J$202,8,0)</f>
        <v>-2.8241999999999998</v>
      </c>
      <c r="S1056" s="44">
        <f>VLOOKUP(H1056,'Species List'!A$2:J$202,9,0)</f>
        <v>2.2637999999999998</v>
      </c>
      <c r="T1056" s="44">
        <f t="shared" si="119"/>
        <v>62.023835721117067</v>
      </c>
      <c r="U1056" s="88">
        <f t="shared" si="120"/>
        <v>108.19436620046002</v>
      </c>
      <c r="V1056" s="91">
        <f t="shared" si="121"/>
        <v>108.19436620046002</v>
      </c>
    </row>
    <row r="1057" spans="1:22" ht="16">
      <c r="A1057" s="35">
        <v>2019</v>
      </c>
      <c r="B1057" s="36">
        <v>43542</v>
      </c>
      <c r="C1057" s="38" t="s">
        <v>397</v>
      </c>
      <c r="D1057" s="38" t="s">
        <v>367</v>
      </c>
      <c r="E1057" s="12">
        <v>2</v>
      </c>
      <c r="F1057" s="37">
        <v>0.484027777777778</v>
      </c>
      <c r="G1057" s="12">
        <v>30</v>
      </c>
      <c r="H1057" s="12" t="s">
        <v>274</v>
      </c>
      <c r="I1057" s="38" t="str">
        <f>VLOOKUP(H1057,'Species List'!A$2:J$202,2,0)</f>
        <v>Princess Parrotfish</v>
      </c>
      <c r="J1057" s="38" t="str">
        <f>VLOOKUP(H1057,'Species List'!A$2:J$202,3,0)</f>
        <v>Scarus taeniopterus</v>
      </c>
      <c r="K1057" s="38" t="str">
        <f>VLOOKUP(H1057,'Species List'!A$2:J$202,4,0)</f>
        <v>Scaridae</v>
      </c>
      <c r="L1057" s="38" t="str">
        <f>VLOOKUP(H1057,'Species List'!A$2:J$202,5,0)</f>
        <v>Herbivore</v>
      </c>
      <c r="M1057" s="59">
        <v>19</v>
      </c>
      <c r="N1057" s="59">
        <v>2</v>
      </c>
      <c r="O1057" s="59" t="s">
        <v>368</v>
      </c>
      <c r="P1057" s="44">
        <f>VLOOKUP(H1057,'Species List'!A$2:J$202,6,0)</f>
        <v>3.3500000000000002E-2</v>
      </c>
      <c r="Q1057" s="44">
        <f>VLOOKUP(H1057,'Species List'!A$2:J$202,7,0)</f>
        <v>2.7086000000000001</v>
      </c>
      <c r="R1057" s="44">
        <f>VLOOKUP(H1057,'Species List'!A$2:J$202,8,0)</f>
        <v>-3.2256999999999998</v>
      </c>
      <c r="S1057" s="44">
        <f>VLOOKUP(H1057,'Species List'!A$2:J$202,9,0)</f>
        <v>2.3852000000000002</v>
      </c>
      <c r="T1057" s="44">
        <f t="shared" si="119"/>
        <v>97.426434846443598</v>
      </c>
      <c r="U1057" s="88">
        <f t="shared" si="120"/>
        <v>162.02539503890316</v>
      </c>
      <c r="V1057" s="91">
        <f t="shared" si="121"/>
        <v>324.05079007780631</v>
      </c>
    </row>
    <row r="1058" spans="1:22" ht="16">
      <c r="A1058" s="35">
        <v>2019</v>
      </c>
      <c r="B1058" s="36">
        <v>43542</v>
      </c>
      <c r="C1058" s="38" t="s">
        <v>397</v>
      </c>
      <c r="D1058" s="38" t="s">
        <v>367</v>
      </c>
      <c r="E1058" s="12">
        <v>2</v>
      </c>
      <c r="F1058" s="37">
        <v>0.484027777777778</v>
      </c>
      <c r="G1058" s="12">
        <v>30</v>
      </c>
      <c r="H1058" s="12" t="s">
        <v>280</v>
      </c>
      <c r="I1058" s="38" t="str">
        <f>VLOOKUP(H1058,'Species List'!A$2:J$202,2,0)</f>
        <v>Redband Parrotfish</v>
      </c>
      <c r="J1058" s="38" t="str">
        <f>VLOOKUP(H1058,'Species List'!A$2:J$202,3,0)</f>
        <v>Sparisoma aurofrenatum</v>
      </c>
      <c r="K1058" s="38" t="str">
        <f>VLOOKUP(H1058,'Species List'!A$2:J$202,4,0)</f>
        <v>Scaridae</v>
      </c>
      <c r="L1058" s="38" t="str">
        <f>VLOOKUP(H1058,'Species List'!A$2:J$202,5,0)</f>
        <v>Herbivore</v>
      </c>
      <c r="M1058" s="59">
        <v>20</v>
      </c>
      <c r="N1058" s="59">
        <v>1</v>
      </c>
      <c r="O1058" s="59" t="s">
        <v>368</v>
      </c>
      <c r="P1058" s="44">
        <f>VLOOKUP(H1058,'Species List'!A$2:J$202,6,0)</f>
        <v>1.072E-2</v>
      </c>
      <c r="Q1058" s="44">
        <f>VLOOKUP(H1058,'Species List'!A$2:J$202,7,0)</f>
        <v>3.12</v>
      </c>
      <c r="R1058" s="44">
        <f>VLOOKUP(H1058,'Species List'!A$2:J$202,8,0)</f>
        <v>-4.0781000000000001</v>
      </c>
      <c r="S1058" s="44">
        <f>VLOOKUP(H1058,'Species List'!A$2:J$202,9,0)</f>
        <v>2.7437999999999998</v>
      </c>
      <c r="T1058" s="44">
        <f t="shared" si="119"/>
        <v>122.85939484389488</v>
      </c>
      <c r="U1058" s="88">
        <f t="shared" si="120"/>
        <v>171.97531044669645</v>
      </c>
      <c r="V1058" s="91">
        <f t="shared" si="121"/>
        <v>171.97531044669645</v>
      </c>
    </row>
    <row r="1059" spans="1:22" ht="16">
      <c r="A1059" s="35">
        <v>2019</v>
      </c>
      <c r="B1059" s="36">
        <v>43542</v>
      </c>
      <c r="C1059" s="38" t="s">
        <v>397</v>
      </c>
      <c r="D1059" s="38" t="s">
        <v>367</v>
      </c>
      <c r="E1059" s="12">
        <v>2</v>
      </c>
      <c r="F1059" s="37">
        <v>0.484027777777778</v>
      </c>
      <c r="G1059" s="12">
        <v>30</v>
      </c>
      <c r="H1059" s="12" t="s">
        <v>271</v>
      </c>
      <c r="I1059" s="38" t="str">
        <f>VLOOKUP(H1059,'Species List'!A$2:J$202,2,0)</f>
        <v>Ocean Surgeonfish</v>
      </c>
      <c r="J1059" s="38" t="str">
        <f>VLOOKUP(H1059,'Species List'!A$2:J$202,3,0)</f>
        <v>Acanthurus bahianus</v>
      </c>
      <c r="K1059" s="38" t="str">
        <f>VLOOKUP(H1059,'Species List'!A$2:J$202,4,0)</f>
        <v>Acanthuridae</v>
      </c>
      <c r="L1059" s="38" t="str">
        <f>VLOOKUP(H1059,'Species List'!A$2:J$202,5,0)</f>
        <v>Herbivore</v>
      </c>
      <c r="M1059" s="59">
        <v>16</v>
      </c>
      <c r="N1059" s="59">
        <v>1</v>
      </c>
      <c r="O1059" s="59"/>
      <c r="P1059" s="44">
        <f>VLOOKUP(H1059,'Species List'!A$2:J$202,6,0)</f>
        <v>1.8620000000000001E-2</v>
      </c>
      <c r="Q1059" s="44">
        <f>VLOOKUP(H1059,'Species List'!A$2:J$202,7,0)</f>
        <v>2.91</v>
      </c>
      <c r="R1059" s="44">
        <f>VLOOKUP(H1059,'Species List'!A$2:J$202,8,0)</f>
        <v>-4.6005000000000003</v>
      </c>
      <c r="S1059" s="44">
        <f>VLOOKUP(H1059,'Species List'!A$2:J$202,9,0)</f>
        <v>2.9752000000000001</v>
      </c>
      <c r="T1059" s="44">
        <f t="shared" si="119"/>
        <v>59.424950162548789</v>
      </c>
      <c r="U1059" s="88">
        <f t="shared" si="120"/>
        <v>90.614515438104903</v>
      </c>
      <c r="V1059" s="91">
        <f t="shared" si="121"/>
        <v>90.614515438104903</v>
      </c>
    </row>
    <row r="1060" spans="1:22" ht="16">
      <c r="A1060" s="35">
        <v>2019</v>
      </c>
      <c r="B1060" s="36">
        <v>43542</v>
      </c>
      <c r="C1060" s="38" t="s">
        <v>397</v>
      </c>
      <c r="D1060" s="38" t="s">
        <v>367</v>
      </c>
      <c r="E1060" s="12">
        <v>2</v>
      </c>
      <c r="F1060" s="37">
        <v>0.484027777777778</v>
      </c>
      <c r="G1060" s="12">
        <v>30</v>
      </c>
      <c r="H1060" s="12" t="s">
        <v>271</v>
      </c>
      <c r="I1060" s="38" t="str">
        <f>VLOOKUP(H1060,'Species List'!A$2:J$202,2,0)</f>
        <v>Ocean Surgeonfish</v>
      </c>
      <c r="J1060" s="38" t="str">
        <f>VLOOKUP(H1060,'Species List'!A$2:J$202,3,0)</f>
        <v>Acanthurus bahianus</v>
      </c>
      <c r="K1060" s="38" t="str">
        <f>VLOOKUP(H1060,'Species List'!A$2:J$202,4,0)</f>
        <v>Acanthuridae</v>
      </c>
      <c r="L1060" s="38" t="str">
        <f>VLOOKUP(H1060,'Species List'!A$2:J$202,5,0)</f>
        <v>Herbivore</v>
      </c>
      <c r="M1060" s="59">
        <v>19</v>
      </c>
      <c r="N1060" s="59">
        <v>1</v>
      </c>
      <c r="O1060" s="59"/>
      <c r="P1060" s="44">
        <f>VLOOKUP(H1060,'Species List'!A$2:J$202,6,0)</f>
        <v>1.8620000000000001E-2</v>
      </c>
      <c r="Q1060" s="44">
        <f>VLOOKUP(H1060,'Species List'!A$2:J$202,7,0)</f>
        <v>2.91</v>
      </c>
      <c r="R1060" s="44">
        <f>VLOOKUP(H1060,'Species List'!A$2:J$202,8,0)</f>
        <v>-4.6005000000000003</v>
      </c>
      <c r="S1060" s="44">
        <f>VLOOKUP(H1060,'Species List'!A$2:J$202,9,0)</f>
        <v>2.9752000000000001</v>
      </c>
      <c r="T1060" s="44">
        <f t="shared" si="119"/>
        <v>97.98343387025902</v>
      </c>
      <c r="U1060" s="88">
        <f t="shared" si="120"/>
        <v>151.09417216938573</v>
      </c>
      <c r="V1060" s="91">
        <f t="shared" si="121"/>
        <v>151.09417216938573</v>
      </c>
    </row>
    <row r="1061" spans="1:22" ht="16">
      <c r="A1061" s="35">
        <v>2019</v>
      </c>
      <c r="B1061" s="36">
        <v>43542</v>
      </c>
      <c r="C1061" s="38" t="s">
        <v>397</v>
      </c>
      <c r="D1061" s="38" t="s">
        <v>367</v>
      </c>
      <c r="E1061" s="12">
        <v>2</v>
      </c>
      <c r="F1061" s="37">
        <v>0.484027777777778</v>
      </c>
      <c r="G1061" s="12">
        <v>30</v>
      </c>
      <c r="H1061" s="12" t="s">
        <v>302</v>
      </c>
      <c r="I1061" s="38" t="str">
        <f>VLOOKUP(H1061,'Species List'!A$2:J$202,2,0)</f>
        <v>Stoplight Parrotfish</v>
      </c>
      <c r="J1061" s="38" t="str">
        <f>VLOOKUP(H1061,'Species List'!A$2:J$202,3,0)</f>
        <v>Sparisoma viride</v>
      </c>
      <c r="K1061" s="38" t="str">
        <f>VLOOKUP(H1061,'Species List'!A$2:J$202,4,0)</f>
        <v>Scaridae</v>
      </c>
      <c r="L1061" s="38" t="str">
        <f>VLOOKUP(H1061,'Species List'!A$2:J$202,5,0)</f>
        <v>Herbivore</v>
      </c>
      <c r="M1061" s="59">
        <v>21</v>
      </c>
      <c r="N1061" s="59">
        <v>1</v>
      </c>
      <c r="O1061" s="59" t="s">
        <v>368</v>
      </c>
      <c r="P1061" s="44">
        <f>VLOOKUP(H1061,'Species List'!A$2:J$202,6,0)</f>
        <v>1.38E-2</v>
      </c>
      <c r="Q1061" s="44">
        <f>VLOOKUP(H1061,'Species List'!A$2:J$202,7,0)</f>
        <v>3.04</v>
      </c>
      <c r="R1061" s="44">
        <f>VLOOKUP(H1061,'Species List'!A$2:J$202,8,0)</f>
        <v>-4.4317000000000002</v>
      </c>
      <c r="S1061" s="44">
        <f>VLOOKUP(H1061,'Species List'!A$2:J$202,9,0)</f>
        <v>2.9051</v>
      </c>
      <c r="T1061" s="44">
        <f t="shared" si="119"/>
        <v>144.35297620307892</v>
      </c>
      <c r="U1061" s="88">
        <f t="shared" si="120"/>
        <v>206.33802681991546</v>
      </c>
      <c r="V1061" s="91">
        <f t="shared" si="121"/>
        <v>206.33802681991546</v>
      </c>
    </row>
    <row r="1062" spans="1:22" ht="16">
      <c r="A1062" s="35">
        <v>2019</v>
      </c>
      <c r="B1062" s="36">
        <v>43542</v>
      </c>
      <c r="C1062" s="38" t="s">
        <v>397</v>
      </c>
      <c r="D1062" s="38" t="s">
        <v>367</v>
      </c>
      <c r="E1062" s="12">
        <v>2</v>
      </c>
      <c r="F1062" s="37">
        <v>0.484027777777778</v>
      </c>
      <c r="G1062" s="12">
        <v>30</v>
      </c>
      <c r="H1062" s="12" t="s">
        <v>274</v>
      </c>
      <c r="I1062" s="38" t="str">
        <f>VLOOKUP(H1062,'Species List'!A$2:J$202,2,0)</f>
        <v>Princess Parrotfish</v>
      </c>
      <c r="J1062" s="38" t="str">
        <f>VLOOKUP(H1062,'Species List'!A$2:J$202,3,0)</f>
        <v>Scarus taeniopterus</v>
      </c>
      <c r="K1062" s="38" t="str">
        <f>VLOOKUP(H1062,'Species List'!A$2:J$202,4,0)</f>
        <v>Scaridae</v>
      </c>
      <c r="L1062" s="38" t="str">
        <f>VLOOKUP(H1062,'Species List'!A$2:J$202,5,0)</f>
        <v>Herbivore</v>
      </c>
      <c r="M1062" s="59">
        <v>18</v>
      </c>
      <c r="N1062" s="59">
        <v>1</v>
      </c>
      <c r="O1062" s="59" t="s">
        <v>368</v>
      </c>
      <c r="P1062" s="44">
        <f>VLOOKUP(H1062,'Species List'!A$2:J$202,6,0)</f>
        <v>3.3500000000000002E-2</v>
      </c>
      <c r="Q1062" s="44">
        <f>VLOOKUP(H1062,'Species List'!A$2:J$202,7,0)</f>
        <v>2.7086000000000001</v>
      </c>
      <c r="R1062" s="44">
        <f>VLOOKUP(H1062,'Species List'!A$2:J$202,8,0)</f>
        <v>-3.2256999999999998</v>
      </c>
      <c r="S1062" s="44">
        <f>VLOOKUP(H1062,'Species List'!A$2:J$202,9,0)</f>
        <v>2.3852000000000002</v>
      </c>
      <c r="T1062" s="44">
        <f t="shared" si="119"/>
        <v>84.154222975924739</v>
      </c>
      <c r="U1062" s="88">
        <f t="shared" si="120"/>
        <v>142.42163893869329</v>
      </c>
      <c r="V1062" s="91">
        <f t="shared" si="121"/>
        <v>142.42163893869329</v>
      </c>
    </row>
    <row r="1063" spans="1:22" ht="16">
      <c r="A1063" s="35">
        <v>2019</v>
      </c>
      <c r="B1063" s="36">
        <v>43542</v>
      </c>
      <c r="C1063" s="38" t="s">
        <v>397</v>
      </c>
      <c r="D1063" s="38" t="s">
        <v>367</v>
      </c>
      <c r="E1063" s="12">
        <v>2</v>
      </c>
      <c r="F1063" s="37">
        <v>0.484027777777778</v>
      </c>
      <c r="G1063" s="12">
        <v>30</v>
      </c>
      <c r="H1063" s="12" t="s">
        <v>276</v>
      </c>
      <c r="I1063" s="38" t="str">
        <f>VLOOKUP(H1063,'Species List'!A$2:J$202,2,0)</f>
        <v>Queen Angelfish</v>
      </c>
      <c r="J1063" s="38" t="str">
        <f>VLOOKUP(H1063,'Species List'!A$2:J$202,3,0)</f>
        <v>Holacanthus ciliaris</v>
      </c>
      <c r="K1063" s="38" t="str">
        <f>VLOOKUP(H1063,'Species List'!A$2:J$202,4,0)</f>
        <v>Pomacanthidae</v>
      </c>
      <c r="L1063" s="38" t="str">
        <f>VLOOKUP(H1063,'Species List'!A$2:J$202,5,0)</f>
        <v>Omnivore</v>
      </c>
      <c r="M1063" s="59">
        <v>22</v>
      </c>
      <c r="N1063" s="59">
        <v>1</v>
      </c>
      <c r="O1063" s="59"/>
      <c r="P1063" s="44">
        <f>VLOOKUP(H1063,'Species List'!A$2:J$202,6,0)</f>
        <v>3.09E-2</v>
      </c>
      <c r="Q1063" s="44">
        <f>VLOOKUP(H1063,'Species List'!A$2:J$202,7,0)</f>
        <v>2.89</v>
      </c>
      <c r="R1063" s="44" t="str">
        <f>VLOOKUP(H1063,'Species List'!A$2:J$202,8,0)</f>
        <v>NA</v>
      </c>
      <c r="S1063" s="44" t="str">
        <f>VLOOKUP(H1063,'Species List'!A$2:J$202,9,0)</f>
        <v>NA</v>
      </c>
      <c r="T1063" s="44">
        <f t="shared" si="119"/>
        <v>234.18551376428195</v>
      </c>
      <c r="U1063" s="87" t="s">
        <v>450</v>
      </c>
      <c r="V1063" s="91">
        <f t="shared" ref="V1063:V1085" si="122">N1063*T1063</f>
        <v>234.18551376428195</v>
      </c>
    </row>
    <row r="1064" spans="1:22" ht="16">
      <c r="A1064" s="35">
        <v>2019</v>
      </c>
      <c r="B1064" s="36">
        <v>43542</v>
      </c>
      <c r="C1064" s="38" t="s">
        <v>397</v>
      </c>
      <c r="D1064" s="38" t="s">
        <v>367</v>
      </c>
      <c r="E1064" s="12">
        <v>2</v>
      </c>
      <c r="F1064" s="37">
        <v>0.484027777777778</v>
      </c>
      <c r="G1064" s="12">
        <v>30</v>
      </c>
      <c r="H1064" s="12" t="s">
        <v>293</v>
      </c>
      <c r="I1064" s="38" t="str">
        <f>VLOOKUP(H1064,'Species List'!A$2:J$202,2,0)</f>
        <v>Smooth Trunkfish</v>
      </c>
      <c r="J1064" s="38" t="str">
        <f>VLOOKUP(H1064,'Species List'!A$2:J$202,3,0)</f>
        <v>Lactophyrs triqueter</v>
      </c>
      <c r="K1064" s="38" t="str">
        <f>VLOOKUP(H1064,'Species List'!A$2:J$202,4,0)</f>
        <v>Ostraciidae</v>
      </c>
      <c r="L1064" s="38" t="str">
        <f>VLOOKUP(H1064,'Species List'!A$2:J$202,5,0)</f>
        <v>Omnivore</v>
      </c>
      <c r="M1064" s="59">
        <v>14</v>
      </c>
      <c r="N1064" s="59">
        <v>1</v>
      </c>
      <c r="O1064" s="59"/>
      <c r="P1064" s="44">
        <f>VLOOKUP(H1064,'Species List'!A$2:J$202,6,0)</f>
        <v>4.8980000000000003E-2</v>
      </c>
      <c r="Q1064" s="44">
        <f>VLOOKUP(H1064,'Species List'!A$2:J$202,7,0)</f>
        <v>2.78</v>
      </c>
      <c r="R1064" s="44" t="str">
        <f>VLOOKUP(H1064,'Species List'!A$2:J$202,8,0)</f>
        <v>NA</v>
      </c>
      <c r="S1064" s="44" t="str">
        <f>VLOOKUP(H1064,'Species List'!A$2:J$202,9,0)</f>
        <v>NA</v>
      </c>
      <c r="T1064" s="44">
        <f t="shared" si="119"/>
        <v>75.206386098464677</v>
      </c>
      <c r="U1064" s="87" t="s">
        <v>450</v>
      </c>
      <c r="V1064" s="91">
        <f t="shared" si="122"/>
        <v>75.206386098464677</v>
      </c>
    </row>
    <row r="1065" spans="1:22" ht="16">
      <c r="A1065" s="35">
        <v>2019</v>
      </c>
      <c r="B1065" s="36">
        <v>43542</v>
      </c>
      <c r="C1065" s="38" t="s">
        <v>397</v>
      </c>
      <c r="D1065" s="38" t="s">
        <v>367</v>
      </c>
      <c r="E1065" s="12">
        <v>2</v>
      </c>
      <c r="F1065" s="37">
        <v>0.484027777777778</v>
      </c>
      <c r="G1065" s="12">
        <v>30</v>
      </c>
      <c r="H1065" s="12" t="s">
        <v>242</v>
      </c>
      <c r="I1065" s="38" t="str">
        <f>VLOOKUP(H1065,'Species List'!A$2:J$202,2,0)</f>
        <v xml:space="preserve">Sharp-nose puffer </v>
      </c>
      <c r="J1065" s="38" t="str">
        <f>VLOOKUP(H1065,'Species List'!A$2:J$202,3,0)</f>
        <v>Canthigaster rostrata</v>
      </c>
      <c r="K1065" s="38" t="str">
        <f>VLOOKUP(H1065,'Species List'!A$2:J$202,4,0)</f>
        <v>Tetraodontidae</v>
      </c>
      <c r="L1065" s="38" t="str">
        <f>VLOOKUP(H1065,'Species List'!A$2:J$202,5,0)</f>
        <v>Omnivore</v>
      </c>
      <c r="M1065" s="59">
        <v>5</v>
      </c>
      <c r="N1065" s="59">
        <v>1</v>
      </c>
      <c r="O1065" s="59"/>
      <c r="P1065" s="44">
        <f>VLOOKUP(H1065,'Species List'!A$2:J$202,6,0)</f>
        <v>2.239E-2</v>
      </c>
      <c r="Q1065" s="44">
        <f>VLOOKUP(H1065,'Species List'!A$2:J$202,7,0)</f>
        <v>2.96</v>
      </c>
      <c r="R1065" s="44" t="str">
        <f>VLOOKUP(H1065,'Species List'!A$2:J$202,8,0)</f>
        <v>NA</v>
      </c>
      <c r="S1065" s="44" t="str">
        <f>VLOOKUP(H1065,'Species List'!A$2:J$202,9,0)</f>
        <v>NA</v>
      </c>
      <c r="T1065" s="44">
        <f t="shared" si="119"/>
        <v>2.6242506075131411</v>
      </c>
      <c r="U1065" s="87" t="s">
        <v>450</v>
      </c>
      <c r="V1065" s="91">
        <f t="shared" si="122"/>
        <v>2.6242506075131411</v>
      </c>
    </row>
    <row r="1066" spans="1:22" ht="16">
      <c r="A1066" s="35">
        <v>2019</v>
      </c>
      <c r="B1066" s="36">
        <v>43542</v>
      </c>
      <c r="C1066" s="38" t="s">
        <v>397</v>
      </c>
      <c r="D1066" s="38" t="s">
        <v>367</v>
      </c>
      <c r="E1066" s="12">
        <v>2</v>
      </c>
      <c r="F1066" s="37">
        <v>0.484027777777778</v>
      </c>
      <c r="G1066" s="12">
        <v>30</v>
      </c>
      <c r="H1066" s="12" t="s">
        <v>239</v>
      </c>
      <c r="I1066" s="38" t="str">
        <f>VLOOKUP(H1066,'Species List'!A$2:J$202,2,0)</f>
        <v>Brown Chromis</v>
      </c>
      <c r="J1066" s="38" t="str">
        <f>VLOOKUP(H1066,'Species List'!A$2:J$202,3,0)</f>
        <v>Chromis multilineata</v>
      </c>
      <c r="K1066" s="38" t="str">
        <f>VLOOKUP(H1066,'Species List'!A$2:J$202,4,0)</f>
        <v>Pomacentridae</v>
      </c>
      <c r="L1066" s="38" t="str">
        <f>VLOOKUP(H1066,'Species List'!A$2:J$202,5,0)</f>
        <v>Planktivore</v>
      </c>
      <c r="M1066" s="59">
        <v>12</v>
      </c>
      <c r="N1066" s="59">
        <v>20</v>
      </c>
      <c r="O1066" s="59"/>
      <c r="P1066" s="44">
        <f>VLOOKUP(H1066,'Species List'!A$2:J$202,6,0)</f>
        <v>1.4789999999999999E-2</v>
      </c>
      <c r="Q1066" s="44">
        <f>VLOOKUP(H1066,'Species List'!A$2:J$202,7,0)</f>
        <v>2.98</v>
      </c>
      <c r="R1066" s="44" t="str">
        <f>VLOOKUP(H1066,'Species List'!A$2:J$202,8,0)</f>
        <v>NA</v>
      </c>
      <c r="S1066" s="44" t="str">
        <f>VLOOKUP(H1066,'Species List'!A$2:J$202,9,0)</f>
        <v>NA</v>
      </c>
      <c r="T1066" s="44">
        <f t="shared" si="119"/>
        <v>24.318024250762754</v>
      </c>
      <c r="U1066" s="87" t="s">
        <v>450</v>
      </c>
      <c r="V1066" s="91">
        <f t="shared" si="122"/>
        <v>486.36048501525511</v>
      </c>
    </row>
    <row r="1067" spans="1:22" ht="16">
      <c r="A1067" s="35">
        <v>2019</v>
      </c>
      <c r="B1067" s="36">
        <v>43542</v>
      </c>
      <c r="C1067" s="38" t="s">
        <v>397</v>
      </c>
      <c r="D1067" s="38" t="s">
        <v>367</v>
      </c>
      <c r="E1067" s="12">
        <v>3</v>
      </c>
      <c r="F1067" s="37">
        <v>0.49097222222222198</v>
      </c>
      <c r="G1067" s="12">
        <v>30</v>
      </c>
      <c r="H1067" s="12" t="s">
        <v>268</v>
      </c>
      <c r="I1067" s="38" t="str">
        <f>VLOOKUP(H1067,'Species List'!A$2:J$202,2,0)</f>
        <v>Mahogany Snapper</v>
      </c>
      <c r="J1067" s="38" t="str">
        <f>VLOOKUP(H1067,'Species List'!A$2:J$202,3,0)</f>
        <v>Lutjanus mahogoni</v>
      </c>
      <c r="K1067" s="38" t="str">
        <f>VLOOKUP(H1067,'Species List'!A$2:J$202,4,0)</f>
        <v>Lutjanidae</v>
      </c>
      <c r="L1067" s="38" t="str">
        <f>VLOOKUP(H1067,'Species List'!A$2:J$202,5,0)</f>
        <v>Carnivore</v>
      </c>
      <c r="M1067" s="59">
        <v>25</v>
      </c>
      <c r="N1067" s="59">
        <v>1</v>
      </c>
      <c r="O1067" s="59"/>
      <c r="P1067" s="44">
        <f>VLOOKUP(H1067,'Species List'!A$2:J$202,6,0)</f>
        <v>1.6979999999999999E-2</v>
      </c>
      <c r="Q1067" s="44">
        <f>VLOOKUP(H1067,'Species List'!A$2:J$202,7,0)</f>
        <v>2.96</v>
      </c>
      <c r="R1067" s="44" t="str">
        <f>VLOOKUP(H1067,'Species List'!A$2:J$202,8,0)</f>
        <v>NA</v>
      </c>
      <c r="S1067" s="44" t="str">
        <f>VLOOKUP(H1067,'Species List'!A$2:J$202,9,0)</f>
        <v>NA</v>
      </c>
      <c r="T1067" s="44">
        <f t="shared" si="119"/>
        <v>233.25991421819234</v>
      </c>
      <c r="U1067" s="87" t="s">
        <v>450</v>
      </c>
      <c r="V1067" s="91">
        <f t="shared" si="122"/>
        <v>233.25991421819234</v>
      </c>
    </row>
    <row r="1068" spans="1:22" ht="16">
      <c r="A1068" s="35">
        <v>2019</v>
      </c>
      <c r="B1068" s="36">
        <v>43542</v>
      </c>
      <c r="C1068" s="38" t="s">
        <v>397</v>
      </c>
      <c r="D1068" s="38" t="s">
        <v>367</v>
      </c>
      <c r="E1068" s="12">
        <v>3</v>
      </c>
      <c r="F1068" s="37">
        <v>0.49097222222222198</v>
      </c>
      <c r="G1068" s="12">
        <v>30</v>
      </c>
      <c r="H1068" s="12" t="s">
        <v>233</v>
      </c>
      <c r="I1068" s="38" t="str">
        <f>VLOOKUP(H1068,'Species List'!A$2:J$202,2,0)</f>
        <v>Blackbar soldierfish</v>
      </c>
      <c r="J1068" s="38" t="str">
        <f>VLOOKUP(H1068,'Species List'!A$2:J$202,3,0)</f>
        <v xml:space="preserve">Myripristis jacobus </v>
      </c>
      <c r="K1068" s="38" t="str">
        <f>VLOOKUP(H1068,'Species List'!A$2:J$202,4,0)</f>
        <v>Holocentridae</v>
      </c>
      <c r="L1068" s="38" t="str">
        <f>VLOOKUP(H1068,'Species List'!A$2:J$202,5,0)</f>
        <v>Carnivore</v>
      </c>
      <c r="M1068" s="59">
        <v>20</v>
      </c>
      <c r="N1068" s="59">
        <v>6</v>
      </c>
      <c r="O1068" s="59"/>
      <c r="P1068" s="44">
        <f>VLOOKUP(H1068,'Species List'!A$2:J$202,6,0)</f>
        <v>1.2019999999999999E-2</v>
      </c>
      <c r="Q1068" s="44">
        <f>VLOOKUP(H1068,'Species List'!A$2:J$202,7,0)</f>
        <v>3.06</v>
      </c>
      <c r="R1068" s="44" t="str">
        <f>VLOOKUP(H1068,'Species List'!A$2:J$202,8,0)</f>
        <v>NA</v>
      </c>
      <c r="S1068" s="44" t="str">
        <f>VLOOKUP(H1068,'Species List'!A$2:J$202,9,0)</f>
        <v>NA</v>
      </c>
      <c r="T1068" s="44">
        <f t="shared" si="119"/>
        <v>115.09494623941403</v>
      </c>
      <c r="U1068" s="87" t="s">
        <v>450</v>
      </c>
      <c r="V1068" s="91">
        <f t="shared" si="122"/>
        <v>690.5696774364842</v>
      </c>
    </row>
    <row r="1069" spans="1:22" ht="16">
      <c r="A1069" s="35">
        <v>2019</v>
      </c>
      <c r="B1069" s="36">
        <v>43542</v>
      </c>
      <c r="C1069" s="38" t="s">
        <v>397</v>
      </c>
      <c r="D1069" s="38" t="s">
        <v>367</v>
      </c>
      <c r="E1069" s="12">
        <v>3</v>
      </c>
      <c r="F1069" s="37">
        <v>0.49097222222222198</v>
      </c>
      <c r="G1069" s="12">
        <v>30</v>
      </c>
      <c r="H1069" s="12" t="s">
        <v>233</v>
      </c>
      <c r="I1069" s="38" t="str">
        <f>VLOOKUP(H1069,'Species List'!A$2:J$202,2,0)</f>
        <v>Blackbar soldierfish</v>
      </c>
      <c r="J1069" s="38" t="str">
        <f>VLOOKUP(H1069,'Species List'!A$2:J$202,3,0)</f>
        <v xml:space="preserve">Myripristis jacobus </v>
      </c>
      <c r="K1069" s="38" t="str">
        <f>VLOOKUP(H1069,'Species List'!A$2:J$202,4,0)</f>
        <v>Holocentridae</v>
      </c>
      <c r="L1069" s="38" t="str">
        <f>VLOOKUP(H1069,'Species List'!A$2:J$202,5,0)</f>
        <v>Carnivore</v>
      </c>
      <c r="M1069" s="59">
        <v>18</v>
      </c>
      <c r="N1069" s="59">
        <v>10</v>
      </c>
      <c r="O1069" s="59"/>
      <c r="P1069" s="44">
        <f>VLOOKUP(H1069,'Species List'!A$2:J$202,6,0)</f>
        <v>1.2019999999999999E-2</v>
      </c>
      <c r="Q1069" s="44">
        <f>VLOOKUP(H1069,'Species List'!A$2:J$202,7,0)</f>
        <v>3.06</v>
      </c>
      <c r="R1069" s="44" t="str">
        <f>VLOOKUP(H1069,'Species List'!A$2:J$202,8,0)</f>
        <v>NA</v>
      </c>
      <c r="S1069" s="44" t="str">
        <f>VLOOKUP(H1069,'Species List'!A$2:J$202,9,0)</f>
        <v>NA</v>
      </c>
      <c r="T1069" s="44">
        <f t="shared" si="119"/>
        <v>83.375477327526866</v>
      </c>
      <c r="U1069" s="87" t="s">
        <v>450</v>
      </c>
      <c r="V1069" s="91">
        <f t="shared" si="122"/>
        <v>833.75477327526869</v>
      </c>
    </row>
    <row r="1070" spans="1:22" ht="16">
      <c r="A1070" s="35">
        <v>2019</v>
      </c>
      <c r="B1070" s="36">
        <v>43542</v>
      </c>
      <c r="C1070" s="38" t="s">
        <v>397</v>
      </c>
      <c r="D1070" s="38" t="s">
        <v>367</v>
      </c>
      <c r="E1070" s="12">
        <v>3</v>
      </c>
      <c r="F1070" s="37">
        <v>0.49097222222222198</v>
      </c>
      <c r="G1070" s="12">
        <v>30</v>
      </c>
      <c r="H1070" s="12" t="s">
        <v>246</v>
      </c>
      <c r="I1070" s="38" t="str">
        <f>VLOOKUP(H1070,'Species List'!A$2:J$202,2,0)</f>
        <v>Creole Fish</v>
      </c>
      <c r="J1070" s="38" t="str">
        <f>VLOOKUP(H1070,'Species List'!A$2:J$202,3,0)</f>
        <v>Paranthias furcifer</v>
      </c>
      <c r="K1070" s="38" t="str">
        <f>VLOOKUP(H1070,'Species List'!A$2:J$202,4,0)</f>
        <v>Serranidae</v>
      </c>
      <c r="L1070" s="38" t="str">
        <f>VLOOKUP(H1070,'Species List'!A$2:J$202,5,0)</f>
        <v>Carnivore</v>
      </c>
      <c r="M1070" s="59">
        <v>20</v>
      </c>
      <c r="N1070" s="59">
        <v>1</v>
      </c>
      <c r="O1070" s="59"/>
      <c r="P1070" s="44">
        <f>VLOOKUP(H1070,'Species List'!A$2:J$202,6,0)</f>
        <v>1.35E-2</v>
      </c>
      <c r="Q1070" s="44">
        <f>VLOOKUP(H1070,'Species List'!A$2:J$202,7,0)</f>
        <v>3.0430000000000001</v>
      </c>
      <c r="R1070" s="44" t="str">
        <f>VLOOKUP(H1070,'Species List'!A$2:J$202,8,0)</f>
        <v>NA</v>
      </c>
      <c r="S1070" s="44" t="str">
        <f>VLOOKUP(H1070,'Species List'!A$2:J$202,9,0)</f>
        <v>NA</v>
      </c>
      <c r="T1070" s="44">
        <f t="shared" si="119"/>
        <v>122.8479872322426</v>
      </c>
      <c r="U1070" s="87" t="s">
        <v>450</v>
      </c>
      <c r="V1070" s="91">
        <f t="shared" si="122"/>
        <v>122.8479872322426</v>
      </c>
    </row>
    <row r="1071" spans="1:22" ht="16">
      <c r="A1071" s="35">
        <v>2019</v>
      </c>
      <c r="B1071" s="36">
        <v>43542</v>
      </c>
      <c r="C1071" s="38" t="s">
        <v>397</v>
      </c>
      <c r="D1071" s="38" t="s">
        <v>367</v>
      </c>
      <c r="E1071" s="12">
        <v>3</v>
      </c>
      <c r="F1071" s="37">
        <v>0.49097222222222198</v>
      </c>
      <c r="G1071" s="12">
        <v>30</v>
      </c>
      <c r="H1071" s="12" t="s">
        <v>256</v>
      </c>
      <c r="I1071" s="38" t="str">
        <f>VLOOKUP(H1071,'Species List'!A$2:J$202,2,0)</f>
        <v>Graysby</v>
      </c>
      <c r="J1071" s="38" t="str">
        <f>VLOOKUP(H1071,'Species List'!A$2:J$202,3,0)</f>
        <v>Cephalopholis cruentata</v>
      </c>
      <c r="K1071" s="38" t="str">
        <f>VLOOKUP(H1071,'Species List'!A$2:J$202,4,0)</f>
        <v>Serranidae</v>
      </c>
      <c r="L1071" s="38" t="str">
        <f>VLOOKUP(H1071,'Species List'!A$2:J$202,5,0)</f>
        <v>Carnivore</v>
      </c>
      <c r="M1071" s="59">
        <v>22</v>
      </c>
      <c r="N1071" s="59">
        <v>1</v>
      </c>
      <c r="O1071" s="59"/>
      <c r="P1071" s="44">
        <f>VLOOKUP(H1071,'Species List'!A$2:J$202,6,0)</f>
        <v>1.1220000000000001E-2</v>
      </c>
      <c r="Q1071" s="44">
        <f>VLOOKUP(H1071,'Species List'!A$2:J$202,7,0)</f>
        <v>3.07</v>
      </c>
      <c r="R1071" s="44" t="str">
        <f>VLOOKUP(H1071,'Species List'!A$2:J$202,8,0)</f>
        <v>NA</v>
      </c>
      <c r="S1071" s="44" t="str">
        <f>VLOOKUP(H1071,'Species List'!A$2:J$202,9,0)</f>
        <v>NA</v>
      </c>
      <c r="T1071" s="44">
        <f t="shared" si="119"/>
        <v>148.3305090081615</v>
      </c>
      <c r="U1071" s="87" t="s">
        <v>450</v>
      </c>
      <c r="V1071" s="91">
        <f t="shared" si="122"/>
        <v>148.3305090081615</v>
      </c>
    </row>
    <row r="1072" spans="1:22" ht="16">
      <c r="A1072" s="35">
        <v>2019</v>
      </c>
      <c r="B1072" s="36">
        <v>43542</v>
      </c>
      <c r="C1072" s="38" t="s">
        <v>397</v>
      </c>
      <c r="D1072" s="38" t="s">
        <v>367</v>
      </c>
      <c r="E1072" s="12">
        <v>3</v>
      </c>
      <c r="F1072" s="37">
        <v>0.49097222222222198</v>
      </c>
      <c r="G1072" s="12">
        <v>30</v>
      </c>
      <c r="H1072" s="12" t="s">
        <v>398</v>
      </c>
      <c r="I1072" s="38" t="str">
        <f>VLOOKUP(H1072,'Species List'!A$2:J$202,2,0)</f>
        <v>Spotted Goatfish</v>
      </c>
      <c r="J1072" s="38" t="str">
        <f>VLOOKUP(H1072,'Species List'!A$2:J$202,3,0)</f>
        <v>Pseudupeneus maculatus</v>
      </c>
      <c r="K1072" s="38" t="str">
        <f>VLOOKUP(H1072,'Species List'!A$2:J$202,4,0)</f>
        <v>Mullidae</v>
      </c>
      <c r="L1072" s="38" t="str">
        <f>VLOOKUP(H1072,'Species List'!A$2:J$202,5,0)</f>
        <v>Carnivore</v>
      </c>
      <c r="M1072" s="59">
        <v>21</v>
      </c>
      <c r="N1072" s="59">
        <v>1</v>
      </c>
      <c r="O1072" s="59"/>
      <c r="P1072" s="44">
        <f>VLOOKUP(H1072,'Species List'!A$2:J$202,6,0)</f>
        <v>0.01</v>
      </c>
      <c r="Q1072" s="44">
        <f>VLOOKUP(H1072,'Species List'!A$2:J$202,7,0)</f>
        <v>3.12</v>
      </c>
      <c r="R1072" s="44" t="str">
        <f>VLOOKUP(H1072,'Species List'!A$2:J$202,8,0)</f>
        <v>NA</v>
      </c>
      <c r="S1072" s="44" t="str">
        <f>VLOOKUP(H1072,'Species List'!A$2:J$202,9,0)</f>
        <v>NA</v>
      </c>
      <c r="T1072" s="44">
        <f t="shared" si="119"/>
        <v>133.45172736909035</v>
      </c>
      <c r="U1072" s="87" t="s">
        <v>450</v>
      </c>
      <c r="V1072" s="91">
        <f t="shared" si="122"/>
        <v>133.45172736909035</v>
      </c>
    </row>
    <row r="1073" spans="1:22" ht="16">
      <c r="A1073" s="35">
        <v>2019</v>
      </c>
      <c r="B1073" s="36">
        <v>43542</v>
      </c>
      <c r="C1073" s="38" t="s">
        <v>397</v>
      </c>
      <c r="D1073" s="38" t="s">
        <v>367</v>
      </c>
      <c r="E1073" s="12">
        <v>3</v>
      </c>
      <c r="F1073" s="37">
        <v>0.49097222222222198</v>
      </c>
      <c r="G1073" s="12">
        <v>30</v>
      </c>
      <c r="H1073" s="12" t="s">
        <v>245</v>
      </c>
      <c r="I1073" s="38" t="str">
        <f>VLOOKUP(H1073,'Species List'!A$2:J$202,2,0)</f>
        <v>Coney</v>
      </c>
      <c r="J1073" s="38" t="str">
        <f>VLOOKUP(H1073,'Species List'!A$2:J$202,3,0)</f>
        <v>Cephalopholis fulva</v>
      </c>
      <c r="K1073" s="38" t="str">
        <f>VLOOKUP(H1073,'Species List'!A$2:J$202,4,0)</f>
        <v>Serranidae</v>
      </c>
      <c r="L1073" s="38" t="str">
        <f>VLOOKUP(H1073,'Species List'!A$2:J$202,5,0)</f>
        <v>Carnivore</v>
      </c>
      <c r="M1073" s="59">
        <v>15</v>
      </c>
      <c r="N1073" s="59">
        <v>1</v>
      </c>
      <c r="O1073" s="59"/>
      <c r="P1073" s="44">
        <f>VLOOKUP(H1073,'Species List'!A$2:J$202,6,0)</f>
        <v>0.01</v>
      </c>
      <c r="Q1073" s="44">
        <f>VLOOKUP(H1073,'Species List'!A$2:J$202,7,0)</f>
        <v>3.02</v>
      </c>
      <c r="R1073" s="44" t="str">
        <f>VLOOKUP(H1073,'Species List'!A$2:J$202,8,0)</f>
        <v>NA</v>
      </c>
      <c r="S1073" s="44" t="str">
        <f>VLOOKUP(H1073,'Species List'!A$2:J$202,9,0)</f>
        <v>NA</v>
      </c>
      <c r="T1073" s="44">
        <f t="shared" si="119"/>
        <v>35.628341167201263</v>
      </c>
      <c r="U1073" s="87" t="s">
        <v>450</v>
      </c>
      <c r="V1073" s="91">
        <f t="shared" si="122"/>
        <v>35.628341167201263</v>
      </c>
    </row>
    <row r="1074" spans="1:22" ht="16">
      <c r="A1074" s="35">
        <v>2019</v>
      </c>
      <c r="B1074" s="36">
        <v>43542</v>
      </c>
      <c r="C1074" s="38" t="s">
        <v>397</v>
      </c>
      <c r="D1074" s="38" t="s">
        <v>367</v>
      </c>
      <c r="E1074" s="12">
        <v>3</v>
      </c>
      <c r="F1074" s="37">
        <v>0.49097222222222198</v>
      </c>
      <c r="G1074" s="12">
        <v>30</v>
      </c>
      <c r="H1074" s="12" t="s">
        <v>348</v>
      </c>
      <c r="I1074" s="38" t="str">
        <f>VLOOKUP(H1074,'Species List'!A$2:J$202,2,0)</f>
        <v>Atlantic trumpetfish</v>
      </c>
      <c r="J1074" s="38" t="str">
        <f>VLOOKUP(H1074,'Species List'!A$2:J$202,3,0)</f>
        <v>Aulostomus maculatus</v>
      </c>
      <c r="K1074" s="38" t="str">
        <f>VLOOKUP(H1074,'Species List'!A$2:J$202,4,0)</f>
        <v>Aulostomidae</v>
      </c>
      <c r="L1074" s="38" t="str">
        <f>VLOOKUP(H1074,'Species List'!A$2:J$202,5,0)</f>
        <v>Carnivore</v>
      </c>
      <c r="M1074" s="59">
        <v>25</v>
      </c>
      <c r="N1074" s="59">
        <v>1</v>
      </c>
      <c r="O1074" s="59"/>
      <c r="P1074" s="44">
        <f>VLOOKUP(H1074,'Species List'!A$2:J$202,6,0)</f>
        <v>1E-4</v>
      </c>
      <c r="Q1074" s="44">
        <f>VLOOKUP(H1074,'Species List'!A$2:J$202,7,0)</f>
        <v>3.5539999999999998</v>
      </c>
      <c r="R1074" s="44" t="str">
        <f>VLOOKUP(H1074,'Species List'!A$2:J$202,8,0)</f>
        <v>NA</v>
      </c>
      <c r="S1074" s="44" t="str">
        <f>VLOOKUP(H1074,'Species List'!A$2:J$202,9,0)</f>
        <v>NA</v>
      </c>
      <c r="T1074" s="44">
        <f t="shared" si="119"/>
        <v>9.2956291852694353</v>
      </c>
      <c r="U1074" s="87" t="s">
        <v>450</v>
      </c>
      <c r="V1074" s="91">
        <f t="shared" si="122"/>
        <v>9.2956291852694353</v>
      </c>
    </row>
    <row r="1075" spans="1:22" ht="16">
      <c r="A1075" s="35">
        <v>2019</v>
      </c>
      <c r="B1075" s="36">
        <v>43542</v>
      </c>
      <c r="C1075" s="38" t="s">
        <v>397</v>
      </c>
      <c r="D1075" s="38" t="s">
        <v>367</v>
      </c>
      <c r="E1075" s="12">
        <v>3</v>
      </c>
      <c r="F1075" s="37">
        <v>0.49097222222222198</v>
      </c>
      <c r="G1075" s="12">
        <v>30</v>
      </c>
      <c r="H1075" s="12" t="s">
        <v>348</v>
      </c>
      <c r="I1075" s="38" t="str">
        <f>VLOOKUP(H1075,'Species List'!A$2:J$202,2,0)</f>
        <v>Atlantic trumpetfish</v>
      </c>
      <c r="J1075" s="38" t="str">
        <f>VLOOKUP(H1075,'Species List'!A$2:J$202,3,0)</f>
        <v>Aulostomus maculatus</v>
      </c>
      <c r="K1075" s="38" t="str">
        <f>VLOOKUP(H1075,'Species List'!A$2:J$202,4,0)</f>
        <v>Aulostomidae</v>
      </c>
      <c r="L1075" s="38" t="str">
        <f>VLOOKUP(H1075,'Species List'!A$2:J$202,5,0)</f>
        <v>Carnivore</v>
      </c>
      <c r="M1075" s="59">
        <v>39</v>
      </c>
      <c r="N1075" s="59">
        <v>1</v>
      </c>
      <c r="O1075" s="59" t="s">
        <v>369</v>
      </c>
      <c r="P1075" s="44">
        <f>VLOOKUP(H1075,'Species List'!A$2:J$202,6,0)</f>
        <v>1E-4</v>
      </c>
      <c r="Q1075" s="44">
        <f>VLOOKUP(H1075,'Species List'!A$2:J$202,7,0)</f>
        <v>3.5539999999999998</v>
      </c>
      <c r="R1075" s="44" t="str">
        <f>VLOOKUP(H1075,'Species List'!A$2:J$202,8,0)</f>
        <v>NA</v>
      </c>
      <c r="S1075" s="44" t="str">
        <f>VLOOKUP(H1075,'Species List'!A$2:J$202,9,0)</f>
        <v>NA</v>
      </c>
      <c r="T1075" s="44">
        <f t="shared" si="119"/>
        <v>45.148529872462113</v>
      </c>
      <c r="U1075" s="87" t="s">
        <v>450</v>
      </c>
      <c r="V1075" s="91">
        <f t="shared" si="122"/>
        <v>45.148529872462113</v>
      </c>
    </row>
    <row r="1076" spans="1:22" ht="16">
      <c r="A1076" s="35">
        <v>2019</v>
      </c>
      <c r="B1076" s="36">
        <v>43542</v>
      </c>
      <c r="C1076" s="38" t="s">
        <v>397</v>
      </c>
      <c r="D1076" s="38" t="s">
        <v>367</v>
      </c>
      <c r="E1076" s="12">
        <v>3</v>
      </c>
      <c r="F1076" s="37">
        <v>0.49097222222222198</v>
      </c>
      <c r="G1076" s="12">
        <v>30</v>
      </c>
      <c r="H1076" s="12" t="s">
        <v>253</v>
      </c>
      <c r="I1076" s="38" t="str">
        <f>VLOOKUP(H1076,'Species List'!A$2:J$202,2,0)</f>
        <v>French Grunt</v>
      </c>
      <c r="J1076" s="38" t="str">
        <f>VLOOKUP(H1076,'Species List'!A$2:J$202,3,0)</f>
        <v>Haemulon flavolineatum</v>
      </c>
      <c r="K1076" s="38" t="str">
        <f>VLOOKUP(H1076,'Species List'!A$2:J$202,4,0)</f>
        <v>Haemulidae</v>
      </c>
      <c r="L1076" s="38" t="str">
        <f>VLOOKUP(H1076,'Species List'!A$2:J$202,5,0)</f>
        <v>Carnivore</v>
      </c>
      <c r="M1076" s="59">
        <v>16</v>
      </c>
      <c r="N1076" s="59">
        <v>1</v>
      </c>
      <c r="O1076" s="59"/>
      <c r="P1076" s="44">
        <f>VLOOKUP(H1076,'Species List'!A$2:J$202,6,0)</f>
        <v>1.349E-2</v>
      </c>
      <c r="Q1076" s="44">
        <f>VLOOKUP(H1076,'Species List'!A$2:J$202,7,0)</f>
        <v>3</v>
      </c>
      <c r="R1076" s="44" t="str">
        <f>VLOOKUP(H1076,'Species List'!A$2:J$202,8,0)</f>
        <v>NA</v>
      </c>
      <c r="S1076" s="44" t="str">
        <f>VLOOKUP(H1076,'Species List'!A$2:J$202,9,0)</f>
        <v>NA</v>
      </c>
      <c r="T1076" s="44">
        <f t="shared" si="119"/>
        <v>55.255040000000001</v>
      </c>
      <c r="U1076" s="87" t="s">
        <v>450</v>
      </c>
      <c r="V1076" s="91">
        <f t="shared" si="122"/>
        <v>55.255040000000001</v>
      </c>
    </row>
    <row r="1077" spans="1:22" ht="16">
      <c r="A1077" s="35">
        <v>2019</v>
      </c>
      <c r="B1077" s="36">
        <v>43542</v>
      </c>
      <c r="C1077" s="38" t="s">
        <v>397</v>
      </c>
      <c r="D1077" s="38" t="s">
        <v>367</v>
      </c>
      <c r="E1077" s="12">
        <v>3</v>
      </c>
      <c r="F1077" s="37">
        <v>0.49097222222222198</v>
      </c>
      <c r="G1077" s="12">
        <v>30</v>
      </c>
      <c r="H1077" s="12" t="s">
        <v>246</v>
      </c>
      <c r="I1077" s="38" t="str">
        <f>VLOOKUP(H1077,'Species List'!A$2:J$202,2,0)</f>
        <v>Creole Fish</v>
      </c>
      <c r="J1077" s="38" t="str">
        <f>VLOOKUP(H1077,'Species List'!A$2:J$202,3,0)</f>
        <v>Paranthias furcifer</v>
      </c>
      <c r="K1077" s="38" t="str">
        <f>VLOOKUP(H1077,'Species List'!A$2:J$202,4,0)</f>
        <v>Serranidae</v>
      </c>
      <c r="L1077" s="38" t="str">
        <f>VLOOKUP(H1077,'Species List'!A$2:J$202,5,0)</f>
        <v>Carnivore</v>
      </c>
      <c r="M1077" s="59">
        <v>10</v>
      </c>
      <c r="N1077" s="59">
        <v>1</v>
      </c>
      <c r="O1077" s="59"/>
      <c r="P1077" s="44">
        <f>VLOOKUP(H1077,'Species List'!A$2:J$202,6,0)</f>
        <v>1.35E-2</v>
      </c>
      <c r="Q1077" s="44">
        <f>VLOOKUP(H1077,'Species List'!A$2:J$202,7,0)</f>
        <v>3.0430000000000001</v>
      </c>
      <c r="R1077" s="44" t="str">
        <f>VLOOKUP(H1077,'Species List'!A$2:J$202,8,0)</f>
        <v>NA</v>
      </c>
      <c r="S1077" s="44" t="str">
        <f>VLOOKUP(H1077,'Species List'!A$2:J$202,9,0)</f>
        <v>NA</v>
      </c>
      <c r="T1077" s="44">
        <f t="shared" si="119"/>
        <v>14.905061368677996</v>
      </c>
      <c r="U1077" s="87" t="s">
        <v>450</v>
      </c>
      <c r="V1077" s="91">
        <f t="shared" si="122"/>
        <v>14.905061368677996</v>
      </c>
    </row>
    <row r="1078" spans="1:22" ht="16">
      <c r="A1078" s="35">
        <v>2019</v>
      </c>
      <c r="B1078" s="36">
        <v>43542</v>
      </c>
      <c r="C1078" s="38" t="s">
        <v>397</v>
      </c>
      <c r="D1078" s="38" t="s">
        <v>367</v>
      </c>
      <c r="E1078" s="12">
        <v>3</v>
      </c>
      <c r="F1078" s="37">
        <v>0.49097222222222198</v>
      </c>
      <c r="G1078" s="12">
        <v>30</v>
      </c>
      <c r="H1078" s="12" t="s">
        <v>236</v>
      </c>
      <c r="I1078" s="38" t="str">
        <f>VLOOKUP(H1078,'Species List'!A$2:J$202,2,0)</f>
        <v>Blue Striped Grunt</v>
      </c>
      <c r="J1078" s="38" t="str">
        <f>VLOOKUP(H1078,'Species List'!A$2:J$202,3,0)</f>
        <v>Haemulon sciurus</v>
      </c>
      <c r="K1078" s="38" t="str">
        <f>VLOOKUP(H1078,'Species List'!A$2:J$202,4,0)</f>
        <v>Haemulidae</v>
      </c>
      <c r="L1078" s="38" t="str">
        <f>VLOOKUP(H1078,'Species List'!A$2:J$202,5,0)</f>
        <v>Carnivore</v>
      </c>
      <c r="M1078" s="59">
        <v>28</v>
      </c>
      <c r="N1078" s="59">
        <v>1</v>
      </c>
      <c r="O1078" s="59"/>
      <c r="P1078" s="44">
        <f>VLOOKUP(H1078,'Species List'!A$2:J$202,6,0)</f>
        <v>1.549E-2</v>
      </c>
      <c r="Q1078" s="44">
        <f>VLOOKUP(H1078,'Species List'!A$2:J$202,7,0)</f>
        <v>2.98</v>
      </c>
      <c r="R1078" s="44" t="str">
        <f>VLOOKUP(H1078,'Species List'!A$2:J$202,8,0)</f>
        <v>NA</v>
      </c>
      <c r="S1078" s="44" t="str">
        <f>VLOOKUP(H1078,'Species List'!A$2:J$202,9,0)</f>
        <v>NA</v>
      </c>
      <c r="T1078" s="44">
        <f t="shared" si="119"/>
        <v>318.11368400636229</v>
      </c>
      <c r="U1078" s="87" t="s">
        <v>450</v>
      </c>
      <c r="V1078" s="91">
        <f t="shared" si="122"/>
        <v>318.11368400636229</v>
      </c>
    </row>
    <row r="1079" spans="1:22" ht="16">
      <c r="A1079" s="35">
        <v>2019</v>
      </c>
      <c r="B1079" s="36">
        <v>43542</v>
      </c>
      <c r="C1079" s="38" t="s">
        <v>397</v>
      </c>
      <c r="D1079" s="38" t="s">
        <v>367</v>
      </c>
      <c r="E1079" s="12">
        <v>3</v>
      </c>
      <c r="F1079" s="37">
        <v>0.49097222222222198</v>
      </c>
      <c r="G1079" s="12">
        <v>30</v>
      </c>
      <c r="H1079" s="12" t="s">
        <v>246</v>
      </c>
      <c r="I1079" s="38" t="str">
        <f>VLOOKUP(H1079,'Species List'!A$2:J$202,2,0)</f>
        <v>Creole Fish</v>
      </c>
      <c r="J1079" s="38" t="str">
        <f>VLOOKUP(H1079,'Species List'!A$2:J$202,3,0)</f>
        <v>Paranthias furcifer</v>
      </c>
      <c r="K1079" s="38" t="str">
        <f>VLOOKUP(H1079,'Species List'!A$2:J$202,4,0)</f>
        <v>Serranidae</v>
      </c>
      <c r="L1079" s="38" t="str">
        <f>VLOOKUP(H1079,'Species List'!A$2:J$202,5,0)</f>
        <v>Carnivore</v>
      </c>
      <c r="M1079" s="59">
        <v>13</v>
      </c>
      <c r="N1079" s="59">
        <v>7</v>
      </c>
      <c r="O1079" s="59"/>
      <c r="P1079" s="44">
        <f>VLOOKUP(H1079,'Species List'!A$2:J$202,6,0)</f>
        <v>1.35E-2</v>
      </c>
      <c r="Q1079" s="44">
        <f>VLOOKUP(H1079,'Species List'!A$2:J$202,7,0)</f>
        <v>3.0430000000000001</v>
      </c>
      <c r="R1079" s="44" t="str">
        <f>VLOOKUP(H1079,'Species List'!A$2:J$202,8,0)</f>
        <v>NA</v>
      </c>
      <c r="S1079" s="44" t="str">
        <f>VLOOKUP(H1079,'Species List'!A$2:J$202,9,0)</f>
        <v>NA</v>
      </c>
      <c r="T1079" s="44">
        <f t="shared" si="119"/>
        <v>33.117945686438809</v>
      </c>
      <c r="U1079" s="87" t="s">
        <v>450</v>
      </c>
      <c r="V1079" s="91">
        <f t="shared" si="122"/>
        <v>231.82561980507165</v>
      </c>
    </row>
    <row r="1080" spans="1:22" ht="16">
      <c r="A1080" s="35">
        <v>2019</v>
      </c>
      <c r="B1080" s="36">
        <v>43542</v>
      </c>
      <c r="C1080" s="38" t="s">
        <v>397</v>
      </c>
      <c r="D1080" s="38" t="s">
        <v>367</v>
      </c>
      <c r="E1080" s="12">
        <v>3</v>
      </c>
      <c r="F1080" s="37">
        <v>0.49097222222222198</v>
      </c>
      <c r="G1080" s="12">
        <v>30</v>
      </c>
      <c r="H1080" s="12" t="s">
        <v>310</v>
      </c>
      <c r="I1080" s="38" t="str">
        <f>VLOOKUP(H1080,'Species List'!A$2:J$202,2,0)</f>
        <v>Yellowhead Wrasse</v>
      </c>
      <c r="J1080" s="38" t="str">
        <f>VLOOKUP(H1080,'Species List'!A$2:J$202,3,0)</f>
        <v>Halichoeres garnoti</v>
      </c>
      <c r="K1080" s="38" t="str">
        <f>VLOOKUP(H1080,'Species List'!A$2:J$202,4,0)</f>
        <v>Labridae</v>
      </c>
      <c r="L1080" s="38" t="str">
        <f>VLOOKUP(H1080,'Species List'!A$2:J$202,5,0)</f>
        <v>Carnivore</v>
      </c>
      <c r="M1080" s="59">
        <v>6</v>
      </c>
      <c r="N1080" s="59">
        <v>1</v>
      </c>
      <c r="O1080" s="59"/>
      <c r="P1080" s="44">
        <f>VLOOKUP(H1080,'Species List'!A$2:J$202,6,0)</f>
        <v>0.01</v>
      </c>
      <c r="Q1080" s="44">
        <f>VLOOKUP(H1080,'Species List'!A$2:J$202,7,0)</f>
        <v>3.13</v>
      </c>
      <c r="R1080" s="44" t="str">
        <f>VLOOKUP(H1080,'Species List'!A$2:J$202,8,0)</f>
        <v>NA</v>
      </c>
      <c r="S1080" s="44" t="str">
        <f>VLOOKUP(H1080,'Species List'!A$2:J$202,9,0)</f>
        <v>NA</v>
      </c>
      <c r="T1080" s="44">
        <f t="shared" si="119"/>
        <v>2.7265496699528886</v>
      </c>
      <c r="U1080" s="87" t="s">
        <v>450</v>
      </c>
      <c r="V1080" s="91">
        <f t="shared" si="122"/>
        <v>2.7265496699528886</v>
      </c>
    </row>
    <row r="1081" spans="1:22" ht="16">
      <c r="A1081" s="35">
        <v>2019</v>
      </c>
      <c r="B1081" s="36">
        <v>43542</v>
      </c>
      <c r="C1081" s="38" t="s">
        <v>397</v>
      </c>
      <c r="D1081" s="38" t="s">
        <v>367</v>
      </c>
      <c r="E1081" s="12">
        <v>3</v>
      </c>
      <c r="F1081" s="37">
        <v>0.49097222222222198</v>
      </c>
      <c r="G1081" s="12">
        <v>30</v>
      </c>
      <c r="H1081" s="12" t="s">
        <v>310</v>
      </c>
      <c r="I1081" s="38" t="str">
        <f>VLOOKUP(H1081,'Species List'!A$2:J$202,2,0)</f>
        <v>Yellowhead Wrasse</v>
      </c>
      <c r="J1081" s="38" t="str">
        <f>VLOOKUP(H1081,'Species List'!A$2:J$202,3,0)</f>
        <v>Halichoeres garnoti</v>
      </c>
      <c r="K1081" s="38" t="str">
        <f>VLOOKUP(H1081,'Species List'!A$2:J$202,4,0)</f>
        <v>Labridae</v>
      </c>
      <c r="L1081" s="38" t="str">
        <f>VLOOKUP(H1081,'Species List'!A$2:J$202,5,0)</f>
        <v>Carnivore</v>
      </c>
      <c r="M1081" s="59">
        <v>10</v>
      </c>
      <c r="N1081" s="59">
        <v>1</v>
      </c>
      <c r="O1081" s="59"/>
      <c r="P1081" s="44">
        <f>VLOOKUP(H1081,'Species List'!A$2:J$202,6,0)</f>
        <v>0.01</v>
      </c>
      <c r="Q1081" s="44">
        <f>VLOOKUP(H1081,'Species List'!A$2:J$202,7,0)</f>
        <v>3.13</v>
      </c>
      <c r="R1081" s="44" t="str">
        <f>VLOOKUP(H1081,'Species List'!A$2:J$202,8,0)</f>
        <v>NA</v>
      </c>
      <c r="S1081" s="44" t="str">
        <f>VLOOKUP(H1081,'Species List'!A$2:J$202,9,0)</f>
        <v>NA</v>
      </c>
      <c r="T1081" s="44">
        <f t="shared" si="119"/>
        <v>13.48962882591654</v>
      </c>
      <c r="U1081" s="87" t="s">
        <v>450</v>
      </c>
      <c r="V1081" s="91">
        <f t="shared" si="122"/>
        <v>13.48962882591654</v>
      </c>
    </row>
    <row r="1082" spans="1:22" ht="16">
      <c r="A1082" s="35">
        <v>2019</v>
      </c>
      <c r="B1082" s="36">
        <v>43542</v>
      </c>
      <c r="C1082" s="38" t="s">
        <v>397</v>
      </c>
      <c r="D1082" s="38" t="s">
        <v>367</v>
      </c>
      <c r="E1082" s="12">
        <v>3</v>
      </c>
      <c r="F1082" s="37">
        <v>0.49097222222222198</v>
      </c>
      <c r="G1082" s="12">
        <v>30</v>
      </c>
      <c r="H1082" s="12" t="s">
        <v>310</v>
      </c>
      <c r="I1082" s="38" t="str">
        <f>VLOOKUP(H1082,'Species List'!A$2:J$202,2,0)</f>
        <v>Yellowhead Wrasse</v>
      </c>
      <c r="J1082" s="38" t="str">
        <f>VLOOKUP(H1082,'Species List'!A$2:J$202,3,0)</f>
        <v>Halichoeres garnoti</v>
      </c>
      <c r="K1082" s="38" t="str">
        <f>VLOOKUP(H1082,'Species List'!A$2:J$202,4,0)</f>
        <v>Labridae</v>
      </c>
      <c r="L1082" s="38" t="str">
        <f>VLOOKUP(H1082,'Species List'!A$2:J$202,5,0)</f>
        <v>Carnivore</v>
      </c>
      <c r="M1082" s="59">
        <v>13</v>
      </c>
      <c r="N1082" s="59">
        <v>1</v>
      </c>
      <c r="O1082" s="59"/>
      <c r="P1082" s="44">
        <f>VLOOKUP(H1082,'Species List'!A$2:J$202,6,0)</f>
        <v>0.01</v>
      </c>
      <c r="Q1082" s="44">
        <f>VLOOKUP(H1082,'Species List'!A$2:J$202,7,0)</f>
        <v>3.13</v>
      </c>
      <c r="R1082" s="44" t="str">
        <f>VLOOKUP(H1082,'Species List'!A$2:J$202,8,0)</f>
        <v>NA</v>
      </c>
      <c r="S1082" s="44" t="str">
        <f>VLOOKUP(H1082,'Species List'!A$2:J$202,9,0)</f>
        <v>NA</v>
      </c>
      <c r="T1082" s="44">
        <f t="shared" si="119"/>
        <v>30.664980490582739</v>
      </c>
      <c r="U1082" s="87" t="s">
        <v>450</v>
      </c>
      <c r="V1082" s="91">
        <f t="shared" si="122"/>
        <v>30.664980490582739</v>
      </c>
    </row>
    <row r="1083" spans="1:22" ht="16">
      <c r="A1083" s="35">
        <v>2019</v>
      </c>
      <c r="B1083" s="36">
        <v>43542</v>
      </c>
      <c r="C1083" s="38" t="s">
        <v>397</v>
      </c>
      <c r="D1083" s="38" t="s">
        <v>367</v>
      </c>
      <c r="E1083" s="12">
        <v>3</v>
      </c>
      <c r="F1083" s="37">
        <v>0.49097222222222198</v>
      </c>
      <c r="G1083" s="12">
        <v>30</v>
      </c>
      <c r="H1083" s="12" t="s">
        <v>398</v>
      </c>
      <c r="I1083" s="38" t="str">
        <f>VLOOKUP(H1083,'Species List'!A$2:J$202,2,0)</f>
        <v>Spotted Goatfish</v>
      </c>
      <c r="J1083" s="38" t="str">
        <f>VLOOKUP(H1083,'Species List'!A$2:J$202,3,0)</f>
        <v>Pseudupeneus maculatus</v>
      </c>
      <c r="K1083" s="38" t="str">
        <f>VLOOKUP(H1083,'Species List'!A$2:J$202,4,0)</f>
        <v>Mullidae</v>
      </c>
      <c r="L1083" s="38" t="str">
        <f>VLOOKUP(H1083,'Species List'!A$2:J$202,5,0)</f>
        <v>Carnivore</v>
      </c>
      <c r="M1083" s="59">
        <v>18</v>
      </c>
      <c r="N1083" s="59">
        <v>1</v>
      </c>
      <c r="O1083" s="59"/>
      <c r="P1083" s="44">
        <f>VLOOKUP(H1083,'Species List'!A$2:J$202,6,0)</f>
        <v>0.01</v>
      </c>
      <c r="Q1083" s="44">
        <f>VLOOKUP(H1083,'Species List'!A$2:J$202,7,0)</f>
        <v>3.12</v>
      </c>
      <c r="R1083" s="44" t="str">
        <f>VLOOKUP(H1083,'Species List'!A$2:J$202,8,0)</f>
        <v>NA</v>
      </c>
      <c r="S1083" s="44" t="str">
        <f>VLOOKUP(H1083,'Species List'!A$2:J$202,9,0)</f>
        <v>NA</v>
      </c>
      <c r="T1083" s="44">
        <f t="shared" si="119"/>
        <v>82.499290940899868</v>
      </c>
      <c r="U1083" s="87" t="s">
        <v>450</v>
      </c>
      <c r="V1083" s="91">
        <f t="shared" si="122"/>
        <v>82.499290940899868</v>
      </c>
    </row>
    <row r="1084" spans="1:22" ht="16">
      <c r="A1084" s="35">
        <v>2019</v>
      </c>
      <c r="B1084" s="36">
        <v>43542</v>
      </c>
      <c r="C1084" s="38" t="s">
        <v>397</v>
      </c>
      <c r="D1084" s="38" t="s">
        <v>367</v>
      </c>
      <c r="E1084" s="12">
        <v>3</v>
      </c>
      <c r="F1084" s="37">
        <v>0.49097222222222198</v>
      </c>
      <c r="G1084" s="12">
        <v>30</v>
      </c>
      <c r="H1084" s="12" t="s">
        <v>377</v>
      </c>
      <c r="I1084" s="38" t="str">
        <f>VLOOKUP(H1084,'Species List'!A$2:J$202,2,0)</f>
        <v>Whitespotted Filefish</v>
      </c>
      <c r="J1084" s="38" t="str">
        <f>VLOOKUP(H1084,'Species List'!A$2:J$202,3,0)</f>
        <v>Cantherhines macrocerus</v>
      </c>
      <c r="K1084" s="38" t="str">
        <f>VLOOKUP(H1084,'Species List'!A$2:J$202,4,0)</f>
        <v>Monacanthidae</v>
      </c>
      <c r="L1084" s="38" t="str">
        <f>VLOOKUP(H1084,'Species List'!A$2:J$202,5,0)</f>
        <v>Carnivore</v>
      </c>
      <c r="M1084" s="59">
        <v>21</v>
      </c>
      <c r="N1084" s="59">
        <v>2</v>
      </c>
      <c r="O1084" s="59"/>
      <c r="P1084" s="44">
        <f>VLOOKUP(H1084,'Species List'!A$2:J$202,6,0)</f>
        <v>2.291E-2</v>
      </c>
      <c r="Q1084" s="44">
        <f>VLOOKUP(H1084,'Species List'!A$2:J$202,7,0)</f>
        <v>2.89</v>
      </c>
      <c r="R1084" s="44" t="str">
        <f>VLOOKUP(H1084,'Species List'!A$2:J$202,8,0)</f>
        <v>NA</v>
      </c>
      <c r="S1084" s="44" t="str">
        <f>VLOOKUP(H1084,'Species List'!A$2:J$202,9,0)</f>
        <v>NA</v>
      </c>
      <c r="T1084" s="44">
        <f t="shared" si="119"/>
        <v>151.7884936230524</v>
      </c>
      <c r="U1084" s="87" t="s">
        <v>450</v>
      </c>
      <c r="V1084" s="91">
        <f t="shared" si="122"/>
        <v>303.57698724610481</v>
      </c>
    </row>
    <row r="1085" spans="1:22" ht="16">
      <c r="A1085" s="35">
        <v>2019</v>
      </c>
      <c r="B1085" s="36">
        <v>43542</v>
      </c>
      <c r="C1085" s="38" t="s">
        <v>397</v>
      </c>
      <c r="D1085" s="38" t="s">
        <v>367</v>
      </c>
      <c r="E1085" s="12">
        <v>3</v>
      </c>
      <c r="F1085" s="37">
        <v>0.49097222222222198</v>
      </c>
      <c r="G1085" s="12">
        <v>30</v>
      </c>
      <c r="H1085" s="12" t="s">
        <v>256</v>
      </c>
      <c r="I1085" s="38" t="str">
        <f>VLOOKUP(H1085,'Species List'!A$2:J$202,2,0)</f>
        <v>Graysby</v>
      </c>
      <c r="J1085" s="38" t="str">
        <f>VLOOKUP(H1085,'Species List'!A$2:J$202,3,0)</f>
        <v>Cephalopholis cruentata</v>
      </c>
      <c r="K1085" s="38" t="str">
        <f>VLOOKUP(H1085,'Species List'!A$2:J$202,4,0)</f>
        <v>Serranidae</v>
      </c>
      <c r="L1085" s="38" t="str">
        <f>VLOOKUP(H1085,'Species List'!A$2:J$202,5,0)</f>
        <v>Carnivore</v>
      </c>
      <c r="M1085" s="59">
        <v>12</v>
      </c>
      <c r="N1085" s="59">
        <v>1</v>
      </c>
      <c r="O1085" s="59"/>
      <c r="P1085" s="44">
        <f>VLOOKUP(H1085,'Species List'!A$2:J$202,6,0)</f>
        <v>1.1220000000000001E-2</v>
      </c>
      <c r="Q1085" s="44">
        <f>VLOOKUP(H1085,'Species List'!A$2:J$202,7,0)</f>
        <v>3.07</v>
      </c>
      <c r="R1085" s="44" t="str">
        <f>VLOOKUP(H1085,'Species List'!A$2:J$202,8,0)</f>
        <v>NA</v>
      </c>
      <c r="S1085" s="44" t="str">
        <f>VLOOKUP(H1085,'Species List'!A$2:J$202,9,0)</f>
        <v>NA</v>
      </c>
      <c r="T1085" s="44">
        <f t="shared" si="119"/>
        <v>23.071683335720802</v>
      </c>
      <c r="U1085" s="87" t="s">
        <v>450</v>
      </c>
      <c r="V1085" s="91">
        <f t="shared" si="122"/>
        <v>23.071683335720802</v>
      </c>
    </row>
    <row r="1086" spans="1:22" ht="16">
      <c r="A1086" s="35">
        <v>2019</v>
      </c>
      <c r="B1086" s="36">
        <v>43542</v>
      </c>
      <c r="C1086" s="38" t="s">
        <v>397</v>
      </c>
      <c r="D1086" s="38" t="s">
        <v>367</v>
      </c>
      <c r="E1086" s="12">
        <v>3</v>
      </c>
      <c r="F1086" s="37">
        <v>0.4909722222222222</v>
      </c>
      <c r="G1086" s="12">
        <v>30</v>
      </c>
      <c r="H1086" s="12" t="s">
        <v>302</v>
      </c>
      <c r="I1086" s="38" t="str">
        <f>VLOOKUP(H1086,'Species List'!A$2:J$202,2,0)</f>
        <v>Stoplight Parrotfish</v>
      </c>
      <c r="J1086" s="38" t="str">
        <f>VLOOKUP(H1086,'Species List'!A$2:J$202,3,0)</f>
        <v>Sparisoma viride</v>
      </c>
      <c r="K1086" s="38" t="str">
        <f>VLOOKUP(H1086,'Species List'!A$2:J$202,4,0)</f>
        <v>Scaridae</v>
      </c>
      <c r="L1086" s="38" t="str">
        <f>VLOOKUP(H1086,'Species List'!A$2:J$202,5,0)</f>
        <v>Herbivore</v>
      </c>
      <c r="M1086" s="59">
        <v>36</v>
      </c>
      <c r="N1086" s="59">
        <v>2</v>
      </c>
      <c r="O1086" s="59" t="s">
        <v>369</v>
      </c>
      <c r="P1086" s="44">
        <f>VLOOKUP(H1086,'Species List'!A$2:J$202,6,0)</f>
        <v>1.38E-2</v>
      </c>
      <c r="Q1086" s="44">
        <f>VLOOKUP(H1086,'Species List'!A$2:J$202,7,0)</f>
        <v>3.04</v>
      </c>
      <c r="R1086" s="44">
        <f>VLOOKUP(H1086,'Species List'!A$2:J$202,8,0)</f>
        <v>-4.4317000000000002</v>
      </c>
      <c r="S1086" s="44">
        <f>VLOOKUP(H1086,'Species List'!A$2:J$202,9,0)</f>
        <v>2.9051</v>
      </c>
      <c r="T1086" s="44">
        <f t="shared" si="119"/>
        <v>743.08533203751938</v>
      </c>
      <c r="U1086" s="88">
        <f t="shared" ref="U1086:U1096" si="123">10^(R1086+(S1086*LOG(M1086*10)))</f>
        <v>987.67575940359143</v>
      </c>
      <c r="V1086" s="91">
        <f t="shared" ref="V1086:V1096" si="124">N1086*U1086</f>
        <v>1975.3515188071829</v>
      </c>
    </row>
    <row r="1087" spans="1:22" ht="16">
      <c r="A1087" s="35">
        <v>2019</v>
      </c>
      <c r="B1087" s="36">
        <v>43542</v>
      </c>
      <c r="C1087" s="38" t="s">
        <v>397</v>
      </c>
      <c r="D1087" s="38" t="s">
        <v>367</v>
      </c>
      <c r="E1087" s="12">
        <v>3</v>
      </c>
      <c r="F1087" s="37">
        <v>0.49097222222222198</v>
      </c>
      <c r="G1087" s="12">
        <v>30</v>
      </c>
      <c r="H1087" s="12" t="s">
        <v>302</v>
      </c>
      <c r="I1087" s="38" t="str">
        <f>VLOOKUP(H1087,'Species List'!A$2:J$202,2,0)</f>
        <v>Stoplight Parrotfish</v>
      </c>
      <c r="J1087" s="38" t="str">
        <f>VLOOKUP(H1087,'Species List'!A$2:J$202,3,0)</f>
        <v>Sparisoma viride</v>
      </c>
      <c r="K1087" s="38" t="str">
        <f>VLOOKUP(H1087,'Species List'!A$2:J$202,4,0)</f>
        <v>Scaridae</v>
      </c>
      <c r="L1087" s="38" t="str">
        <f>VLOOKUP(H1087,'Species List'!A$2:J$202,5,0)</f>
        <v>Herbivore</v>
      </c>
      <c r="M1087" s="59">
        <v>35</v>
      </c>
      <c r="N1087" s="59">
        <v>1</v>
      </c>
      <c r="O1087" s="59" t="s">
        <v>369</v>
      </c>
      <c r="P1087" s="44">
        <f>VLOOKUP(H1087,'Species List'!A$2:J$202,6,0)</f>
        <v>1.38E-2</v>
      </c>
      <c r="Q1087" s="44">
        <f>VLOOKUP(H1087,'Species List'!A$2:J$202,7,0)</f>
        <v>3.04</v>
      </c>
      <c r="R1087" s="44">
        <f>VLOOKUP(H1087,'Species List'!A$2:J$202,8,0)</f>
        <v>-4.4317000000000002</v>
      </c>
      <c r="S1087" s="44">
        <f>VLOOKUP(H1087,'Species List'!A$2:J$202,9,0)</f>
        <v>2.9051</v>
      </c>
      <c r="T1087" s="44">
        <f t="shared" si="119"/>
        <v>682.09668871823169</v>
      </c>
      <c r="U1087" s="88">
        <f t="shared" si="123"/>
        <v>910.06429464234679</v>
      </c>
      <c r="V1087" s="91">
        <f t="shared" si="124"/>
        <v>910.06429464234679</v>
      </c>
    </row>
    <row r="1088" spans="1:22" ht="16">
      <c r="A1088" s="35">
        <v>2019</v>
      </c>
      <c r="B1088" s="36">
        <v>43542</v>
      </c>
      <c r="C1088" s="38" t="s">
        <v>397</v>
      </c>
      <c r="D1088" s="38" t="s">
        <v>367</v>
      </c>
      <c r="E1088" s="12">
        <v>3</v>
      </c>
      <c r="F1088" s="37">
        <v>0.49097222222222198</v>
      </c>
      <c r="G1088" s="12">
        <v>30</v>
      </c>
      <c r="H1088" s="12" t="s">
        <v>302</v>
      </c>
      <c r="I1088" s="38" t="str">
        <f>VLOOKUP(H1088,'Species List'!A$2:J$202,2,0)</f>
        <v>Stoplight Parrotfish</v>
      </c>
      <c r="J1088" s="38" t="str">
        <f>VLOOKUP(H1088,'Species List'!A$2:J$202,3,0)</f>
        <v>Sparisoma viride</v>
      </c>
      <c r="K1088" s="38" t="str">
        <f>VLOOKUP(H1088,'Species List'!A$2:J$202,4,0)</f>
        <v>Scaridae</v>
      </c>
      <c r="L1088" s="38" t="str">
        <f>VLOOKUP(H1088,'Species List'!A$2:J$202,5,0)</f>
        <v>Herbivore</v>
      </c>
      <c r="M1088" s="59">
        <v>17</v>
      </c>
      <c r="N1088" s="59">
        <v>1</v>
      </c>
      <c r="O1088" s="59" t="s">
        <v>368</v>
      </c>
      <c r="P1088" s="44">
        <f>VLOOKUP(H1088,'Species List'!A$2:J$202,6,0)</f>
        <v>1.38E-2</v>
      </c>
      <c r="Q1088" s="44">
        <f>VLOOKUP(H1088,'Species List'!A$2:J$202,7,0)</f>
        <v>3.04</v>
      </c>
      <c r="R1088" s="44">
        <f>VLOOKUP(H1088,'Species List'!A$2:J$202,8,0)</f>
        <v>-4.4317000000000002</v>
      </c>
      <c r="S1088" s="44">
        <f>VLOOKUP(H1088,'Species List'!A$2:J$202,9,0)</f>
        <v>2.9051</v>
      </c>
      <c r="T1088" s="44">
        <f t="shared" si="119"/>
        <v>75.935316492400261</v>
      </c>
      <c r="U1088" s="88">
        <f t="shared" si="123"/>
        <v>111.68045161684626</v>
      </c>
      <c r="V1088" s="91">
        <f t="shared" si="124"/>
        <v>111.68045161684626</v>
      </c>
    </row>
    <row r="1089" spans="1:22" ht="16">
      <c r="A1089" s="35">
        <v>2019</v>
      </c>
      <c r="B1089" s="36">
        <v>43542</v>
      </c>
      <c r="C1089" s="38" t="s">
        <v>397</v>
      </c>
      <c r="D1089" s="38" t="s">
        <v>367</v>
      </c>
      <c r="E1089" s="12">
        <v>3</v>
      </c>
      <c r="F1089" s="37">
        <v>0.49097222222222198</v>
      </c>
      <c r="G1089" s="12">
        <v>30</v>
      </c>
      <c r="H1089" s="12" t="s">
        <v>277</v>
      </c>
      <c r="I1089" s="38" t="str">
        <f>VLOOKUP(H1089,'Species List'!A$2:J$202,2,0)</f>
        <v>Queen Parrotfish</v>
      </c>
      <c r="J1089" s="38" t="str">
        <f>VLOOKUP(H1089,'Species List'!A$2:J$202,3,0)</f>
        <v>Scarus vetula</v>
      </c>
      <c r="K1089" s="38" t="str">
        <f>VLOOKUP(H1089,'Species List'!A$2:J$202,4,0)</f>
        <v>Scaridae</v>
      </c>
      <c r="L1089" s="38" t="str">
        <f>VLOOKUP(H1089,'Species List'!A$2:J$202,5,0)</f>
        <v>Herbivore</v>
      </c>
      <c r="M1089" s="59">
        <v>36</v>
      </c>
      <c r="N1089" s="59">
        <v>1</v>
      </c>
      <c r="O1089" s="59" t="s">
        <v>369</v>
      </c>
      <c r="P1089" s="44">
        <f>VLOOKUP(H1089,'Species List'!A$2:J$202,6,0)</f>
        <v>1.38E-2</v>
      </c>
      <c r="Q1089" s="44">
        <f>VLOOKUP(H1089,'Species List'!A$2:J$202,7,0)</f>
        <v>3.03</v>
      </c>
      <c r="R1089" s="44">
        <f>VLOOKUP(H1089,'Species List'!A$2:J$202,8,0)</f>
        <v>-5.0162000000000004</v>
      </c>
      <c r="S1089" s="44">
        <f>VLOOKUP(H1089,'Species List'!A$2:J$202,9,0)</f>
        <v>3.1109</v>
      </c>
      <c r="T1089" s="44">
        <f t="shared" si="119"/>
        <v>716.92820042135281</v>
      </c>
      <c r="U1089" s="88">
        <f t="shared" si="123"/>
        <v>863.378937475925</v>
      </c>
      <c r="V1089" s="91">
        <f t="shared" si="124"/>
        <v>863.378937475925</v>
      </c>
    </row>
    <row r="1090" spans="1:22" ht="16">
      <c r="A1090" s="35">
        <v>2019</v>
      </c>
      <c r="B1090" s="36">
        <v>43542</v>
      </c>
      <c r="C1090" s="38" t="s">
        <v>397</v>
      </c>
      <c r="D1090" s="38" t="s">
        <v>367</v>
      </c>
      <c r="E1090" s="12">
        <v>3</v>
      </c>
      <c r="F1090" s="37">
        <v>0.49097222222222198</v>
      </c>
      <c r="G1090" s="12">
        <v>30</v>
      </c>
      <c r="H1090" s="12" t="s">
        <v>274</v>
      </c>
      <c r="I1090" s="38" t="str">
        <f>VLOOKUP(H1090,'Species List'!A$2:J$202,2,0)</f>
        <v>Princess Parrotfish</v>
      </c>
      <c r="J1090" s="38" t="str">
        <f>VLOOKUP(H1090,'Species List'!A$2:J$202,3,0)</f>
        <v>Scarus taeniopterus</v>
      </c>
      <c r="K1090" s="38" t="str">
        <f>VLOOKUP(H1090,'Species List'!A$2:J$202,4,0)</f>
        <v>Scaridae</v>
      </c>
      <c r="L1090" s="38" t="str">
        <f>VLOOKUP(H1090,'Species List'!A$2:J$202,5,0)</f>
        <v>Herbivore</v>
      </c>
      <c r="M1090" s="59">
        <v>18</v>
      </c>
      <c r="N1090" s="59">
        <v>1</v>
      </c>
      <c r="O1090" s="59" t="s">
        <v>368</v>
      </c>
      <c r="P1090" s="44">
        <f>VLOOKUP(H1090,'Species List'!A$2:J$202,6,0)</f>
        <v>3.3500000000000002E-2</v>
      </c>
      <c r="Q1090" s="44">
        <f>VLOOKUP(H1090,'Species List'!A$2:J$202,7,0)</f>
        <v>2.7086000000000001</v>
      </c>
      <c r="R1090" s="44">
        <f>VLOOKUP(H1090,'Species List'!A$2:J$202,8,0)</f>
        <v>-3.2256999999999998</v>
      </c>
      <c r="S1090" s="44">
        <f>VLOOKUP(H1090,'Species List'!A$2:J$202,9,0)</f>
        <v>2.3852000000000002</v>
      </c>
      <c r="T1090" s="44">
        <f t="shared" ref="T1090:T1153" si="125">P1090*M1090^Q1090</f>
        <v>84.154222975924739</v>
      </c>
      <c r="U1090" s="88">
        <f t="shared" si="123"/>
        <v>142.42163893869329</v>
      </c>
      <c r="V1090" s="91">
        <f t="shared" si="124"/>
        <v>142.42163893869329</v>
      </c>
    </row>
    <row r="1091" spans="1:22" ht="16">
      <c r="A1091" s="35">
        <v>2019</v>
      </c>
      <c r="B1091" s="36">
        <v>43542</v>
      </c>
      <c r="C1091" s="38" t="s">
        <v>397</v>
      </c>
      <c r="D1091" s="38" t="s">
        <v>367</v>
      </c>
      <c r="E1091" s="12">
        <v>3</v>
      </c>
      <c r="F1091" s="37">
        <v>0.49097222222222198</v>
      </c>
      <c r="G1091" s="12">
        <v>30</v>
      </c>
      <c r="H1091" s="12" t="s">
        <v>274</v>
      </c>
      <c r="I1091" s="38" t="str">
        <f>VLOOKUP(H1091,'Species List'!A$2:J$202,2,0)</f>
        <v>Princess Parrotfish</v>
      </c>
      <c r="J1091" s="38" t="str">
        <f>VLOOKUP(H1091,'Species List'!A$2:J$202,3,0)</f>
        <v>Scarus taeniopterus</v>
      </c>
      <c r="K1091" s="38" t="str">
        <f>VLOOKUP(H1091,'Species List'!A$2:J$202,4,0)</f>
        <v>Scaridae</v>
      </c>
      <c r="L1091" s="38" t="str">
        <f>VLOOKUP(H1091,'Species List'!A$2:J$202,5,0)</f>
        <v>Herbivore</v>
      </c>
      <c r="M1091" s="59">
        <v>24</v>
      </c>
      <c r="N1091" s="59">
        <v>1</v>
      </c>
      <c r="O1091" s="59" t="s">
        <v>369</v>
      </c>
      <c r="P1091" s="44">
        <f>VLOOKUP(H1091,'Species List'!A$2:J$202,6,0)</f>
        <v>3.3500000000000002E-2</v>
      </c>
      <c r="Q1091" s="44">
        <f>VLOOKUP(H1091,'Species List'!A$2:J$202,7,0)</f>
        <v>2.7086000000000001</v>
      </c>
      <c r="R1091" s="44">
        <f>VLOOKUP(H1091,'Species List'!A$2:J$202,8,0)</f>
        <v>-3.2256999999999998</v>
      </c>
      <c r="S1091" s="44">
        <f>VLOOKUP(H1091,'Species List'!A$2:J$202,9,0)</f>
        <v>2.3852000000000002</v>
      </c>
      <c r="T1091" s="44">
        <f t="shared" si="125"/>
        <v>183.4361709463644</v>
      </c>
      <c r="U1091" s="88">
        <f t="shared" si="123"/>
        <v>282.86541679033706</v>
      </c>
      <c r="V1091" s="91">
        <f t="shared" si="124"/>
        <v>282.86541679033706</v>
      </c>
    </row>
    <row r="1092" spans="1:22" ht="16">
      <c r="A1092" s="35">
        <v>2019</v>
      </c>
      <c r="B1092" s="36">
        <v>43542</v>
      </c>
      <c r="C1092" s="38" t="s">
        <v>397</v>
      </c>
      <c r="D1092" s="38" t="s">
        <v>367</v>
      </c>
      <c r="E1092" s="12">
        <v>3</v>
      </c>
      <c r="F1092" s="37">
        <v>0.49097222222222198</v>
      </c>
      <c r="G1092" s="12">
        <v>30</v>
      </c>
      <c r="H1092" s="12" t="s">
        <v>271</v>
      </c>
      <c r="I1092" s="38" t="str">
        <f>VLOOKUP(H1092,'Species List'!A$2:J$202,2,0)</f>
        <v>Ocean Surgeonfish</v>
      </c>
      <c r="J1092" s="38" t="str">
        <f>VLOOKUP(H1092,'Species List'!A$2:J$202,3,0)</f>
        <v>Acanthurus bahianus</v>
      </c>
      <c r="K1092" s="38" t="str">
        <f>VLOOKUP(H1092,'Species List'!A$2:J$202,4,0)</f>
        <v>Acanthuridae</v>
      </c>
      <c r="L1092" s="38" t="str">
        <f>VLOOKUP(H1092,'Species List'!A$2:J$202,5,0)</f>
        <v>Herbivore</v>
      </c>
      <c r="M1092" s="59">
        <v>18</v>
      </c>
      <c r="N1092" s="59">
        <v>1</v>
      </c>
      <c r="O1092" s="59"/>
      <c r="P1092" s="44">
        <f>VLOOKUP(H1092,'Species List'!A$2:J$202,6,0)</f>
        <v>1.8620000000000001E-2</v>
      </c>
      <c r="Q1092" s="44">
        <f>VLOOKUP(H1092,'Species List'!A$2:J$202,7,0)</f>
        <v>2.91</v>
      </c>
      <c r="R1092" s="44">
        <f>VLOOKUP(H1092,'Species List'!A$2:J$202,8,0)</f>
        <v>-4.6005000000000003</v>
      </c>
      <c r="S1092" s="44">
        <f>VLOOKUP(H1092,'Species List'!A$2:J$202,9,0)</f>
        <v>2.9752000000000001</v>
      </c>
      <c r="T1092" s="44">
        <f t="shared" si="125"/>
        <v>83.718736738929394</v>
      </c>
      <c r="U1092" s="88">
        <f t="shared" si="123"/>
        <v>128.64317706372901</v>
      </c>
      <c r="V1092" s="91">
        <f t="shared" si="124"/>
        <v>128.64317706372901</v>
      </c>
    </row>
    <row r="1093" spans="1:22" ht="16">
      <c r="A1093" s="35">
        <v>2019</v>
      </c>
      <c r="B1093" s="36">
        <v>43542</v>
      </c>
      <c r="C1093" s="38" t="s">
        <v>397</v>
      </c>
      <c r="D1093" s="38" t="s">
        <v>367</v>
      </c>
      <c r="E1093" s="12">
        <v>3</v>
      </c>
      <c r="F1093" s="37">
        <v>0.49097222222222198</v>
      </c>
      <c r="G1093" s="12">
        <v>30</v>
      </c>
      <c r="H1093" s="12" t="s">
        <v>280</v>
      </c>
      <c r="I1093" s="38" t="str">
        <f>VLOOKUP(H1093,'Species List'!A$2:J$202,2,0)</f>
        <v>Redband Parrotfish</v>
      </c>
      <c r="J1093" s="38" t="str">
        <f>VLOOKUP(H1093,'Species List'!A$2:J$202,3,0)</f>
        <v>Sparisoma aurofrenatum</v>
      </c>
      <c r="K1093" s="38" t="str">
        <f>VLOOKUP(H1093,'Species List'!A$2:J$202,4,0)</f>
        <v>Scaridae</v>
      </c>
      <c r="L1093" s="38" t="str">
        <f>VLOOKUP(H1093,'Species List'!A$2:J$202,5,0)</f>
        <v>Herbivore</v>
      </c>
      <c r="M1093" s="59">
        <v>21</v>
      </c>
      <c r="N1093" s="59">
        <v>1</v>
      </c>
      <c r="O1093" s="59" t="s">
        <v>369</v>
      </c>
      <c r="P1093" s="44">
        <f>VLOOKUP(H1093,'Species List'!A$2:J$202,6,0)</f>
        <v>1.072E-2</v>
      </c>
      <c r="Q1093" s="44">
        <f>VLOOKUP(H1093,'Species List'!A$2:J$202,7,0)</f>
        <v>3.12</v>
      </c>
      <c r="R1093" s="44">
        <f>VLOOKUP(H1093,'Species List'!A$2:J$202,8,0)</f>
        <v>-4.0781000000000001</v>
      </c>
      <c r="S1093" s="44">
        <f>VLOOKUP(H1093,'Species List'!A$2:J$202,9,0)</f>
        <v>2.7437999999999998</v>
      </c>
      <c r="T1093" s="44">
        <f t="shared" si="125"/>
        <v>143.06025173966486</v>
      </c>
      <c r="U1093" s="88">
        <f t="shared" si="123"/>
        <v>196.60986314457895</v>
      </c>
      <c r="V1093" s="91">
        <f t="shared" si="124"/>
        <v>196.60986314457895</v>
      </c>
    </row>
    <row r="1094" spans="1:22" ht="16">
      <c r="A1094" s="35">
        <v>2019</v>
      </c>
      <c r="B1094" s="36">
        <v>43542</v>
      </c>
      <c r="C1094" s="38" t="s">
        <v>397</v>
      </c>
      <c r="D1094" s="38" t="s">
        <v>367</v>
      </c>
      <c r="E1094" s="12">
        <v>3</v>
      </c>
      <c r="F1094" s="37">
        <v>0.49097222222222198</v>
      </c>
      <c r="G1094" s="12">
        <v>30</v>
      </c>
      <c r="H1094" s="12" t="s">
        <v>280</v>
      </c>
      <c r="I1094" s="38" t="str">
        <f>VLOOKUP(H1094,'Species List'!A$2:J$202,2,0)</f>
        <v>Redband Parrotfish</v>
      </c>
      <c r="J1094" s="38" t="str">
        <f>VLOOKUP(H1094,'Species List'!A$2:J$202,3,0)</f>
        <v>Sparisoma aurofrenatum</v>
      </c>
      <c r="K1094" s="38" t="str">
        <f>VLOOKUP(H1094,'Species List'!A$2:J$202,4,0)</f>
        <v>Scaridae</v>
      </c>
      <c r="L1094" s="38" t="str">
        <f>VLOOKUP(H1094,'Species List'!A$2:J$202,5,0)</f>
        <v>Herbivore</v>
      </c>
      <c r="M1094" s="59">
        <v>16</v>
      </c>
      <c r="N1094" s="59">
        <v>1</v>
      </c>
      <c r="O1094" s="59" t="s">
        <v>368</v>
      </c>
      <c r="P1094" s="44">
        <f>VLOOKUP(H1094,'Species List'!A$2:J$202,6,0)</f>
        <v>1.072E-2</v>
      </c>
      <c r="Q1094" s="44">
        <f>VLOOKUP(H1094,'Species List'!A$2:J$202,7,0)</f>
        <v>3.12</v>
      </c>
      <c r="R1094" s="44">
        <f>VLOOKUP(H1094,'Species List'!A$2:J$202,8,0)</f>
        <v>-4.0781000000000001</v>
      </c>
      <c r="S1094" s="44">
        <f>VLOOKUP(H1094,'Species List'!A$2:J$202,9,0)</f>
        <v>2.7437999999999998</v>
      </c>
      <c r="T1094" s="44">
        <f t="shared" si="125"/>
        <v>61.241967015019895</v>
      </c>
      <c r="U1094" s="88">
        <f t="shared" si="123"/>
        <v>93.231872840853399</v>
      </c>
      <c r="V1094" s="91">
        <f t="shared" si="124"/>
        <v>93.231872840853399</v>
      </c>
    </row>
    <row r="1095" spans="1:22" ht="16">
      <c r="A1095" s="35">
        <v>2019</v>
      </c>
      <c r="B1095" s="36">
        <v>43542</v>
      </c>
      <c r="C1095" s="38" t="s">
        <v>397</v>
      </c>
      <c r="D1095" s="38" t="s">
        <v>367</v>
      </c>
      <c r="E1095" s="12">
        <v>3</v>
      </c>
      <c r="F1095" s="37">
        <v>0.49097222222222198</v>
      </c>
      <c r="G1095" s="12">
        <v>30</v>
      </c>
      <c r="H1095" s="12" t="s">
        <v>271</v>
      </c>
      <c r="I1095" s="38" t="str">
        <f>VLOOKUP(H1095,'Species List'!A$2:J$202,2,0)</f>
        <v>Ocean Surgeonfish</v>
      </c>
      <c r="J1095" s="38" t="str">
        <f>VLOOKUP(H1095,'Species List'!A$2:J$202,3,0)</f>
        <v>Acanthurus bahianus</v>
      </c>
      <c r="K1095" s="38" t="str">
        <f>VLOOKUP(H1095,'Species List'!A$2:J$202,4,0)</f>
        <v>Acanthuridae</v>
      </c>
      <c r="L1095" s="38" t="str">
        <f>VLOOKUP(H1095,'Species List'!A$2:J$202,5,0)</f>
        <v>Herbivore</v>
      </c>
      <c r="M1095" s="59">
        <v>15</v>
      </c>
      <c r="N1095" s="59">
        <v>1</v>
      </c>
      <c r="O1095" s="59"/>
      <c r="P1095" s="44">
        <f>VLOOKUP(H1095,'Species List'!A$2:J$202,6,0)</f>
        <v>1.8620000000000001E-2</v>
      </c>
      <c r="Q1095" s="44">
        <f>VLOOKUP(H1095,'Species List'!A$2:J$202,7,0)</f>
        <v>2.91</v>
      </c>
      <c r="R1095" s="44">
        <f>VLOOKUP(H1095,'Species List'!A$2:J$202,8,0)</f>
        <v>-4.6005000000000003</v>
      </c>
      <c r="S1095" s="44">
        <f>VLOOKUP(H1095,'Species List'!A$2:J$202,9,0)</f>
        <v>2.9752000000000001</v>
      </c>
      <c r="T1095" s="44">
        <f t="shared" si="125"/>
        <v>49.249887240092868</v>
      </c>
      <c r="U1095" s="88">
        <f t="shared" si="123"/>
        <v>74.783659607909669</v>
      </c>
      <c r="V1095" s="91">
        <f t="shared" si="124"/>
        <v>74.783659607909669</v>
      </c>
    </row>
    <row r="1096" spans="1:22" ht="16">
      <c r="A1096" s="35">
        <v>2019</v>
      </c>
      <c r="B1096" s="36">
        <v>43542</v>
      </c>
      <c r="C1096" s="38" t="s">
        <v>397</v>
      </c>
      <c r="D1096" s="38" t="s">
        <v>367</v>
      </c>
      <c r="E1096" s="12">
        <v>3</v>
      </c>
      <c r="F1096" s="37">
        <v>0.49097222222222198</v>
      </c>
      <c r="G1096" s="12">
        <v>30</v>
      </c>
      <c r="H1096" s="12" t="s">
        <v>274</v>
      </c>
      <c r="I1096" s="38" t="str">
        <f>VLOOKUP(H1096,'Species List'!A$2:J$202,2,0)</f>
        <v>Princess Parrotfish</v>
      </c>
      <c r="J1096" s="38" t="str">
        <f>VLOOKUP(H1096,'Species List'!A$2:J$202,3,0)</f>
        <v>Scarus taeniopterus</v>
      </c>
      <c r="K1096" s="38" t="str">
        <f>VLOOKUP(H1096,'Species List'!A$2:J$202,4,0)</f>
        <v>Scaridae</v>
      </c>
      <c r="L1096" s="38" t="str">
        <f>VLOOKUP(H1096,'Species List'!A$2:J$202,5,0)</f>
        <v>Herbivore</v>
      </c>
      <c r="M1096" s="59">
        <v>13</v>
      </c>
      <c r="N1096" s="59">
        <v>1</v>
      </c>
      <c r="O1096" s="59" t="s">
        <v>368</v>
      </c>
      <c r="P1096" s="44">
        <f>VLOOKUP(H1096,'Species List'!A$2:J$202,6,0)</f>
        <v>3.3500000000000002E-2</v>
      </c>
      <c r="Q1096" s="44">
        <f>VLOOKUP(H1096,'Species List'!A$2:J$202,7,0)</f>
        <v>2.7086000000000001</v>
      </c>
      <c r="R1096" s="44">
        <f>VLOOKUP(H1096,'Species List'!A$2:J$202,8,0)</f>
        <v>-3.2256999999999998</v>
      </c>
      <c r="S1096" s="44">
        <f>VLOOKUP(H1096,'Species List'!A$2:J$202,9,0)</f>
        <v>2.3852000000000002</v>
      </c>
      <c r="T1096" s="44">
        <f t="shared" si="125"/>
        <v>34.855536441080481</v>
      </c>
      <c r="U1096" s="88">
        <f t="shared" si="123"/>
        <v>65.535660968650873</v>
      </c>
      <c r="V1096" s="91">
        <f t="shared" si="124"/>
        <v>65.535660968650873</v>
      </c>
    </row>
    <row r="1097" spans="1:22" ht="16">
      <c r="A1097" s="35">
        <v>2019</v>
      </c>
      <c r="B1097" s="36">
        <v>43542</v>
      </c>
      <c r="C1097" s="38" t="s">
        <v>397</v>
      </c>
      <c r="D1097" s="38" t="s">
        <v>367</v>
      </c>
      <c r="E1097" s="12">
        <v>3</v>
      </c>
      <c r="F1097" s="37">
        <v>0.49097222222222198</v>
      </c>
      <c r="G1097" s="12">
        <v>30</v>
      </c>
      <c r="H1097" s="12" t="s">
        <v>258</v>
      </c>
      <c r="I1097" s="38" t="str">
        <f>VLOOKUP(H1097,'Species List'!A$2:J$202,2,0)</f>
        <v>Honeycomb Cowfish</v>
      </c>
      <c r="J1097" s="38" t="str">
        <f>VLOOKUP(H1097,'Species List'!A$2:J$202,3,0)</f>
        <v>Acanthostracion polygonia</v>
      </c>
      <c r="K1097" s="38" t="str">
        <f>VLOOKUP(H1097,'Species List'!A$2:J$202,4,0)</f>
        <v>Ostraciidae</v>
      </c>
      <c r="L1097" s="38" t="str">
        <f>VLOOKUP(H1097,'Species List'!A$2:J$202,5,0)</f>
        <v>Omnivore</v>
      </c>
      <c r="M1097" s="59">
        <v>27</v>
      </c>
      <c r="N1097" s="59">
        <v>1</v>
      </c>
      <c r="O1097" s="59"/>
      <c r="P1097" s="44">
        <f>VLOOKUP(H1097,'Species List'!A$2:J$202,6,0)</f>
        <v>2.818E-2</v>
      </c>
      <c r="Q1097" s="44">
        <f>VLOOKUP(H1097,'Species List'!A$2:J$202,7,0)</f>
        <v>2.83</v>
      </c>
      <c r="R1097" s="44" t="str">
        <f>VLOOKUP(H1097,'Species List'!A$2:J$202,8,0)</f>
        <v>NA</v>
      </c>
      <c r="S1097" s="44" t="str">
        <f>VLOOKUP(H1097,'Species List'!A$2:J$202,9,0)</f>
        <v>NA</v>
      </c>
      <c r="T1097" s="44">
        <f t="shared" si="125"/>
        <v>316.73819782328167</v>
      </c>
      <c r="U1097" s="87" t="s">
        <v>450</v>
      </c>
      <c r="V1097" s="91">
        <f t="shared" ref="V1097:V1121" si="126">N1097*T1097</f>
        <v>316.73819782328167</v>
      </c>
    </row>
    <row r="1098" spans="1:22" ht="16">
      <c r="A1098" s="35">
        <v>2019</v>
      </c>
      <c r="B1098" s="36">
        <v>43542</v>
      </c>
      <c r="C1098" s="38" t="s">
        <v>397</v>
      </c>
      <c r="D1098" s="38" t="s">
        <v>367</v>
      </c>
      <c r="E1098" s="12">
        <v>3</v>
      </c>
      <c r="F1098" s="37">
        <v>0.49097222222222198</v>
      </c>
      <c r="G1098" s="12">
        <v>30</v>
      </c>
      <c r="H1098" s="12" t="s">
        <v>242</v>
      </c>
      <c r="I1098" s="38" t="str">
        <f>VLOOKUP(H1098,'Species List'!A$2:J$202,2,0)</f>
        <v xml:space="preserve">Sharp-nose puffer </v>
      </c>
      <c r="J1098" s="38" t="str">
        <f>VLOOKUP(H1098,'Species List'!A$2:J$202,3,0)</f>
        <v>Canthigaster rostrata</v>
      </c>
      <c r="K1098" s="38" t="str">
        <f>VLOOKUP(H1098,'Species List'!A$2:J$202,4,0)</f>
        <v>Tetraodontidae</v>
      </c>
      <c r="L1098" s="38" t="str">
        <f>VLOOKUP(H1098,'Species List'!A$2:J$202,5,0)</f>
        <v>Omnivore</v>
      </c>
      <c r="M1098" s="59">
        <v>4</v>
      </c>
      <c r="N1098" s="59">
        <v>1</v>
      </c>
      <c r="O1098" s="59"/>
      <c r="P1098" s="44">
        <f>VLOOKUP(H1098,'Species List'!A$2:J$202,6,0)</f>
        <v>2.239E-2</v>
      </c>
      <c r="Q1098" s="44">
        <f>VLOOKUP(H1098,'Species List'!A$2:J$202,7,0)</f>
        <v>2.96</v>
      </c>
      <c r="R1098" s="44" t="str">
        <f>VLOOKUP(H1098,'Species List'!A$2:J$202,8,0)</f>
        <v>NA</v>
      </c>
      <c r="S1098" s="44" t="str">
        <f>VLOOKUP(H1098,'Species List'!A$2:J$202,9,0)</f>
        <v>NA</v>
      </c>
      <c r="T1098" s="44">
        <f t="shared" si="125"/>
        <v>1.3556627654519102</v>
      </c>
      <c r="U1098" s="87" t="s">
        <v>450</v>
      </c>
      <c r="V1098" s="91">
        <f t="shared" si="126"/>
        <v>1.3556627654519102</v>
      </c>
    </row>
    <row r="1099" spans="1:22" ht="16">
      <c r="A1099" s="35">
        <v>2019</v>
      </c>
      <c r="B1099" s="36">
        <v>43542</v>
      </c>
      <c r="C1099" s="38" t="s">
        <v>397</v>
      </c>
      <c r="D1099" s="38" t="s">
        <v>367</v>
      </c>
      <c r="E1099" s="12">
        <v>3</v>
      </c>
      <c r="F1099" s="37">
        <v>0.49097222222222198</v>
      </c>
      <c r="G1099" s="12">
        <v>30</v>
      </c>
      <c r="H1099" s="12" t="s">
        <v>242</v>
      </c>
      <c r="I1099" s="38" t="str">
        <f>VLOOKUP(H1099,'Species List'!A$2:J$202,2,0)</f>
        <v xml:space="preserve">Sharp-nose puffer </v>
      </c>
      <c r="J1099" s="38" t="str">
        <f>VLOOKUP(H1099,'Species List'!A$2:J$202,3,0)</f>
        <v>Canthigaster rostrata</v>
      </c>
      <c r="K1099" s="38" t="str">
        <f>VLOOKUP(H1099,'Species List'!A$2:J$202,4,0)</f>
        <v>Tetraodontidae</v>
      </c>
      <c r="L1099" s="38" t="str">
        <f>VLOOKUP(H1099,'Species List'!A$2:J$202,5,0)</f>
        <v>Omnivore</v>
      </c>
      <c r="M1099" s="59">
        <v>2</v>
      </c>
      <c r="N1099" s="59">
        <v>1</v>
      </c>
      <c r="O1099" s="59"/>
      <c r="P1099" s="44">
        <f>VLOOKUP(H1099,'Species List'!A$2:J$202,6,0)</f>
        <v>2.239E-2</v>
      </c>
      <c r="Q1099" s="44">
        <f>VLOOKUP(H1099,'Species List'!A$2:J$202,7,0)</f>
        <v>2.96</v>
      </c>
      <c r="R1099" s="44" t="str">
        <f>VLOOKUP(H1099,'Species List'!A$2:J$202,8,0)</f>
        <v>NA</v>
      </c>
      <c r="S1099" s="44" t="str">
        <f>VLOOKUP(H1099,'Species List'!A$2:J$202,9,0)</f>
        <v>NA</v>
      </c>
      <c r="T1099" s="44">
        <f t="shared" si="125"/>
        <v>0.17422195418048861</v>
      </c>
      <c r="U1099" s="87" t="s">
        <v>450</v>
      </c>
      <c r="V1099" s="91">
        <f t="shared" si="126"/>
        <v>0.17422195418048861</v>
      </c>
    </row>
    <row r="1100" spans="1:22" ht="16">
      <c r="A1100" s="35">
        <v>2019</v>
      </c>
      <c r="B1100" s="36">
        <v>43542</v>
      </c>
      <c r="C1100" s="38" t="s">
        <v>397</v>
      </c>
      <c r="D1100" s="38" t="s">
        <v>367</v>
      </c>
      <c r="E1100" s="12">
        <v>3</v>
      </c>
      <c r="F1100" s="37">
        <v>0.49097222222222198</v>
      </c>
      <c r="G1100" s="12">
        <v>30</v>
      </c>
      <c r="H1100" s="12" t="s">
        <v>239</v>
      </c>
      <c r="I1100" s="38" t="str">
        <f>VLOOKUP(H1100,'Species List'!A$2:J$202,2,0)</f>
        <v>Brown Chromis</v>
      </c>
      <c r="J1100" s="38" t="str">
        <f>VLOOKUP(H1100,'Species List'!A$2:J$202,3,0)</f>
        <v>Chromis multilineata</v>
      </c>
      <c r="K1100" s="38" t="str">
        <f>VLOOKUP(H1100,'Species List'!A$2:J$202,4,0)</f>
        <v>Pomacentridae</v>
      </c>
      <c r="L1100" s="38" t="str">
        <f>VLOOKUP(H1100,'Species List'!A$2:J$202,5,0)</f>
        <v>Planktivore</v>
      </c>
      <c r="M1100" s="59">
        <v>13</v>
      </c>
      <c r="N1100" s="59">
        <v>10</v>
      </c>
      <c r="O1100" s="59"/>
      <c r="P1100" s="44">
        <f>VLOOKUP(H1100,'Species List'!A$2:J$202,6,0)</f>
        <v>1.4789999999999999E-2</v>
      </c>
      <c r="Q1100" s="44">
        <f>VLOOKUP(H1100,'Species List'!A$2:J$202,7,0)</f>
        <v>2.98</v>
      </c>
      <c r="R1100" s="44" t="str">
        <f>VLOOKUP(H1100,'Species List'!A$2:J$202,8,0)</f>
        <v>NA</v>
      </c>
      <c r="S1100" s="44" t="str">
        <f>VLOOKUP(H1100,'Species List'!A$2:J$202,9,0)</f>
        <v>NA</v>
      </c>
      <c r="T1100" s="44">
        <f t="shared" si="125"/>
        <v>30.868772770933074</v>
      </c>
      <c r="U1100" s="87" t="s">
        <v>450</v>
      </c>
      <c r="V1100" s="91">
        <f t="shared" si="126"/>
        <v>308.68772770933072</v>
      </c>
    </row>
    <row r="1101" spans="1:22" ht="16">
      <c r="A1101" s="35">
        <v>2019</v>
      </c>
      <c r="B1101" s="36">
        <v>43542</v>
      </c>
      <c r="C1101" s="38" t="s">
        <v>397</v>
      </c>
      <c r="D1101" s="38" t="s">
        <v>367</v>
      </c>
      <c r="E1101" s="12">
        <v>3</v>
      </c>
      <c r="F1101" s="37">
        <v>0.4909722222222222</v>
      </c>
      <c r="G1101" s="12">
        <v>30</v>
      </c>
      <c r="H1101" s="12" t="s">
        <v>312</v>
      </c>
      <c r="I1101" s="38" t="str">
        <f>VLOOKUP(H1101,'Species List'!A$2:J$202,2,0)</f>
        <v>Yellowtail parrotfish</v>
      </c>
      <c r="J1101" s="38" t="str">
        <f>VLOOKUP(H1101,'Species List'!A$2:J$202,3,0)</f>
        <v>Sparsisoma rubiprinne</v>
      </c>
      <c r="K1101" s="38" t="str">
        <f>VLOOKUP(H1101,'Species List'!A$2:J$202,4,0)</f>
        <v>Scaridae</v>
      </c>
      <c r="L1101" s="38" t="str">
        <f>VLOOKUP(H1101,'Species List'!A$2:J$202,5,0)</f>
        <v>Scaridae</v>
      </c>
      <c r="M1101" s="59">
        <v>34</v>
      </c>
      <c r="N1101" s="59">
        <v>1</v>
      </c>
      <c r="O1101" s="59" t="s">
        <v>369</v>
      </c>
      <c r="P1101" s="44">
        <f>VLOOKUP(H1101,'Species List'!A$2:J$202,6,0)</f>
        <v>8.9099999999999995E-3</v>
      </c>
      <c r="Q1101" s="44">
        <f>VLOOKUP(H1101,'Species List'!A$2:J$202,7,0)</f>
        <v>3.04</v>
      </c>
      <c r="R1101" s="44">
        <f>VLOOKUP(H1101,'Species List'!A$2:J$202,8,0)</f>
        <v>-4.8700999999999999</v>
      </c>
      <c r="S1101" s="44">
        <f>VLOOKUP(H1101,'Species List'!A$2:J$202,9,0)</f>
        <v>3.0640999999999998</v>
      </c>
      <c r="T1101" s="44">
        <f t="shared" si="125"/>
        <v>403.24929041304881</v>
      </c>
      <c r="U1101" s="87" t="s">
        <v>450</v>
      </c>
      <c r="V1101" s="91">
        <f t="shared" si="126"/>
        <v>403.24929041304881</v>
      </c>
    </row>
    <row r="1102" spans="1:22" ht="16">
      <c r="A1102" s="35">
        <v>2019</v>
      </c>
      <c r="B1102" s="36">
        <v>43542</v>
      </c>
      <c r="C1102" s="38" t="s">
        <v>397</v>
      </c>
      <c r="D1102" s="38" t="s">
        <v>367</v>
      </c>
      <c r="E1102" s="12">
        <v>4</v>
      </c>
      <c r="F1102" s="37">
        <v>0.49861111111111112</v>
      </c>
      <c r="G1102" s="12">
        <v>33</v>
      </c>
      <c r="H1102" s="12" t="s">
        <v>377</v>
      </c>
      <c r="I1102" s="38" t="str">
        <f>VLOOKUP(H1102,'Species List'!A$2:J$202,2,0)</f>
        <v>Whitespotted Filefish</v>
      </c>
      <c r="J1102" s="38" t="str">
        <f>VLOOKUP(H1102,'Species List'!A$2:J$202,3,0)</f>
        <v>Cantherhines macrocerus</v>
      </c>
      <c r="K1102" s="38" t="str">
        <f>VLOOKUP(H1102,'Species List'!A$2:J$202,4,0)</f>
        <v>Monacanthidae</v>
      </c>
      <c r="L1102" s="38" t="str">
        <f>VLOOKUP(H1102,'Species List'!A$2:J$202,5,0)</f>
        <v>Carnivore</v>
      </c>
      <c r="M1102" s="59">
        <v>22</v>
      </c>
      <c r="N1102" s="59">
        <v>1</v>
      </c>
      <c r="O1102" s="59"/>
      <c r="P1102" s="44">
        <f>VLOOKUP(H1102,'Species List'!A$2:J$202,6,0)</f>
        <v>2.291E-2</v>
      </c>
      <c r="Q1102" s="44">
        <f>VLOOKUP(H1102,'Species List'!A$2:J$202,7,0)</f>
        <v>2.89</v>
      </c>
      <c r="R1102" s="44" t="str">
        <f>VLOOKUP(H1102,'Species List'!A$2:J$202,8,0)</f>
        <v>NA</v>
      </c>
      <c r="S1102" s="44" t="str">
        <f>VLOOKUP(H1102,'Species List'!A$2:J$202,9,0)</f>
        <v>NA</v>
      </c>
      <c r="T1102" s="44">
        <f t="shared" si="125"/>
        <v>173.63074823105822</v>
      </c>
      <c r="U1102" s="87" t="s">
        <v>450</v>
      </c>
      <c r="V1102" s="91">
        <f t="shared" si="126"/>
        <v>173.63074823105822</v>
      </c>
    </row>
    <row r="1103" spans="1:22" ht="16">
      <c r="A1103" s="35">
        <v>2019</v>
      </c>
      <c r="B1103" s="36">
        <v>43542</v>
      </c>
      <c r="C1103" s="38" t="s">
        <v>397</v>
      </c>
      <c r="D1103" s="38" t="s">
        <v>367</v>
      </c>
      <c r="E1103" s="12">
        <v>4</v>
      </c>
      <c r="F1103" s="37">
        <v>0.49861111111111101</v>
      </c>
      <c r="G1103" s="12">
        <v>33</v>
      </c>
      <c r="H1103" s="12" t="s">
        <v>252</v>
      </c>
      <c r="I1103" s="38" t="str">
        <f>VLOOKUP(H1103,'Species List'!A$2:J$202,2,0)</f>
        <v>French Angelfish</v>
      </c>
      <c r="J1103" s="38" t="str">
        <f>VLOOKUP(H1103,'Species List'!A$2:J$202,3,0)</f>
        <v>Pomacanthus paru</v>
      </c>
      <c r="K1103" s="38" t="str">
        <f>VLOOKUP(H1103,'Species List'!A$2:J$202,4,0)</f>
        <v>Pomacanthidae</v>
      </c>
      <c r="L1103" s="38" t="str">
        <f>VLOOKUP(H1103,'Species List'!A$2:J$202,5,0)</f>
        <v>Carnivore</v>
      </c>
      <c r="M1103" s="59">
        <v>26</v>
      </c>
      <c r="N1103" s="59">
        <v>1</v>
      </c>
      <c r="O1103" s="59"/>
      <c r="P1103" s="44">
        <f>VLOOKUP(H1103,'Species List'!A$2:J$202,6,0)</f>
        <v>3.09E-2</v>
      </c>
      <c r="Q1103" s="44">
        <f>VLOOKUP(H1103,'Species List'!A$2:J$202,7,0)</f>
        <v>2.95</v>
      </c>
      <c r="R1103" s="44" t="str">
        <f>VLOOKUP(H1103,'Species List'!A$2:J$202,8,0)</f>
        <v>NA</v>
      </c>
      <c r="S1103" s="44" t="str">
        <f>VLOOKUP(H1103,'Species List'!A$2:J$202,9,0)</f>
        <v>NA</v>
      </c>
      <c r="T1103" s="44">
        <f t="shared" si="125"/>
        <v>461.45553114513183</v>
      </c>
      <c r="U1103" s="87" t="s">
        <v>450</v>
      </c>
      <c r="V1103" s="91">
        <f t="shared" si="126"/>
        <v>461.45553114513183</v>
      </c>
    </row>
    <row r="1104" spans="1:22" ht="16">
      <c r="A1104" s="35">
        <v>2019</v>
      </c>
      <c r="B1104" s="36">
        <v>43542</v>
      </c>
      <c r="C1104" s="38" t="s">
        <v>397</v>
      </c>
      <c r="D1104" s="38" t="s">
        <v>367</v>
      </c>
      <c r="E1104" s="12">
        <v>4</v>
      </c>
      <c r="F1104" s="37">
        <v>0.49861111111111101</v>
      </c>
      <c r="G1104" s="12">
        <v>33</v>
      </c>
      <c r="H1104" s="12" t="s">
        <v>246</v>
      </c>
      <c r="I1104" s="38" t="str">
        <f>VLOOKUP(H1104,'Species List'!A$2:J$202,2,0)</f>
        <v>Creole Fish</v>
      </c>
      <c r="J1104" s="38" t="str">
        <f>VLOOKUP(H1104,'Species List'!A$2:J$202,3,0)</f>
        <v>Paranthias furcifer</v>
      </c>
      <c r="K1104" s="38" t="str">
        <f>VLOOKUP(H1104,'Species List'!A$2:J$202,4,0)</f>
        <v>Serranidae</v>
      </c>
      <c r="L1104" s="38" t="str">
        <f>VLOOKUP(H1104,'Species List'!A$2:J$202,5,0)</f>
        <v>Carnivore</v>
      </c>
      <c r="M1104" s="59">
        <v>10</v>
      </c>
      <c r="N1104" s="59">
        <v>1</v>
      </c>
      <c r="O1104" s="59"/>
      <c r="P1104" s="44">
        <f>VLOOKUP(H1104,'Species List'!A$2:J$202,6,0)</f>
        <v>1.35E-2</v>
      </c>
      <c r="Q1104" s="44">
        <f>VLOOKUP(H1104,'Species List'!A$2:J$202,7,0)</f>
        <v>3.0430000000000001</v>
      </c>
      <c r="R1104" s="44" t="str">
        <f>VLOOKUP(H1104,'Species List'!A$2:J$202,8,0)</f>
        <v>NA</v>
      </c>
      <c r="S1104" s="44" t="str">
        <f>VLOOKUP(H1104,'Species List'!A$2:J$202,9,0)</f>
        <v>NA</v>
      </c>
      <c r="T1104" s="44">
        <f t="shared" si="125"/>
        <v>14.905061368677996</v>
      </c>
      <c r="U1104" s="87" t="s">
        <v>450</v>
      </c>
      <c r="V1104" s="91">
        <f t="shared" si="126"/>
        <v>14.905061368677996</v>
      </c>
    </row>
    <row r="1105" spans="1:22" ht="16">
      <c r="A1105" s="35">
        <v>2019</v>
      </c>
      <c r="B1105" s="36">
        <v>43542</v>
      </c>
      <c r="C1105" s="38" t="s">
        <v>397</v>
      </c>
      <c r="D1105" s="38" t="s">
        <v>367</v>
      </c>
      <c r="E1105" s="12">
        <v>4</v>
      </c>
      <c r="F1105" s="37">
        <v>0.49861111111111101</v>
      </c>
      <c r="G1105" s="12">
        <v>33</v>
      </c>
      <c r="H1105" s="12" t="s">
        <v>253</v>
      </c>
      <c r="I1105" s="38" t="str">
        <f>VLOOKUP(H1105,'Species List'!A$2:J$202,2,0)</f>
        <v>French Grunt</v>
      </c>
      <c r="J1105" s="38" t="str">
        <f>VLOOKUP(H1105,'Species List'!A$2:J$202,3,0)</f>
        <v>Haemulon flavolineatum</v>
      </c>
      <c r="K1105" s="38" t="str">
        <f>VLOOKUP(H1105,'Species List'!A$2:J$202,4,0)</f>
        <v>Haemulidae</v>
      </c>
      <c r="L1105" s="38" t="str">
        <f>VLOOKUP(H1105,'Species List'!A$2:J$202,5,0)</f>
        <v>Carnivore</v>
      </c>
      <c r="M1105" s="59">
        <v>18</v>
      </c>
      <c r="N1105" s="59">
        <v>1</v>
      </c>
      <c r="O1105" s="59"/>
      <c r="P1105" s="44">
        <f>VLOOKUP(H1105,'Species List'!A$2:J$202,6,0)</f>
        <v>1.349E-2</v>
      </c>
      <c r="Q1105" s="44">
        <f>VLOOKUP(H1105,'Species List'!A$2:J$202,7,0)</f>
        <v>3</v>
      </c>
      <c r="R1105" s="44" t="str">
        <f>VLOOKUP(H1105,'Species List'!A$2:J$202,8,0)</f>
        <v>NA</v>
      </c>
      <c r="S1105" s="44" t="str">
        <f>VLOOKUP(H1105,'Species List'!A$2:J$202,9,0)</f>
        <v>NA</v>
      </c>
      <c r="T1105" s="44">
        <f t="shared" si="125"/>
        <v>78.673680000000004</v>
      </c>
      <c r="U1105" s="87" t="s">
        <v>450</v>
      </c>
      <c r="V1105" s="91">
        <f t="shared" si="126"/>
        <v>78.673680000000004</v>
      </c>
    </row>
    <row r="1106" spans="1:22" ht="16">
      <c r="A1106" s="35">
        <v>2019</v>
      </c>
      <c r="B1106" s="36">
        <v>43542</v>
      </c>
      <c r="C1106" s="38" t="s">
        <v>397</v>
      </c>
      <c r="D1106" s="38" t="s">
        <v>367</v>
      </c>
      <c r="E1106" s="12">
        <v>4</v>
      </c>
      <c r="F1106" s="37">
        <v>0.49861111111111101</v>
      </c>
      <c r="G1106" s="12">
        <v>33</v>
      </c>
      <c r="H1106" s="12" t="s">
        <v>233</v>
      </c>
      <c r="I1106" s="38" t="str">
        <f>VLOOKUP(H1106,'Species List'!A$2:J$202,2,0)</f>
        <v>Blackbar soldierfish</v>
      </c>
      <c r="J1106" s="38" t="str">
        <f>VLOOKUP(H1106,'Species List'!A$2:J$202,3,0)</f>
        <v xml:space="preserve">Myripristis jacobus </v>
      </c>
      <c r="K1106" s="38" t="str">
        <f>VLOOKUP(H1106,'Species List'!A$2:J$202,4,0)</f>
        <v>Holocentridae</v>
      </c>
      <c r="L1106" s="38" t="str">
        <f>VLOOKUP(H1106,'Species List'!A$2:J$202,5,0)</f>
        <v>Carnivore</v>
      </c>
      <c r="M1106" s="59">
        <v>19</v>
      </c>
      <c r="N1106" s="59">
        <v>2</v>
      </c>
      <c r="O1106" s="59"/>
      <c r="P1106" s="44">
        <f>VLOOKUP(H1106,'Species List'!A$2:J$202,6,0)</f>
        <v>1.2019999999999999E-2</v>
      </c>
      <c r="Q1106" s="44">
        <f>VLOOKUP(H1106,'Species List'!A$2:J$202,7,0)</f>
        <v>3.06</v>
      </c>
      <c r="R1106" s="44" t="str">
        <f>VLOOKUP(H1106,'Species List'!A$2:J$202,8,0)</f>
        <v>NA</v>
      </c>
      <c r="S1106" s="44" t="str">
        <f>VLOOKUP(H1106,'Species List'!A$2:J$202,9,0)</f>
        <v>NA</v>
      </c>
      <c r="T1106" s="44">
        <f t="shared" si="125"/>
        <v>98.376300490352918</v>
      </c>
      <c r="U1106" s="87" t="s">
        <v>450</v>
      </c>
      <c r="V1106" s="91">
        <f t="shared" si="126"/>
        <v>196.75260098070584</v>
      </c>
    </row>
    <row r="1107" spans="1:22" ht="16">
      <c r="A1107" s="35">
        <v>2019</v>
      </c>
      <c r="B1107" s="36">
        <v>43542</v>
      </c>
      <c r="C1107" s="38" t="s">
        <v>397</v>
      </c>
      <c r="D1107" s="38" t="s">
        <v>367</v>
      </c>
      <c r="E1107" s="12">
        <v>4</v>
      </c>
      <c r="F1107" s="37">
        <v>0.49861111111111101</v>
      </c>
      <c r="G1107" s="12">
        <v>33</v>
      </c>
      <c r="H1107" s="12" t="s">
        <v>310</v>
      </c>
      <c r="I1107" s="38" t="str">
        <f>VLOOKUP(H1107,'Species List'!A$2:J$202,2,0)</f>
        <v>Yellowhead Wrasse</v>
      </c>
      <c r="J1107" s="38" t="str">
        <f>VLOOKUP(H1107,'Species List'!A$2:J$202,3,0)</f>
        <v>Halichoeres garnoti</v>
      </c>
      <c r="K1107" s="38" t="str">
        <f>VLOOKUP(H1107,'Species List'!A$2:J$202,4,0)</f>
        <v>Labridae</v>
      </c>
      <c r="L1107" s="38" t="str">
        <f>VLOOKUP(H1107,'Species List'!A$2:J$202,5,0)</f>
        <v>Carnivore</v>
      </c>
      <c r="M1107" s="59">
        <v>5</v>
      </c>
      <c r="N1107" s="59">
        <v>1</v>
      </c>
      <c r="O1107" s="59"/>
      <c r="P1107" s="44">
        <f>VLOOKUP(H1107,'Species List'!A$2:J$202,6,0)</f>
        <v>0.01</v>
      </c>
      <c r="Q1107" s="44">
        <f>VLOOKUP(H1107,'Species List'!A$2:J$202,7,0)</f>
        <v>3.13</v>
      </c>
      <c r="R1107" s="44" t="str">
        <f>VLOOKUP(H1107,'Species List'!A$2:J$202,8,0)</f>
        <v>NA</v>
      </c>
      <c r="S1107" s="44" t="str">
        <f>VLOOKUP(H1107,'Species List'!A$2:J$202,9,0)</f>
        <v>NA</v>
      </c>
      <c r="T1107" s="44">
        <f t="shared" si="125"/>
        <v>1.540905884130453</v>
      </c>
      <c r="U1107" s="87" t="s">
        <v>450</v>
      </c>
      <c r="V1107" s="91">
        <f t="shared" si="126"/>
        <v>1.540905884130453</v>
      </c>
    </row>
    <row r="1108" spans="1:22" ht="16">
      <c r="A1108" s="35">
        <v>2019</v>
      </c>
      <c r="B1108" s="36">
        <v>43542</v>
      </c>
      <c r="C1108" s="38" t="s">
        <v>397</v>
      </c>
      <c r="D1108" s="38" t="s">
        <v>367</v>
      </c>
      <c r="E1108" s="12">
        <v>4</v>
      </c>
      <c r="F1108" s="37">
        <v>0.49861111111111101</v>
      </c>
      <c r="G1108" s="12">
        <v>33</v>
      </c>
      <c r="H1108" s="12" t="s">
        <v>310</v>
      </c>
      <c r="I1108" s="38" t="str">
        <f>VLOOKUP(H1108,'Species List'!A$2:J$202,2,0)</f>
        <v>Yellowhead Wrasse</v>
      </c>
      <c r="J1108" s="38" t="str">
        <f>VLOOKUP(H1108,'Species List'!A$2:J$202,3,0)</f>
        <v>Halichoeres garnoti</v>
      </c>
      <c r="K1108" s="38" t="str">
        <f>VLOOKUP(H1108,'Species List'!A$2:J$202,4,0)</f>
        <v>Labridae</v>
      </c>
      <c r="L1108" s="38" t="str">
        <f>VLOOKUP(H1108,'Species List'!A$2:J$202,5,0)</f>
        <v>Carnivore</v>
      </c>
      <c r="M1108" s="59">
        <v>8</v>
      </c>
      <c r="N1108" s="59">
        <v>1</v>
      </c>
      <c r="O1108" s="59"/>
      <c r="P1108" s="44">
        <f>VLOOKUP(H1108,'Species List'!A$2:J$202,6,0)</f>
        <v>0.01</v>
      </c>
      <c r="Q1108" s="44">
        <f>VLOOKUP(H1108,'Species List'!A$2:J$202,7,0)</f>
        <v>3.13</v>
      </c>
      <c r="R1108" s="44" t="str">
        <f>VLOOKUP(H1108,'Species List'!A$2:J$202,8,0)</f>
        <v>NA</v>
      </c>
      <c r="S1108" s="44" t="str">
        <f>VLOOKUP(H1108,'Species List'!A$2:J$202,9,0)</f>
        <v>NA</v>
      </c>
      <c r="T1108" s="44">
        <f t="shared" si="125"/>
        <v>6.7092142277548126</v>
      </c>
      <c r="U1108" s="87" t="s">
        <v>450</v>
      </c>
      <c r="V1108" s="91">
        <f t="shared" si="126"/>
        <v>6.7092142277548126</v>
      </c>
    </row>
    <row r="1109" spans="1:22" ht="16">
      <c r="A1109" s="35">
        <v>2019</v>
      </c>
      <c r="B1109" s="36">
        <v>43542</v>
      </c>
      <c r="C1109" s="38" t="s">
        <v>397</v>
      </c>
      <c r="D1109" s="38" t="s">
        <v>367</v>
      </c>
      <c r="E1109" s="12">
        <v>4</v>
      </c>
      <c r="F1109" s="37">
        <v>0.49861111111111101</v>
      </c>
      <c r="G1109" s="12">
        <v>33</v>
      </c>
      <c r="H1109" s="12" t="s">
        <v>238</v>
      </c>
      <c r="I1109" s="38" t="str">
        <f>VLOOKUP(H1109,'Species List'!A$2:J$202,2,0)</f>
        <v>Bluehead Wrasse</v>
      </c>
      <c r="J1109" s="38" t="str">
        <f>VLOOKUP(H1109,'Species List'!A$2:J$202,3,0)</f>
        <v>Thalassoma bifasciatum</v>
      </c>
      <c r="K1109" s="38" t="str">
        <f>VLOOKUP(H1109,'Species List'!A$2:J$202,4,0)</f>
        <v>Labridae</v>
      </c>
      <c r="L1109" s="38" t="str">
        <f>VLOOKUP(H1109,'Species List'!A$2:J$202,5,0)</f>
        <v>Carnivore</v>
      </c>
      <c r="M1109" s="59">
        <v>8</v>
      </c>
      <c r="N1109" s="59">
        <v>2</v>
      </c>
      <c r="O1109" s="59"/>
      <c r="P1109" s="44">
        <f>VLOOKUP(H1109,'Species List'!A$2:J$202,6,0)</f>
        <v>8.9099999999999995E-3</v>
      </c>
      <c r="Q1109" s="44">
        <f>VLOOKUP(H1109,'Species List'!A$2:J$202,7,0)</f>
        <v>3.01</v>
      </c>
      <c r="R1109" s="44" t="str">
        <f>VLOOKUP(H1109,'Species List'!A$2:J$202,8,0)</f>
        <v>NA</v>
      </c>
      <c r="S1109" s="44" t="str">
        <f>VLOOKUP(H1109,'Species List'!A$2:J$202,9,0)</f>
        <v>NA</v>
      </c>
      <c r="T1109" s="44">
        <f t="shared" si="125"/>
        <v>4.6577756365061544</v>
      </c>
      <c r="U1109" s="87" t="s">
        <v>450</v>
      </c>
      <c r="V1109" s="91">
        <f t="shared" si="126"/>
        <v>9.3155512730123089</v>
      </c>
    </row>
    <row r="1110" spans="1:22" ht="16">
      <c r="A1110" s="35">
        <v>2019</v>
      </c>
      <c r="B1110" s="36">
        <v>43542</v>
      </c>
      <c r="C1110" s="38" t="s">
        <v>397</v>
      </c>
      <c r="D1110" s="38" t="s">
        <v>367</v>
      </c>
      <c r="E1110" s="12">
        <v>4</v>
      </c>
      <c r="F1110" s="37">
        <v>0.49861111111111101</v>
      </c>
      <c r="G1110" s="12">
        <v>33</v>
      </c>
      <c r="H1110" s="12" t="s">
        <v>238</v>
      </c>
      <c r="I1110" s="38" t="str">
        <f>VLOOKUP(H1110,'Species List'!A$2:J$202,2,0)</f>
        <v>Bluehead Wrasse</v>
      </c>
      <c r="J1110" s="38" t="str">
        <f>VLOOKUP(H1110,'Species List'!A$2:J$202,3,0)</f>
        <v>Thalassoma bifasciatum</v>
      </c>
      <c r="K1110" s="38" t="str">
        <f>VLOOKUP(H1110,'Species List'!A$2:J$202,4,0)</f>
        <v>Labridae</v>
      </c>
      <c r="L1110" s="38" t="str">
        <f>VLOOKUP(H1110,'Species List'!A$2:J$202,5,0)</f>
        <v>Carnivore</v>
      </c>
      <c r="M1110" s="59">
        <v>3</v>
      </c>
      <c r="N1110" s="59">
        <v>2</v>
      </c>
      <c r="O1110" s="59"/>
      <c r="P1110" s="44">
        <f>VLOOKUP(H1110,'Species List'!A$2:J$202,6,0)</f>
        <v>8.9099999999999995E-3</v>
      </c>
      <c r="Q1110" s="44">
        <f>VLOOKUP(H1110,'Species List'!A$2:J$202,7,0)</f>
        <v>3.01</v>
      </c>
      <c r="R1110" s="44" t="str">
        <f>VLOOKUP(H1110,'Species List'!A$2:J$202,8,0)</f>
        <v>NA</v>
      </c>
      <c r="S1110" s="44" t="str">
        <f>VLOOKUP(H1110,'Species List'!A$2:J$202,9,0)</f>
        <v>NA</v>
      </c>
      <c r="T1110" s="44">
        <f t="shared" si="125"/>
        <v>0.24322750267948948</v>
      </c>
      <c r="U1110" s="87" t="s">
        <v>450</v>
      </c>
      <c r="V1110" s="91">
        <f t="shared" si="126"/>
        <v>0.48645500535897895</v>
      </c>
    </row>
    <row r="1111" spans="1:22" ht="16">
      <c r="A1111" s="35">
        <v>2019</v>
      </c>
      <c r="B1111" s="36">
        <v>43542</v>
      </c>
      <c r="C1111" s="38" t="s">
        <v>397</v>
      </c>
      <c r="D1111" s="38" t="s">
        <v>367</v>
      </c>
      <c r="E1111" s="12">
        <v>4</v>
      </c>
      <c r="F1111" s="37">
        <v>0.49861111111111101</v>
      </c>
      <c r="G1111" s="12">
        <v>33</v>
      </c>
      <c r="H1111" s="12" t="s">
        <v>245</v>
      </c>
      <c r="I1111" s="38" t="str">
        <f>VLOOKUP(H1111,'Species List'!A$2:J$202,2,0)</f>
        <v>Coney</v>
      </c>
      <c r="J1111" s="38" t="str">
        <f>VLOOKUP(H1111,'Species List'!A$2:J$202,3,0)</f>
        <v>Cephalopholis fulva</v>
      </c>
      <c r="K1111" s="38" t="str">
        <f>VLOOKUP(H1111,'Species List'!A$2:J$202,4,0)</f>
        <v>Serranidae</v>
      </c>
      <c r="L1111" s="38" t="str">
        <f>VLOOKUP(H1111,'Species List'!A$2:J$202,5,0)</f>
        <v>Carnivore</v>
      </c>
      <c r="M1111" s="59">
        <v>17</v>
      </c>
      <c r="N1111" s="59">
        <v>1</v>
      </c>
      <c r="O1111" s="59"/>
      <c r="P1111" s="44">
        <f>VLOOKUP(H1111,'Species List'!A$2:J$202,6,0)</f>
        <v>0.01</v>
      </c>
      <c r="Q1111" s="44">
        <f>VLOOKUP(H1111,'Species List'!A$2:J$202,7,0)</f>
        <v>3.02</v>
      </c>
      <c r="R1111" s="44" t="str">
        <f>VLOOKUP(H1111,'Species List'!A$2:J$202,8,0)</f>
        <v>NA</v>
      </c>
      <c r="S1111" s="44" t="str">
        <f>VLOOKUP(H1111,'Species List'!A$2:J$202,9,0)</f>
        <v>NA</v>
      </c>
      <c r="T1111" s="44">
        <f t="shared" si="125"/>
        <v>51.994300825309402</v>
      </c>
      <c r="U1111" s="87" t="s">
        <v>450</v>
      </c>
      <c r="V1111" s="91">
        <f t="shared" si="126"/>
        <v>51.994300825309402</v>
      </c>
    </row>
    <row r="1112" spans="1:22" ht="16">
      <c r="A1112" s="35">
        <v>2019</v>
      </c>
      <c r="B1112" s="36">
        <v>43542</v>
      </c>
      <c r="C1112" s="38" t="s">
        <v>397</v>
      </c>
      <c r="D1112" s="38" t="s">
        <v>367</v>
      </c>
      <c r="E1112" s="12">
        <v>4</v>
      </c>
      <c r="F1112" s="37">
        <v>0.49861111111111101</v>
      </c>
      <c r="G1112" s="12">
        <v>33</v>
      </c>
      <c r="H1112" s="12" t="s">
        <v>348</v>
      </c>
      <c r="I1112" s="38" t="str">
        <f>VLOOKUP(H1112,'Species List'!A$2:J$202,2,0)</f>
        <v>Atlantic trumpetfish</v>
      </c>
      <c r="J1112" s="38" t="str">
        <f>VLOOKUP(H1112,'Species List'!A$2:J$202,3,0)</f>
        <v>Aulostomus maculatus</v>
      </c>
      <c r="K1112" s="38" t="str">
        <f>VLOOKUP(H1112,'Species List'!A$2:J$202,4,0)</f>
        <v>Aulostomidae</v>
      </c>
      <c r="L1112" s="38" t="str">
        <f>VLOOKUP(H1112,'Species List'!A$2:J$202,5,0)</f>
        <v>Carnivore</v>
      </c>
      <c r="M1112" s="59">
        <v>38</v>
      </c>
      <c r="N1112" s="59">
        <v>1</v>
      </c>
      <c r="O1112" s="59"/>
      <c r="P1112" s="44">
        <f>VLOOKUP(H1112,'Species List'!A$2:J$202,6,0)</f>
        <v>1E-4</v>
      </c>
      <c r="Q1112" s="44">
        <f>VLOOKUP(H1112,'Species List'!A$2:J$202,7,0)</f>
        <v>3.5539999999999998</v>
      </c>
      <c r="R1112" s="44" t="str">
        <f>VLOOKUP(H1112,'Species List'!A$2:J$202,8,0)</f>
        <v>NA</v>
      </c>
      <c r="S1112" s="44" t="str">
        <f>VLOOKUP(H1112,'Species List'!A$2:J$202,9,0)</f>
        <v>NA</v>
      </c>
      <c r="T1112" s="44">
        <f t="shared" si="125"/>
        <v>41.167159528949121</v>
      </c>
      <c r="U1112" s="87" t="s">
        <v>450</v>
      </c>
      <c r="V1112" s="91">
        <f t="shared" si="126"/>
        <v>41.167159528949121</v>
      </c>
    </row>
    <row r="1113" spans="1:22" ht="16">
      <c r="A1113" s="35">
        <v>2019</v>
      </c>
      <c r="B1113" s="36">
        <v>43542</v>
      </c>
      <c r="C1113" s="38" t="s">
        <v>397</v>
      </c>
      <c r="D1113" s="38" t="s">
        <v>367</v>
      </c>
      <c r="E1113" s="12">
        <v>4</v>
      </c>
      <c r="F1113" s="37">
        <v>0.49861111111111101</v>
      </c>
      <c r="G1113" s="12">
        <v>33</v>
      </c>
      <c r="H1113" s="12" t="s">
        <v>348</v>
      </c>
      <c r="I1113" s="38" t="str">
        <f>VLOOKUP(H1113,'Species List'!A$2:J$202,2,0)</f>
        <v>Atlantic trumpetfish</v>
      </c>
      <c r="J1113" s="38" t="str">
        <f>VLOOKUP(H1113,'Species List'!A$2:J$202,3,0)</f>
        <v>Aulostomus maculatus</v>
      </c>
      <c r="K1113" s="38" t="str">
        <f>VLOOKUP(H1113,'Species List'!A$2:J$202,4,0)</f>
        <v>Aulostomidae</v>
      </c>
      <c r="L1113" s="38" t="str">
        <f>VLOOKUP(H1113,'Species List'!A$2:J$202,5,0)</f>
        <v>Carnivore</v>
      </c>
      <c r="M1113" s="59">
        <v>25</v>
      </c>
      <c r="N1113" s="59">
        <v>1</v>
      </c>
      <c r="O1113" s="59"/>
      <c r="P1113" s="44">
        <f>VLOOKUP(H1113,'Species List'!A$2:J$202,6,0)</f>
        <v>1E-4</v>
      </c>
      <c r="Q1113" s="44">
        <f>VLOOKUP(H1113,'Species List'!A$2:J$202,7,0)</f>
        <v>3.5539999999999998</v>
      </c>
      <c r="R1113" s="44" t="str">
        <f>VLOOKUP(H1113,'Species List'!A$2:J$202,8,0)</f>
        <v>NA</v>
      </c>
      <c r="S1113" s="44" t="str">
        <f>VLOOKUP(H1113,'Species List'!A$2:J$202,9,0)</f>
        <v>NA</v>
      </c>
      <c r="T1113" s="44">
        <f t="shared" si="125"/>
        <v>9.2956291852694353</v>
      </c>
      <c r="U1113" s="87" t="s">
        <v>450</v>
      </c>
      <c r="V1113" s="91">
        <f t="shared" si="126"/>
        <v>9.2956291852694353</v>
      </c>
    </row>
    <row r="1114" spans="1:22" ht="16">
      <c r="A1114" s="35">
        <v>2019</v>
      </c>
      <c r="B1114" s="36">
        <v>43542</v>
      </c>
      <c r="C1114" s="38" t="s">
        <v>397</v>
      </c>
      <c r="D1114" s="38" t="s">
        <v>367</v>
      </c>
      <c r="E1114" s="12">
        <v>4</v>
      </c>
      <c r="F1114" s="37">
        <v>0.49861111111111101</v>
      </c>
      <c r="G1114" s="12">
        <v>33</v>
      </c>
      <c r="H1114" s="12" t="s">
        <v>310</v>
      </c>
      <c r="I1114" s="38" t="str">
        <f>VLOOKUP(H1114,'Species List'!A$2:J$202,2,0)</f>
        <v>Yellowhead Wrasse</v>
      </c>
      <c r="J1114" s="38" t="str">
        <f>VLOOKUP(H1114,'Species List'!A$2:J$202,3,0)</f>
        <v>Halichoeres garnoti</v>
      </c>
      <c r="K1114" s="38" t="str">
        <f>VLOOKUP(H1114,'Species List'!A$2:J$202,4,0)</f>
        <v>Labridae</v>
      </c>
      <c r="L1114" s="38" t="str">
        <f>VLOOKUP(H1114,'Species List'!A$2:J$202,5,0)</f>
        <v>Carnivore</v>
      </c>
      <c r="M1114" s="59">
        <v>20</v>
      </c>
      <c r="N1114" s="59">
        <v>1</v>
      </c>
      <c r="O1114" s="59"/>
      <c r="P1114" s="44">
        <f>VLOOKUP(H1114,'Species List'!A$2:J$202,6,0)</f>
        <v>0.01</v>
      </c>
      <c r="Q1114" s="44">
        <f>VLOOKUP(H1114,'Species List'!A$2:J$202,7,0)</f>
        <v>3.13</v>
      </c>
      <c r="R1114" s="44" t="str">
        <f>VLOOKUP(H1114,'Species List'!A$2:J$202,8,0)</f>
        <v>NA</v>
      </c>
      <c r="S1114" s="44" t="str">
        <f>VLOOKUP(H1114,'Species List'!A$2:J$202,9,0)</f>
        <v>NA</v>
      </c>
      <c r="T1114" s="44">
        <f t="shared" si="125"/>
        <v>118.09292685236611</v>
      </c>
      <c r="U1114" s="87" t="s">
        <v>450</v>
      </c>
      <c r="V1114" s="91">
        <f t="shared" si="126"/>
        <v>118.09292685236611</v>
      </c>
    </row>
    <row r="1115" spans="1:22" ht="16">
      <c r="A1115" s="35">
        <v>2019</v>
      </c>
      <c r="B1115" s="36">
        <v>43542</v>
      </c>
      <c r="C1115" s="38" t="s">
        <v>397</v>
      </c>
      <c r="D1115" s="38" t="s">
        <v>367</v>
      </c>
      <c r="E1115" s="12">
        <v>4</v>
      </c>
      <c r="F1115" s="37">
        <v>0.49861111111111101</v>
      </c>
      <c r="G1115" s="12">
        <v>33</v>
      </c>
      <c r="H1115" s="12" t="s">
        <v>233</v>
      </c>
      <c r="I1115" s="38" t="str">
        <f>VLOOKUP(H1115,'Species List'!A$2:J$202,2,0)</f>
        <v>Blackbar soldierfish</v>
      </c>
      <c r="J1115" s="38" t="str">
        <f>VLOOKUP(H1115,'Species List'!A$2:J$202,3,0)</f>
        <v xml:space="preserve">Myripristis jacobus </v>
      </c>
      <c r="K1115" s="38" t="str">
        <f>VLOOKUP(H1115,'Species List'!A$2:J$202,4,0)</f>
        <v>Holocentridae</v>
      </c>
      <c r="L1115" s="38" t="str">
        <f>VLOOKUP(H1115,'Species List'!A$2:J$202,5,0)</f>
        <v>Carnivore</v>
      </c>
      <c r="M1115" s="59">
        <v>20</v>
      </c>
      <c r="N1115" s="59">
        <v>3</v>
      </c>
      <c r="O1115" s="59"/>
      <c r="P1115" s="44">
        <f>VLOOKUP(H1115,'Species List'!A$2:J$202,6,0)</f>
        <v>1.2019999999999999E-2</v>
      </c>
      <c r="Q1115" s="44">
        <f>VLOOKUP(H1115,'Species List'!A$2:J$202,7,0)</f>
        <v>3.06</v>
      </c>
      <c r="R1115" s="44" t="str">
        <f>VLOOKUP(H1115,'Species List'!A$2:J$202,8,0)</f>
        <v>NA</v>
      </c>
      <c r="S1115" s="44" t="str">
        <f>VLOOKUP(H1115,'Species List'!A$2:J$202,9,0)</f>
        <v>NA</v>
      </c>
      <c r="T1115" s="44">
        <f t="shared" si="125"/>
        <v>115.09494623941403</v>
      </c>
      <c r="U1115" s="87" t="s">
        <v>450</v>
      </c>
      <c r="V1115" s="91">
        <f t="shared" si="126"/>
        <v>345.2848387182421</v>
      </c>
    </row>
    <row r="1116" spans="1:22" ht="16">
      <c r="A1116" s="35">
        <v>2019</v>
      </c>
      <c r="B1116" s="36">
        <v>43542</v>
      </c>
      <c r="C1116" s="38" t="s">
        <v>397</v>
      </c>
      <c r="D1116" s="38" t="s">
        <v>367</v>
      </c>
      <c r="E1116" s="12">
        <v>4</v>
      </c>
      <c r="F1116" s="37">
        <v>0.49861111111111101</v>
      </c>
      <c r="G1116" s="12">
        <v>33</v>
      </c>
      <c r="H1116" s="12" t="s">
        <v>233</v>
      </c>
      <c r="I1116" s="38" t="str">
        <f>VLOOKUP(H1116,'Species List'!A$2:J$202,2,0)</f>
        <v>Blackbar soldierfish</v>
      </c>
      <c r="J1116" s="38" t="str">
        <f>VLOOKUP(H1116,'Species List'!A$2:J$202,3,0)</f>
        <v xml:space="preserve">Myripristis jacobus </v>
      </c>
      <c r="K1116" s="38" t="str">
        <f>VLOOKUP(H1116,'Species List'!A$2:J$202,4,0)</f>
        <v>Holocentridae</v>
      </c>
      <c r="L1116" s="38" t="str">
        <f>VLOOKUP(H1116,'Species List'!A$2:J$202,5,0)</f>
        <v>Carnivore</v>
      </c>
      <c r="M1116" s="59">
        <v>19</v>
      </c>
      <c r="N1116" s="59">
        <v>3</v>
      </c>
      <c r="O1116" s="59"/>
      <c r="P1116" s="44">
        <f>VLOOKUP(H1116,'Species List'!A$2:J$202,6,0)</f>
        <v>1.2019999999999999E-2</v>
      </c>
      <c r="Q1116" s="44">
        <f>VLOOKUP(H1116,'Species List'!A$2:J$202,7,0)</f>
        <v>3.06</v>
      </c>
      <c r="R1116" s="44" t="str">
        <f>VLOOKUP(H1116,'Species List'!A$2:J$202,8,0)</f>
        <v>NA</v>
      </c>
      <c r="S1116" s="44" t="str">
        <f>VLOOKUP(H1116,'Species List'!A$2:J$202,9,0)</f>
        <v>NA</v>
      </c>
      <c r="T1116" s="44">
        <f t="shared" si="125"/>
        <v>98.376300490352918</v>
      </c>
      <c r="U1116" s="87" t="s">
        <v>450</v>
      </c>
      <c r="V1116" s="91">
        <f t="shared" si="126"/>
        <v>295.12890147105873</v>
      </c>
    </row>
    <row r="1117" spans="1:22" ht="16">
      <c r="A1117" s="35">
        <v>2019</v>
      </c>
      <c r="B1117" s="36">
        <v>43542</v>
      </c>
      <c r="C1117" s="38" t="s">
        <v>397</v>
      </c>
      <c r="D1117" s="38" t="s">
        <v>367</v>
      </c>
      <c r="E1117" s="12">
        <v>4</v>
      </c>
      <c r="F1117" s="37">
        <v>0.49861111111111101</v>
      </c>
      <c r="G1117" s="12">
        <v>33</v>
      </c>
      <c r="H1117" s="12" t="s">
        <v>233</v>
      </c>
      <c r="I1117" s="38" t="str">
        <f>VLOOKUP(H1117,'Species List'!A$2:J$202,2,0)</f>
        <v>Blackbar soldierfish</v>
      </c>
      <c r="J1117" s="38" t="str">
        <f>VLOOKUP(H1117,'Species List'!A$2:J$202,3,0)</f>
        <v xml:space="preserve">Myripristis jacobus </v>
      </c>
      <c r="K1117" s="38" t="str">
        <f>VLOOKUP(H1117,'Species List'!A$2:J$202,4,0)</f>
        <v>Holocentridae</v>
      </c>
      <c r="L1117" s="38" t="str">
        <f>VLOOKUP(H1117,'Species List'!A$2:J$202,5,0)</f>
        <v>Carnivore</v>
      </c>
      <c r="M1117" s="59">
        <v>17</v>
      </c>
      <c r="N1117" s="59">
        <v>10</v>
      </c>
      <c r="O1117" s="59"/>
      <c r="P1117" s="44">
        <f>VLOOKUP(H1117,'Species List'!A$2:J$202,6,0)</f>
        <v>1.2019999999999999E-2</v>
      </c>
      <c r="Q1117" s="44">
        <f>VLOOKUP(H1117,'Species List'!A$2:J$202,7,0)</f>
        <v>3.06</v>
      </c>
      <c r="R1117" s="44" t="str">
        <f>VLOOKUP(H1117,'Species List'!A$2:J$202,8,0)</f>
        <v>NA</v>
      </c>
      <c r="S1117" s="44" t="str">
        <f>VLOOKUP(H1117,'Species List'!A$2:J$202,9,0)</f>
        <v>NA</v>
      </c>
      <c r="T1117" s="44">
        <f t="shared" si="125"/>
        <v>69.99679693541637</v>
      </c>
      <c r="U1117" s="87" t="s">
        <v>450</v>
      </c>
      <c r="V1117" s="91">
        <f t="shared" si="126"/>
        <v>699.96796935416364</v>
      </c>
    </row>
    <row r="1118" spans="1:22" ht="16">
      <c r="A1118" s="35">
        <v>2019</v>
      </c>
      <c r="B1118" s="36">
        <v>43542</v>
      </c>
      <c r="C1118" s="38" t="s">
        <v>397</v>
      </c>
      <c r="D1118" s="38" t="s">
        <v>367</v>
      </c>
      <c r="E1118" s="12">
        <v>4</v>
      </c>
      <c r="F1118" s="37">
        <v>0.49861111111111101</v>
      </c>
      <c r="G1118" s="12">
        <v>33</v>
      </c>
      <c r="H1118" s="12" t="s">
        <v>251</v>
      </c>
      <c r="I1118" s="38" t="str">
        <f>VLOOKUP(H1118,'Species List'!A$2:J$202,2,0)</f>
        <v>Foureye Butterflyfish</v>
      </c>
      <c r="J1118" s="38" t="str">
        <f>VLOOKUP(H1118,'Species List'!A$2:J$202,3,0)</f>
        <v>Chaetodon capistratus</v>
      </c>
      <c r="K1118" s="38" t="str">
        <f>VLOOKUP(H1118,'Species List'!A$2:J$202,4,0)</f>
        <v>Chaetodontidae</v>
      </c>
      <c r="L1118" s="38" t="str">
        <f>VLOOKUP(H1118,'Species List'!A$2:J$202,5,0)</f>
        <v>Carnivore</v>
      </c>
      <c r="M1118" s="59">
        <v>10</v>
      </c>
      <c r="N1118" s="59">
        <v>1</v>
      </c>
      <c r="O1118" s="59"/>
      <c r="P1118" s="44">
        <f>VLOOKUP(H1118,'Species List'!A$2:J$202,6,0)</f>
        <v>2.512E-2</v>
      </c>
      <c r="Q1118" s="44">
        <f>VLOOKUP(H1118,'Species List'!A$2:J$202,7,0)</f>
        <v>3.1</v>
      </c>
      <c r="R1118" s="44" t="str">
        <f>VLOOKUP(H1118,'Species List'!A$2:J$202,8,0)</f>
        <v>NA</v>
      </c>
      <c r="S1118" s="44" t="str">
        <f>VLOOKUP(H1118,'Species List'!A$2:J$202,9,0)</f>
        <v>NA</v>
      </c>
      <c r="T1118" s="44">
        <f t="shared" si="125"/>
        <v>31.624206344269499</v>
      </c>
      <c r="U1118" s="87" t="s">
        <v>450</v>
      </c>
      <c r="V1118" s="91">
        <f t="shared" si="126"/>
        <v>31.624206344269499</v>
      </c>
    </row>
    <row r="1119" spans="1:22" ht="16">
      <c r="A1119" s="35">
        <v>2019</v>
      </c>
      <c r="B1119" s="36">
        <v>43542</v>
      </c>
      <c r="C1119" s="38" t="s">
        <v>397</v>
      </c>
      <c r="D1119" s="38" t="s">
        <v>367</v>
      </c>
      <c r="E1119" s="12">
        <v>4</v>
      </c>
      <c r="F1119" s="37">
        <v>0.49861111111111101</v>
      </c>
      <c r="G1119" s="12">
        <v>33</v>
      </c>
      <c r="H1119" s="12" t="s">
        <v>253</v>
      </c>
      <c r="I1119" s="38" t="str">
        <f>VLOOKUP(H1119,'Species List'!A$2:J$202,2,0)</f>
        <v>French Grunt</v>
      </c>
      <c r="J1119" s="38" t="str">
        <f>VLOOKUP(H1119,'Species List'!A$2:J$202,3,0)</f>
        <v>Haemulon flavolineatum</v>
      </c>
      <c r="K1119" s="38" t="str">
        <f>VLOOKUP(H1119,'Species List'!A$2:J$202,4,0)</f>
        <v>Haemulidae</v>
      </c>
      <c r="L1119" s="38" t="str">
        <f>VLOOKUP(H1119,'Species List'!A$2:J$202,5,0)</f>
        <v>Carnivore</v>
      </c>
      <c r="M1119" s="59">
        <v>22</v>
      </c>
      <c r="N1119" s="59">
        <v>1</v>
      </c>
      <c r="O1119" s="59"/>
      <c r="P1119" s="44">
        <f>VLOOKUP(H1119,'Species List'!A$2:J$202,6,0)</f>
        <v>1.349E-2</v>
      </c>
      <c r="Q1119" s="44">
        <f>VLOOKUP(H1119,'Species List'!A$2:J$202,7,0)</f>
        <v>3</v>
      </c>
      <c r="R1119" s="44" t="str">
        <f>VLOOKUP(H1119,'Species List'!A$2:J$202,8,0)</f>
        <v>NA</v>
      </c>
      <c r="S1119" s="44" t="str">
        <f>VLOOKUP(H1119,'Species List'!A$2:J$202,9,0)</f>
        <v>NA</v>
      </c>
      <c r="T1119" s="44">
        <f t="shared" si="125"/>
        <v>143.64152000000001</v>
      </c>
      <c r="U1119" s="87" t="s">
        <v>450</v>
      </c>
      <c r="V1119" s="91">
        <f t="shared" si="126"/>
        <v>143.64152000000001</v>
      </c>
    </row>
    <row r="1120" spans="1:22" ht="16">
      <c r="A1120" s="35">
        <v>2019</v>
      </c>
      <c r="B1120" s="36">
        <v>43542</v>
      </c>
      <c r="C1120" s="38" t="s">
        <v>397</v>
      </c>
      <c r="D1120" s="38" t="s">
        <v>367</v>
      </c>
      <c r="E1120" s="12">
        <v>4</v>
      </c>
      <c r="F1120" s="37">
        <v>0.49861111111111101</v>
      </c>
      <c r="G1120" s="12">
        <v>33</v>
      </c>
      <c r="H1120" s="12" t="s">
        <v>246</v>
      </c>
      <c r="I1120" s="38" t="str">
        <f>VLOOKUP(H1120,'Species List'!A$2:J$202,2,0)</f>
        <v>Creole Fish</v>
      </c>
      <c r="J1120" s="38" t="str">
        <f>VLOOKUP(H1120,'Species List'!A$2:J$202,3,0)</f>
        <v>Paranthias furcifer</v>
      </c>
      <c r="K1120" s="38" t="str">
        <f>VLOOKUP(H1120,'Species List'!A$2:J$202,4,0)</f>
        <v>Serranidae</v>
      </c>
      <c r="L1120" s="38" t="str">
        <f>VLOOKUP(H1120,'Species List'!A$2:J$202,5,0)</f>
        <v>Carnivore</v>
      </c>
      <c r="M1120" s="59">
        <v>20</v>
      </c>
      <c r="N1120" s="59">
        <v>1</v>
      </c>
      <c r="O1120" s="59"/>
      <c r="P1120" s="44">
        <f>VLOOKUP(H1120,'Species List'!A$2:J$202,6,0)</f>
        <v>1.35E-2</v>
      </c>
      <c r="Q1120" s="44">
        <f>VLOOKUP(H1120,'Species List'!A$2:J$202,7,0)</f>
        <v>3.0430000000000001</v>
      </c>
      <c r="R1120" s="44" t="str">
        <f>VLOOKUP(H1120,'Species List'!A$2:J$202,8,0)</f>
        <v>NA</v>
      </c>
      <c r="S1120" s="44" t="str">
        <f>VLOOKUP(H1120,'Species List'!A$2:J$202,9,0)</f>
        <v>NA</v>
      </c>
      <c r="T1120" s="44">
        <f t="shared" si="125"/>
        <v>122.8479872322426</v>
      </c>
      <c r="U1120" s="87" t="s">
        <v>450</v>
      </c>
      <c r="V1120" s="91">
        <f t="shared" si="126"/>
        <v>122.8479872322426</v>
      </c>
    </row>
    <row r="1121" spans="1:22" ht="16">
      <c r="A1121" s="35">
        <v>2019</v>
      </c>
      <c r="B1121" s="36">
        <v>43542</v>
      </c>
      <c r="C1121" s="38" t="s">
        <v>397</v>
      </c>
      <c r="D1121" s="38" t="s">
        <v>367</v>
      </c>
      <c r="E1121" s="12">
        <v>4</v>
      </c>
      <c r="F1121" s="37">
        <v>0.49861111111111101</v>
      </c>
      <c r="G1121" s="12">
        <v>33</v>
      </c>
      <c r="H1121" s="12" t="s">
        <v>310</v>
      </c>
      <c r="I1121" s="38" t="str">
        <f>VLOOKUP(H1121,'Species List'!A$2:J$202,2,0)</f>
        <v>Yellowhead Wrasse</v>
      </c>
      <c r="J1121" s="38" t="str">
        <f>VLOOKUP(H1121,'Species List'!A$2:J$202,3,0)</f>
        <v>Halichoeres garnoti</v>
      </c>
      <c r="K1121" s="38" t="str">
        <f>VLOOKUP(H1121,'Species List'!A$2:J$202,4,0)</f>
        <v>Labridae</v>
      </c>
      <c r="L1121" s="38" t="str">
        <f>VLOOKUP(H1121,'Species List'!A$2:J$202,5,0)</f>
        <v>Carnivore</v>
      </c>
      <c r="M1121" s="59">
        <v>12</v>
      </c>
      <c r="N1121" s="59">
        <v>1</v>
      </c>
      <c r="O1121" s="59"/>
      <c r="P1121" s="44">
        <f>VLOOKUP(H1121,'Species List'!A$2:J$202,6,0)</f>
        <v>0.01</v>
      </c>
      <c r="Q1121" s="44">
        <f>VLOOKUP(H1121,'Species List'!A$2:J$202,7,0)</f>
        <v>3.13</v>
      </c>
      <c r="R1121" s="44" t="str">
        <f>VLOOKUP(H1121,'Species List'!A$2:J$202,8,0)</f>
        <v>NA</v>
      </c>
      <c r="S1121" s="44" t="str">
        <f>VLOOKUP(H1121,'Species List'!A$2:J$202,9,0)</f>
        <v>NA</v>
      </c>
      <c r="T1121" s="44">
        <f t="shared" si="125"/>
        <v>23.869169040031956</v>
      </c>
      <c r="U1121" s="87" t="s">
        <v>450</v>
      </c>
      <c r="V1121" s="91">
        <f t="shared" si="126"/>
        <v>23.869169040031956</v>
      </c>
    </row>
    <row r="1122" spans="1:22" ht="16">
      <c r="A1122" s="35">
        <v>2019</v>
      </c>
      <c r="B1122" s="36">
        <v>43542</v>
      </c>
      <c r="C1122" s="38" t="s">
        <v>397</v>
      </c>
      <c r="D1122" s="38" t="s">
        <v>367</v>
      </c>
      <c r="E1122" s="12">
        <v>4</v>
      </c>
      <c r="F1122" s="37">
        <v>0.49861111111111112</v>
      </c>
      <c r="G1122" s="12">
        <v>33</v>
      </c>
      <c r="H1122" s="12" t="s">
        <v>274</v>
      </c>
      <c r="I1122" s="38" t="str">
        <f>VLOOKUP(H1122,'Species List'!A$2:J$202,2,0)</f>
        <v>Princess Parrotfish</v>
      </c>
      <c r="J1122" s="38" t="str">
        <f>VLOOKUP(H1122,'Species List'!A$2:J$202,3,0)</f>
        <v>Scarus taeniopterus</v>
      </c>
      <c r="K1122" s="38" t="str">
        <f>VLOOKUP(H1122,'Species List'!A$2:J$202,4,0)</f>
        <v>Scaridae</v>
      </c>
      <c r="L1122" s="38" t="str">
        <f>VLOOKUP(H1122,'Species List'!A$2:J$202,5,0)</f>
        <v>Herbivore</v>
      </c>
      <c r="M1122" s="59">
        <v>23</v>
      </c>
      <c r="N1122" s="59">
        <v>1</v>
      </c>
      <c r="O1122" s="59" t="s">
        <v>369</v>
      </c>
      <c r="P1122" s="44">
        <f>VLOOKUP(H1122,'Species List'!A$2:J$202,6,0)</f>
        <v>3.3500000000000002E-2</v>
      </c>
      <c r="Q1122" s="44">
        <f>VLOOKUP(H1122,'Species List'!A$2:J$202,7,0)</f>
        <v>2.7086000000000001</v>
      </c>
      <c r="R1122" s="44">
        <f>VLOOKUP(H1122,'Species List'!A$2:J$202,8,0)</f>
        <v>-3.2256999999999998</v>
      </c>
      <c r="S1122" s="44">
        <f>VLOOKUP(H1122,'Species List'!A$2:J$202,9,0)</f>
        <v>2.3852000000000002</v>
      </c>
      <c r="T1122" s="44">
        <f t="shared" si="125"/>
        <v>163.46351132632066</v>
      </c>
      <c r="U1122" s="88">
        <f t="shared" ref="U1122:U1130" si="127">10^(R1122+(S1122*LOG(M1122*10)))</f>
        <v>255.56020890468707</v>
      </c>
      <c r="V1122" s="91">
        <f t="shared" ref="V1122:V1130" si="128">N1122*U1122</f>
        <v>255.56020890468707</v>
      </c>
    </row>
    <row r="1123" spans="1:22" ht="16">
      <c r="A1123" s="35">
        <v>2019</v>
      </c>
      <c r="B1123" s="36">
        <v>43542</v>
      </c>
      <c r="C1123" s="38" t="s">
        <v>397</v>
      </c>
      <c r="D1123" s="38" t="s">
        <v>367</v>
      </c>
      <c r="E1123" s="12">
        <v>4</v>
      </c>
      <c r="F1123" s="37">
        <v>0.49861111111111101</v>
      </c>
      <c r="G1123" s="12">
        <v>33</v>
      </c>
      <c r="H1123" s="12" t="s">
        <v>302</v>
      </c>
      <c r="I1123" s="38" t="str">
        <f>VLOOKUP(H1123,'Species List'!A$2:J$202,2,0)</f>
        <v>Stoplight Parrotfish</v>
      </c>
      <c r="J1123" s="38" t="str">
        <f>VLOOKUP(H1123,'Species List'!A$2:J$202,3,0)</f>
        <v>Sparisoma viride</v>
      </c>
      <c r="K1123" s="38" t="str">
        <f>VLOOKUP(H1123,'Species List'!A$2:J$202,4,0)</f>
        <v>Scaridae</v>
      </c>
      <c r="L1123" s="38" t="str">
        <f>VLOOKUP(H1123,'Species List'!A$2:J$202,5,0)</f>
        <v>Herbivore</v>
      </c>
      <c r="M1123" s="59">
        <v>25</v>
      </c>
      <c r="N1123" s="59">
        <v>1</v>
      </c>
      <c r="O1123" s="59" t="s">
        <v>369</v>
      </c>
      <c r="P1123" s="44">
        <f>VLOOKUP(H1123,'Species List'!A$2:J$202,6,0)</f>
        <v>1.38E-2</v>
      </c>
      <c r="Q1123" s="44">
        <f>VLOOKUP(H1123,'Species List'!A$2:J$202,7,0)</f>
        <v>3.04</v>
      </c>
      <c r="R1123" s="44">
        <f>VLOOKUP(H1123,'Species List'!A$2:J$202,8,0)</f>
        <v>-4.4317000000000002</v>
      </c>
      <c r="S1123" s="44">
        <f>VLOOKUP(H1123,'Species List'!A$2:J$202,9,0)</f>
        <v>2.9051</v>
      </c>
      <c r="T1123" s="44">
        <f t="shared" si="125"/>
        <v>245.25434644114358</v>
      </c>
      <c r="U1123" s="88">
        <f t="shared" si="127"/>
        <v>342.41715863912742</v>
      </c>
      <c r="V1123" s="91">
        <f t="shared" si="128"/>
        <v>342.41715863912742</v>
      </c>
    </row>
    <row r="1124" spans="1:22" ht="16">
      <c r="A1124" s="35">
        <v>2019</v>
      </c>
      <c r="B1124" s="36">
        <v>43542</v>
      </c>
      <c r="C1124" s="38" t="s">
        <v>397</v>
      </c>
      <c r="D1124" s="38" t="s">
        <v>367</v>
      </c>
      <c r="E1124" s="12">
        <v>4</v>
      </c>
      <c r="F1124" s="37">
        <v>0.49861111111111101</v>
      </c>
      <c r="G1124" s="12">
        <v>33</v>
      </c>
      <c r="H1124" s="12" t="s">
        <v>302</v>
      </c>
      <c r="I1124" s="38" t="str">
        <f>VLOOKUP(H1124,'Species List'!A$2:J$202,2,0)</f>
        <v>Stoplight Parrotfish</v>
      </c>
      <c r="J1124" s="38" t="str">
        <f>VLOOKUP(H1124,'Species List'!A$2:J$202,3,0)</f>
        <v>Sparisoma viride</v>
      </c>
      <c r="K1124" s="38" t="str">
        <f>VLOOKUP(H1124,'Species List'!A$2:J$202,4,0)</f>
        <v>Scaridae</v>
      </c>
      <c r="L1124" s="38" t="str">
        <f>VLOOKUP(H1124,'Species List'!A$2:J$202,5,0)</f>
        <v>Herbivore</v>
      </c>
      <c r="M1124" s="59">
        <v>26</v>
      </c>
      <c r="N1124" s="59">
        <v>1</v>
      </c>
      <c r="O1124" s="59" t="s">
        <v>369</v>
      </c>
      <c r="P1124" s="44">
        <f>VLOOKUP(H1124,'Species List'!A$2:J$202,6,0)</f>
        <v>1.38E-2</v>
      </c>
      <c r="Q1124" s="44">
        <f>VLOOKUP(H1124,'Species List'!A$2:J$202,7,0)</f>
        <v>3.04</v>
      </c>
      <c r="R1124" s="44">
        <f>VLOOKUP(H1124,'Species List'!A$2:J$202,8,0)</f>
        <v>-4.4317000000000002</v>
      </c>
      <c r="S1124" s="44">
        <f>VLOOKUP(H1124,'Species List'!A$2:J$202,9,0)</f>
        <v>2.9051</v>
      </c>
      <c r="T1124" s="44">
        <f t="shared" si="125"/>
        <v>276.31092977022331</v>
      </c>
      <c r="U1124" s="88">
        <f t="shared" si="127"/>
        <v>383.741768934785</v>
      </c>
      <c r="V1124" s="91">
        <f t="shared" si="128"/>
        <v>383.741768934785</v>
      </c>
    </row>
    <row r="1125" spans="1:22" ht="16">
      <c r="A1125" s="35">
        <v>2019</v>
      </c>
      <c r="B1125" s="36">
        <v>43542</v>
      </c>
      <c r="C1125" s="38" t="s">
        <v>397</v>
      </c>
      <c r="D1125" s="38" t="s">
        <v>367</v>
      </c>
      <c r="E1125" s="12">
        <v>4</v>
      </c>
      <c r="F1125" s="37">
        <v>0.49861111111111101</v>
      </c>
      <c r="G1125" s="12">
        <v>33</v>
      </c>
      <c r="H1125" s="12" t="s">
        <v>280</v>
      </c>
      <c r="I1125" s="38" t="str">
        <f>VLOOKUP(H1125,'Species List'!A$2:J$202,2,0)</f>
        <v>Redband Parrotfish</v>
      </c>
      <c r="J1125" s="38" t="str">
        <f>VLOOKUP(H1125,'Species List'!A$2:J$202,3,0)</f>
        <v>Sparisoma aurofrenatum</v>
      </c>
      <c r="K1125" s="38" t="str">
        <f>VLOOKUP(H1125,'Species List'!A$2:J$202,4,0)</f>
        <v>Scaridae</v>
      </c>
      <c r="L1125" s="38" t="str">
        <f>VLOOKUP(H1125,'Species List'!A$2:J$202,5,0)</f>
        <v>Herbivore</v>
      </c>
      <c r="M1125" s="59">
        <v>14</v>
      </c>
      <c r="N1125" s="59">
        <v>1</v>
      </c>
      <c r="O1125" s="59" t="s">
        <v>368</v>
      </c>
      <c r="P1125" s="44">
        <f>VLOOKUP(H1125,'Species List'!A$2:J$202,6,0)</f>
        <v>1.072E-2</v>
      </c>
      <c r="Q1125" s="44">
        <f>VLOOKUP(H1125,'Species List'!A$2:J$202,7,0)</f>
        <v>3.12</v>
      </c>
      <c r="R1125" s="44">
        <f>VLOOKUP(H1125,'Species List'!A$2:J$202,8,0)</f>
        <v>-4.0781000000000001</v>
      </c>
      <c r="S1125" s="44">
        <f>VLOOKUP(H1125,'Species List'!A$2:J$202,9,0)</f>
        <v>2.7437999999999998</v>
      </c>
      <c r="T1125" s="44">
        <f t="shared" si="125"/>
        <v>40.375160027328299</v>
      </c>
      <c r="U1125" s="88">
        <f t="shared" si="127"/>
        <v>64.631778134170816</v>
      </c>
      <c r="V1125" s="91">
        <f t="shared" si="128"/>
        <v>64.631778134170816</v>
      </c>
    </row>
    <row r="1126" spans="1:22" ht="16">
      <c r="A1126" s="35">
        <v>2019</v>
      </c>
      <c r="B1126" s="36">
        <v>43542</v>
      </c>
      <c r="C1126" s="38" t="s">
        <v>397</v>
      </c>
      <c r="D1126" s="38" t="s">
        <v>367</v>
      </c>
      <c r="E1126" s="12">
        <v>4</v>
      </c>
      <c r="F1126" s="37">
        <v>0.49861111111111101</v>
      </c>
      <c r="G1126" s="12">
        <v>33</v>
      </c>
      <c r="H1126" s="12" t="s">
        <v>274</v>
      </c>
      <c r="I1126" s="38" t="str">
        <f>VLOOKUP(H1126,'Species List'!A$2:J$202,2,0)</f>
        <v>Princess Parrotfish</v>
      </c>
      <c r="J1126" s="38" t="str">
        <f>VLOOKUP(H1126,'Species List'!A$2:J$202,3,0)</f>
        <v>Scarus taeniopterus</v>
      </c>
      <c r="K1126" s="38" t="str">
        <f>VLOOKUP(H1126,'Species List'!A$2:J$202,4,0)</f>
        <v>Scaridae</v>
      </c>
      <c r="L1126" s="38" t="str">
        <f>VLOOKUP(H1126,'Species List'!A$2:J$202,5,0)</f>
        <v>Herbivore</v>
      </c>
      <c r="M1126" s="59">
        <v>16</v>
      </c>
      <c r="N1126" s="59">
        <v>1</v>
      </c>
      <c r="O1126" s="59" t="s">
        <v>368</v>
      </c>
      <c r="P1126" s="44">
        <f>VLOOKUP(H1126,'Species List'!A$2:J$202,6,0)</f>
        <v>3.3500000000000002E-2</v>
      </c>
      <c r="Q1126" s="44">
        <f>VLOOKUP(H1126,'Species List'!A$2:J$202,7,0)</f>
        <v>2.7086000000000001</v>
      </c>
      <c r="R1126" s="44">
        <f>VLOOKUP(H1126,'Species List'!A$2:J$202,8,0)</f>
        <v>-3.2256999999999998</v>
      </c>
      <c r="S1126" s="44">
        <f>VLOOKUP(H1126,'Species List'!A$2:J$202,9,0)</f>
        <v>2.3852000000000002</v>
      </c>
      <c r="T1126" s="44">
        <f t="shared" si="125"/>
        <v>61.167987518884857</v>
      </c>
      <c r="U1126" s="88">
        <f t="shared" si="127"/>
        <v>107.53924488293569</v>
      </c>
      <c r="V1126" s="91">
        <f t="shared" si="128"/>
        <v>107.53924488293569</v>
      </c>
    </row>
    <row r="1127" spans="1:22" ht="16">
      <c r="A1127" s="35">
        <v>2019</v>
      </c>
      <c r="B1127" s="36">
        <v>43542</v>
      </c>
      <c r="C1127" s="38" t="s">
        <v>397</v>
      </c>
      <c r="D1127" s="38" t="s">
        <v>367</v>
      </c>
      <c r="E1127" s="12">
        <v>4</v>
      </c>
      <c r="F1127" s="37">
        <v>0.49861111111111101</v>
      </c>
      <c r="G1127" s="12">
        <v>33</v>
      </c>
      <c r="H1127" s="12" t="s">
        <v>302</v>
      </c>
      <c r="I1127" s="38" t="str">
        <f>VLOOKUP(H1127,'Species List'!A$2:J$202,2,0)</f>
        <v>Stoplight Parrotfish</v>
      </c>
      <c r="J1127" s="38" t="str">
        <f>VLOOKUP(H1127,'Species List'!A$2:J$202,3,0)</f>
        <v>Sparisoma viride</v>
      </c>
      <c r="K1127" s="38" t="str">
        <f>VLOOKUP(H1127,'Species List'!A$2:J$202,4,0)</f>
        <v>Scaridae</v>
      </c>
      <c r="L1127" s="38" t="str">
        <f>VLOOKUP(H1127,'Species List'!A$2:J$202,5,0)</f>
        <v>Herbivore</v>
      </c>
      <c r="M1127" s="59">
        <v>22</v>
      </c>
      <c r="N1127" s="59">
        <v>2</v>
      </c>
      <c r="O1127" s="59" t="s">
        <v>368</v>
      </c>
      <c r="P1127" s="44">
        <f>VLOOKUP(H1127,'Species List'!A$2:J$202,6,0)</f>
        <v>1.38E-2</v>
      </c>
      <c r="Q1127" s="44">
        <f>VLOOKUP(H1127,'Species List'!A$2:J$202,7,0)</f>
        <v>3.04</v>
      </c>
      <c r="R1127" s="44">
        <f>VLOOKUP(H1127,'Species List'!A$2:J$202,8,0)</f>
        <v>-4.4317000000000002</v>
      </c>
      <c r="S1127" s="44">
        <f>VLOOKUP(H1127,'Species List'!A$2:J$202,9,0)</f>
        <v>2.9051</v>
      </c>
      <c r="T1127" s="44">
        <f t="shared" si="125"/>
        <v>166.28153926206005</v>
      </c>
      <c r="U1127" s="88">
        <f t="shared" si="127"/>
        <v>236.19577785013334</v>
      </c>
      <c r="V1127" s="91">
        <f t="shared" si="128"/>
        <v>472.39155570026668</v>
      </c>
    </row>
    <row r="1128" spans="1:22" ht="16">
      <c r="A1128" s="35">
        <v>2019</v>
      </c>
      <c r="B1128" s="36">
        <v>43542</v>
      </c>
      <c r="C1128" s="38" t="s">
        <v>397</v>
      </c>
      <c r="D1128" s="38" t="s">
        <v>367</v>
      </c>
      <c r="E1128" s="12">
        <v>4</v>
      </c>
      <c r="F1128" s="37">
        <v>0.49861111111111101</v>
      </c>
      <c r="G1128" s="12">
        <v>33</v>
      </c>
      <c r="H1128" s="12" t="s">
        <v>302</v>
      </c>
      <c r="I1128" s="38" t="str">
        <f>VLOOKUP(H1128,'Species List'!A$2:J$202,2,0)</f>
        <v>Stoplight Parrotfish</v>
      </c>
      <c r="J1128" s="38" t="str">
        <f>VLOOKUP(H1128,'Species List'!A$2:J$202,3,0)</f>
        <v>Sparisoma viride</v>
      </c>
      <c r="K1128" s="38" t="str">
        <f>VLOOKUP(H1128,'Species List'!A$2:J$202,4,0)</f>
        <v>Scaridae</v>
      </c>
      <c r="L1128" s="38" t="str">
        <f>VLOOKUP(H1128,'Species List'!A$2:J$202,5,0)</f>
        <v>Herbivore</v>
      </c>
      <c r="M1128" s="59">
        <v>18</v>
      </c>
      <c r="N1128" s="59">
        <v>2</v>
      </c>
      <c r="O1128" s="59" t="s">
        <v>368</v>
      </c>
      <c r="P1128" s="44">
        <f>VLOOKUP(H1128,'Species List'!A$2:J$202,6,0)</f>
        <v>1.38E-2</v>
      </c>
      <c r="Q1128" s="44">
        <f>VLOOKUP(H1128,'Species List'!A$2:J$202,7,0)</f>
        <v>3.04</v>
      </c>
      <c r="R1128" s="44">
        <f>VLOOKUP(H1128,'Species List'!A$2:J$202,8,0)</f>
        <v>-4.4317000000000002</v>
      </c>
      <c r="S1128" s="44">
        <f>VLOOKUP(H1128,'Species List'!A$2:J$202,9,0)</f>
        <v>2.9051</v>
      </c>
      <c r="T1128" s="44">
        <f t="shared" si="125"/>
        <v>90.345703069474155</v>
      </c>
      <c r="U1128" s="88">
        <f t="shared" si="127"/>
        <v>131.85364940800787</v>
      </c>
      <c r="V1128" s="91">
        <f t="shared" si="128"/>
        <v>263.70729881601574</v>
      </c>
    </row>
    <row r="1129" spans="1:22" ht="16">
      <c r="A1129" s="35">
        <v>2019</v>
      </c>
      <c r="B1129" s="36">
        <v>43542</v>
      </c>
      <c r="C1129" s="38" t="s">
        <v>397</v>
      </c>
      <c r="D1129" s="38" t="s">
        <v>367</v>
      </c>
      <c r="E1129" s="12">
        <v>4</v>
      </c>
      <c r="F1129" s="37">
        <v>0.49861111111111101</v>
      </c>
      <c r="G1129" s="12">
        <v>33</v>
      </c>
      <c r="H1129" s="12" t="s">
        <v>302</v>
      </c>
      <c r="I1129" s="38" t="str">
        <f>VLOOKUP(H1129,'Species List'!A$2:J$202,2,0)</f>
        <v>Stoplight Parrotfish</v>
      </c>
      <c r="J1129" s="38" t="str">
        <f>VLOOKUP(H1129,'Species List'!A$2:J$202,3,0)</f>
        <v>Sparisoma viride</v>
      </c>
      <c r="K1129" s="38" t="str">
        <f>VLOOKUP(H1129,'Species List'!A$2:J$202,4,0)</f>
        <v>Scaridae</v>
      </c>
      <c r="L1129" s="38" t="str">
        <f>VLOOKUP(H1129,'Species List'!A$2:J$202,5,0)</f>
        <v>Herbivore</v>
      </c>
      <c r="M1129" s="59">
        <v>20</v>
      </c>
      <c r="N1129" s="59">
        <v>1</v>
      </c>
      <c r="O1129" s="59" t="s">
        <v>368</v>
      </c>
      <c r="P1129" s="44">
        <f>VLOOKUP(H1129,'Species List'!A$2:J$202,6,0)</f>
        <v>1.38E-2</v>
      </c>
      <c r="Q1129" s="44">
        <f>VLOOKUP(H1129,'Species List'!A$2:J$202,7,0)</f>
        <v>3.04</v>
      </c>
      <c r="R1129" s="44">
        <f>VLOOKUP(H1129,'Species List'!A$2:J$202,8,0)</f>
        <v>-4.4317000000000002</v>
      </c>
      <c r="S1129" s="44">
        <f>VLOOKUP(H1129,'Species List'!A$2:J$202,9,0)</f>
        <v>2.9051</v>
      </c>
      <c r="T1129" s="44">
        <f t="shared" si="125"/>
        <v>124.45440510662077</v>
      </c>
      <c r="U1129" s="88">
        <f t="shared" si="127"/>
        <v>179.06975540636282</v>
      </c>
      <c r="V1129" s="91">
        <f t="shared" si="128"/>
        <v>179.06975540636282</v>
      </c>
    </row>
    <row r="1130" spans="1:22" ht="16">
      <c r="A1130" s="35">
        <v>2019</v>
      </c>
      <c r="B1130" s="36">
        <v>43542</v>
      </c>
      <c r="C1130" s="38" t="s">
        <v>397</v>
      </c>
      <c r="D1130" s="38" t="s">
        <v>367</v>
      </c>
      <c r="E1130" s="12">
        <v>4</v>
      </c>
      <c r="F1130" s="37">
        <v>0.49861111111111101</v>
      </c>
      <c r="G1130" s="12">
        <v>33</v>
      </c>
      <c r="H1130" s="12" t="s">
        <v>274</v>
      </c>
      <c r="I1130" s="38" t="str">
        <f>VLOOKUP(H1130,'Species List'!A$2:J$202,2,0)</f>
        <v>Princess Parrotfish</v>
      </c>
      <c r="J1130" s="38" t="str">
        <f>VLOOKUP(H1130,'Species List'!A$2:J$202,3,0)</f>
        <v>Scarus taeniopterus</v>
      </c>
      <c r="K1130" s="38" t="str">
        <f>VLOOKUP(H1130,'Species List'!A$2:J$202,4,0)</f>
        <v>Scaridae</v>
      </c>
      <c r="L1130" s="38" t="str">
        <f>VLOOKUP(H1130,'Species List'!A$2:J$202,5,0)</f>
        <v>Herbivore</v>
      </c>
      <c r="M1130" s="59">
        <v>16</v>
      </c>
      <c r="N1130" s="59">
        <v>1</v>
      </c>
      <c r="O1130" s="59" t="s">
        <v>368</v>
      </c>
      <c r="P1130" s="44">
        <f>VLOOKUP(H1130,'Species List'!A$2:J$202,6,0)</f>
        <v>3.3500000000000002E-2</v>
      </c>
      <c r="Q1130" s="44">
        <f>VLOOKUP(H1130,'Species List'!A$2:J$202,7,0)</f>
        <v>2.7086000000000001</v>
      </c>
      <c r="R1130" s="44">
        <f>VLOOKUP(H1130,'Species List'!A$2:J$202,8,0)</f>
        <v>-3.2256999999999998</v>
      </c>
      <c r="S1130" s="44">
        <f>VLOOKUP(H1130,'Species List'!A$2:J$202,9,0)</f>
        <v>2.3852000000000002</v>
      </c>
      <c r="T1130" s="44">
        <f t="shared" si="125"/>
        <v>61.167987518884857</v>
      </c>
      <c r="U1130" s="88">
        <f t="shared" si="127"/>
        <v>107.53924488293569</v>
      </c>
      <c r="V1130" s="91">
        <f t="shared" si="128"/>
        <v>107.53924488293569</v>
      </c>
    </row>
    <row r="1131" spans="1:22" ht="16">
      <c r="A1131" s="35">
        <v>2019</v>
      </c>
      <c r="B1131" s="36">
        <v>43542</v>
      </c>
      <c r="C1131" s="38" t="s">
        <v>397</v>
      </c>
      <c r="D1131" s="38" t="s">
        <v>367</v>
      </c>
      <c r="E1131" s="12">
        <v>4</v>
      </c>
      <c r="F1131" s="37">
        <v>0.49861111111111101</v>
      </c>
      <c r="G1131" s="12">
        <v>33</v>
      </c>
      <c r="H1131" s="12" t="s">
        <v>282</v>
      </c>
      <c r="I1131" s="38" t="str">
        <f>VLOOKUP(H1131,'Species List'!A$2:J$202,2,0)</f>
        <v>Rock Beauty</v>
      </c>
      <c r="J1131" s="38" t="str">
        <f>VLOOKUP(H1131,'Species List'!A$2:J$202,3,0)</f>
        <v>Holacanthus tricolour</v>
      </c>
      <c r="K1131" s="38" t="str">
        <f>VLOOKUP(H1131,'Species List'!A$2:J$202,4,0)</f>
        <v>Pomacanthidae</v>
      </c>
      <c r="L1131" s="38" t="str">
        <f>VLOOKUP(H1131,'Species List'!A$2:J$202,5,0)</f>
        <v>Omnivore</v>
      </c>
      <c r="M1131" s="59">
        <v>19</v>
      </c>
      <c r="N1131" s="59">
        <v>1</v>
      </c>
      <c r="O1131" s="59"/>
      <c r="P1131" s="44">
        <f>VLOOKUP(H1131,'Species List'!A$2:J$202,6,0)</f>
        <v>3.388E-2</v>
      </c>
      <c r="Q1131" s="44">
        <f>VLOOKUP(H1131,'Species List'!A$2:J$202,7,0)</f>
        <v>2.91</v>
      </c>
      <c r="R1131" s="44" t="str">
        <f>VLOOKUP(H1131,'Species List'!A$2:J$202,8,0)</f>
        <v>NA</v>
      </c>
      <c r="S1131" s="44" t="str">
        <f>VLOOKUP(H1131,'Species List'!A$2:J$202,9,0)</f>
        <v>NA</v>
      </c>
      <c r="T1131" s="44">
        <f t="shared" si="125"/>
        <v>178.2856465909976</v>
      </c>
      <c r="U1131" s="87" t="s">
        <v>450</v>
      </c>
      <c r="V1131" s="91">
        <f t="shared" ref="V1131:V1152" si="129">N1131*T1131</f>
        <v>178.2856465909976</v>
      </c>
    </row>
    <row r="1132" spans="1:22" ht="16">
      <c r="A1132" s="35">
        <v>2019</v>
      </c>
      <c r="B1132" s="36">
        <v>43542</v>
      </c>
      <c r="C1132" s="38" t="s">
        <v>397</v>
      </c>
      <c r="D1132" s="38" t="s">
        <v>367</v>
      </c>
      <c r="E1132" s="12">
        <v>4</v>
      </c>
      <c r="F1132" s="37">
        <v>0.49861111111111101</v>
      </c>
      <c r="G1132" s="12">
        <v>33</v>
      </c>
      <c r="H1132" s="12" t="s">
        <v>258</v>
      </c>
      <c r="I1132" s="38" t="str">
        <f>VLOOKUP(H1132,'Species List'!A$2:J$202,2,0)</f>
        <v>Honeycomb Cowfish</v>
      </c>
      <c r="J1132" s="38" t="str">
        <f>VLOOKUP(H1132,'Species List'!A$2:J$202,3,0)</f>
        <v>Acanthostracion polygonia</v>
      </c>
      <c r="K1132" s="38" t="str">
        <f>VLOOKUP(H1132,'Species List'!A$2:J$202,4,0)</f>
        <v>Ostraciidae</v>
      </c>
      <c r="L1132" s="38" t="str">
        <f>VLOOKUP(H1132,'Species List'!A$2:J$202,5,0)</f>
        <v>Omnivore</v>
      </c>
      <c r="M1132" s="59">
        <v>40</v>
      </c>
      <c r="N1132" s="59">
        <v>1</v>
      </c>
      <c r="O1132" s="59"/>
      <c r="P1132" s="44">
        <f>VLOOKUP(H1132,'Species List'!A$2:J$202,6,0)</f>
        <v>2.818E-2</v>
      </c>
      <c r="Q1132" s="44">
        <f>VLOOKUP(H1132,'Species List'!A$2:J$202,7,0)</f>
        <v>2.83</v>
      </c>
      <c r="R1132" s="44" t="str">
        <f>VLOOKUP(H1132,'Species List'!A$2:J$202,8,0)</f>
        <v>NA</v>
      </c>
      <c r="S1132" s="44" t="str">
        <f>VLOOKUP(H1132,'Species List'!A$2:J$202,9,0)</f>
        <v>NA</v>
      </c>
      <c r="T1132" s="44">
        <f t="shared" si="125"/>
        <v>963.32041530535923</v>
      </c>
      <c r="U1132" s="87" t="s">
        <v>450</v>
      </c>
      <c r="V1132" s="91">
        <f t="shared" si="129"/>
        <v>963.32041530535923</v>
      </c>
    </row>
    <row r="1133" spans="1:22" ht="16">
      <c r="A1133" s="35">
        <v>2019</v>
      </c>
      <c r="B1133" s="36">
        <v>43542</v>
      </c>
      <c r="C1133" s="38" t="s">
        <v>397</v>
      </c>
      <c r="D1133" s="38" t="s">
        <v>367</v>
      </c>
      <c r="E1133" s="12">
        <v>4</v>
      </c>
      <c r="F1133" s="37">
        <v>0.49861111111111101</v>
      </c>
      <c r="G1133" s="12">
        <v>33</v>
      </c>
      <c r="H1133" s="12" t="s">
        <v>239</v>
      </c>
      <c r="I1133" s="38" t="str">
        <f>VLOOKUP(H1133,'Species List'!A$2:J$202,2,0)</f>
        <v>Brown Chromis</v>
      </c>
      <c r="J1133" s="38" t="str">
        <f>VLOOKUP(H1133,'Species List'!A$2:J$202,3,0)</f>
        <v>Chromis multilineata</v>
      </c>
      <c r="K1133" s="38" t="str">
        <f>VLOOKUP(H1133,'Species List'!A$2:J$202,4,0)</f>
        <v>Pomacentridae</v>
      </c>
      <c r="L1133" s="38" t="str">
        <f>VLOOKUP(H1133,'Species List'!A$2:J$202,5,0)</f>
        <v>Planktivore</v>
      </c>
      <c r="M1133" s="59">
        <v>10</v>
      </c>
      <c r="N1133" s="59">
        <v>20</v>
      </c>
      <c r="O1133" s="59"/>
      <c r="P1133" s="44">
        <f>VLOOKUP(H1133,'Species List'!A$2:J$202,6,0)</f>
        <v>1.4789999999999999E-2</v>
      </c>
      <c r="Q1133" s="44">
        <f>VLOOKUP(H1133,'Species List'!A$2:J$202,7,0)</f>
        <v>2.98</v>
      </c>
      <c r="R1133" s="44" t="str">
        <f>VLOOKUP(H1133,'Species List'!A$2:J$202,8,0)</f>
        <v>NA</v>
      </c>
      <c r="S1133" s="44" t="str">
        <f>VLOOKUP(H1133,'Species List'!A$2:J$202,9,0)</f>
        <v>NA</v>
      </c>
      <c r="T1133" s="44">
        <f t="shared" si="125"/>
        <v>14.124340347257048</v>
      </c>
      <c r="U1133" s="87" t="s">
        <v>450</v>
      </c>
      <c r="V1133" s="91">
        <f t="shared" si="129"/>
        <v>282.48680694514098</v>
      </c>
    </row>
    <row r="1134" spans="1:22" ht="16">
      <c r="A1134" s="35">
        <v>2019</v>
      </c>
      <c r="B1134" s="36">
        <v>43542</v>
      </c>
      <c r="C1134" s="38" t="s">
        <v>397</v>
      </c>
      <c r="D1134" s="38" t="s">
        <v>367</v>
      </c>
      <c r="E1134" s="12">
        <v>5</v>
      </c>
      <c r="F1134" s="37">
        <v>0.50624999999999998</v>
      </c>
      <c r="G1134" s="12">
        <v>30</v>
      </c>
      <c r="H1134" s="12" t="s">
        <v>314</v>
      </c>
      <c r="I1134" s="38" t="str">
        <f>VLOOKUP(H1134,'Species List'!A$2:J$202,2,0)</f>
        <v>Reef Butterflyfish</v>
      </c>
      <c r="J1134" s="38" t="str">
        <f>VLOOKUP(H1134,'Species List'!A$2:J$202,3,0)</f>
        <v>Chaetodon sedentarius</v>
      </c>
      <c r="K1134" s="38" t="str">
        <f>VLOOKUP(H1134,'Species List'!A$2:J$202,4,0)</f>
        <v>Chaetodontidae</v>
      </c>
      <c r="L1134" s="38" t="str">
        <f>VLOOKUP(H1134,'Species List'!A$2:J$202,5,0)</f>
        <v>Carnivore</v>
      </c>
      <c r="M1134" s="59">
        <v>14</v>
      </c>
      <c r="N1134" s="59">
        <v>2</v>
      </c>
      <c r="O1134" s="59"/>
      <c r="P1134" s="44">
        <f>VLOOKUP(H1134,'Species List'!A$2:J$202,6,0)</f>
        <v>2.52E-2</v>
      </c>
      <c r="Q1134" s="44">
        <f>VLOOKUP(H1134,'Species List'!A$2:J$202,7,0)</f>
        <v>3.0760000000000001</v>
      </c>
      <c r="R1134" s="44" t="str">
        <f>VLOOKUP(H1134,'Species List'!A$2:J$202,8,0)</f>
        <v>NA</v>
      </c>
      <c r="S1134" s="44" t="str">
        <f>VLOOKUP(H1134,'Species List'!A$2:J$202,9,0)</f>
        <v>NA</v>
      </c>
      <c r="T1134" s="44">
        <f t="shared" si="125"/>
        <v>84.506551291248698</v>
      </c>
      <c r="U1134" s="87" t="s">
        <v>450</v>
      </c>
      <c r="V1134" s="91">
        <f t="shared" si="129"/>
        <v>169.0131025824974</v>
      </c>
    </row>
    <row r="1135" spans="1:22" ht="16">
      <c r="A1135" s="35">
        <v>2019</v>
      </c>
      <c r="B1135" s="36">
        <v>43542</v>
      </c>
      <c r="C1135" s="38" t="s">
        <v>397</v>
      </c>
      <c r="D1135" s="38" t="s">
        <v>367</v>
      </c>
      <c r="E1135" s="12">
        <v>5</v>
      </c>
      <c r="F1135" s="37">
        <v>0.50624999999999998</v>
      </c>
      <c r="G1135" s="12">
        <v>30</v>
      </c>
      <c r="H1135" s="12" t="s">
        <v>246</v>
      </c>
      <c r="I1135" s="38" t="str">
        <f>VLOOKUP(H1135,'Species List'!A$2:J$202,2,0)</f>
        <v>Creole Fish</v>
      </c>
      <c r="J1135" s="38" t="str">
        <f>VLOOKUP(H1135,'Species List'!A$2:J$202,3,0)</f>
        <v>Paranthias furcifer</v>
      </c>
      <c r="K1135" s="38" t="str">
        <f>VLOOKUP(H1135,'Species List'!A$2:J$202,4,0)</f>
        <v>Serranidae</v>
      </c>
      <c r="L1135" s="38" t="str">
        <f>VLOOKUP(H1135,'Species List'!A$2:J$202,5,0)</f>
        <v>Carnivore</v>
      </c>
      <c r="M1135" s="59">
        <v>21</v>
      </c>
      <c r="N1135" s="59">
        <v>1</v>
      </c>
      <c r="O1135" s="59"/>
      <c r="P1135" s="44">
        <f>VLOOKUP(H1135,'Species List'!A$2:J$202,6,0)</f>
        <v>1.35E-2</v>
      </c>
      <c r="Q1135" s="44">
        <f>VLOOKUP(H1135,'Species List'!A$2:J$202,7,0)</f>
        <v>3.0430000000000001</v>
      </c>
      <c r="R1135" s="44" t="str">
        <f>VLOOKUP(H1135,'Species List'!A$2:J$202,8,0)</f>
        <v>NA</v>
      </c>
      <c r="S1135" s="44" t="str">
        <f>VLOOKUP(H1135,'Species List'!A$2:J$202,9,0)</f>
        <v>NA</v>
      </c>
      <c r="T1135" s="44">
        <f t="shared" si="125"/>
        <v>142.51057171841856</v>
      </c>
      <c r="U1135" s="87" t="s">
        <v>450</v>
      </c>
      <c r="V1135" s="91">
        <f t="shared" si="129"/>
        <v>142.51057171841856</v>
      </c>
    </row>
    <row r="1136" spans="1:22" ht="16">
      <c r="A1136" s="35">
        <v>2019</v>
      </c>
      <c r="B1136" s="36">
        <v>43542</v>
      </c>
      <c r="C1136" s="38" t="s">
        <v>397</v>
      </c>
      <c r="D1136" s="38" t="s">
        <v>367</v>
      </c>
      <c r="E1136" s="12">
        <v>5</v>
      </c>
      <c r="F1136" s="37">
        <v>0.50624999999999998</v>
      </c>
      <c r="G1136" s="12">
        <v>30</v>
      </c>
      <c r="H1136" s="12" t="s">
        <v>246</v>
      </c>
      <c r="I1136" s="38" t="str">
        <f>VLOOKUP(H1136,'Species List'!A$2:J$202,2,0)</f>
        <v>Creole Fish</v>
      </c>
      <c r="J1136" s="38" t="str">
        <f>VLOOKUP(H1136,'Species List'!A$2:J$202,3,0)</f>
        <v>Paranthias furcifer</v>
      </c>
      <c r="K1136" s="38" t="str">
        <f>VLOOKUP(H1136,'Species List'!A$2:J$202,4,0)</f>
        <v>Serranidae</v>
      </c>
      <c r="L1136" s="38" t="str">
        <f>VLOOKUP(H1136,'Species List'!A$2:J$202,5,0)</f>
        <v>Carnivore</v>
      </c>
      <c r="M1136" s="59">
        <v>15</v>
      </c>
      <c r="N1136" s="59">
        <v>1</v>
      </c>
      <c r="O1136" s="59"/>
      <c r="P1136" s="44">
        <f>VLOOKUP(H1136,'Species List'!A$2:J$202,6,0)</f>
        <v>1.35E-2</v>
      </c>
      <c r="Q1136" s="44">
        <f>VLOOKUP(H1136,'Species List'!A$2:J$202,7,0)</f>
        <v>3.0430000000000001</v>
      </c>
      <c r="R1136" s="44" t="str">
        <f>VLOOKUP(H1136,'Species List'!A$2:J$202,8,0)</f>
        <v>NA</v>
      </c>
      <c r="S1136" s="44" t="str">
        <f>VLOOKUP(H1136,'Species List'!A$2:J$202,9,0)</f>
        <v>NA</v>
      </c>
      <c r="T1136" s="44">
        <f t="shared" si="125"/>
        <v>51.189332893542563</v>
      </c>
      <c r="U1136" s="87" t="s">
        <v>450</v>
      </c>
      <c r="V1136" s="91">
        <f t="shared" si="129"/>
        <v>51.189332893542563</v>
      </c>
    </row>
    <row r="1137" spans="1:22" ht="16">
      <c r="A1137" s="35">
        <v>2019</v>
      </c>
      <c r="B1137" s="36">
        <v>43542</v>
      </c>
      <c r="C1137" s="38" t="s">
        <v>397</v>
      </c>
      <c r="D1137" s="38" t="s">
        <v>367</v>
      </c>
      <c r="E1137" s="12">
        <v>5</v>
      </c>
      <c r="F1137" s="37">
        <v>0.50624999999999998</v>
      </c>
      <c r="G1137" s="12">
        <v>30</v>
      </c>
      <c r="H1137" s="12" t="s">
        <v>233</v>
      </c>
      <c r="I1137" s="38" t="str">
        <f>VLOOKUP(H1137,'Species List'!A$2:J$202,2,0)</f>
        <v>Blackbar soldierfish</v>
      </c>
      <c r="J1137" s="38" t="str">
        <f>VLOOKUP(H1137,'Species List'!A$2:J$202,3,0)</f>
        <v xml:space="preserve">Myripristis jacobus </v>
      </c>
      <c r="K1137" s="38" t="str">
        <f>VLOOKUP(H1137,'Species List'!A$2:J$202,4,0)</f>
        <v>Holocentridae</v>
      </c>
      <c r="L1137" s="38" t="str">
        <f>VLOOKUP(H1137,'Species List'!A$2:J$202,5,0)</f>
        <v>Carnivore</v>
      </c>
      <c r="M1137" s="59">
        <v>16</v>
      </c>
      <c r="N1137" s="59">
        <v>2</v>
      </c>
      <c r="O1137" s="59"/>
      <c r="P1137" s="44">
        <f>VLOOKUP(H1137,'Species List'!A$2:J$202,6,0)</f>
        <v>1.2019999999999999E-2</v>
      </c>
      <c r="Q1137" s="44">
        <f>VLOOKUP(H1137,'Species List'!A$2:J$202,7,0)</f>
        <v>3.06</v>
      </c>
      <c r="R1137" s="44" t="str">
        <f>VLOOKUP(H1137,'Species List'!A$2:J$202,8,0)</f>
        <v>NA</v>
      </c>
      <c r="S1137" s="44" t="str">
        <f>VLOOKUP(H1137,'Species List'!A$2:J$202,9,0)</f>
        <v>NA</v>
      </c>
      <c r="T1137" s="44">
        <f t="shared" si="125"/>
        <v>58.144898213408602</v>
      </c>
      <c r="U1137" s="87" t="s">
        <v>450</v>
      </c>
      <c r="V1137" s="91">
        <f t="shared" si="129"/>
        <v>116.2897964268172</v>
      </c>
    </row>
    <row r="1138" spans="1:22" ht="16">
      <c r="A1138" s="35">
        <v>2019</v>
      </c>
      <c r="B1138" s="36">
        <v>43542</v>
      </c>
      <c r="C1138" s="38" t="s">
        <v>397</v>
      </c>
      <c r="D1138" s="38" t="s">
        <v>367</v>
      </c>
      <c r="E1138" s="12">
        <v>5</v>
      </c>
      <c r="F1138" s="37">
        <v>0.50624999999999998</v>
      </c>
      <c r="G1138" s="12">
        <v>30</v>
      </c>
      <c r="H1138" s="12" t="s">
        <v>233</v>
      </c>
      <c r="I1138" s="38" t="str">
        <f>VLOOKUP(H1138,'Species List'!A$2:J$202,2,0)</f>
        <v>Blackbar soldierfish</v>
      </c>
      <c r="J1138" s="38" t="str">
        <f>VLOOKUP(H1138,'Species List'!A$2:J$202,3,0)</f>
        <v xml:space="preserve">Myripristis jacobus </v>
      </c>
      <c r="K1138" s="38" t="str">
        <f>VLOOKUP(H1138,'Species List'!A$2:J$202,4,0)</f>
        <v>Holocentridae</v>
      </c>
      <c r="L1138" s="38" t="str">
        <f>VLOOKUP(H1138,'Species List'!A$2:J$202,5,0)</f>
        <v>Carnivore</v>
      </c>
      <c r="M1138" s="59">
        <v>19</v>
      </c>
      <c r="N1138" s="59">
        <v>2</v>
      </c>
      <c r="O1138" s="59"/>
      <c r="P1138" s="44">
        <f>VLOOKUP(H1138,'Species List'!A$2:J$202,6,0)</f>
        <v>1.2019999999999999E-2</v>
      </c>
      <c r="Q1138" s="44">
        <f>VLOOKUP(H1138,'Species List'!A$2:J$202,7,0)</f>
        <v>3.06</v>
      </c>
      <c r="R1138" s="44" t="str">
        <f>VLOOKUP(H1138,'Species List'!A$2:J$202,8,0)</f>
        <v>NA</v>
      </c>
      <c r="S1138" s="44" t="str">
        <f>VLOOKUP(H1138,'Species List'!A$2:J$202,9,0)</f>
        <v>NA</v>
      </c>
      <c r="T1138" s="44">
        <f t="shared" si="125"/>
        <v>98.376300490352918</v>
      </c>
      <c r="U1138" s="87" t="s">
        <v>450</v>
      </c>
      <c r="V1138" s="91">
        <f t="shared" si="129"/>
        <v>196.75260098070584</v>
      </c>
    </row>
    <row r="1139" spans="1:22" ht="16">
      <c r="A1139" s="35">
        <v>2019</v>
      </c>
      <c r="B1139" s="36">
        <v>43542</v>
      </c>
      <c r="C1139" s="38" t="s">
        <v>397</v>
      </c>
      <c r="D1139" s="38" t="s">
        <v>367</v>
      </c>
      <c r="E1139" s="12">
        <v>5</v>
      </c>
      <c r="F1139" s="37">
        <v>0.50624999999999998</v>
      </c>
      <c r="G1139" s="12">
        <v>30</v>
      </c>
      <c r="H1139" s="12" t="s">
        <v>253</v>
      </c>
      <c r="I1139" s="38" t="str">
        <f>VLOOKUP(H1139,'Species List'!A$2:J$202,2,0)</f>
        <v>French Grunt</v>
      </c>
      <c r="J1139" s="38" t="str">
        <f>VLOOKUP(H1139,'Species List'!A$2:J$202,3,0)</f>
        <v>Haemulon flavolineatum</v>
      </c>
      <c r="K1139" s="38" t="str">
        <f>VLOOKUP(H1139,'Species List'!A$2:J$202,4,0)</f>
        <v>Haemulidae</v>
      </c>
      <c r="L1139" s="38" t="str">
        <f>VLOOKUP(H1139,'Species List'!A$2:J$202,5,0)</f>
        <v>Carnivore</v>
      </c>
      <c r="M1139" s="59">
        <v>16</v>
      </c>
      <c r="N1139" s="59">
        <v>1</v>
      </c>
      <c r="O1139" s="59"/>
      <c r="P1139" s="44">
        <f>VLOOKUP(H1139,'Species List'!A$2:J$202,6,0)</f>
        <v>1.349E-2</v>
      </c>
      <c r="Q1139" s="44">
        <f>VLOOKUP(H1139,'Species List'!A$2:J$202,7,0)</f>
        <v>3</v>
      </c>
      <c r="R1139" s="44" t="str">
        <f>VLOOKUP(H1139,'Species List'!A$2:J$202,8,0)</f>
        <v>NA</v>
      </c>
      <c r="S1139" s="44" t="str">
        <f>VLOOKUP(H1139,'Species List'!A$2:J$202,9,0)</f>
        <v>NA</v>
      </c>
      <c r="T1139" s="44">
        <f t="shared" si="125"/>
        <v>55.255040000000001</v>
      </c>
      <c r="U1139" s="87" t="s">
        <v>450</v>
      </c>
      <c r="V1139" s="91">
        <f t="shared" si="129"/>
        <v>55.255040000000001</v>
      </c>
    </row>
    <row r="1140" spans="1:22" ht="16">
      <c r="A1140" s="35">
        <v>2019</v>
      </c>
      <c r="B1140" s="36">
        <v>43542</v>
      </c>
      <c r="C1140" s="38" t="s">
        <v>397</v>
      </c>
      <c r="D1140" s="38" t="s">
        <v>367</v>
      </c>
      <c r="E1140" s="12">
        <v>5</v>
      </c>
      <c r="F1140" s="37">
        <v>0.50624999999999998</v>
      </c>
      <c r="G1140" s="12">
        <v>30</v>
      </c>
      <c r="H1140" s="12" t="s">
        <v>238</v>
      </c>
      <c r="I1140" s="38" t="str">
        <f>VLOOKUP(H1140,'Species List'!A$2:J$202,2,0)</f>
        <v>Bluehead Wrasse</v>
      </c>
      <c r="J1140" s="38" t="str">
        <f>VLOOKUP(H1140,'Species List'!A$2:J$202,3,0)</f>
        <v>Thalassoma bifasciatum</v>
      </c>
      <c r="K1140" s="38" t="str">
        <f>VLOOKUP(H1140,'Species List'!A$2:J$202,4,0)</f>
        <v>Labridae</v>
      </c>
      <c r="L1140" s="38" t="str">
        <f>VLOOKUP(H1140,'Species List'!A$2:J$202,5,0)</f>
        <v>Carnivore</v>
      </c>
      <c r="M1140" s="59">
        <v>5</v>
      </c>
      <c r="N1140" s="59">
        <v>20</v>
      </c>
      <c r="O1140" s="59"/>
      <c r="P1140" s="44">
        <f>VLOOKUP(H1140,'Species List'!A$2:J$202,6,0)</f>
        <v>8.9099999999999995E-3</v>
      </c>
      <c r="Q1140" s="44">
        <f>VLOOKUP(H1140,'Species List'!A$2:J$202,7,0)</f>
        <v>3.01</v>
      </c>
      <c r="R1140" s="44" t="str">
        <f>VLOOKUP(H1140,'Species List'!A$2:J$202,8,0)</f>
        <v>NA</v>
      </c>
      <c r="S1140" s="44" t="str">
        <f>VLOOKUP(H1140,'Species List'!A$2:J$202,9,0)</f>
        <v>NA</v>
      </c>
      <c r="T1140" s="44">
        <f t="shared" si="125"/>
        <v>1.1318201385239828</v>
      </c>
      <c r="U1140" s="87" t="s">
        <v>450</v>
      </c>
      <c r="V1140" s="91">
        <f t="shared" si="129"/>
        <v>22.636402770479656</v>
      </c>
    </row>
    <row r="1141" spans="1:22" ht="16">
      <c r="A1141" s="35">
        <v>2019</v>
      </c>
      <c r="B1141" s="36">
        <v>43542</v>
      </c>
      <c r="C1141" s="38" t="s">
        <v>397</v>
      </c>
      <c r="D1141" s="38" t="s">
        <v>367</v>
      </c>
      <c r="E1141" s="12">
        <v>5</v>
      </c>
      <c r="F1141" s="37">
        <v>0.50624999999999998</v>
      </c>
      <c r="G1141" s="12">
        <v>30</v>
      </c>
      <c r="H1141" s="12" t="s">
        <v>348</v>
      </c>
      <c r="I1141" s="38" t="str">
        <f>VLOOKUP(H1141,'Species List'!A$2:J$202,2,0)</f>
        <v>Atlantic trumpetfish</v>
      </c>
      <c r="J1141" s="38" t="str">
        <f>VLOOKUP(H1141,'Species List'!A$2:J$202,3,0)</f>
        <v>Aulostomus maculatus</v>
      </c>
      <c r="K1141" s="38" t="str">
        <f>VLOOKUP(H1141,'Species List'!A$2:J$202,4,0)</f>
        <v>Aulostomidae</v>
      </c>
      <c r="L1141" s="38" t="str">
        <f>VLOOKUP(H1141,'Species List'!A$2:J$202,5,0)</f>
        <v>Carnivore</v>
      </c>
      <c r="M1141" s="59">
        <v>25</v>
      </c>
      <c r="N1141" s="59">
        <v>1</v>
      </c>
      <c r="O1141" s="59"/>
      <c r="P1141" s="44">
        <f>VLOOKUP(H1141,'Species List'!A$2:J$202,6,0)</f>
        <v>1E-4</v>
      </c>
      <c r="Q1141" s="44">
        <f>VLOOKUP(H1141,'Species List'!A$2:J$202,7,0)</f>
        <v>3.5539999999999998</v>
      </c>
      <c r="R1141" s="44" t="str">
        <f>VLOOKUP(H1141,'Species List'!A$2:J$202,8,0)</f>
        <v>NA</v>
      </c>
      <c r="S1141" s="44" t="str">
        <f>VLOOKUP(H1141,'Species List'!A$2:J$202,9,0)</f>
        <v>NA</v>
      </c>
      <c r="T1141" s="44">
        <f t="shared" si="125"/>
        <v>9.2956291852694353</v>
      </c>
      <c r="U1141" s="87" t="s">
        <v>450</v>
      </c>
      <c r="V1141" s="91">
        <f t="shared" si="129"/>
        <v>9.2956291852694353</v>
      </c>
    </row>
    <row r="1142" spans="1:22" ht="16">
      <c r="A1142" s="35">
        <v>2019</v>
      </c>
      <c r="B1142" s="36">
        <v>43542</v>
      </c>
      <c r="C1142" s="38" t="s">
        <v>397</v>
      </c>
      <c r="D1142" s="38" t="s">
        <v>367</v>
      </c>
      <c r="E1142" s="12">
        <v>5</v>
      </c>
      <c r="F1142" s="37">
        <v>0.50624999999999998</v>
      </c>
      <c r="G1142" s="12">
        <v>30</v>
      </c>
      <c r="H1142" s="12" t="s">
        <v>246</v>
      </c>
      <c r="I1142" s="38" t="str">
        <f>VLOOKUP(H1142,'Species List'!A$2:J$202,2,0)</f>
        <v>Creole Fish</v>
      </c>
      <c r="J1142" s="38" t="str">
        <f>VLOOKUP(H1142,'Species List'!A$2:J$202,3,0)</f>
        <v>Paranthias furcifer</v>
      </c>
      <c r="K1142" s="38" t="str">
        <f>VLOOKUP(H1142,'Species List'!A$2:J$202,4,0)</f>
        <v>Serranidae</v>
      </c>
      <c r="L1142" s="38" t="str">
        <f>VLOOKUP(H1142,'Species List'!A$2:J$202,5,0)</f>
        <v>Carnivore</v>
      </c>
      <c r="M1142" s="59">
        <v>19</v>
      </c>
      <c r="N1142" s="59">
        <v>1</v>
      </c>
      <c r="O1142" s="59"/>
      <c r="P1142" s="44">
        <f>VLOOKUP(H1142,'Species List'!A$2:J$202,6,0)</f>
        <v>1.35E-2</v>
      </c>
      <c r="Q1142" s="44">
        <f>VLOOKUP(H1142,'Species List'!A$2:J$202,7,0)</f>
        <v>3.0430000000000001</v>
      </c>
      <c r="R1142" s="44" t="str">
        <f>VLOOKUP(H1142,'Species List'!A$2:J$202,8,0)</f>
        <v>NA</v>
      </c>
      <c r="S1142" s="44" t="str">
        <f>VLOOKUP(H1142,'Species List'!A$2:J$202,9,0)</f>
        <v>NA</v>
      </c>
      <c r="T1142" s="44">
        <f t="shared" si="125"/>
        <v>105.09473905509115</v>
      </c>
      <c r="U1142" s="87" t="s">
        <v>450</v>
      </c>
      <c r="V1142" s="91">
        <f t="shared" si="129"/>
        <v>105.09473905509115</v>
      </c>
    </row>
    <row r="1143" spans="1:22" ht="16">
      <c r="A1143" s="35">
        <v>2019</v>
      </c>
      <c r="B1143" s="36">
        <v>43542</v>
      </c>
      <c r="C1143" s="38" t="s">
        <v>397</v>
      </c>
      <c r="D1143" s="38" t="s">
        <v>367</v>
      </c>
      <c r="E1143" s="12">
        <v>5</v>
      </c>
      <c r="F1143" s="37">
        <v>0.50624999999999998</v>
      </c>
      <c r="G1143" s="12">
        <v>30</v>
      </c>
      <c r="H1143" s="12" t="s">
        <v>238</v>
      </c>
      <c r="I1143" s="38" t="str">
        <f>VLOOKUP(H1143,'Species List'!A$2:J$202,2,0)</f>
        <v>Bluehead Wrasse</v>
      </c>
      <c r="J1143" s="38" t="str">
        <f>VLOOKUP(H1143,'Species List'!A$2:J$202,3,0)</f>
        <v>Thalassoma bifasciatum</v>
      </c>
      <c r="K1143" s="38" t="str">
        <f>VLOOKUP(H1143,'Species List'!A$2:J$202,4,0)</f>
        <v>Labridae</v>
      </c>
      <c r="L1143" s="38" t="str">
        <f>VLOOKUP(H1143,'Species List'!A$2:J$202,5,0)</f>
        <v>Carnivore</v>
      </c>
      <c r="M1143" s="59">
        <v>6</v>
      </c>
      <c r="N1143" s="59">
        <v>10</v>
      </c>
      <c r="O1143" s="59"/>
      <c r="P1143" s="44">
        <f>VLOOKUP(H1143,'Species List'!A$2:J$202,6,0)</f>
        <v>8.9099999999999995E-3</v>
      </c>
      <c r="Q1143" s="44">
        <f>VLOOKUP(H1143,'Species List'!A$2:J$202,7,0)</f>
        <v>3.01</v>
      </c>
      <c r="R1143" s="44" t="str">
        <f>VLOOKUP(H1143,'Species List'!A$2:J$202,8,0)</f>
        <v>NA</v>
      </c>
      <c r="S1143" s="44" t="str">
        <f>VLOOKUP(H1143,'Species List'!A$2:J$202,9,0)</f>
        <v>NA</v>
      </c>
      <c r="T1143" s="44">
        <f t="shared" si="125"/>
        <v>1.9593542699963782</v>
      </c>
      <c r="U1143" s="87" t="s">
        <v>450</v>
      </c>
      <c r="V1143" s="91">
        <f t="shared" si="129"/>
        <v>19.593542699963781</v>
      </c>
    </row>
    <row r="1144" spans="1:22" ht="16">
      <c r="A1144" s="35">
        <v>2019</v>
      </c>
      <c r="B1144" s="36">
        <v>43542</v>
      </c>
      <c r="C1144" s="38" t="s">
        <v>397</v>
      </c>
      <c r="D1144" s="38" t="s">
        <v>367</v>
      </c>
      <c r="E1144" s="12">
        <v>5</v>
      </c>
      <c r="F1144" s="37">
        <v>0.50624999999999998</v>
      </c>
      <c r="G1144" s="12">
        <v>30</v>
      </c>
      <c r="H1144" s="12" t="s">
        <v>256</v>
      </c>
      <c r="I1144" s="38" t="str">
        <f>VLOOKUP(H1144,'Species List'!A$2:J$202,2,0)</f>
        <v>Graysby</v>
      </c>
      <c r="J1144" s="38" t="str">
        <f>VLOOKUP(H1144,'Species List'!A$2:J$202,3,0)</f>
        <v>Cephalopholis cruentata</v>
      </c>
      <c r="K1144" s="38" t="str">
        <f>VLOOKUP(H1144,'Species List'!A$2:J$202,4,0)</f>
        <v>Serranidae</v>
      </c>
      <c r="L1144" s="38" t="str">
        <f>VLOOKUP(H1144,'Species List'!A$2:J$202,5,0)</f>
        <v>Carnivore</v>
      </c>
      <c r="M1144" s="59">
        <v>25</v>
      </c>
      <c r="N1144" s="59">
        <v>1</v>
      </c>
      <c r="O1144" s="59"/>
      <c r="P1144" s="44">
        <f>VLOOKUP(H1144,'Species List'!A$2:J$202,6,0)</f>
        <v>1.1220000000000001E-2</v>
      </c>
      <c r="Q1144" s="44">
        <f>VLOOKUP(H1144,'Species List'!A$2:J$202,7,0)</f>
        <v>3.07</v>
      </c>
      <c r="R1144" s="44" t="str">
        <f>VLOOKUP(H1144,'Species List'!A$2:J$202,8,0)</f>
        <v>NA</v>
      </c>
      <c r="S1144" s="44" t="str">
        <f>VLOOKUP(H1144,'Species List'!A$2:J$202,9,0)</f>
        <v>NA</v>
      </c>
      <c r="T1144" s="44">
        <f t="shared" si="125"/>
        <v>219.61837993253462</v>
      </c>
      <c r="U1144" s="87" t="s">
        <v>450</v>
      </c>
      <c r="V1144" s="91">
        <f t="shared" si="129"/>
        <v>219.61837993253462</v>
      </c>
    </row>
    <row r="1145" spans="1:22" ht="16">
      <c r="A1145" s="35">
        <v>2019</v>
      </c>
      <c r="B1145" s="36">
        <v>43542</v>
      </c>
      <c r="C1145" s="38" t="s">
        <v>397</v>
      </c>
      <c r="D1145" s="38" t="s">
        <v>367</v>
      </c>
      <c r="E1145" s="12">
        <v>5</v>
      </c>
      <c r="F1145" s="37">
        <v>0.50624999999999998</v>
      </c>
      <c r="G1145" s="12">
        <v>30</v>
      </c>
      <c r="H1145" s="12" t="s">
        <v>310</v>
      </c>
      <c r="I1145" s="38" t="str">
        <f>VLOOKUP(H1145,'Species List'!A$2:J$202,2,0)</f>
        <v>Yellowhead Wrasse</v>
      </c>
      <c r="J1145" s="38" t="str">
        <f>VLOOKUP(H1145,'Species List'!A$2:J$202,3,0)</f>
        <v>Halichoeres garnoti</v>
      </c>
      <c r="K1145" s="38" t="str">
        <f>VLOOKUP(H1145,'Species List'!A$2:J$202,4,0)</f>
        <v>Labridae</v>
      </c>
      <c r="L1145" s="38" t="str">
        <f>VLOOKUP(H1145,'Species List'!A$2:J$202,5,0)</f>
        <v>Carnivore</v>
      </c>
      <c r="M1145" s="59">
        <v>3</v>
      </c>
      <c r="N1145" s="59">
        <v>1</v>
      </c>
      <c r="O1145" s="59"/>
      <c r="P1145" s="44">
        <f>VLOOKUP(H1145,'Species List'!A$2:J$202,6,0)</f>
        <v>0.01</v>
      </c>
      <c r="Q1145" s="44">
        <f>VLOOKUP(H1145,'Species List'!A$2:J$202,7,0)</f>
        <v>3.13</v>
      </c>
      <c r="R1145" s="44" t="str">
        <f>VLOOKUP(H1145,'Species List'!A$2:J$202,8,0)</f>
        <v>NA</v>
      </c>
      <c r="S1145" s="44" t="str">
        <f>VLOOKUP(H1145,'Species List'!A$2:J$202,9,0)</f>
        <v>NA</v>
      </c>
      <c r="T1145" s="44">
        <f t="shared" si="125"/>
        <v>0.3114508548769428</v>
      </c>
      <c r="U1145" s="87" t="s">
        <v>450</v>
      </c>
      <c r="V1145" s="91">
        <f t="shared" si="129"/>
        <v>0.3114508548769428</v>
      </c>
    </row>
    <row r="1146" spans="1:22" ht="16">
      <c r="A1146" s="35">
        <v>2019</v>
      </c>
      <c r="B1146" s="36">
        <v>43542</v>
      </c>
      <c r="C1146" s="38" t="s">
        <v>397</v>
      </c>
      <c r="D1146" s="38" t="s">
        <v>367</v>
      </c>
      <c r="E1146" s="12">
        <v>5</v>
      </c>
      <c r="F1146" s="37">
        <v>0.50624999999999998</v>
      </c>
      <c r="G1146" s="12">
        <v>30</v>
      </c>
      <c r="H1146" s="12" t="s">
        <v>310</v>
      </c>
      <c r="I1146" s="38" t="str">
        <f>VLOOKUP(H1146,'Species List'!A$2:J$202,2,0)</f>
        <v>Yellowhead Wrasse</v>
      </c>
      <c r="J1146" s="38" t="str">
        <f>VLOOKUP(H1146,'Species List'!A$2:J$202,3,0)</f>
        <v>Halichoeres garnoti</v>
      </c>
      <c r="K1146" s="38" t="str">
        <f>VLOOKUP(H1146,'Species List'!A$2:J$202,4,0)</f>
        <v>Labridae</v>
      </c>
      <c r="L1146" s="38" t="str">
        <f>VLOOKUP(H1146,'Species List'!A$2:J$202,5,0)</f>
        <v>Carnivore</v>
      </c>
      <c r="M1146" s="59">
        <v>5</v>
      </c>
      <c r="N1146" s="59">
        <v>1</v>
      </c>
      <c r="O1146" s="59"/>
      <c r="P1146" s="44">
        <f>VLOOKUP(H1146,'Species List'!A$2:J$202,6,0)</f>
        <v>0.01</v>
      </c>
      <c r="Q1146" s="44">
        <f>VLOOKUP(H1146,'Species List'!A$2:J$202,7,0)</f>
        <v>3.13</v>
      </c>
      <c r="R1146" s="44" t="str">
        <f>VLOOKUP(H1146,'Species List'!A$2:J$202,8,0)</f>
        <v>NA</v>
      </c>
      <c r="S1146" s="44" t="str">
        <f>VLOOKUP(H1146,'Species List'!A$2:J$202,9,0)</f>
        <v>NA</v>
      </c>
      <c r="T1146" s="44">
        <f t="shared" si="125"/>
        <v>1.540905884130453</v>
      </c>
      <c r="U1146" s="87" t="s">
        <v>450</v>
      </c>
      <c r="V1146" s="91">
        <f t="shared" si="129"/>
        <v>1.540905884130453</v>
      </c>
    </row>
    <row r="1147" spans="1:22" ht="16">
      <c r="A1147" s="35">
        <v>2019</v>
      </c>
      <c r="B1147" s="36">
        <v>43542</v>
      </c>
      <c r="C1147" s="38" t="s">
        <v>397</v>
      </c>
      <c r="D1147" s="38" t="s">
        <v>367</v>
      </c>
      <c r="E1147" s="12">
        <v>5</v>
      </c>
      <c r="F1147" s="37">
        <v>0.50624999999999998</v>
      </c>
      <c r="G1147" s="12">
        <v>30</v>
      </c>
      <c r="H1147" s="12" t="s">
        <v>233</v>
      </c>
      <c r="I1147" s="38" t="str">
        <f>VLOOKUP(H1147,'Species List'!A$2:J$202,2,0)</f>
        <v>Blackbar soldierfish</v>
      </c>
      <c r="J1147" s="38" t="str">
        <f>VLOOKUP(H1147,'Species List'!A$2:J$202,3,0)</f>
        <v xml:space="preserve">Myripristis jacobus </v>
      </c>
      <c r="K1147" s="38" t="str">
        <f>VLOOKUP(H1147,'Species List'!A$2:J$202,4,0)</f>
        <v>Holocentridae</v>
      </c>
      <c r="L1147" s="38" t="str">
        <f>VLOOKUP(H1147,'Species List'!A$2:J$202,5,0)</f>
        <v>Carnivore</v>
      </c>
      <c r="M1147" s="59">
        <v>8</v>
      </c>
      <c r="N1147" s="59">
        <v>2</v>
      </c>
      <c r="O1147" s="59"/>
      <c r="P1147" s="44">
        <f>VLOOKUP(H1147,'Species List'!A$2:J$202,6,0)</f>
        <v>1.2019999999999999E-2</v>
      </c>
      <c r="Q1147" s="44">
        <f>VLOOKUP(H1147,'Species List'!A$2:J$202,7,0)</f>
        <v>3.06</v>
      </c>
      <c r="R1147" s="44" t="str">
        <f>VLOOKUP(H1147,'Species List'!A$2:J$202,8,0)</f>
        <v>NA</v>
      </c>
      <c r="S1147" s="44" t="str">
        <f>VLOOKUP(H1147,'Species List'!A$2:J$202,9,0)</f>
        <v>NA</v>
      </c>
      <c r="T1147" s="44">
        <f t="shared" si="125"/>
        <v>6.9720393222428108</v>
      </c>
      <c r="U1147" s="87" t="s">
        <v>450</v>
      </c>
      <c r="V1147" s="91">
        <f t="shared" si="129"/>
        <v>13.944078644485622</v>
      </c>
    </row>
    <row r="1148" spans="1:22" ht="16">
      <c r="A1148" s="35">
        <v>2019</v>
      </c>
      <c r="B1148" s="36">
        <v>43542</v>
      </c>
      <c r="C1148" s="38" t="s">
        <v>397</v>
      </c>
      <c r="D1148" s="38" t="s">
        <v>367</v>
      </c>
      <c r="E1148" s="12">
        <v>5</v>
      </c>
      <c r="F1148" s="37">
        <v>0.50624999999999998</v>
      </c>
      <c r="G1148" s="12">
        <v>30</v>
      </c>
      <c r="H1148" s="12" t="s">
        <v>233</v>
      </c>
      <c r="I1148" s="38" t="str">
        <f>VLOOKUP(H1148,'Species List'!A$2:J$202,2,0)</f>
        <v>Blackbar soldierfish</v>
      </c>
      <c r="J1148" s="38" t="str">
        <f>VLOOKUP(H1148,'Species List'!A$2:J$202,3,0)</f>
        <v xml:space="preserve">Myripristis jacobus </v>
      </c>
      <c r="K1148" s="38" t="str">
        <f>VLOOKUP(H1148,'Species List'!A$2:J$202,4,0)</f>
        <v>Holocentridae</v>
      </c>
      <c r="L1148" s="38" t="str">
        <f>VLOOKUP(H1148,'Species List'!A$2:J$202,5,0)</f>
        <v>Carnivore</v>
      </c>
      <c r="M1148" s="59">
        <v>16</v>
      </c>
      <c r="N1148" s="59">
        <v>1</v>
      </c>
      <c r="O1148" s="59"/>
      <c r="P1148" s="44">
        <f>VLOOKUP(H1148,'Species List'!A$2:J$202,6,0)</f>
        <v>1.2019999999999999E-2</v>
      </c>
      <c r="Q1148" s="44">
        <f>VLOOKUP(H1148,'Species List'!A$2:J$202,7,0)</f>
        <v>3.06</v>
      </c>
      <c r="R1148" s="44" t="str">
        <f>VLOOKUP(H1148,'Species List'!A$2:J$202,8,0)</f>
        <v>NA</v>
      </c>
      <c r="S1148" s="44" t="str">
        <f>VLOOKUP(H1148,'Species List'!A$2:J$202,9,0)</f>
        <v>NA</v>
      </c>
      <c r="T1148" s="44">
        <f t="shared" si="125"/>
        <v>58.144898213408602</v>
      </c>
      <c r="U1148" s="87" t="s">
        <v>450</v>
      </c>
      <c r="V1148" s="91">
        <f t="shared" si="129"/>
        <v>58.144898213408602</v>
      </c>
    </row>
    <row r="1149" spans="1:22" ht="16">
      <c r="A1149" s="35">
        <v>2019</v>
      </c>
      <c r="B1149" s="36">
        <v>43542</v>
      </c>
      <c r="C1149" s="38" t="s">
        <v>397</v>
      </c>
      <c r="D1149" s="38" t="s">
        <v>367</v>
      </c>
      <c r="E1149" s="12">
        <v>5</v>
      </c>
      <c r="F1149" s="37">
        <v>0.50624999999999998</v>
      </c>
      <c r="G1149" s="12">
        <v>30</v>
      </c>
      <c r="H1149" s="12" t="s">
        <v>256</v>
      </c>
      <c r="I1149" s="38" t="str">
        <f>VLOOKUP(H1149,'Species List'!A$2:J$202,2,0)</f>
        <v>Graysby</v>
      </c>
      <c r="J1149" s="38" t="str">
        <f>VLOOKUP(H1149,'Species List'!A$2:J$202,3,0)</f>
        <v>Cephalopholis cruentata</v>
      </c>
      <c r="K1149" s="38" t="str">
        <f>VLOOKUP(H1149,'Species List'!A$2:J$202,4,0)</f>
        <v>Serranidae</v>
      </c>
      <c r="L1149" s="38" t="str">
        <f>VLOOKUP(H1149,'Species List'!A$2:J$202,5,0)</f>
        <v>Carnivore</v>
      </c>
      <c r="M1149" s="59">
        <v>19</v>
      </c>
      <c r="N1149" s="59">
        <v>1</v>
      </c>
      <c r="O1149" s="59"/>
      <c r="P1149" s="44">
        <f>VLOOKUP(H1149,'Species List'!A$2:J$202,6,0)</f>
        <v>1.1220000000000001E-2</v>
      </c>
      <c r="Q1149" s="44">
        <f>VLOOKUP(H1149,'Species List'!A$2:J$202,7,0)</f>
        <v>3.07</v>
      </c>
      <c r="R1149" s="44" t="str">
        <f>VLOOKUP(H1149,'Species List'!A$2:J$202,8,0)</f>
        <v>NA</v>
      </c>
      <c r="S1149" s="44" t="str">
        <f>VLOOKUP(H1149,'Species List'!A$2:J$202,9,0)</f>
        <v>NA</v>
      </c>
      <c r="T1149" s="44">
        <f t="shared" si="125"/>
        <v>94.572835830450003</v>
      </c>
      <c r="U1149" s="87" t="s">
        <v>450</v>
      </c>
      <c r="V1149" s="91">
        <f t="shared" si="129"/>
        <v>94.572835830450003</v>
      </c>
    </row>
    <row r="1150" spans="1:22" ht="16">
      <c r="A1150" s="35">
        <v>2019</v>
      </c>
      <c r="B1150" s="36">
        <v>43542</v>
      </c>
      <c r="C1150" s="38" t="s">
        <v>397</v>
      </c>
      <c r="D1150" s="38" t="s">
        <v>367</v>
      </c>
      <c r="E1150" s="12">
        <v>5</v>
      </c>
      <c r="F1150" s="37">
        <v>0.50624999999999998</v>
      </c>
      <c r="G1150" s="12">
        <v>30</v>
      </c>
      <c r="H1150" s="12" t="s">
        <v>256</v>
      </c>
      <c r="I1150" s="38" t="str">
        <f>VLOOKUP(H1150,'Species List'!A$2:J$202,2,0)</f>
        <v>Graysby</v>
      </c>
      <c r="J1150" s="38" t="str">
        <f>VLOOKUP(H1150,'Species List'!A$2:J$202,3,0)</f>
        <v>Cephalopholis cruentata</v>
      </c>
      <c r="K1150" s="38" t="str">
        <f>VLOOKUP(H1150,'Species List'!A$2:J$202,4,0)</f>
        <v>Serranidae</v>
      </c>
      <c r="L1150" s="38" t="str">
        <f>VLOOKUP(H1150,'Species List'!A$2:J$202,5,0)</f>
        <v>Carnivore</v>
      </c>
      <c r="M1150" s="59">
        <v>15</v>
      </c>
      <c r="N1150" s="59">
        <v>1</v>
      </c>
      <c r="O1150" s="59"/>
      <c r="P1150" s="44">
        <f>VLOOKUP(H1150,'Species List'!A$2:J$202,6,0)</f>
        <v>1.1220000000000001E-2</v>
      </c>
      <c r="Q1150" s="44">
        <f>VLOOKUP(H1150,'Species List'!A$2:J$202,7,0)</f>
        <v>3.07</v>
      </c>
      <c r="R1150" s="44" t="str">
        <f>VLOOKUP(H1150,'Species List'!A$2:J$202,8,0)</f>
        <v>NA</v>
      </c>
      <c r="S1150" s="44" t="str">
        <f>VLOOKUP(H1150,'Species List'!A$2:J$202,9,0)</f>
        <v>NA</v>
      </c>
      <c r="T1150" s="44">
        <f t="shared" si="125"/>
        <v>45.771276260722111</v>
      </c>
      <c r="U1150" s="87" t="s">
        <v>450</v>
      </c>
      <c r="V1150" s="91">
        <f t="shared" si="129"/>
        <v>45.771276260722111</v>
      </c>
    </row>
    <row r="1151" spans="1:22" ht="16">
      <c r="A1151" s="35">
        <v>2019</v>
      </c>
      <c r="B1151" s="36">
        <v>43542</v>
      </c>
      <c r="C1151" s="38" t="s">
        <v>397</v>
      </c>
      <c r="D1151" s="38" t="s">
        <v>367</v>
      </c>
      <c r="E1151" s="12">
        <v>5</v>
      </c>
      <c r="F1151" s="37">
        <v>0.50624999999999998</v>
      </c>
      <c r="G1151" s="12">
        <v>30</v>
      </c>
      <c r="H1151" s="12" t="s">
        <v>370</v>
      </c>
      <c r="I1151" s="38" t="str">
        <f>VLOOKUP(H1151,'Species List'!A$2:J$202,2,0)</f>
        <v>Longspine Squirrelfish</v>
      </c>
      <c r="J1151" s="38" t="str">
        <f>VLOOKUP(H1151,'Species List'!A$2:J$202,3,0)</f>
        <v>Holocentrus rufus</v>
      </c>
      <c r="K1151" s="38" t="str">
        <f>VLOOKUP(H1151,'Species List'!A$2:J$202,4,0)</f>
        <v>Holocentridae</v>
      </c>
      <c r="L1151" s="38" t="str">
        <f>VLOOKUP(H1151,'Species List'!A$2:J$202,5,0)</f>
        <v>Carnivore</v>
      </c>
      <c r="M1151" s="59">
        <v>18</v>
      </c>
      <c r="N1151" s="59">
        <v>1</v>
      </c>
      <c r="O1151" s="59"/>
      <c r="P1151" s="44">
        <f>VLOOKUP(H1151,'Species List'!A$2:J$202,6,0)</f>
        <v>1.1480000000000001E-2</v>
      </c>
      <c r="Q1151" s="44">
        <f>VLOOKUP(H1151,'Species List'!A$2:J$202,7,0)</f>
        <v>2.89</v>
      </c>
      <c r="R1151" s="44" t="str">
        <f>VLOOKUP(H1151,'Species List'!A$2:J$202,8,0)</f>
        <v>NA</v>
      </c>
      <c r="S1151" s="44" t="str">
        <f>VLOOKUP(H1151,'Species List'!A$2:J$202,9,0)</f>
        <v>NA</v>
      </c>
      <c r="T1151" s="44">
        <f t="shared" si="125"/>
        <v>48.716875629464418</v>
      </c>
      <c r="U1151" s="87" t="s">
        <v>450</v>
      </c>
      <c r="V1151" s="91">
        <f t="shared" si="129"/>
        <v>48.716875629464418</v>
      </c>
    </row>
    <row r="1152" spans="1:22" ht="16">
      <c r="A1152" s="35">
        <v>2019</v>
      </c>
      <c r="B1152" s="36">
        <v>43542</v>
      </c>
      <c r="C1152" s="38" t="s">
        <v>397</v>
      </c>
      <c r="D1152" s="38" t="s">
        <v>367</v>
      </c>
      <c r="E1152" s="12">
        <v>5</v>
      </c>
      <c r="F1152" s="37">
        <v>0.50624999999999998</v>
      </c>
      <c r="G1152" s="12">
        <v>30</v>
      </c>
      <c r="H1152" s="12" t="s">
        <v>236</v>
      </c>
      <c r="I1152" s="38" t="str">
        <f>VLOOKUP(H1152,'Species List'!A$2:J$202,2,0)</f>
        <v>Blue Striped Grunt</v>
      </c>
      <c r="J1152" s="38" t="str">
        <f>VLOOKUP(H1152,'Species List'!A$2:J$202,3,0)</f>
        <v>Haemulon sciurus</v>
      </c>
      <c r="K1152" s="38" t="str">
        <f>VLOOKUP(H1152,'Species List'!A$2:J$202,4,0)</f>
        <v>Haemulidae</v>
      </c>
      <c r="L1152" s="38" t="str">
        <f>VLOOKUP(H1152,'Species List'!A$2:J$202,5,0)</f>
        <v>Carnivore</v>
      </c>
      <c r="M1152" s="59">
        <v>24</v>
      </c>
      <c r="N1152" s="59">
        <v>1</v>
      </c>
      <c r="O1152" s="59"/>
      <c r="P1152" s="44">
        <f>VLOOKUP(H1152,'Species List'!A$2:J$202,6,0)</f>
        <v>1.549E-2</v>
      </c>
      <c r="Q1152" s="44">
        <f>VLOOKUP(H1152,'Species List'!A$2:J$202,7,0)</f>
        <v>2.98</v>
      </c>
      <c r="R1152" s="44" t="str">
        <f>VLOOKUP(H1152,'Species List'!A$2:J$202,8,0)</f>
        <v>NA</v>
      </c>
      <c r="S1152" s="44" t="str">
        <f>VLOOKUP(H1152,'Species List'!A$2:J$202,9,0)</f>
        <v>NA</v>
      </c>
      <c r="T1152" s="44">
        <f t="shared" si="125"/>
        <v>200.94671830999741</v>
      </c>
      <c r="U1152" s="87" t="s">
        <v>450</v>
      </c>
      <c r="V1152" s="91">
        <f t="shared" si="129"/>
        <v>200.94671830999741</v>
      </c>
    </row>
    <row r="1153" spans="1:22" ht="16">
      <c r="A1153" s="35">
        <v>2019</v>
      </c>
      <c r="B1153" s="36">
        <v>43542</v>
      </c>
      <c r="C1153" s="38" t="s">
        <v>397</v>
      </c>
      <c r="D1153" s="38" t="s">
        <v>367</v>
      </c>
      <c r="E1153" s="12">
        <v>5</v>
      </c>
      <c r="F1153" s="37">
        <v>0.50624999999999998</v>
      </c>
      <c r="G1153" s="12">
        <v>30</v>
      </c>
      <c r="H1153" s="12" t="s">
        <v>303</v>
      </c>
      <c r="I1153" s="38" t="str">
        <f>VLOOKUP(H1153,'Species List'!A$2:J$202,2,0)</f>
        <v>Striped Parrotfish</v>
      </c>
      <c r="J1153" s="38" t="str">
        <f>VLOOKUP(H1153,'Species List'!A$2:J$202,3,0)</f>
        <v>Scarus iserti</v>
      </c>
      <c r="K1153" s="38" t="str">
        <f>VLOOKUP(H1153,'Species List'!A$2:J$202,4,0)</f>
        <v>Scaridae</v>
      </c>
      <c r="L1153" s="38" t="str">
        <f>VLOOKUP(H1153,'Species List'!A$2:J$202,5,0)</f>
        <v>Herbivore</v>
      </c>
      <c r="M1153" s="59">
        <v>22</v>
      </c>
      <c r="N1153" s="59">
        <v>1</v>
      </c>
      <c r="O1153" s="59" t="s">
        <v>369</v>
      </c>
      <c r="P1153" s="44">
        <f>VLOOKUP(H1153,'Species List'!A$2:J$202,6,0)</f>
        <v>1.0959999999999999E-2</v>
      </c>
      <c r="Q1153" s="44">
        <f>VLOOKUP(H1153,'Species List'!A$2:J$202,7,0)</f>
        <v>3.01</v>
      </c>
      <c r="R1153" s="44">
        <f>VLOOKUP(H1153,'Species List'!A$2:J$202,8,0)</f>
        <v>-4.8887</v>
      </c>
      <c r="S1153" s="44">
        <f>VLOOKUP(H1153,'Species List'!A$2:J$202,9,0)</f>
        <v>3.0548000000000002</v>
      </c>
      <c r="T1153" s="44">
        <f t="shared" si="125"/>
        <v>120.36572149485421</v>
      </c>
      <c r="U1153" s="88">
        <f t="shared" ref="U1153:U1171" si="130">10^(R1153+(S1153*LOG(M1153*10)))</f>
        <v>184.89825197921766</v>
      </c>
      <c r="V1153" s="91">
        <f t="shared" ref="V1153:V1171" si="131">N1153*U1153</f>
        <v>184.89825197921766</v>
      </c>
    </row>
    <row r="1154" spans="1:22" ht="16">
      <c r="A1154" s="35">
        <v>2019</v>
      </c>
      <c r="B1154" s="36">
        <v>43542</v>
      </c>
      <c r="C1154" s="38" t="s">
        <v>397</v>
      </c>
      <c r="D1154" s="38" t="s">
        <v>367</v>
      </c>
      <c r="E1154" s="12">
        <v>5</v>
      </c>
      <c r="F1154" s="37">
        <v>0.50624999999999998</v>
      </c>
      <c r="G1154" s="12">
        <v>30</v>
      </c>
      <c r="H1154" s="12" t="s">
        <v>302</v>
      </c>
      <c r="I1154" s="38" t="str">
        <f>VLOOKUP(H1154,'Species List'!A$2:J$202,2,0)</f>
        <v>Stoplight Parrotfish</v>
      </c>
      <c r="J1154" s="38" t="str">
        <f>VLOOKUP(H1154,'Species List'!A$2:J$202,3,0)</f>
        <v>Sparisoma viride</v>
      </c>
      <c r="K1154" s="38" t="str">
        <f>VLOOKUP(H1154,'Species List'!A$2:J$202,4,0)</f>
        <v>Scaridae</v>
      </c>
      <c r="L1154" s="38" t="str">
        <f>VLOOKUP(H1154,'Species List'!A$2:J$202,5,0)</f>
        <v>Herbivore</v>
      </c>
      <c r="M1154" s="59">
        <v>24</v>
      </c>
      <c r="N1154" s="59">
        <v>1</v>
      </c>
      <c r="O1154" s="59" t="s">
        <v>369</v>
      </c>
      <c r="P1154" s="44">
        <f>VLOOKUP(H1154,'Species List'!A$2:J$202,6,0)</f>
        <v>1.38E-2</v>
      </c>
      <c r="Q1154" s="44">
        <f>VLOOKUP(H1154,'Species List'!A$2:J$202,7,0)</f>
        <v>3.04</v>
      </c>
      <c r="R1154" s="44">
        <f>VLOOKUP(H1154,'Species List'!A$2:J$202,8,0)</f>
        <v>-4.4317000000000002</v>
      </c>
      <c r="S1154" s="44">
        <f>VLOOKUP(H1154,'Species List'!A$2:J$202,9,0)</f>
        <v>2.9051</v>
      </c>
      <c r="T1154" s="44">
        <f t="shared" ref="T1154:T1217" si="132">P1154*M1154^Q1154</f>
        <v>216.63132757933843</v>
      </c>
      <c r="U1154" s="88">
        <f t="shared" si="130"/>
        <v>304.12468932899543</v>
      </c>
      <c r="V1154" s="91">
        <f t="shared" si="131"/>
        <v>304.12468932899543</v>
      </c>
    </row>
    <row r="1155" spans="1:22" ht="16">
      <c r="A1155" s="35">
        <v>2019</v>
      </c>
      <c r="B1155" s="36">
        <v>43542</v>
      </c>
      <c r="C1155" s="38" t="s">
        <v>397</v>
      </c>
      <c r="D1155" s="38" t="s">
        <v>367</v>
      </c>
      <c r="E1155" s="12">
        <v>5</v>
      </c>
      <c r="F1155" s="37">
        <v>0.50624999999999998</v>
      </c>
      <c r="G1155" s="12">
        <v>30</v>
      </c>
      <c r="H1155" s="12" t="s">
        <v>274</v>
      </c>
      <c r="I1155" s="38" t="str">
        <f>VLOOKUP(H1155,'Species List'!A$2:J$202,2,0)</f>
        <v>Princess Parrotfish</v>
      </c>
      <c r="J1155" s="38" t="str">
        <f>VLOOKUP(H1155,'Species List'!A$2:J$202,3,0)</f>
        <v>Scarus taeniopterus</v>
      </c>
      <c r="K1155" s="38" t="str">
        <f>VLOOKUP(H1155,'Species List'!A$2:J$202,4,0)</f>
        <v>Scaridae</v>
      </c>
      <c r="L1155" s="38" t="str">
        <f>VLOOKUP(H1155,'Species List'!A$2:J$202,5,0)</f>
        <v>Herbivore</v>
      </c>
      <c r="M1155" s="59">
        <v>23</v>
      </c>
      <c r="N1155" s="59">
        <v>1</v>
      </c>
      <c r="O1155" s="59" t="s">
        <v>369</v>
      </c>
      <c r="P1155" s="44">
        <f>VLOOKUP(H1155,'Species List'!A$2:J$202,6,0)</f>
        <v>3.3500000000000002E-2</v>
      </c>
      <c r="Q1155" s="44">
        <f>VLOOKUP(H1155,'Species List'!A$2:J$202,7,0)</f>
        <v>2.7086000000000001</v>
      </c>
      <c r="R1155" s="44">
        <f>VLOOKUP(H1155,'Species List'!A$2:J$202,8,0)</f>
        <v>-3.2256999999999998</v>
      </c>
      <c r="S1155" s="44">
        <f>VLOOKUP(H1155,'Species List'!A$2:J$202,9,0)</f>
        <v>2.3852000000000002</v>
      </c>
      <c r="T1155" s="44">
        <f t="shared" si="132"/>
        <v>163.46351132632066</v>
      </c>
      <c r="U1155" s="88">
        <f t="shared" si="130"/>
        <v>255.56020890468707</v>
      </c>
      <c r="V1155" s="91">
        <f t="shared" si="131"/>
        <v>255.56020890468707</v>
      </c>
    </row>
    <row r="1156" spans="1:22" ht="16">
      <c r="A1156" s="35">
        <v>2019</v>
      </c>
      <c r="B1156" s="36">
        <v>43542</v>
      </c>
      <c r="C1156" s="38" t="s">
        <v>397</v>
      </c>
      <c r="D1156" s="38" t="s">
        <v>367</v>
      </c>
      <c r="E1156" s="12">
        <v>5</v>
      </c>
      <c r="F1156" s="37">
        <v>0.50624999999999998</v>
      </c>
      <c r="G1156" s="12">
        <v>30</v>
      </c>
      <c r="H1156" s="12" t="s">
        <v>274</v>
      </c>
      <c r="I1156" s="38" t="str">
        <f>VLOOKUP(H1156,'Species List'!A$2:J$202,2,0)</f>
        <v>Princess Parrotfish</v>
      </c>
      <c r="J1156" s="38" t="str">
        <f>VLOOKUP(H1156,'Species List'!A$2:J$202,3,0)</f>
        <v>Scarus taeniopterus</v>
      </c>
      <c r="K1156" s="38" t="str">
        <f>VLOOKUP(H1156,'Species List'!A$2:J$202,4,0)</f>
        <v>Scaridae</v>
      </c>
      <c r="L1156" s="38" t="str">
        <f>VLOOKUP(H1156,'Species List'!A$2:J$202,5,0)</f>
        <v>Herbivore</v>
      </c>
      <c r="M1156" s="59">
        <v>19</v>
      </c>
      <c r="N1156" s="59">
        <v>1</v>
      </c>
      <c r="O1156" s="59" t="s">
        <v>369</v>
      </c>
      <c r="P1156" s="44">
        <f>VLOOKUP(H1156,'Species List'!A$2:J$202,6,0)</f>
        <v>3.3500000000000002E-2</v>
      </c>
      <c r="Q1156" s="44">
        <f>VLOOKUP(H1156,'Species List'!A$2:J$202,7,0)</f>
        <v>2.7086000000000001</v>
      </c>
      <c r="R1156" s="44">
        <f>VLOOKUP(H1156,'Species List'!A$2:J$202,8,0)</f>
        <v>-3.2256999999999998</v>
      </c>
      <c r="S1156" s="44">
        <f>VLOOKUP(H1156,'Species List'!A$2:J$202,9,0)</f>
        <v>2.3852000000000002</v>
      </c>
      <c r="T1156" s="44">
        <f t="shared" si="132"/>
        <v>97.426434846443598</v>
      </c>
      <c r="U1156" s="88">
        <f t="shared" si="130"/>
        <v>162.02539503890316</v>
      </c>
      <c r="V1156" s="91">
        <f t="shared" si="131"/>
        <v>162.02539503890316</v>
      </c>
    </row>
    <row r="1157" spans="1:22" ht="16">
      <c r="A1157" s="35">
        <v>2019</v>
      </c>
      <c r="B1157" s="36">
        <v>43542</v>
      </c>
      <c r="C1157" s="38" t="s">
        <v>397</v>
      </c>
      <c r="D1157" s="38" t="s">
        <v>367</v>
      </c>
      <c r="E1157" s="12">
        <v>5</v>
      </c>
      <c r="F1157" s="37">
        <v>0.50624999999999998</v>
      </c>
      <c r="G1157" s="12">
        <v>30</v>
      </c>
      <c r="H1157" s="12" t="s">
        <v>274</v>
      </c>
      <c r="I1157" s="38" t="str">
        <f>VLOOKUP(H1157,'Species List'!A$2:J$202,2,0)</f>
        <v>Princess Parrotfish</v>
      </c>
      <c r="J1157" s="38" t="str">
        <f>VLOOKUP(H1157,'Species List'!A$2:J$202,3,0)</f>
        <v>Scarus taeniopterus</v>
      </c>
      <c r="K1157" s="38" t="str">
        <f>VLOOKUP(H1157,'Species List'!A$2:J$202,4,0)</f>
        <v>Scaridae</v>
      </c>
      <c r="L1157" s="38" t="str">
        <f>VLOOKUP(H1157,'Species List'!A$2:J$202,5,0)</f>
        <v>Herbivore</v>
      </c>
      <c r="M1157" s="59">
        <v>13</v>
      </c>
      <c r="N1157" s="59">
        <v>1</v>
      </c>
      <c r="O1157" s="59" t="s">
        <v>368</v>
      </c>
      <c r="P1157" s="44">
        <f>VLOOKUP(H1157,'Species List'!A$2:J$202,6,0)</f>
        <v>3.3500000000000002E-2</v>
      </c>
      <c r="Q1157" s="44">
        <f>VLOOKUP(H1157,'Species List'!A$2:J$202,7,0)</f>
        <v>2.7086000000000001</v>
      </c>
      <c r="R1157" s="44">
        <f>VLOOKUP(H1157,'Species List'!A$2:J$202,8,0)</f>
        <v>-3.2256999999999998</v>
      </c>
      <c r="S1157" s="44">
        <f>VLOOKUP(H1157,'Species List'!A$2:J$202,9,0)</f>
        <v>2.3852000000000002</v>
      </c>
      <c r="T1157" s="44">
        <f t="shared" si="132"/>
        <v>34.855536441080481</v>
      </c>
      <c r="U1157" s="88">
        <f t="shared" si="130"/>
        <v>65.535660968650873</v>
      </c>
      <c r="V1157" s="91">
        <f t="shared" si="131"/>
        <v>65.535660968650873</v>
      </c>
    </row>
    <row r="1158" spans="1:22" ht="16">
      <c r="A1158" s="35">
        <v>2019</v>
      </c>
      <c r="B1158" s="36">
        <v>43542</v>
      </c>
      <c r="C1158" s="38" t="s">
        <v>397</v>
      </c>
      <c r="D1158" s="38" t="s">
        <v>367</v>
      </c>
      <c r="E1158" s="12">
        <v>5</v>
      </c>
      <c r="F1158" s="37">
        <v>0.50624999999999998</v>
      </c>
      <c r="G1158" s="12">
        <v>30</v>
      </c>
      <c r="H1158" s="12" t="s">
        <v>277</v>
      </c>
      <c r="I1158" s="38" t="str">
        <f>VLOOKUP(H1158,'Species List'!A$2:J$202,2,0)</f>
        <v>Queen Parrotfish</v>
      </c>
      <c r="J1158" s="38" t="str">
        <f>VLOOKUP(H1158,'Species List'!A$2:J$202,3,0)</f>
        <v>Scarus vetula</v>
      </c>
      <c r="K1158" s="38" t="str">
        <f>VLOOKUP(H1158,'Species List'!A$2:J$202,4,0)</f>
        <v>Scaridae</v>
      </c>
      <c r="L1158" s="38" t="str">
        <f>VLOOKUP(H1158,'Species List'!A$2:J$202,5,0)</f>
        <v>Herbivore</v>
      </c>
      <c r="M1158" s="59">
        <v>15</v>
      </c>
      <c r="N1158" s="59">
        <v>1</v>
      </c>
      <c r="O1158" s="59" t="s">
        <v>368</v>
      </c>
      <c r="P1158" s="44">
        <f>VLOOKUP(H1158,'Species List'!A$2:J$202,6,0)</f>
        <v>1.38E-2</v>
      </c>
      <c r="Q1158" s="44">
        <f>VLOOKUP(H1158,'Species List'!A$2:J$202,7,0)</f>
        <v>3.03</v>
      </c>
      <c r="R1158" s="44">
        <f>VLOOKUP(H1158,'Species List'!A$2:J$202,8,0)</f>
        <v>-5.0162000000000004</v>
      </c>
      <c r="S1158" s="44">
        <f>VLOOKUP(H1158,'Species List'!A$2:J$202,9,0)</f>
        <v>3.1109</v>
      </c>
      <c r="T1158" s="44">
        <f t="shared" si="132"/>
        <v>50.516773140000247</v>
      </c>
      <c r="U1158" s="88">
        <f t="shared" si="130"/>
        <v>56.67640536097241</v>
      </c>
      <c r="V1158" s="91">
        <f t="shared" si="131"/>
        <v>56.67640536097241</v>
      </c>
    </row>
    <row r="1159" spans="1:22" ht="16">
      <c r="A1159" s="35">
        <v>2019</v>
      </c>
      <c r="B1159" s="36">
        <v>43542</v>
      </c>
      <c r="C1159" s="38" t="s">
        <v>397</v>
      </c>
      <c r="D1159" s="38" t="s">
        <v>367</v>
      </c>
      <c r="E1159" s="12">
        <v>5</v>
      </c>
      <c r="F1159" s="37">
        <v>0.50624999999999998</v>
      </c>
      <c r="G1159" s="12">
        <v>30</v>
      </c>
      <c r="H1159" s="12" t="s">
        <v>277</v>
      </c>
      <c r="I1159" s="38" t="str">
        <f>VLOOKUP(H1159,'Species List'!A$2:J$202,2,0)</f>
        <v>Queen Parrotfish</v>
      </c>
      <c r="J1159" s="38" t="str">
        <f>VLOOKUP(H1159,'Species List'!A$2:J$202,3,0)</f>
        <v>Scarus vetula</v>
      </c>
      <c r="K1159" s="38" t="str">
        <f>VLOOKUP(H1159,'Species List'!A$2:J$202,4,0)</f>
        <v>Scaridae</v>
      </c>
      <c r="L1159" s="38" t="str">
        <f>VLOOKUP(H1159,'Species List'!A$2:J$202,5,0)</f>
        <v>Herbivore</v>
      </c>
      <c r="M1159" s="59">
        <v>30</v>
      </c>
      <c r="N1159" s="59">
        <v>1</v>
      </c>
      <c r="O1159" s="59" t="s">
        <v>369</v>
      </c>
      <c r="P1159" s="44">
        <f>VLOOKUP(H1159,'Species List'!A$2:J$202,6,0)</f>
        <v>1.38E-2</v>
      </c>
      <c r="Q1159" s="44">
        <f>VLOOKUP(H1159,'Species List'!A$2:J$202,7,0)</f>
        <v>3.03</v>
      </c>
      <c r="R1159" s="44">
        <f>VLOOKUP(H1159,'Species List'!A$2:J$202,8,0)</f>
        <v>-5.0162000000000004</v>
      </c>
      <c r="S1159" s="44">
        <f>VLOOKUP(H1159,'Species List'!A$2:J$202,9,0)</f>
        <v>3.1109</v>
      </c>
      <c r="T1159" s="44">
        <f t="shared" si="132"/>
        <v>412.62590342031763</v>
      </c>
      <c r="U1159" s="88">
        <f t="shared" si="130"/>
        <v>489.6395738782121</v>
      </c>
      <c r="V1159" s="91">
        <f t="shared" si="131"/>
        <v>489.6395738782121</v>
      </c>
    </row>
    <row r="1160" spans="1:22" ht="16">
      <c r="A1160" s="35">
        <v>2019</v>
      </c>
      <c r="B1160" s="36">
        <v>43542</v>
      </c>
      <c r="C1160" s="38" t="s">
        <v>397</v>
      </c>
      <c r="D1160" s="38" t="s">
        <v>367</v>
      </c>
      <c r="E1160" s="12">
        <v>5</v>
      </c>
      <c r="F1160" s="37">
        <v>0.50624999999999998</v>
      </c>
      <c r="G1160" s="12">
        <v>30</v>
      </c>
      <c r="H1160" s="12" t="s">
        <v>302</v>
      </c>
      <c r="I1160" s="38" t="str">
        <f>VLOOKUP(H1160,'Species List'!A$2:J$202,2,0)</f>
        <v>Stoplight Parrotfish</v>
      </c>
      <c r="J1160" s="38" t="str">
        <f>VLOOKUP(H1160,'Species List'!A$2:J$202,3,0)</f>
        <v>Sparisoma viride</v>
      </c>
      <c r="K1160" s="38" t="str">
        <f>VLOOKUP(H1160,'Species List'!A$2:J$202,4,0)</f>
        <v>Scaridae</v>
      </c>
      <c r="L1160" s="38" t="str">
        <f>VLOOKUP(H1160,'Species List'!A$2:J$202,5,0)</f>
        <v>Herbivore</v>
      </c>
      <c r="M1160" s="59">
        <v>24</v>
      </c>
      <c r="N1160" s="59">
        <v>1</v>
      </c>
      <c r="O1160" s="59" t="s">
        <v>368</v>
      </c>
      <c r="P1160" s="44">
        <f>VLOOKUP(H1160,'Species List'!A$2:J$202,6,0)</f>
        <v>1.38E-2</v>
      </c>
      <c r="Q1160" s="44">
        <f>VLOOKUP(H1160,'Species List'!A$2:J$202,7,0)</f>
        <v>3.04</v>
      </c>
      <c r="R1160" s="44">
        <f>VLOOKUP(H1160,'Species List'!A$2:J$202,8,0)</f>
        <v>-4.4317000000000002</v>
      </c>
      <c r="S1160" s="44">
        <f>VLOOKUP(H1160,'Species List'!A$2:J$202,9,0)</f>
        <v>2.9051</v>
      </c>
      <c r="T1160" s="44">
        <f t="shared" si="132"/>
        <v>216.63132757933843</v>
      </c>
      <c r="U1160" s="88">
        <f t="shared" si="130"/>
        <v>304.12468932899543</v>
      </c>
      <c r="V1160" s="91">
        <f t="shared" si="131"/>
        <v>304.12468932899543</v>
      </c>
    </row>
    <row r="1161" spans="1:22" ht="16">
      <c r="A1161" s="35">
        <v>2019</v>
      </c>
      <c r="B1161" s="36">
        <v>43542</v>
      </c>
      <c r="C1161" s="38" t="s">
        <v>397</v>
      </c>
      <c r="D1161" s="38" t="s">
        <v>367</v>
      </c>
      <c r="E1161" s="12">
        <v>5</v>
      </c>
      <c r="F1161" s="37">
        <v>0.50624999999999998</v>
      </c>
      <c r="G1161" s="12">
        <v>30</v>
      </c>
      <c r="H1161" s="12" t="s">
        <v>274</v>
      </c>
      <c r="I1161" s="38" t="str">
        <f>VLOOKUP(H1161,'Species List'!A$2:J$202,2,0)</f>
        <v>Princess Parrotfish</v>
      </c>
      <c r="J1161" s="38" t="str">
        <f>VLOOKUP(H1161,'Species List'!A$2:J$202,3,0)</f>
        <v>Scarus taeniopterus</v>
      </c>
      <c r="K1161" s="38" t="str">
        <f>VLOOKUP(H1161,'Species List'!A$2:J$202,4,0)</f>
        <v>Scaridae</v>
      </c>
      <c r="L1161" s="38" t="str">
        <f>VLOOKUP(H1161,'Species List'!A$2:J$202,5,0)</f>
        <v>Herbivore</v>
      </c>
      <c r="M1161" s="59">
        <v>14</v>
      </c>
      <c r="N1161" s="59">
        <v>1</v>
      </c>
      <c r="O1161" s="59" t="s">
        <v>368</v>
      </c>
      <c r="P1161" s="44">
        <f>VLOOKUP(H1161,'Species List'!A$2:J$202,6,0)</f>
        <v>3.3500000000000002E-2</v>
      </c>
      <c r="Q1161" s="44">
        <f>VLOOKUP(H1161,'Species List'!A$2:J$202,7,0)</f>
        <v>2.7086000000000001</v>
      </c>
      <c r="R1161" s="44">
        <f>VLOOKUP(H1161,'Species List'!A$2:J$202,8,0)</f>
        <v>-3.2256999999999998</v>
      </c>
      <c r="S1161" s="44">
        <f>VLOOKUP(H1161,'Species List'!A$2:J$202,9,0)</f>
        <v>2.3852000000000002</v>
      </c>
      <c r="T1161" s="44">
        <f t="shared" si="132"/>
        <v>42.603688875365265</v>
      </c>
      <c r="U1161" s="88">
        <f t="shared" si="130"/>
        <v>78.206813423753971</v>
      </c>
      <c r="V1161" s="91">
        <f t="shared" si="131"/>
        <v>78.206813423753971</v>
      </c>
    </row>
    <row r="1162" spans="1:22" ht="16">
      <c r="A1162" s="35">
        <v>2019</v>
      </c>
      <c r="B1162" s="36">
        <v>43542</v>
      </c>
      <c r="C1162" s="38" t="s">
        <v>397</v>
      </c>
      <c r="D1162" s="38" t="s">
        <v>367</v>
      </c>
      <c r="E1162" s="12">
        <v>5</v>
      </c>
      <c r="F1162" s="37">
        <v>0.50624999999999998</v>
      </c>
      <c r="G1162" s="12">
        <v>30</v>
      </c>
      <c r="H1162" s="12" t="s">
        <v>280</v>
      </c>
      <c r="I1162" s="38" t="str">
        <f>VLOOKUP(H1162,'Species List'!A$2:J$202,2,0)</f>
        <v>Redband Parrotfish</v>
      </c>
      <c r="J1162" s="38" t="str">
        <f>VLOOKUP(H1162,'Species List'!A$2:J$202,3,0)</f>
        <v>Sparisoma aurofrenatum</v>
      </c>
      <c r="K1162" s="38" t="str">
        <f>VLOOKUP(H1162,'Species List'!A$2:J$202,4,0)</f>
        <v>Scaridae</v>
      </c>
      <c r="L1162" s="38" t="str">
        <f>VLOOKUP(H1162,'Species List'!A$2:J$202,5,0)</f>
        <v>Herbivore</v>
      </c>
      <c r="M1162" s="59">
        <v>19</v>
      </c>
      <c r="N1162" s="59">
        <v>1</v>
      </c>
      <c r="O1162" s="59" t="s">
        <v>369</v>
      </c>
      <c r="P1162" s="44">
        <f>VLOOKUP(H1162,'Species List'!A$2:J$202,6,0)</f>
        <v>1.072E-2</v>
      </c>
      <c r="Q1162" s="44">
        <f>VLOOKUP(H1162,'Species List'!A$2:J$202,7,0)</f>
        <v>3.12</v>
      </c>
      <c r="R1162" s="44">
        <f>VLOOKUP(H1162,'Species List'!A$2:J$202,8,0)</f>
        <v>-4.0781000000000001</v>
      </c>
      <c r="S1162" s="44">
        <f>VLOOKUP(H1162,'Species List'!A$2:J$202,9,0)</f>
        <v>2.7437999999999998</v>
      </c>
      <c r="T1162" s="44">
        <f t="shared" si="132"/>
        <v>104.69019779399261</v>
      </c>
      <c r="U1162" s="88">
        <f t="shared" si="130"/>
        <v>149.3977752647418</v>
      </c>
      <c r="V1162" s="91">
        <f t="shared" si="131"/>
        <v>149.3977752647418</v>
      </c>
    </row>
    <row r="1163" spans="1:22" ht="16">
      <c r="A1163" s="35">
        <v>2019</v>
      </c>
      <c r="B1163" s="36">
        <v>43542</v>
      </c>
      <c r="C1163" s="38" t="s">
        <v>397</v>
      </c>
      <c r="D1163" s="38" t="s">
        <v>367</v>
      </c>
      <c r="E1163" s="12">
        <v>5</v>
      </c>
      <c r="F1163" s="37">
        <v>0.50624999999999998</v>
      </c>
      <c r="G1163" s="12">
        <v>30</v>
      </c>
      <c r="H1163" s="12" t="s">
        <v>281</v>
      </c>
      <c r="I1163" s="38" t="str">
        <f>VLOOKUP(H1163,'Species List'!A$2:J$202,2,0)</f>
        <v>Redtail Parrotfish</v>
      </c>
      <c r="J1163" s="38" t="str">
        <f>VLOOKUP(H1163,'Species List'!A$2:J$202,3,0)</f>
        <v>Sparisoma chrysopterum</v>
      </c>
      <c r="K1163" s="38" t="str">
        <f>VLOOKUP(H1163,'Species List'!A$2:J$202,4,0)</f>
        <v>Scaridae</v>
      </c>
      <c r="L1163" s="38" t="str">
        <f>VLOOKUP(H1163,'Species List'!A$2:J$202,5,0)</f>
        <v>Herbivore</v>
      </c>
      <c r="M1163" s="59">
        <v>30</v>
      </c>
      <c r="N1163" s="59">
        <v>1</v>
      </c>
      <c r="O1163" s="59" t="s">
        <v>368</v>
      </c>
      <c r="P1163" s="44">
        <f>VLOOKUP(H1163,'Species List'!A$2:J$202,6,0)</f>
        <v>1.072E-2</v>
      </c>
      <c r="Q1163" s="44">
        <f>VLOOKUP(H1163,'Species List'!A$2:J$202,7,0)</f>
        <v>3.09</v>
      </c>
      <c r="R1163" s="44">
        <f>VLOOKUP(H1163,'Species List'!A$2:J$202,8,0)</f>
        <v>-3.0508999999999999</v>
      </c>
      <c r="S1163" s="44">
        <f>VLOOKUP(H1163,'Species List'!A$2:J$202,9,0)</f>
        <v>2.3191999999999999</v>
      </c>
      <c r="T1163" s="44">
        <f t="shared" si="132"/>
        <v>393.09675834124738</v>
      </c>
      <c r="U1163" s="88">
        <f t="shared" si="130"/>
        <v>494.35577733610052</v>
      </c>
      <c r="V1163" s="91">
        <f t="shared" si="131"/>
        <v>494.35577733610052</v>
      </c>
    </row>
    <row r="1164" spans="1:22" ht="16">
      <c r="A1164" s="35">
        <v>2019</v>
      </c>
      <c r="B1164" s="36">
        <v>43542</v>
      </c>
      <c r="C1164" s="38" t="s">
        <v>397</v>
      </c>
      <c r="D1164" s="38" t="s">
        <v>367</v>
      </c>
      <c r="E1164" s="12">
        <v>5</v>
      </c>
      <c r="F1164" s="37">
        <v>0.50624999999999998</v>
      </c>
      <c r="G1164" s="12">
        <v>30</v>
      </c>
      <c r="H1164" s="12" t="s">
        <v>302</v>
      </c>
      <c r="I1164" s="38" t="str">
        <f>VLOOKUP(H1164,'Species List'!A$2:J$202,2,0)</f>
        <v>Stoplight Parrotfish</v>
      </c>
      <c r="J1164" s="38" t="str">
        <f>VLOOKUP(H1164,'Species List'!A$2:J$202,3,0)</f>
        <v>Sparisoma viride</v>
      </c>
      <c r="K1164" s="38" t="str">
        <f>VLOOKUP(H1164,'Species List'!A$2:J$202,4,0)</f>
        <v>Scaridae</v>
      </c>
      <c r="L1164" s="38" t="str">
        <f>VLOOKUP(H1164,'Species List'!A$2:J$202,5,0)</f>
        <v>Herbivore</v>
      </c>
      <c r="M1164" s="59">
        <v>20</v>
      </c>
      <c r="N1164" s="59">
        <v>1</v>
      </c>
      <c r="O1164" s="59" t="s">
        <v>368</v>
      </c>
      <c r="P1164" s="44">
        <f>VLOOKUP(H1164,'Species List'!A$2:J$202,6,0)</f>
        <v>1.38E-2</v>
      </c>
      <c r="Q1164" s="44">
        <f>VLOOKUP(H1164,'Species List'!A$2:J$202,7,0)</f>
        <v>3.04</v>
      </c>
      <c r="R1164" s="44">
        <f>VLOOKUP(H1164,'Species List'!A$2:J$202,8,0)</f>
        <v>-4.4317000000000002</v>
      </c>
      <c r="S1164" s="44">
        <f>VLOOKUP(H1164,'Species List'!A$2:J$202,9,0)</f>
        <v>2.9051</v>
      </c>
      <c r="T1164" s="44">
        <f t="shared" si="132"/>
        <v>124.45440510662077</v>
      </c>
      <c r="U1164" s="88">
        <f t="shared" si="130"/>
        <v>179.06975540636282</v>
      </c>
      <c r="V1164" s="91">
        <f t="shared" si="131"/>
        <v>179.06975540636282</v>
      </c>
    </row>
    <row r="1165" spans="1:22" ht="16">
      <c r="A1165" s="35">
        <v>2019</v>
      </c>
      <c r="B1165" s="36">
        <v>43542</v>
      </c>
      <c r="C1165" s="38" t="s">
        <v>397</v>
      </c>
      <c r="D1165" s="38" t="s">
        <v>367</v>
      </c>
      <c r="E1165" s="12">
        <v>5</v>
      </c>
      <c r="F1165" s="37">
        <v>0.50624999999999998</v>
      </c>
      <c r="G1165" s="12">
        <v>30</v>
      </c>
      <c r="H1165" s="12" t="s">
        <v>302</v>
      </c>
      <c r="I1165" s="38" t="str">
        <f>VLOOKUP(H1165,'Species List'!A$2:J$202,2,0)</f>
        <v>Stoplight Parrotfish</v>
      </c>
      <c r="J1165" s="38" t="str">
        <f>VLOOKUP(H1165,'Species List'!A$2:J$202,3,0)</f>
        <v>Sparisoma viride</v>
      </c>
      <c r="K1165" s="38" t="str">
        <f>VLOOKUP(H1165,'Species List'!A$2:J$202,4,0)</f>
        <v>Scaridae</v>
      </c>
      <c r="L1165" s="38" t="str">
        <f>VLOOKUP(H1165,'Species List'!A$2:J$202,5,0)</f>
        <v>Herbivore</v>
      </c>
      <c r="M1165" s="59">
        <v>19</v>
      </c>
      <c r="N1165" s="59">
        <v>1</v>
      </c>
      <c r="O1165" s="59" t="s">
        <v>368</v>
      </c>
      <c r="P1165" s="44">
        <f>VLOOKUP(H1165,'Species List'!A$2:J$202,6,0)</f>
        <v>1.38E-2</v>
      </c>
      <c r="Q1165" s="44">
        <f>VLOOKUP(H1165,'Species List'!A$2:J$202,7,0)</f>
        <v>3.04</v>
      </c>
      <c r="R1165" s="44">
        <f>VLOOKUP(H1165,'Species List'!A$2:J$202,8,0)</f>
        <v>-4.4317000000000002</v>
      </c>
      <c r="S1165" s="44">
        <f>VLOOKUP(H1165,'Species List'!A$2:J$202,9,0)</f>
        <v>2.9051</v>
      </c>
      <c r="T1165" s="44">
        <f t="shared" si="132"/>
        <v>106.48539183224881</v>
      </c>
      <c r="U1165" s="88">
        <f t="shared" si="130"/>
        <v>154.2790962414671</v>
      </c>
      <c r="V1165" s="91">
        <f t="shared" si="131"/>
        <v>154.2790962414671</v>
      </c>
    </row>
    <row r="1166" spans="1:22" ht="16">
      <c r="A1166" s="35">
        <v>2019</v>
      </c>
      <c r="B1166" s="36">
        <v>43542</v>
      </c>
      <c r="C1166" s="38" t="s">
        <v>397</v>
      </c>
      <c r="D1166" s="38" t="s">
        <v>367</v>
      </c>
      <c r="E1166" s="12">
        <v>5</v>
      </c>
      <c r="F1166" s="37">
        <v>0.50624999999999998</v>
      </c>
      <c r="G1166" s="12">
        <v>30</v>
      </c>
      <c r="H1166" s="12" t="s">
        <v>302</v>
      </c>
      <c r="I1166" s="38" t="str">
        <f>VLOOKUP(H1166,'Species List'!A$2:J$202,2,0)</f>
        <v>Stoplight Parrotfish</v>
      </c>
      <c r="J1166" s="38" t="str">
        <f>VLOOKUP(H1166,'Species List'!A$2:J$202,3,0)</f>
        <v>Sparisoma viride</v>
      </c>
      <c r="K1166" s="38" t="str">
        <f>VLOOKUP(H1166,'Species List'!A$2:J$202,4,0)</f>
        <v>Scaridae</v>
      </c>
      <c r="L1166" s="38" t="str">
        <f>VLOOKUP(H1166,'Species List'!A$2:J$202,5,0)</f>
        <v>Herbivore</v>
      </c>
      <c r="M1166" s="59">
        <v>24</v>
      </c>
      <c r="N1166" s="59">
        <v>1</v>
      </c>
      <c r="O1166" s="59" t="s">
        <v>368</v>
      </c>
      <c r="P1166" s="44">
        <f>VLOOKUP(H1166,'Species List'!A$2:J$202,6,0)</f>
        <v>1.38E-2</v>
      </c>
      <c r="Q1166" s="44">
        <f>VLOOKUP(H1166,'Species List'!A$2:J$202,7,0)</f>
        <v>3.04</v>
      </c>
      <c r="R1166" s="44">
        <f>VLOOKUP(H1166,'Species List'!A$2:J$202,8,0)</f>
        <v>-4.4317000000000002</v>
      </c>
      <c r="S1166" s="44">
        <f>VLOOKUP(H1166,'Species List'!A$2:J$202,9,0)</f>
        <v>2.9051</v>
      </c>
      <c r="T1166" s="44">
        <f t="shared" si="132"/>
        <v>216.63132757933843</v>
      </c>
      <c r="U1166" s="88">
        <f t="shared" si="130"/>
        <v>304.12468932899543</v>
      </c>
      <c r="V1166" s="91">
        <f t="shared" si="131"/>
        <v>304.12468932899543</v>
      </c>
    </row>
    <row r="1167" spans="1:22" ht="16">
      <c r="A1167" s="35">
        <v>2019</v>
      </c>
      <c r="B1167" s="36">
        <v>43542</v>
      </c>
      <c r="C1167" s="38" t="s">
        <v>397</v>
      </c>
      <c r="D1167" s="38" t="s">
        <v>367</v>
      </c>
      <c r="E1167" s="12">
        <v>5</v>
      </c>
      <c r="F1167" s="37">
        <v>0.50624999999999998</v>
      </c>
      <c r="G1167" s="12">
        <v>30</v>
      </c>
      <c r="H1167" s="12" t="s">
        <v>302</v>
      </c>
      <c r="I1167" s="38" t="str">
        <f>VLOOKUP(H1167,'Species List'!A$2:J$202,2,0)</f>
        <v>Stoplight Parrotfish</v>
      </c>
      <c r="J1167" s="38" t="str">
        <f>VLOOKUP(H1167,'Species List'!A$2:J$202,3,0)</f>
        <v>Sparisoma viride</v>
      </c>
      <c r="K1167" s="38" t="str">
        <f>VLOOKUP(H1167,'Species List'!A$2:J$202,4,0)</f>
        <v>Scaridae</v>
      </c>
      <c r="L1167" s="38" t="str">
        <f>VLOOKUP(H1167,'Species List'!A$2:J$202,5,0)</f>
        <v>Herbivore</v>
      </c>
      <c r="M1167" s="59">
        <v>15</v>
      </c>
      <c r="N1167" s="59">
        <v>1</v>
      </c>
      <c r="O1167" s="59"/>
      <c r="P1167" s="44">
        <f>VLOOKUP(H1167,'Species List'!A$2:J$202,6,0)</f>
        <v>1.38E-2</v>
      </c>
      <c r="Q1167" s="44">
        <f>VLOOKUP(H1167,'Species List'!A$2:J$202,7,0)</f>
        <v>3.04</v>
      </c>
      <c r="R1167" s="44">
        <f>VLOOKUP(H1167,'Species List'!A$2:J$202,8,0)</f>
        <v>-4.4317000000000002</v>
      </c>
      <c r="S1167" s="44">
        <f>VLOOKUP(H1167,'Species List'!A$2:J$202,9,0)</f>
        <v>2.9051</v>
      </c>
      <c r="T1167" s="44">
        <f t="shared" si="132"/>
        <v>51.903484390238546</v>
      </c>
      <c r="U1167" s="88">
        <f t="shared" si="130"/>
        <v>77.635922295629129</v>
      </c>
      <c r="V1167" s="91">
        <f t="shared" si="131"/>
        <v>77.635922295629129</v>
      </c>
    </row>
    <row r="1168" spans="1:22" ht="16">
      <c r="A1168" s="35">
        <v>2019</v>
      </c>
      <c r="B1168" s="36">
        <v>43542</v>
      </c>
      <c r="C1168" s="38" t="s">
        <v>397</v>
      </c>
      <c r="D1168" s="38" t="s">
        <v>367</v>
      </c>
      <c r="E1168" s="12">
        <v>5</v>
      </c>
      <c r="F1168" s="37">
        <v>0.50624999999999998</v>
      </c>
      <c r="G1168" s="12">
        <v>30</v>
      </c>
      <c r="H1168" s="12" t="s">
        <v>280</v>
      </c>
      <c r="I1168" s="38" t="str">
        <f>VLOOKUP(H1168,'Species List'!A$2:J$202,2,0)</f>
        <v>Redband Parrotfish</v>
      </c>
      <c r="J1168" s="38" t="str">
        <f>VLOOKUP(H1168,'Species List'!A$2:J$202,3,0)</f>
        <v>Sparisoma aurofrenatum</v>
      </c>
      <c r="K1168" s="38" t="str">
        <f>VLOOKUP(H1168,'Species List'!A$2:J$202,4,0)</f>
        <v>Scaridae</v>
      </c>
      <c r="L1168" s="38" t="str">
        <f>VLOOKUP(H1168,'Species List'!A$2:J$202,5,0)</f>
        <v>Herbivore</v>
      </c>
      <c r="M1168" s="59">
        <v>15</v>
      </c>
      <c r="N1168" s="59">
        <v>1</v>
      </c>
      <c r="O1168" s="59" t="s">
        <v>368</v>
      </c>
      <c r="P1168" s="44">
        <f>VLOOKUP(H1168,'Species List'!A$2:J$202,6,0)</f>
        <v>1.072E-2</v>
      </c>
      <c r="Q1168" s="44">
        <f>VLOOKUP(H1168,'Species List'!A$2:J$202,7,0)</f>
        <v>3.12</v>
      </c>
      <c r="R1168" s="44">
        <f>VLOOKUP(H1168,'Species List'!A$2:J$202,8,0)</f>
        <v>-4.0781000000000001</v>
      </c>
      <c r="S1168" s="44">
        <f>VLOOKUP(H1168,'Species List'!A$2:J$202,9,0)</f>
        <v>2.7437999999999998</v>
      </c>
      <c r="T1168" s="44">
        <f t="shared" si="132"/>
        <v>50.072527485111436</v>
      </c>
      <c r="U1168" s="88">
        <f t="shared" si="130"/>
        <v>78.101467931149301</v>
      </c>
      <c r="V1168" s="91">
        <f t="shared" si="131"/>
        <v>78.101467931149301</v>
      </c>
    </row>
    <row r="1169" spans="1:22" ht="16">
      <c r="A1169" s="35">
        <v>2019</v>
      </c>
      <c r="B1169" s="36">
        <v>43542</v>
      </c>
      <c r="C1169" s="38" t="s">
        <v>397</v>
      </c>
      <c r="D1169" s="38" t="s">
        <v>367</v>
      </c>
      <c r="E1169" s="12">
        <v>5</v>
      </c>
      <c r="F1169" s="37">
        <v>0.50624999999999998</v>
      </c>
      <c r="G1169" s="12">
        <v>30</v>
      </c>
      <c r="H1169" s="12" t="s">
        <v>274</v>
      </c>
      <c r="I1169" s="38" t="str">
        <f>VLOOKUP(H1169,'Species List'!A$2:J$202,2,0)</f>
        <v>Princess Parrotfish</v>
      </c>
      <c r="J1169" s="38" t="str">
        <f>VLOOKUP(H1169,'Species List'!A$2:J$202,3,0)</f>
        <v>Scarus taeniopterus</v>
      </c>
      <c r="K1169" s="38" t="str">
        <f>VLOOKUP(H1169,'Species List'!A$2:J$202,4,0)</f>
        <v>Scaridae</v>
      </c>
      <c r="L1169" s="38" t="str">
        <f>VLOOKUP(H1169,'Species List'!A$2:J$202,5,0)</f>
        <v>Herbivore</v>
      </c>
      <c r="M1169" s="59">
        <v>16</v>
      </c>
      <c r="N1169" s="59">
        <v>1</v>
      </c>
      <c r="O1169" s="59" t="s">
        <v>368</v>
      </c>
      <c r="P1169" s="44">
        <f>VLOOKUP(H1169,'Species List'!A$2:J$202,6,0)</f>
        <v>3.3500000000000002E-2</v>
      </c>
      <c r="Q1169" s="44">
        <f>VLOOKUP(H1169,'Species List'!A$2:J$202,7,0)</f>
        <v>2.7086000000000001</v>
      </c>
      <c r="R1169" s="44">
        <f>VLOOKUP(H1169,'Species List'!A$2:J$202,8,0)</f>
        <v>-3.2256999999999998</v>
      </c>
      <c r="S1169" s="44">
        <f>VLOOKUP(H1169,'Species List'!A$2:J$202,9,0)</f>
        <v>2.3852000000000002</v>
      </c>
      <c r="T1169" s="44">
        <f t="shared" si="132"/>
        <v>61.167987518884857</v>
      </c>
      <c r="U1169" s="88">
        <f t="shared" si="130"/>
        <v>107.53924488293569</v>
      </c>
      <c r="V1169" s="91">
        <f t="shared" si="131"/>
        <v>107.53924488293569</v>
      </c>
    </row>
    <row r="1170" spans="1:22" ht="16">
      <c r="A1170" s="35">
        <v>2019</v>
      </c>
      <c r="B1170" s="36">
        <v>43542</v>
      </c>
      <c r="C1170" s="38" t="s">
        <v>397</v>
      </c>
      <c r="D1170" s="38" t="s">
        <v>367</v>
      </c>
      <c r="E1170" s="12">
        <v>5</v>
      </c>
      <c r="F1170" s="37">
        <v>0.50624999999999998</v>
      </c>
      <c r="G1170" s="12">
        <v>30</v>
      </c>
      <c r="H1170" s="12" t="s">
        <v>280</v>
      </c>
      <c r="I1170" s="38" t="str">
        <f>VLOOKUP(H1170,'Species List'!A$2:J$202,2,0)</f>
        <v>Redband Parrotfish</v>
      </c>
      <c r="J1170" s="38" t="str">
        <f>VLOOKUP(H1170,'Species List'!A$2:J$202,3,0)</f>
        <v>Sparisoma aurofrenatum</v>
      </c>
      <c r="K1170" s="38" t="str">
        <f>VLOOKUP(H1170,'Species List'!A$2:J$202,4,0)</f>
        <v>Scaridae</v>
      </c>
      <c r="L1170" s="38" t="str">
        <f>VLOOKUP(H1170,'Species List'!A$2:J$202,5,0)</f>
        <v>Herbivore</v>
      </c>
      <c r="M1170" s="59">
        <v>11</v>
      </c>
      <c r="N1170" s="59">
        <v>1</v>
      </c>
      <c r="O1170" s="59" t="s">
        <v>368</v>
      </c>
      <c r="P1170" s="44">
        <f>VLOOKUP(H1170,'Species List'!A$2:J$202,6,0)</f>
        <v>1.072E-2</v>
      </c>
      <c r="Q1170" s="44">
        <f>VLOOKUP(H1170,'Species List'!A$2:J$202,7,0)</f>
        <v>3.12</v>
      </c>
      <c r="R1170" s="44">
        <f>VLOOKUP(H1170,'Species List'!A$2:J$202,8,0)</f>
        <v>-4.0781000000000001</v>
      </c>
      <c r="S1170" s="44">
        <f>VLOOKUP(H1170,'Species List'!A$2:J$202,9,0)</f>
        <v>2.7437999999999998</v>
      </c>
      <c r="T1170" s="44">
        <f t="shared" si="132"/>
        <v>19.025670149233743</v>
      </c>
      <c r="U1170" s="88">
        <f t="shared" si="130"/>
        <v>33.348265430255303</v>
      </c>
      <c r="V1170" s="91">
        <f t="shared" si="131"/>
        <v>33.348265430255303</v>
      </c>
    </row>
    <row r="1171" spans="1:22" ht="16">
      <c r="A1171" s="35">
        <v>2019</v>
      </c>
      <c r="B1171" s="36">
        <v>43542</v>
      </c>
      <c r="C1171" s="38" t="s">
        <v>397</v>
      </c>
      <c r="D1171" s="38" t="s">
        <v>367</v>
      </c>
      <c r="E1171" s="12">
        <v>5</v>
      </c>
      <c r="F1171" s="37">
        <v>0.50624999999999998</v>
      </c>
      <c r="G1171" s="12">
        <v>30</v>
      </c>
      <c r="H1171" s="12" t="s">
        <v>277</v>
      </c>
      <c r="I1171" s="38" t="str">
        <f>VLOOKUP(H1171,'Species List'!A$2:J$202,2,0)</f>
        <v>Queen Parrotfish</v>
      </c>
      <c r="J1171" s="38" t="str">
        <f>VLOOKUP(H1171,'Species List'!A$2:J$202,3,0)</f>
        <v>Scarus vetula</v>
      </c>
      <c r="K1171" s="38" t="str">
        <f>VLOOKUP(H1171,'Species List'!A$2:J$202,4,0)</f>
        <v>Scaridae</v>
      </c>
      <c r="L1171" s="38" t="str">
        <f>VLOOKUP(H1171,'Species List'!A$2:J$202,5,0)</f>
        <v>Herbivore</v>
      </c>
      <c r="M1171" s="59">
        <v>26</v>
      </c>
      <c r="N1171" s="59">
        <v>1</v>
      </c>
      <c r="O1171" s="59" t="s">
        <v>368</v>
      </c>
      <c r="P1171" s="44">
        <f>VLOOKUP(H1171,'Species List'!A$2:J$202,6,0)</f>
        <v>1.38E-2</v>
      </c>
      <c r="Q1171" s="44">
        <f>VLOOKUP(H1171,'Species List'!A$2:J$202,7,0)</f>
        <v>3.03</v>
      </c>
      <c r="R1171" s="44">
        <f>VLOOKUP(H1171,'Species List'!A$2:J$202,8,0)</f>
        <v>-5.0162000000000004</v>
      </c>
      <c r="S1171" s="44">
        <f>VLOOKUP(H1171,'Species List'!A$2:J$202,9,0)</f>
        <v>3.1109</v>
      </c>
      <c r="T1171" s="44">
        <f t="shared" si="132"/>
        <v>267.45352779811407</v>
      </c>
      <c r="U1171" s="88">
        <f t="shared" si="130"/>
        <v>313.71883111439962</v>
      </c>
      <c r="V1171" s="91">
        <f t="shared" si="131"/>
        <v>313.71883111439962</v>
      </c>
    </row>
    <row r="1172" spans="1:22" ht="16">
      <c r="A1172" s="35">
        <v>2019</v>
      </c>
      <c r="B1172" s="36">
        <v>43542</v>
      </c>
      <c r="C1172" s="38" t="s">
        <v>397</v>
      </c>
      <c r="D1172" s="38" t="s">
        <v>367</v>
      </c>
      <c r="E1172" s="12">
        <v>5</v>
      </c>
      <c r="F1172" s="37">
        <v>0.50624999999999998</v>
      </c>
      <c r="G1172" s="12">
        <v>30</v>
      </c>
      <c r="H1172" s="12" t="s">
        <v>247</v>
      </c>
      <c r="I1172" s="38" t="str">
        <f>VLOOKUP(H1172,'Species List'!A$2:J$202,2,0)</f>
        <v>Creole Wrasse</v>
      </c>
      <c r="J1172" s="38" t="str">
        <f>VLOOKUP(H1172,'Species List'!A$2:J$202,3,0)</f>
        <v>Clepticus parrae</v>
      </c>
      <c r="K1172" s="38" t="str">
        <f>VLOOKUP(H1172,'Species List'!A$2:J$202,4,0)</f>
        <v>Labridae</v>
      </c>
      <c r="L1172" s="38" t="str">
        <f>VLOOKUP(H1172,'Species List'!A$2:J$202,5,0)</f>
        <v>Planktivore</v>
      </c>
      <c r="M1172" s="59">
        <v>19</v>
      </c>
      <c r="N1172" s="59">
        <v>1</v>
      </c>
      <c r="O1172" s="59"/>
      <c r="P1172" s="44">
        <f>VLOOKUP(H1172,'Species List'!A$2:J$202,6,0)</f>
        <v>9.5499999999999995E-3</v>
      </c>
      <c r="Q1172" s="44">
        <f>VLOOKUP(H1172,'Species List'!A$2:J$202,7,0)</f>
        <v>3.05</v>
      </c>
      <c r="R1172" s="44" t="str">
        <f>VLOOKUP(H1172,'Species List'!A$2:J$202,8,0)</f>
        <v>NA</v>
      </c>
      <c r="S1172" s="44" t="str">
        <f>VLOOKUP(H1172,'Species List'!A$2:J$202,9,0)</f>
        <v>NA</v>
      </c>
      <c r="T1172" s="44">
        <f t="shared" si="132"/>
        <v>75.893023407959475</v>
      </c>
      <c r="U1172" s="87" t="s">
        <v>450</v>
      </c>
      <c r="V1172" s="91">
        <f t="shared" ref="V1172:V1188" si="133">N1172*T1172</f>
        <v>75.893023407959475</v>
      </c>
    </row>
    <row r="1173" spans="1:22" ht="16">
      <c r="A1173" s="35">
        <v>2019</v>
      </c>
      <c r="B1173" s="36">
        <v>43542</v>
      </c>
      <c r="C1173" s="38" t="s">
        <v>397</v>
      </c>
      <c r="D1173" s="38" t="s">
        <v>367</v>
      </c>
      <c r="E1173" s="12">
        <v>5</v>
      </c>
      <c r="F1173" s="37">
        <v>0.50624999999999998</v>
      </c>
      <c r="G1173" s="12">
        <v>30</v>
      </c>
      <c r="H1173" s="12" t="s">
        <v>239</v>
      </c>
      <c r="I1173" s="38" t="str">
        <f>VLOOKUP(H1173,'Species List'!A$2:J$202,2,0)</f>
        <v>Brown Chromis</v>
      </c>
      <c r="J1173" s="38" t="str">
        <f>VLOOKUP(H1173,'Species List'!A$2:J$202,3,0)</f>
        <v>Chromis multilineata</v>
      </c>
      <c r="K1173" s="38" t="str">
        <f>VLOOKUP(H1173,'Species List'!A$2:J$202,4,0)</f>
        <v>Pomacentridae</v>
      </c>
      <c r="L1173" s="38" t="str">
        <f>VLOOKUP(H1173,'Species List'!A$2:J$202,5,0)</f>
        <v>Planktivore</v>
      </c>
      <c r="M1173" s="59">
        <v>14</v>
      </c>
      <c r="N1173" s="59">
        <v>15</v>
      </c>
      <c r="O1173" s="59"/>
      <c r="P1173" s="44">
        <f>VLOOKUP(H1173,'Species List'!A$2:J$202,6,0)</f>
        <v>1.4789999999999999E-2</v>
      </c>
      <c r="Q1173" s="44">
        <f>VLOOKUP(H1173,'Species List'!A$2:J$202,7,0)</f>
        <v>2.98</v>
      </c>
      <c r="R1173" s="44" t="str">
        <f>VLOOKUP(H1173,'Species List'!A$2:J$202,8,0)</f>
        <v>NA</v>
      </c>
      <c r="S1173" s="44" t="str">
        <f>VLOOKUP(H1173,'Species List'!A$2:J$202,9,0)</f>
        <v>NA</v>
      </c>
      <c r="T1173" s="44">
        <f t="shared" si="132"/>
        <v>38.49725114809862</v>
      </c>
      <c r="U1173" s="87" t="s">
        <v>450</v>
      </c>
      <c r="V1173" s="91">
        <f t="shared" si="133"/>
        <v>577.45876722147932</v>
      </c>
    </row>
    <row r="1174" spans="1:22" ht="16">
      <c r="A1174" s="35">
        <v>2019</v>
      </c>
      <c r="B1174" s="36">
        <v>43542</v>
      </c>
      <c r="C1174" s="38" t="s">
        <v>397</v>
      </c>
      <c r="D1174" s="38" t="s">
        <v>367</v>
      </c>
      <c r="E1174" s="12">
        <v>6</v>
      </c>
      <c r="F1174" s="37">
        <v>0.51388888888888895</v>
      </c>
      <c r="G1174" s="12">
        <v>30</v>
      </c>
      <c r="H1174" s="12" t="s">
        <v>236</v>
      </c>
      <c r="I1174" s="38" t="str">
        <f>VLOOKUP(H1174,'Species List'!A$2:J$202,2,0)</f>
        <v>Blue Striped Grunt</v>
      </c>
      <c r="J1174" s="38" t="str">
        <f>VLOOKUP(H1174,'Species List'!A$2:J$202,3,0)</f>
        <v>Haemulon sciurus</v>
      </c>
      <c r="K1174" s="38" t="str">
        <f>VLOOKUP(H1174,'Species List'!A$2:J$202,4,0)</f>
        <v>Haemulidae</v>
      </c>
      <c r="L1174" s="38" t="str">
        <f>VLOOKUP(H1174,'Species List'!A$2:J$202,5,0)</f>
        <v>Carnivore</v>
      </c>
      <c r="M1174" s="59">
        <v>26</v>
      </c>
      <c r="N1174" s="59">
        <v>1</v>
      </c>
      <c r="O1174" s="59"/>
      <c r="P1174" s="44">
        <f>VLOOKUP(H1174,'Species List'!A$2:J$202,6,0)</f>
        <v>1.549E-2</v>
      </c>
      <c r="Q1174" s="44">
        <f>VLOOKUP(H1174,'Species List'!A$2:J$202,7,0)</f>
        <v>2.98</v>
      </c>
      <c r="R1174" s="44" t="str">
        <f>VLOOKUP(H1174,'Species List'!A$2:J$202,8,0)</f>
        <v>NA</v>
      </c>
      <c r="S1174" s="44" t="str">
        <f>VLOOKUP(H1174,'Species List'!A$2:J$202,9,0)</f>
        <v>NA</v>
      </c>
      <c r="T1174" s="44">
        <f t="shared" si="132"/>
        <v>255.07740771257104</v>
      </c>
      <c r="U1174" s="87" t="s">
        <v>450</v>
      </c>
      <c r="V1174" s="91">
        <f t="shared" si="133"/>
        <v>255.07740771257104</v>
      </c>
    </row>
    <row r="1175" spans="1:22" ht="16">
      <c r="A1175" s="35">
        <v>2019</v>
      </c>
      <c r="B1175" s="36">
        <v>43542</v>
      </c>
      <c r="C1175" s="38" t="s">
        <v>397</v>
      </c>
      <c r="D1175" s="38" t="s">
        <v>367</v>
      </c>
      <c r="E1175" s="12">
        <v>6</v>
      </c>
      <c r="F1175" s="37">
        <v>0.51388888888888895</v>
      </c>
      <c r="G1175" s="12">
        <v>30</v>
      </c>
      <c r="H1175" s="12" t="s">
        <v>286</v>
      </c>
      <c r="I1175" s="38" t="str">
        <f>VLOOKUP(H1175,'Species List'!A$2:J$202,2,0)</f>
        <v>Schoolmaster snapper</v>
      </c>
      <c r="J1175" s="38" t="str">
        <f>VLOOKUP(H1175,'Species List'!A$2:J$202,3,0)</f>
        <v>Lutjanus apodus</v>
      </c>
      <c r="K1175" s="38" t="str">
        <f>VLOOKUP(H1175,'Species List'!A$2:J$202,4,0)</f>
        <v>Lutjanidae</v>
      </c>
      <c r="L1175" s="38" t="str">
        <f>VLOOKUP(H1175,'Species List'!A$2:J$202,5,0)</f>
        <v>Carnivore</v>
      </c>
      <c r="M1175" s="59">
        <v>24</v>
      </c>
      <c r="N1175" s="59">
        <v>1</v>
      </c>
      <c r="O1175" s="59"/>
      <c r="P1175" s="44">
        <f>VLOOKUP(H1175,'Species List'!A$2:J$202,6,0)</f>
        <v>1.413E-2</v>
      </c>
      <c r="Q1175" s="44">
        <f>VLOOKUP(H1175,'Species List'!A$2:J$202,7,0)</f>
        <v>2.98</v>
      </c>
      <c r="R1175" s="44" t="str">
        <f>VLOOKUP(H1175,'Species List'!A$2:J$202,8,0)</f>
        <v>NA</v>
      </c>
      <c r="S1175" s="44" t="str">
        <f>VLOOKUP(H1175,'Species List'!A$2:J$202,9,0)</f>
        <v>NA</v>
      </c>
      <c r="T1175" s="44">
        <f t="shared" si="132"/>
        <v>183.30388184120486</v>
      </c>
      <c r="U1175" s="87" t="s">
        <v>450</v>
      </c>
      <c r="V1175" s="91">
        <f t="shared" si="133"/>
        <v>183.30388184120486</v>
      </c>
    </row>
    <row r="1176" spans="1:22" ht="16">
      <c r="A1176" s="35">
        <v>2019</v>
      </c>
      <c r="B1176" s="36">
        <v>43542</v>
      </c>
      <c r="C1176" s="38" t="s">
        <v>397</v>
      </c>
      <c r="D1176" s="38" t="s">
        <v>367</v>
      </c>
      <c r="E1176" s="12">
        <v>6</v>
      </c>
      <c r="F1176" s="37">
        <v>0.51388888888888895</v>
      </c>
      <c r="G1176" s="12">
        <v>30</v>
      </c>
      <c r="H1176" s="12" t="s">
        <v>286</v>
      </c>
      <c r="I1176" s="38" t="str">
        <f>VLOOKUP(H1176,'Species List'!A$2:J$202,2,0)</f>
        <v>Schoolmaster snapper</v>
      </c>
      <c r="J1176" s="38" t="str">
        <f>VLOOKUP(H1176,'Species List'!A$2:J$202,3,0)</f>
        <v>Lutjanus apodus</v>
      </c>
      <c r="K1176" s="38" t="str">
        <f>VLOOKUP(H1176,'Species List'!A$2:J$202,4,0)</f>
        <v>Lutjanidae</v>
      </c>
      <c r="L1176" s="38" t="str">
        <f>VLOOKUP(H1176,'Species List'!A$2:J$202,5,0)</f>
        <v>Carnivore</v>
      </c>
      <c r="M1176" s="59">
        <v>32</v>
      </c>
      <c r="N1176" s="59">
        <v>1</v>
      </c>
      <c r="O1176" s="59"/>
      <c r="P1176" s="44">
        <f>VLOOKUP(H1176,'Species List'!A$2:J$202,6,0)</f>
        <v>1.413E-2</v>
      </c>
      <c r="Q1176" s="44">
        <f>VLOOKUP(H1176,'Species List'!A$2:J$202,7,0)</f>
        <v>2.98</v>
      </c>
      <c r="R1176" s="44" t="str">
        <f>VLOOKUP(H1176,'Species List'!A$2:J$202,8,0)</f>
        <v>NA</v>
      </c>
      <c r="S1176" s="44" t="str">
        <f>VLOOKUP(H1176,'Species List'!A$2:J$202,9,0)</f>
        <v>NA</v>
      </c>
      <c r="T1176" s="44">
        <f t="shared" si="132"/>
        <v>432.00532219216183</v>
      </c>
      <c r="U1176" s="87" t="s">
        <v>450</v>
      </c>
      <c r="V1176" s="91">
        <f t="shared" si="133"/>
        <v>432.00532219216183</v>
      </c>
    </row>
    <row r="1177" spans="1:22" ht="16">
      <c r="A1177" s="35">
        <v>2019</v>
      </c>
      <c r="B1177" s="36">
        <v>43542</v>
      </c>
      <c r="C1177" s="38" t="s">
        <v>397</v>
      </c>
      <c r="D1177" s="38" t="s">
        <v>367</v>
      </c>
      <c r="E1177" s="12">
        <v>6</v>
      </c>
      <c r="F1177" s="37">
        <v>0.51388888888888895</v>
      </c>
      <c r="G1177" s="12">
        <v>30</v>
      </c>
      <c r="H1177" s="12" t="s">
        <v>252</v>
      </c>
      <c r="I1177" s="38" t="str">
        <f>VLOOKUP(H1177,'Species List'!A$2:J$202,2,0)</f>
        <v>French Angelfish</v>
      </c>
      <c r="J1177" s="38" t="str">
        <f>VLOOKUP(H1177,'Species List'!A$2:J$202,3,0)</f>
        <v>Pomacanthus paru</v>
      </c>
      <c r="K1177" s="38" t="str">
        <f>VLOOKUP(H1177,'Species List'!A$2:J$202,4,0)</f>
        <v>Pomacanthidae</v>
      </c>
      <c r="L1177" s="38" t="str">
        <f>VLOOKUP(H1177,'Species List'!A$2:J$202,5,0)</f>
        <v>Carnivore</v>
      </c>
      <c r="M1177" s="59">
        <v>20</v>
      </c>
      <c r="N1177" s="59">
        <v>1</v>
      </c>
      <c r="O1177" s="59"/>
      <c r="P1177" s="44">
        <f>VLOOKUP(H1177,'Species List'!A$2:J$202,6,0)</f>
        <v>3.09E-2</v>
      </c>
      <c r="Q1177" s="44">
        <f>VLOOKUP(H1177,'Species List'!A$2:J$202,7,0)</f>
        <v>2.95</v>
      </c>
      <c r="R1177" s="44" t="str">
        <f>VLOOKUP(H1177,'Species List'!A$2:J$202,8,0)</f>
        <v>NA</v>
      </c>
      <c r="S1177" s="44" t="str">
        <f>VLOOKUP(H1177,'Species List'!A$2:J$202,9,0)</f>
        <v>NA</v>
      </c>
      <c r="T1177" s="44">
        <f t="shared" si="132"/>
        <v>212.81241818680488</v>
      </c>
      <c r="U1177" s="87" t="s">
        <v>450</v>
      </c>
      <c r="V1177" s="91">
        <f t="shared" si="133"/>
        <v>212.81241818680488</v>
      </c>
    </row>
    <row r="1178" spans="1:22" ht="16">
      <c r="A1178" s="35">
        <v>2019</v>
      </c>
      <c r="B1178" s="36">
        <v>43542</v>
      </c>
      <c r="C1178" s="38" t="s">
        <v>397</v>
      </c>
      <c r="D1178" s="38" t="s">
        <v>367</v>
      </c>
      <c r="E1178" s="12">
        <v>6</v>
      </c>
      <c r="F1178" s="37">
        <v>0.51388888888888895</v>
      </c>
      <c r="G1178" s="12">
        <v>30</v>
      </c>
      <c r="H1178" s="12" t="s">
        <v>246</v>
      </c>
      <c r="I1178" s="38" t="str">
        <f>VLOOKUP(H1178,'Species List'!A$2:J$202,2,0)</f>
        <v>Creole Fish</v>
      </c>
      <c r="J1178" s="38" t="str">
        <f>VLOOKUP(H1178,'Species List'!A$2:J$202,3,0)</f>
        <v>Paranthias furcifer</v>
      </c>
      <c r="K1178" s="38" t="str">
        <f>VLOOKUP(H1178,'Species List'!A$2:J$202,4,0)</f>
        <v>Serranidae</v>
      </c>
      <c r="L1178" s="38" t="str">
        <f>VLOOKUP(H1178,'Species List'!A$2:J$202,5,0)</f>
        <v>Carnivore</v>
      </c>
      <c r="M1178" s="59">
        <v>19</v>
      </c>
      <c r="N1178" s="59">
        <v>10</v>
      </c>
      <c r="O1178" s="59"/>
      <c r="P1178" s="44">
        <f>VLOOKUP(H1178,'Species List'!A$2:J$202,6,0)</f>
        <v>1.35E-2</v>
      </c>
      <c r="Q1178" s="44">
        <f>VLOOKUP(H1178,'Species List'!A$2:J$202,7,0)</f>
        <v>3.0430000000000001</v>
      </c>
      <c r="R1178" s="44" t="str">
        <f>VLOOKUP(H1178,'Species List'!A$2:J$202,8,0)</f>
        <v>NA</v>
      </c>
      <c r="S1178" s="44" t="str">
        <f>VLOOKUP(H1178,'Species List'!A$2:J$202,9,0)</f>
        <v>NA</v>
      </c>
      <c r="T1178" s="44">
        <f t="shared" si="132"/>
        <v>105.09473905509115</v>
      </c>
      <c r="U1178" s="87" t="s">
        <v>450</v>
      </c>
      <c r="V1178" s="91">
        <f t="shared" si="133"/>
        <v>1050.9473905509115</v>
      </c>
    </row>
    <row r="1179" spans="1:22" ht="16">
      <c r="A1179" s="35">
        <v>2019</v>
      </c>
      <c r="B1179" s="36">
        <v>43542</v>
      </c>
      <c r="C1179" s="38" t="s">
        <v>397</v>
      </c>
      <c r="D1179" s="38" t="s">
        <v>367</v>
      </c>
      <c r="E1179" s="12">
        <v>6</v>
      </c>
      <c r="F1179" s="37">
        <v>0.51388888888888895</v>
      </c>
      <c r="G1179" s="12">
        <v>30</v>
      </c>
      <c r="H1179" s="12" t="s">
        <v>253</v>
      </c>
      <c r="I1179" s="38" t="str">
        <f>VLOOKUP(H1179,'Species List'!A$2:J$202,2,0)</f>
        <v>French Grunt</v>
      </c>
      <c r="J1179" s="38" t="str">
        <f>VLOOKUP(H1179,'Species List'!A$2:J$202,3,0)</f>
        <v>Haemulon flavolineatum</v>
      </c>
      <c r="K1179" s="38" t="str">
        <f>VLOOKUP(H1179,'Species List'!A$2:J$202,4,0)</f>
        <v>Haemulidae</v>
      </c>
      <c r="L1179" s="38" t="str">
        <f>VLOOKUP(H1179,'Species List'!A$2:J$202,5,0)</f>
        <v>Carnivore</v>
      </c>
      <c r="M1179" s="59">
        <v>18</v>
      </c>
      <c r="N1179" s="59">
        <v>1</v>
      </c>
      <c r="O1179" s="59"/>
      <c r="P1179" s="44">
        <f>VLOOKUP(H1179,'Species List'!A$2:J$202,6,0)</f>
        <v>1.349E-2</v>
      </c>
      <c r="Q1179" s="44">
        <f>VLOOKUP(H1179,'Species List'!A$2:J$202,7,0)</f>
        <v>3</v>
      </c>
      <c r="R1179" s="44" t="str">
        <f>VLOOKUP(H1179,'Species List'!A$2:J$202,8,0)</f>
        <v>NA</v>
      </c>
      <c r="S1179" s="44" t="str">
        <f>VLOOKUP(H1179,'Species List'!A$2:J$202,9,0)</f>
        <v>NA</v>
      </c>
      <c r="T1179" s="44">
        <f t="shared" si="132"/>
        <v>78.673680000000004</v>
      </c>
      <c r="U1179" s="87" t="s">
        <v>450</v>
      </c>
      <c r="V1179" s="91">
        <f t="shared" si="133"/>
        <v>78.673680000000004</v>
      </c>
    </row>
    <row r="1180" spans="1:22" ht="16">
      <c r="A1180" s="35">
        <v>2019</v>
      </c>
      <c r="B1180" s="36">
        <v>43542</v>
      </c>
      <c r="C1180" s="38" t="s">
        <v>397</v>
      </c>
      <c r="D1180" s="38" t="s">
        <v>367</v>
      </c>
      <c r="E1180" s="12">
        <v>6</v>
      </c>
      <c r="F1180" s="37">
        <v>0.51388888888888895</v>
      </c>
      <c r="G1180" s="12">
        <v>30</v>
      </c>
      <c r="H1180" s="12" t="s">
        <v>373</v>
      </c>
      <c r="I1180" s="38" t="str">
        <f>VLOOKUP(H1180,'Species List'!A$2:J$202,2,0)</f>
        <v>Goatfish</v>
      </c>
      <c r="J1180" s="38" t="str">
        <f>VLOOKUP(H1180,'Species List'!A$2:J$202,3,0)</f>
        <v>Mulloidichthys martinicus</v>
      </c>
      <c r="K1180" s="38" t="str">
        <f>VLOOKUP(H1180,'Species List'!A$2:J$202,4,0)</f>
        <v>Mullidae</v>
      </c>
      <c r="L1180" s="38" t="str">
        <f>VLOOKUP(H1180,'Species List'!A$2:J$202,5,0)</f>
        <v>Carnivore</v>
      </c>
      <c r="M1180" s="59">
        <v>17</v>
      </c>
      <c r="N1180" s="59">
        <v>1</v>
      </c>
      <c r="O1180" s="59"/>
      <c r="P1180" s="44">
        <f>VLOOKUP(H1180,'Species List'!A$2:J$202,6,0)</f>
        <v>9.7699999999999992E-3</v>
      </c>
      <c r="Q1180" s="44">
        <f>VLOOKUP(H1180,'Species List'!A$2:J$202,7,0)</f>
        <v>3.12</v>
      </c>
      <c r="R1180" s="44" t="str">
        <f>VLOOKUP(H1180,'Species List'!A$2:J$202,8,0)</f>
        <v>NA</v>
      </c>
      <c r="S1180" s="44" t="str">
        <f>VLOOKUP(H1180,'Species List'!A$2:J$202,9,0)</f>
        <v>NA</v>
      </c>
      <c r="T1180" s="44">
        <f t="shared" si="132"/>
        <v>67.436527390317082</v>
      </c>
      <c r="U1180" s="87" t="s">
        <v>450</v>
      </c>
      <c r="V1180" s="91">
        <f t="shared" si="133"/>
        <v>67.436527390317082</v>
      </c>
    </row>
    <row r="1181" spans="1:22" ht="16">
      <c r="A1181" s="35">
        <v>2019</v>
      </c>
      <c r="B1181" s="36">
        <v>43542</v>
      </c>
      <c r="C1181" s="38" t="s">
        <v>397</v>
      </c>
      <c r="D1181" s="38" t="s">
        <v>367</v>
      </c>
      <c r="E1181" s="12">
        <v>6</v>
      </c>
      <c r="F1181" s="37">
        <v>0.51388888888888895</v>
      </c>
      <c r="G1181" s="12">
        <v>30</v>
      </c>
      <c r="H1181" s="12" t="s">
        <v>310</v>
      </c>
      <c r="I1181" s="38" t="str">
        <f>VLOOKUP(H1181,'Species List'!A$2:J$202,2,0)</f>
        <v>Yellowhead Wrasse</v>
      </c>
      <c r="J1181" s="38" t="str">
        <f>VLOOKUP(H1181,'Species List'!A$2:J$202,3,0)</f>
        <v>Halichoeres garnoti</v>
      </c>
      <c r="K1181" s="38" t="str">
        <f>VLOOKUP(H1181,'Species List'!A$2:J$202,4,0)</f>
        <v>Labridae</v>
      </c>
      <c r="L1181" s="38" t="str">
        <f>VLOOKUP(H1181,'Species List'!A$2:J$202,5,0)</f>
        <v>Carnivore</v>
      </c>
      <c r="M1181" s="59">
        <v>18</v>
      </c>
      <c r="N1181" s="59">
        <v>1</v>
      </c>
      <c r="O1181" s="59"/>
      <c r="P1181" s="44">
        <f>VLOOKUP(H1181,'Species List'!A$2:J$202,6,0)</f>
        <v>0.01</v>
      </c>
      <c r="Q1181" s="44">
        <f>VLOOKUP(H1181,'Species List'!A$2:J$202,7,0)</f>
        <v>3.13</v>
      </c>
      <c r="R1181" s="44" t="str">
        <f>VLOOKUP(H1181,'Species List'!A$2:J$202,8,0)</f>
        <v>NA</v>
      </c>
      <c r="S1181" s="44" t="str">
        <f>VLOOKUP(H1181,'Species List'!A$2:J$202,9,0)</f>
        <v>NA</v>
      </c>
      <c r="T1181" s="44">
        <f t="shared" si="132"/>
        <v>84.918622557127222</v>
      </c>
      <c r="U1181" s="87" t="s">
        <v>450</v>
      </c>
      <c r="V1181" s="91">
        <f t="shared" si="133"/>
        <v>84.918622557127222</v>
      </c>
    </row>
    <row r="1182" spans="1:22" ht="16">
      <c r="A1182" s="35">
        <v>2019</v>
      </c>
      <c r="B1182" s="36">
        <v>43542</v>
      </c>
      <c r="C1182" s="38" t="s">
        <v>397</v>
      </c>
      <c r="D1182" s="38" t="s">
        <v>367</v>
      </c>
      <c r="E1182" s="12">
        <v>6</v>
      </c>
      <c r="F1182" s="37">
        <v>0.51388888888888895</v>
      </c>
      <c r="G1182" s="12">
        <v>30</v>
      </c>
      <c r="H1182" s="12" t="s">
        <v>246</v>
      </c>
      <c r="I1182" s="38" t="str">
        <f>VLOOKUP(H1182,'Species List'!A$2:J$202,2,0)</f>
        <v>Creole Fish</v>
      </c>
      <c r="J1182" s="38" t="str">
        <f>VLOOKUP(H1182,'Species List'!A$2:J$202,3,0)</f>
        <v>Paranthias furcifer</v>
      </c>
      <c r="K1182" s="38" t="str">
        <f>VLOOKUP(H1182,'Species List'!A$2:J$202,4,0)</f>
        <v>Serranidae</v>
      </c>
      <c r="L1182" s="38" t="str">
        <f>VLOOKUP(H1182,'Species List'!A$2:J$202,5,0)</f>
        <v>Carnivore</v>
      </c>
      <c r="M1182" s="59">
        <v>16</v>
      </c>
      <c r="N1182" s="59">
        <v>2</v>
      </c>
      <c r="O1182" s="59"/>
      <c r="P1182" s="44">
        <f>VLOOKUP(H1182,'Species List'!A$2:J$202,6,0)</f>
        <v>1.35E-2</v>
      </c>
      <c r="Q1182" s="44">
        <f>VLOOKUP(H1182,'Species List'!A$2:J$202,7,0)</f>
        <v>3.0430000000000001</v>
      </c>
      <c r="R1182" s="44" t="str">
        <f>VLOOKUP(H1182,'Species List'!A$2:J$202,8,0)</f>
        <v>NA</v>
      </c>
      <c r="S1182" s="44" t="str">
        <f>VLOOKUP(H1182,'Species List'!A$2:J$202,9,0)</f>
        <v>NA</v>
      </c>
      <c r="T1182" s="44">
        <f t="shared" si="132"/>
        <v>62.297536858985559</v>
      </c>
      <c r="U1182" s="87" t="s">
        <v>450</v>
      </c>
      <c r="V1182" s="91">
        <f t="shared" si="133"/>
        <v>124.59507371797112</v>
      </c>
    </row>
    <row r="1183" spans="1:22" ht="16">
      <c r="A1183" s="35">
        <v>2019</v>
      </c>
      <c r="B1183" s="36">
        <v>43542</v>
      </c>
      <c r="C1183" s="38" t="s">
        <v>397</v>
      </c>
      <c r="D1183" s="38" t="s">
        <v>367</v>
      </c>
      <c r="E1183" s="12">
        <v>6</v>
      </c>
      <c r="F1183" s="37">
        <v>0.51388888888888895</v>
      </c>
      <c r="G1183" s="12">
        <v>30</v>
      </c>
      <c r="H1183" s="12" t="s">
        <v>233</v>
      </c>
      <c r="I1183" s="38" t="str">
        <f>VLOOKUP(H1183,'Species List'!A$2:J$202,2,0)</f>
        <v>Blackbar soldierfish</v>
      </c>
      <c r="J1183" s="38" t="str">
        <f>VLOOKUP(H1183,'Species List'!A$2:J$202,3,0)</f>
        <v xml:space="preserve">Myripristis jacobus </v>
      </c>
      <c r="K1183" s="38" t="str">
        <f>VLOOKUP(H1183,'Species List'!A$2:J$202,4,0)</f>
        <v>Holocentridae</v>
      </c>
      <c r="L1183" s="38" t="str">
        <f>VLOOKUP(H1183,'Species List'!A$2:J$202,5,0)</f>
        <v>Carnivore</v>
      </c>
      <c r="M1183" s="59">
        <v>16</v>
      </c>
      <c r="N1183" s="59">
        <v>3</v>
      </c>
      <c r="O1183" s="59"/>
      <c r="P1183" s="44">
        <f>VLOOKUP(H1183,'Species List'!A$2:J$202,6,0)</f>
        <v>1.2019999999999999E-2</v>
      </c>
      <c r="Q1183" s="44">
        <f>VLOOKUP(H1183,'Species List'!A$2:J$202,7,0)</f>
        <v>3.06</v>
      </c>
      <c r="R1183" s="44" t="str">
        <f>VLOOKUP(H1183,'Species List'!A$2:J$202,8,0)</f>
        <v>NA</v>
      </c>
      <c r="S1183" s="44" t="str">
        <f>VLOOKUP(H1183,'Species List'!A$2:J$202,9,0)</f>
        <v>NA</v>
      </c>
      <c r="T1183" s="44">
        <f t="shared" si="132"/>
        <v>58.144898213408602</v>
      </c>
      <c r="U1183" s="87" t="s">
        <v>450</v>
      </c>
      <c r="V1183" s="91">
        <f t="shared" si="133"/>
        <v>174.43469464022581</v>
      </c>
    </row>
    <row r="1184" spans="1:22" ht="16">
      <c r="A1184" s="35">
        <v>2019</v>
      </c>
      <c r="B1184" s="36">
        <v>43542</v>
      </c>
      <c r="C1184" s="38" t="s">
        <v>397</v>
      </c>
      <c r="D1184" s="38" t="s">
        <v>367</v>
      </c>
      <c r="E1184" s="12">
        <v>6</v>
      </c>
      <c r="F1184" s="37">
        <v>0.51388888888888895</v>
      </c>
      <c r="G1184" s="12">
        <v>30</v>
      </c>
      <c r="H1184" s="12" t="s">
        <v>246</v>
      </c>
      <c r="I1184" s="38" t="str">
        <f>VLOOKUP(H1184,'Species List'!A$2:J$202,2,0)</f>
        <v>Creole Fish</v>
      </c>
      <c r="J1184" s="38" t="str">
        <f>VLOOKUP(H1184,'Species List'!A$2:J$202,3,0)</f>
        <v>Paranthias furcifer</v>
      </c>
      <c r="K1184" s="38" t="str">
        <f>VLOOKUP(H1184,'Species List'!A$2:J$202,4,0)</f>
        <v>Serranidae</v>
      </c>
      <c r="L1184" s="38" t="str">
        <f>VLOOKUP(H1184,'Species List'!A$2:J$202,5,0)</f>
        <v>Carnivore</v>
      </c>
      <c r="M1184" s="59">
        <v>18</v>
      </c>
      <c r="N1184" s="59">
        <v>1</v>
      </c>
      <c r="O1184" s="59"/>
      <c r="P1184" s="44">
        <f>VLOOKUP(H1184,'Species List'!A$2:J$202,6,0)</f>
        <v>1.35E-2</v>
      </c>
      <c r="Q1184" s="44">
        <f>VLOOKUP(H1184,'Species List'!A$2:J$202,7,0)</f>
        <v>3.0430000000000001</v>
      </c>
      <c r="R1184" s="44" t="str">
        <f>VLOOKUP(H1184,'Species List'!A$2:J$202,8,0)</f>
        <v>NA</v>
      </c>
      <c r="S1184" s="44" t="str">
        <f>VLOOKUP(H1184,'Species List'!A$2:J$202,9,0)</f>
        <v>NA</v>
      </c>
      <c r="T1184" s="44">
        <f t="shared" si="132"/>
        <v>89.151365916048732</v>
      </c>
      <c r="U1184" s="87" t="s">
        <v>450</v>
      </c>
      <c r="V1184" s="91">
        <f t="shared" si="133"/>
        <v>89.151365916048732</v>
      </c>
    </row>
    <row r="1185" spans="1:22" ht="16">
      <c r="A1185" s="35">
        <v>2019</v>
      </c>
      <c r="B1185" s="36">
        <v>43542</v>
      </c>
      <c r="C1185" s="38" t="s">
        <v>397</v>
      </c>
      <c r="D1185" s="38" t="s">
        <v>367</v>
      </c>
      <c r="E1185" s="12">
        <v>6</v>
      </c>
      <c r="F1185" s="37">
        <v>0.51388888888888895</v>
      </c>
      <c r="G1185" s="12">
        <v>30</v>
      </c>
      <c r="H1185" s="12" t="s">
        <v>373</v>
      </c>
      <c r="I1185" s="38" t="str">
        <f>VLOOKUP(H1185,'Species List'!A$2:J$202,2,0)</f>
        <v>Goatfish</v>
      </c>
      <c r="J1185" s="38" t="str">
        <f>VLOOKUP(H1185,'Species List'!A$2:J$202,3,0)</f>
        <v>Mulloidichthys martinicus</v>
      </c>
      <c r="K1185" s="38" t="str">
        <f>VLOOKUP(H1185,'Species List'!A$2:J$202,4,0)</f>
        <v>Mullidae</v>
      </c>
      <c r="L1185" s="38" t="str">
        <f>VLOOKUP(H1185,'Species List'!A$2:J$202,5,0)</f>
        <v>Carnivore</v>
      </c>
      <c r="M1185" s="59">
        <v>19</v>
      </c>
      <c r="N1185" s="59">
        <v>1</v>
      </c>
      <c r="O1185" s="59"/>
      <c r="P1185" s="44">
        <f>VLOOKUP(H1185,'Species List'!A$2:J$202,6,0)</f>
        <v>9.7699999999999992E-3</v>
      </c>
      <c r="Q1185" s="44">
        <f>VLOOKUP(H1185,'Species List'!A$2:J$202,7,0)</f>
        <v>3.12</v>
      </c>
      <c r="R1185" s="44" t="str">
        <f>VLOOKUP(H1185,'Species List'!A$2:J$202,8,0)</f>
        <v>NA</v>
      </c>
      <c r="S1185" s="44" t="str">
        <f>VLOOKUP(H1185,'Species List'!A$2:J$202,9,0)</f>
        <v>NA</v>
      </c>
      <c r="T1185" s="44">
        <f t="shared" si="132"/>
        <v>95.4126149670996</v>
      </c>
      <c r="U1185" s="87" t="s">
        <v>450</v>
      </c>
      <c r="V1185" s="91">
        <f t="shared" si="133"/>
        <v>95.4126149670996</v>
      </c>
    </row>
    <row r="1186" spans="1:22" ht="16">
      <c r="A1186" s="35">
        <v>2019</v>
      </c>
      <c r="B1186" s="36">
        <v>43542</v>
      </c>
      <c r="C1186" s="38" t="s">
        <v>397</v>
      </c>
      <c r="D1186" s="38" t="s">
        <v>367</v>
      </c>
      <c r="E1186" s="12">
        <v>6</v>
      </c>
      <c r="F1186" s="37">
        <v>0.51388888888888895</v>
      </c>
      <c r="G1186" s="12">
        <v>30</v>
      </c>
      <c r="H1186" s="12" t="s">
        <v>310</v>
      </c>
      <c r="I1186" s="38" t="str">
        <f>VLOOKUP(H1186,'Species List'!A$2:J$202,2,0)</f>
        <v>Yellowhead Wrasse</v>
      </c>
      <c r="J1186" s="38" t="str">
        <f>VLOOKUP(H1186,'Species List'!A$2:J$202,3,0)</f>
        <v>Halichoeres garnoti</v>
      </c>
      <c r="K1186" s="38" t="str">
        <f>VLOOKUP(H1186,'Species List'!A$2:J$202,4,0)</f>
        <v>Labridae</v>
      </c>
      <c r="L1186" s="38" t="str">
        <f>VLOOKUP(H1186,'Species List'!A$2:J$202,5,0)</f>
        <v>Carnivore</v>
      </c>
      <c r="M1186" s="59">
        <v>3</v>
      </c>
      <c r="N1186" s="59">
        <v>1</v>
      </c>
      <c r="O1186" s="59"/>
      <c r="P1186" s="44">
        <f>VLOOKUP(H1186,'Species List'!A$2:J$202,6,0)</f>
        <v>0.01</v>
      </c>
      <c r="Q1186" s="44">
        <f>VLOOKUP(H1186,'Species List'!A$2:J$202,7,0)</f>
        <v>3.13</v>
      </c>
      <c r="R1186" s="44" t="str">
        <f>VLOOKUP(H1186,'Species List'!A$2:J$202,8,0)</f>
        <v>NA</v>
      </c>
      <c r="S1186" s="44" t="str">
        <f>VLOOKUP(H1186,'Species List'!A$2:J$202,9,0)</f>
        <v>NA</v>
      </c>
      <c r="T1186" s="44">
        <f t="shared" si="132"/>
        <v>0.3114508548769428</v>
      </c>
      <c r="U1186" s="87" t="s">
        <v>450</v>
      </c>
      <c r="V1186" s="91">
        <f t="shared" si="133"/>
        <v>0.3114508548769428</v>
      </c>
    </row>
    <row r="1187" spans="1:22" ht="16">
      <c r="A1187" s="35">
        <v>2019</v>
      </c>
      <c r="B1187" s="36">
        <v>43542</v>
      </c>
      <c r="C1187" s="38" t="s">
        <v>397</v>
      </c>
      <c r="D1187" s="38" t="s">
        <v>367</v>
      </c>
      <c r="E1187" s="12">
        <v>6</v>
      </c>
      <c r="F1187" s="37">
        <v>0.51388888888888895</v>
      </c>
      <c r="G1187" s="12">
        <v>30</v>
      </c>
      <c r="H1187" s="12" t="s">
        <v>310</v>
      </c>
      <c r="I1187" s="38" t="str">
        <f>VLOOKUP(H1187,'Species List'!A$2:J$202,2,0)</f>
        <v>Yellowhead Wrasse</v>
      </c>
      <c r="J1187" s="38" t="str">
        <f>VLOOKUP(H1187,'Species List'!A$2:J$202,3,0)</f>
        <v>Halichoeres garnoti</v>
      </c>
      <c r="K1187" s="38" t="str">
        <f>VLOOKUP(H1187,'Species List'!A$2:J$202,4,0)</f>
        <v>Labridae</v>
      </c>
      <c r="L1187" s="38" t="str">
        <f>VLOOKUP(H1187,'Species List'!A$2:J$202,5,0)</f>
        <v>Carnivore</v>
      </c>
      <c r="M1187" s="59">
        <v>5</v>
      </c>
      <c r="N1187" s="59">
        <v>1</v>
      </c>
      <c r="O1187" s="59"/>
      <c r="P1187" s="44">
        <f>VLOOKUP(H1187,'Species List'!A$2:J$202,6,0)</f>
        <v>0.01</v>
      </c>
      <c r="Q1187" s="44">
        <f>VLOOKUP(H1187,'Species List'!A$2:J$202,7,0)</f>
        <v>3.13</v>
      </c>
      <c r="R1187" s="44" t="str">
        <f>VLOOKUP(H1187,'Species List'!A$2:J$202,8,0)</f>
        <v>NA</v>
      </c>
      <c r="S1187" s="44" t="str">
        <f>VLOOKUP(H1187,'Species List'!A$2:J$202,9,0)</f>
        <v>NA</v>
      </c>
      <c r="T1187" s="44">
        <f t="shared" si="132"/>
        <v>1.540905884130453</v>
      </c>
      <c r="U1187" s="87" t="s">
        <v>450</v>
      </c>
      <c r="V1187" s="91">
        <f t="shared" si="133"/>
        <v>1.540905884130453</v>
      </c>
    </row>
    <row r="1188" spans="1:22" ht="16">
      <c r="A1188" s="35">
        <v>2019</v>
      </c>
      <c r="B1188" s="36">
        <v>43542</v>
      </c>
      <c r="C1188" s="38" t="s">
        <v>397</v>
      </c>
      <c r="D1188" s="38" t="s">
        <v>367</v>
      </c>
      <c r="E1188" s="12">
        <v>6</v>
      </c>
      <c r="F1188" s="37">
        <v>0.51388888888888895</v>
      </c>
      <c r="G1188" s="12">
        <v>30</v>
      </c>
      <c r="H1188" s="12" t="s">
        <v>238</v>
      </c>
      <c r="I1188" s="38" t="str">
        <f>VLOOKUP(H1188,'Species List'!A$2:J$202,2,0)</f>
        <v>Bluehead Wrasse</v>
      </c>
      <c r="J1188" s="38" t="str">
        <f>VLOOKUP(H1188,'Species List'!A$2:J$202,3,0)</f>
        <v>Thalassoma bifasciatum</v>
      </c>
      <c r="K1188" s="38" t="str">
        <f>VLOOKUP(H1188,'Species List'!A$2:J$202,4,0)</f>
        <v>Labridae</v>
      </c>
      <c r="L1188" s="38" t="str">
        <f>VLOOKUP(H1188,'Species List'!A$2:J$202,5,0)</f>
        <v>Carnivore</v>
      </c>
      <c r="M1188" s="59">
        <v>5</v>
      </c>
      <c r="N1188" s="59">
        <v>20</v>
      </c>
      <c r="O1188" s="59"/>
      <c r="P1188" s="44">
        <f>VLOOKUP(H1188,'Species List'!A$2:J$202,6,0)</f>
        <v>8.9099999999999995E-3</v>
      </c>
      <c r="Q1188" s="44">
        <f>VLOOKUP(H1188,'Species List'!A$2:J$202,7,0)</f>
        <v>3.01</v>
      </c>
      <c r="R1188" s="44" t="str">
        <f>VLOOKUP(H1188,'Species List'!A$2:J$202,8,0)</f>
        <v>NA</v>
      </c>
      <c r="S1188" s="44" t="str">
        <f>VLOOKUP(H1188,'Species List'!A$2:J$202,9,0)</f>
        <v>NA</v>
      </c>
      <c r="T1188" s="44">
        <f t="shared" si="132"/>
        <v>1.1318201385239828</v>
      </c>
      <c r="U1188" s="87" t="s">
        <v>450</v>
      </c>
      <c r="V1188" s="91">
        <f t="shared" si="133"/>
        <v>22.636402770479656</v>
      </c>
    </row>
    <row r="1189" spans="1:22" ht="16">
      <c r="A1189" s="35">
        <v>2019</v>
      </c>
      <c r="B1189" s="36">
        <v>43542</v>
      </c>
      <c r="C1189" s="38" t="s">
        <v>397</v>
      </c>
      <c r="D1189" s="38" t="s">
        <v>367</v>
      </c>
      <c r="E1189" s="12">
        <v>6</v>
      </c>
      <c r="F1189" s="37">
        <v>0.51388888888888895</v>
      </c>
      <c r="G1189" s="12">
        <v>30</v>
      </c>
      <c r="H1189" s="12" t="s">
        <v>303</v>
      </c>
      <c r="I1189" s="38" t="str">
        <f>VLOOKUP(H1189,'Species List'!A$2:J$202,2,0)</f>
        <v>Striped Parrotfish</v>
      </c>
      <c r="J1189" s="38" t="str">
        <f>VLOOKUP(H1189,'Species List'!A$2:J$202,3,0)</f>
        <v>Scarus iserti</v>
      </c>
      <c r="K1189" s="38" t="str">
        <f>VLOOKUP(H1189,'Species List'!A$2:J$202,4,0)</f>
        <v>Scaridae</v>
      </c>
      <c r="L1189" s="38" t="str">
        <f>VLOOKUP(H1189,'Species List'!A$2:J$202,5,0)</f>
        <v>Herbivore</v>
      </c>
      <c r="M1189" s="59">
        <v>27</v>
      </c>
      <c r="N1189" s="59">
        <v>1</v>
      </c>
      <c r="O1189" s="59" t="s">
        <v>369</v>
      </c>
      <c r="P1189" s="44">
        <f>VLOOKUP(H1189,'Species List'!A$2:J$202,6,0)</f>
        <v>1.0959999999999999E-2</v>
      </c>
      <c r="Q1189" s="44">
        <f>VLOOKUP(H1189,'Species List'!A$2:J$202,7,0)</f>
        <v>3.01</v>
      </c>
      <c r="R1189" s="44">
        <f>VLOOKUP(H1189,'Species List'!A$2:J$202,8,0)</f>
        <v>-4.8887</v>
      </c>
      <c r="S1189" s="44">
        <f>VLOOKUP(H1189,'Species List'!A$2:J$202,9,0)</f>
        <v>3.0548000000000002</v>
      </c>
      <c r="T1189" s="44">
        <f t="shared" si="132"/>
        <v>222.95411082060349</v>
      </c>
      <c r="U1189" s="88">
        <f t="shared" ref="U1189:U1199" si="134">10^(R1189+(S1189*LOG(M1189*10)))</f>
        <v>345.6447993328743</v>
      </c>
      <c r="V1189" s="91">
        <f t="shared" ref="V1189:V1199" si="135">N1189*U1189</f>
        <v>345.6447993328743</v>
      </c>
    </row>
    <row r="1190" spans="1:22" ht="16">
      <c r="A1190" s="35">
        <v>2019</v>
      </c>
      <c r="B1190" s="36">
        <v>43542</v>
      </c>
      <c r="C1190" s="38" t="s">
        <v>397</v>
      </c>
      <c r="D1190" s="38" t="s">
        <v>367</v>
      </c>
      <c r="E1190" s="12">
        <v>6</v>
      </c>
      <c r="F1190" s="37">
        <v>0.51388888888888895</v>
      </c>
      <c r="G1190" s="12">
        <v>30</v>
      </c>
      <c r="H1190" s="12" t="s">
        <v>277</v>
      </c>
      <c r="I1190" s="38" t="str">
        <f>VLOOKUP(H1190,'Species List'!A$2:J$202,2,0)</f>
        <v>Queen Parrotfish</v>
      </c>
      <c r="J1190" s="38" t="str">
        <f>VLOOKUP(H1190,'Species List'!A$2:J$202,3,0)</f>
        <v>Scarus vetula</v>
      </c>
      <c r="K1190" s="38" t="str">
        <f>VLOOKUP(H1190,'Species List'!A$2:J$202,4,0)</f>
        <v>Scaridae</v>
      </c>
      <c r="L1190" s="38" t="str">
        <f>VLOOKUP(H1190,'Species List'!A$2:J$202,5,0)</f>
        <v>Herbivore</v>
      </c>
      <c r="M1190" s="59">
        <v>35</v>
      </c>
      <c r="N1190" s="59">
        <v>1</v>
      </c>
      <c r="O1190" s="59" t="s">
        <v>369</v>
      </c>
      <c r="P1190" s="44">
        <f>VLOOKUP(H1190,'Species List'!A$2:J$202,6,0)</f>
        <v>1.38E-2</v>
      </c>
      <c r="Q1190" s="44">
        <f>VLOOKUP(H1190,'Species List'!A$2:J$202,7,0)</f>
        <v>3.03</v>
      </c>
      <c r="R1190" s="44">
        <f>VLOOKUP(H1190,'Species List'!A$2:J$202,8,0)</f>
        <v>-5.0162000000000004</v>
      </c>
      <c r="S1190" s="44">
        <f>VLOOKUP(H1190,'Species List'!A$2:J$202,9,0)</f>
        <v>3.1109</v>
      </c>
      <c r="T1190" s="44">
        <f t="shared" si="132"/>
        <v>658.27181550210435</v>
      </c>
      <c r="U1190" s="88">
        <f t="shared" si="134"/>
        <v>790.93588337793562</v>
      </c>
      <c r="V1190" s="91">
        <f t="shared" si="135"/>
        <v>790.93588337793562</v>
      </c>
    </row>
    <row r="1191" spans="1:22" ht="16">
      <c r="A1191" s="35">
        <v>2019</v>
      </c>
      <c r="B1191" s="36">
        <v>43542</v>
      </c>
      <c r="C1191" s="38" t="s">
        <v>397</v>
      </c>
      <c r="D1191" s="38" t="s">
        <v>367</v>
      </c>
      <c r="E1191" s="12">
        <v>6</v>
      </c>
      <c r="F1191" s="37">
        <v>0.51388888888888895</v>
      </c>
      <c r="G1191" s="12">
        <v>30</v>
      </c>
      <c r="H1191" s="12" t="s">
        <v>302</v>
      </c>
      <c r="I1191" s="38" t="str">
        <f>VLOOKUP(H1191,'Species List'!A$2:J$202,2,0)</f>
        <v>Stoplight Parrotfish</v>
      </c>
      <c r="J1191" s="38" t="str">
        <f>VLOOKUP(H1191,'Species List'!A$2:J$202,3,0)</f>
        <v>Sparisoma viride</v>
      </c>
      <c r="K1191" s="38" t="str">
        <f>VLOOKUP(H1191,'Species List'!A$2:J$202,4,0)</f>
        <v>Scaridae</v>
      </c>
      <c r="L1191" s="38" t="str">
        <f>VLOOKUP(H1191,'Species List'!A$2:J$202,5,0)</f>
        <v>Herbivore</v>
      </c>
      <c r="M1191" s="59">
        <v>26</v>
      </c>
      <c r="N1191" s="59">
        <v>1</v>
      </c>
      <c r="O1191" s="59" t="s">
        <v>369</v>
      </c>
      <c r="P1191" s="44">
        <f>VLOOKUP(H1191,'Species List'!A$2:J$202,6,0)</f>
        <v>1.38E-2</v>
      </c>
      <c r="Q1191" s="44">
        <f>VLOOKUP(H1191,'Species List'!A$2:J$202,7,0)</f>
        <v>3.04</v>
      </c>
      <c r="R1191" s="44">
        <f>VLOOKUP(H1191,'Species List'!A$2:J$202,8,0)</f>
        <v>-4.4317000000000002</v>
      </c>
      <c r="S1191" s="44">
        <f>VLOOKUP(H1191,'Species List'!A$2:J$202,9,0)</f>
        <v>2.9051</v>
      </c>
      <c r="T1191" s="44">
        <f t="shared" si="132"/>
        <v>276.31092977022331</v>
      </c>
      <c r="U1191" s="88">
        <f t="shared" si="134"/>
        <v>383.741768934785</v>
      </c>
      <c r="V1191" s="91">
        <f t="shared" si="135"/>
        <v>383.741768934785</v>
      </c>
    </row>
    <row r="1192" spans="1:22" ht="16">
      <c r="A1192" s="35">
        <v>2019</v>
      </c>
      <c r="B1192" s="36">
        <v>43542</v>
      </c>
      <c r="C1192" s="38" t="s">
        <v>397</v>
      </c>
      <c r="D1192" s="38" t="s">
        <v>367</v>
      </c>
      <c r="E1192" s="12">
        <v>6</v>
      </c>
      <c r="F1192" s="37">
        <v>0.51388888888888895</v>
      </c>
      <c r="G1192" s="12">
        <v>30</v>
      </c>
      <c r="H1192" s="12" t="s">
        <v>302</v>
      </c>
      <c r="I1192" s="38" t="str">
        <f>VLOOKUP(H1192,'Species List'!A$2:J$202,2,0)</f>
        <v>Stoplight Parrotfish</v>
      </c>
      <c r="J1192" s="38" t="str">
        <f>VLOOKUP(H1192,'Species List'!A$2:J$202,3,0)</f>
        <v>Sparisoma viride</v>
      </c>
      <c r="K1192" s="38" t="str">
        <f>VLOOKUP(H1192,'Species List'!A$2:J$202,4,0)</f>
        <v>Scaridae</v>
      </c>
      <c r="L1192" s="38" t="str">
        <f>VLOOKUP(H1192,'Species List'!A$2:J$202,5,0)</f>
        <v>Herbivore</v>
      </c>
      <c r="M1192" s="59">
        <v>24</v>
      </c>
      <c r="N1192" s="59">
        <v>1</v>
      </c>
      <c r="O1192" s="59" t="s">
        <v>368</v>
      </c>
      <c r="P1192" s="44">
        <f>VLOOKUP(H1192,'Species List'!A$2:J$202,6,0)</f>
        <v>1.38E-2</v>
      </c>
      <c r="Q1192" s="44">
        <f>VLOOKUP(H1192,'Species List'!A$2:J$202,7,0)</f>
        <v>3.04</v>
      </c>
      <c r="R1192" s="44">
        <f>VLOOKUP(H1192,'Species List'!A$2:J$202,8,0)</f>
        <v>-4.4317000000000002</v>
      </c>
      <c r="S1192" s="44">
        <f>VLOOKUP(H1192,'Species List'!A$2:J$202,9,0)</f>
        <v>2.9051</v>
      </c>
      <c r="T1192" s="44">
        <f t="shared" si="132"/>
        <v>216.63132757933843</v>
      </c>
      <c r="U1192" s="88">
        <f t="shared" si="134"/>
        <v>304.12468932899543</v>
      </c>
      <c r="V1192" s="91">
        <f t="shared" si="135"/>
        <v>304.12468932899543</v>
      </c>
    </row>
    <row r="1193" spans="1:22" ht="16">
      <c r="A1193" s="35">
        <v>2019</v>
      </c>
      <c r="B1193" s="36">
        <v>43542</v>
      </c>
      <c r="C1193" s="38" t="s">
        <v>397</v>
      </c>
      <c r="D1193" s="38" t="s">
        <v>367</v>
      </c>
      <c r="E1193" s="12">
        <v>6</v>
      </c>
      <c r="F1193" s="37">
        <v>0.51388888888888895</v>
      </c>
      <c r="G1193" s="12">
        <v>30</v>
      </c>
      <c r="H1193" s="12" t="s">
        <v>302</v>
      </c>
      <c r="I1193" s="38" t="str">
        <f>VLOOKUP(H1193,'Species List'!A$2:J$202,2,0)</f>
        <v>Stoplight Parrotfish</v>
      </c>
      <c r="J1193" s="38" t="str">
        <f>VLOOKUP(H1193,'Species List'!A$2:J$202,3,0)</f>
        <v>Sparisoma viride</v>
      </c>
      <c r="K1193" s="38" t="str">
        <f>VLOOKUP(H1193,'Species List'!A$2:J$202,4,0)</f>
        <v>Scaridae</v>
      </c>
      <c r="L1193" s="38" t="str">
        <f>VLOOKUP(H1193,'Species List'!A$2:J$202,5,0)</f>
        <v>Herbivore</v>
      </c>
      <c r="M1193" s="59">
        <v>16</v>
      </c>
      <c r="N1193" s="59">
        <v>1</v>
      </c>
      <c r="O1193" s="59" t="s">
        <v>368</v>
      </c>
      <c r="P1193" s="44">
        <f>VLOOKUP(H1193,'Species List'!A$2:J$202,6,0)</f>
        <v>1.38E-2</v>
      </c>
      <c r="Q1193" s="44">
        <f>VLOOKUP(H1193,'Species List'!A$2:J$202,7,0)</f>
        <v>3.04</v>
      </c>
      <c r="R1193" s="44">
        <f>VLOOKUP(H1193,'Species List'!A$2:J$202,8,0)</f>
        <v>-4.4317000000000002</v>
      </c>
      <c r="S1193" s="44">
        <f>VLOOKUP(H1193,'Species List'!A$2:J$202,9,0)</f>
        <v>2.9051</v>
      </c>
      <c r="T1193" s="44">
        <f t="shared" si="132"/>
        <v>63.154432022104622</v>
      </c>
      <c r="U1193" s="88">
        <f t="shared" si="134"/>
        <v>93.645941776792625</v>
      </c>
      <c r="V1193" s="91">
        <f t="shared" si="135"/>
        <v>93.645941776792625</v>
      </c>
    </row>
    <row r="1194" spans="1:22" ht="16">
      <c r="A1194" s="35">
        <v>2019</v>
      </c>
      <c r="B1194" s="36">
        <v>43542</v>
      </c>
      <c r="C1194" s="38" t="s">
        <v>397</v>
      </c>
      <c r="D1194" s="38" t="s">
        <v>367</v>
      </c>
      <c r="E1194" s="12">
        <v>6</v>
      </c>
      <c r="F1194" s="37">
        <v>0.51388888888888895</v>
      </c>
      <c r="G1194" s="12">
        <v>30</v>
      </c>
      <c r="H1194" s="12" t="s">
        <v>302</v>
      </c>
      <c r="I1194" s="38" t="str">
        <f>VLOOKUP(H1194,'Species List'!A$2:J$202,2,0)</f>
        <v>Stoplight Parrotfish</v>
      </c>
      <c r="J1194" s="38" t="str">
        <f>VLOOKUP(H1194,'Species List'!A$2:J$202,3,0)</f>
        <v>Sparisoma viride</v>
      </c>
      <c r="K1194" s="38" t="str">
        <f>VLOOKUP(H1194,'Species List'!A$2:J$202,4,0)</f>
        <v>Scaridae</v>
      </c>
      <c r="L1194" s="38" t="str">
        <f>VLOOKUP(H1194,'Species List'!A$2:J$202,5,0)</f>
        <v>Herbivore</v>
      </c>
      <c r="M1194" s="59">
        <v>20</v>
      </c>
      <c r="N1194" s="59">
        <v>1</v>
      </c>
      <c r="O1194" s="59" t="s">
        <v>368</v>
      </c>
      <c r="P1194" s="44">
        <f>VLOOKUP(H1194,'Species List'!A$2:J$202,6,0)</f>
        <v>1.38E-2</v>
      </c>
      <c r="Q1194" s="44">
        <f>VLOOKUP(H1194,'Species List'!A$2:J$202,7,0)</f>
        <v>3.04</v>
      </c>
      <c r="R1194" s="44">
        <f>VLOOKUP(H1194,'Species List'!A$2:J$202,8,0)</f>
        <v>-4.4317000000000002</v>
      </c>
      <c r="S1194" s="44">
        <f>VLOOKUP(H1194,'Species List'!A$2:J$202,9,0)</f>
        <v>2.9051</v>
      </c>
      <c r="T1194" s="44">
        <f t="shared" si="132"/>
        <v>124.45440510662077</v>
      </c>
      <c r="U1194" s="88">
        <f t="shared" si="134"/>
        <v>179.06975540636282</v>
      </c>
      <c r="V1194" s="91">
        <f t="shared" si="135"/>
        <v>179.06975540636282</v>
      </c>
    </row>
    <row r="1195" spans="1:22" ht="16">
      <c r="A1195" s="35">
        <v>2019</v>
      </c>
      <c r="B1195" s="36">
        <v>43542</v>
      </c>
      <c r="C1195" s="38" t="s">
        <v>397</v>
      </c>
      <c r="D1195" s="38" t="s">
        <v>367</v>
      </c>
      <c r="E1195" s="12">
        <v>6</v>
      </c>
      <c r="F1195" s="37">
        <v>0.51388888888888895</v>
      </c>
      <c r="G1195" s="12">
        <v>30</v>
      </c>
      <c r="H1195" s="12" t="s">
        <v>280</v>
      </c>
      <c r="I1195" s="38" t="str">
        <f>VLOOKUP(H1195,'Species List'!A$2:J$202,2,0)</f>
        <v>Redband Parrotfish</v>
      </c>
      <c r="J1195" s="38" t="str">
        <f>VLOOKUP(H1195,'Species List'!A$2:J$202,3,0)</f>
        <v>Sparisoma aurofrenatum</v>
      </c>
      <c r="K1195" s="38" t="str">
        <f>VLOOKUP(H1195,'Species List'!A$2:J$202,4,0)</f>
        <v>Scaridae</v>
      </c>
      <c r="L1195" s="38" t="str">
        <f>VLOOKUP(H1195,'Species List'!A$2:J$202,5,0)</f>
        <v>Herbivore</v>
      </c>
      <c r="M1195" s="59">
        <v>16</v>
      </c>
      <c r="N1195" s="59">
        <v>1</v>
      </c>
      <c r="O1195" s="59" t="s">
        <v>369</v>
      </c>
      <c r="P1195" s="44">
        <f>VLOOKUP(H1195,'Species List'!A$2:J$202,6,0)</f>
        <v>1.072E-2</v>
      </c>
      <c r="Q1195" s="44">
        <f>VLOOKUP(H1195,'Species List'!A$2:J$202,7,0)</f>
        <v>3.12</v>
      </c>
      <c r="R1195" s="44">
        <f>VLOOKUP(H1195,'Species List'!A$2:J$202,8,0)</f>
        <v>-4.0781000000000001</v>
      </c>
      <c r="S1195" s="44">
        <f>VLOOKUP(H1195,'Species List'!A$2:J$202,9,0)</f>
        <v>2.7437999999999998</v>
      </c>
      <c r="T1195" s="44">
        <f t="shared" si="132"/>
        <v>61.241967015019895</v>
      </c>
      <c r="U1195" s="88">
        <f t="shared" si="134"/>
        <v>93.231872840853399</v>
      </c>
      <c r="V1195" s="91">
        <f t="shared" si="135"/>
        <v>93.231872840853399</v>
      </c>
    </row>
    <row r="1196" spans="1:22" ht="16">
      <c r="A1196" s="35">
        <v>2019</v>
      </c>
      <c r="B1196" s="36">
        <v>43542</v>
      </c>
      <c r="C1196" s="38" t="s">
        <v>397</v>
      </c>
      <c r="D1196" s="38" t="s">
        <v>367</v>
      </c>
      <c r="E1196" s="12">
        <v>6</v>
      </c>
      <c r="F1196" s="37">
        <v>0.51388888888888895</v>
      </c>
      <c r="G1196" s="12">
        <v>30</v>
      </c>
      <c r="H1196" s="12" t="s">
        <v>274</v>
      </c>
      <c r="I1196" s="38" t="str">
        <f>VLOOKUP(H1196,'Species List'!A$2:J$202,2,0)</f>
        <v>Princess Parrotfish</v>
      </c>
      <c r="J1196" s="38" t="str">
        <f>VLOOKUP(H1196,'Species List'!A$2:J$202,3,0)</f>
        <v>Scarus taeniopterus</v>
      </c>
      <c r="K1196" s="38" t="str">
        <f>VLOOKUP(H1196,'Species List'!A$2:J$202,4,0)</f>
        <v>Scaridae</v>
      </c>
      <c r="L1196" s="38" t="str">
        <f>VLOOKUP(H1196,'Species List'!A$2:J$202,5,0)</f>
        <v>Herbivore</v>
      </c>
      <c r="M1196" s="59">
        <v>12</v>
      </c>
      <c r="N1196" s="59">
        <v>3</v>
      </c>
      <c r="O1196" s="59" t="s">
        <v>368</v>
      </c>
      <c r="P1196" s="44">
        <f>VLOOKUP(H1196,'Species List'!A$2:J$202,6,0)</f>
        <v>3.3500000000000002E-2</v>
      </c>
      <c r="Q1196" s="44">
        <f>VLOOKUP(H1196,'Species List'!A$2:J$202,7,0)</f>
        <v>2.7086000000000001</v>
      </c>
      <c r="R1196" s="44">
        <f>VLOOKUP(H1196,'Species List'!A$2:J$202,8,0)</f>
        <v>-3.2256999999999998</v>
      </c>
      <c r="S1196" s="44">
        <f>VLOOKUP(H1196,'Species List'!A$2:J$202,9,0)</f>
        <v>2.3852000000000002</v>
      </c>
      <c r="T1196" s="44">
        <f t="shared" si="132"/>
        <v>28.061774480442775</v>
      </c>
      <c r="U1196" s="88">
        <f t="shared" si="134"/>
        <v>54.145592205106873</v>
      </c>
      <c r="V1196" s="91">
        <f t="shared" si="135"/>
        <v>162.43677661532061</v>
      </c>
    </row>
    <row r="1197" spans="1:22" ht="16">
      <c r="A1197" s="35">
        <v>2019</v>
      </c>
      <c r="B1197" s="36">
        <v>43542</v>
      </c>
      <c r="C1197" s="38" t="s">
        <v>397</v>
      </c>
      <c r="D1197" s="38" t="s">
        <v>367</v>
      </c>
      <c r="E1197" s="12">
        <v>6</v>
      </c>
      <c r="F1197" s="37">
        <v>0.51388888888888895</v>
      </c>
      <c r="G1197" s="12">
        <v>30</v>
      </c>
      <c r="H1197" s="12" t="s">
        <v>274</v>
      </c>
      <c r="I1197" s="38" t="str">
        <f>VLOOKUP(H1197,'Species List'!A$2:J$202,2,0)</f>
        <v>Princess Parrotfish</v>
      </c>
      <c r="J1197" s="38" t="str">
        <f>VLOOKUP(H1197,'Species List'!A$2:J$202,3,0)</f>
        <v>Scarus taeniopterus</v>
      </c>
      <c r="K1197" s="38" t="str">
        <f>VLOOKUP(H1197,'Species List'!A$2:J$202,4,0)</f>
        <v>Scaridae</v>
      </c>
      <c r="L1197" s="38" t="str">
        <f>VLOOKUP(H1197,'Species List'!A$2:J$202,5,0)</f>
        <v>Herbivore</v>
      </c>
      <c r="M1197" s="59">
        <v>15</v>
      </c>
      <c r="N1197" s="59">
        <v>6</v>
      </c>
      <c r="O1197" s="59" t="s">
        <v>368</v>
      </c>
      <c r="P1197" s="44">
        <f>VLOOKUP(H1197,'Species List'!A$2:J$202,6,0)</f>
        <v>3.3500000000000002E-2</v>
      </c>
      <c r="Q1197" s="44">
        <f>VLOOKUP(H1197,'Species List'!A$2:J$202,7,0)</f>
        <v>2.7086000000000001</v>
      </c>
      <c r="R1197" s="44">
        <f>VLOOKUP(H1197,'Species List'!A$2:J$202,8,0)</f>
        <v>-3.2256999999999998</v>
      </c>
      <c r="S1197" s="44">
        <f>VLOOKUP(H1197,'Species List'!A$2:J$202,9,0)</f>
        <v>2.3852000000000002</v>
      </c>
      <c r="T1197" s="44">
        <f t="shared" si="132"/>
        <v>51.357702984233178</v>
      </c>
      <c r="U1197" s="88">
        <f t="shared" si="134"/>
        <v>92.19616810425471</v>
      </c>
      <c r="V1197" s="91">
        <f t="shared" si="135"/>
        <v>553.17700862552829</v>
      </c>
    </row>
    <row r="1198" spans="1:22" ht="16">
      <c r="A1198" s="35">
        <v>2019</v>
      </c>
      <c r="B1198" s="36">
        <v>43542</v>
      </c>
      <c r="C1198" s="38" t="s">
        <v>397</v>
      </c>
      <c r="D1198" s="38" t="s">
        <v>367</v>
      </c>
      <c r="E1198" s="12">
        <v>6</v>
      </c>
      <c r="F1198" s="37">
        <v>0.51388888888888895</v>
      </c>
      <c r="G1198" s="12">
        <v>30</v>
      </c>
      <c r="H1198" s="12" t="s">
        <v>274</v>
      </c>
      <c r="I1198" s="38" t="str">
        <f>VLOOKUP(H1198,'Species List'!A$2:J$202,2,0)</f>
        <v>Princess Parrotfish</v>
      </c>
      <c r="J1198" s="38" t="str">
        <f>VLOOKUP(H1198,'Species List'!A$2:J$202,3,0)</f>
        <v>Scarus taeniopterus</v>
      </c>
      <c r="K1198" s="38" t="str">
        <f>VLOOKUP(H1198,'Species List'!A$2:J$202,4,0)</f>
        <v>Scaridae</v>
      </c>
      <c r="L1198" s="38" t="str">
        <f>VLOOKUP(H1198,'Species List'!A$2:J$202,5,0)</f>
        <v>Herbivore</v>
      </c>
      <c r="M1198" s="59">
        <v>3</v>
      </c>
      <c r="N1198" s="59">
        <v>2</v>
      </c>
      <c r="O1198" s="59" t="s">
        <v>375</v>
      </c>
      <c r="P1198" s="44">
        <f>VLOOKUP(H1198,'Species List'!A$2:J$202,6,0)</f>
        <v>3.3500000000000002E-2</v>
      </c>
      <c r="Q1198" s="44">
        <f>VLOOKUP(H1198,'Species List'!A$2:J$202,7,0)</f>
        <v>2.7086000000000001</v>
      </c>
      <c r="R1198" s="44">
        <f>VLOOKUP(H1198,'Species List'!A$2:J$202,8,0)</f>
        <v>-3.2256999999999998</v>
      </c>
      <c r="S1198" s="44">
        <f>VLOOKUP(H1198,'Species List'!A$2:J$202,9,0)</f>
        <v>2.3852000000000002</v>
      </c>
      <c r="T1198" s="44">
        <f t="shared" si="132"/>
        <v>0.65671273400963648</v>
      </c>
      <c r="U1198" s="88">
        <f t="shared" si="134"/>
        <v>1.9839449475553055</v>
      </c>
      <c r="V1198" s="91">
        <f t="shared" si="135"/>
        <v>3.967889895110611</v>
      </c>
    </row>
    <row r="1199" spans="1:22" ht="16">
      <c r="A1199" s="35">
        <v>2019</v>
      </c>
      <c r="B1199" s="36">
        <v>43542</v>
      </c>
      <c r="C1199" s="38" t="s">
        <v>397</v>
      </c>
      <c r="D1199" s="38" t="s">
        <v>367</v>
      </c>
      <c r="E1199" s="12">
        <v>6</v>
      </c>
      <c r="F1199" s="37">
        <v>0.51388888888888895</v>
      </c>
      <c r="G1199" s="12">
        <v>30</v>
      </c>
      <c r="H1199" s="12" t="s">
        <v>302</v>
      </c>
      <c r="I1199" s="38" t="str">
        <f>VLOOKUP(H1199,'Species List'!A$2:J$202,2,0)</f>
        <v>Stoplight Parrotfish</v>
      </c>
      <c r="J1199" s="38" t="str">
        <f>VLOOKUP(H1199,'Species List'!A$2:J$202,3,0)</f>
        <v>Sparisoma viride</v>
      </c>
      <c r="K1199" s="38" t="str">
        <f>VLOOKUP(H1199,'Species List'!A$2:J$202,4,0)</f>
        <v>Scaridae</v>
      </c>
      <c r="L1199" s="38" t="str">
        <f>VLOOKUP(H1199,'Species List'!A$2:J$202,5,0)</f>
        <v>Herbivore</v>
      </c>
      <c r="M1199" s="59">
        <v>17</v>
      </c>
      <c r="N1199" s="59">
        <v>1</v>
      </c>
      <c r="O1199" s="59" t="s">
        <v>368</v>
      </c>
      <c r="P1199" s="44">
        <f>VLOOKUP(H1199,'Species List'!A$2:J$202,6,0)</f>
        <v>1.38E-2</v>
      </c>
      <c r="Q1199" s="44">
        <f>VLOOKUP(H1199,'Species List'!A$2:J$202,7,0)</f>
        <v>3.04</v>
      </c>
      <c r="R1199" s="44">
        <f>VLOOKUP(H1199,'Species List'!A$2:J$202,8,0)</f>
        <v>-4.4317000000000002</v>
      </c>
      <c r="S1199" s="44">
        <f>VLOOKUP(H1199,'Species List'!A$2:J$202,9,0)</f>
        <v>2.9051</v>
      </c>
      <c r="T1199" s="44">
        <f t="shared" si="132"/>
        <v>75.935316492400261</v>
      </c>
      <c r="U1199" s="88">
        <f t="shared" si="134"/>
        <v>111.68045161684626</v>
      </c>
      <c r="V1199" s="91">
        <f t="shared" si="135"/>
        <v>111.68045161684626</v>
      </c>
    </row>
    <row r="1200" spans="1:22" ht="16">
      <c r="A1200" s="35">
        <v>2019</v>
      </c>
      <c r="B1200" s="36">
        <v>43542</v>
      </c>
      <c r="C1200" s="38" t="s">
        <v>397</v>
      </c>
      <c r="D1200" s="38" t="s">
        <v>367</v>
      </c>
      <c r="E1200" s="12">
        <v>6</v>
      </c>
      <c r="F1200" s="37">
        <v>0.51388888888888895</v>
      </c>
      <c r="G1200" s="12">
        <v>30</v>
      </c>
      <c r="H1200" s="12" t="s">
        <v>247</v>
      </c>
      <c r="I1200" s="38" t="str">
        <f>VLOOKUP(H1200,'Species List'!A$2:J$202,2,0)</f>
        <v>Creole Wrasse</v>
      </c>
      <c r="J1200" s="38" t="str">
        <f>VLOOKUP(H1200,'Species List'!A$2:J$202,3,0)</f>
        <v>Clepticus parrae</v>
      </c>
      <c r="K1200" s="38" t="str">
        <f>VLOOKUP(H1200,'Species List'!A$2:J$202,4,0)</f>
        <v>Labridae</v>
      </c>
      <c r="L1200" s="38" t="str">
        <f>VLOOKUP(H1200,'Species List'!A$2:J$202,5,0)</f>
        <v>Planktivore</v>
      </c>
      <c r="M1200" s="59">
        <v>18</v>
      </c>
      <c r="N1200" s="59">
        <v>5</v>
      </c>
      <c r="O1200" s="59"/>
      <c r="P1200" s="44">
        <f>VLOOKUP(H1200,'Species List'!A$2:J$202,6,0)</f>
        <v>9.5499999999999995E-3</v>
      </c>
      <c r="Q1200" s="44">
        <f>VLOOKUP(H1200,'Species List'!A$2:J$202,7,0)</f>
        <v>3.05</v>
      </c>
      <c r="R1200" s="44" t="str">
        <f>VLOOKUP(H1200,'Species List'!A$2:J$202,8,0)</f>
        <v>NA</v>
      </c>
      <c r="S1200" s="44" t="str">
        <f>VLOOKUP(H1200,'Species List'!A$2:J$202,9,0)</f>
        <v>NA</v>
      </c>
      <c r="T1200" s="44">
        <f t="shared" si="132"/>
        <v>64.355328596983767</v>
      </c>
      <c r="U1200" s="87" t="s">
        <v>450</v>
      </c>
      <c r="V1200" s="91">
        <f t="shared" ref="V1200:V1214" si="136">N1200*T1200</f>
        <v>321.77664298491885</v>
      </c>
    </row>
    <row r="1201" spans="1:22" ht="16">
      <c r="A1201" s="35">
        <v>2019</v>
      </c>
      <c r="B1201" s="36">
        <v>43542</v>
      </c>
      <c r="C1201" s="38" t="s">
        <v>397</v>
      </c>
      <c r="D1201" s="38" t="s">
        <v>367</v>
      </c>
      <c r="E1201" s="12">
        <v>6</v>
      </c>
      <c r="F1201" s="37">
        <v>0.51388888888888895</v>
      </c>
      <c r="G1201" s="12">
        <v>30</v>
      </c>
      <c r="H1201" s="12" t="s">
        <v>234</v>
      </c>
      <c r="I1201" s="38" t="str">
        <f>VLOOKUP(H1201,'Species List'!A$2:J$202,2,0)</f>
        <v>Blue Chromis</v>
      </c>
      <c r="J1201" s="38" t="str">
        <f>VLOOKUP(H1201,'Species List'!A$2:J$202,3,0)</f>
        <v>Chromis cyanea</v>
      </c>
      <c r="K1201" s="38" t="str">
        <f>VLOOKUP(H1201,'Species List'!A$2:J$202,4,0)</f>
        <v>Pomacentridae</v>
      </c>
      <c r="L1201" s="38" t="str">
        <f>VLOOKUP(H1201,'Species List'!A$2:J$202,5,0)</f>
        <v>Planktivore</v>
      </c>
      <c r="M1201" s="59">
        <v>10</v>
      </c>
      <c r="N1201" s="59">
        <v>2</v>
      </c>
      <c r="O1201" s="59"/>
      <c r="P1201" s="44">
        <f>VLOOKUP(H1201,'Species List'!A$2:J$202,6,0)</f>
        <v>1.4789999999999999E-2</v>
      </c>
      <c r="Q1201" s="44">
        <f>VLOOKUP(H1201,'Species List'!A$2:J$202,7,0)</f>
        <v>2.98</v>
      </c>
      <c r="R1201" s="44" t="str">
        <f>VLOOKUP(H1201,'Species List'!A$2:J$202,8,0)</f>
        <v>NA</v>
      </c>
      <c r="S1201" s="44" t="str">
        <f>VLOOKUP(H1201,'Species List'!A$2:J$202,9,0)</f>
        <v>NA</v>
      </c>
      <c r="T1201" s="44">
        <f t="shared" si="132"/>
        <v>14.124340347257048</v>
      </c>
      <c r="U1201" s="87" t="s">
        <v>450</v>
      </c>
      <c r="V1201" s="91">
        <f t="shared" si="136"/>
        <v>28.248680694514096</v>
      </c>
    </row>
    <row r="1202" spans="1:22" ht="16">
      <c r="A1202" s="35">
        <v>2019</v>
      </c>
      <c r="B1202" s="36">
        <v>43542</v>
      </c>
      <c r="C1202" s="12" t="s">
        <v>397</v>
      </c>
      <c r="D1202" s="12" t="s">
        <v>440</v>
      </c>
      <c r="E1202" s="12">
        <v>7</v>
      </c>
      <c r="F1202" s="37">
        <v>0.47569444444444442</v>
      </c>
      <c r="G1202" s="9">
        <v>30</v>
      </c>
      <c r="H1202" s="12" t="s">
        <v>348</v>
      </c>
      <c r="I1202" s="12" t="str">
        <f>VLOOKUP(H1202,'[1]Species List'!A$2:I$202,2,0)</f>
        <v>Atlantic trumpetfish</v>
      </c>
      <c r="J1202" s="38" t="str">
        <f>VLOOKUP(H1202,'Species List'!A$2:J$202,3,0)</f>
        <v>Aulostomus maculatus</v>
      </c>
      <c r="K1202" s="12" t="str">
        <f>VLOOKUP(H1202,'[1]Species List'!A$2:I$202,4,0)</f>
        <v>Aulostomidae</v>
      </c>
      <c r="L1202" s="38" t="str">
        <f>VLOOKUP(H1202,'Species List'!A$2:J$202,5,0)</f>
        <v>Carnivore</v>
      </c>
      <c r="M1202" s="60">
        <v>40</v>
      </c>
      <c r="N1202" s="60">
        <v>1</v>
      </c>
      <c r="O1202" s="60"/>
      <c r="P1202" s="44">
        <f>VLOOKUP(H1202,'Species List'!A$2:J$202,6,0)</f>
        <v>1E-4</v>
      </c>
      <c r="Q1202" s="44">
        <f>VLOOKUP(H1202,'Species List'!A$2:J$202,7,0)</f>
        <v>3.5539999999999998</v>
      </c>
      <c r="R1202" s="44" t="str">
        <f>VLOOKUP(H1202,'Species List'!A$2:J$202,8,0)</f>
        <v>NA</v>
      </c>
      <c r="S1202" s="44" t="str">
        <f>VLOOKUP(H1202,'Species List'!A$2:J$202,9,0)</f>
        <v>NA</v>
      </c>
      <c r="T1202" s="44">
        <f t="shared" si="132"/>
        <v>49.399347121607263</v>
      </c>
      <c r="U1202" s="87" t="s">
        <v>450</v>
      </c>
      <c r="V1202" s="91">
        <f t="shared" si="136"/>
        <v>49.399347121607263</v>
      </c>
    </row>
    <row r="1203" spans="1:22" ht="16">
      <c r="A1203" s="35">
        <v>2019</v>
      </c>
      <c r="B1203" s="36">
        <v>43542</v>
      </c>
      <c r="C1203" s="12" t="s">
        <v>397</v>
      </c>
      <c r="D1203" s="12" t="s">
        <v>440</v>
      </c>
      <c r="E1203" s="9">
        <v>7</v>
      </c>
      <c r="F1203" s="53">
        <v>0.47569444444444398</v>
      </c>
      <c r="G1203" s="9">
        <v>30</v>
      </c>
      <c r="H1203" s="12" t="s">
        <v>348</v>
      </c>
      <c r="I1203" s="12" t="str">
        <f>VLOOKUP(H1203,'[1]Species List'!A$2:I$202,2,0)</f>
        <v>Atlantic trumpetfish</v>
      </c>
      <c r="J1203" s="38" t="str">
        <f>VLOOKUP(H1203,'Species List'!A$2:J$202,3,0)</f>
        <v>Aulostomus maculatus</v>
      </c>
      <c r="K1203" s="12" t="str">
        <f>VLOOKUP(H1203,'[1]Species List'!A$2:I$202,4,0)</f>
        <v>Aulostomidae</v>
      </c>
      <c r="L1203" s="38" t="str">
        <f>VLOOKUP(H1203,'Species List'!A$2:J$202,5,0)</f>
        <v>Carnivore</v>
      </c>
      <c r="M1203" s="60">
        <v>21</v>
      </c>
      <c r="N1203" s="60">
        <v>1</v>
      </c>
      <c r="O1203" s="60"/>
      <c r="P1203" s="44">
        <f>VLOOKUP(H1203,'Species List'!A$2:J$202,6,0)</f>
        <v>1E-4</v>
      </c>
      <c r="Q1203" s="44">
        <f>VLOOKUP(H1203,'Species List'!A$2:J$202,7,0)</f>
        <v>3.5539999999999998</v>
      </c>
      <c r="R1203" s="44" t="str">
        <f>VLOOKUP(H1203,'Species List'!A$2:J$202,8,0)</f>
        <v>NA</v>
      </c>
      <c r="S1203" s="44" t="str">
        <f>VLOOKUP(H1203,'Species List'!A$2:J$202,9,0)</f>
        <v>NA</v>
      </c>
      <c r="T1203" s="44">
        <f t="shared" si="132"/>
        <v>5.0022728127050824</v>
      </c>
      <c r="U1203" s="87" t="s">
        <v>450</v>
      </c>
      <c r="V1203" s="91">
        <f t="shared" si="136"/>
        <v>5.0022728127050824</v>
      </c>
    </row>
    <row r="1204" spans="1:22" ht="16">
      <c r="A1204" s="35">
        <v>2019</v>
      </c>
      <c r="B1204" s="36">
        <v>43542</v>
      </c>
      <c r="C1204" s="12" t="s">
        <v>397</v>
      </c>
      <c r="D1204" s="12" t="s">
        <v>440</v>
      </c>
      <c r="E1204" s="12">
        <v>7</v>
      </c>
      <c r="F1204" s="37">
        <v>0.47569444444444398</v>
      </c>
      <c r="G1204" s="9">
        <v>30</v>
      </c>
      <c r="H1204" s="12" t="s">
        <v>373</v>
      </c>
      <c r="I1204" s="12" t="str">
        <f>VLOOKUP(H1204,'[1]Species List'!A$2:I$202,2,0)</f>
        <v>Goatfish</v>
      </c>
      <c r="J1204" s="38" t="str">
        <f>VLOOKUP(H1204,'Species List'!A$2:J$202,3,0)</f>
        <v>Mulloidichthys martinicus</v>
      </c>
      <c r="K1204" s="12" t="str">
        <f>VLOOKUP(H1204,'[1]Species List'!A$2:I$202,4,0)</f>
        <v>Mullidae</v>
      </c>
      <c r="L1204" s="38" t="str">
        <f>VLOOKUP(H1204,'Species List'!A$2:J$202,5,0)</f>
        <v>Carnivore</v>
      </c>
      <c r="M1204" s="60">
        <v>20</v>
      </c>
      <c r="N1204" s="60">
        <v>8</v>
      </c>
      <c r="O1204" s="60"/>
      <c r="P1204" s="44">
        <f>VLOOKUP(H1204,'Species List'!A$2:J$202,6,0)</f>
        <v>9.7699999999999992E-3</v>
      </c>
      <c r="Q1204" s="44">
        <f>VLOOKUP(H1204,'Species List'!A$2:J$202,7,0)</f>
        <v>3.12</v>
      </c>
      <c r="R1204" s="44" t="str">
        <f>VLOOKUP(H1204,'Species List'!A$2:J$202,8,0)</f>
        <v>NA</v>
      </c>
      <c r="S1204" s="44" t="str">
        <f>VLOOKUP(H1204,'Species List'!A$2:J$202,9,0)</f>
        <v>NA</v>
      </c>
      <c r="T1204" s="44">
        <f t="shared" si="132"/>
        <v>111.97166862172135</v>
      </c>
      <c r="U1204" s="87" t="s">
        <v>450</v>
      </c>
      <c r="V1204" s="91">
        <f t="shared" si="136"/>
        <v>895.77334897377079</v>
      </c>
    </row>
    <row r="1205" spans="1:22" ht="16">
      <c r="A1205" s="35">
        <v>2019</v>
      </c>
      <c r="B1205" s="36">
        <v>43542</v>
      </c>
      <c r="C1205" s="12" t="s">
        <v>397</v>
      </c>
      <c r="D1205" s="12" t="s">
        <v>440</v>
      </c>
      <c r="E1205" s="9">
        <v>7</v>
      </c>
      <c r="F1205" s="53">
        <v>0.47569444444444398</v>
      </c>
      <c r="G1205" s="9">
        <v>30</v>
      </c>
      <c r="H1205" s="12" t="s">
        <v>233</v>
      </c>
      <c r="I1205" s="12" t="str">
        <f>VLOOKUP(H1205,'[1]Species List'!A$2:I$202,2,0)</f>
        <v>Blackbar soldierfish</v>
      </c>
      <c r="J1205" s="38" t="str">
        <f>VLOOKUP(H1205,'Species List'!A$2:J$202,3,0)</f>
        <v xml:space="preserve">Myripristis jacobus </v>
      </c>
      <c r="K1205" s="12" t="str">
        <f>VLOOKUP(H1205,'[1]Species List'!A$2:I$202,4,0)</f>
        <v>Holocentridae</v>
      </c>
      <c r="L1205" s="38" t="str">
        <f>VLOOKUP(H1205,'Species List'!A$2:J$202,5,0)</f>
        <v>Carnivore</v>
      </c>
      <c r="M1205" s="60">
        <v>15</v>
      </c>
      <c r="N1205" s="60">
        <v>1</v>
      </c>
      <c r="O1205" s="60"/>
      <c r="P1205" s="44">
        <f>VLOOKUP(H1205,'Species List'!A$2:J$202,6,0)</f>
        <v>1.2019999999999999E-2</v>
      </c>
      <c r="Q1205" s="44">
        <f>VLOOKUP(H1205,'Species List'!A$2:J$202,7,0)</f>
        <v>3.06</v>
      </c>
      <c r="R1205" s="44" t="str">
        <f>VLOOKUP(H1205,'Species List'!A$2:J$202,8,0)</f>
        <v>NA</v>
      </c>
      <c r="S1205" s="44" t="str">
        <f>VLOOKUP(H1205,'Species List'!A$2:J$202,9,0)</f>
        <v>NA</v>
      </c>
      <c r="T1205" s="44">
        <f t="shared" si="132"/>
        <v>47.724756406775086</v>
      </c>
      <c r="U1205" s="87" t="s">
        <v>450</v>
      </c>
      <c r="V1205" s="91">
        <f t="shared" si="136"/>
        <v>47.724756406775086</v>
      </c>
    </row>
    <row r="1206" spans="1:22" ht="16">
      <c r="A1206" s="35">
        <v>2019</v>
      </c>
      <c r="B1206" s="36">
        <v>43542</v>
      </c>
      <c r="C1206" s="12" t="s">
        <v>397</v>
      </c>
      <c r="D1206" s="12" t="s">
        <v>440</v>
      </c>
      <c r="E1206" s="9">
        <v>7</v>
      </c>
      <c r="F1206" s="53">
        <v>0.47569444444444398</v>
      </c>
      <c r="G1206" s="9">
        <v>30</v>
      </c>
      <c r="H1206" s="12" t="s">
        <v>238</v>
      </c>
      <c r="I1206" s="12" t="str">
        <f>VLOOKUP(H1206,'[1]Species List'!A$2:I$202,2,0)</f>
        <v>Bluehead Wrasse</v>
      </c>
      <c r="J1206" s="38" t="str">
        <f>VLOOKUP(H1206,'Species List'!A$2:J$202,3,0)</f>
        <v>Thalassoma bifasciatum</v>
      </c>
      <c r="K1206" s="12" t="str">
        <f>VLOOKUP(H1206,'[1]Species List'!A$2:I$202,4,0)</f>
        <v>Labridae</v>
      </c>
      <c r="L1206" s="38" t="str">
        <f>VLOOKUP(H1206,'Species List'!A$2:J$202,5,0)</f>
        <v>Carnivore</v>
      </c>
      <c r="M1206" s="60">
        <v>7</v>
      </c>
      <c r="N1206" s="60">
        <v>1</v>
      </c>
      <c r="O1206" s="60"/>
      <c r="P1206" s="44">
        <f>VLOOKUP(H1206,'Species List'!A$2:J$202,6,0)</f>
        <v>8.9099999999999995E-3</v>
      </c>
      <c r="Q1206" s="44">
        <f>VLOOKUP(H1206,'Species List'!A$2:J$202,7,0)</f>
        <v>3.01</v>
      </c>
      <c r="R1206" s="44" t="str">
        <f>VLOOKUP(H1206,'Species List'!A$2:J$202,8,0)</f>
        <v>NA</v>
      </c>
      <c r="S1206" s="44" t="str">
        <f>VLOOKUP(H1206,'Species List'!A$2:J$202,9,0)</f>
        <v>NA</v>
      </c>
      <c r="T1206" s="44">
        <f t="shared" si="132"/>
        <v>3.1161819272016391</v>
      </c>
      <c r="U1206" s="87" t="s">
        <v>450</v>
      </c>
      <c r="V1206" s="91">
        <f t="shared" si="136"/>
        <v>3.1161819272016391</v>
      </c>
    </row>
    <row r="1207" spans="1:22" ht="16">
      <c r="A1207" s="35">
        <v>2019</v>
      </c>
      <c r="B1207" s="36">
        <v>43542</v>
      </c>
      <c r="C1207" s="12" t="s">
        <v>397</v>
      </c>
      <c r="D1207" s="12" t="s">
        <v>440</v>
      </c>
      <c r="E1207" s="12">
        <v>7</v>
      </c>
      <c r="F1207" s="37">
        <v>0.47569444444444398</v>
      </c>
      <c r="G1207" s="9">
        <v>30</v>
      </c>
      <c r="H1207" s="12" t="s">
        <v>236</v>
      </c>
      <c r="I1207" s="12" t="str">
        <f>VLOOKUP(H1207,'[1]Species List'!A$2:I$202,2,0)</f>
        <v>Blue Striped Grunt</v>
      </c>
      <c r="J1207" s="38" t="str">
        <f>VLOOKUP(H1207,'Species List'!A$2:J$202,3,0)</f>
        <v>Haemulon sciurus</v>
      </c>
      <c r="K1207" s="12" t="str">
        <f>VLOOKUP(H1207,'[1]Species List'!A$2:I$202,4,0)</f>
        <v>Haemulidae</v>
      </c>
      <c r="L1207" s="38" t="str">
        <f>VLOOKUP(H1207,'Species List'!A$2:J$202,5,0)</f>
        <v>Carnivore</v>
      </c>
      <c r="M1207" s="60">
        <v>25</v>
      </c>
      <c r="N1207" s="60">
        <v>1</v>
      </c>
      <c r="O1207" s="60"/>
      <c r="P1207" s="44">
        <f>VLOOKUP(H1207,'Species List'!A$2:J$202,6,0)</f>
        <v>1.549E-2</v>
      </c>
      <c r="Q1207" s="44">
        <f>VLOOKUP(H1207,'Species List'!A$2:J$202,7,0)</f>
        <v>2.98</v>
      </c>
      <c r="R1207" s="44" t="str">
        <f>VLOOKUP(H1207,'Species List'!A$2:J$202,8,0)</f>
        <v>NA</v>
      </c>
      <c r="S1207" s="44" t="str">
        <f>VLOOKUP(H1207,'Species List'!A$2:J$202,9,0)</f>
        <v>NA</v>
      </c>
      <c r="T1207" s="44">
        <f t="shared" si="132"/>
        <v>226.94083246080001</v>
      </c>
      <c r="U1207" s="87" t="s">
        <v>450</v>
      </c>
      <c r="V1207" s="91">
        <f t="shared" si="136"/>
        <v>226.94083246080001</v>
      </c>
    </row>
    <row r="1208" spans="1:22" ht="16">
      <c r="A1208" s="35">
        <v>2019</v>
      </c>
      <c r="B1208" s="36">
        <v>43542</v>
      </c>
      <c r="C1208" s="12" t="s">
        <v>397</v>
      </c>
      <c r="D1208" s="12" t="s">
        <v>440</v>
      </c>
      <c r="E1208" s="12">
        <v>7</v>
      </c>
      <c r="F1208" s="37">
        <v>0.47569444444444398</v>
      </c>
      <c r="G1208" s="9">
        <v>30</v>
      </c>
      <c r="H1208" s="12" t="s">
        <v>238</v>
      </c>
      <c r="I1208" s="12" t="str">
        <f>VLOOKUP(H1208,'[1]Species List'!A$2:I$202,2,0)</f>
        <v>Bluehead Wrasse</v>
      </c>
      <c r="J1208" s="38" t="str">
        <f>VLOOKUP(H1208,'Species List'!A$2:J$202,3,0)</f>
        <v>Thalassoma bifasciatum</v>
      </c>
      <c r="K1208" s="12" t="str">
        <f>VLOOKUP(H1208,'[1]Species List'!A$2:I$202,4,0)</f>
        <v>Labridae</v>
      </c>
      <c r="L1208" s="38" t="str">
        <f>VLOOKUP(H1208,'Species List'!A$2:J$202,5,0)</f>
        <v>Carnivore</v>
      </c>
      <c r="M1208" s="60">
        <v>5</v>
      </c>
      <c r="N1208" s="60">
        <v>3</v>
      </c>
      <c r="O1208" s="60"/>
      <c r="P1208" s="44">
        <f>VLOOKUP(H1208,'Species List'!A$2:J$202,6,0)</f>
        <v>8.9099999999999995E-3</v>
      </c>
      <c r="Q1208" s="44">
        <f>VLOOKUP(H1208,'Species List'!A$2:J$202,7,0)</f>
        <v>3.01</v>
      </c>
      <c r="R1208" s="44" t="str">
        <f>VLOOKUP(H1208,'Species List'!A$2:J$202,8,0)</f>
        <v>NA</v>
      </c>
      <c r="S1208" s="44" t="str">
        <f>VLOOKUP(H1208,'Species List'!A$2:J$202,9,0)</f>
        <v>NA</v>
      </c>
      <c r="T1208" s="44">
        <f t="shared" si="132"/>
        <v>1.1318201385239828</v>
      </c>
      <c r="U1208" s="87" t="s">
        <v>450</v>
      </c>
      <c r="V1208" s="91">
        <f t="shared" si="136"/>
        <v>3.3954604155719483</v>
      </c>
    </row>
    <row r="1209" spans="1:22" ht="16">
      <c r="A1209" s="35">
        <v>2019</v>
      </c>
      <c r="B1209" s="36">
        <v>43542</v>
      </c>
      <c r="C1209" s="12" t="s">
        <v>397</v>
      </c>
      <c r="D1209" s="12" t="s">
        <v>440</v>
      </c>
      <c r="E1209" s="12">
        <v>7</v>
      </c>
      <c r="F1209" s="37">
        <v>0.47569444444444398</v>
      </c>
      <c r="G1209" s="9">
        <v>30</v>
      </c>
      <c r="H1209" s="12" t="s">
        <v>348</v>
      </c>
      <c r="I1209" s="12" t="str">
        <f>VLOOKUP(H1209,'[1]Species List'!A$2:I$202,2,0)</f>
        <v>Atlantic trumpetfish</v>
      </c>
      <c r="J1209" s="38" t="str">
        <f>VLOOKUP(H1209,'Species List'!A$2:J$202,3,0)</f>
        <v>Aulostomus maculatus</v>
      </c>
      <c r="K1209" s="12" t="str">
        <f>VLOOKUP(H1209,'[1]Species List'!A$2:I$202,4,0)</f>
        <v>Aulostomidae</v>
      </c>
      <c r="L1209" s="38" t="str">
        <f>VLOOKUP(H1209,'Species List'!A$2:J$202,5,0)</f>
        <v>Carnivore</v>
      </c>
      <c r="M1209" s="60">
        <v>27</v>
      </c>
      <c r="N1209" s="60">
        <v>1</v>
      </c>
      <c r="O1209" s="60"/>
      <c r="P1209" s="44">
        <f>VLOOKUP(H1209,'Species List'!A$2:J$202,6,0)</f>
        <v>1E-4</v>
      </c>
      <c r="Q1209" s="44">
        <f>VLOOKUP(H1209,'Species List'!A$2:J$202,7,0)</f>
        <v>3.5539999999999998</v>
      </c>
      <c r="R1209" s="44" t="str">
        <f>VLOOKUP(H1209,'Species List'!A$2:J$202,8,0)</f>
        <v>NA</v>
      </c>
      <c r="S1209" s="44" t="str">
        <f>VLOOKUP(H1209,'Species List'!A$2:J$202,9,0)</f>
        <v>NA</v>
      </c>
      <c r="T1209" s="44">
        <f t="shared" si="132"/>
        <v>12.219876530473945</v>
      </c>
      <c r="U1209" s="87" t="s">
        <v>450</v>
      </c>
      <c r="V1209" s="91">
        <f t="shared" si="136"/>
        <v>12.219876530473945</v>
      </c>
    </row>
    <row r="1210" spans="1:22" ht="16">
      <c r="A1210" s="35">
        <v>2019</v>
      </c>
      <c r="B1210" s="36">
        <v>43542</v>
      </c>
      <c r="C1210" s="12" t="s">
        <v>397</v>
      </c>
      <c r="D1210" s="12" t="s">
        <v>440</v>
      </c>
      <c r="E1210" s="9">
        <v>7</v>
      </c>
      <c r="F1210" s="53">
        <v>0.47569444444444398</v>
      </c>
      <c r="G1210" s="9">
        <v>30</v>
      </c>
      <c r="H1210" s="12" t="s">
        <v>236</v>
      </c>
      <c r="I1210" s="12" t="str">
        <f>VLOOKUP(H1210,'[1]Species List'!A$2:I$202,2,0)</f>
        <v>Blue Striped Grunt</v>
      </c>
      <c r="J1210" s="38" t="str">
        <f>VLOOKUP(H1210,'Species List'!A$2:J$202,3,0)</f>
        <v>Haemulon sciurus</v>
      </c>
      <c r="K1210" s="12" t="str">
        <f>VLOOKUP(H1210,'[1]Species List'!A$2:I$202,4,0)</f>
        <v>Haemulidae</v>
      </c>
      <c r="L1210" s="38" t="str">
        <f>VLOOKUP(H1210,'Species List'!A$2:J$202,5,0)</f>
        <v>Carnivore</v>
      </c>
      <c r="M1210" s="60">
        <v>20</v>
      </c>
      <c r="N1210" s="60">
        <v>1</v>
      </c>
      <c r="O1210" s="60"/>
      <c r="P1210" s="44">
        <f>VLOOKUP(H1210,'Species List'!A$2:J$202,6,0)</f>
        <v>1.549E-2</v>
      </c>
      <c r="Q1210" s="44">
        <f>VLOOKUP(H1210,'Species List'!A$2:J$202,7,0)</f>
        <v>2.98</v>
      </c>
      <c r="R1210" s="44" t="str">
        <f>VLOOKUP(H1210,'Species List'!A$2:J$202,8,0)</f>
        <v>NA</v>
      </c>
      <c r="S1210" s="44" t="str">
        <f>VLOOKUP(H1210,'Species List'!A$2:J$202,9,0)</f>
        <v>NA</v>
      </c>
      <c r="T1210" s="44">
        <f t="shared" si="132"/>
        <v>116.71342259582475</v>
      </c>
      <c r="U1210" s="87" t="s">
        <v>450</v>
      </c>
      <c r="V1210" s="91">
        <f t="shared" si="136"/>
        <v>116.71342259582475</v>
      </c>
    </row>
    <row r="1211" spans="1:22" ht="16">
      <c r="A1211" s="35">
        <v>2019</v>
      </c>
      <c r="B1211" s="36">
        <v>43542</v>
      </c>
      <c r="C1211" s="12" t="s">
        <v>397</v>
      </c>
      <c r="D1211" s="12" t="s">
        <v>440</v>
      </c>
      <c r="E1211" s="12">
        <v>7</v>
      </c>
      <c r="F1211" s="37">
        <v>0.47569444444444398</v>
      </c>
      <c r="G1211" s="9">
        <v>30</v>
      </c>
      <c r="H1211" s="12" t="s">
        <v>286</v>
      </c>
      <c r="I1211" s="12" t="str">
        <f>VLOOKUP(H1211,'[1]Species List'!A$2:I$202,2,0)</f>
        <v>Schoolmaster snapper</v>
      </c>
      <c r="J1211" s="38" t="str">
        <f>VLOOKUP(H1211,'Species List'!A$2:J$202,3,0)</f>
        <v>Lutjanus apodus</v>
      </c>
      <c r="K1211" s="12" t="str">
        <f>VLOOKUP(H1211,'[1]Species List'!A$2:I$202,4,0)</f>
        <v>Lutjanidae</v>
      </c>
      <c r="L1211" s="38" t="str">
        <f>VLOOKUP(H1211,'Species List'!A$2:J$202,5,0)</f>
        <v>Carnivore</v>
      </c>
      <c r="M1211" s="60">
        <v>28</v>
      </c>
      <c r="N1211" s="60">
        <v>2</v>
      </c>
      <c r="O1211" s="60"/>
      <c r="P1211" s="44">
        <f>VLOOKUP(H1211,'Species List'!A$2:J$202,6,0)</f>
        <v>1.413E-2</v>
      </c>
      <c r="Q1211" s="44">
        <f>VLOOKUP(H1211,'Species List'!A$2:J$202,7,0)</f>
        <v>2.98</v>
      </c>
      <c r="R1211" s="44" t="str">
        <f>VLOOKUP(H1211,'Species List'!A$2:J$202,8,0)</f>
        <v>NA</v>
      </c>
      <c r="S1211" s="44" t="str">
        <f>VLOOKUP(H1211,'Species List'!A$2:J$202,9,0)</f>
        <v>NA</v>
      </c>
      <c r="T1211" s="44">
        <f t="shared" si="132"/>
        <v>290.18375435828915</v>
      </c>
      <c r="U1211" s="87" t="s">
        <v>450</v>
      </c>
      <c r="V1211" s="91">
        <f t="shared" si="136"/>
        <v>580.3675087165783</v>
      </c>
    </row>
    <row r="1212" spans="1:22" ht="16">
      <c r="A1212" s="35">
        <v>2019</v>
      </c>
      <c r="B1212" s="36">
        <v>43542</v>
      </c>
      <c r="C1212" s="12" t="s">
        <v>397</v>
      </c>
      <c r="D1212" s="12" t="s">
        <v>440</v>
      </c>
      <c r="E1212" s="9">
        <v>7</v>
      </c>
      <c r="F1212" s="53">
        <v>0.47569444444444398</v>
      </c>
      <c r="G1212" s="9">
        <v>30</v>
      </c>
      <c r="H1212" s="12" t="s">
        <v>286</v>
      </c>
      <c r="I1212" s="12" t="str">
        <f>VLOOKUP(H1212,'[1]Species List'!A$2:I$202,2,0)</f>
        <v>Schoolmaster snapper</v>
      </c>
      <c r="J1212" s="38" t="str">
        <f>VLOOKUP(H1212,'Species List'!A$2:J$202,3,0)</f>
        <v>Lutjanus apodus</v>
      </c>
      <c r="K1212" s="12" t="str">
        <f>VLOOKUP(H1212,'[1]Species List'!A$2:I$202,4,0)</f>
        <v>Lutjanidae</v>
      </c>
      <c r="L1212" s="38" t="str">
        <f>VLOOKUP(H1212,'Species List'!A$2:J$202,5,0)</f>
        <v>Carnivore</v>
      </c>
      <c r="M1212" s="60">
        <v>20</v>
      </c>
      <c r="N1212" s="60">
        <v>1</v>
      </c>
      <c r="O1212" s="60"/>
      <c r="P1212" s="44">
        <f>VLOOKUP(H1212,'Species List'!A$2:J$202,6,0)</f>
        <v>1.413E-2</v>
      </c>
      <c r="Q1212" s="44">
        <f>VLOOKUP(H1212,'Species List'!A$2:J$202,7,0)</f>
        <v>2.98</v>
      </c>
      <c r="R1212" s="44" t="str">
        <f>VLOOKUP(H1212,'Species List'!A$2:J$202,8,0)</f>
        <v>NA</v>
      </c>
      <c r="S1212" s="44" t="str">
        <f>VLOOKUP(H1212,'Species List'!A$2:J$202,9,0)</f>
        <v>NA</v>
      </c>
      <c r="T1212" s="44">
        <f t="shared" si="132"/>
        <v>106.46614985661742</v>
      </c>
      <c r="U1212" s="87" t="s">
        <v>450</v>
      </c>
      <c r="V1212" s="91">
        <f t="shared" si="136"/>
        <v>106.46614985661742</v>
      </c>
    </row>
    <row r="1213" spans="1:22" ht="16">
      <c r="A1213" s="35">
        <v>2019</v>
      </c>
      <c r="B1213" s="36">
        <v>43542</v>
      </c>
      <c r="C1213" s="12" t="s">
        <v>397</v>
      </c>
      <c r="D1213" s="12" t="s">
        <v>440</v>
      </c>
      <c r="E1213" s="9">
        <v>7</v>
      </c>
      <c r="F1213" s="53">
        <v>0.47569444444444398</v>
      </c>
      <c r="G1213" s="9">
        <v>30</v>
      </c>
      <c r="H1213" s="12" t="s">
        <v>377</v>
      </c>
      <c r="I1213" s="12" t="s">
        <v>208</v>
      </c>
      <c r="J1213" s="38" t="str">
        <f>VLOOKUP(H1213,'Species List'!A$2:J$202,3,0)</f>
        <v>Cantherhines macrocerus</v>
      </c>
      <c r="K1213" s="12" t="str">
        <f>VLOOKUP(H1213,'[1]Species List'!A$2:I$202,4,0)</f>
        <v>Monacanthidae</v>
      </c>
      <c r="L1213" s="38" t="str">
        <f>VLOOKUP(H1213,'Species List'!A$2:J$202,5,0)</f>
        <v>Carnivore</v>
      </c>
      <c r="M1213" s="60">
        <v>40</v>
      </c>
      <c r="N1213" s="60">
        <v>1</v>
      </c>
      <c r="O1213" s="60"/>
      <c r="P1213" s="44">
        <f>VLOOKUP(H1213,'Species List'!A$2:J$202,6,0)</f>
        <v>2.291E-2</v>
      </c>
      <c r="Q1213" s="44">
        <f>VLOOKUP(H1213,'Species List'!A$2:J$202,7,0)</f>
        <v>2.89</v>
      </c>
      <c r="R1213" s="44" t="str">
        <f>VLOOKUP(H1213,'Species List'!A$2:J$202,8,0)</f>
        <v>NA</v>
      </c>
      <c r="S1213" s="44" t="str">
        <f>VLOOKUP(H1213,'Species List'!A$2:J$202,9,0)</f>
        <v>NA</v>
      </c>
      <c r="T1213" s="44">
        <f t="shared" si="132"/>
        <v>977.18876274242177</v>
      </c>
      <c r="U1213" s="87" t="s">
        <v>450</v>
      </c>
      <c r="V1213" s="91">
        <f t="shared" si="136"/>
        <v>977.18876274242177</v>
      </c>
    </row>
    <row r="1214" spans="1:22" ht="16">
      <c r="A1214" s="35">
        <v>2019</v>
      </c>
      <c r="B1214" s="36">
        <v>43542</v>
      </c>
      <c r="C1214" s="12" t="s">
        <v>397</v>
      </c>
      <c r="D1214" s="12" t="s">
        <v>440</v>
      </c>
      <c r="E1214" s="12">
        <v>7</v>
      </c>
      <c r="F1214" s="37">
        <v>0.47569444444444398</v>
      </c>
      <c r="G1214" s="9">
        <v>30</v>
      </c>
      <c r="H1214" s="12" t="s">
        <v>377</v>
      </c>
      <c r="I1214" s="12" t="s">
        <v>208</v>
      </c>
      <c r="J1214" s="38" t="str">
        <f>VLOOKUP(H1214,'Species List'!A$2:J$202,3,0)</f>
        <v>Cantherhines macrocerus</v>
      </c>
      <c r="K1214" s="12" t="str">
        <f>VLOOKUP(H1214,'[1]Species List'!A$2:I$202,4,0)</f>
        <v>Monacanthidae</v>
      </c>
      <c r="L1214" s="38" t="str">
        <f>VLOOKUP(H1214,'Species List'!A$2:J$202,5,0)</f>
        <v>Carnivore</v>
      </c>
      <c r="M1214" s="60">
        <v>15</v>
      </c>
      <c r="N1214" s="60">
        <v>1</v>
      </c>
      <c r="O1214" s="60"/>
      <c r="P1214" s="44">
        <f>VLOOKUP(H1214,'Species List'!A$2:J$202,6,0)</f>
        <v>2.291E-2</v>
      </c>
      <c r="Q1214" s="44">
        <f>VLOOKUP(H1214,'Species List'!A$2:J$202,7,0)</f>
        <v>2.89</v>
      </c>
      <c r="R1214" s="44" t="str">
        <f>VLOOKUP(H1214,'Species List'!A$2:J$202,8,0)</f>
        <v>NA</v>
      </c>
      <c r="S1214" s="44" t="str">
        <f>VLOOKUP(H1214,'Species List'!A$2:J$202,9,0)</f>
        <v>NA</v>
      </c>
      <c r="T1214" s="44">
        <f t="shared" si="132"/>
        <v>57.402238376338723</v>
      </c>
      <c r="U1214" s="87" t="s">
        <v>450</v>
      </c>
      <c r="V1214" s="91">
        <f t="shared" si="136"/>
        <v>57.402238376338723</v>
      </c>
    </row>
    <row r="1215" spans="1:22" ht="16">
      <c r="A1215" s="35">
        <v>2019</v>
      </c>
      <c r="B1215" s="36">
        <v>43542</v>
      </c>
      <c r="C1215" s="12" t="s">
        <v>397</v>
      </c>
      <c r="D1215" s="12" t="s">
        <v>440</v>
      </c>
      <c r="E1215" s="9">
        <v>7</v>
      </c>
      <c r="F1215" s="53">
        <v>0.47569444444444442</v>
      </c>
      <c r="G1215" s="9">
        <v>30</v>
      </c>
      <c r="H1215" s="9" t="s">
        <v>302</v>
      </c>
      <c r="I1215" s="12" t="str">
        <f>VLOOKUP(H1215,'[1]Species List'!A$2:I$202,2,0)</f>
        <v>Stoplight Parrotfish</v>
      </c>
      <c r="J1215" s="38" t="str">
        <f>VLOOKUP(H1215,'Species List'!A$2:J$202,3,0)</f>
        <v>Sparisoma viride</v>
      </c>
      <c r="K1215" s="12" t="str">
        <f>VLOOKUP(H1215,'[1]Species List'!A$2:I$202,4,0)</f>
        <v>Scaridae</v>
      </c>
      <c r="L1215" s="38" t="str">
        <f>VLOOKUP(H1215,'Species List'!A$2:J$202,5,0)</f>
        <v>Herbivore</v>
      </c>
      <c r="M1215" s="63">
        <v>13</v>
      </c>
      <c r="N1215" s="63">
        <v>2</v>
      </c>
      <c r="O1215" s="63"/>
      <c r="P1215" s="44">
        <f>VLOOKUP(H1215,'Species List'!A$2:J$202,6,0)</f>
        <v>1.38E-2</v>
      </c>
      <c r="Q1215" s="44">
        <f>VLOOKUP(H1215,'Species List'!A$2:J$202,7,0)</f>
        <v>3.04</v>
      </c>
      <c r="R1215" s="44">
        <f>VLOOKUP(H1215,'Species List'!A$2:J$202,8,0)</f>
        <v>-4.4317000000000002</v>
      </c>
      <c r="S1215" s="44">
        <f>VLOOKUP(H1215,'Species List'!A$2:J$202,9,0)</f>
        <v>2.9051</v>
      </c>
      <c r="T1215" s="44">
        <f t="shared" si="132"/>
        <v>33.594399108137019</v>
      </c>
      <c r="U1215" s="88">
        <f t="shared" ref="U1215:U1222" si="137">10^(R1215+(S1215*LOG(M1215*10)))</f>
        <v>51.229112573228946</v>
      </c>
      <c r="V1215" s="91">
        <f t="shared" ref="V1215:V1222" si="138">N1215*U1215</f>
        <v>102.45822514645789</v>
      </c>
    </row>
    <row r="1216" spans="1:22" ht="16">
      <c r="A1216" s="35">
        <v>2019</v>
      </c>
      <c r="B1216" s="36">
        <v>43542</v>
      </c>
      <c r="C1216" s="12" t="s">
        <v>397</v>
      </c>
      <c r="D1216" s="12" t="s">
        <v>440</v>
      </c>
      <c r="E1216" s="12">
        <v>7</v>
      </c>
      <c r="F1216" s="37">
        <v>0.47569444444444398</v>
      </c>
      <c r="G1216" s="9">
        <v>30</v>
      </c>
      <c r="H1216" s="12" t="s">
        <v>302</v>
      </c>
      <c r="I1216" s="12" t="str">
        <f>VLOOKUP(H1216,'[1]Species List'!A$2:I$202,2,0)</f>
        <v>Stoplight Parrotfish</v>
      </c>
      <c r="J1216" s="38" t="str">
        <f>VLOOKUP(H1216,'Species List'!A$2:J$202,3,0)</f>
        <v>Sparisoma viride</v>
      </c>
      <c r="K1216" s="12" t="str">
        <f>VLOOKUP(H1216,'[1]Species List'!A$2:I$202,4,0)</f>
        <v>Scaridae</v>
      </c>
      <c r="L1216" s="38" t="str">
        <f>VLOOKUP(H1216,'Species List'!A$2:J$202,5,0)</f>
        <v>Herbivore</v>
      </c>
      <c r="M1216" s="60">
        <v>20</v>
      </c>
      <c r="N1216" s="60">
        <v>1</v>
      </c>
      <c r="O1216" s="60" t="s">
        <v>368</v>
      </c>
      <c r="P1216" s="44">
        <f>VLOOKUP(H1216,'Species List'!A$2:J$202,6,0)</f>
        <v>1.38E-2</v>
      </c>
      <c r="Q1216" s="44">
        <f>VLOOKUP(H1216,'Species List'!A$2:J$202,7,0)</f>
        <v>3.04</v>
      </c>
      <c r="R1216" s="44">
        <f>VLOOKUP(H1216,'Species List'!A$2:J$202,8,0)</f>
        <v>-4.4317000000000002</v>
      </c>
      <c r="S1216" s="44">
        <f>VLOOKUP(H1216,'Species List'!A$2:J$202,9,0)</f>
        <v>2.9051</v>
      </c>
      <c r="T1216" s="44">
        <f t="shared" si="132"/>
        <v>124.45440510662077</v>
      </c>
      <c r="U1216" s="88">
        <f t="shared" si="137"/>
        <v>179.06975540636282</v>
      </c>
      <c r="V1216" s="91">
        <f t="shared" si="138"/>
        <v>179.06975540636282</v>
      </c>
    </row>
    <row r="1217" spans="1:22" ht="16">
      <c r="A1217" s="35">
        <v>2019</v>
      </c>
      <c r="B1217" s="36">
        <v>43542</v>
      </c>
      <c r="C1217" s="12" t="s">
        <v>397</v>
      </c>
      <c r="D1217" s="12" t="s">
        <v>440</v>
      </c>
      <c r="E1217" s="9">
        <v>7</v>
      </c>
      <c r="F1217" s="53">
        <v>0.47569444444444398</v>
      </c>
      <c r="G1217" s="9">
        <v>30</v>
      </c>
      <c r="H1217" s="12" t="s">
        <v>302</v>
      </c>
      <c r="I1217" s="12" t="str">
        <f>VLOOKUP(H1217,'[1]Species List'!A$2:I$202,2,0)</f>
        <v>Stoplight Parrotfish</v>
      </c>
      <c r="J1217" s="38" t="str">
        <f>VLOOKUP(H1217,'Species List'!A$2:J$202,3,0)</f>
        <v>Sparisoma viride</v>
      </c>
      <c r="K1217" s="12" t="str">
        <f>VLOOKUP(H1217,'[1]Species List'!A$2:I$202,4,0)</f>
        <v>Scaridae</v>
      </c>
      <c r="L1217" s="38" t="str">
        <f>VLOOKUP(H1217,'Species List'!A$2:J$202,5,0)</f>
        <v>Herbivore</v>
      </c>
      <c r="M1217" s="60">
        <v>13</v>
      </c>
      <c r="N1217" s="60">
        <v>1</v>
      </c>
      <c r="O1217" s="60" t="s">
        <v>375</v>
      </c>
      <c r="P1217" s="44">
        <f>VLOOKUP(H1217,'Species List'!A$2:J$202,6,0)</f>
        <v>1.38E-2</v>
      </c>
      <c r="Q1217" s="44">
        <f>VLOOKUP(H1217,'Species List'!A$2:J$202,7,0)</f>
        <v>3.04</v>
      </c>
      <c r="R1217" s="44">
        <f>VLOOKUP(H1217,'Species List'!A$2:J$202,8,0)</f>
        <v>-4.4317000000000002</v>
      </c>
      <c r="S1217" s="44">
        <f>VLOOKUP(H1217,'Species List'!A$2:J$202,9,0)</f>
        <v>2.9051</v>
      </c>
      <c r="T1217" s="44">
        <f t="shared" si="132"/>
        <v>33.594399108137019</v>
      </c>
      <c r="U1217" s="88">
        <f t="shared" si="137"/>
        <v>51.229112573228946</v>
      </c>
      <c r="V1217" s="91">
        <f t="shared" si="138"/>
        <v>51.229112573228946</v>
      </c>
    </row>
    <row r="1218" spans="1:22" ht="16">
      <c r="A1218" s="35">
        <v>2019</v>
      </c>
      <c r="B1218" s="36">
        <v>43542</v>
      </c>
      <c r="C1218" s="12" t="s">
        <v>397</v>
      </c>
      <c r="D1218" s="12" t="s">
        <v>440</v>
      </c>
      <c r="E1218" s="12">
        <v>7</v>
      </c>
      <c r="F1218" s="37">
        <v>0.47569444444444398</v>
      </c>
      <c r="G1218" s="9">
        <v>30</v>
      </c>
      <c r="H1218" s="12" t="s">
        <v>237</v>
      </c>
      <c r="I1218" s="12" t="str">
        <f>VLOOKUP(H1218,'[1]Species List'!A$2:I$202,2,0)</f>
        <v>Blue Tang</v>
      </c>
      <c r="J1218" s="38" t="str">
        <f>VLOOKUP(H1218,'Species List'!A$2:J$202,3,0)</f>
        <v>Acanthurus coeruleus</v>
      </c>
      <c r="K1218" s="12" t="str">
        <f>VLOOKUP(H1218,'[1]Species List'!A$2:I$202,4,0)</f>
        <v>Acanthuridae</v>
      </c>
      <c r="L1218" s="38" t="str">
        <f>VLOOKUP(H1218,'Species List'!A$2:J$202,5,0)</f>
        <v>Herbivore</v>
      </c>
      <c r="M1218" s="60">
        <v>10</v>
      </c>
      <c r="N1218" s="60">
        <v>4</v>
      </c>
      <c r="O1218" s="60"/>
      <c r="P1218" s="44">
        <f>VLOOKUP(H1218,'Species List'!A$2:J$202,6,0)</f>
        <v>2.512E-2</v>
      </c>
      <c r="Q1218" s="44">
        <f>VLOOKUP(H1218,'Species List'!A$2:J$202,7,0)</f>
        <v>2.96</v>
      </c>
      <c r="R1218" s="44">
        <f>VLOOKUP(H1218,'Species List'!A$2:J$202,8,0)</f>
        <v>-2.8241999999999998</v>
      </c>
      <c r="S1218" s="44">
        <f>VLOOKUP(H1218,'Species List'!A$2:J$202,9,0)</f>
        <v>2.2637999999999998</v>
      </c>
      <c r="T1218" s="44">
        <f t="shared" ref="T1218:T1281" si="139">P1218*M1218^Q1218</f>
        <v>22.909712284620454</v>
      </c>
      <c r="U1218" s="88">
        <f t="shared" si="137"/>
        <v>50.512632191459488</v>
      </c>
      <c r="V1218" s="91">
        <f t="shared" si="138"/>
        <v>202.05052876583795</v>
      </c>
    </row>
    <row r="1219" spans="1:22" ht="16">
      <c r="A1219" s="35">
        <v>2019</v>
      </c>
      <c r="B1219" s="36">
        <v>43542</v>
      </c>
      <c r="C1219" s="12" t="s">
        <v>397</v>
      </c>
      <c r="D1219" s="12" t="s">
        <v>440</v>
      </c>
      <c r="E1219" s="9">
        <v>7</v>
      </c>
      <c r="F1219" s="53">
        <v>0.47569444444444398</v>
      </c>
      <c r="G1219" s="9">
        <v>30</v>
      </c>
      <c r="H1219" s="12" t="s">
        <v>237</v>
      </c>
      <c r="I1219" s="12" t="str">
        <f>VLOOKUP(H1219,'[1]Species List'!A$2:I$202,2,0)</f>
        <v>Blue Tang</v>
      </c>
      <c r="J1219" s="38" t="str">
        <f>VLOOKUP(H1219,'Species List'!A$2:J$202,3,0)</f>
        <v>Acanthurus coeruleus</v>
      </c>
      <c r="K1219" s="12" t="str">
        <f>VLOOKUP(H1219,'[1]Species List'!A$2:I$202,4,0)</f>
        <v>Acanthuridae</v>
      </c>
      <c r="L1219" s="38" t="str">
        <f>VLOOKUP(H1219,'Species List'!A$2:J$202,5,0)</f>
        <v>Herbivore</v>
      </c>
      <c r="M1219" s="60">
        <v>15</v>
      </c>
      <c r="N1219" s="60">
        <v>4</v>
      </c>
      <c r="O1219" s="60"/>
      <c r="P1219" s="44">
        <f>VLOOKUP(H1219,'Species List'!A$2:J$202,6,0)</f>
        <v>2.512E-2</v>
      </c>
      <c r="Q1219" s="44">
        <f>VLOOKUP(H1219,'Species List'!A$2:J$202,7,0)</f>
        <v>2.96</v>
      </c>
      <c r="R1219" s="44">
        <f>VLOOKUP(H1219,'Species List'!A$2:J$202,8,0)</f>
        <v>-2.8241999999999998</v>
      </c>
      <c r="S1219" s="44">
        <f>VLOOKUP(H1219,'Species List'!A$2:J$202,9,0)</f>
        <v>2.2637999999999998</v>
      </c>
      <c r="T1219" s="44">
        <f t="shared" si="139"/>
        <v>76.076366478829684</v>
      </c>
      <c r="U1219" s="88">
        <f t="shared" si="137"/>
        <v>126.48394196747614</v>
      </c>
      <c r="V1219" s="91">
        <f t="shared" si="138"/>
        <v>505.93576786990457</v>
      </c>
    </row>
    <row r="1220" spans="1:22" ht="16">
      <c r="A1220" s="35">
        <v>2019</v>
      </c>
      <c r="B1220" s="36">
        <v>43542</v>
      </c>
      <c r="C1220" s="12" t="s">
        <v>397</v>
      </c>
      <c r="D1220" s="12" t="s">
        <v>440</v>
      </c>
      <c r="E1220" s="9">
        <v>7</v>
      </c>
      <c r="F1220" s="53">
        <v>0.47569444444444398</v>
      </c>
      <c r="G1220" s="9">
        <v>30</v>
      </c>
      <c r="H1220" s="12" t="s">
        <v>302</v>
      </c>
      <c r="I1220" s="12" t="str">
        <f>VLOOKUP(H1220,'[1]Species List'!A$2:I$202,2,0)</f>
        <v>Stoplight Parrotfish</v>
      </c>
      <c r="J1220" s="38" t="str">
        <f>VLOOKUP(H1220,'Species List'!A$2:J$202,3,0)</f>
        <v>Sparisoma viride</v>
      </c>
      <c r="K1220" s="12" t="str">
        <f>VLOOKUP(H1220,'[1]Species List'!A$2:I$202,4,0)</f>
        <v>Scaridae</v>
      </c>
      <c r="L1220" s="38" t="str">
        <f>VLOOKUP(H1220,'Species List'!A$2:J$202,5,0)</f>
        <v>Herbivore</v>
      </c>
      <c r="M1220" s="60">
        <v>33</v>
      </c>
      <c r="N1220" s="60">
        <v>1</v>
      </c>
      <c r="O1220" s="60" t="s">
        <v>369</v>
      </c>
      <c r="P1220" s="44">
        <f>VLOOKUP(H1220,'Species List'!A$2:J$202,6,0)</f>
        <v>1.38E-2</v>
      </c>
      <c r="Q1220" s="44">
        <f>VLOOKUP(H1220,'Species List'!A$2:J$202,7,0)</f>
        <v>3.04</v>
      </c>
      <c r="R1220" s="44">
        <f>VLOOKUP(H1220,'Species List'!A$2:J$202,8,0)</f>
        <v>-4.4317000000000002</v>
      </c>
      <c r="S1220" s="44">
        <f>VLOOKUP(H1220,'Species List'!A$2:J$202,9,0)</f>
        <v>2.9051</v>
      </c>
      <c r="T1220" s="44">
        <f t="shared" si="139"/>
        <v>570.37628950044143</v>
      </c>
      <c r="U1220" s="88">
        <f t="shared" si="137"/>
        <v>767.06973304521671</v>
      </c>
      <c r="V1220" s="91">
        <f t="shared" si="138"/>
        <v>767.06973304521671</v>
      </c>
    </row>
    <row r="1221" spans="1:22" ht="16">
      <c r="A1221" s="35">
        <v>2019</v>
      </c>
      <c r="B1221" s="36">
        <v>43542</v>
      </c>
      <c r="C1221" s="12" t="s">
        <v>397</v>
      </c>
      <c r="D1221" s="12" t="s">
        <v>440</v>
      </c>
      <c r="E1221" s="9">
        <v>7</v>
      </c>
      <c r="F1221" s="53">
        <v>0.47569444444444398</v>
      </c>
      <c r="G1221" s="9">
        <v>30</v>
      </c>
      <c r="H1221" s="12" t="s">
        <v>271</v>
      </c>
      <c r="I1221" s="12" t="str">
        <f>VLOOKUP(H1221,'[1]Species List'!A$2:I$202,2,0)</f>
        <v>Ocean Surgeonfish</v>
      </c>
      <c r="J1221" s="38" t="str">
        <f>VLOOKUP(H1221,'Species List'!A$2:J$202,3,0)</f>
        <v>Acanthurus bahianus</v>
      </c>
      <c r="K1221" s="12" t="str">
        <f>VLOOKUP(H1221,'[1]Species List'!A$2:I$202,4,0)</f>
        <v>Acanthuridae</v>
      </c>
      <c r="L1221" s="38" t="str">
        <f>VLOOKUP(H1221,'Species List'!A$2:J$202,5,0)</f>
        <v>Herbivore</v>
      </c>
      <c r="M1221" s="60">
        <v>17</v>
      </c>
      <c r="N1221" s="60">
        <v>3</v>
      </c>
      <c r="O1221" s="60"/>
      <c r="P1221" s="44">
        <f>VLOOKUP(H1221,'Species List'!A$2:J$202,6,0)</f>
        <v>1.8620000000000001E-2</v>
      </c>
      <c r="Q1221" s="44">
        <f>VLOOKUP(H1221,'Species List'!A$2:J$202,7,0)</f>
        <v>2.91</v>
      </c>
      <c r="R1221" s="44">
        <f>VLOOKUP(H1221,'Species List'!A$2:J$202,8,0)</f>
        <v>-4.6005000000000003</v>
      </c>
      <c r="S1221" s="44">
        <f>VLOOKUP(H1221,'Species List'!A$2:J$202,9,0)</f>
        <v>2.9752000000000001</v>
      </c>
      <c r="T1221" s="44">
        <f t="shared" si="139"/>
        <v>70.890173269794147</v>
      </c>
      <c r="U1221" s="88">
        <f t="shared" si="137"/>
        <v>108.52545888885899</v>
      </c>
      <c r="V1221" s="91">
        <f t="shared" si="138"/>
        <v>325.57637666657695</v>
      </c>
    </row>
    <row r="1222" spans="1:22" ht="16">
      <c r="A1222" s="35">
        <v>2019</v>
      </c>
      <c r="B1222" s="36">
        <v>43542</v>
      </c>
      <c r="C1222" s="12" t="s">
        <v>397</v>
      </c>
      <c r="D1222" s="12" t="s">
        <v>440</v>
      </c>
      <c r="E1222" s="9">
        <v>7</v>
      </c>
      <c r="F1222" s="53">
        <v>0.47569444444444398</v>
      </c>
      <c r="G1222" s="9">
        <v>30</v>
      </c>
      <c r="H1222" s="12" t="s">
        <v>274</v>
      </c>
      <c r="I1222" s="12" t="str">
        <f>VLOOKUP(H1222,'[1]Species List'!A$2:I$202,2,0)</f>
        <v>Princess Parrotfish</v>
      </c>
      <c r="J1222" s="38" t="str">
        <f>VLOOKUP(H1222,'Species List'!A$2:J$202,3,0)</f>
        <v>Scarus taeniopterus</v>
      </c>
      <c r="K1222" s="12" t="str">
        <f>VLOOKUP(H1222,'[1]Species List'!A$2:I$202,4,0)</f>
        <v>Scaridae</v>
      </c>
      <c r="L1222" s="38" t="str">
        <f>VLOOKUP(H1222,'Species List'!A$2:J$202,5,0)</f>
        <v>Herbivore</v>
      </c>
      <c r="M1222" s="60">
        <v>26</v>
      </c>
      <c r="N1222" s="60">
        <v>1</v>
      </c>
      <c r="O1222" s="60" t="s">
        <v>368</v>
      </c>
      <c r="P1222" s="44">
        <f>VLOOKUP(H1222,'Species List'!A$2:J$202,6,0)</f>
        <v>3.3500000000000002E-2</v>
      </c>
      <c r="Q1222" s="44">
        <f>VLOOKUP(H1222,'Species List'!A$2:J$202,7,0)</f>
        <v>2.7086000000000001</v>
      </c>
      <c r="R1222" s="44">
        <f>VLOOKUP(H1222,'Species List'!A$2:J$202,8,0)</f>
        <v>-3.2256999999999998</v>
      </c>
      <c r="S1222" s="44">
        <f>VLOOKUP(H1222,'Species List'!A$2:J$202,9,0)</f>
        <v>2.3852000000000002</v>
      </c>
      <c r="T1222" s="44">
        <f t="shared" si="139"/>
        <v>227.84610949992882</v>
      </c>
      <c r="U1222" s="88">
        <f t="shared" si="137"/>
        <v>342.3689962482149</v>
      </c>
      <c r="V1222" s="91">
        <f t="shared" si="138"/>
        <v>342.3689962482149</v>
      </c>
    </row>
    <row r="1223" spans="1:22" ht="16">
      <c r="A1223" s="35">
        <v>2019</v>
      </c>
      <c r="B1223" s="36">
        <v>43542</v>
      </c>
      <c r="C1223" s="12" t="s">
        <v>397</v>
      </c>
      <c r="D1223" s="12" t="s">
        <v>440</v>
      </c>
      <c r="E1223" s="12">
        <v>7</v>
      </c>
      <c r="F1223" s="37">
        <v>0.47569444444444398</v>
      </c>
      <c r="G1223" s="9">
        <v>30</v>
      </c>
      <c r="H1223" s="12" t="s">
        <v>293</v>
      </c>
      <c r="I1223" s="12" t="str">
        <f>VLOOKUP(H1223,'[1]Species List'!A$2:I$202,2,0)</f>
        <v>Smooth Trunkfish</v>
      </c>
      <c r="J1223" s="38" t="str">
        <f>VLOOKUP(H1223,'Species List'!A$2:J$202,3,0)</f>
        <v>Lactophyrs triqueter</v>
      </c>
      <c r="K1223" s="12" t="str">
        <f>VLOOKUP(H1223,'[1]Species List'!A$2:I$202,4,0)</f>
        <v>Ostraciidae</v>
      </c>
      <c r="L1223" s="38" t="str">
        <f>VLOOKUP(H1223,'Species List'!A$2:J$202,5,0)</f>
        <v>Omnivore</v>
      </c>
      <c r="M1223" s="60">
        <v>15</v>
      </c>
      <c r="N1223" s="60">
        <v>1</v>
      </c>
      <c r="O1223" s="60"/>
      <c r="P1223" s="44">
        <f>VLOOKUP(H1223,'Species List'!A$2:J$202,6,0)</f>
        <v>4.8980000000000003E-2</v>
      </c>
      <c r="Q1223" s="44">
        <f>VLOOKUP(H1223,'Species List'!A$2:J$202,7,0)</f>
        <v>2.78</v>
      </c>
      <c r="R1223" s="44" t="str">
        <f>VLOOKUP(H1223,'Species List'!A$2:J$202,8,0)</f>
        <v>NA</v>
      </c>
      <c r="S1223" s="44" t="str">
        <f>VLOOKUP(H1223,'Species List'!A$2:J$202,9,0)</f>
        <v>NA</v>
      </c>
      <c r="T1223" s="44">
        <f t="shared" si="139"/>
        <v>91.107154121577921</v>
      </c>
      <c r="U1223" s="87" t="s">
        <v>450</v>
      </c>
      <c r="V1223" s="91">
        <f t="shared" ref="V1223:V1237" si="140">N1223*T1223</f>
        <v>91.107154121577921</v>
      </c>
    </row>
    <row r="1224" spans="1:22" ht="16">
      <c r="A1224" s="35">
        <v>2019</v>
      </c>
      <c r="B1224" s="36">
        <v>43542</v>
      </c>
      <c r="C1224" s="12" t="s">
        <v>397</v>
      </c>
      <c r="D1224" s="12" t="s">
        <v>440</v>
      </c>
      <c r="E1224" s="12">
        <v>7</v>
      </c>
      <c r="F1224" s="37">
        <v>0.47569444444444398</v>
      </c>
      <c r="G1224" s="9">
        <v>30</v>
      </c>
      <c r="H1224" s="12" t="s">
        <v>247</v>
      </c>
      <c r="I1224" s="12" t="str">
        <f>VLOOKUP(H1224,'[1]Species List'!A$2:I$202,2,0)</f>
        <v>Creole Wrasse</v>
      </c>
      <c r="J1224" s="38" t="str">
        <f>VLOOKUP(H1224,'Species List'!A$2:J$202,3,0)</f>
        <v>Clepticus parrae</v>
      </c>
      <c r="K1224" s="12" t="str">
        <f>VLOOKUP(H1224,'[1]Species List'!A$2:I$202,4,0)</f>
        <v>Labridae</v>
      </c>
      <c r="L1224" s="38" t="str">
        <f>VLOOKUP(H1224,'Species List'!A$2:J$202,5,0)</f>
        <v>Planktivore</v>
      </c>
      <c r="M1224" s="60">
        <v>15</v>
      </c>
      <c r="N1224" s="60">
        <v>25</v>
      </c>
      <c r="O1224" s="60"/>
      <c r="P1224" s="44">
        <f>VLOOKUP(H1224,'Species List'!A$2:J$202,6,0)</f>
        <v>9.5499999999999995E-3</v>
      </c>
      <c r="Q1224" s="44">
        <f>VLOOKUP(H1224,'Species List'!A$2:J$202,7,0)</f>
        <v>3.05</v>
      </c>
      <c r="R1224" s="44" t="str">
        <f>VLOOKUP(H1224,'Species List'!A$2:J$202,8,0)</f>
        <v>NA</v>
      </c>
      <c r="S1224" s="44" t="str">
        <f>VLOOKUP(H1224,'Species List'!A$2:J$202,9,0)</f>
        <v>NA</v>
      </c>
      <c r="T1224" s="44">
        <f t="shared" si="139"/>
        <v>36.904702755418647</v>
      </c>
      <c r="U1224" s="87" t="s">
        <v>450</v>
      </c>
      <c r="V1224" s="91">
        <f t="shared" si="140"/>
        <v>922.6175688854662</v>
      </c>
    </row>
    <row r="1225" spans="1:22" ht="16">
      <c r="A1225" s="35">
        <v>2019</v>
      </c>
      <c r="B1225" s="36">
        <v>43542</v>
      </c>
      <c r="C1225" s="12" t="s">
        <v>397</v>
      </c>
      <c r="D1225" s="12" t="s">
        <v>440</v>
      </c>
      <c r="E1225" s="12">
        <v>8</v>
      </c>
      <c r="F1225" s="53">
        <v>0.47569444444444398</v>
      </c>
      <c r="G1225" s="9">
        <v>30</v>
      </c>
      <c r="H1225" s="12" t="s">
        <v>236</v>
      </c>
      <c r="I1225" s="12" t="str">
        <f>VLOOKUP(H1225,'[1]Species List'!A$2:I$202,2,0)</f>
        <v>Blue Striped Grunt</v>
      </c>
      <c r="J1225" s="38" t="str">
        <f>VLOOKUP(H1225,'Species List'!A$2:J$202,3,0)</f>
        <v>Haemulon sciurus</v>
      </c>
      <c r="K1225" s="12" t="str">
        <f>VLOOKUP(H1225,'[1]Species List'!A$2:I$202,4,0)</f>
        <v>Haemulidae</v>
      </c>
      <c r="L1225" s="38" t="str">
        <f>VLOOKUP(H1225,'Species List'!A$2:J$202,5,0)</f>
        <v>Carnivore</v>
      </c>
      <c r="M1225" s="60">
        <v>15</v>
      </c>
      <c r="N1225" s="60">
        <v>1</v>
      </c>
      <c r="O1225" s="60"/>
      <c r="P1225" s="44">
        <f>VLOOKUP(H1225,'Species List'!A$2:J$202,6,0)</f>
        <v>1.549E-2</v>
      </c>
      <c r="Q1225" s="44">
        <f>VLOOKUP(H1225,'Species List'!A$2:J$202,7,0)</f>
        <v>2.98</v>
      </c>
      <c r="R1225" s="44" t="str">
        <f>VLOOKUP(H1225,'Species List'!A$2:J$202,8,0)</f>
        <v>NA</v>
      </c>
      <c r="S1225" s="44" t="str">
        <f>VLOOKUP(H1225,'Species List'!A$2:J$202,9,0)</f>
        <v>NA</v>
      </c>
      <c r="T1225" s="44">
        <f t="shared" si="139"/>
        <v>49.52259225934101</v>
      </c>
      <c r="U1225" s="87" t="s">
        <v>450</v>
      </c>
      <c r="V1225" s="91">
        <f t="shared" si="140"/>
        <v>49.52259225934101</v>
      </c>
    </row>
    <row r="1226" spans="1:22" ht="16">
      <c r="A1226" s="35">
        <v>2019</v>
      </c>
      <c r="B1226" s="36">
        <v>43542</v>
      </c>
      <c r="C1226" s="12" t="s">
        <v>397</v>
      </c>
      <c r="D1226" s="12" t="s">
        <v>440</v>
      </c>
      <c r="E1226" s="12">
        <v>8</v>
      </c>
      <c r="F1226" s="37">
        <v>0.47569444444444398</v>
      </c>
      <c r="G1226" s="9">
        <v>30</v>
      </c>
      <c r="H1226" s="12" t="s">
        <v>348</v>
      </c>
      <c r="I1226" s="12" t="str">
        <f>VLOOKUP(H1226,'[1]Species List'!A$2:I$202,2,0)</f>
        <v>Atlantic trumpetfish</v>
      </c>
      <c r="J1226" s="38" t="str">
        <f>VLOOKUP(H1226,'Species List'!A$2:J$202,3,0)</f>
        <v>Aulostomus maculatus</v>
      </c>
      <c r="K1226" s="12" t="str">
        <f>VLOOKUP(H1226,'[1]Species List'!A$2:I$202,4,0)</f>
        <v>Aulostomidae</v>
      </c>
      <c r="L1226" s="38" t="str">
        <f>VLOOKUP(H1226,'Species List'!A$2:J$202,5,0)</f>
        <v>Carnivore</v>
      </c>
      <c r="M1226" s="60">
        <v>23</v>
      </c>
      <c r="N1226" s="60">
        <v>1</v>
      </c>
      <c r="O1226" s="60"/>
      <c r="P1226" s="44">
        <f>VLOOKUP(H1226,'Species List'!A$2:J$202,6,0)</f>
        <v>1E-4</v>
      </c>
      <c r="Q1226" s="44">
        <f>VLOOKUP(H1226,'Species List'!A$2:J$202,7,0)</f>
        <v>3.5539999999999998</v>
      </c>
      <c r="R1226" s="44" t="str">
        <f>VLOOKUP(H1226,'Species List'!A$2:J$202,8,0)</f>
        <v>NA</v>
      </c>
      <c r="S1226" s="44" t="str">
        <f>VLOOKUP(H1226,'Species List'!A$2:J$202,9,0)</f>
        <v>NA</v>
      </c>
      <c r="T1226" s="44">
        <f t="shared" si="139"/>
        <v>6.9116339497187225</v>
      </c>
      <c r="U1226" s="87" t="s">
        <v>450</v>
      </c>
      <c r="V1226" s="91">
        <f t="shared" si="140"/>
        <v>6.9116339497187225</v>
      </c>
    </row>
    <row r="1227" spans="1:22" ht="16">
      <c r="A1227" s="35">
        <v>2019</v>
      </c>
      <c r="B1227" s="36">
        <v>43542</v>
      </c>
      <c r="C1227" s="12" t="s">
        <v>397</v>
      </c>
      <c r="D1227" s="12" t="s">
        <v>440</v>
      </c>
      <c r="E1227" s="12">
        <v>8</v>
      </c>
      <c r="F1227" s="37">
        <v>0.47569444444444398</v>
      </c>
      <c r="G1227" s="9">
        <v>30</v>
      </c>
      <c r="H1227" s="12" t="s">
        <v>252</v>
      </c>
      <c r="I1227" s="12" t="str">
        <f>VLOOKUP(H1227,'[1]Species List'!A$2:I$202,2,0)</f>
        <v>French Angelfish</v>
      </c>
      <c r="J1227" s="38" t="str">
        <f>VLOOKUP(H1227,'Species List'!A$2:J$202,3,0)</f>
        <v>Pomacanthus paru</v>
      </c>
      <c r="K1227" s="12" t="str">
        <f>VLOOKUP(H1227,'[1]Species List'!A$2:I$202,4,0)</f>
        <v>Pomacanthidae</v>
      </c>
      <c r="L1227" s="38" t="str">
        <f>VLOOKUP(H1227,'Species List'!A$2:J$202,5,0)</f>
        <v>Carnivore</v>
      </c>
      <c r="M1227" s="60">
        <v>27</v>
      </c>
      <c r="N1227" s="60">
        <v>1</v>
      </c>
      <c r="O1227" s="60"/>
      <c r="P1227" s="44">
        <f>VLOOKUP(H1227,'Species List'!A$2:J$202,6,0)</f>
        <v>3.09E-2</v>
      </c>
      <c r="Q1227" s="44">
        <f>VLOOKUP(H1227,'Species List'!A$2:J$202,7,0)</f>
        <v>2.95</v>
      </c>
      <c r="R1227" s="44" t="str">
        <f>VLOOKUP(H1227,'Species List'!A$2:J$202,8,0)</f>
        <v>NA</v>
      </c>
      <c r="S1227" s="44" t="str">
        <f>VLOOKUP(H1227,'Species List'!A$2:J$202,9,0)</f>
        <v>NA</v>
      </c>
      <c r="T1227" s="44">
        <f t="shared" si="139"/>
        <v>515.80029203938329</v>
      </c>
      <c r="U1227" s="87" t="s">
        <v>450</v>
      </c>
      <c r="V1227" s="91">
        <f t="shared" si="140"/>
        <v>515.80029203938329</v>
      </c>
    </row>
    <row r="1228" spans="1:22" ht="16">
      <c r="A1228" s="35">
        <v>2019</v>
      </c>
      <c r="B1228" s="36">
        <v>43542</v>
      </c>
      <c r="C1228" s="12" t="s">
        <v>397</v>
      </c>
      <c r="D1228" s="12" t="s">
        <v>440</v>
      </c>
      <c r="E1228" s="12">
        <v>8</v>
      </c>
      <c r="F1228" s="53">
        <v>0.47569444444444398</v>
      </c>
      <c r="G1228" s="9">
        <v>30</v>
      </c>
      <c r="H1228" s="12" t="s">
        <v>301</v>
      </c>
      <c r="I1228" s="12" t="str">
        <f>VLOOKUP(H1228,'[1]Species List'!A$2:I$202,2,0)</f>
        <v>Squirrel Fish</v>
      </c>
      <c r="J1228" s="38" t="str">
        <f>VLOOKUP(H1228,'Species List'!A$2:J$202,3,0)</f>
        <v>Holocentrus adsensionis</v>
      </c>
      <c r="K1228" s="12" t="str">
        <f>VLOOKUP(H1228,'[1]Species List'!A$2:I$202,4,0)</f>
        <v>Holocentridae</v>
      </c>
      <c r="L1228" s="38" t="str">
        <f>VLOOKUP(H1228,'Species List'!A$2:J$202,5,0)</f>
        <v>Carnivore</v>
      </c>
      <c r="M1228" s="60">
        <v>20</v>
      </c>
      <c r="N1228" s="60">
        <v>2</v>
      </c>
      <c r="O1228" s="60"/>
      <c r="P1228" s="44">
        <f>VLOOKUP(H1228,'Species List'!A$2:J$202,6,0)</f>
        <v>1.585E-2</v>
      </c>
      <c r="Q1228" s="44">
        <f>VLOOKUP(H1228,'Species List'!A$2:J$202,7,0)</f>
        <v>2.97</v>
      </c>
      <c r="R1228" s="44" t="str">
        <f>VLOOKUP(H1228,'Species List'!A$2:J$202,8,0)</f>
        <v>NA</v>
      </c>
      <c r="S1228" s="44" t="str">
        <f>VLOOKUP(H1228,'Species List'!A$2:J$202,9,0)</f>
        <v>NA</v>
      </c>
      <c r="T1228" s="44">
        <f t="shared" si="139"/>
        <v>115.90131239537816</v>
      </c>
      <c r="U1228" s="87" t="s">
        <v>450</v>
      </c>
      <c r="V1228" s="91">
        <f t="shared" si="140"/>
        <v>231.80262479075631</v>
      </c>
    </row>
    <row r="1229" spans="1:22" ht="16">
      <c r="A1229" s="35">
        <v>2019</v>
      </c>
      <c r="B1229" s="36">
        <v>43542</v>
      </c>
      <c r="C1229" s="12" t="s">
        <v>397</v>
      </c>
      <c r="D1229" s="12" t="s">
        <v>440</v>
      </c>
      <c r="E1229" s="12">
        <v>8</v>
      </c>
      <c r="F1229" s="53">
        <v>0.47569444444444398</v>
      </c>
      <c r="G1229" s="9">
        <v>30</v>
      </c>
      <c r="H1229" s="12" t="s">
        <v>224</v>
      </c>
      <c r="I1229" s="12" t="str">
        <f>VLOOKUP(H1229,'[1]Species List'!A$2:I$202,2,0)</f>
        <v>Banded Butterflyfish</v>
      </c>
      <c r="J1229" s="38" t="str">
        <f>VLOOKUP(H1229,'Species List'!A$2:J$202,3,0)</f>
        <v>Chaetodan striatus</v>
      </c>
      <c r="K1229" s="12" t="str">
        <f>VLOOKUP(H1229,'[1]Species List'!A$2:I$202,4,0)</f>
        <v>Chaetodontidae</v>
      </c>
      <c r="L1229" s="38" t="str">
        <f>VLOOKUP(H1229,'Species List'!A$2:J$202,5,0)</f>
        <v>Carnivore</v>
      </c>
      <c r="M1229" s="60">
        <v>16</v>
      </c>
      <c r="N1229" s="60">
        <v>2</v>
      </c>
      <c r="O1229" s="60"/>
      <c r="P1229" s="44">
        <f>VLOOKUP(H1229,'Species List'!A$2:J$202,6,0)</f>
        <v>2.239E-2</v>
      </c>
      <c r="Q1229" s="44">
        <f>VLOOKUP(H1229,'Species List'!A$2:J$202,7,0)</f>
        <v>3.03</v>
      </c>
      <c r="R1229" s="44" t="str">
        <f>VLOOKUP(H1229,'Species List'!A$2:J$202,8,0)</f>
        <v>NA</v>
      </c>
      <c r="S1229" s="44" t="str">
        <f>VLOOKUP(H1229,'Species List'!A$2:J$202,9,0)</f>
        <v>NA</v>
      </c>
      <c r="T1229" s="44">
        <f t="shared" si="139"/>
        <v>99.663845670741665</v>
      </c>
      <c r="U1229" s="87" t="s">
        <v>450</v>
      </c>
      <c r="V1229" s="91">
        <f t="shared" si="140"/>
        <v>199.32769134148333</v>
      </c>
    </row>
    <row r="1230" spans="1:22" ht="16">
      <c r="A1230" s="35">
        <v>2019</v>
      </c>
      <c r="B1230" s="36">
        <v>43542</v>
      </c>
      <c r="C1230" s="12" t="s">
        <v>397</v>
      </c>
      <c r="D1230" s="12" t="s">
        <v>440</v>
      </c>
      <c r="E1230" s="12">
        <v>8</v>
      </c>
      <c r="F1230" s="37">
        <v>0.47569444444444398</v>
      </c>
      <c r="G1230" s="9">
        <v>30</v>
      </c>
      <c r="H1230" s="12" t="s">
        <v>348</v>
      </c>
      <c r="I1230" s="12" t="str">
        <f>VLOOKUP(H1230,'[1]Species List'!A$2:I$202,2,0)</f>
        <v>Atlantic trumpetfish</v>
      </c>
      <c r="J1230" s="38" t="str">
        <f>VLOOKUP(H1230,'Species List'!A$2:J$202,3,0)</f>
        <v>Aulostomus maculatus</v>
      </c>
      <c r="K1230" s="12" t="str">
        <f>VLOOKUP(H1230,'[1]Species List'!A$2:I$202,4,0)</f>
        <v>Aulostomidae</v>
      </c>
      <c r="L1230" s="38" t="str">
        <f>VLOOKUP(H1230,'Species List'!A$2:J$202,5,0)</f>
        <v>Carnivore</v>
      </c>
      <c r="M1230" s="60">
        <v>27</v>
      </c>
      <c r="N1230" s="60">
        <v>1</v>
      </c>
      <c r="O1230" s="60"/>
      <c r="P1230" s="44">
        <f>VLOOKUP(H1230,'Species List'!A$2:J$202,6,0)</f>
        <v>1E-4</v>
      </c>
      <c r="Q1230" s="44">
        <f>VLOOKUP(H1230,'Species List'!A$2:J$202,7,0)</f>
        <v>3.5539999999999998</v>
      </c>
      <c r="R1230" s="44" t="str">
        <f>VLOOKUP(H1230,'Species List'!A$2:J$202,8,0)</f>
        <v>NA</v>
      </c>
      <c r="S1230" s="44" t="str">
        <f>VLOOKUP(H1230,'Species List'!A$2:J$202,9,0)</f>
        <v>NA</v>
      </c>
      <c r="T1230" s="44">
        <f t="shared" si="139"/>
        <v>12.219876530473945</v>
      </c>
      <c r="U1230" s="87" t="s">
        <v>450</v>
      </c>
      <c r="V1230" s="91">
        <f t="shared" si="140"/>
        <v>12.219876530473945</v>
      </c>
    </row>
    <row r="1231" spans="1:22" ht="16">
      <c r="A1231" s="35">
        <v>2019</v>
      </c>
      <c r="B1231" s="36">
        <v>43542</v>
      </c>
      <c r="C1231" s="12" t="s">
        <v>397</v>
      </c>
      <c r="D1231" s="12" t="s">
        <v>440</v>
      </c>
      <c r="E1231" s="12">
        <v>8</v>
      </c>
      <c r="F1231" s="37">
        <v>0.47569444444444398</v>
      </c>
      <c r="G1231" s="9">
        <v>30</v>
      </c>
      <c r="H1231" s="12" t="s">
        <v>252</v>
      </c>
      <c r="I1231" s="12" t="str">
        <f>VLOOKUP(H1231,'[1]Species List'!A$2:I$202,2,0)</f>
        <v>French Angelfish</v>
      </c>
      <c r="J1231" s="38" t="str">
        <f>VLOOKUP(H1231,'Species List'!A$2:J$202,3,0)</f>
        <v>Pomacanthus paru</v>
      </c>
      <c r="K1231" s="12" t="str">
        <f>VLOOKUP(H1231,'[1]Species List'!A$2:I$202,4,0)</f>
        <v>Pomacanthidae</v>
      </c>
      <c r="L1231" s="38" t="str">
        <f>VLOOKUP(H1231,'Species List'!A$2:J$202,5,0)</f>
        <v>Carnivore</v>
      </c>
      <c r="M1231" s="60">
        <v>33</v>
      </c>
      <c r="N1231" s="60">
        <v>1</v>
      </c>
      <c r="O1231" s="60"/>
      <c r="P1231" s="44">
        <f>VLOOKUP(H1231,'Species List'!A$2:J$202,6,0)</f>
        <v>3.09E-2</v>
      </c>
      <c r="Q1231" s="44">
        <f>VLOOKUP(H1231,'Species List'!A$2:J$202,7,0)</f>
        <v>2.95</v>
      </c>
      <c r="R1231" s="44" t="str">
        <f>VLOOKUP(H1231,'Species List'!A$2:J$202,8,0)</f>
        <v>NA</v>
      </c>
      <c r="S1231" s="44" t="str">
        <f>VLOOKUP(H1231,'Species List'!A$2:J$202,9,0)</f>
        <v>NA</v>
      </c>
      <c r="T1231" s="44">
        <f t="shared" si="139"/>
        <v>932.34061182127118</v>
      </c>
      <c r="U1231" s="87" t="s">
        <v>450</v>
      </c>
      <c r="V1231" s="91">
        <f t="shared" si="140"/>
        <v>932.34061182127118</v>
      </c>
    </row>
    <row r="1232" spans="1:22" ht="16">
      <c r="A1232" s="35">
        <v>2019</v>
      </c>
      <c r="B1232" s="36">
        <v>43542</v>
      </c>
      <c r="C1232" s="12" t="s">
        <v>397</v>
      </c>
      <c r="D1232" s="12" t="s">
        <v>440</v>
      </c>
      <c r="E1232" s="12">
        <v>8</v>
      </c>
      <c r="F1232" s="53">
        <v>0.47569444444444398</v>
      </c>
      <c r="G1232" s="9">
        <v>30</v>
      </c>
      <c r="H1232" s="12" t="s">
        <v>286</v>
      </c>
      <c r="I1232" s="12" t="str">
        <f>VLOOKUP(H1232,'[1]Species List'!A$2:I$202,2,0)</f>
        <v>Schoolmaster snapper</v>
      </c>
      <c r="J1232" s="38" t="str">
        <f>VLOOKUP(H1232,'Species List'!A$2:J$202,3,0)</f>
        <v>Lutjanus apodus</v>
      </c>
      <c r="K1232" s="12" t="str">
        <f>VLOOKUP(H1232,'[1]Species List'!A$2:I$202,4,0)</f>
        <v>Lutjanidae</v>
      </c>
      <c r="L1232" s="38" t="str">
        <f>VLOOKUP(H1232,'Species List'!A$2:J$202,5,0)</f>
        <v>Carnivore</v>
      </c>
      <c r="M1232" s="60">
        <v>25</v>
      </c>
      <c r="N1232" s="60">
        <v>1</v>
      </c>
      <c r="O1232" s="60"/>
      <c r="P1232" s="44">
        <f>VLOOKUP(H1232,'Species List'!A$2:J$202,6,0)</f>
        <v>1.413E-2</v>
      </c>
      <c r="Q1232" s="44">
        <f>VLOOKUP(H1232,'Species List'!A$2:J$202,7,0)</f>
        <v>2.98</v>
      </c>
      <c r="R1232" s="44" t="str">
        <f>VLOOKUP(H1232,'Species List'!A$2:J$202,8,0)</f>
        <v>NA</v>
      </c>
      <c r="S1232" s="44" t="str">
        <f>VLOOKUP(H1232,'Species List'!A$2:J$202,9,0)</f>
        <v>NA</v>
      </c>
      <c r="T1232" s="44">
        <f t="shared" si="139"/>
        <v>207.01574968825722</v>
      </c>
      <c r="U1232" s="87" t="s">
        <v>450</v>
      </c>
      <c r="V1232" s="91">
        <f t="shared" si="140"/>
        <v>207.01574968825722</v>
      </c>
    </row>
    <row r="1233" spans="1:22" ht="16">
      <c r="A1233" s="35">
        <v>2019</v>
      </c>
      <c r="B1233" s="36">
        <v>43542</v>
      </c>
      <c r="C1233" s="12" t="s">
        <v>397</v>
      </c>
      <c r="D1233" s="12" t="s">
        <v>440</v>
      </c>
      <c r="E1233" s="12">
        <v>8</v>
      </c>
      <c r="F1233" s="37">
        <v>0.47569444444444398</v>
      </c>
      <c r="G1233" s="9">
        <v>30</v>
      </c>
      <c r="H1233" s="12" t="s">
        <v>253</v>
      </c>
      <c r="I1233" s="12" t="str">
        <f>VLOOKUP(H1233,'[1]Species List'!A$2:I$202,2,0)</f>
        <v>French Grunt</v>
      </c>
      <c r="J1233" s="38" t="str">
        <f>VLOOKUP(H1233,'Species List'!A$2:J$202,3,0)</f>
        <v>Haemulon flavolineatum</v>
      </c>
      <c r="K1233" s="12" t="str">
        <f>VLOOKUP(H1233,'[1]Species List'!A$2:I$202,4,0)</f>
        <v>Haemulidae</v>
      </c>
      <c r="L1233" s="38" t="str">
        <f>VLOOKUP(H1233,'Species List'!A$2:J$202,5,0)</f>
        <v>Carnivore</v>
      </c>
      <c r="M1233" s="60">
        <v>15</v>
      </c>
      <c r="N1233" s="60">
        <v>3</v>
      </c>
      <c r="O1233" s="60"/>
      <c r="P1233" s="44">
        <f>VLOOKUP(H1233,'Species List'!A$2:J$202,6,0)</f>
        <v>1.349E-2</v>
      </c>
      <c r="Q1233" s="44">
        <f>VLOOKUP(H1233,'Species List'!A$2:J$202,7,0)</f>
        <v>3</v>
      </c>
      <c r="R1233" s="44" t="str">
        <f>VLOOKUP(H1233,'Species List'!A$2:J$202,8,0)</f>
        <v>NA</v>
      </c>
      <c r="S1233" s="44" t="str">
        <f>VLOOKUP(H1233,'Species List'!A$2:J$202,9,0)</f>
        <v>NA</v>
      </c>
      <c r="T1233" s="44">
        <f t="shared" si="139"/>
        <v>45.528750000000002</v>
      </c>
      <c r="U1233" s="87" t="s">
        <v>450</v>
      </c>
      <c r="V1233" s="91">
        <f t="shared" si="140"/>
        <v>136.58625000000001</v>
      </c>
    </row>
    <row r="1234" spans="1:22" ht="16">
      <c r="A1234" s="54">
        <v>2019</v>
      </c>
      <c r="B1234" s="55">
        <v>43542</v>
      </c>
      <c r="C1234" s="9" t="s">
        <v>397</v>
      </c>
      <c r="D1234" s="9" t="s">
        <v>440</v>
      </c>
      <c r="E1234" s="12">
        <v>8</v>
      </c>
      <c r="F1234" s="53">
        <v>0.47569444444444398</v>
      </c>
      <c r="G1234" s="9">
        <v>30</v>
      </c>
      <c r="H1234" s="9" t="s">
        <v>294</v>
      </c>
      <c r="I1234" s="9" t="str">
        <f>VLOOKUP(H1234,'[1]Species List'!A$2:I$202,2,0)</f>
        <v>Soapfish spp.</v>
      </c>
      <c r="J1234" s="56" t="str">
        <f>VLOOKUP(H1234,'Species List'!A$2:J$202,3,0)</f>
        <v>Rypticus spp.</v>
      </c>
      <c r="K1234" s="9" t="str">
        <f>VLOOKUP(H1234,'[1]Species List'!A$2:I$202,4,0)</f>
        <v>Serranidae</v>
      </c>
      <c r="L1234" s="38" t="str">
        <f>VLOOKUP(H1234,'Species List'!A$2:J$202,5,0)</f>
        <v>Carnivore</v>
      </c>
      <c r="M1234" s="63">
        <v>26</v>
      </c>
      <c r="N1234" s="63">
        <v>1</v>
      </c>
      <c r="O1234" s="63"/>
      <c r="P1234" s="57">
        <f>VLOOKUP(H1234,'Species List'!A$2:J$202,6,0)</f>
        <v>1.1480000000000001E-2</v>
      </c>
      <c r="Q1234" s="44">
        <f>VLOOKUP(H1234,'Species List'!A$2:J$202,7,0)</f>
        <v>3.06</v>
      </c>
      <c r="R1234" s="44" t="str">
        <f>VLOOKUP(H1234,'Species List'!A$2:J$202,8,0)</f>
        <v>NA</v>
      </c>
      <c r="S1234" s="44" t="str">
        <f>VLOOKUP(H1234,'Species List'!A$2:J$202,9,0)</f>
        <v>NA</v>
      </c>
      <c r="T1234" s="44">
        <f t="shared" si="139"/>
        <v>245.33546484624949</v>
      </c>
      <c r="U1234" s="87" t="s">
        <v>450</v>
      </c>
      <c r="V1234" s="91">
        <f t="shared" si="140"/>
        <v>245.33546484624949</v>
      </c>
    </row>
    <row r="1235" spans="1:22" ht="16">
      <c r="A1235" s="35">
        <v>2019</v>
      </c>
      <c r="B1235" s="36">
        <v>43542</v>
      </c>
      <c r="C1235" s="12" t="s">
        <v>397</v>
      </c>
      <c r="D1235" s="12" t="s">
        <v>440</v>
      </c>
      <c r="E1235" s="12">
        <v>8</v>
      </c>
      <c r="F1235" s="37">
        <v>0.47569444444444398</v>
      </c>
      <c r="G1235" s="9">
        <v>30</v>
      </c>
      <c r="H1235" s="12" t="s">
        <v>252</v>
      </c>
      <c r="I1235" s="12" t="str">
        <f>VLOOKUP(H1235,'[1]Species List'!A$2:I$202,2,0)</f>
        <v>French Angelfish</v>
      </c>
      <c r="J1235" s="38" t="str">
        <f>VLOOKUP(H1235,'Species List'!A$2:J$202,3,0)</f>
        <v>Pomacanthus paru</v>
      </c>
      <c r="K1235" s="12" t="str">
        <f>VLOOKUP(H1235,'[1]Species List'!A$2:I$202,4,0)</f>
        <v>Pomacanthidae</v>
      </c>
      <c r="L1235" s="38" t="str">
        <f>VLOOKUP(H1235,'Species List'!A$2:J$202,5,0)</f>
        <v>Carnivore</v>
      </c>
      <c r="M1235" s="60">
        <v>16</v>
      </c>
      <c r="N1235" s="60">
        <v>1</v>
      </c>
      <c r="O1235" s="60"/>
      <c r="P1235" s="44">
        <f>VLOOKUP(H1235,'Species List'!A$2:J$202,6,0)</f>
        <v>3.09E-2</v>
      </c>
      <c r="Q1235" s="44">
        <f>VLOOKUP(H1235,'Species List'!A$2:J$202,7,0)</f>
        <v>2.95</v>
      </c>
      <c r="R1235" s="44" t="str">
        <f>VLOOKUP(H1235,'Species List'!A$2:J$202,8,0)</f>
        <v>NA</v>
      </c>
      <c r="S1235" s="44" t="str">
        <f>VLOOKUP(H1235,'Species List'!A$2:J$202,9,0)</f>
        <v>NA</v>
      </c>
      <c r="T1235" s="44">
        <f t="shared" si="139"/>
        <v>110.18245081436268</v>
      </c>
      <c r="U1235" s="87" t="s">
        <v>450</v>
      </c>
      <c r="V1235" s="91">
        <f t="shared" si="140"/>
        <v>110.18245081436268</v>
      </c>
    </row>
    <row r="1236" spans="1:22" ht="16">
      <c r="A1236" s="35">
        <v>2019</v>
      </c>
      <c r="B1236" s="36">
        <v>43542</v>
      </c>
      <c r="C1236" s="12" t="s">
        <v>397</v>
      </c>
      <c r="D1236" s="12" t="s">
        <v>440</v>
      </c>
      <c r="E1236" s="12">
        <v>8</v>
      </c>
      <c r="F1236" s="53">
        <v>0.47569444444444398</v>
      </c>
      <c r="G1236" s="9">
        <v>30</v>
      </c>
      <c r="H1236" s="12" t="s">
        <v>286</v>
      </c>
      <c r="I1236" s="12" t="str">
        <f>VLOOKUP(H1236,'[1]Species List'!A$2:I$202,2,0)</f>
        <v>Schoolmaster snapper</v>
      </c>
      <c r="J1236" s="38" t="str">
        <f>VLOOKUP(H1236,'Species List'!A$2:J$202,3,0)</f>
        <v>Lutjanus apodus</v>
      </c>
      <c r="K1236" s="12" t="str">
        <f>VLOOKUP(H1236,'[1]Species List'!A$2:I$202,4,0)</f>
        <v>Lutjanidae</v>
      </c>
      <c r="L1236" s="38" t="str">
        <f>VLOOKUP(H1236,'Species List'!A$2:J$202,5,0)</f>
        <v>Carnivore</v>
      </c>
      <c r="M1236" s="60">
        <v>33</v>
      </c>
      <c r="N1236" s="60">
        <v>2</v>
      </c>
      <c r="O1236" s="60"/>
      <c r="P1236" s="44">
        <f>VLOOKUP(H1236,'Species List'!A$2:J$202,6,0)</f>
        <v>1.413E-2</v>
      </c>
      <c r="Q1236" s="44">
        <f>VLOOKUP(H1236,'Species List'!A$2:J$202,7,0)</f>
        <v>2.98</v>
      </c>
      <c r="R1236" s="44" t="str">
        <f>VLOOKUP(H1236,'Species List'!A$2:J$202,8,0)</f>
        <v>NA</v>
      </c>
      <c r="S1236" s="44" t="str">
        <f>VLOOKUP(H1236,'Species List'!A$2:J$202,9,0)</f>
        <v>NA</v>
      </c>
      <c r="T1236" s="44">
        <f t="shared" si="139"/>
        <v>473.49315241480809</v>
      </c>
      <c r="U1236" s="87" t="s">
        <v>450</v>
      </c>
      <c r="V1236" s="91">
        <f t="shared" si="140"/>
        <v>946.98630482961619</v>
      </c>
    </row>
    <row r="1237" spans="1:22" ht="16">
      <c r="A1237" s="35">
        <v>2019</v>
      </c>
      <c r="B1237" s="36">
        <v>43542</v>
      </c>
      <c r="C1237" s="12" t="s">
        <v>397</v>
      </c>
      <c r="D1237" s="12" t="s">
        <v>440</v>
      </c>
      <c r="E1237" s="12">
        <v>8</v>
      </c>
      <c r="F1237" s="53">
        <v>0.47569444444444398</v>
      </c>
      <c r="G1237" s="9">
        <v>30</v>
      </c>
      <c r="H1237" s="12" t="s">
        <v>251</v>
      </c>
      <c r="I1237" s="12" t="str">
        <f>VLOOKUP(H1237,'[1]Species List'!A$2:I$202,2,0)</f>
        <v>Foureye Butterflyfish</v>
      </c>
      <c r="J1237" s="38" t="str">
        <f>VLOOKUP(H1237,'Species List'!A$2:J$202,3,0)</f>
        <v>Chaetodon capistratus</v>
      </c>
      <c r="K1237" s="12" t="str">
        <f>VLOOKUP(H1237,'[1]Species List'!A$2:I$202,4,0)</f>
        <v>Chaetodontidae</v>
      </c>
      <c r="L1237" s="38" t="str">
        <f>VLOOKUP(H1237,'Species List'!A$2:J$202,5,0)</f>
        <v>Carnivore</v>
      </c>
      <c r="M1237" s="60">
        <v>10</v>
      </c>
      <c r="N1237" s="60">
        <v>2</v>
      </c>
      <c r="O1237" s="60"/>
      <c r="P1237" s="44">
        <f>VLOOKUP(H1237,'Species List'!A$2:J$202,6,0)</f>
        <v>2.512E-2</v>
      </c>
      <c r="Q1237" s="44">
        <f>VLOOKUP(H1237,'Species List'!A$2:J$202,7,0)</f>
        <v>3.1</v>
      </c>
      <c r="R1237" s="44" t="str">
        <f>VLOOKUP(H1237,'Species List'!A$2:J$202,8,0)</f>
        <v>NA</v>
      </c>
      <c r="S1237" s="44" t="str">
        <f>VLOOKUP(H1237,'Species List'!A$2:J$202,9,0)</f>
        <v>NA</v>
      </c>
      <c r="T1237" s="44">
        <f t="shared" si="139"/>
        <v>31.624206344269499</v>
      </c>
      <c r="U1237" s="87" t="s">
        <v>450</v>
      </c>
      <c r="V1237" s="91">
        <f t="shared" si="140"/>
        <v>63.248412688538998</v>
      </c>
    </row>
    <row r="1238" spans="1:22" ht="16">
      <c r="A1238" s="35">
        <v>2019</v>
      </c>
      <c r="B1238" s="36">
        <v>43542</v>
      </c>
      <c r="C1238" s="12" t="s">
        <v>397</v>
      </c>
      <c r="D1238" s="12" t="s">
        <v>440</v>
      </c>
      <c r="E1238" s="12">
        <v>8</v>
      </c>
      <c r="F1238" s="37">
        <v>0.47569444444444398</v>
      </c>
      <c r="G1238" s="9">
        <v>30</v>
      </c>
      <c r="H1238" s="12" t="s">
        <v>274</v>
      </c>
      <c r="I1238" s="12" t="str">
        <f>VLOOKUP(H1238,'[1]Species List'!A$2:I$202,2,0)</f>
        <v>Princess Parrotfish</v>
      </c>
      <c r="J1238" s="38" t="str">
        <f>VLOOKUP(H1238,'Species List'!A$2:J$202,3,0)</f>
        <v>Scarus taeniopterus</v>
      </c>
      <c r="K1238" s="12" t="str">
        <f>VLOOKUP(H1238,'[1]Species List'!A$2:I$202,4,0)</f>
        <v>Scaridae</v>
      </c>
      <c r="L1238" s="38" t="str">
        <f>VLOOKUP(H1238,'Species List'!A$2:J$202,5,0)</f>
        <v>Herbivore</v>
      </c>
      <c r="M1238" s="60">
        <v>25</v>
      </c>
      <c r="N1238" s="60">
        <v>1</v>
      </c>
      <c r="O1238" s="60" t="s">
        <v>368</v>
      </c>
      <c r="P1238" s="44">
        <f>VLOOKUP(H1238,'Species List'!A$2:J$202,6,0)</f>
        <v>3.3500000000000002E-2</v>
      </c>
      <c r="Q1238" s="44">
        <f>VLOOKUP(H1238,'Species List'!A$2:J$202,7,0)</f>
        <v>2.7086000000000001</v>
      </c>
      <c r="R1238" s="44">
        <f>VLOOKUP(H1238,'Species List'!A$2:J$202,8,0)</f>
        <v>-3.2256999999999998</v>
      </c>
      <c r="S1238" s="44">
        <f>VLOOKUP(H1238,'Species List'!A$2:J$202,9,0)</f>
        <v>2.3852000000000002</v>
      </c>
      <c r="T1238" s="44">
        <f t="shared" si="139"/>
        <v>204.88261780856331</v>
      </c>
      <c r="U1238" s="88">
        <f t="shared" ref="U1238:U1245" si="141">10^(R1238+(S1238*LOG(M1238*10)))</f>
        <v>311.79310623759653</v>
      </c>
      <c r="V1238" s="91">
        <f t="shared" ref="V1238:V1245" si="142">N1238*U1238</f>
        <v>311.79310623759653</v>
      </c>
    </row>
    <row r="1239" spans="1:22" ht="16">
      <c r="A1239" s="35">
        <v>2019</v>
      </c>
      <c r="B1239" s="36">
        <v>43542</v>
      </c>
      <c r="C1239" s="12" t="s">
        <v>397</v>
      </c>
      <c r="D1239" s="12" t="s">
        <v>440</v>
      </c>
      <c r="E1239" s="12">
        <v>8</v>
      </c>
      <c r="F1239" s="53">
        <v>0.47569444444444398</v>
      </c>
      <c r="G1239" s="9">
        <v>30</v>
      </c>
      <c r="H1239" s="12" t="s">
        <v>302</v>
      </c>
      <c r="I1239" s="12" t="str">
        <f>VLOOKUP(H1239,'[1]Species List'!A$2:I$202,2,0)</f>
        <v>Stoplight Parrotfish</v>
      </c>
      <c r="J1239" s="38" t="str">
        <f>VLOOKUP(H1239,'Species List'!A$2:J$202,3,0)</f>
        <v>Sparisoma viride</v>
      </c>
      <c r="K1239" s="12" t="str">
        <f>VLOOKUP(H1239,'[1]Species List'!A$2:I$202,4,0)</f>
        <v>Scaridae</v>
      </c>
      <c r="L1239" s="38" t="str">
        <f>VLOOKUP(H1239,'Species List'!A$2:J$202,5,0)</f>
        <v>Herbivore</v>
      </c>
      <c r="M1239" s="60">
        <v>27</v>
      </c>
      <c r="N1239" s="60">
        <v>1</v>
      </c>
      <c r="O1239" s="60" t="s">
        <v>368</v>
      </c>
      <c r="P1239" s="44">
        <f>VLOOKUP(H1239,'Species List'!A$2:J$202,6,0)</f>
        <v>1.38E-2</v>
      </c>
      <c r="Q1239" s="44">
        <f>VLOOKUP(H1239,'Species List'!A$2:J$202,7,0)</f>
        <v>3.04</v>
      </c>
      <c r="R1239" s="44">
        <f>VLOOKUP(H1239,'Species List'!A$2:J$202,8,0)</f>
        <v>-4.4317000000000002</v>
      </c>
      <c r="S1239" s="44">
        <f>VLOOKUP(H1239,'Species List'!A$2:J$202,9,0)</f>
        <v>2.9051</v>
      </c>
      <c r="T1239" s="44">
        <f t="shared" si="139"/>
        <v>309.9023927596819</v>
      </c>
      <c r="U1239" s="88">
        <f t="shared" si="141"/>
        <v>428.20809318874581</v>
      </c>
      <c r="V1239" s="91">
        <f t="shared" si="142"/>
        <v>428.20809318874581</v>
      </c>
    </row>
    <row r="1240" spans="1:22" ht="16">
      <c r="A1240" s="35">
        <v>2019</v>
      </c>
      <c r="B1240" s="36">
        <v>43542</v>
      </c>
      <c r="C1240" s="12" t="s">
        <v>397</v>
      </c>
      <c r="D1240" s="12" t="s">
        <v>440</v>
      </c>
      <c r="E1240" s="12">
        <v>8</v>
      </c>
      <c r="F1240" s="37">
        <v>0.47569444444444398</v>
      </c>
      <c r="G1240" s="9">
        <v>30</v>
      </c>
      <c r="H1240" s="12" t="s">
        <v>237</v>
      </c>
      <c r="I1240" s="12" t="str">
        <f>VLOOKUP(H1240,'[1]Species List'!A$2:I$202,2,0)</f>
        <v>Blue Tang</v>
      </c>
      <c r="J1240" s="38" t="str">
        <f>VLOOKUP(H1240,'Species List'!A$2:J$202,3,0)</f>
        <v>Acanthurus coeruleus</v>
      </c>
      <c r="K1240" s="12" t="str">
        <f>VLOOKUP(H1240,'[1]Species List'!A$2:I$202,4,0)</f>
        <v>Acanthuridae</v>
      </c>
      <c r="L1240" s="38" t="str">
        <f>VLOOKUP(H1240,'Species List'!A$2:J$202,5,0)</f>
        <v>Herbivore</v>
      </c>
      <c r="M1240" s="60">
        <v>10</v>
      </c>
      <c r="N1240" s="60">
        <v>3</v>
      </c>
      <c r="O1240" s="60"/>
      <c r="P1240" s="44">
        <f>VLOOKUP(H1240,'Species List'!A$2:J$202,6,0)</f>
        <v>2.512E-2</v>
      </c>
      <c r="Q1240" s="44">
        <f>VLOOKUP(H1240,'Species List'!A$2:J$202,7,0)</f>
        <v>2.96</v>
      </c>
      <c r="R1240" s="44">
        <f>VLOOKUP(H1240,'Species List'!A$2:J$202,8,0)</f>
        <v>-2.8241999999999998</v>
      </c>
      <c r="S1240" s="44">
        <f>VLOOKUP(H1240,'Species List'!A$2:J$202,9,0)</f>
        <v>2.2637999999999998</v>
      </c>
      <c r="T1240" s="44">
        <f t="shared" si="139"/>
        <v>22.909712284620454</v>
      </c>
      <c r="U1240" s="88">
        <f t="shared" si="141"/>
        <v>50.512632191459488</v>
      </c>
      <c r="V1240" s="91">
        <f t="shared" si="142"/>
        <v>151.53789657437846</v>
      </c>
    </row>
    <row r="1241" spans="1:22" ht="16">
      <c r="A1241" s="35">
        <v>2019</v>
      </c>
      <c r="B1241" s="36">
        <v>43542</v>
      </c>
      <c r="C1241" s="12" t="s">
        <v>397</v>
      </c>
      <c r="D1241" s="12" t="s">
        <v>440</v>
      </c>
      <c r="E1241" s="12">
        <v>8</v>
      </c>
      <c r="F1241" s="53">
        <v>0.47569444444444398</v>
      </c>
      <c r="G1241" s="9">
        <v>30</v>
      </c>
      <c r="H1241" s="12" t="s">
        <v>302</v>
      </c>
      <c r="I1241" s="12" t="str">
        <f>VLOOKUP(H1241,'[1]Species List'!A$2:I$202,2,0)</f>
        <v>Stoplight Parrotfish</v>
      </c>
      <c r="J1241" s="38" t="str">
        <f>VLOOKUP(H1241,'Species List'!A$2:J$202,3,0)</f>
        <v>Sparisoma viride</v>
      </c>
      <c r="K1241" s="12" t="str">
        <f>VLOOKUP(H1241,'[1]Species List'!A$2:I$202,4,0)</f>
        <v>Scaridae</v>
      </c>
      <c r="L1241" s="38" t="str">
        <f>VLOOKUP(H1241,'Species List'!A$2:J$202,5,0)</f>
        <v>Herbivore</v>
      </c>
      <c r="M1241" s="60">
        <v>28</v>
      </c>
      <c r="N1241" s="60">
        <v>3</v>
      </c>
      <c r="O1241" s="60" t="s">
        <v>368</v>
      </c>
      <c r="P1241" s="44">
        <f>VLOOKUP(H1241,'Species List'!A$2:J$202,6,0)</f>
        <v>1.38E-2</v>
      </c>
      <c r="Q1241" s="44">
        <f>VLOOKUP(H1241,'Species List'!A$2:J$202,7,0)</f>
        <v>3.04</v>
      </c>
      <c r="R1241" s="44">
        <f>VLOOKUP(H1241,'Species List'!A$2:J$202,8,0)</f>
        <v>-4.4317000000000002</v>
      </c>
      <c r="S1241" s="44">
        <f>VLOOKUP(H1241,'Species List'!A$2:J$202,9,0)</f>
        <v>2.9051</v>
      </c>
      <c r="T1241" s="44">
        <f t="shared" si="139"/>
        <v>346.13020666687913</v>
      </c>
      <c r="U1241" s="88">
        <f t="shared" si="141"/>
        <v>475.92530495067058</v>
      </c>
      <c r="V1241" s="91">
        <f t="shared" si="142"/>
        <v>1427.7759148520117</v>
      </c>
    </row>
    <row r="1242" spans="1:22" ht="16">
      <c r="A1242" s="35">
        <v>2019</v>
      </c>
      <c r="B1242" s="36">
        <v>43542</v>
      </c>
      <c r="C1242" s="12" t="s">
        <v>397</v>
      </c>
      <c r="D1242" s="12" t="s">
        <v>440</v>
      </c>
      <c r="E1242" s="12">
        <v>8</v>
      </c>
      <c r="F1242" s="37">
        <v>0.47569444444444398</v>
      </c>
      <c r="G1242" s="9">
        <v>30</v>
      </c>
      <c r="H1242" s="12" t="s">
        <v>302</v>
      </c>
      <c r="I1242" s="12" t="str">
        <f>VLOOKUP(H1242,'[1]Species List'!A$2:I$202,2,0)</f>
        <v>Stoplight Parrotfish</v>
      </c>
      <c r="J1242" s="38" t="str">
        <f>VLOOKUP(H1242,'Species List'!A$2:J$202,3,0)</f>
        <v>Sparisoma viride</v>
      </c>
      <c r="K1242" s="12" t="str">
        <f>VLOOKUP(H1242,'[1]Species List'!A$2:I$202,4,0)</f>
        <v>Scaridae</v>
      </c>
      <c r="L1242" s="38" t="str">
        <f>VLOOKUP(H1242,'Species List'!A$2:J$202,5,0)</f>
        <v>Herbivore</v>
      </c>
      <c r="M1242" s="60">
        <v>28</v>
      </c>
      <c r="N1242" s="60">
        <v>1</v>
      </c>
      <c r="O1242" s="60" t="s">
        <v>369</v>
      </c>
      <c r="P1242" s="44">
        <f>VLOOKUP(H1242,'Species List'!A$2:J$202,6,0)</f>
        <v>1.38E-2</v>
      </c>
      <c r="Q1242" s="44">
        <f>VLOOKUP(H1242,'Species List'!A$2:J$202,7,0)</f>
        <v>3.04</v>
      </c>
      <c r="R1242" s="44">
        <f>VLOOKUP(H1242,'Species List'!A$2:J$202,8,0)</f>
        <v>-4.4317000000000002</v>
      </c>
      <c r="S1242" s="44">
        <f>VLOOKUP(H1242,'Species List'!A$2:J$202,9,0)</f>
        <v>2.9051</v>
      </c>
      <c r="T1242" s="44">
        <f t="shared" si="139"/>
        <v>346.13020666687913</v>
      </c>
      <c r="U1242" s="88">
        <f t="shared" si="141"/>
        <v>475.92530495067058</v>
      </c>
      <c r="V1242" s="91">
        <f t="shared" si="142"/>
        <v>475.92530495067058</v>
      </c>
    </row>
    <row r="1243" spans="1:22" ht="16">
      <c r="A1243" s="35">
        <v>2019</v>
      </c>
      <c r="B1243" s="36">
        <v>43542</v>
      </c>
      <c r="C1243" s="12" t="s">
        <v>397</v>
      </c>
      <c r="D1243" s="12" t="s">
        <v>440</v>
      </c>
      <c r="E1243" s="12">
        <v>8</v>
      </c>
      <c r="F1243" s="37">
        <v>0.47569444444444398</v>
      </c>
      <c r="G1243" s="9">
        <v>30</v>
      </c>
      <c r="H1243" s="12" t="s">
        <v>302</v>
      </c>
      <c r="I1243" s="12" t="str">
        <f>VLOOKUP(H1243,'[1]Species List'!A$2:I$202,2,0)</f>
        <v>Stoplight Parrotfish</v>
      </c>
      <c r="J1243" s="38" t="str">
        <f>VLOOKUP(H1243,'Species List'!A$2:J$202,3,0)</f>
        <v>Sparisoma viride</v>
      </c>
      <c r="K1243" s="12" t="str">
        <f>VLOOKUP(H1243,'[1]Species List'!A$2:I$202,4,0)</f>
        <v>Scaridae</v>
      </c>
      <c r="L1243" s="38" t="str">
        <f>VLOOKUP(H1243,'Species List'!A$2:J$202,5,0)</f>
        <v>Herbivore</v>
      </c>
      <c r="M1243" s="60">
        <v>23</v>
      </c>
      <c r="N1243" s="60">
        <v>1</v>
      </c>
      <c r="O1243" s="60" t="s">
        <v>368</v>
      </c>
      <c r="P1243" s="44">
        <f>VLOOKUP(H1243,'Species List'!A$2:J$202,6,0)</f>
        <v>1.38E-2</v>
      </c>
      <c r="Q1243" s="44">
        <f>VLOOKUP(H1243,'Species List'!A$2:J$202,7,0)</f>
        <v>3.04</v>
      </c>
      <c r="R1243" s="44">
        <f>VLOOKUP(H1243,'Species List'!A$2:J$202,8,0)</f>
        <v>-4.4317000000000002</v>
      </c>
      <c r="S1243" s="44">
        <f>VLOOKUP(H1243,'Species List'!A$2:J$202,9,0)</f>
        <v>2.9051</v>
      </c>
      <c r="T1243" s="44">
        <f t="shared" si="139"/>
        <v>190.34072005024225</v>
      </c>
      <c r="U1243" s="88">
        <f t="shared" si="141"/>
        <v>268.75437106326598</v>
      </c>
      <c r="V1243" s="91">
        <f t="shared" si="142"/>
        <v>268.75437106326598</v>
      </c>
    </row>
    <row r="1244" spans="1:22" ht="16">
      <c r="A1244" s="35">
        <v>2019</v>
      </c>
      <c r="B1244" s="36">
        <v>43542</v>
      </c>
      <c r="C1244" s="12" t="s">
        <v>397</v>
      </c>
      <c r="D1244" s="12" t="s">
        <v>440</v>
      </c>
      <c r="E1244" s="12">
        <v>8</v>
      </c>
      <c r="F1244" s="37">
        <v>0.47569444444444398</v>
      </c>
      <c r="G1244" s="9">
        <v>30</v>
      </c>
      <c r="H1244" s="12" t="s">
        <v>302</v>
      </c>
      <c r="I1244" s="12" t="str">
        <f>VLOOKUP(H1244,'[1]Species List'!A$2:I$202,2,0)</f>
        <v>Stoplight Parrotfish</v>
      </c>
      <c r="J1244" s="38" t="str">
        <f>VLOOKUP(H1244,'Species List'!A$2:J$202,3,0)</f>
        <v>Sparisoma viride</v>
      </c>
      <c r="K1244" s="12" t="str">
        <f>VLOOKUP(H1244,'[1]Species List'!A$2:I$202,4,0)</f>
        <v>Scaridae</v>
      </c>
      <c r="L1244" s="38" t="str">
        <f>VLOOKUP(H1244,'Species List'!A$2:J$202,5,0)</f>
        <v>Herbivore</v>
      </c>
      <c r="M1244" s="60">
        <v>20</v>
      </c>
      <c r="N1244" s="60">
        <v>2</v>
      </c>
      <c r="O1244" s="60" t="s">
        <v>368</v>
      </c>
      <c r="P1244" s="44">
        <f>VLOOKUP(H1244,'Species List'!A$2:J$202,6,0)</f>
        <v>1.38E-2</v>
      </c>
      <c r="Q1244" s="44">
        <f>VLOOKUP(H1244,'Species List'!A$2:J$202,7,0)</f>
        <v>3.04</v>
      </c>
      <c r="R1244" s="44">
        <f>VLOOKUP(H1244,'Species List'!A$2:J$202,8,0)</f>
        <v>-4.4317000000000002</v>
      </c>
      <c r="S1244" s="44">
        <f>VLOOKUP(H1244,'Species List'!A$2:J$202,9,0)</f>
        <v>2.9051</v>
      </c>
      <c r="T1244" s="44">
        <f t="shared" si="139"/>
        <v>124.45440510662077</v>
      </c>
      <c r="U1244" s="88">
        <f t="shared" si="141"/>
        <v>179.06975540636282</v>
      </c>
      <c r="V1244" s="91">
        <f t="shared" si="142"/>
        <v>358.13951081272563</v>
      </c>
    </row>
    <row r="1245" spans="1:22" ht="16">
      <c r="A1245" s="35">
        <v>2019</v>
      </c>
      <c r="B1245" s="36">
        <v>43542</v>
      </c>
      <c r="C1245" s="12" t="s">
        <v>397</v>
      </c>
      <c r="D1245" s="12" t="s">
        <v>440</v>
      </c>
      <c r="E1245" s="12">
        <v>8</v>
      </c>
      <c r="F1245" s="53">
        <v>0.47569444444444398</v>
      </c>
      <c r="G1245" s="9">
        <v>30</v>
      </c>
      <c r="H1245" s="12" t="s">
        <v>274</v>
      </c>
      <c r="I1245" s="12" t="str">
        <f>VLOOKUP(H1245,'[1]Species List'!A$2:I$202,2,0)</f>
        <v>Princess Parrotfish</v>
      </c>
      <c r="J1245" s="38" t="str">
        <f>VLOOKUP(H1245,'Species List'!A$2:J$202,3,0)</f>
        <v>Scarus taeniopterus</v>
      </c>
      <c r="K1245" s="12" t="str">
        <f>VLOOKUP(H1245,'[1]Species List'!A$2:I$202,4,0)</f>
        <v>Scaridae</v>
      </c>
      <c r="L1245" s="38" t="str">
        <f>VLOOKUP(H1245,'Species List'!A$2:J$202,5,0)</f>
        <v>Herbivore</v>
      </c>
      <c r="M1245" s="60">
        <v>23</v>
      </c>
      <c r="N1245" s="60">
        <v>2</v>
      </c>
      <c r="O1245" s="60" t="s">
        <v>368</v>
      </c>
      <c r="P1245" s="44">
        <f>VLOOKUP(H1245,'Species List'!A$2:J$202,6,0)</f>
        <v>3.3500000000000002E-2</v>
      </c>
      <c r="Q1245" s="44">
        <f>VLOOKUP(H1245,'Species List'!A$2:J$202,7,0)</f>
        <v>2.7086000000000001</v>
      </c>
      <c r="R1245" s="44">
        <f>VLOOKUP(H1245,'Species List'!A$2:J$202,8,0)</f>
        <v>-3.2256999999999998</v>
      </c>
      <c r="S1245" s="44">
        <f>VLOOKUP(H1245,'Species List'!A$2:J$202,9,0)</f>
        <v>2.3852000000000002</v>
      </c>
      <c r="T1245" s="44">
        <f t="shared" si="139"/>
        <v>163.46351132632066</v>
      </c>
      <c r="U1245" s="88">
        <f t="shared" si="141"/>
        <v>255.56020890468707</v>
      </c>
      <c r="V1245" s="91">
        <f t="shared" si="142"/>
        <v>511.12041780937415</v>
      </c>
    </row>
    <row r="1246" spans="1:22" ht="16">
      <c r="A1246" s="35">
        <v>2019</v>
      </c>
      <c r="B1246" s="36">
        <v>43542</v>
      </c>
      <c r="C1246" s="12" t="s">
        <v>397</v>
      </c>
      <c r="D1246" s="12" t="s">
        <v>440</v>
      </c>
      <c r="E1246" s="12">
        <v>8</v>
      </c>
      <c r="F1246" s="53">
        <v>0.47569444444444398</v>
      </c>
      <c r="G1246" s="9">
        <v>30</v>
      </c>
      <c r="H1246" s="12" t="s">
        <v>287</v>
      </c>
      <c r="I1246" s="12" t="str">
        <f>VLOOKUP(H1246,'[1]Species List'!A$2:I$202,2,0)</f>
        <v>Scrawled Filefish</v>
      </c>
      <c r="J1246" s="38" t="str">
        <f>VLOOKUP(H1246,'Species List'!A$2:J$202,3,0)</f>
        <v>Aluterus scriptus</v>
      </c>
      <c r="K1246" s="12" t="str">
        <f>VLOOKUP(H1246,'[1]Species List'!A$2:I$202,4,0)</f>
        <v>Monacanthidae</v>
      </c>
      <c r="L1246" s="38" t="str">
        <f>VLOOKUP(H1246,'Species List'!A$2:J$202,5,0)</f>
        <v>Omnivore</v>
      </c>
      <c r="M1246" s="60">
        <v>40</v>
      </c>
      <c r="N1246" s="60">
        <v>1</v>
      </c>
      <c r="O1246" s="60"/>
      <c r="P1246" s="44">
        <f>VLOOKUP(H1246,'Species List'!A$2:J$202,6,0)</f>
        <v>0.82299999999999995</v>
      </c>
      <c r="Q1246" s="44">
        <f>VLOOKUP(H1246,'Species List'!A$2:J$202,7,0)</f>
        <v>1.8136000000000001</v>
      </c>
      <c r="R1246" s="44" t="str">
        <f>VLOOKUP(H1246,'Species List'!A$2:J$202,8,0)</f>
        <v>NA</v>
      </c>
      <c r="S1246" s="44" t="str">
        <f>VLOOKUP(H1246,'Species List'!A$2:J$202,9,0)</f>
        <v>NA</v>
      </c>
      <c r="T1246" s="44">
        <f t="shared" si="139"/>
        <v>662.05769166888876</v>
      </c>
      <c r="U1246" s="87" t="s">
        <v>450</v>
      </c>
      <c r="V1246" s="91">
        <f t="shared" ref="V1246:V1266" si="143">N1246*T1246</f>
        <v>662.05769166888876</v>
      </c>
    </row>
    <row r="1247" spans="1:22" ht="16">
      <c r="A1247" s="35">
        <v>2019</v>
      </c>
      <c r="B1247" s="36">
        <v>43542</v>
      </c>
      <c r="C1247" s="12" t="s">
        <v>397</v>
      </c>
      <c r="D1247" s="12" t="s">
        <v>440</v>
      </c>
      <c r="E1247" s="12">
        <v>8</v>
      </c>
      <c r="F1247" s="37">
        <v>0.47569444444444398</v>
      </c>
      <c r="G1247" s="9">
        <v>30</v>
      </c>
      <c r="H1247" s="12" t="s">
        <v>258</v>
      </c>
      <c r="I1247" s="12" t="str">
        <f>VLOOKUP(H1247,'[1]Species List'!A$2:I$202,2,0)</f>
        <v>Honeycomb Cowfish</v>
      </c>
      <c r="J1247" s="38" t="str">
        <f>VLOOKUP(H1247,'Species List'!A$2:J$202,3,0)</f>
        <v>Acanthostracion polygonia</v>
      </c>
      <c r="K1247" s="12" t="str">
        <f>VLOOKUP(H1247,'[1]Species List'!A$2:I$202,4,0)</f>
        <v>Ostraciidae</v>
      </c>
      <c r="L1247" s="38" t="str">
        <f>VLOOKUP(H1247,'Species List'!A$2:J$202,5,0)</f>
        <v>Omnivore</v>
      </c>
      <c r="M1247" s="60">
        <v>30</v>
      </c>
      <c r="N1247" s="60">
        <v>1</v>
      </c>
      <c r="O1247" s="60"/>
      <c r="P1247" s="44">
        <f>VLOOKUP(H1247,'Species List'!A$2:J$202,6,0)</f>
        <v>2.818E-2</v>
      </c>
      <c r="Q1247" s="44">
        <f>VLOOKUP(H1247,'Species List'!A$2:J$202,7,0)</f>
        <v>2.83</v>
      </c>
      <c r="R1247" s="44" t="str">
        <f>VLOOKUP(H1247,'Species List'!A$2:J$202,8,0)</f>
        <v>NA</v>
      </c>
      <c r="S1247" s="44" t="str">
        <f>VLOOKUP(H1247,'Species List'!A$2:J$202,9,0)</f>
        <v>NA</v>
      </c>
      <c r="T1247" s="44">
        <f t="shared" si="139"/>
        <v>426.77025229344076</v>
      </c>
      <c r="U1247" s="87" t="s">
        <v>450</v>
      </c>
      <c r="V1247" s="91">
        <f t="shared" si="143"/>
        <v>426.77025229344076</v>
      </c>
    </row>
    <row r="1248" spans="1:22" ht="16">
      <c r="A1248" s="35">
        <v>2019</v>
      </c>
      <c r="B1248" s="36">
        <v>43542</v>
      </c>
      <c r="C1248" s="12" t="s">
        <v>397</v>
      </c>
      <c r="D1248" s="12" t="s">
        <v>440</v>
      </c>
      <c r="E1248" s="12">
        <v>8</v>
      </c>
      <c r="F1248" s="53">
        <v>0.47569444444444398</v>
      </c>
      <c r="G1248" s="9">
        <v>30</v>
      </c>
      <c r="H1248" s="12" t="s">
        <v>282</v>
      </c>
      <c r="I1248" s="12" t="str">
        <f>VLOOKUP(H1248,'[1]Species List'!A$2:I$202,2,0)</f>
        <v>Rock Beauty</v>
      </c>
      <c r="J1248" s="38" t="str">
        <f>VLOOKUP(H1248,'Species List'!A$2:J$202,3,0)</f>
        <v>Holacanthus tricolour</v>
      </c>
      <c r="K1248" s="12" t="str">
        <f>VLOOKUP(H1248,'[1]Species List'!A$2:I$202,4,0)</f>
        <v>Pomacanthidae</v>
      </c>
      <c r="L1248" s="38" t="str">
        <f>VLOOKUP(H1248,'Species List'!A$2:J$202,5,0)</f>
        <v>Omnivore</v>
      </c>
      <c r="M1248" s="60">
        <v>23</v>
      </c>
      <c r="N1248" s="60">
        <v>1</v>
      </c>
      <c r="O1248" s="60"/>
      <c r="P1248" s="44">
        <f>VLOOKUP(H1248,'Species List'!A$2:J$202,6,0)</f>
        <v>3.388E-2</v>
      </c>
      <c r="Q1248" s="44">
        <f>VLOOKUP(H1248,'Species List'!A$2:J$202,7,0)</f>
        <v>2.91</v>
      </c>
      <c r="R1248" s="44" t="str">
        <f>VLOOKUP(H1248,'Species List'!A$2:J$202,8,0)</f>
        <v>NA</v>
      </c>
      <c r="S1248" s="44" t="str">
        <f>VLOOKUP(H1248,'Species List'!A$2:J$202,9,0)</f>
        <v>NA</v>
      </c>
      <c r="T1248" s="44">
        <f t="shared" si="139"/>
        <v>310.86469685055454</v>
      </c>
      <c r="U1248" s="87" t="s">
        <v>450</v>
      </c>
      <c r="V1248" s="91">
        <f t="shared" si="143"/>
        <v>310.86469685055454</v>
      </c>
    </row>
    <row r="1249" spans="1:22" ht="16">
      <c r="A1249" s="35">
        <v>2019</v>
      </c>
      <c r="B1249" s="36">
        <v>43542</v>
      </c>
      <c r="C1249" s="12" t="s">
        <v>397</v>
      </c>
      <c r="D1249" s="12" t="s">
        <v>440</v>
      </c>
      <c r="E1249" s="12">
        <v>8</v>
      </c>
      <c r="F1249" s="53">
        <v>0.47569444444444398</v>
      </c>
      <c r="G1249" s="9">
        <v>30</v>
      </c>
      <c r="H1249" s="12" t="s">
        <v>282</v>
      </c>
      <c r="I1249" s="12" t="str">
        <f>VLOOKUP(H1249,'[1]Species List'!A$2:I$202,2,0)</f>
        <v>Rock Beauty</v>
      </c>
      <c r="J1249" s="38" t="str">
        <f>VLOOKUP(H1249,'Species List'!A$2:J$202,3,0)</f>
        <v>Holacanthus tricolour</v>
      </c>
      <c r="K1249" s="12" t="str">
        <f>VLOOKUP(H1249,'[1]Species List'!A$2:I$202,4,0)</f>
        <v>Pomacanthidae</v>
      </c>
      <c r="L1249" s="38" t="str">
        <f>VLOOKUP(H1249,'Species List'!A$2:J$202,5,0)</f>
        <v>Omnivore</v>
      </c>
      <c r="M1249" s="60">
        <v>25</v>
      </c>
      <c r="N1249" s="60">
        <v>1</v>
      </c>
      <c r="O1249" s="60"/>
      <c r="P1249" s="44">
        <f>VLOOKUP(H1249,'Species List'!A$2:J$202,6,0)</f>
        <v>3.388E-2</v>
      </c>
      <c r="Q1249" s="44">
        <f>VLOOKUP(H1249,'Species List'!A$2:J$202,7,0)</f>
        <v>2.91</v>
      </c>
      <c r="R1249" s="44" t="str">
        <f>VLOOKUP(H1249,'Species List'!A$2:J$202,8,0)</f>
        <v>NA</v>
      </c>
      <c r="S1249" s="44" t="str">
        <f>VLOOKUP(H1249,'Species List'!A$2:J$202,9,0)</f>
        <v>NA</v>
      </c>
      <c r="T1249" s="44">
        <f t="shared" si="139"/>
        <v>396.23134339498114</v>
      </c>
      <c r="U1249" s="87" t="s">
        <v>450</v>
      </c>
      <c r="V1249" s="91">
        <f t="shared" si="143"/>
        <v>396.23134339498114</v>
      </c>
    </row>
    <row r="1250" spans="1:22" ht="16">
      <c r="A1250" s="35">
        <v>2019</v>
      </c>
      <c r="B1250" s="36">
        <v>43542</v>
      </c>
      <c r="C1250" s="12" t="s">
        <v>397</v>
      </c>
      <c r="D1250" s="12" t="s">
        <v>440</v>
      </c>
      <c r="E1250" s="12">
        <v>8</v>
      </c>
      <c r="F1250" s="37">
        <v>0.47569444444444398</v>
      </c>
      <c r="G1250" s="9">
        <v>30</v>
      </c>
      <c r="H1250" s="12" t="s">
        <v>247</v>
      </c>
      <c r="I1250" s="12" t="str">
        <f>VLOOKUP(H1250,'[1]Species List'!A$2:I$202,2,0)</f>
        <v>Creole Wrasse</v>
      </c>
      <c r="J1250" s="38" t="str">
        <f>VLOOKUP(H1250,'Species List'!A$2:J$202,3,0)</f>
        <v>Clepticus parrae</v>
      </c>
      <c r="K1250" s="12" t="str">
        <f>VLOOKUP(H1250,'[1]Species List'!A$2:I$202,4,0)</f>
        <v>Labridae</v>
      </c>
      <c r="L1250" s="38" t="str">
        <f>VLOOKUP(H1250,'Species List'!A$2:J$202,5,0)</f>
        <v>Planktivore</v>
      </c>
      <c r="M1250" s="60">
        <v>17</v>
      </c>
      <c r="N1250" s="60">
        <v>17</v>
      </c>
      <c r="O1250" s="60"/>
      <c r="P1250" s="44">
        <f>VLOOKUP(H1250,'Species List'!A$2:J$202,6,0)</f>
        <v>9.5499999999999995E-3</v>
      </c>
      <c r="Q1250" s="44">
        <f>VLOOKUP(H1250,'Species List'!A$2:J$202,7,0)</f>
        <v>3.05</v>
      </c>
      <c r="R1250" s="44" t="str">
        <f>VLOOKUP(H1250,'Species List'!A$2:J$202,8,0)</f>
        <v>NA</v>
      </c>
      <c r="S1250" s="44" t="str">
        <f>VLOOKUP(H1250,'Species List'!A$2:J$202,9,0)</f>
        <v>NA</v>
      </c>
      <c r="T1250" s="44">
        <f t="shared" si="139"/>
        <v>54.059569361574873</v>
      </c>
      <c r="U1250" s="87" t="s">
        <v>450</v>
      </c>
      <c r="V1250" s="91">
        <f t="shared" si="143"/>
        <v>919.01267914677283</v>
      </c>
    </row>
    <row r="1251" spans="1:22" ht="16">
      <c r="A1251" s="35">
        <v>2019</v>
      </c>
      <c r="B1251" s="36">
        <v>43542</v>
      </c>
      <c r="C1251" s="12" t="s">
        <v>397</v>
      </c>
      <c r="D1251" s="12" t="s">
        <v>440</v>
      </c>
      <c r="E1251" s="12">
        <v>9</v>
      </c>
      <c r="F1251" s="37">
        <v>0.47569444444444398</v>
      </c>
      <c r="G1251" s="9">
        <v>30</v>
      </c>
      <c r="H1251" s="12" t="s">
        <v>265</v>
      </c>
      <c r="I1251" s="12" t="str">
        <f>VLOOKUP(H1251,'[1]Species List'!A$2:I$202,2,0)</f>
        <v>Inshore Lizardfish</v>
      </c>
      <c r="J1251" s="38" t="str">
        <f>VLOOKUP(H1251,'Species List'!A$2:J$202,3,0)</f>
        <v>Synodus foetens</v>
      </c>
      <c r="K1251" s="12" t="str">
        <f>VLOOKUP(H1251,'[1]Species List'!A$2:I$202,4,0)</f>
        <v>Synodontidae</v>
      </c>
      <c r="L1251" s="38" t="str">
        <f>VLOOKUP(H1251,'Species List'!A$2:J$202,5,0)</f>
        <v>Carnivore</v>
      </c>
      <c r="M1251" s="60">
        <v>30</v>
      </c>
      <c r="N1251" s="60">
        <v>1</v>
      </c>
      <c r="O1251" s="60"/>
      <c r="P1251" s="44">
        <f>VLOOKUP(H1251,'Species List'!A$2:J$202,6,0)</f>
        <v>3.8E-3</v>
      </c>
      <c r="Q1251" s="44">
        <f>VLOOKUP(H1251,'Species List'!A$2:J$202,7,0)</f>
        <v>3.21</v>
      </c>
      <c r="R1251" s="44" t="str">
        <f>VLOOKUP(H1251,'Species List'!A$2:J$202,8,0)</f>
        <v>NA</v>
      </c>
      <c r="S1251" s="44" t="str">
        <f>VLOOKUP(H1251,'Species List'!A$2:J$202,9,0)</f>
        <v>NA</v>
      </c>
      <c r="T1251" s="44">
        <f t="shared" si="139"/>
        <v>209.57661632445729</v>
      </c>
      <c r="U1251" s="87" t="s">
        <v>450</v>
      </c>
      <c r="V1251" s="91">
        <f t="shared" si="143"/>
        <v>209.57661632445729</v>
      </c>
    </row>
    <row r="1252" spans="1:22" ht="16">
      <c r="A1252" s="35">
        <v>2019</v>
      </c>
      <c r="B1252" s="36">
        <v>43542</v>
      </c>
      <c r="C1252" s="12" t="s">
        <v>397</v>
      </c>
      <c r="D1252" s="12" t="s">
        <v>440</v>
      </c>
      <c r="E1252" s="12">
        <v>9</v>
      </c>
      <c r="F1252" s="37">
        <v>0.47569444444444398</v>
      </c>
      <c r="G1252" s="9">
        <v>30</v>
      </c>
      <c r="H1252" s="12" t="s">
        <v>253</v>
      </c>
      <c r="I1252" s="12" t="str">
        <f>VLOOKUP(H1252,'[1]Species List'!A$2:I$202,2,0)</f>
        <v>French Grunt</v>
      </c>
      <c r="J1252" s="38" t="str">
        <f>VLOOKUP(H1252,'Species List'!A$2:J$202,3,0)</f>
        <v>Haemulon flavolineatum</v>
      </c>
      <c r="K1252" s="12" t="str">
        <f>VLOOKUP(H1252,'[1]Species List'!A$2:I$202,4,0)</f>
        <v>Haemulidae</v>
      </c>
      <c r="L1252" s="38" t="str">
        <f>VLOOKUP(H1252,'Species List'!A$2:J$202,5,0)</f>
        <v>Carnivore</v>
      </c>
      <c r="M1252" s="60">
        <v>15</v>
      </c>
      <c r="N1252" s="60">
        <v>2</v>
      </c>
      <c r="O1252" s="60"/>
      <c r="P1252" s="44">
        <f>VLOOKUP(H1252,'Species List'!A$2:J$202,6,0)</f>
        <v>1.349E-2</v>
      </c>
      <c r="Q1252" s="44">
        <f>VLOOKUP(H1252,'Species List'!A$2:J$202,7,0)</f>
        <v>3</v>
      </c>
      <c r="R1252" s="44" t="str">
        <f>VLOOKUP(H1252,'Species List'!A$2:J$202,8,0)</f>
        <v>NA</v>
      </c>
      <c r="S1252" s="44" t="str">
        <f>VLOOKUP(H1252,'Species List'!A$2:J$202,9,0)</f>
        <v>NA</v>
      </c>
      <c r="T1252" s="44">
        <f t="shared" si="139"/>
        <v>45.528750000000002</v>
      </c>
      <c r="U1252" s="87" t="s">
        <v>450</v>
      </c>
      <c r="V1252" s="91">
        <f t="shared" si="143"/>
        <v>91.057500000000005</v>
      </c>
    </row>
    <row r="1253" spans="1:22" ht="16">
      <c r="A1253" s="35">
        <v>2019</v>
      </c>
      <c r="B1253" s="36">
        <v>43542</v>
      </c>
      <c r="C1253" s="12" t="s">
        <v>397</v>
      </c>
      <c r="D1253" s="12" t="s">
        <v>440</v>
      </c>
      <c r="E1253" s="12">
        <v>9</v>
      </c>
      <c r="F1253" s="53">
        <v>0.47569444444444398</v>
      </c>
      <c r="G1253" s="9">
        <v>30</v>
      </c>
      <c r="H1253" s="12" t="s">
        <v>233</v>
      </c>
      <c r="I1253" s="12" t="str">
        <f>VLOOKUP(H1253,'[1]Species List'!A$2:I$202,2,0)</f>
        <v>Blackbar soldierfish</v>
      </c>
      <c r="J1253" s="38" t="str">
        <f>VLOOKUP(H1253,'Species List'!A$2:J$202,3,0)</f>
        <v xml:space="preserve">Myripristis jacobus </v>
      </c>
      <c r="K1253" s="12" t="str">
        <f>VLOOKUP(H1253,'[1]Species List'!A$2:I$202,4,0)</f>
        <v>Holocentridae</v>
      </c>
      <c r="L1253" s="38" t="str">
        <f>VLOOKUP(H1253,'Species List'!A$2:J$202,5,0)</f>
        <v>Carnivore</v>
      </c>
      <c r="M1253" s="60">
        <v>15</v>
      </c>
      <c r="N1253" s="60">
        <v>7</v>
      </c>
      <c r="O1253" s="60"/>
      <c r="P1253" s="44">
        <f>VLOOKUP(H1253,'Species List'!A$2:J$202,6,0)</f>
        <v>1.2019999999999999E-2</v>
      </c>
      <c r="Q1253" s="44">
        <f>VLOOKUP(H1253,'Species List'!A$2:J$202,7,0)</f>
        <v>3.06</v>
      </c>
      <c r="R1253" s="44" t="str">
        <f>VLOOKUP(H1253,'Species List'!A$2:J$202,8,0)</f>
        <v>NA</v>
      </c>
      <c r="S1253" s="44" t="str">
        <f>VLOOKUP(H1253,'Species List'!A$2:J$202,9,0)</f>
        <v>NA</v>
      </c>
      <c r="T1253" s="44">
        <f t="shared" si="139"/>
        <v>47.724756406775086</v>
      </c>
      <c r="U1253" s="87" t="s">
        <v>450</v>
      </c>
      <c r="V1253" s="91">
        <f t="shared" si="143"/>
        <v>334.07329484742559</v>
      </c>
    </row>
    <row r="1254" spans="1:22" ht="16">
      <c r="A1254" s="35">
        <v>2019</v>
      </c>
      <c r="B1254" s="36">
        <v>43542</v>
      </c>
      <c r="C1254" s="12" t="s">
        <v>397</v>
      </c>
      <c r="D1254" s="12" t="s">
        <v>440</v>
      </c>
      <c r="E1254" s="12">
        <v>9</v>
      </c>
      <c r="F1254" s="37">
        <v>0.47569444444444398</v>
      </c>
      <c r="G1254" s="9">
        <v>30</v>
      </c>
      <c r="H1254" s="12" t="s">
        <v>256</v>
      </c>
      <c r="I1254" s="12" t="str">
        <f>VLOOKUP(H1254,'[1]Species List'!A$2:I$202,2,0)</f>
        <v>Graysby</v>
      </c>
      <c r="J1254" s="38" t="str">
        <f>VLOOKUP(H1254,'Species List'!A$2:J$202,3,0)</f>
        <v>Cephalopholis cruentata</v>
      </c>
      <c r="K1254" s="12" t="str">
        <f>VLOOKUP(H1254,'[1]Species List'!A$2:I$202,4,0)</f>
        <v>Serranidae</v>
      </c>
      <c r="L1254" s="38" t="str">
        <f>VLOOKUP(H1254,'Species List'!A$2:J$202,5,0)</f>
        <v>Carnivore</v>
      </c>
      <c r="M1254" s="60">
        <v>15</v>
      </c>
      <c r="N1254" s="60">
        <v>1</v>
      </c>
      <c r="O1254" s="60"/>
      <c r="P1254" s="44">
        <f>VLOOKUP(H1254,'Species List'!A$2:J$202,6,0)</f>
        <v>1.1220000000000001E-2</v>
      </c>
      <c r="Q1254" s="44">
        <f>VLOOKUP(H1254,'Species List'!A$2:J$202,7,0)</f>
        <v>3.07</v>
      </c>
      <c r="R1254" s="44" t="str">
        <f>VLOOKUP(H1254,'Species List'!A$2:J$202,8,0)</f>
        <v>NA</v>
      </c>
      <c r="S1254" s="44" t="str">
        <f>VLOOKUP(H1254,'Species List'!A$2:J$202,9,0)</f>
        <v>NA</v>
      </c>
      <c r="T1254" s="44">
        <f t="shared" si="139"/>
        <v>45.771276260722111</v>
      </c>
      <c r="U1254" s="87" t="s">
        <v>450</v>
      </c>
      <c r="V1254" s="91">
        <f t="shared" si="143"/>
        <v>45.771276260722111</v>
      </c>
    </row>
    <row r="1255" spans="1:22" ht="16">
      <c r="A1255" s="35">
        <v>2019</v>
      </c>
      <c r="B1255" s="36">
        <v>43542</v>
      </c>
      <c r="C1255" s="12" t="s">
        <v>397</v>
      </c>
      <c r="D1255" s="12" t="s">
        <v>440</v>
      </c>
      <c r="E1255" s="12">
        <v>9</v>
      </c>
      <c r="F1255" s="53">
        <v>0.47569444444444398</v>
      </c>
      <c r="G1255" s="9">
        <v>30</v>
      </c>
      <c r="H1255" s="12" t="s">
        <v>348</v>
      </c>
      <c r="I1255" s="12" t="str">
        <f>VLOOKUP(H1255,'[1]Species List'!A$2:I$202,2,0)</f>
        <v>Atlantic trumpetfish</v>
      </c>
      <c r="J1255" s="38" t="str">
        <f>VLOOKUP(H1255,'Species List'!A$2:J$202,3,0)</f>
        <v>Aulostomus maculatus</v>
      </c>
      <c r="K1255" s="12" t="str">
        <f>VLOOKUP(H1255,'[1]Species List'!A$2:I$202,4,0)</f>
        <v>Aulostomidae</v>
      </c>
      <c r="L1255" s="38" t="str">
        <f>VLOOKUP(H1255,'Species List'!A$2:J$202,5,0)</f>
        <v>Carnivore</v>
      </c>
      <c r="M1255" s="60">
        <v>43</v>
      </c>
      <c r="N1255" s="60">
        <v>1</v>
      </c>
      <c r="O1255" s="60"/>
      <c r="P1255" s="44">
        <f>VLOOKUP(H1255,'Species List'!A$2:J$202,6,0)</f>
        <v>1E-4</v>
      </c>
      <c r="Q1255" s="44">
        <f>VLOOKUP(H1255,'Species List'!A$2:J$202,7,0)</f>
        <v>3.5539999999999998</v>
      </c>
      <c r="R1255" s="44" t="str">
        <f>VLOOKUP(H1255,'Species List'!A$2:J$202,8,0)</f>
        <v>NA</v>
      </c>
      <c r="S1255" s="44" t="str">
        <f>VLOOKUP(H1255,'Species List'!A$2:J$202,9,0)</f>
        <v>NA</v>
      </c>
      <c r="T1255" s="44">
        <f t="shared" si="139"/>
        <v>63.877350047586852</v>
      </c>
      <c r="U1255" s="87" t="s">
        <v>450</v>
      </c>
      <c r="V1255" s="91">
        <f t="shared" si="143"/>
        <v>63.877350047586852</v>
      </c>
    </row>
    <row r="1256" spans="1:22" ht="16">
      <c r="A1256" s="35">
        <v>2019</v>
      </c>
      <c r="B1256" s="36">
        <v>43542</v>
      </c>
      <c r="C1256" s="12" t="s">
        <v>397</v>
      </c>
      <c r="D1256" s="12" t="s">
        <v>440</v>
      </c>
      <c r="E1256" s="12">
        <v>9</v>
      </c>
      <c r="F1256" s="37">
        <v>0.47569444444444398</v>
      </c>
      <c r="G1256" s="9">
        <v>30</v>
      </c>
      <c r="H1256" s="12" t="s">
        <v>238</v>
      </c>
      <c r="I1256" s="12" t="str">
        <f>VLOOKUP(H1256,'[1]Species List'!A$2:I$202,2,0)</f>
        <v>Bluehead Wrasse</v>
      </c>
      <c r="J1256" s="38" t="str">
        <f>VLOOKUP(H1256,'Species List'!A$2:J$202,3,0)</f>
        <v>Thalassoma bifasciatum</v>
      </c>
      <c r="K1256" s="12" t="str">
        <f>VLOOKUP(H1256,'[1]Species List'!A$2:I$202,4,0)</f>
        <v>Labridae</v>
      </c>
      <c r="L1256" s="38" t="str">
        <f>VLOOKUP(H1256,'Species List'!A$2:J$202,5,0)</f>
        <v>Carnivore</v>
      </c>
      <c r="M1256" s="60">
        <v>9</v>
      </c>
      <c r="N1256" s="60">
        <v>7</v>
      </c>
      <c r="O1256" s="60"/>
      <c r="P1256" s="44">
        <f>VLOOKUP(H1256,'Species List'!A$2:J$202,6,0)</f>
        <v>8.9099999999999995E-3</v>
      </c>
      <c r="Q1256" s="44">
        <f>VLOOKUP(H1256,'Species List'!A$2:J$202,7,0)</f>
        <v>3.01</v>
      </c>
      <c r="R1256" s="44" t="str">
        <f>VLOOKUP(H1256,'Species List'!A$2:J$202,8,0)</f>
        <v>NA</v>
      </c>
      <c r="S1256" s="44" t="str">
        <f>VLOOKUP(H1256,'Species List'!A$2:J$202,9,0)</f>
        <v>NA</v>
      </c>
      <c r="T1256" s="44">
        <f t="shared" si="139"/>
        <v>6.639687773254888</v>
      </c>
      <c r="U1256" s="87" t="s">
        <v>450</v>
      </c>
      <c r="V1256" s="91">
        <f t="shared" si="143"/>
        <v>46.477814412784213</v>
      </c>
    </row>
    <row r="1257" spans="1:22" ht="16">
      <c r="A1257" s="35">
        <v>2019</v>
      </c>
      <c r="B1257" s="36">
        <v>43542</v>
      </c>
      <c r="C1257" s="12" t="s">
        <v>397</v>
      </c>
      <c r="D1257" s="12" t="s">
        <v>440</v>
      </c>
      <c r="E1257" s="12">
        <v>9</v>
      </c>
      <c r="F1257" s="53">
        <v>0.47569444444444398</v>
      </c>
      <c r="G1257" s="9">
        <v>30</v>
      </c>
      <c r="H1257" s="12" t="s">
        <v>348</v>
      </c>
      <c r="I1257" s="12" t="str">
        <f>VLOOKUP(H1257,'[1]Species List'!A$2:I$202,2,0)</f>
        <v>Atlantic trumpetfish</v>
      </c>
      <c r="J1257" s="38" t="str">
        <f>VLOOKUP(H1257,'Species List'!A$2:J$202,3,0)</f>
        <v>Aulostomus maculatus</v>
      </c>
      <c r="K1257" s="12" t="str">
        <f>VLOOKUP(H1257,'[1]Species List'!A$2:I$202,4,0)</f>
        <v>Aulostomidae</v>
      </c>
      <c r="L1257" s="38" t="str">
        <f>VLOOKUP(H1257,'Species List'!A$2:J$202,5,0)</f>
        <v>Carnivore</v>
      </c>
      <c r="M1257" s="60">
        <v>33</v>
      </c>
      <c r="N1257" s="60">
        <v>2</v>
      </c>
      <c r="O1257" s="60"/>
      <c r="P1257" s="44">
        <f>VLOOKUP(H1257,'Species List'!A$2:J$202,6,0)</f>
        <v>1E-4</v>
      </c>
      <c r="Q1257" s="44">
        <f>VLOOKUP(H1257,'Species List'!A$2:J$202,7,0)</f>
        <v>3.5539999999999998</v>
      </c>
      <c r="R1257" s="44" t="str">
        <f>VLOOKUP(H1257,'Species List'!A$2:J$202,8,0)</f>
        <v>NA</v>
      </c>
      <c r="S1257" s="44" t="str">
        <f>VLOOKUP(H1257,'Species List'!A$2:J$202,9,0)</f>
        <v>NA</v>
      </c>
      <c r="T1257" s="44">
        <f t="shared" si="139"/>
        <v>24.934378190632227</v>
      </c>
      <c r="U1257" s="87" t="s">
        <v>450</v>
      </c>
      <c r="V1257" s="91">
        <f t="shared" si="143"/>
        <v>49.868756381264454</v>
      </c>
    </row>
    <row r="1258" spans="1:22" ht="16">
      <c r="A1258" s="35">
        <v>2019</v>
      </c>
      <c r="B1258" s="36">
        <v>43542</v>
      </c>
      <c r="C1258" s="12" t="s">
        <v>397</v>
      </c>
      <c r="D1258" s="12" t="s">
        <v>440</v>
      </c>
      <c r="E1258" s="12">
        <v>9</v>
      </c>
      <c r="F1258" s="37">
        <v>0.47569444444444398</v>
      </c>
      <c r="G1258" s="9">
        <v>30</v>
      </c>
      <c r="H1258" s="12" t="s">
        <v>348</v>
      </c>
      <c r="I1258" s="12" t="str">
        <f>VLOOKUP(H1258,'[1]Species List'!A$2:I$202,2,0)</f>
        <v>Atlantic trumpetfish</v>
      </c>
      <c r="J1258" s="38" t="str">
        <f>VLOOKUP(H1258,'Species List'!A$2:J$202,3,0)</f>
        <v>Aulostomus maculatus</v>
      </c>
      <c r="K1258" s="12" t="str">
        <f>VLOOKUP(H1258,'[1]Species List'!A$2:I$202,4,0)</f>
        <v>Aulostomidae</v>
      </c>
      <c r="L1258" s="38" t="str">
        <f>VLOOKUP(H1258,'Species List'!A$2:J$202,5,0)</f>
        <v>Carnivore</v>
      </c>
      <c r="M1258" s="60">
        <v>40</v>
      </c>
      <c r="N1258" s="60">
        <v>1</v>
      </c>
      <c r="O1258" s="60"/>
      <c r="P1258" s="44">
        <f>VLOOKUP(H1258,'Species List'!A$2:J$202,6,0)</f>
        <v>1E-4</v>
      </c>
      <c r="Q1258" s="44">
        <f>VLOOKUP(H1258,'Species List'!A$2:J$202,7,0)</f>
        <v>3.5539999999999998</v>
      </c>
      <c r="R1258" s="44" t="str">
        <f>VLOOKUP(H1258,'Species List'!A$2:J$202,8,0)</f>
        <v>NA</v>
      </c>
      <c r="S1258" s="44" t="str">
        <f>VLOOKUP(H1258,'Species List'!A$2:J$202,9,0)</f>
        <v>NA</v>
      </c>
      <c r="T1258" s="44">
        <f t="shared" si="139"/>
        <v>49.399347121607263</v>
      </c>
      <c r="U1258" s="87" t="s">
        <v>450</v>
      </c>
      <c r="V1258" s="91">
        <f t="shared" si="143"/>
        <v>49.399347121607263</v>
      </c>
    </row>
    <row r="1259" spans="1:22" ht="16">
      <c r="A1259" s="35">
        <v>2019</v>
      </c>
      <c r="B1259" s="36">
        <v>43542</v>
      </c>
      <c r="C1259" s="12" t="s">
        <v>397</v>
      </c>
      <c r="D1259" s="12" t="s">
        <v>440</v>
      </c>
      <c r="E1259" s="12">
        <v>9</v>
      </c>
      <c r="F1259" s="53">
        <v>0.47569444444444398</v>
      </c>
      <c r="G1259" s="9">
        <v>30</v>
      </c>
      <c r="H1259" s="12" t="s">
        <v>256</v>
      </c>
      <c r="I1259" s="12" t="str">
        <f>VLOOKUP(H1259,'[1]Species List'!A$2:I$202,2,0)</f>
        <v>Graysby</v>
      </c>
      <c r="J1259" s="38" t="str">
        <f>VLOOKUP(H1259,'Species List'!A$2:J$202,3,0)</f>
        <v>Cephalopholis cruentata</v>
      </c>
      <c r="K1259" s="12" t="str">
        <f>VLOOKUP(H1259,'[1]Species List'!A$2:I$202,4,0)</f>
        <v>Serranidae</v>
      </c>
      <c r="L1259" s="38" t="str">
        <f>VLOOKUP(H1259,'Species List'!A$2:J$202,5,0)</f>
        <v>Carnivore</v>
      </c>
      <c r="M1259" s="60">
        <v>16</v>
      </c>
      <c r="N1259" s="60">
        <v>2</v>
      </c>
      <c r="O1259" s="60"/>
      <c r="P1259" s="44">
        <f>VLOOKUP(H1259,'Species List'!A$2:J$202,6,0)</f>
        <v>1.1220000000000001E-2</v>
      </c>
      <c r="Q1259" s="44">
        <f>VLOOKUP(H1259,'Species List'!A$2:J$202,7,0)</f>
        <v>3.07</v>
      </c>
      <c r="R1259" s="44" t="str">
        <f>VLOOKUP(H1259,'Species List'!A$2:J$202,8,0)</f>
        <v>NA</v>
      </c>
      <c r="S1259" s="44" t="str">
        <f>VLOOKUP(H1259,'Species List'!A$2:J$202,9,0)</f>
        <v>NA</v>
      </c>
      <c r="T1259" s="44">
        <f t="shared" si="139"/>
        <v>55.800900005529286</v>
      </c>
      <c r="U1259" s="87" t="s">
        <v>450</v>
      </c>
      <c r="V1259" s="91">
        <f t="shared" si="143"/>
        <v>111.60180001105857</v>
      </c>
    </row>
    <row r="1260" spans="1:22" ht="16">
      <c r="A1260" s="35">
        <v>2019</v>
      </c>
      <c r="B1260" s="36">
        <v>43542</v>
      </c>
      <c r="C1260" s="12" t="s">
        <v>397</v>
      </c>
      <c r="D1260" s="12" t="s">
        <v>440</v>
      </c>
      <c r="E1260" s="12">
        <v>9</v>
      </c>
      <c r="F1260" s="37">
        <v>0.47569444444444398</v>
      </c>
      <c r="G1260" s="9">
        <v>30</v>
      </c>
      <c r="H1260" s="12" t="s">
        <v>295</v>
      </c>
      <c r="I1260" s="12" t="str">
        <f>VLOOKUP(H1260,'[1]Species List'!A$2:I$202,2,0)</f>
        <v>Spanish Hogfish</v>
      </c>
      <c r="J1260" s="38" t="str">
        <f>VLOOKUP(H1260,'Species List'!A$2:J$202,3,0)</f>
        <v>Bodianus rufus</v>
      </c>
      <c r="K1260" s="12" t="str">
        <f>VLOOKUP(H1260,'[1]Species List'!A$2:I$202,4,0)</f>
        <v>Labridae</v>
      </c>
      <c r="L1260" s="38" t="str">
        <f>VLOOKUP(H1260,'Species List'!A$2:J$202,5,0)</f>
        <v>Carnivore</v>
      </c>
      <c r="M1260" s="60">
        <v>31</v>
      </c>
      <c r="N1260" s="60">
        <v>1</v>
      </c>
      <c r="O1260" s="60"/>
      <c r="P1260" s="44">
        <f>VLOOKUP(H1260,'Species List'!A$2:J$202,6,0)</f>
        <v>1.44E-2</v>
      </c>
      <c r="Q1260" s="44">
        <f>VLOOKUP(H1260,'Species List'!A$2:J$202,7,0)</f>
        <v>3.0531999999999999</v>
      </c>
      <c r="R1260" s="44" t="str">
        <f>VLOOKUP(H1260,'Species List'!A$2:J$202,8,0)</f>
        <v>NA</v>
      </c>
      <c r="S1260" s="44" t="str">
        <f>VLOOKUP(H1260,'Species List'!A$2:J$202,9,0)</f>
        <v>NA</v>
      </c>
      <c r="T1260" s="44">
        <f t="shared" si="139"/>
        <v>514.97721673409046</v>
      </c>
      <c r="U1260" s="87" t="s">
        <v>450</v>
      </c>
      <c r="V1260" s="91">
        <f t="shared" si="143"/>
        <v>514.97721673409046</v>
      </c>
    </row>
    <row r="1261" spans="1:22" ht="16">
      <c r="A1261" s="35">
        <v>2019</v>
      </c>
      <c r="B1261" s="36">
        <v>43542</v>
      </c>
      <c r="C1261" s="12" t="s">
        <v>397</v>
      </c>
      <c r="D1261" s="12" t="s">
        <v>440</v>
      </c>
      <c r="E1261" s="12">
        <v>9</v>
      </c>
      <c r="F1261" s="53">
        <v>0.47569444444444398</v>
      </c>
      <c r="G1261" s="9">
        <v>30</v>
      </c>
      <c r="H1261" s="12" t="s">
        <v>251</v>
      </c>
      <c r="I1261" s="12" t="str">
        <f>VLOOKUP(H1261,'[1]Species List'!A$2:I$202,2,0)</f>
        <v>Foureye Butterflyfish</v>
      </c>
      <c r="J1261" s="38" t="str">
        <f>VLOOKUP(H1261,'Species List'!A$2:J$202,3,0)</f>
        <v>Chaetodon capistratus</v>
      </c>
      <c r="K1261" s="12" t="str">
        <f>VLOOKUP(H1261,'[1]Species List'!A$2:I$202,4,0)</f>
        <v>Chaetodontidae</v>
      </c>
      <c r="L1261" s="38" t="str">
        <f>VLOOKUP(H1261,'Species List'!A$2:J$202,5,0)</f>
        <v>Carnivore</v>
      </c>
      <c r="M1261" s="60">
        <v>15</v>
      </c>
      <c r="N1261" s="60">
        <v>2</v>
      </c>
      <c r="O1261" s="60"/>
      <c r="P1261" s="44">
        <f>VLOOKUP(H1261,'Species List'!A$2:J$202,6,0)</f>
        <v>2.512E-2</v>
      </c>
      <c r="Q1261" s="44">
        <f>VLOOKUP(H1261,'Species List'!A$2:J$202,7,0)</f>
        <v>3.1</v>
      </c>
      <c r="R1261" s="44" t="str">
        <f>VLOOKUP(H1261,'Species List'!A$2:J$202,8,0)</f>
        <v>NA</v>
      </c>
      <c r="S1261" s="44" t="str">
        <f>VLOOKUP(H1261,'Species List'!A$2:J$202,9,0)</f>
        <v>NA</v>
      </c>
      <c r="T1261" s="44">
        <f t="shared" si="139"/>
        <v>111.14822668531008</v>
      </c>
      <c r="U1261" s="87" t="s">
        <v>450</v>
      </c>
      <c r="V1261" s="91">
        <f t="shared" si="143"/>
        <v>222.29645337062016</v>
      </c>
    </row>
    <row r="1262" spans="1:22" ht="16">
      <c r="A1262" s="35">
        <v>2019</v>
      </c>
      <c r="B1262" s="36">
        <v>43542</v>
      </c>
      <c r="C1262" s="12" t="s">
        <v>397</v>
      </c>
      <c r="D1262" s="12" t="s">
        <v>440</v>
      </c>
      <c r="E1262" s="12">
        <v>9</v>
      </c>
      <c r="F1262" s="37">
        <v>0.47569444444444398</v>
      </c>
      <c r="G1262" s="9">
        <v>30</v>
      </c>
      <c r="H1262" s="12" t="s">
        <v>253</v>
      </c>
      <c r="I1262" s="12" t="str">
        <f>VLOOKUP(H1262,'[1]Species List'!A$2:I$202,2,0)</f>
        <v>French Grunt</v>
      </c>
      <c r="J1262" s="38" t="str">
        <f>VLOOKUP(H1262,'Species List'!A$2:J$202,3,0)</f>
        <v>Haemulon flavolineatum</v>
      </c>
      <c r="K1262" s="12" t="str">
        <f>VLOOKUP(H1262,'[1]Species List'!A$2:I$202,4,0)</f>
        <v>Haemulidae</v>
      </c>
      <c r="L1262" s="38" t="str">
        <f>VLOOKUP(H1262,'Species List'!A$2:J$202,5,0)</f>
        <v>Carnivore</v>
      </c>
      <c r="M1262" s="60">
        <v>17</v>
      </c>
      <c r="N1262" s="60">
        <v>3</v>
      </c>
      <c r="O1262" s="60"/>
      <c r="P1262" s="44">
        <f>VLOOKUP(H1262,'Species List'!A$2:J$202,6,0)</f>
        <v>1.349E-2</v>
      </c>
      <c r="Q1262" s="44">
        <f>VLOOKUP(H1262,'Species List'!A$2:J$202,7,0)</f>
        <v>3</v>
      </c>
      <c r="R1262" s="44" t="str">
        <f>VLOOKUP(H1262,'Species List'!A$2:J$202,8,0)</f>
        <v>NA</v>
      </c>
      <c r="S1262" s="44" t="str">
        <f>VLOOKUP(H1262,'Species List'!A$2:J$202,9,0)</f>
        <v>NA</v>
      </c>
      <c r="T1262" s="44">
        <f t="shared" si="139"/>
        <v>66.27637</v>
      </c>
      <c r="U1262" s="87" t="s">
        <v>450</v>
      </c>
      <c r="V1262" s="91">
        <f t="shared" si="143"/>
        <v>198.82911000000001</v>
      </c>
    </row>
    <row r="1263" spans="1:22" ht="16">
      <c r="A1263" s="35">
        <v>2019</v>
      </c>
      <c r="B1263" s="36">
        <v>43542</v>
      </c>
      <c r="C1263" s="12" t="s">
        <v>397</v>
      </c>
      <c r="D1263" s="12" t="s">
        <v>440</v>
      </c>
      <c r="E1263" s="12">
        <v>9</v>
      </c>
      <c r="F1263" s="53">
        <v>0.47569444444444398</v>
      </c>
      <c r="G1263" s="9">
        <v>30</v>
      </c>
      <c r="H1263" s="12" t="s">
        <v>238</v>
      </c>
      <c r="I1263" s="12" t="str">
        <f>VLOOKUP(H1263,'[1]Species List'!A$2:I$202,2,0)</f>
        <v>Bluehead Wrasse</v>
      </c>
      <c r="J1263" s="38" t="str">
        <f>VLOOKUP(H1263,'Species List'!A$2:J$202,3,0)</f>
        <v>Thalassoma bifasciatum</v>
      </c>
      <c r="K1263" s="12" t="str">
        <f>VLOOKUP(H1263,'[1]Species List'!A$2:I$202,4,0)</f>
        <v>Labridae</v>
      </c>
      <c r="L1263" s="38" t="str">
        <f>VLOOKUP(H1263,'Species List'!A$2:J$202,5,0)</f>
        <v>Carnivore</v>
      </c>
      <c r="M1263" s="60">
        <v>5</v>
      </c>
      <c r="N1263" s="60">
        <v>2</v>
      </c>
      <c r="O1263" s="60"/>
      <c r="P1263" s="44">
        <f>VLOOKUP(H1263,'Species List'!A$2:J$202,6,0)</f>
        <v>8.9099999999999995E-3</v>
      </c>
      <c r="Q1263" s="44">
        <f>VLOOKUP(H1263,'Species List'!A$2:J$202,7,0)</f>
        <v>3.01</v>
      </c>
      <c r="R1263" s="44" t="str">
        <f>VLOOKUP(H1263,'Species List'!A$2:J$202,8,0)</f>
        <v>NA</v>
      </c>
      <c r="S1263" s="44" t="str">
        <f>VLOOKUP(H1263,'Species List'!A$2:J$202,9,0)</f>
        <v>NA</v>
      </c>
      <c r="T1263" s="44">
        <f t="shared" si="139"/>
        <v>1.1318201385239828</v>
      </c>
      <c r="U1263" s="87" t="s">
        <v>450</v>
      </c>
      <c r="V1263" s="91">
        <f t="shared" si="143"/>
        <v>2.2636402770479656</v>
      </c>
    </row>
    <row r="1264" spans="1:22" ht="16">
      <c r="A1264" s="35">
        <v>2019</v>
      </c>
      <c r="B1264" s="36">
        <v>43542</v>
      </c>
      <c r="C1264" s="12" t="s">
        <v>397</v>
      </c>
      <c r="D1264" s="12" t="s">
        <v>440</v>
      </c>
      <c r="E1264" s="12">
        <v>9</v>
      </c>
      <c r="F1264" s="37">
        <v>0.47569444444444398</v>
      </c>
      <c r="G1264" s="9">
        <v>30</v>
      </c>
      <c r="H1264" s="12" t="s">
        <v>377</v>
      </c>
      <c r="I1264" s="12" t="s">
        <v>208</v>
      </c>
      <c r="J1264" s="38" t="str">
        <f>VLOOKUP(H1264,'Species List'!A$2:J$202,3,0)</f>
        <v>Cantherhines macrocerus</v>
      </c>
      <c r="K1264" s="12" t="str">
        <f>VLOOKUP(H1264,'[1]Species List'!A$2:I$202,4,0)</f>
        <v>Monacanthidae</v>
      </c>
      <c r="L1264" s="38" t="str">
        <f>VLOOKUP(H1264,'Species List'!A$2:J$202,5,0)</f>
        <v>Carnivore</v>
      </c>
      <c r="M1264" s="60">
        <v>25</v>
      </c>
      <c r="N1264" s="60">
        <v>1</v>
      </c>
      <c r="O1264" s="60"/>
      <c r="P1264" s="44">
        <f>VLOOKUP(H1264,'Species List'!A$2:J$202,6,0)</f>
        <v>2.291E-2</v>
      </c>
      <c r="Q1264" s="44">
        <f>VLOOKUP(H1264,'Species List'!A$2:J$202,7,0)</f>
        <v>2.89</v>
      </c>
      <c r="R1264" s="44" t="str">
        <f>VLOOKUP(H1264,'Species List'!A$2:J$202,8,0)</f>
        <v>NA</v>
      </c>
      <c r="S1264" s="44" t="str">
        <f>VLOOKUP(H1264,'Species List'!A$2:J$202,9,0)</f>
        <v>NA</v>
      </c>
      <c r="T1264" s="44">
        <f t="shared" si="139"/>
        <v>251.23012489589468</v>
      </c>
      <c r="U1264" s="87" t="s">
        <v>450</v>
      </c>
      <c r="V1264" s="91">
        <f t="shared" si="143"/>
        <v>251.23012489589468</v>
      </c>
    </row>
    <row r="1265" spans="1:22" ht="16">
      <c r="A1265" s="35">
        <v>2019</v>
      </c>
      <c r="B1265" s="36">
        <v>43542</v>
      </c>
      <c r="C1265" s="12" t="s">
        <v>397</v>
      </c>
      <c r="D1265" s="12" t="s">
        <v>440</v>
      </c>
      <c r="E1265" s="12">
        <v>9</v>
      </c>
      <c r="F1265" s="53">
        <v>0.47569444444444398</v>
      </c>
      <c r="G1265" s="9">
        <v>30</v>
      </c>
      <c r="H1265" s="12" t="s">
        <v>236</v>
      </c>
      <c r="I1265" s="12" t="str">
        <f>VLOOKUP(H1265,'[1]Species List'!A$2:I$202,2,0)</f>
        <v>Blue Striped Grunt</v>
      </c>
      <c r="J1265" s="38" t="str">
        <f>VLOOKUP(H1265,'Species List'!A$2:J$202,3,0)</f>
        <v>Haemulon sciurus</v>
      </c>
      <c r="K1265" s="12" t="str">
        <f>VLOOKUP(H1265,'[1]Species List'!A$2:I$202,4,0)</f>
        <v>Haemulidae</v>
      </c>
      <c r="L1265" s="38" t="str">
        <f>VLOOKUP(H1265,'Species List'!A$2:J$202,5,0)</f>
        <v>Carnivore</v>
      </c>
      <c r="M1265" s="60">
        <v>16</v>
      </c>
      <c r="N1265" s="60">
        <v>1</v>
      </c>
      <c r="O1265" s="60"/>
      <c r="P1265" s="44">
        <f>VLOOKUP(H1265,'Species List'!A$2:J$202,6,0)</f>
        <v>1.549E-2</v>
      </c>
      <c r="Q1265" s="44">
        <f>VLOOKUP(H1265,'Species List'!A$2:J$202,7,0)</f>
        <v>2.98</v>
      </c>
      <c r="R1265" s="44" t="str">
        <f>VLOOKUP(H1265,'Species List'!A$2:J$202,8,0)</f>
        <v>NA</v>
      </c>
      <c r="S1265" s="44" t="str">
        <f>VLOOKUP(H1265,'Species List'!A$2:J$202,9,0)</f>
        <v>NA</v>
      </c>
      <c r="T1265" s="44">
        <f t="shared" si="139"/>
        <v>60.024557354104687</v>
      </c>
      <c r="U1265" s="87" t="s">
        <v>450</v>
      </c>
      <c r="V1265" s="91">
        <f t="shared" si="143"/>
        <v>60.024557354104687</v>
      </c>
    </row>
    <row r="1266" spans="1:22" ht="16">
      <c r="A1266" s="35">
        <v>2019</v>
      </c>
      <c r="B1266" s="36">
        <v>43542</v>
      </c>
      <c r="C1266" s="12" t="s">
        <v>397</v>
      </c>
      <c r="D1266" s="12" t="s">
        <v>440</v>
      </c>
      <c r="E1266" s="12">
        <v>9</v>
      </c>
      <c r="F1266" s="37">
        <v>0.47569444444444398</v>
      </c>
      <c r="G1266" s="9">
        <v>30</v>
      </c>
      <c r="H1266" s="12" t="s">
        <v>256</v>
      </c>
      <c r="I1266" s="12" t="str">
        <f>VLOOKUP(H1266,'[1]Species List'!A$2:I$202,2,0)</f>
        <v>Graysby</v>
      </c>
      <c r="J1266" s="38" t="str">
        <f>VLOOKUP(H1266,'Species List'!A$2:J$202,3,0)</f>
        <v>Cephalopholis cruentata</v>
      </c>
      <c r="K1266" s="12" t="str">
        <f>VLOOKUP(H1266,'[1]Species List'!A$2:I$202,4,0)</f>
        <v>Serranidae</v>
      </c>
      <c r="L1266" s="38" t="str">
        <f>VLOOKUP(H1266,'Species List'!A$2:J$202,5,0)</f>
        <v>Carnivore</v>
      </c>
      <c r="M1266" s="60">
        <v>25</v>
      </c>
      <c r="N1266" s="60">
        <v>1</v>
      </c>
      <c r="O1266" s="60"/>
      <c r="P1266" s="44">
        <f>VLOOKUP(H1266,'Species List'!A$2:J$202,6,0)</f>
        <v>1.1220000000000001E-2</v>
      </c>
      <c r="Q1266" s="44">
        <f>VLOOKUP(H1266,'Species List'!A$2:J$202,7,0)</f>
        <v>3.07</v>
      </c>
      <c r="R1266" s="44" t="str">
        <f>VLOOKUP(H1266,'Species List'!A$2:J$202,8,0)</f>
        <v>NA</v>
      </c>
      <c r="S1266" s="44" t="str">
        <f>VLOOKUP(H1266,'Species List'!A$2:J$202,9,0)</f>
        <v>NA</v>
      </c>
      <c r="T1266" s="44">
        <f t="shared" si="139"/>
        <v>219.61837993253462</v>
      </c>
      <c r="U1266" s="87" t="s">
        <v>450</v>
      </c>
      <c r="V1266" s="91">
        <f t="shared" si="143"/>
        <v>219.61837993253462</v>
      </c>
    </row>
    <row r="1267" spans="1:22" ht="16">
      <c r="A1267" s="35">
        <v>2019</v>
      </c>
      <c r="B1267" s="36">
        <v>43542</v>
      </c>
      <c r="C1267" s="12" t="s">
        <v>397</v>
      </c>
      <c r="D1267" s="12" t="s">
        <v>440</v>
      </c>
      <c r="E1267" s="12">
        <v>9</v>
      </c>
      <c r="F1267" s="53">
        <v>0.47569444444444398</v>
      </c>
      <c r="G1267" s="9">
        <v>30</v>
      </c>
      <c r="H1267" s="12" t="s">
        <v>274</v>
      </c>
      <c r="I1267" s="12" t="str">
        <f>VLOOKUP(H1267,'[1]Species List'!A$2:I$202,2,0)</f>
        <v>Princess Parrotfish</v>
      </c>
      <c r="J1267" s="38" t="str">
        <f>VLOOKUP(H1267,'Species List'!A$2:J$202,3,0)</f>
        <v>Scarus taeniopterus</v>
      </c>
      <c r="K1267" s="12" t="str">
        <f>VLOOKUP(H1267,'[1]Species List'!A$2:I$202,4,0)</f>
        <v>Scaridae</v>
      </c>
      <c r="L1267" s="38" t="str">
        <f>VLOOKUP(H1267,'Species List'!A$2:J$202,5,0)</f>
        <v>Herbivore</v>
      </c>
      <c r="M1267" s="60">
        <v>25</v>
      </c>
      <c r="N1267" s="60">
        <v>1</v>
      </c>
      <c r="O1267" s="60" t="s">
        <v>368</v>
      </c>
      <c r="P1267" s="44">
        <f>VLOOKUP(H1267,'Species List'!A$2:J$202,6,0)</f>
        <v>3.3500000000000002E-2</v>
      </c>
      <c r="Q1267" s="44">
        <f>VLOOKUP(H1267,'Species List'!A$2:J$202,7,0)</f>
        <v>2.7086000000000001</v>
      </c>
      <c r="R1267" s="44">
        <f>VLOOKUP(H1267,'Species List'!A$2:J$202,8,0)</f>
        <v>-3.2256999999999998</v>
      </c>
      <c r="S1267" s="44">
        <f>VLOOKUP(H1267,'Species List'!A$2:J$202,9,0)</f>
        <v>2.3852000000000002</v>
      </c>
      <c r="T1267" s="44">
        <f t="shared" si="139"/>
        <v>204.88261780856331</v>
      </c>
      <c r="U1267" s="88">
        <f>10^(R1267+(S1267*LOG(M1267*10)))</f>
        <v>311.79310623759653</v>
      </c>
      <c r="V1267" s="91">
        <f>N1267*U1267</f>
        <v>311.79310623759653</v>
      </c>
    </row>
    <row r="1268" spans="1:22" ht="16">
      <c r="A1268" s="35">
        <v>2019</v>
      </c>
      <c r="B1268" s="36">
        <v>43542</v>
      </c>
      <c r="C1268" s="12" t="s">
        <v>397</v>
      </c>
      <c r="D1268" s="12" t="s">
        <v>440</v>
      </c>
      <c r="E1268" s="12">
        <v>9</v>
      </c>
      <c r="F1268" s="37">
        <v>0.47569444444444398</v>
      </c>
      <c r="G1268" s="9">
        <v>30</v>
      </c>
      <c r="H1268" s="12" t="s">
        <v>249</v>
      </c>
      <c r="I1268" s="12" t="str">
        <f>VLOOKUP(H1268,'[1]Species List'!A$2:I$202,2,0)</f>
        <v>Doctorfish</v>
      </c>
      <c r="J1268" s="38" t="str">
        <f>VLOOKUP(H1268,'Species List'!A$2:J$202,3,0)</f>
        <v>Acanthurus chirurgus</v>
      </c>
      <c r="K1268" s="12" t="str">
        <f>VLOOKUP(H1268,'[1]Species List'!A$2:I$202,4,0)</f>
        <v>Acanthuridae</v>
      </c>
      <c r="L1268" s="38" t="str">
        <f>VLOOKUP(H1268,'Species List'!A$2:J$202,5,0)</f>
        <v>Herbivore</v>
      </c>
      <c r="M1268" s="60">
        <v>21</v>
      </c>
      <c r="N1268" s="60">
        <v>2</v>
      </c>
      <c r="O1268" s="60"/>
      <c r="P1268" s="44">
        <f>VLOOKUP(H1268,'Species List'!A$2:J$202,6,0)</f>
        <v>2.0889999999999999E-2</v>
      </c>
      <c r="Q1268" s="44">
        <f>VLOOKUP(H1268,'Species List'!A$2:J$202,7,0)</f>
        <v>2.96</v>
      </c>
      <c r="R1268" s="44">
        <f>VLOOKUP(H1268,'Species List'!A$2:J$202,8,0)</f>
        <v>-2.4262000000000001</v>
      </c>
      <c r="S1268" s="44">
        <f>VLOOKUP(H1268,'Species List'!A$2:J$202,9,0)</f>
        <v>2.0768</v>
      </c>
      <c r="T1268" s="44">
        <f t="shared" si="139"/>
        <v>171.28035420162414</v>
      </c>
      <c r="U1268" s="88">
        <f>10^(R1268+(S1268*LOG(M1268*10)))</f>
        <v>249.2212278245226</v>
      </c>
      <c r="V1268" s="91">
        <f>N1268*U1268</f>
        <v>498.4424556490452</v>
      </c>
    </row>
    <row r="1269" spans="1:22" ht="16">
      <c r="A1269" s="35">
        <v>2019</v>
      </c>
      <c r="B1269" s="36">
        <v>43542</v>
      </c>
      <c r="C1269" s="12" t="s">
        <v>397</v>
      </c>
      <c r="D1269" s="12" t="s">
        <v>440</v>
      </c>
      <c r="E1269" s="12">
        <v>9</v>
      </c>
      <c r="F1269" s="53">
        <v>0.47569444444444398</v>
      </c>
      <c r="G1269" s="9">
        <v>30</v>
      </c>
      <c r="H1269" s="12" t="s">
        <v>274</v>
      </c>
      <c r="I1269" s="12" t="str">
        <f>VLOOKUP(H1269,'[1]Species List'!A$2:I$202,2,0)</f>
        <v>Princess Parrotfish</v>
      </c>
      <c r="J1269" s="38" t="str">
        <f>VLOOKUP(H1269,'Species List'!A$2:J$202,3,0)</f>
        <v>Scarus taeniopterus</v>
      </c>
      <c r="K1269" s="12" t="str">
        <f>VLOOKUP(H1269,'[1]Species List'!A$2:I$202,4,0)</f>
        <v>Scaridae</v>
      </c>
      <c r="L1269" s="38" t="str">
        <f>VLOOKUP(H1269,'Species List'!A$2:J$202,5,0)</f>
        <v>Herbivore</v>
      </c>
      <c r="M1269" s="60">
        <v>23</v>
      </c>
      <c r="N1269" s="60">
        <v>1</v>
      </c>
      <c r="O1269" s="60" t="s">
        <v>368</v>
      </c>
      <c r="P1269" s="44">
        <f>VLOOKUP(H1269,'Species List'!A$2:J$202,6,0)</f>
        <v>3.3500000000000002E-2</v>
      </c>
      <c r="Q1269" s="44">
        <f>VLOOKUP(H1269,'Species List'!A$2:J$202,7,0)</f>
        <v>2.7086000000000001</v>
      </c>
      <c r="R1269" s="44">
        <f>VLOOKUP(H1269,'Species List'!A$2:J$202,8,0)</f>
        <v>-3.2256999999999998</v>
      </c>
      <c r="S1269" s="44">
        <f>VLOOKUP(H1269,'Species List'!A$2:J$202,9,0)</f>
        <v>2.3852000000000002</v>
      </c>
      <c r="T1269" s="44">
        <f t="shared" si="139"/>
        <v>163.46351132632066</v>
      </c>
      <c r="U1269" s="88">
        <f>10^(R1269+(S1269*LOG(M1269*10)))</f>
        <v>255.56020890468707</v>
      </c>
      <c r="V1269" s="91">
        <f>N1269*U1269</f>
        <v>255.56020890468707</v>
      </c>
    </row>
    <row r="1270" spans="1:22" ht="16">
      <c r="A1270" s="35">
        <v>2019</v>
      </c>
      <c r="B1270" s="36">
        <v>43542</v>
      </c>
      <c r="C1270" s="12" t="s">
        <v>397</v>
      </c>
      <c r="D1270" s="12" t="s">
        <v>440</v>
      </c>
      <c r="E1270" s="12">
        <v>9</v>
      </c>
      <c r="F1270" s="37">
        <v>0.47569444444444398</v>
      </c>
      <c r="G1270" s="9">
        <v>30</v>
      </c>
      <c r="H1270" s="12" t="s">
        <v>302</v>
      </c>
      <c r="I1270" s="12" t="str">
        <f>VLOOKUP(H1270,'[1]Species List'!A$2:I$202,2,0)</f>
        <v>Stoplight Parrotfish</v>
      </c>
      <c r="J1270" s="38" t="str">
        <f>VLOOKUP(H1270,'Species List'!A$2:J$202,3,0)</f>
        <v>Sparisoma viride</v>
      </c>
      <c r="K1270" s="12" t="str">
        <f>VLOOKUP(H1270,'[1]Species List'!A$2:I$202,4,0)</f>
        <v>Scaridae</v>
      </c>
      <c r="L1270" s="38" t="str">
        <f>VLOOKUP(H1270,'Species List'!A$2:J$202,5,0)</f>
        <v>Herbivore</v>
      </c>
      <c r="M1270" s="60">
        <v>25</v>
      </c>
      <c r="N1270" s="60">
        <v>2</v>
      </c>
      <c r="O1270" s="60" t="s">
        <v>368</v>
      </c>
      <c r="P1270" s="44">
        <f>VLOOKUP(H1270,'Species List'!A$2:J$202,6,0)</f>
        <v>1.38E-2</v>
      </c>
      <c r="Q1270" s="44">
        <f>VLOOKUP(H1270,'Species List'!A$2:J$202,7,0)</f>
        <v>3.04</v>
      </c>
      <c r="R1270" s="44">
        <f>VLOOKUP(H1270,'Species List'!A$2:J$202,8,0)</f>
        <v>-4.4317000000000002</v>
      </c>
      <c r="S1270" s="44">
        <f>VLOOKUP(H1270,'Species List'!A$2:J$202,9,0)</f>
        <v>2.9051</v>
      </c>
      <c r="T1270" s="44">
        <f t="shared" si="139"/>
        <v>245.25434644114358</v>
      </c>
      <c r="U1270" s="88">
        <f>10^(R1270+(S1270*LOG(M1270*10)))</f>
        <v>342.41715863912742</v>
      </c>
      <c r="V1270" s="91">
        <f>N1270*U1270</f>
        <v>684.83431727825484</v>
      </c>
    </row>
    <row r="1271" spans="1:22" ht="16">
      <c r="A1271" s="35">
        <v>2019</v>
      </c>
      <c r="B1271" s="36">
        <v>43542</v>
      </c>
      <c r="C1271" s="12" t="s">
        <v>397</v>
      </c>
      <c r="D1271" s="12" t="s">
        <v>440</v>
      </c>
      <c r="E1271" s="12">
        <v>9</v>
      </c>
      <c r="F1271" s="53">
        <v>0.47569444444444398</v>
      </c>
      <c r="G1271" s="9">
        <v>30</v>
      </c>
      <c r="H1271" s="12" t="s">
        <v>247</v>
      </c>
      <c r="I1271" s="12" t="str">
        <f>VLOOKUP(H1271,'[1]Species List'!A$2:I$202,2,0)</f>
        <v>Creole Wrasse</v>
      </c>
      <c r="J1271" s="38" t="str">
        <f>VLOOKUP(H1271,'Species List'!A$2:J$202,3,0)</f>
        <v>Clepticus parrae</v>
      </c>
      <c r="K1271" s="12" t="str">
        <f>VLOOKUP(H1271,'[1]Species List'!A$2:I$202,4,0)</f>
        <v>Labridae</v>
      </c>
      <c r="L1271" s="38" t="str">
        <f>VLOOKUP(H1271,'Species List'!A$2:J$202,5,0)</f>
        <v>Planktivore</v>
      </c>
      <c r="M1271" s="60">
        <v>16</v>
      </c>
      <c r="N1271" s="60">
        <v>3</v>
      </c>
      <c r="O1271" s="60"/>
      <c r="P1271" s="44">
        <f>VLOOKUP(H1271,'Species List'!A$2:J$202,6,0)</f>
        <v>9.5499999999999995E-3</v>
      </c>
      <c r="Q1271" s="44">
        <f>VLOOKUP(H1271,'Species List'!A$2:J$202,7,0)</f>
        <v>3.05</v>
      </c>
      <c r="R1271" s="44" t="str">
        <f>VLOOKUP(H1271,'Species List'!A$2:J$202,8,0)</f>
        <v>NA</v>
      </c>
      <c r="S1271" s="44" t="str">
        <f>VLOOKUP(H1271,'Species List'!A$2:J$202,9,0)</f>
        <v>NA</v>
      </c>
      <c r="T1271" s="44">
        <f t="shared" si="139"/>
        <v>44.933403812747983</v>
      </c>
      <c r="U1271" s="87" t="s">
        <v>450</v>
      </c>
      <c r="V1271" s="91">
        <f t="shared" ref="V1271:V1282" si="144">N1271*T1271</f>
        <v>134.80021143824393</v>
      </c>
    </row>
    <row r="1272" spans="1:22" ht="16">
      <c r="A1272" s="35">
        <v>2019</v>
      </c>
      <c r="B1272" s="36">
        <v>43542</v>
      </c>
      <c r="C1272" s="12" t="s">
        <v>397</v>
      </c>
      <c r="D1272" s="12" t="s">
        <v>440</v>
      </c>
      <c r="E1272" s="12">
        <v>10</v>
      </c>
      <c r="F1272" s="53">
        <v>0.47569444444444398</v>
      </c>
      <c r="G1272" s="9">
        <v>30</v>
      </c>
      <c r="H1272" s="12" t="s">
        <v>251</v>
      </c>
      <c r="I1272" s="12" t="str">
        <f>VLOOKUP(H1272,'[1]Species List'!A$2:I$202,2,0)</f>
        <v>Foureye Butterflyfish</v>
      </c>
      <c r="J1272" s="38" t="str">
        <f>VLOOKUP(H1272,'Species List'!A$2:J$202,3,0)</f>
        <v>Chaetodon capistratus</v>
      </c>
      <c r="K1272" s="12" t="str">
        <f>VLOOKUP(H1272,'[1]Species List'!A$2:I$202,4,0)</f>
        <v>Chaetodontidae</v>
      </c>
      <c r="L1272" s="38" t="str">
        <f>VLOOKUP(H1272,'Species List'!A$2:J$202,5,0)</f>
        <v>Carnivore</v>
      </c>
      <c r="M1272" s="60">
        <v>12</v>
      </c>
      <c r="N1272" s="60">
        <v>1</v>
      </c>
      <c r="O1272" s="60"/>
      <c r="P1272" s="44">
        <f>VLOOKUP(H1272,'Species List'!A$2:J$202,6,0)</f>
        <v>2.512E-2</v>
      </c>
      <c r="Q1272" s="44">
        <f>VLOOKUP(H1272,'Species List'!A$2:J$202,7,0)</f>
        <v>3.1</v>
      </c>
      <c r="R1272" s="44" t="str">
        <f>VLOOKUP(H1272,'Species List'!A$2:J$202,8,0)</f>
        <v>NA</v>
      </c>
      <c r="S1272" s="44" t="str">
        <f>VLOOKUP(H1272,'Species List'!A$2:J$202,9,0)</f>
        <v>NA</v>
      </c>
      <c r="T1272" s="44">
        <f t="shared" si="139"/>
        <v>55.652092436993136</v>
      </c>
      <c r="U1272" s="87" t="s">
        <v>450</v>
      </c>
      <c r="V1272" s="91">
        <f t="shared" si="144"/>
        <v>55.652092436993136</v>
      </c>
    </row>
    <row r="1273" spans="1:22" ht="16">
      <c r="A1273" s="35">
        <v>2019</v>
      </c>
      <c r="B1273" s="36">
        <v>43542</v>
      </c>
      <c r="C1273" s="12" t="s">
        <v>397</v>
      </c>
      <c r="D1273" s="12" t="s">
        <v>440</v>
      </c>
      <c r="E1273" s="12">
        <v>10</v>
      </c>
      <c r="F1273" s="53">
        <v>0.47569444444444398</v>
      </c>
      <c r="G1273" s="9">
        <v>30</v>
      </c>
      <c r="H1273" s="12" t="s">
        <v>253</v>
      </c>
      <c r="I1273" s="12" t="str">
        <f>VLOOKUP(H1273,'[1]Species List'!A$2:I$202,2,0)</f>
        <v>French Grunt</v>
      </c>
      <c r="J1273" s="38" t="str">
        <f>VLOOKUP(H1273,'Species List'!A$2:J$202,3,0)</f>
        <v>Haemulon flavolineatum</v>
      </c>
      <c r="K1273" s="12" t="str">
        <f>VLOOKUP(H1273,'[1]Species List'!A$2:I$202,4,0)</f>
        <v>Haemulidae</v>
      </c>
      <c r="L1273" s="38" t="str">
        <f>VLOOKUP(H1273,'Species List'!A$2:J$202,5,0)</f>
        <v>Carnivore</v>
      </c>
      <c r="M1273" s="60">
        <v>15</v>
      </c>
      <c r="N1273" s="60">
        <v>1</v>
      </c>
      <c r="O1273" s="60"/>
      <c r="P1273" s="44">
        <f>VLOOKUP(H1273,'Species List'!A$2:J$202,6,0)</f>
        <v>1.349E-2</v>
      </c>
      <c r="Q1273" s="44">
        <f>VLOOKUP(H1273,'Species List'!A$2:J$202,7,0)</f>
        <v>3</v>
      </c>
      <c r="R1273" s="44" t="str">
        <f>VLOOKUP(H1273,'Species List'!A$2:J$202,8,0)</f>
        <v>NA</v>
      </c>
      <c r="S1273" s="44" t="str">
        <f>VLOOKUP(H1273,'Species List'!A$2:J$202,9,0)</f>
        <v>NA</v>
      </c>
      <c r="T1273" s="44">
        <f t="shared" si="139"/>
        <v>45.528750000000002</v>
      </c>
      <c r="U1273" s="87" t="s">
        <v>450</v>
      </c>
      <c r="V1273" s="91">
        <f t="shared" si="144"/>
        <v>45.528750000000002</v>
      </c>
    </row>
    <row r="1274" spans="1:22" ht="16">
      <c r="A1274" s="35">
        <v>2019</v>
      </c>
      <c r="B1274" s="36">
        <v>43542</v>
      </c>
      <c r="C1274" s="12" t="s">
        <v>397</v>
      </c>
      <c r="D1274" s="12" t="s">
        <v>440</v>
      </c>
      <c r="E1274" s="12">
        <v>10</v>
      </c>
      <c r="F1274" s="37">
        <v>0.47569444444444398</v>
      </c>
      <c r="G1274" s="9">
        <v>30</v>
      </c>
      <c r="H1274" s="12" t="s">
        <v>233</v>
      </c>
      <c r="I1274" s="12" t="str">
        <f>VLOOKUP(H1274,'[1]Species List'!A$2:I$202,2,0)</f>
        <v>Blackbar soldierfish</v>
      </c>
      <c r="J1274" s="38" t="str">
        <f>VLOOKUP(H1274,'Species List'!A$2:J$202,3,0)</f>
        <v xml:space="preserve">Myripristis jacobus </v>
      </c>
      <c r="K1274" s="12" t="str">
        <f>VLOOKUP(H1274,'[1]Species List'!A$2:I$202,4,0)</f>
        <v>Holocentridae</v>
      </c>
      <c r="L1274" s="38" t="str">
        <f>VLOOKUP(H1274,'Species List'!A$2:J$202,5,0)</f>
        <v>Carnivore</v>
      </c>
      <c r="M1274" s="60">
        <v>16</v>
      </c>
      <c r="N1274" s="60">
        <v>9</v>
      </c>
      <c r="O1274" s="60"/>
      <c r="P1274" s="44">
        <f>VLOOKUP(H1274,'Species List'!A$2:J$202,6,0)</f>
        <v>1.2019999999999999E-2</v>
      </c>
      <c r="Q1274" s="44">
        <f>VLOOKUP(H1274,'Species List'!A$2:J$202,7,0)</f>
        <v>3.06</v>
      </c>
      <c r="R1274" s="44" t="str">
        <f>VLOOKUP(H1274,'Species List'!A$2:J$202,8,0)</f>
        <v>NA</v>
      </c>
      <c r="S1274" s="44" t="str">
        <f>VLOOKUP(H1274,'Species List'!A$2:J$202,9,0)</f>
        <v>NA</v>
      </c>
      <c r="T1274" s="44">
        <f t="shared" si="139"/>
        <v>58.144898213408602</v>
      </c>
      <c r="U1274" s="87" t="s">
        <v>450</v>
      </c>
      <c r="V1274" s="91">
        <f t="shared" si="144"/>
        <v>523.30408392067739</v>
      </c>
    </row>
    <row r="1275" spans="1:22" ht="16">
      <c r="A1275" s="35">
        <v>2019</v>
      </c>
      <c r="B1275" s="36">
        <v>43542</v>
      </c>
      <c r="C1275" s="12" t="s">
        <v>397</v>
      </c>
      <c r="D1275" s="12" t="s">
        <v>440</v>
      </c>
      <c r="E1275" s="12">
        <v>10</v>
      </c>
      <c r="F1275" s="37">
        <v>0.47569444444444398</v>
      </c>
      <c r="G1275" s="9">
        <v>30</v>
      </c>
      <c r="H1275" s="12" t="s">
        <v>256</v>
      </c>
      <c r="I1275" s="12" t="str">
        <f>VLOOKUP(H1275,'[1]Species List'!A$2:I$202,2,0)</f>
        <v>Graysby</v>
      </c>
      <c r="J1275" s="38" t="str">
        <f>VLOOKUP(H1275,'Species List'!A$2:J$202,3,0)</f>
        <v>Cephalopholis cruentata</v>
      </c>
      <c r="K1275" s="12" t="str">
        <f>VLOOKUP(H1275,'[1]Species List'!A$2:I$202,4,0)</f>
        <v>Serranidae</v>
      </c>
      <c r="L1275" s="38" t="str">
        <f>VLOOKUP(H1275,'Species List'!A$2:J$202,5,0)</f>
        <v>Carnivore</v>
      </c>
      <c r="M1275" s="60">
        <v>17</v>
      </c>
      <c r="N1275" s="60">
        <v>2</v>
      </c>
      <c r="O1275" s="60"/>
      <c r="P1275" s="44">
        <f>VLOOKUP(H1275,'Species List'!A$2:J$202,6,0)</f>
        <v>1.1220000000000001E-2</v>
      </c>
      <c r="Q1275" s="44">
        <f>VLOOKUP(H1275,'Species List'!A$2:J$202,7,0)</f>
        <v>3.07</v>
      </c>
      <c r="R1275" s="44" t="str">
        <f>VLOOKUP(H1275,'Species List'!A$2:J$202,8,0)</f>
        <v>NA</v>
      </c>
      <c r="S1275" s="44" t="str">
        <f>VLOOKUP(H1275,'Species List'!A$2:J$202,9,0)</f>
        <v>NA</v>
      </c>
      <c r="T1275" s="44">
        <f t="shared" si="139"/>
        <v>67.215749482265423</v>
      </c>
      <c r="U1275" s="87" t="s">
        <v>450</v>
      </c>
      <c r="V1275" s="91">
        <f t="shared" si="144"/>
        <v>134.43149896453085</v>
      </c>
    </row>
    <row r="1276" spans="1:22" ht="16">
      <c r="A1276" s="35">
        <v>2019</v>
      </c>
      <c r="B1276" s="36">
        <v>43542</v>
      </c>
      <c r="C1276" s="12" t="s">
        <v>397</v>
      </c>
      <c r="D1276" s="12" t="s">
        <v>440</v>
      </c>
      <c r="E1276" s="12">
        <v>10</v>
      </c>
      <c r="F1276" s="53">
        <v>0.47569444444444398</v>
      </c>
      <c r="G1276" s="9">
        <v>30</v>
      </c>
      <c r="H1276" s="12" t="s">
        <v>252</v>
      </c>
      <c r="I1276" s="12" t="str">
        <f>VLOOKUP(H1276,'[1]Species List'!A$2:I$202,2,0)</f>
        <v>French Angelfish</v>
      </c>
      <c r="J1276" s="38" t="str">
        <f>VLOOKUP(H1276,'Species List'!A$2:J$202,3,0)</f>
        <v>Pomacanthus paru</v>
      </c>
      <c r="K1276" s="12" t="str">
        <f>VLOOKUP(H1276,'[1]Species List'!A$2:I$202,4,0)</f>
        <v>Pomacanthidae</v>
      </c>
      <c r="L1276" s="38" t="str">
        <f>VLOOKUP(H1276,'Species List'!A$2:J$202,5,0)</f>
        <v>Carnivore</v>
      </c>
      <c r="M1276" s="60">
        <v>34</v>
      </c>
      <c r="N1276" s="60">
        <v>2</v>
      </c>
      <c r="O1276" s="60"/>
      <c r="P1276" s="44">
        <f>VLOOKUP(H1276,'Species List'!A$2:J$202,6,0)</f>
        <v>3.09E-2</v>
      </c>
      <c r="Q1276" s="44">
        <f>VLOOKUP(H1276,'Species List'!A$2:J$202,7,0)</f>
        <v>2.95</v>
      </c>
      <c r="R1276" s="44" t="str">
        <f>VLOOKUP(H1276,'Species List'!A$2:J$202,8,0)</f>
        <v>NA</v>
      </c>
      <c r="S1276" s="44" t="str">
        <f>VLOOKUP(H1276,'Species List'!A$2:J$202,9,0)</f>
        <v>NA</v>
      </c>
      <c r="T1276" s="44">
        <f t="shared" si="139"/>
        <v>1018.1723166088397</v>
      </c>
      <c r="U1276" s="87" t="s">
        <v>450</v>
      </c>
      <c r="V1276" s="91">
        <f t="shared" si="144"/>
        <v>2036.3446332176793</v>
      </c>
    </row>
    <row r="1277" spans="1:22" ht="16">
      <c r="A1277" s="35">
        <v>2019</v>
      </c>
      <c r="B1277" s="36">
        <v>43542</v>
      </c>
      <c r="C1277" s="12" t="s">
        <v>397</v>
      </c>
      <c r="D1277" s="12" t="s">
        <v>440</v>
      </c>
      <c r="E1277" s="12">
        <v>10</v>
      </c>
      <c r="F1277" s="53">
        <v>0.47569444444444398</v>
      </c>
      <c r="G1277" s="9">
        <v>30</v>
      </c>
      <c r="H1277" s="12" t="s">
        <v>233</v>
      </c>
      <c r="I1277" s="12" t="str">
        <f>VLOOKUP(H1277,'[1]Species List'!A$2:I$202,2,0)</f>
        <v>Blackbar soldierfish</v>
      </c>
      <c r="J1277" s="38" t="str">
        <f>VLOOKUP(H1277,'Species List'!A$2:J$202,3,0)</f>
        <v xml:space="preserve">Myripristis jacobus </v>
      </c>
      <c r="K1277" s="12" t="str">
        <f>VLOOKUP(H1277,'[1]Species List'!A$2:I$202,4,0)</f>
        <v>Holocentridae</v>
      </c>
      <c r="L1277" s="38" t="str">
        <f>VLOOKUP(H1277,'Species List'!A$2:J$202,5,0)</f>
        <v>Carnivore</v>
      </c>
      <c r="M1277" s="60">
        <v>15</v>
      </c>
      <c r="N1277" s="60">
        <v>4</v>
      </c>
      <c r="O1277" s="60"/>
      <c r="P1277" s="44">
        <f>VLOOKUP(H1277,'Species List'!A$2:J$202,6,0)</f>
        <v>1.2019999999999999E-2</v>
      </c>
      <c r="Q1277" s="44">
        <f>VLOOKUP(H1277,'Species List'!A$2:J$202,7,0)</f>
        <v>3.06</v>
      </c>
      <c r="R1277" s="44" t="str">
        <f>VLOOKUP(H1277,'Species List'!A$2:J$202,8,0)</f>
        <v>NA</v>
      </c>
      <c r="S1277" s="44" t="str">
        <f>VLOOKUP(H1277,'Species List'!A$2:J$202,9,0)</f>
        <v>NA</v>
      </c>
      <c r="T1277" s="44">
        <f t="shared" si="139"/>
        <v>47.724756406775086</v>
      </c>
      <c r="U1277" s="87" t="s">
        <v>450</v>
      </c>
      <c r="V1277" s="91">
        <f t="shared" si="144"/>
        <v>190.89902562710034</v>
      </c>
    </row>
    <row r="1278" spans="1:22" ht="16">
      <c r="A1278" s="35">
        <v>2019</v>
      </c>
      <c r="B1278" s="36">
        <v>43542</v>
      </c>
      <c r="C1278" s="12" t="s">
        <v>397</v>
      </c>
      <c r="D1278" s="12" t="s">
        <v>440</v>
      </c>
      <c r="E1278" s="12">
        <v>10</v>
      </c>
      <c r="F1278" s="37">
        <v>0.47569444444444398</v>
      </c>
      <c r="G1278" s="9">
        <v>30</v>
      </c>
      <c r="H1278" s="12" t="s">
        <v>251</v>
      </c>
      <c r="I1278" s="12" t="str">
        <f>VLOOKUP(H1278,'[1]Species List'!A$2:I$202,2,0)</f>
        <v>Foureye Butterflyfish</v>
      </c>
      <c r="J1278" s="38" t="str">
        <f>VLOOKUP(H1278,'Species List'!A$2:J$202,3,0)</f>
        <v>Chaetodon capistratus</v>
      </c>
      <c r="K1278" s="12" t="str">
        <f>VLOOKUP(H1278,'[1]Species List'!A$2:I$202,4,0)</f>
        <v>Chaetodontidae</v>
      </c>
      <c r="L1278" s="38" t="str">
        <f>VLOOKUP(H1278,'Species List'!A$2:J$202,5,0)</f>
        <v>Carnivore</v>
      </c>
      <c r="M1278" s="60">
        <v>12</v>
      </c>
      <c r="N1278" s="60">
        <v>2</v>
      </c>
      <c r="O1278" s="60"/>
      <c r="P1278" s="44">
        <f>VLOOKUP(H1278,'Species List'!A$2:J$202,6,0)</f>
        <v>2.512E-2</v>
      </c>
      <c r="Q1278" s="44">
        <f>VLOOKUP(H1278,'Species List'!A$2:J$202,7,0)</f>
        <v>3.1</v>
      </c>
      <c r="R1278" s="44" t="str">
        <f>VLOOKUP(H1278,'Species List'!A$2:J$202,8,0)</f>
        <v>NA</v>
      </c>
      <c r="S1278" s="44" t="str">
        <f>VLOOKUP(H1278,'Species List'!A$2:J$202,9,0)</f>
        <v>NA</v>
      </c>
      <c r="T1278" s="44">
        <f t="shared" si="139"/>
        <v>55.652092436993136</v>
      </c>
      <c r="U1278" s="87" t="s">
        <v>450</v>
      </c>
      <c r="V1278" s="91">
        <f t="shared" si="144"/>
        <v>111.30418487398627</v>
      </c>
    </row>
    <row r="1279" spans="1:22" ht="16">
      <c r="A1279" s="35">
        <v>2019</v>
      </c>
      <c r="B1279" s="36">
        <v>43542</v>
      </c>
      <c r="C1279" s="12" t="s">
        <v>397</v>
      </c>
      <c r="D1279" s="12" t="s">
        <v>440</v>
      </c>
      <c r="E1279" s="12">
        <v>10</v>
      </c>
      <c r="F1279" s="53">
        <v>0.47569444444444398</v>
      </c>
      <c r="G1279" s="9">
        <v>30</v>
      </c>
      <c r="H1279" s="12" t="s">
        <v>256</v>
      </c>
      <c r="I1279" s="12" t="str">
        <f>VLOOKUP(H1279,'[1]Species List'!A$2:I$202,2,0)</f>
        <v>Graysby</v>
      </c>
      <c r="J1279" s="38" t="str">
        <f>VLOOKUP(H1279,'Species List'!A$2:J$202,3,0)</f>
        <v>Cephalopholis cruentata</v>
      </c>
      <c r="K1279" s="12" t="str">
        <f>VLOOKUP(H1279,'[1]Species List'!A$2:I$202,4,0)</f>
        <v>Serranidae</v>
      </c>
      <c r="L1279" s="38" t="str">
        <f>VLOOKUP(H1279,'Species List'!A$2:J$202,5,0)</f>
        <v>Carnivore</v>
      </c>
      <c r="M1279" s="60">
        <v>16</v>
      </c>
      <c r="N1279" s="60">
        <v>1</v>
      </c>
      <c r="O1279" s="60"/>
      <c r="P1279" s="44">
        <f>VLOOKUP(H1279,'Species List'!A$2:J$202,6,0)</f>
        <v>1.1220000000000001E-2</v>
      </c>
      <c r="Q1279" s="44">
        <f>VLOOKUP(H1279,'Species List'!A$2:J$202,7,0)</f>
        <v>3.07</v>
      </c>
      <c r="R1279" s="44" t="str">
        <f>VLOOKUP(H1279,'Species List'!A$2:J$202,8,0)</f>
        <v>NA</v>
      </c>
      <c r="S1279" s="44" t="str">
        <f>VLOOKUP(H1279,'Species List'!A$2:J$202,9,0)</f>
        <v>NA</v>
      </c>
      <c r="T1279" s="44">
        <f t="shared" si="139"/>
        <v>55.800900005529286</v>
      </c>
      <c r="U1279" s="87" t="s">
        <v>450</v>
      </c>
      <c r="V1279" s="91">
        <f t="shared" si="144"/>
        <v>55.800900005529286</v>
      </c>
    </row>
    <row r="1280" spans="1:22" ht="16">
      <c r="A1280" s="35">
        <v>2019</v>
      </c>
      <c r="B1280" s="36">
        <v>43542</v>
      </c>
      <c r="C1280" s="12" t="s">
        <v>397</v>
      </c>
      <c r="D1280" s="12" t="s">
        <v>440</v>
      </c>
      <c r="E1280" s="12">
        <v>10</v>
      </c>
      <c r="F1280" s="37">
        <v>0.47569444444444398</v>
      </c>
      <c r="G1280" s="9">
        <v>30</v>
      </c>
      <c r="H1280" s="12" t="s">
        <v>238</v>
      </c>
      <c r="I1280" s="12" t="str">
        <f>VLOOKUP(H1280,'[1]Species List'!A$2:I$202,2,0)</f>
        <v>Bluehead Wrasse</v>
      </c>
      <c r="J1280" s="38" t="str">
        <f>VLOOKUP(H1280,'Species List'!A$2:J$202,3,0)</f>
        <v>Thalassoma bifasciatum</v>
      </c>
      <c r="K1280" s="12" t="str">
        <f>VLOOKUP(H1280,'[1]Species List'!A$2:I$202,4,0)</f>
        <v>Labridae</v>
      </c>
      <c r="L1280" s="38" t="str">
        <f>VLOOKUP(H1280,'Species List'!A$2:J$202,5,0)</f>
        <v>Carnivore</v>
      </c>
      <c r="M1280" s="60">
        <v>7</v>
      </c>
      <c r="N1280" s="60">
        <v>5</v>
      </c>
      <c r="O1280" s="60"/>
      <c r="P1280" s="44">
        <f>VLOOKUP(H1280,'Species List'!A$2:J$202,6,0)</f>
        <v>8.9099999999999995E-3</v>
      </c>
      <c r="Q1280" s="44">
        <f>VLOOKUP(H1280,'Species List'!A$2:J$202,7,0)</f>
        <v>3.01</v>
      </c>
      <c r="R1280" s="44" t="str">
        <f>VLOOKUP(H1280,'Species List'!A$2:J$202,8,0)</f>
        <v>NA</v>
      </c>
      <c r="S1280" s="44" t="str">
        <f>VLOOKUP(H1280,'Species List'!A$2:J$202,9,0)</f>
        <v>NA</v>
      </c>
      <c r="T1280" s="44">
        <f t="shared" si="139"/>
        <v>3.1161819272016391</v>
      </c>
      <c r="U1280" s="87" t="s">
        <v>450</v>
      </c>
      <c r="V1280" s="91">
        <f t="shared" si="144"/>
        <v>15.580909636008196</v>
      </c>
    </row>
    <row r="1281" spans="1:22" ht="16">
      <c r="A1281" s="35">
        <v>2019</v>
      </c>
      <c r="B1281" s="36">
        <v>43542</v>
      </c>
      <c r="C1281" s="12" t="s">
        <v>397</v>
      </c>
      <c r="D1281" s="12" t="s">
        <v>440</v>
      </c>
      <c r="E1281" s="12">
        <v>10</v>
      </c>
      <c r="F1281" s="53">
        <v>0.47569444444444398</v>
      </c>
      <c r="G1281" s="9">
        <v>30</v>
      </c>
      <c r="H1281" s="12" t="s">
        <v>233</v>
      </c>
      <c r="I1281" s="12" t="str">
        <f>VLOOKUP(H1281,'[1]Species List'!A$2:I$202,2,0)</f>
        <v>Blackbar soldierfish</v>
      </c>
      <c r="J1281" s="38" t="str">
        <f>VLOOKUP(H1281,'Species List'!A$2:J$202,3,0)</f>
        <v xml:space="preserve">Myripristis jacobus </v>
      </c>
      <c r="K1281" s="12" t="str">
        <f>VLOOKUP(H1281,'[1]Species List'!A$2:I$202,4,0)</f>
        <v>Holocentridae</v>
      </c>
      <c r="L1281" s="38" t="str">
        <f>VLOOKUP(H1281,'Species List'!A$2:J$202,5,0)</f>
        <v>Carnivore</v>
      </c>
      <c r="M1281" s="60">
        <v>13</v>
      </c>
      <c r="N1281" s="60">
        <v>6</v>
      </c>
      <c r="O1281" s="60"/>
      <c r="P1281" s="44">
        <f>VLOOKUP(H1281,'Species List'!A$2:J$202,6,0)</f>
        <v>1.2019999999999999E-2</v>
      </c>
      <c r="Q1281" s="44">
        <f>VLOOKUP(H1281,'Species List'!A$2:J$202,7,0)</f>
        <v>3.06</v>
      </c>
      <c r="R1281" s="44" t="str">
        <f>VLOOKUP(H1281,'Species List'!A$2:J$202,8,0)</f>
        <v>NA</v>
      </c>
      <c r="S1281" s="44" t="str">
        <f>VLOOKUP(H1281,'Species List'!A$2:J$202,9,0)</f>
        <v>NA</v>
      </c>
      <c r="T1281" s="44">
        <f t="shared" si="139"/>
        <v>30.801447448523515</v>
      </c>
      <c r="U1281" s="87" t="s">
        <v>450</v>
      </c>
      <c r="V1281" s="91">
        <f t="shared" si="144"/>
        <v>184.80868469114108</v>
      </c>
    </row>
    <row r="1282" spans="1:22" ht="16">
      <c r="A1282" s="35">
        <v>2019</v>
      </c>
      <c r="B1282" s="36">
        <v>43542</v>
      </c>
      <c r="C1282" s="12" t="s">
        <v>397</v>
      </c>
      <c r="D1282" s="12" t="s">
        <v>440</v>
      </c>
      <c r="E1282" s="12">
        <v>10</v>
      </c>
      <c r="F1282" s="37">
        <v>0.47569444444444398</v>
      </c>
      <c r="G1282" s="9">
        <v>30</v>
      </c>
      <c r="H1282" s="12" t="s">
        <v>296</v>
      </c>
      <c r="I1282" s="12" t="str">
        <f>VLOOKUP(H1282,'[1]Species List'!A$2:I$202,2,0)</f>
        <v>Spotfin Butterflyfish</v>
      </c>
      <c r="J1282" s="38" t="str">
        <f>VLOOKUP(H1282,'Species List'!A$2:J$202,3,0)</f>
        <v>Chaetodon ocellatus</v>
      </c>
      <c r="K1282" s="12" t="str">
        <f>VLOOKUP(H1282,'[1]Species List'!A$2:I$202,4,0)</f>
        <v>Chaetodontidae</v>
      </c>
      <c r="L1282" s="38" t="str">
        <f>VLOOKUP(H1282,'Species List'!A$2:J$202,5,0)</f>
        <v>Carnivore</v>
      </c>
      <c r="M1282" s="60">
        <v>12</v>
      </c>
      <c r="N1282" s="60">
        <v>2</v>
      </c>
      <c r="O1282" s="60"/>
      <c r="P1282" s="44">
        <f>VLOOKUP(H1282,'Species List'!A$2:J$202,6,0)</f>
        <v>2.5700000000000001E-2</v>
      </c>
      <c r="Q1282" s="44">
        <f>VLOOKUP(H1282,'Species List'!A$2:J$202,7,0)</f>
        <v>3.02</v>
      </c>
      <c r="R1282" s="44" t="str">
        <f>VLOOKUP(H1282,'Species List'!A$2:J$202,8,0)</f>
        <v>NA</v>
      </c>
      <c r="S1282" s="44" t="str">
        <f>VLOOKUP(H1282,'Species List'!A$2:J$202,9,0)</f>
        <v>NA</v>
      </c>
      <c r="T1282" s="44">
        <f t="shared" ref="T1282:T1345" si="145">P1282*M1282^Q1282</f>
        <v>46.672437885919159</v>
      </c>
      <c r="U1282" s="87" t="s">
        <v>450</v>
      </c>
      <c r="V1282" s="91">
        <f t="shared" si="144"/>
        <v>93.344875771838318</v>
      </c>
    </row>
    <row r="1283" spans="1:22" ht="16">
      <c r="A1283" s="35">
        <v>2019</v>
      </c>
      <c r="B1283" s="36">
        <v>43542</v>
      </c>
      <c r="C1283" s="12" t="s">
        <v>397</v>
      </c>
      <c r="D1283" s="12" t="s">
        <v>440</v>
      </c>
      <c r="E1283" s="12">
        <v>10</v>
      </c>
      <c r="F1283" s="37">
        <v>0.47569444444444398</v>
      </c>
      <c r="G1283" s="9">
        <v>30</v>
      </c>
      <c r="H1283" s="12" t="s">
        <v>302</v>
      </c>
      <c r="I1283" s="12" t="str">
        <f>VLOOKUP(H1283,'[1]Species List'!A$2:I$202,2,0)</f>
        <v>Stoplight Parrotfish</v>
      </c>
      <c r="J1283" s="38" t="str">
        <f>VLOOKUP(H1283,'Species List'!A$2:J$202,3,0)</f>
        <v>Sparisoma viride</v>
      </c>
      <c r="K1283" s="12" t="str">
        <f>VLOOKUP(H1283,'[1]Species List'!A$2:I$202,4,0)</f>
        <v>Scaridae</v>
      </c>
      <c r="L1283" s="38" t="str">
        <f>VLOOKUP(H1283,'Species List'!A$2:J$202,5,0)</f>
        <v>Herbivore</v>
      </c>
      <c r="M1283" s="60">
        <v>28</v>
      </c>
      <c r="N1283" s="60">
        <v>1</v>
      </c>
      <c r="O1283" s="60" t="s">
        <v>369</v>
      </c>
      <c r="P1283" s="44">
        <f>VLOOKUP(H1283,'Species List'!A$2:J$202,6,0)</f>
        <v>1.38E-2</v>
      </c>
      <c r="Q1283" s="44">
        <f>VLOOKUP(H1283,'Species List'!A$2:J$202,7,0)</f>
        <v>3.04</v>
      </c>
      <c r="R1283" s="44">
        <f>VLOOKUP(H1283,'Species List'!A$2:J$202,8,0)</f>
        <v>-4.4317000000000002</v>
      </c>
      <c r="S1283" s="44">
        <f>VLOOKUP(H1283,'Species List'!A$2:J$202,9,0)</f>
        <v>2.9051</v>
      </c>
      <c r="T1283" s="44">
        <f t="shared" si="145"/>
        <v>346.13020666687913</v>
      </c>
      <c r="U1283" s="88">
        <f>10^(R1283+(S1283*LOG(M1283*10)))</f>
        <v>475.92530495067058</v>
      </c>
      <c r="V1283" s="91">
        <f>N1283*U1283</f>
        <v>475.92530495067058</v>
      </c>
    </row>
    <row r="1284" spans="1:22" ht="16">
      <c r="A1284" s="35">
        <v>2019</v>
      </c>
      <c r="B1284" s="36">
        <v>43542</v>
      </c>
      <c r="C1284" s="12" t="s">
        <v>397</v>
      </c>
      <c r="D1284" s="12" t="s">
        <v>440</v>
      </c>
      <c r="E1284" s="12">
        <v>10</v>
      </c>
      <c r="F1284" s="37">
        <v>0.47569444444444398</v>
      </c>
      <c r="G1284" s="9">
        <v>30</v>
      </c>
      <c r="H1284" s="12" t="s">
        <v>302</v>
      </c>
      <c r="I1284" s="12" t="str">
        <f>VLOOKUP(H1284,'[1]Species List'!A$2:I$202,2,0)</f>
        <v>Stoplight Parrotfish</v>
      </c>
      <c r="J1284" s="38" t="str">
        <f>VLOOKUP(H1284,'Species List'!A$2:J$202,3,0)</f>
        <v>Sparisoma viride</v>
      </c>
      <c r="K1284" s="12" t="str">
        <f>VLOOKUP(H1284,'[1]Species List'!A$2:I$202,4,0)</f>
        <v>Scaridae</v>
      </c>
      <c r="L1284" s="38" t="str">
        <f>VLOOKUP(H1284,'Species List'!A$2:J$202,5,0)</f>
        <v>Herbivore</v>
      </c>
      <c r="M1284" s="60">
        <v>29</v>
      </c>
      <c r="N1284" s="60">
        <v>3</v>
      </c>
      <c r="O1284" s="60" t="s">
        <v>369</v>
      </c>
      <c r="P1284" s="44">
        <f>VLOOKUP(H1284,'Species List'!A$2:J$202,6,0)</f>
        <v>1.38E-2</v>
      </c>
      <c r="Q1284" s="44">
        <f>VLOOKUP(H1284,'Species List'!A$2:J$202,7,0)</f>
        <v>3.04</v>
      </c>
      <c r="R1284" s="44">
        <f>VLOOKUP(H1284,'Species List'!A$2:J$202,8,0)</f>
        <v>-4.4317000000000002</v>
      </c>
      <c r="S1284" s="44">
        <f>VLOOKUP(H1284,'Species List'!A$2:J$202,9,0)</f>
        <v>2.9051</v>
      </c>
      <c r="T1284" s="44">
        <f t="shared" si="145"/>
        <v>385.09599325522657</v>
      </c>
      <c r="U1284" s="88">
        <f>10^(R1284+(S1284*LOG(M1284*10)))</f>
        <v>527.00219453145235</v>
      </c>
      <c r="V1284" s="91">
        <f>N1284*U1284</f>
        <v>1581.0065835943569</v>
      </c>
    </row>
    <row r="1285" spans="1:22" ht="16">
      <c r="A1285" s="35">
        <v>2019</v>
      </c>
      <c r="B1285" s="36">
        <v>43542</v>
      </c>
      <c r="C1285" s="12" t="s">
        <v>397</v>
      </c>
      <c r="D1285" s="12" t="s">
        <v>440</v>
      </c>
      <c r="E1285" s="12">
        <v>10</v>
      </c>
      <c r="F1285" s="53">
        <v>0.47569444444444398</v>
      </c>
      <c r="G1285" s="9">
        <v>30</v>
      </c>
      <c r="H1285" s="12" t="s">
        <v>302</v>
      </c>
      <c r="I1285" s="12" t="str">
        <f>VLOOKUP(H1285,'[1]Species List'!A$2:I$202,2,0)</f>
        <v>Stoplight Parrotfish</v>
      </c>
      <c r="J1285" s="38" t="str">
        <f>VLOOKUP(H1285,'Species List'!A$2:J$202,3,0)</f>
        <v>Sparisoma viride</v>
      </c>
      <c r="K1285" s="12" t="str">
        <f>VLOOKUP(H1285,'[1]Species List'!A$2:I$202,4,0)</f>
        <v>Scaridae</v>
      </c>
      <c r="L1285" s="38" t="str">
        <f>VLOOKUP(H1285,'Species List'!A$2:J$202,5,0)</f>
        <v>Herbivore</v>
      </c>
      <c r="M1285" s="60">
        <v>22</v>
      </c>
      <c r="N1285" s="60">
        <v>2</v>
      </c>
      <c r="O1285" s="60" t="s">
        <v>368</v>
      </c>
      <c r="P1285" s="44">
        <f>VLOOKUP(H1285,'Species List'!A$2:J$202,6,0)</f>
        <v>1.38E-2</v>
      </c>
      <c r="Q1285" s="44">
        <f>VLOOKUP(H1285,'Species List'!A$2:J$202,7,0)</f>
        <v>3.04</v>
      </c>
      <c r="R1285" s="44">
        <f>VLOOKUP(H1285,'Species List'!A$2:J$202,8,0)</f>
        <v>-4.4317000000000002</v>
      </c>
      <c r="S1285" s="44">
        <f>VLOOKUP(H1285,'Species List'!A$2:J$202,9,0)</f>
        <v>2.9051</v>
      </c>
      <c r="T1285" s="44">
        <f t="shared" si="145"/>
        <v>166.28153926206005</v>
      </c>
      <c r="U1285" s="88">
        <f>10^(R1285+(S1285*LOG(M1285*10)))</f>
        <v>236.19577785013334</v>
      </c>
      <c r="V1285" s="91">
        <f>N1285*U1285</f>
        <v>472.39155570026668</v>
      </c>
    </row>
    <row r="1286" spans="1:22" ht="16">
      <c r="A1286" s="35">
        <v>2019</v>
      </c>
      <c r="B1286" s="36">
        <v>43542</v>
      </c>
      <c r="C1286" s="12" t="s">
        <v>397</v>
      </c>
      <c r="D1286" s="12" t="s">
        <v>440</v>
      </c>
      <c r="E1286" s="12">
        <v>10</v>
      </c>
      <c r="F1286" s="53">
        <v>0.47569444444444398</v>
      </c>
      <c r="G1286" s="9">
        <v>30</v>
      </c>
      <c r="H1286" s="12" t="s">
        <v>229</v>
      </c>
      <c r="I1286" s="12" t="str">
        <f>VLOOKUP(H1286,'[1]Species List'!A$2:I$202,2,0)</f>
        <v>Bermuda Chub</v>
      </c>
      <c r="J1286" s="38" t="str">
        <f>VLOOKUP(H1286,'Species List'!A$2:J$202,3,0)</f>
        <v>Kyphosus sectatrix</v>
      </c>
      <c r="K1286" s="12" t="str">
        <f>VLOOKUP(H1286,'[1]Species List'!A$2:I$202,4,0)</f>
        <v>Kyphosidae</v>
      </c>
      <c r="L1286" s="38" t="str">
        <f>VLOOKUP(H1286,'Species List'!A$2:J$202,5,0)</f>
        <v>Omnivore</v>
      </c>
      <c r="M1286" s="60">
        <v>30</v>
      </c>
      <c r="N1286" s="60">
        <v>1</v>
      </c>
      <c r="O1286" s="60"/>
      <c r="P1286" s="44">
        <f>VLOOKUP(H1286,'Species List'!A$2:J$202,6,0)</f>
        <v>1.2019999999999999E-2</v>
      </c>
      <c r="Q1286" s="44">
        <f>VLOOKUP(H1286,'Species List'!A$2:J$202,7,0)</f>
        <v>3.02</v>
      </c>
      <c r="R1286" s="44" t="str">
        <f>VLOOKUP(H1286,'Species List'!A$2:J$202,8,0)</f>
        <v>NA</v>
      </c>
      <c r="S1286" s="44" t="str">
        <f>VLOOKUP(H1286,'Species List'!A$2:J$202,9,0)</f>
        <v>NA</v>
      </c>
      <c r="T1286" s="44">
        <f t="shared" si="145"/>
        <v>347.38467615491032</v>
      </c>
      <c r="U1286" s="87" t="s">
        <v>450</v>
      </c>
      <c r="V1286" s="91">
        <f t="shared" ref="V1286:V1307" si="146">N1286*T1286</f>
        <v>347.38467615491032</v>
      </c>
    </row>
    <row r="1287" spans="1:22" ht="16">
      <c r="A1287" s="35">
        <v>2019</v>
      </c>
      <c r="B1287" s="36">
        <v>43542</v>
      </c>
      <c r="C1287" s="12" t="s">
        <v>397</v>
      </c>
      <c r="D1287" s="12" t="s">
        <v>440</v>
      </c>
      <c r="E1287" s="12">
        <v>10</v>
      </c>
      <c r="F1287" s="37">
        <v>0.47569444444444398</v>
      </c>
      <c r="G1287" s="9">
        <v>30</v>
      </c>
      <c r="H1287" s="12" t="s">
        <v>258</v>
      </c>
      <c r="I1287" s="12" t="str">
        <f>VLOOKUP(H1287,'[1]Species List'!A$2:I$202,2,0)</f>
        <v>Honeycomb Cowfish</v>
      </c>
      <c r="J1287" s="38" t="str">
        <f>VLOOKUP(H1287,'Species List'!A$2:J$202,3,0)</f>
        <v>Acanthostracion polygonia</v>
      </c>
      <c r="K1287" s="12" t="str">
        <f>VLOOKUP(H1287,'[1]Species List'!A$2:I$202,4,0)</f>
        <v>Ostraciidae</v>
      </c>
      <c r="L1287" s="38" t="str">
        <f>VLOOKUP(H1287,'Species List'!A$2:J$202,5,0)</f>
        <v>Omnivore</v>
      </c>
      <c r="M1287" s="60">
        <v>35</v>
      </c>
      <c r="N1287" s="60">
        <v>2</v>
      </c>
      <c r="O1287" s="60"/>
      <c r="P1287" s="44">
        <f>VLOOKUP(H1287,'Species List'!A$2:J$202,6,0)</f>
        <v>2.818E-2</v>
      </c>
      <c r="Q1287" s="44">
        <f>VLOOKUP(H1287,'Species List'!A$2:J$202,7,0)</f>
        <v>2.83</v>
      </c>
      <c r="R1287" s="44" t="str">
        <f>VLOOKUP(H1287,'Species List'!A$2:J$202,8,0)</f>
        <v>NA</v>
      </c>
      <c r="S1287" s="44" t="str">
        <f>VLOOKUP(H1287,'Species List'!A$2:J$202,9,0)</f>
        <v>NA</v>
      </c>
      <c r="T1287" s="44">
        <f t="shared" si="145"/>
        <v>660.16660930450769</v>
      </c>
      <c r="U1287" s="87" t="s">
        <v>450</v>
      </c>
      <c r="V1287" s="91">
        <f t="shared" si="146"/>
        <v>1320.3332186090154</v>
      </c>
    </row>
    <row r="1288" spans="1:22" ht="16">
      <c r="A1288" s="35">
        <v>2019</v>
      </c>
      <c r="B1288" s="51">
        <v>43539</v>
      </c>
      <c r="C1288" s="38" t="s">
        <v>380</v>
      </c>
      <c r="D1288" s="38" t="s">
        <v>367</v>
      </c>
      <c r="E1288" s="38">
        <v>1</v>
      </c>
      <c r="F1288" s="52">
        <v>0.44027777777777799</v>
      </c>
      <c r="G1288" s="38">
        <v>28</v>
      </c>
      <c r="H1288" s="12" t="s">
        <v>313</v>
      </c>
      <c r="I1288" s="38" t="str">
        <f>VLOOKUP(H1288,'Species List'!A$2:J$202,2,0)</f>
        <v>Yellowtail Snapper</v>
      </c>
      <c r="J1288" s="38" t="str">
        <f>VLOOKUP(H1288,'Species List'!A$2:J$202,3,0)</f>
        <v>Ocyurus chrysurus</v>
      </c>
      <c r="K1288" s="38" t="str">
        <f>VLOOKUP(H1288,'Species List'!A$2:J$202,4,0)</f>
        <v>Lutjanidae</v>
      </c>
      <c r="L1288" s="38" t="str">
        <f>VLOOKUP(H1288,'Species List'!A$2:J$202,5,0)</f>
        <v>Carnivore</v>
      </c>
      <c r="M1288" s="59">
        <v>28</v>
      </c>
      <c r="N1288" s="59">
        <v>1</v>
      </c>
      <c r="O1288" s="59"/>
      <c r="P1288" s="44">
        <f>VLOOKUP(H1288,'Species List'!A$2:J$202,6,0)</f>
        <v>1.4789999999999999E-2</v>
      </c>
      <c r="Q1288" s="44">
        <f>VLOOKUP(H1288,'Species List'!A$2:J$202,7,0)</f>
        <v>2.95</v>
      </c>
      <c r="R1288" s="44" t="str">
        <f>VLOOKUP(H1288,'Species List'!A$2:J$202,8,0)</f>
        <v>NA</v>
      </c>
      <c r="S1288" s="44" t="str">
        <f>VLOOKUP(H1288,'Species List'!A$2:J$202,9,0)</f>
        <v>NA</v>
      </c>
      <c r="T1288" s="44">
        <f t="shared" si="145"/>
        <v>274.84280134696218</v>
      </c>
      <c r="U1288" s="87" t="s">
        <v>450</v>
      </c>
      <c r="V1288" s="91">
        <f t="shared" si="146"/>
        <v>274.84280134696218</v>
      </c>
    </row>
    <row r="1289" spans="1:22" ht="16">
      <c r="A1289" s="35">
        <v>2019</v>
      </c>
      <c r="B1289" s="51">
        <v>43539</v>
      </c>
      <c r="C1289" s="38" t="s">
        <v>380</v>
      </c>
      <c r="D1289" s="38" t="s">
        <v>367</v>
      </c>
      <c r="E1289" s="38">
        <v>1</v>
      </c>
      <c r="F1289" s="52">
        <v>0.44027777777777799</v>
      </c>
      <c r="G1289" s="38">
        <v>28</v>
      </c>
      <c r="H1289" s="12" t="s">
        <v>286</v>
      </c>
      <c r="I1289" s="38" t="str">
        <f>VLOOKUP(H1289,'Species List'!A$2:J$202,2,0)</f>
        <v>Schoolmaster snapper</v>
      </c>
      <c r="J1289" s="38" t="str">
        <f>VLOOKUP(H1289,'Species List'!A$2:J$202,3,0)</f>
        <v>Lutjanus apodus</v>
      </c>
      <c r="K1289" s="38" t="str">
        <f>VLOOKUP(H1289,'Species List'!A$2:J$202,4,0)</f>
        <v>Lutjanidae</v>
      </c>
      <c r="L1289" s="38" t="str">
        <f>VLOOKUP(H1289,'Species List'!A$2:J$202,5,0)</f>
        <v>Carnivore</v>
      </c>
      <c r="M1289" s="59">
        <v>31</v>
      </c>
      <c r="N1289" s="59">
        <v>1</v>
      </c>
      <c r="O1289" s="59"/>
      <c r="P1289" s="44">
        <f>VLOOKUP(H1289,'Species List'!A$2:J$202,6,0)</f>
        <v>1.413E-2</v>
      </c>
      <c r="Q1289" s="44">
        <f>VLOOKUP(H1289,'Species List'!A$2:J$202,7,0)</f>
        <v>2.98</v>
      </c>
      <c r="R1289" s="44" t="str">
        <f>VLOOKUP(H1289,'Species List'!A$2:J$202,8,0)</f>
        <v>NA</v>
      </c>
      <c r="S1289" s="44" t="str">
        <f>VLOOKUP(H1289,'Species List'!A$2:J$202,9,0)</f>
        <v>NA</v>
      </c>
      <c r="T1289" s="44">
        <f t="shared" si="145"/>
        <v>393.00674991579979</v>
      </c>
      <c r="U1289" s="87" t="s">
        <v>450</v>
      </c>
      <c r="V1289" s="91">
        <f t="shared" si="146"/>
        <v>393.00674991579979</v>
      </c>
    </row>
    <row r="1290" spans="1:22" ht="16">
      <c r="A1290" s="35">
        <v>2019</v>
      </c>
      <c r="B1290" s="51">
        <v>43539</v>
      </c>
      <c r="C1290" s="38" t="s">
        <v>380</v>
      </c>
      <c r="D1290" s="38" t="s">
        <v>367</v>
      </c>
      <c r="E1290" s="38">
        <v>1</v>
      </c>
      <c r="F1290" s="52">
        <v>0.44027777777777799</v>
      </c>
      <c r="G1290" s="38">
        <v>28</v>
      </c>
      <c r="H1290" s="12" t="s">
        <v>256</v>
      </c>
      <c r="I1290" s="38" t="str">
        <f>VLOOKUP(H1290,'Species List'!A$2:J$202,2,0)</f>
        <v>Graysby</v>
      </c>
      <c r="J1290" s="38" t="str">
        <f>VLOOKUP(H1290,'Species List'!A$2:J$202,3,0)</f>
        <v>Cephalopholis cruentata</v>
      </c>
      <c r="K1290" s="38" t="str">
        <f>VLOOKUP(H1290,'Species List'!A$2:J$202,4,0)</f>
        <v>Serranidae</v>
      </c>
      <c r="L1290" s="38" t="str">
        <f>VLOOKUP(H1290,'Species List'!A$2:J$202,5,0)</f>
        <v>Carnivore</v>
      </c>
      <c r="M1290" s="59">
        <v>15</v>
      </c>
      <c r="N1290" s="59">
        <v>2</v>
      </c>
      <c r="O1290" s="59"/>
      <c r="P1290" s="44">
        <f>VLOOKUP(H1290,'Species List'!A$2:J$202,6,0)</f>
        <v>1.1220000000000001E-2</v>
      </c>
      <c r="Q1290" s="44">
        <f>VLOOKUP(H1290,'Species List'!A$2:J$202,7,0)</f>
        <v>3.07</v>
      </c>
      <c r="R1290" s="44" t="str">
        <f>VLOOKUP(H1290,'Species List'!A$2:J$202,8,0)</f>
        <v>NA</v>
      </c>
      <c r="S1290" s="44" t="str">
        <f>VLOOKUP(H1290,'Species List'!A$2:J$202,9,0)</f>
        <v>NA</v>
      </c>
      <c r="T1290" s="44">
        <f t="shared" si="145"/>
        <v>45.771276260722111</v>
      </c>
      <c r="U1290" s="87" t="s">
        <v>450</v>
      </c>
      <c r="V1290" s="91">
        <f t="shared" si="146"/>
        <v>91.542552521444222</v>
      </c>
    </row>
    <row r="1291" spans="1:22" ht="16">
      <c r="A1291" s="35">
        <v>2019</v>
      </c>
      <c r="B1291" s="51">
        <v>43539</v>
      </c>
      <c r="C1291" s="38" t="s">
        <v>380</v>
      </c>
      <c r="D1291" s="38" t="s">
        <v>367</v>
      </c>
      <c r="E1291" s="38">
        <v>1</v>
      </c>
      <c r="F1291" s="52">
        <v>0.44027777777777799</v>
      </c>
      <c r="G1291" s="38">
        <v>28</v>
      </c>
      <c r="H1291" s="12" t="s">
        <v>256</v>
      </c>
      <c r="I1291" s="38" t="str">
        <f>VLOOKUP(H1291,'Species List'!A$2:J$202,2,0)</f>
        <v>Graysby</v>
      </c>
      <c r="J1291" s="38" t="str">
        <f>VLOOKUP(H1291,'Species List'!A$2:J$202,3,0)</f>
        <v>Cephalopholis cruentata</v>
      </c>
      <c r="K1291" s="38" t="str">
        <f>VLOOKUP(H1291,'Species List'!A$2:J$202,4,0)</f>
        <v>Serranidae</v>
      </c>
      <c r="L1291" s="38" t="str">
        <f>VLOOKUP(H1291,'Species List'!A$2:J$202,5,0)</f>
        <v>Carnivore</v>
      </c>
      <c r="M1291" s="59">
        <v>14</v>
      </c>
      <c r="N1291" s="59">
        <v>1</v>
      </c>
      <c r="O1291" s="59"/>
      <c r="P1291" s="44">
        <f>VLOOKUP(H1291,'Species List'!A$2:J$202,6,0)</f>
        <v>1.1220000000000001E-2</v>
      </c>
      <c r="Q1291" s="44">
        <f>VLOOKUP(H1291,'Species List'!A$2:J$202,7,0)</f>
        <v>3.07</v>
      </c>
      <c r="R1291" s="44" t="str">
        <f>VLOOKUP(H1291,'Species List'!A$2:J$202,8,0)</f>
        <v>NA</v>
      </c>
      <c r="S1291" s="44" t="str">
        <f>VLOOKUP(H1291,'Species List'!A$2:J$202,9,0)</f>
        <v>NA</v>
      </c>
      <c r="T1291" s="44">
        <f t="shared" si="145"/>
        <v>37.034452314396681</v>
      </c>
      <c r="U1291" s="87" t="s">
        <v>450</v>
      </c>
      <c r="V1291" s="91">
        <f t="shared" si="146"/>
        <v>37.034452314396681</v>
      </c>
    </row>
    <row r="1292" spans="1:22" ht="16">
      <c r="A1292" s="35">
        <v>2019</v>
      </c>
      <c r="B1292" s="51">
        <v>43539</v>
      </c>
      <c r="C1292" s="38" t="s">
        <v>380</v>
      </c>
      <c r="D1292" s="38" t="s">
        <v>367</v>
      </c>
      <c r="E1292" s="38">
        <v>1</v>
      </c>
      <c r="F1292" s="52">
        <v>0.44027777777777799</v>
      </c>
      <c r="G1292" s="38">
        <v>28</v>
      </c>
      <c r="H1292" s="12" t="s">
        <v>256</v>
      </c>
      <c r="I1292" s="38" t="str">
        <f>VLOOKUP(H1292,'Species List'!A$2:J$202,2,0)</f>
        <v>Graysby</v>
      </c>
      <c r="J1292" s="38" t="str">
        <f>VLOOKUP(H1292,'Species List'!A$2:J$202,3,0)</f>
        <v>Cephalopholis cruentata</v>
      </c>
      <c r="K1292" s="38" t="str">
        <f>VLOOKUP(H1292,'Species List'!A$2:J$202,4,0)</f>
        <v>Serranidae</v>
      </c>
      <c r="L1292" s="38" t="str">
        <f>VLOOKUP(H1292,'Species List'!A$2:J$202,5,0)</f>
        <v>Carnivore</v>
      </c>
      <c r="M1292" s="59">
        <v>21</v>
      </c>
      <c r="N1292" s="59">
        <v>1</v>
      </c>
      <c r="O1292" s="59"/>
      <c r="P1292" s="44">
        <f>VLOOKUP(H1292,'Species List'!A$2:J$202,6,0)</f>
        <v>1.1220000000000001E-2</v>
      </c>
      <c r="Q1292" s="44">
        <f>VLOOKUP(H1292,'Species List'!A$2:J$202,7,0)</f>
        <v>3.07</v>
      </c>
      <c r="R1292" s="44" t="str">
        <f>VLOOKUP(H1292,'Species List'!A$2:J$202,8,0)</f>
        <v>NA</v>
      </c>
      <c r="S1292" s="44" t="str">
        <f>VLOOKUP(H1292,'Species List'!A$2:J$202,9,0)</f>
        <v>NA</v>
      </c>
      <c r="T1292" s="44">
        <f t="shared" si="145"/>
        <v>128.58967294987866</v>
      </c>
      <c r="U1292" s="87" t="s">
        <v>450</v>
      </c>
      <c r="V1292" s="91">
        <f t="shared" si="146"/>
        <v>128.58967294987866</v>
      </c>
    </row>
    <row r="1293" spans="1:22" ht="16">
      <c r="A1293" s="35">
        <v>2019</v>
      </c>
      <c r="B1293" s="51">
        <v>43539</v>
      </c>
      <c r="C1293" s="38" t="s">
        <v>380</v>
      </c>
      <c r="D1293" s="38" t="s">
        <v>367</v>
      </c>
      <c r="E1293" s="38">
        <v>1</v>
      </c>
      <c r="F1293" s="52">
        <v>0.44027777777777799</v>
      </c>
      <c r="G1293" s="38">
        <v>28</v>
      </c>
      <c r="H1293" s="12" t="s">
        <v>295</v>
      </c>
      <c r="I1293" s="38" t="str">
        <f>VLOOKUP(H1293,'Species List'!A$2:J$202,2,0)</f>
        <v>Spanish Hogfish</v>
      </c>
      <c r="J1293" s="38" t="str">
        <f>VLOOKUP(H1293,'Species List'!A$2:J$202,3,0)</f>
        <v>Bodianus rufus</v>
      </c>
      <c r="K1293" s="38" t="str">
        <f>VLOOKUP(H1293,'Species List'!A$2:J$202,4,0)</f>
        <v>Labridae</v>
      </c>
      <c r="L1293" s="38" t="str">
        <f>VLOOKUP(H1293,'Species List'!A$2:J$202,5,0)</f>
        <v>Carnivore</v>
      </c>
      <c r="M1293" s="59">
        <v>8</v>
      </c>
      <c r="N1293" s="59">
        <v>1</v>
      </c>
      <c r="O1293" s="59"/>
      <c r="P1293" s="44">
        <f>VLOOKUP(H1293,'Species List'!A$2:J$202,6,0)</f>
        <v>1.44E-2</v>
      </c>
      <c r="Q1293" s="44">
        <f>VLOOKUP(H1293,'Species List'!A$2:J$202,7,0)</f>
        <v>3.0531999999999999</v>
      </c>
      <c r="R1293" s="44" t="str">
        <f>VLOOKUP(H1293,'Species List'!A$2:J$202,8,0)</f>
        <v>NA</v>
      </c>
      <c r="S1293" s="44" t="str">
        <f>VLOOKUP(H1293,'Species List'!A$2:J$202,9,0)</f>
        <v>NA</v>
      </c>
      <c r="T1293" s="44">
        <f t="shared" si="145"/>
        <v>8.2352509986131501</v>
      </c>
      <c r="U1293" s="87" t="s">
        <v>450</v>
      </c>
      <c r="V1293" s="91">
        <f t="shared" si="146"/>
        <v>8.2352509986131501</v>
      </c>
    </row>
    <row r="1294" spans="1:22" ht="16">
      <c r="A1294" s="35">
        <v>2019</v>
      </c>
      <c r="B1294" s="51">
        <v>43539</v>
      </c>
      <c r="C1294" s="38" t="s">
        <v>380</v>
      </c>
      <c r="D1294" s="38" t="s">
        <v>367</v>
      </c>
      <c r="E1294" s="38">
        <v>1</v>
      </c>
      <c r="F1294" s="52">
        <v>0.44027777777777799</v>
      </c>
      <c r="G1294" s="38">
        <v>28</v>
      </c>
      <c r="H1294" s="12" t="s">
        <v>225</v>
      </c>
      <c r="I1294" s="38" t="str">
        <f>VLOOKUP(H1294,'Species List'!A$2:J$202,2,0)</f>
        <v>Bar Jack</v>
      </c>
      <c r="J1294" s="38" t="str">
        <f>VLOOKUP(H1294,'Species List'!A$2:J$202,3,0)</f>
        <v>Caranx ruber</v>
      </c>
      <c r="K1294" s="38" t="str">
        <f>VLOOKUP(H1294,'Species List'!A$2:J$202,4,0)</f>
        <v>Carangidae</v>
      </c>
      <c r="L1294" s="38" t="str">
        <f>VLOOKUP(H1294,'Species List'!A$2:J$202,5,0)</f>
        <v>Carnivore</v>
      </c>
      <c r="M1294" s="59">
        <v>28</v>
      </c>
      <c r="N1294" s="59">
        <v>1</v>
      </c>
      <c r="O1294" s="59"/>
      <c r="P1294" s="44">
        <f>VLOOKUP(H1294,'Species List'!A$2:J$202,6,0)</f>
        <v>1.6979999999999999E-2</v>
      </c>
      <c r="Q1294" s="44">
        <f>VLOOKUP(H1294,'Species List'!A$2:J$202,7,0)</f>
        <v>2.95</v>
      </c>
      <c r="R1294" s="44" t="str">
        <f>VLOOKUP(H1294,'Species List'!A$2:J$202,8,0)</f>
        <v>NA</v>
      </c>
      <c r="S1294" s="44" t="str">
        <f>VLOOKUP(H1294,'Species List'!A$2:J$202,9,0)</f>
        <v>NA</v>
      </c>
      <c r="T1294" s="44">
        <f t="shared" si="145"/>
        <v>315.53960560320604</v>
      </c>
      <c r="U1294" s="87" t="s">
        <v>450</v>
      </c>
      <c r="V1294" s="91">
        <f t="shared" si="146"/>
        <v>315.53960560320604</v>
      </c>
    </row>
    <row r="1295" spans="1:22" ht="16">
      <c r="A1295" s="35">
        <v>2019</v>
      </c>
      <c r="B1295" s="51">
        <v>43539</v>
      </c>
      <c r="C1295" s="38" t="s">
        <v>380</v>
      </c>
      <c r="D1295" s="38" t="s">
        <v>367</v>
      </c>
      <c r="E1295" s="38">
        <v>1</v>
      </c>
      <c r="F1295" s="52">
        <v>0.44027777777777799</v>
      </c>
      <c r="G1295" s="38">
        <v>28</v>
      </c>
      <c r="H1295" s="12" t="s">
        <v>253</v>
      </c>
      <c r="I1295" s="38" t="str">
        <f>VLOOKUP(H1295,'Species List'!A$2:J$202,2,0)</f>
        <v>French Grunt</v>
      </c>
      <c r="J1295" s="38" t="str">
        <f>VLOOKUP(H1295,'Species List'!A$2:J$202,3,0)</f>
        <v>Haemulon flavolineatum</v>
      </c>
      <c r="K1295" s="38" t="str">
        <f>VLOOKUP(H1295,'Species List'!A$2:J$202,4,0)</f>
        <v>Haemulidae</v>
      </c>
      <c r="L1295" s="38" t="str">
        <f>VLOOKUP(H1295,'Species List'!A$2:J$202,5,0)</f>
        <v>Carnivore</v>
      </c>
      <c r="M1295" s="59">
        <v>14</v>
      </c>
      <c r="N1295" s="59">
        <v>1</v>
      </c>
      <c r="O1295" s="59"/>
      <c r="P1295" s="44">
        <f>VLOOKUP(H1295,'Species List'!A$2:J$202,6,0)</f>
        <v>1.349E-2</v>
      </c>
      <c r="Q1295" s="44">
        <f>VLOOKUP(H1295,'Species List'!A$2:J$202,7,0)</f>
        <v>3</v>
      </c>
      <c r="R1295" s="44" t="str">
        <f>VLOOKUP(H1295,'Species List'!A$2:J$202,8,0)</f>
        <v>NA</v>
      </c>
      <c r="S1295" s="44" t="str">
        <f>VLOOKUP(H1295,'Species List'!A$2:J$202,9,0)</f>
        <v>NA</v>
      </c>
      <c r="T1295" s="44">
        <f t="shared" si="145"/>
        <v>37.016559999999998</v>
      </c>
      <c r="U1295" s="87" t="s">
        <v>450</v>
      </c>
      <c r="V1295" s="91">
        <f t="shared" si="146"/>
        <v>37.016559999999998</v>
      </c>
    </row>
    <row r="1296" spans="1:22" ht="16">
      <c r="A1296" s="35">
        <v>2019</v>
      </c>
      <c r="B1296" s="51">
        <v>43539</v>
      </c>
      <c r="C1296" s="38" t="s">
        <v>380</v>
      </c>
      <c r="D1296" s="38" t="s">
        <v>367</v>
      </c>
      <c r="E1296" s="38">
        <v>1</v>
      </c>
      <c r="F1296" s="52">
        <v>0.44027777777777799</v>
      </c>
      <c r="G1296" s="38">
        <v>28</v>
      </c>
      <c r="H1296" s="12" t="s">
        <v>238</v>
      </c>
      <c r="I1296" s="38" t="str">
        <f>VLOOKUP(H1296,'Species List'!A$2:J$202,2,0)</f>
        <v>Bluehead Wrasse</v>
      </c>
      <c r="J1296" s="38" t="str">
        <f>VLOOKUP(H1296,'Species List'!A$2:J$202,3,0)</f>
        <v>Thalassoma bifasciatum</v>
      </c>
      <c r="K1296" s="38" t="str">
        <f>VLOOKUP(H1296,'Species List'!A$2:J$202,4,0)</f>
        <v>Labridae</v>
      </c>
      <c r="L1296" s="38" t="str">
        <f>VLOOKUP(H1296,'Species List'!A$2:J$202,5,0)</f>
        <v>Carnivore</v>
      </c>
      <c r="M1296" s="59">
        <v>11</v>
      </c>
      <c r="N1296" s="59">
        <v>1</v>
      </c>
      <c r="O1296" s="59"/>
      <c r="P1296" s="44">
        <f>VLOOKUP(H1296,'Species List'!A$2:J$202,6,0)</f>
        <v>8.9099999999999995E-3</v>
      </c>
      <c r="Q1296" s="44">
        <f>VLOOKUP(H1296,'Species List'!A$2:J$202,7,0)</f>
        <v>3.01</v>
      </c>
      <c r="R1296" s="44" t="str">
        <f>VLOOKUP(H1296,'Species List'!A$2:J$202,8,0)</f>
        <v>NA</v>
      </c>
      <c r="S1296" s="44" t="str">
        <f>VLOOKUP(H1296,'Species List'!A$2:J$202,9,0)</f>
        <v>NA</v>
      </c>
      <c r="T1296" s="44">
        <f t="shared" si="145"/>
        <v>12.147018316542432</v>
      </c>
      <c r="U1296" s="87" t="s">
        <v>450</v>
      </c>
      <c r="V1296" s="91">
        <f t="shared" si="146"/>
        <v>12.147018316542432</v>
      </c>
    </row>
    <row r="1297" spans="1:22" ht="16">
      <c r="A1297" s="35">
        <v>2019</v>
      </c>
      <c r="B1297" s="51">
        <v>43539</v>
      </c>
      <c r="C1297" s="38" t="s">
        <v>380</v>
      </c>
      <c r="D1297" s="38" t="s">
        <v>367</v>
      </c>
      <c r="E1297" s="38">
        <v>1</v>
      </c>
      <c r="F1297" s="52">
        <v>0.44027777777777799</v>
      </c>
      <c r="G1297" s="38">
        <v>28</v>
      </c>
      <c r="H1297" s="12" t="s">
        <v>238</v>
      </c>
      <c r="I1297" s="38" t="str">
        <f>VLOOKUP(H1297,'Species List'!A$2:J$202,2,0)</f>
        <v>Bluehead Wrasse</v>
      </c>
      <c r="J1297" s="38" t="str">
        <f>VLOOKUP(H1297,'Species List'!A$2:J$202,3,0)</f>
        <v>Thalassoma bifasciatum</v>
      </c>
      <c r="K1297" s="38" t="str">
        <f>VLOOKUP(H1297,'Species List'!A$2:J$202,4,0)</f>
        <v>Labridae</v>
      </c>
      <c r="L1297" s="38" t="str">
        <f>VLOOKUP(H1297,'Species List'!A$2:J$202,5,0)</f>
        <v>Carnivore</v>
      </c>
      <c r="M1297" s="59">
        <v>12</v>
      </c>
      <c r="N1297" s="59">
        <v>1</v>
      </c>
      <c r="O1297" s="59"/>
      <c r="P1297" s="44">
        <f>VLOOKUP(H1297,'Species List'!A$2:J$202,6,0)</f>
        <v>8.9099999999999995E-3</v>
      </c>
      <c r="Q1297" s="44">
        <f>VLOOKUP(H1297,'Species List'!A$2:J$202,7,0)</f>
        <v>3.01</v>
      </c>
      <c r="R1297" s="44" t="str">
        <f>VLOOKUP(H1297,'Species List'!A$2:J$202,8,0)</f>
        <v>NA</v>
      </c>
      <c r="S1297" s="44" t="str">
        <f>VLOOKUP(H1297,'Species List'!A$2:J$202,9,0)</f>
        <v>NA</v>
      </c>
      <c r="T1297" s="44">
        <f t="shared" si="145"/>
        <v>15.783861253601465</v>
      </c>
      <c r="U1297" s="87" t="s">
        <v>450</v>
      </c>
      <c r="V1297" s="91">
        <f t="shared" si="146"/>
        <v>15.783861253601465</v>
      </c>
    </row>
    <row r="1298" spans="1:22" ht="16">
      <c r="A1298" s="35">
        <v>2019</v>
      </c>
      <c r="B1298" s="51">
        <v>43539</v>
      </c>
      <c r="C1298" s="38" t="s">
        <v>380</v>
      </c>
      <c r="D1298" s="38" t="s">
        <v>367</v>
      </c>
      <c r="E1298" s="38">
        <v>1</v>
      </c>
      <c r="F1298" s="52">
        <v>0.44027777777777799</v>
      </c>
      <c r="G1298" s="38">
        <v>28</v>
      </c>
      <c r="H1298" s="12" t="s">
        <v>238</v>
      </c>
      <c r="I1298" s="38" t="str">
        <f>VLOOKUP(H1298,'Species List'!A$2:J$202,2,0)</f>
        <v>Bluehead Wrasse</v>
      </c>
      <c r="J1298" s="38" t="str">
        <f>VLOOKUP(H1298,'Species List'!A$2:J$202,3,0)</f>
        <v>Thalassoma bifasciatum</v>
      </c>
      <c r="K1298" s="38" t="str">
        <f>VLOOKUP(H1298,'Species List'!A$2:J$202,4,0)</f>
        <v>Labridae</v>
      </c>
      <c r="L1298" s="38" t="str">
        <f>VLOOKUP(H1298,'Species List'!A$2:J$202,5,0)</f>
        <v>Carnivore</v>
      </c>
      <c r="M1298" s="59">
        <v>5</v>
      </c>
      <c r="N1298" s="59">
        <v>1</v>
      </c>
      <c r="O1298" s="59"/>
      <c r="P1298" s="44">
        <f>VLOOKUP(H1298,'Species List'!A$2:J$202,6,0)</f>
        <v>8.9099999999999995E-3</v>
      </c>
      <c r="Q1298" s="44">
        <f>VLOOKUP(H1298,'Species List'!A$2:J$202,7,0)</f>
        <v>3.01</v>
      </c>
      <c r="R1298" s="44" t="str">
        <f>VLOOKUP(H1298,'Species List'!A$2:J$202,8,0)</f>
        <v>NA</v>
      </c>
      <c r="S1298" s="44" t="str">
        <f>VLOOKUP(H1298,'Species List'!A$2:J$202,9,0)</f>
        <v>NA</v>
      </c>
      <c r="T1298" s="44">
        <f t="shared" si="145"/>
        <v>1.1318201385239828</v>
      </c>
      <c r="U1298" s="87" t="s">
        <v>450</v>
      </c>
      <c r="V1298" s="91">
        <f t="shared" si="146"/>
        <v>1.1318201385239828</v>
      </c>
    </row>
    <row r="1299" spans="1:22" ht="16">
      <c r="A1299" s="35">
        <v>2019</v>
      </c>
      <c r="B1299" s="51">
        <v>43539</v>
      </c>
      <c r="C1299" s="38" t="s">
        <v>380</v>
      </c>
      <c r="D1299" s="38" t="s">
        <v>367</v>
      </c>
      <c r="E1299" s="38">
        <v>1</v>
      </c>
      <c r="F1299" s="52">
        <v>0.44027777777777799</v>
      </c>
      <c r="G1299" s="38">
        <v>28</v>
      </c>
      <c r="H1299" s="12" t="s">
        <v>310</v>
      </c>
      <c r="I1299" s="38" t="str">
        <f>VLOOKUP(H1299,'Species List'!A$2:J$202,2,0)</f>
        <v>Yellowhead Wrasse</v>
      </c>
      <c r="J1299" s="38" t="str">
        <f>VLOOKUP(H1299,'Species List'!A$2:J$202,3,0)</f>
        <v>Halichoeres garnoti</v>
      </c>
      <c r="K1299" s="38" t="str">
        <f>VLOOKUP(H1299,'Species List'!A$2:J$202,4,0)</f>
        <v>Labridae</v>
      </c>
      <c r="L1299" s="38" t="str">
        <f>VLOOKUP(H1299,'Species List'!A$2:J$202,5,0)</f>
        <v>Carnivore</v>
      </c>
      <c r="M1299" s="59">
        <v>3</v>
      </c>
      <c r="N1299" s="59">
        <v>1</v>
      </c>
      <c r="O1299" s="59"/>
      <c r="P1299" s="44">
        <f>VLOOKUP(H1299,'Species List'!A$2:J$202,6,0)</f>
        <v>0.01</v>
      </c>
      <c r="Q1299" s="44">
        <f>VLOOKUP(H1299,'Species List'!A$2:J$202,7,0)</f>
        <v>3.13</v>
      </c>
      <c r="R1299" s="44" t="str">
        <f>VLOOKUP(H1299,'Species List'!A$2:J$202,8,0)</f>
        <v>NA</v>
      </c>
      <c r="S1299" s="44" t="str">
        <f>VLOOKUP(H1299,'Species List'!A$2:J$202,9,0)</f>
        <v>NA</v>
      </c>
      <c r="T1299" s="44">
        <f t="shared" si="145"/>
        <v>0.3114508548769428</v>
      </c>
      <c r="U1299" s="87" t="s">
        <v>450</v>
      </c>
      <c r="V1299" s="91">
        <f t="shared" si="146"/>
        <v>0.3114508548769428</v>
      </c>
    </row>
    <row r="1300" spans="1:22" ht="16">
      <c r="A1300" s="35">
        <v>2019</v>
      </c>
      <c r="B1300" s="51">
        <v>43539</v>
      </c>
      <c r="C1300" s="38" t="s">
        <v>380</v>
      </c>
      <c r="D1300" s="38" t="s">
        <v>367</v>
      </c>
      <c r="E1300" s="38">
        <v>1</v>
      </c>
      <c r="F1300" s="52">
        <v>0.44027777777777799</v>
      </c>
      <c r="G1300" s="38">
        <v>28</v>
      </c>
      <c r="H1300" s="12" t="s">
        <v>310</v>
      </c>
      <c r="I1300" s="38" t="str">
        <f>VLOOKUP(H1300,'Species List'!A$2:J$202,2,0)</f>
        <v>Yellowhead Wrasse</v>
      </c>
      <c r="J1300" s="38" t="str">
        <f>VLOOKUP(H1300,'Species List'!A$2:J$202,3,0)</f>
        <v>Halichoeres garnoti</v>
      </c>
      <c r="K1300" s="38" t="str">
        <f>VLOOKUP(H1300,'Species List'!A$2:J$202,4,0)</f>
        <v>Labridae</v>
      </c>
      <c r="L1300" s="38" t="str">
        <f>VLOOKUP(H1300,'Species List'!A$2:J$202,5,0)</f>
        <v>Carnivore</v>
      </c>
      <c r="M1300" s="59">
        <v>8</v>
      </c>
      <c r="N1300" s="59">
        <v>1</v>
      </c>
      <c r="O1300" s="59"/>
      <c r="P1300" s="44">
        <f>VLOOKUP(H1300,'Species List'!A$2:J$202,6,0)</f>
        <v>0.01</v>
      </c>
      <c r="Q1300" s="44">
        <f>VLOOKUP(H1300,'Species List'!A$2:J$202,7,0)</f>
        <v>3.13</v>
      </c>
      <c r="R1300" s="44" t="str">
        <f>VLOOKUP(H1300,'Species List'!A$2:J$202,8,0)</f>
        <v>NA</v>
      </c>
      <c r="S1300" s="44" t="str">
        <f>VLOOKUP(H1300,'Species List'!A$2:J$202,9,0)</f>
        <v>NA</v>
      </c>
      <c r="T1300" s="44">
        <f t="shared" si="145"/>
        <v>6.7092142277548126</v>
      </c>
      <c r="U1300" s="87" t="s">
        <v>450</v>
      </c>
      <c r="V1300" s="91">
        <f t="shared" si="146"/>
        <v>6.7092142277548126</v>
      </c>
    </row>
    <row r="1301" spans="1:22" ht="16">
      <c r="A1301" s="35">
        <v>2019</v>
      </c>
      <c r="B1301" s="51">
        <v>43539</v>
      </c>
      <c r="C1301" s="38" t="s">
        <v>380</v>
      </c>
      <c r="D1301" s="38" t="s">
        <v>367</v>
      </c>
      <c r="E1301" s="38">
        <v>1</v>
      </c>
      <c r="F1301" s="52">
        <v>0.44027777777777799</v>
      </c>
      <c r="G1301" s="38">
        <v>28</v>
      </c>
      <c r="H1301" s="12" t="s">
        <v>238</v>
      </c>
      <c r="I1301" s="38" t="str">
        <f>VLOOKUP(H1301,'Species List'!A$2:J$202,2,0)</f>
        <v>Bluehead Wrasse</v>
      </c>
      <c r="J1301" s="38" t="str">
        <f>VLOOKUP(H1301,'Species List'!A$2:J$202,3,0)</f>
        <v>Thalassoma bifasciatum</v>
      </c>
      <c r="K1301" s="38" t="str">
        <f>VLOOKUP(H1301,'Species List'!A$2:J$202,4,0)</f>
        <v>Labridae</v>
      </c>
      <c r="L1301" s="38" t="str">
        <f>VLOOKUP(H1301,'Species List'!A$2:J$202,5,0)</f>
        <v>Carnivore</v>
      </c>
      <c r="M1301" s="59">
        <v>3</v>
      </c>
      <c r="N1301" s="59">
        <v>5</v>
      </c>
      <c r="O1301" s="59"/>
      <c r="P1301" s="44">
        <f>VLOOKUP(H1301,'Species List'!A$2:J$202,6,0)</f>
        <v>8.9099999999999995E-3</v>
      </c>
      <c r="Q1301" s="44">
        <f>VLOOKUP(H1301,'Species List'!A$2:J$202,7,0)</f>
        <v>3.01</v>
      </c>
      <c r="R1301" s="44" t="str">
        <f>VLOOKUP(H1301,'Species List'!A$2:J$202,8,0)</f>
        <v>NA</v>
      </c>
      <c r="S1301" s="44" t="str">
        <f>VLOOKUP(H1301,'Species List'!A$2:J$202,9,0)</f>
        <v>NA</v>
      </c>
      <c r="T1301" s="44">
        <f t="shared" si="145"/>
        <v>0.24322750267948948</v>
      </c>
      <c r="U1301" s="87" t="s">
        <v>450</v>
      </c>
      <c r="V1301" s="91">
        <f t="shared" si="146"/>
        <v>1.2161375133974475</v>
      </c>
    </row>
    <row r="1302" spans="1:22" ht="16">
      <c r="A1302" s="35">
        <v>2019</v>
      </c>
      <c r="B1302" s="51">
        <v>43539</v>
      </c>
      <c r="C1302" s="38" t="s">
        <v>380</v>
      </c>
      <c r="D1302" s="38" t="s">
        <v>367</v>
      </c>
      <c r="E1302" s="38">
        <v>1</v>
      </c>
      <c r="F1302" s="52">
        <v>0.44027777777777799</v>
      </c>
      <c r="G1302" s="38">
        <v>28</v>
      </c>
      <c r="H1302" s="12" t="s">
        <v>291</v>
      </c>
      <c r="I1302" s="38" t="str">
        <f>VLOOKUP(H1302,'Species List'!A$2:J$202,2,0)</f>
        <v>Slippery Dick</v>
      </c>
      <c r="J1302" s="38" t="str">
        <f>VLOOKUP(H1302,'Species List'!A$2:J$202,3,0)</f>
        <v>Halichoeres bivittatus</v>
      </c>
      <c r="K1302" s="38" t="str">
        <f>VLOOKUP(H1302,'Species List'!A$2:J$202,4,0)</f>
        <v>Labridae</v>
      </c>
      <c r="L1302" s="38" t="str">
        <f>VLOOKUP(H1302,'Species List'!A$2:J$202,5,0)</f>
        <v>Carnivore</v>
      </c>
      <c r="M1302" s="59">
        <v>11</v>
      </c>
      <c r="N1302" s="59">
        <v>1</v>
      </c>
      <c r="O1302" s="59"/>
      <c r="P1302" s="44">
        <f>VLOOKUP(H1302,'Species List'!A$2:J$202,6,0)</f>
        <v>9.3299999999999998E-3</v>
      </c>
      <c r="Q1302" s="44">
        <f>VLOOKUP(H1302,'Species List'!A$2:J$202,7,0)</f>
        <v>3.06</v>
      </c>
      <c r="R1302" s="44" t="str">
        <f>VLOOKUP(H1302,'Species List'!A$2:J$202,8,0)</f>
        <v>NA</v>
      </c>
      <c r="S1302" s="44" t="str">
        <f>VLOOKUP(H1302,'Species List'!A$2:J$202,9,0)</f>
        <v>NA</v>
      </c>
      <c r="T1302" s="44">
        <f t="shared" si="145"/>
        <v>14.339805485939763</v>
      </c>
      <c r="U1302" s="87" t="s">
        <v>450</v>
      </c>
      <c r="V1302" s="91">
        <f t="shared" si="146"/>
        <v>14.339805485939763</v>
      </c>
    </row>
    <row r="1303" spans="1:22" ht="16">
      <c r="A1303" s="35">
        <v>2019</v>
      </c>
      <c r="B1303" s="51">
        <v>43539</v>
      </c>
      <c r="C1303" s="38" t="s">
        <v>380</v>
      </c>
      <c r="D1303" s="38" t="s">
        <v>367</v>
      </c>
      <c r="E1303" s="38">
        <v>1</v>
      </c>
      <c r="F1303" s="52">
        <v>0.44027777777777799</v>
      </c>
      <c r="G1303" s="38">
        <v>28</v>
      </c>
      <c r="H1303" s="12" t="s">
        <v>373</v>
      </c>
      <c r="I1303" s="38" t="str">
        <f>VLOOKUP(H1303,'Species List'!A$2:J$202,2,0)</f>
        <v>Goatfish</v>
      </c>
      <c r="J1303" s="38" t="str">
        <f>VLOOKUP(H1303,'Species List'!A$2:J$202,3,0)</f>
        <v>Mulloidichthys martinicus</v>
      </c>
      <c r="K1303" s="38" t="str">
        <f>VLOOKUP(H1303,'Species List'!A$2:J$202,4,0)</f>
        <v>Mullidae</v>
      </c>
      <c r="L1303" s="38" t="str">
        <f>VLOOKUP(H1303,'Species List'!A$2:J$202,5,0)</f>
        <v>Carnivore</v>
      </c>
      <c r="M1303" s="59">
        <v>17</v>
      </c>
      <c r="N1303" s="59">
        <v>1</v>
      </c>
      <c r="O1303" s="59"/>
      <c r="P1303" s="44">
        <f>VLOOKUP(H1303,'Species List'!A$2:J$202,6,0)</f>
        <v>9.7699999999999992E-3</v>
      </c>
      <c r="Q1303" s="44">
        <f>VLOOKUP(H1303,'Species List'!A$2:J$202,7,0)</f>
        <v>3.12</v>
      </c>
      <c r="R1303" s="44" t="str">
        <f>VLOOKUP(H1303,'Species List'!A$2:J$202,8,0)</f>
        <v>NA</v>
      </c>
      <c r="S1303" s="44" t="str">
        <f>VLOOKUP(H1303,'Species List'!A$2:J$202,9,0)</f>
        <v>NA</v>
      </c>
      <c r="T1303" s="44">
        <f t="shared" si="145"/>
        <v>67.436527390317082</v>
      </c>
      <c r="U1303" s="87" t="s">
        <v>450</v>
      </c>
      <c r="V1303" s="91">
        <f t="shared" si="146"/>
        <v>67.436527390317082</v>
      </c>
    </row>
    <row r="1304" spans="1:22" ht="16">
      <c r="A1304" s="35">
        <v>2019</v>
      </c>
      <c r="B1304" s="51">
        <v>43539</v>
      </c>
      <c r="C1304" s="38" t="s">
        <v>380</v>
      </c>
      <c r="D1304" s="38" t="s">
        <v>367</v>
      </c>
      <c r="E1304" s="38">
        <v>1</v>
      </c>
      <c r="F1304" s="52">
        <v>0.44027777777777799</v>
      </c>
      <c r="G1304" s="38">
        <v>28</v>
      </c>
      <c r="H1304" s="12" t="s">
        <v>310</v>
      </c>
      <c r="I1304" s="38" t="str">
        <f>VLOOKUP(H1304,'Species List'!A$2:J$202,2,0)</f>
        <v>Yellowhead Wrasse</v>
      </c>
      <c r="J1304" s="38" t="str">
        <f>VLOOKUP(H1304,'Species List'!A$2:J$202,3,0)</f>
        <v>Halichoeres garnoti</v>
      </c>
      <c r="K1304" s="38" t="str">
        <f>VLOOKUP(H1304,'Species List'!A$2:J$202,4,0)</f>
        <v>Labridae</v>
      </c>
      <c r="L1304" s="38" t="str">
        <f>VLOOKUP(H1304,'Species List'!A$2:J$202,5,0)</f>
        <v>Carnivore</v>
      </c>
      <c r="M1304" s="59">
        <v>3</v>
      </c>
      <c r="N1304" s="59">
        <v>1</v>
      </c>
      <c r="O1304" s="59"/>
      <c r="P1304" s="44">
        <f>VLOOKUP(H1304,'Species List'!A$2:J$202,6,0)</f>
        <v>0.01</v>
      </c>
      <c r="Q1304" s="44">
        <f>VLOOKUP(H1304,'Species List'!A$2:J$202,7,0)</f>
        <v>3.13</v>
      </c>
      <c r="R1304" s="44" t="str">
        <f>VLOOKUP(H1304,'Species List'!A$2:J$202,8,0)</f>
        <v>NA</v>
      </c>
      <c r="S1304" s="44" t="str">
        <f>VLOOKUP(H1304,'Species List'!A$2:J$202,9,0)</f>
        <v>NA</v>
      </c>
      <c r="T1304" s="44">
        <f t="shared" si="145"/>
        <v>0.3114508548769428</v>
      </c>
      <c r="U1304" s="87" t="s">
        <v>450</v>
      </c>
      <c r="V1304" s="91">
        <f t="shared" si="146"/>
        <v>0.3114508548769428</v>
      </c>
    </row>
    <row r="1305" spans="1:22" ht="16">
      <c r="A1305" s="35">
        <v>2019</v>
      </c>
      <c r="B1305" s="51">
        <v>43539</v>
      </c>
      <c r="C1305" s="38" t="s">
        <v>380</v>
      </c>
      <c r="D1305" s="38" t="s">
        <v>367</v>
      </c>
      <c r="E1305" s="38">
        <v>1</v>
      </c>
      <c r="F1305" s="52">
        <v>0.44027777777777799</v>
      </c>
      <c r="G1305" s="38">
        <v>28</v>
      </c>
      <c r="H1305" s="12" t="s">
        <v>310</v>
      </c>
      <c r="I1305" s="38" t="str">
        <f>VLOOKUP(H1305,'Species List'!A$2:J$202,2,0)</f>
        <v>Yellowhead Wrasse</v>
      </c>
      <c r="J1305" s="38" t="str">
        <f>VLOOKUP(H1305,'Species List'!A$2:J$202,3,0)</f>
        <v>Halichoeres garnoti</v>
      </c>
      <c r="K1305" s="38" t="str">
        <f>VLOOKUP(H1305,'Species List'!A$2:J$202,4,0)</f>
        <v>Labridae</v>
      </c>
      <c r="L1305" s="38" t="str">
        <f>VLOOKUP(H1305,'Species List'!A$2:J$202,5,0)</f>
        <v>Carnivore</v>
      </c>
      <c r="M1305" s="59">
        <v>8</v>
      </c>
      <c r="N1305" s="59">
        <v>1</v>
      </c>
      <c r="O1305" s="59"/>
      <c r="P1305" s="44">
        <f>VLOOKUP(H1305,'Species List'!A$2:J$202,6,0)</f>
        <v>0.01</v>
      </c>
      <c r="Q1305" s="44">
        <f>VLOOKUP(H1305,'Species List'!A$2:J$202,7,0)</f>
        <v>3.13</v>
      </c>
      <c r="R1305" s="44" t="str">
        <f>VLOOKUP(H1305,'Species List'!A$2:J$202,8,0)</f>
        <v>NA</v>
      </c>
      <c r="S1305" s="44" t="str">
        <f>VLOOKUP(H1305,'Species List'!A$2:J$202,9,0)</f>
        <v>NA</v>
      </c>
      <c r="T1305" s="44">
        <f t="shared" si="145"/>
        <v>6.7092142277548126</v>
      </c>
      <c r="U1305" s="87" t="s">
        <v>450</v>
      </c>
      <c r="V1305" s="91">
        <f t="shared" si="146"/>
        <v>6.7092142277548126</v>
      </c>
    </row>
    <row r="1306" spans="1:22" ht="16">
      <c r="A1306" s="35">
        <v>2019</v>
      </c>
      <c r="B1306" s="51">
        <v>43539</v>
      </c>
      <c r="C1306" s="38" t="s">
        <v>380</v>
      </c>
      <c r="D1306" s="38" t="s">
        <v>367</v>
      </c>
      <c r="E1306" s="38">
        <v>1</v>
      </c>
      <c r="F1306" s="52">
        <v>0.44027777777777799</v>
      </c>
      <c r="G1306" s="38">
        <v>28</v>
      </c>
      <c r="H1306" s="12" t="s">
        <v>238</v>
      </c>
      <c r="I1306" s="38" t="str">
        <f>VLOOKUP(H1306,'Species List'!A$2:J$202,2,0)</f>
        <v>Bluehead Wrasse</v>
      </c>
      <c r="J1306" s="38" t="str">
        <f>VLOOKUP(H1306,'Species List'!A$2:J$202,3,0)</f>
        <v>Thalassoma bifasciatum</v>
      </c>
      <c r="K1306" s="38" t="str">
        <f>VLOOKUP(H1306,'Species List'!A$2:J$202,4,0)</f>
        <v>Labridae</v>
      </c>
      <c r="L1306" s="38" t="str">
        <f>VLOOKUP(H1306,'Species List'!A$2:J$202,5,0)</f>
        <v>Carnivore</v>
      </c>
      <c r="M1306" s="59">
        <v>8</v>
      </c>
      <c r="N1306" s="59">
        <v>2</v>
      </c>
      <c r="O1306" s="59"/>
      <c r="P1306" s="44">
        <f>VLOOKUP(H1306,'Species List'!A$2:J$202,6,0)</f>
        <v>8.9099999999999995E-3</v>
      </c>
      <c r="Q1306" s="44">
        <f>VLOOKUP(H1306,'Species List'!A$2:J$202,7,0)</f>
        <v>3.01</v>
      </c>
      <c r="R1306" s="44" t="str">
        <f>VLOOKUP(H1306,'Species List'!A$2:J$202,8,0)</f>
        <v>NA</v>
      </c>
      <c r="S1306" s="44" t="str">
        <f>VLOOKUP(H1306,'Species List'!A$2:J$202,9,0)</f>
        <v>NA</v>
      </c>
      <c r="T1306" s="44">
        <f t="shared" si="145"/>
        <v>4.6577756365061544</v>
      </c>
      <c r="U1306" s="87" t="s">
        <v>450</v>
      </c>
      <c r="V1306" s="91">
        <f t="shared" si="146"/>
        <v>9.3155512730123089</v>
      </c>
    </row>
    <row r="1307" spans="1:22" ht="16">
      <c r="A1307" s="35">
        <v>2019</v>
      </c>
      <c r="B1307" s="51">
        <v>43539</v>
      </c>
      <c r="C1307" s="38" t="s">
        <v>380</v>
      </c>
      <c r="D1307" s="38" t="s">
        <v>367</v>
      </c>
      <c r="E1307" s="38">
        <v>1</v>
      </c>
      <c r="F1307" s="52">
        <v>0.44027777777777799</v>
      </c>
      <c r="G1307" s="38">
        <v>28</v>
      </c>
      <c r="H1307" s="12" t="s">
        <v>238</v>
      </c>
      <c r="I1307" s="38" t="str">
        <f>VLOOKUP(H1307,'Species List'!A$2:J$202,2,0)</f>
        <v>Bluehead Wrasse</v>
      </c>
      <c r="J1307" s="38" t="str">
        <f>VLOOKUP(H1307,'Species List'!A$2:J$202,3,0)</f>
        <v>Thalassoma bifasciatum</v>
      </c>
      <c r="K1307" s="38" t="str">
        <f>VLOOKUP(H1307,'Species List'!A$2:J$202,4,0)</f>
        <v>Labridae</v>
      </c>
      <c r="L1307" s="38" t="str">
        <f>VLOOKUP(H1307,'Species List'!A$2:J$202,5,0)</f>
        <v>Carnivore</v>
      </c>
      <c r="M1307" s="59">
        <v>5</v>
      </c>
      <c r="N1307" s="59">
        <v>15</v>
      </c>
      <c r="O1307" s="59"/>
      <c r="P1307" s="44">
        <f>VLOOKUP(H1307,'Species List'!A$2:J$202,6,0)</f>
        <v>8.9099999999999995E-3</v>
      </c>
      <c r="Q1307" s="44">
        <f>VLOOKUP(H1307,'Species List'!A$2:J$202,7,0)</f>
        <v>3.01</v>
      </c>
      <c r="R1307" s="44" t="str">
        <f>VLOOKUP(H1307,'Species List'!A$2:J$202,8,0)</f>
        <v>NA</v>
      </c>
      <c r="S1307" s="44" t="str">
        <f>VLOOKUP(H1307,'Species List'!A$2:J$202,9,0)</f>
        <v>NA</v>
      </c>
      <c r="T1307" s="44">
        <f t="shared" si="145"/>
        <v>1.1318201385239828</v>
      </c>
      <c r="U1307" s="87" t="s">
        <v>450</v>
      </c>
      <c r="V1307" s="91">
        <f t="shared" si="146"/>
        <v>16.97730207785974</v>
      </c>
    </row>
    <row r="1308" spans="1:22" ht="16">
      <c r="A1308" s="35">
        <v>2019</v>
      </c>
      <c r="B1308" s="51">
        <v>43539</v>
      </c>
      <c r="C1308" s="38" t="s">
        <v>380</v>
      </c>
      <c r="D1308" s="38" t="s">
        <v>367</v>
      </c>
      <c r="E1308" s="38">
        <v>1</v>
      </c>
      <c r="F1308" s="52">
        <v>0.44027777777777777</v>
      </c>
      <c r="G1308" s="38">
        <v>28</v>
      </c>
      <c r="H1308" s="38" t="s">
        <v>277</v>
      </c>
      <c r="I1308" s="38" t="str">
        <f>VLOOKUP(H1308,'Species List'!A$2:J$202,2,0)</f>
        <v>Queen Parrotfish</v>
      </c>
      <c r="J1308" s="38" t="str">
        <f>VLOOKUP(H1308,'Species List'!A$2:J$202,3,0)</f>
        <v>Scarus vetula</v>
      </c>
      <c r="K1308" s="38" t="str">
        <f>VLOOKUP(H1308,'Species List'!A$2:J$202,4,0)</f>
        <v>Scaridae</v>
      </c>
      <c r="L1308" s="38" t="str">
        <f>VLOOKUP(H1308,'Species List'!A$2:J$202,5,0)</f>
        <v>Herbivore</v>
      </c>
      <c r="M1308" s="61">
        <v>49</v>
      </c>
      <c r="N1308" s="61">
        <v>1</v>
      </c>
      <c r="O1308" s="61" t="s">
        <v>369</v>
      </c>
      <c r="P1308" s="44">
        <f>VLOOKUP(H1308,'Species List'!A$2:J$202,6,0)</f>
        <v>1.38E-2</v>
      </c>
      <c r="Q1308" s="44">
        <f>VLOOKUP(H1308,'Species List'!A$2:J$202,7,0)</f>
        <v>3.03</v>
      </c>
      <c r="R1308" s="44">
        <f>VLOOKUP(H1308,'Species List'!A$2:J$202,8,0)</f>
        <v>-5.0162000000000004</v>
      </c>
      <c r="S1308" s="44">
        <f>VLOOKUP(H1308,'Species List'!A$2:J$202,9,0)</f>
        <v>3.1109</v>
      </c>
      <c r="T1308" s="44">
        <f t="shared" si="145"/>
        <v>1824.6232684416916</v>
      </c>
      <c r="U1308" s="88">
        <f t="shared" ref="U1308:U1328" si="147">10^(R1308+(S1308*LOG(M1308*10)))</f>
        <v>2252.8433031679824</v>
      </c>
      <c r="V1308" s="91">
        <f t="shared" ref="V1308:V1328" si="148">N1308*U1308</f>
        <v>2252.8433031679824</v>
      </c>
    </row>
    <row r="1309" spans="1:22" ht="16">
      <c r="A1309" s="35">
        <v>2019</v>
      </c>
      <c r="B1309" s="51">
        <v>43539</v>
      </c>
      <c r="C1309" s="38" t="s">
        <v>380</v>
      </c>
      <c r="D1309" s="38" t="s">
        <v>367</v>
      </c>
      <c r="E1309" s="38">
        <v>1</v>
      </c>
      <c r="F1309" s="52">
        <v>0.44027777777777777</v>
      </c>
      <c r="G1309" s="38">
        <v>28</v>
      </c>
      <c r="H1309" s="12" t="s">
        <v>302</v>
      </c>
      <c r="I1309" s="38" t="str">
        <f>VLOOKUP(H1309,'Species List'!A$2:J$202,2,0)</f>
        <v>Stoplight Parrotfish</v>
      </c>
      <c r="J1309" s="38" t="str">
        <f>VLOOKUP(H1309,'Species List'!A$2:J$202,3,0)</f>
        <v>Sparisoma viride</v>
      </c>
      <c r="K1309" s="38" t="str">
        <f>VLOOKUP(H1309,'Species List'!A$2:J$202,4,0)</f>
        <v>Scaridae</v>
      </c>
      <c r="L1309" s="38" t="str">
        <f>VLOOKUP(H1309,'Species List'!A$2:J$202,5,0)</f>
        <v>Herbivore</v>
      </c>
      <c r="M1309" s="59">
        <v>30</v>
      </c>
      <c r="N1309" s="59">
        <v>1</v>
      </c>
      <c r="O1309" s="59" t="s">
        <v>369</v>
      </c>
      <c r="P1309" s="44">
        <f>VLOOKUP(H1309,'Species List'!A$2:J$202,6,0)</f>
        <v>1.38E-2</v>
      </c>
      <c r="Q1309" s="44">
        <f>VLOOKUP(H1309,'Species List'!A$2:J$202,7,0)</f>
        <v>3.04</v>
      </c>
      <c r="R1309" s="44">
        <f>VLOOKUP(H1309,'Species List'!A$2:J$202,8,0)</f>
        <v>-4.4317000000000002</v>
      </c>
      <c r="S1309" s="44">
        <f>VLOOKUP(H1309,'Species List'!A$2:J$202,9,0)</f>
        <v>2.9051</v>
      </c>
      <c r="T1309" s="44">
        <f t="shared" si="145"/>
        <v>426.90151962585236</v>
      </c>
      <c r="U1309" s="88">
        <f t="shared" si="147"/>
        <v>581.54718397712224</v>
      </c>
      <c r="V1309" s="91">
        <f t="shared" si="148"/>
        <v>581.54718397712224</v>
      </c>
    </row>
    <row r="1310" spans="1:22" ht="16">
      <c r="A1310" s="35">
        <v>2019</v>
      </c>
      <c r="B1310" s="51">
        <v>43539</v>
      </c>
      <c r="C1310" s="38" t="s">
        <v>380</v>
      </c>
      <c r="D1310" s="38" t="s">
        <v>367</v>
      </c>
      <c r="E1310" s="38">
        <v>1</v>
      </c>
      <c r="F1310" s="52">
        <v>0.44027777777777799</v>
      </c>
      <c r="G1310" s="38">
        <v>28</v>
      </c>
      <c r="H1310" s="12" t="s">
        <v>302</v>
      </c>
      <c r="I1310" s="38" t="str">
        <f>VLOOKUP(H1310,'Species List'!A$2:J$202,2,0)</f>
        <v>Stoplight Parrotfish</v>
      </c>
      <c r="J1310" s="38" t="str">
        <f>VLOOKUP(H1310,'Species List'!A$2:J$202,3,0)</f>
        <v>Sparisoma viride</v>
      </c>
      <c r="K1310" s="38" t="str">
        <f>VLOOKUP(H1310,'Species List'!A$2:J$202,4,0)</f>
        <v>Scaridae</v>
      </c>
      <c r="L1310" s="38" t="str">
        <f>VLOOKUP(H1310,'Species List'!A$2:J$202,5,0)</f>
        <v>Herbivore</v>
      </c>
      <c r="M1310" s="59">
        <v>32</v>
      </c>
      <c r="N1310" s="59">
        <v>1</v>
      </c>
      <c r="O1310" s="59" t="s">
        <v>369</v>
      </c>
      <c r="P1310" s="44">
        <f>VLOOKUP(H1310,'Species List'!A$2:J$202,6,0)</f>
        <v>1.38E-2</v>
      </c>
      <c r="Q1310" s="44">
        <f>VLOOKUP(H1310,'Species List'!A$2:J$202,7,0)</f>
        <v>3.04</v>
      </c>
      <c r="R1310" s="44">
        <f>VLOOKUP(H1310,'Species List'!A$2:J$202,8,0)</f>
        <v>-4.4317000000000002</v>
      </c>
      <c r="S1310" s="44">
        <f>VLOOKUP(H1310,'Species List'!A$2:J$202,9,0)</f>
        <v>2.9051</v>
      </c>
      <c r="T1310" s="44">
        <f t="shared" si="145"/>
        <v>519.43955821229099</v>
      </c>
      <c r="U1310" s="88">
        <f t="shared" si="147"/>
        <v>701.47339170910243</v>
      </c>
      <c r="V1310" s="91">
        <f t="shared" si="148"/>
        <v>701.47339170910243</v>
      </c>
    </row>
    <row r="1311" spans="1:22" ht="16">
      <c r="A1311" s="35">
        <v>2019</v>
      </c>
      <c r="B1311" s="51">
        <v>43539</v>
      </c>
      <c r="C1311" s="38" t="s">
        <v>380</v>
      </c>
      <c r="D1311" s="38" t="s">
        <v>367</v>
      </c>
      <c r="E1311" s="38">
        <v>1</v>
      </c>
      <c r="F1311" s="52">
        <v>0.44027777777777799</v>
      </c>
      <c r="G1311" s="38">
        <v>28</v>
      </c>
      <c r="H1311" s="12" t="s">
        <v>303</v>
      </c>
      <c r="I1311" s="38" t="str">
        <f>VLOOKUP(H1311,'Species List'!A$2:J$202,2,0)</f>
        <v>Striped Parrotfish</v>
      </c>
      <c r="J1311" s="38" t="str">
        <f>VLOOKUP(H1311,'Species List'!A$2:J$202,3,0)</f>
        <v>Scarus iserti</v>
      </c>
      <c r="K1311" s="38" t="str">
        <f>VLOOKUP(H1311,'Species List'!A$2:J$202,4,0)</f>
        <v>Scaridae</v>
      </c>
      <c r="L1311" s="38" t="str">
        <f>VLOOKUP(H1311,'Species List'!A$2:J$202,5,0)</f>
        <v>Herbivore</v>
      </c>
      <c r="M1311" s="59">
        <v>25</v>
      </c>
      <c r="N1311" s="59">
        <v>1</v>
      </c>
      <c r="O1311" s="59" t="s">
        <v>369</v>
      </c>
      <c r="P1311" s="44">
        <f>VLOOKUP(H1311,'Species List'!A$2:J$202,6,0)</f>
        <v>1.0959999999999999E-2</v>
      </c>
      <c r="Q1311" s="44">
        <f>VLOOKUP(H1311,'Species List'!A$2:J$202,7,0)</f>
        <v>3.01</v>
      </c>
      <c r="R1311" s="44">
        <f>VLOOKUP(H1311,'Species List'!A$2:J$202,8,0)</f>
        <v>-4.8887</v>
      </c>
      <c r="S1311" s="44">
        <f>VLOOKUP(H1311,'Species List'!A$2:J$202,9,0)</f>
        <v>3.0548000000000002</v>
      </c>
      <c r="T1311" s="44">
        <f t="shared" si="145"/>
        <v>176.85200190726556</v>
      </c>
      <c r="U1311" s="88">
        <f t="shared" si="147"/>
        <v>273.22921758907904</v>
      </c>
      <c r="V1311" s="91">
        <f t="shared" si="148"/>
        <v>273.22921758907904</v>
      </c>
    </row>
    <row r="1312" spans="1:22" ht="16">
      <c r="A1312" s="35">
        <v>2019</v>
      </c>
      <c r="B1312" s="51">
        <v>43539</v>
      </c>
      <c r="C1312" s="38" t="s">
        <v>380</v>
      </c>
      <c r="D1312" s="38" t="s">
        <v>367</v>
      </c>
      <c r="E1312" s="38">
        <v>1</v>
      </c>
      <c r="F1312" s="52">
        <v>0.44027777777777799</v>
      </c>
      <c r="G1312" s="38">
        <v>28</v>
      </c>
      <c r="H1312" s="12" t="s">
        <v>277</v>
      </c>
      <c r="I1312" s="38" t="str">
        <f>VLOOKUP(H1312,'Species List'!A$2:J$202,2,0)</f>
        <v>Queen Parrotfish</v>
      </c>
      <c r="J1312" s="38" t="str">
        <f>VLOOKUP(H1312,'Species List'!A$2:J$202,3,0)</f>
        <v>Scarus vetula</v>
      </c>
      <c r="K1312" s="38" t="str">
        <f>VLOOKUP(H1312,'Species List'!A$2:J$202,4,0)</f>
        <v>Scaridae</v>
      </c>
      <c r="L1312" s="38" t="str">
        <f>VLOOKUP(H1312,'Species List'!A$2:J$202,5,0)</f>
        <v>Herbivore</v>
      </c>
      <c r="M1312" s="59">
        <v>32</v>
      </c>
      <c r="N1312" s="59">
        <v>1</v>
      </c>
      <c r="O1312" s="59" t="s">
        <v>369</v>
      </c>
      <c r="P1312" s="44">
        <f>VLOOKUP(H1312,'Species List'!A$2:J$202,6,0)</f>
        <v>1.38E-2</v>
      </c>
      <c r="Q1312" s="44">
        <f>VLOOKUP(H1312,'Species List'!A$2:J$202,7,0)</f>
        <v>3.03</v>
      </c>
      <c r="R1312" s="44">
        <f>VLOOKUP(H1312,'Species List'!A$2:J$202,8,0)</f>
        <v>-5.0162000000000004</v>
      </c>
      <c r="S1312" s="44">
        <f>VLOOKUP(H1312,'Species List'!A$2:J$202,9,0)</f>
        <v>3.1109</v>
      </c>
      <c r="T1312" s="44">
        <f t="shared" si="145"/>
        <v>501.74553995792371</v>
      </c>
      <c r="U1312" s="88">
        <f t="shared" si="147"/>
        <v>598.50952660385963</v>
      </c>
      <c r="V1312" s="91">
        <f t="shared" si="148"/>
        <v>598.50952660385963</v>
      </c>
    </row>
    <row r="1313" spans="1:22" ht="16">
      <c r="A1313" s="35">
        <v>2019</v>
      </c>
      <c r="B1313" s="51">
        <v>43539</v>
      </c>
      <c r="C1313" s="38" t="s">
        <v>380</v>
      </c>
      <c r="D1313" s="38" t="s">
        <v>367</v>
      </c>
      <c r="E1313" s="38">
        <v>1</v>
      </c>
      <c r="F1313" s="52">
        <v>0.44027777777777799</v>
      </c>
      <c r="G1313" s="38">
        <v>28</v>
      </c>
      <c r="H1313" s="12" t="s">
        <v>237</v>
      </c>
      <c r="I1313" s="38" t="str">
        <f>VLOOKUP(H1313,'Species List'!A$2:J$202,2,0)</f>
        <v>Blue Tang</v>
      </c>
      <c r="J1313" s="38" t="str">
        <f>VLOOKUP(H1313,'Species List'!A$2:J$202,3,0)</f>
        <v>Acanthurus coeruleus</v>
      </c>
      <c r="K1313" s="38" t="str">
        <f>VLOOKUP(H1313,'Species List'!A$2:J$202,4,0)</f>
        <v>Acanthuridae</v>
      </c>
      <c r="L1313" s="38" t="str">
        <f>VLOOKUP(H1313,'Species List'!A$2:J$202,5,0)</f>
        <v>Herbivore</v>
      </c>
      <c r="M1313" s="59">
        <v>12</v>
      </c>
      <c r="N1313" s="59">
        <v>1</v>
      </c>
      <c r="O1313" s="59"/>
      <c r="P1313" s="44">
        <f>VLOOKUP(H1313,'Species List'!A$2:J$202,6,0)</f>
        <v>2.512E-2</v>
      </c>
      <c r="Q1313" s="44">
        <f>VLOOKUP(H1313,'Species List'!A$2:J$202,7,0)</f>
        <v>2.96</v>
      </c>
      <c r="R1313" s="44">
        <f>VLOOKUP(H1313,'Species List'!A$2:J$202,8,0)</f>
        <v>-2.8241999999999998</v>
      </c>
      <c r="S1313" s="44">
        <f>VLOOKUP(H1313,'Species List'!A$2:J$202,9,0)</f>
        <v>2.2637999999999998</v>
      </c>
      <c r="T1313" s="44">
        <f t="shared" si="145"/>
        <v>39.300323326954469</v>
      </c>
      <c r="U1313" s="88">
        <f t="shared" si="147"/>
        <v>76.322133977954692</v>
      </c>
      <c r="V1313" s="91">
        <f t="shared" si="148"/>
        <v>76.322133977954692</v>
      </c>
    </row>
    <row r="1314" spans="1:22" ht="16">
      <c r="A1314" s="35">
        <v>2019</v>
      </c>
      <c r="B1314" s="51">
        <v>43539</v>
      </c>
      <c r="C1314" s="38" t="s">
        <v>380</v>
      </c>
      <c r="D1314" s="38" t="s">
        <v>367</v>
      </c>
      <c r="E1314" s="38">
        <v>1</v>
      </c>
      <c r="F1314" s="52">
        <v>0.44027777777777799</v>
      </c>
      <c r="G1314" s="38">
        <v>28</v>
      </c>
      <c r="H1314" s="12" t="s">
        <v>277</v>
      </c>
      <c r="I1314" s="38" t="str">
        <f>VLOOKUP(H1314,'Species List'!A$2:J$202,2,0)</f>
        <v>Queen Parrotfish</v>
      </c>
      <c r="J1314" s="38" t="str">
        <f>VLOOKUP(H1314,'Species List'!A$2:J$202,3,0)</f>
        <v>Scarus vetula</v>
      </c>
      <c r="K1314" s="38" t="str">
        <f>VLOOKUP(H1314,'Species List'!A$2:J$202,4,0)</f>
        <v>Scaridae</v>
      </c>
      <c r="L1314" s="38" t="str">
        <f>VLOOKUP(H1314,'Species List'!A$2:J$202,5,0)</f>
        <v>Herbivore</v>
      </c>
      <c r="M1314" s="59">
        <v>29</v>
      </c>
      <c r="N1314" s="59">
        <v>1</v>
      </c>
      <c r="O1314" s="59" t="s">
        <v>368</v>
      </c>
      <c r="P1314" s="44">
        <f>VLOOKUP(H1314,'Species List'!A$2:J$202,6,0)</f>
        <v>1.38E-2</v>
      </c>
      <c r="Q1314" s="44">
        <f>VLOOKUP(H1314,'Species List'!A$2:J$202,7,0)</f>
        <v>3.03</v>
      </c>
      <c r="R1314" s="44">
        <f>VLOOKUP(H1314,'Species List'!A$2:J$202,8,0)</f>
        <v>-5.0162000000000004</v>
      </c>
      <c r="S1314" s="44">
        <f>VLOOKUP(H1314,'Species List'!A$2:J$202,9,0)</f>
        <v>3.1109</v>
      </c>
      <c r="T1314" s="44">
        <f t="shared" si="145"/>
        <v>372.34456592033081</v>
      </c>
      <c r="U1314" s="88">
        <f t="shared" si="147"/>
        <v>440.62986728379997</v>
      </c>
      <c r="V1314" s="91">
        <f t="shared" si="148"/>
        <v>440.62986728379997</v>
      </c>
    </row>
    <row r="1315" spans="1:22" ht="16">
      <c r="A1315" s="35">
        <v>2019</v>
      </c>
      <c r="B1315" s="51">
        <v>43539</v>
      </c>
      <c r="C1315" s="38" t="s">
        <v>380</v>
      </c>
      <c r="D1315" s="38" t="s">
        <v>367</v>
      </c>
      <c r="E1315" s="38">
        <v>1</v>
      </c>
      <c r="F1315" s="52">
        <v>0.44027777777777799</v>
      </c>
      <c r="G1315" s="38">
        <v>28</v>
      </c>
      <c r="H1315" s="12" t="s">
        <v>280</v>
      </c>
      <c r="I1315" s="38" t="str">
        <f>VLOOKUP(H1315,'Species List'!A$2:J$202,2,0)</f>
        <v>Redband Parrotfish</v>
      </c>
      <c r="J1315" s="38" t="str">
        <f>VLOOKUP(H1315,'Species List'!A$2:J$202,3,0)</f>
        <v>Sparisoma aurofrenatum</v>
      </c>
      <c r="K1315" s="38" t="str">
        <f>VLOOKUP(H1315,'Species List'!A$2:J$202,4,0)</f>
        <v>Scaridae</v>
      </c>
      <c r="L1315" s="38" t="str">
        <f>VLOOKUP(H1315,'Species List'!A$2:J$202,5,0)</f>
        <v>Herbivore</v>
      </c>
      <c r="M1315" s="59">
        <v>25</v>
      </c>
      <c r="N1315" s="59">
        <v>1</v>
      </c>
      <c r="O1315" s="59" t="s">
        <v>369</v>
      </c>
      <c r="P1315" s="44">
        <f>VLOOKUP(H1315,'Species List'!A$2:J$202,6,0)</f>
        <v>1.072E-2</v>
      </c>
      <c r="Q1315" s="44">
        <f>VLOOKUP(H1315,'Species List'!A$2:J$202,7,0)</f>
        <v>3.12</v>
      </c>
      <c r="R1315" s="44">
        <f>VLOOKUP(H1315,'Species List'!A$2:J$202,8,0)</f>
        <v>-4.0781000000000001</v>
      </c>
      <c r="S1315" s="44">
        <f>VLOOKUP(H1315,'Species List'!A$2:J$202,9,0)</f>
        <v>2.7437999999999998</v>
      </c>
      <c r="T1315" s="44">
        <f t="shared" si="145"/>
        <v>246.47201318184392</v>
      </c>
      <c r="U1315" s="88">
        <f t="shared" si="147"/>
        <v>317.22528468051854</v>
      </c>
      <c r="V1315" s="91">
        <f t="shared" si="148"/>
        <v>317.22528468051854</v>
      </c>
    </row>
    <row r="1316" spans="1:22" ht="16">
      <c r="A1316" s="35">
        <v>2019</v>
      </c>
      <c r="B1316" s="51">
        <v>43539</v>
      </c>
      <c r="C1316" s="38" t="s">
        <v>380</v>
      </c>
      <c r="D1316" s="38" t="s">
        <v>367</v>
      </c>
      <c r="E1316" s="38">
        <v>1</v>
      </c>
      <c r="F1316" s="52">
        <v>0.44027777777777799</v>
      </c>
      <c r="G1316" s="38">
        <v>28</v>
      </c>
      <c r="H1316" s="12" t="s">
        <v>274</v>
      </c>
      <c r="I1316" s="38" t="str">
        <f>VLOOKUP(H1316,'Species List'!A$2:J$202,2,0)</f>
        <v>Princess Parrotfish</v>
      </c>
      <c r="J1316" s="38" t="str">
        <f>VLOOKUP(H1316,'Species List'!A$2:J$202,3,0)</f>
        <v>Scarus taeniopterus</v>
      </c>
      <c r="K1316" s="38" t="str">
        <f>VLOOKUP(H1316,'Species List'!A$2:J$202,4,0)</f>
        <v>Scaridae</v>
      </c>
      <c r="L1316" s="38" t="str">
        <f>VLOOKUP(H1316,'Species List'!A$2:J$202,5,0)</f>
        <v>Herbivore</v>
      </c>
      <c r="M1316" s="59">
        <v>12</v>
      </c>
      <c r="N1316" s="59">
        <v>2</v>
      </c>
      <c r="O1316" s="59" t="s">
        <v>368</v>
      </c>
      <c r="P1316" s="44">
        <f>VLOOKUP(H1316,'Species List'!A$2:J$202,6,0)</f>
        <v>3.3500000000000002E-2</v>
      </c>
      <c r="Q1316" s="44">
        <f>VLOOKUP(H1316,'Species List'!A$2:J$202,7,0)</f>
        <v>2.7086000000000001</v>
      </c>
      <c r="R1316" s="44">
        <f>VLOOKUP(H1316,'Species List'!A$2:J$202,8,0)</f>
        <v>-3.2256999999999998</v>
      </c>
      <c r="S1316" s="44">
        <f>VLOOKUP(H1316,'Species List'!A$2:J$202,9,0)</f>
        <v>2.3852000000000002</v>
      </c>
      <c r="T1316" s="44">
        <f t="shared" si="145"/>
        <v>28.061774480442775</v>
      </c>
      <c r="U1316" s="88">
        <f t="shared" si="147"/>
        <v>54.145592205106873</v>
      </c>
      <c r="V1316" s="91">
        <f t="shared" si="148"/>
        <v>108.29118441021375</v>
      </c>
    </row>
    <row r="1317" spans="1:22" ht="16">
      <c r="A1317" s="35">
        <v>2019</v>
      </c>
      <c r="B1317" s="51">
        <v>43539</v>
      </c>
      <c r="C1317" s="38" t="s">
        <v>380</v>
      </c>
      <c r="D1317" s="38" t="s">
        <v>367</v>
      </c>
      <c r="E1317" s="38">
        <v>1</v>
      </c>
      <c r="F1317" s="52">
        <v>0.44027777777777799</v>
      </c>
      <c r="G1317" s="38">
        <v>28</v>
      </c>
      <c r="H1317" s="12" t="s">
        <v>274</v>
      </c>
      <c r="I1317" s="38" t="str">
        <f>VLOOKUP(H1317,'Species List'!A$2:J$202,2,0)</f>
        <v>Princess Parrotfish</v>
      </c>
      <c r="J1317" s="38" t="str">
        <f>VLOOKUP(H1317,'Species List'!A$2:J$202,3,0)</f>
        <v>Scarus taeniopterus</v>
      </c>
      <c r="K1317" s="38" t="str">
        <f>VLOOKUP(H1317,'Species List'!A$2:J$202,4,0)</f>
        <v>Scaridae</v>
      </c>
      <c r="L1317" s="38" t="str">
        <f>VLOOKUP(H1317,'Species List'!A$2:J$202,5,0)</f>
        <v>Herbivore</v>
      </c>
      <c r="M1317" s="59">
        <v>10</v>
      </c>
      <c r="N1317" s="59">
        <v>1</v>
      </c>
      <c r="O1317" s="59" t="s">
        <v>368</v>
      </c>
      <c r="P1317" s="44">
        <f>VLOOKUP(H1317,'Species List'!A$2:J$202,6,0)</f>
        <v>3.3500000000000002E-2</v>
      </c>
      <c r="Q1317" s="44">
        <f>VLOOKUP(H1317,'Species List'!A$2:J$202,7,0)</f>
        <v>2.7086000000000001</v>
      </c>
      <c r="R1317" s="44">
        <f>VLOOKUP(H1317,'Species List'!A$2:J$202,8,0)</f>
        <v>-3.2256999999999998</v>
      </c>
      <c r="S1317" s="44">
        <f>VLOOKUP(H1317,'Species List'!A$2:J$202,9,0)</f>
        <v>2.3852000000000002</v>
      </c>
      <c r="T1317" s="44">
        <f t="shared" si="145"/>
        <v>17.125560999944316</v>
      </c>
      <c r="U1317" s="88">
        <f t="shared" si="147"/>
        <v>35.050966680669347</v>
      </c>
      <c r="V1317" s="91">
        <f t="shared" si="148"/>
        <v>35.050966680669347</v>
      </c>
    </row>
    <row r="1318" spans="1:22" ht="16">
      <c r="A1318" s="35">
        <v>2019</v>
      </c>
      <c r="B1318" s="51">
        <v>43539</v>
      </c>
      <c r="C1318" s="38" t="s">
        <v>380</v>
      </c>
      <c r="D1318" s="38" t="s">
        <v>367</v>
      </c>
      <c r="E1318" s="38">
        <v>1</v>
      </c>
      <c r="F1318" s="52">
        <v>0.44027777777777799</v>
      </c>
      <c r="G1318" s="38">
        <v>28</v>
      </c>
      <c r="H1318" s="12" t="s">
        <v>274</v>
      </c>
      <c r="I1318" s="38" t="str">
        <f>VLOOKUP(H1318,'Species List'!A$2:J$202,2,0)</f>
        <v>Princess Parrotfish</v>
      </c>
      <c r="J1318" s="38" t="str">
        <f>VLOOKUP(H1318,'Species List'!A$2:J$202,3,0)</f>
        <v>Scarus taeniopterus</v>
      </c>
      <c r="K1318" s="38" t="str">
        <f>VLOOKUP(H1318,'Species List'!A$2:J$202,4,0)</f>
        <v>Scaridae</v>
      </c>
      <c r="L1318" s="38" t="str">
        <f>VLOOKUP(H1318,'Species List'!A$2:J$202,5,0)</f>
        <v>Herbivore</v>
      </c>
      <c r="M1318" s="59">
        <v>3</v>
      </c>
      <c r="N1318" s="59">
        <v>3</v>
      </c>
      <c r="O1318" s="59" t="s">
        <v>375</v>
      </c>
      <c r="P1318" s="44">
        <f>VLOOKUP(H1318,'Species List'!A$2:J$202,6,0)</f>
        <v>3.3500000000000002E-2</v>
      </c>
      <c r="Q1318" s="44">
        <f>VLOOKUP(H1318,'Species List'!A$2:J$202,7,0)</f>
        <v>2.7086000000000001</v>
      </c>
      <c r="R1318" s="44">
        <f>VLOOKUP(H1318,'Species List'!A$2:J$202,8,0)</f>
        <v>-3.2256999999999998</v>
      </c>
      <c r="S1318" s="44">
        <f>VLOOKUP(H1318,'Species List'!A$2:J$202,9,0)</f>
        <v>2.3852000000000002</v>
      </c>
      <c r="T1318" s="44">
        <f t="shared" si="145"/>
        <v>0.65671273400963648</v>
      </c>
      <c r="U1318" s="88">
        <f t="shared" si="147"/>
        <v>1.9839449475553055</v>
      </c>
      <c r="V1318" s="91">
        <f t="shared" si="148"/>
        <v>5.9518348426659164</v>
      </c>
    </row>
    <row r="1319" spans="1:22" ht="16">
      <c r="A1319" s="35">
        <v>2019</v>
      </c>
      <c r="B1319" s="51">
        <v>43539</v>
      </c>
      <c r="C1319" s="38" t="s">
        <v>380</v>
      </c>
      <c r="D1319" s="38" t="s">
        <v>367</v>
      </c>
      <c r="E1319" s="38">
        <v>1</v>
      </c>
      <c r="F1319" s="52">
        <v>0.44027777777777799</v>
      </c>
      <c r="G1319" s="38">
        <v>28</v>
      </c>
      <c r="H1319" s="12" t="s">
        <v>274</v>
      </c>
      <c r="I1319" s="38" t="str">
        <f>VLOOKUP(H1319,'Species List'!A$2:J$202,2,0)</f>
        <v>Princess Parrotfish</v>
      </c>
      <c r="J1319" s="38" t="str">
        <f>VLOOKUP(H1319,'Species List'!A$2:J$202,3,0)</f>
        <v>Scarus taeniopterus</v>
      </c>
      <c r="K1319" s="38" t="str">
        <f>VLOOKUP(H1319,'Species List'!A$2:J$202,4,0)</f>
        <v>Scaridae</v>
      </c>
      <c r="L1319" s="38" t="str">
        <f>VLOOKUP(H1319,'Species List'!A$2:J$202,5,0)</f>
        <v>Herbivore</v>
      </c>
      <c r="M1319" s="59">
        <v>5</v>
      </c>
      <c r="N1319" s="59">
        <v>1</v>
      </c>
      <c r="O1319" s="59" t="s">
        <v>375</v>
      </c>
      <c r="P1319" s="44">
        <f>VLOOKUP(H1319,'Species List'!A$2:J$202,6,0)</f>
        <v>3.3500000000000002E-2</v>
      </c>
      <c r="Q1319" s="44">
        <f>VLOOKUP(H1319,'Species List'!A$2:J$202,7,0)</f>
        <v>2.7086000000000001</v>
      </c>
      <c r="R1319" s="44">
        <f>VLOOKUP(H1319,'Species List'!A$2:J$202,8,0)</f>
        <v>-3.2256999999999998</v>
      </c>
      <c r="S1319" s="44">
        <f>VLOOKUP(H1319,'Species List'!A$2:J$202,9,0)</f>
        <v>2.3852000000000002</v>
      </c>
      <c r="T1319" s="44">
        <f t="shared" si="145"/>
        <v>2.6198411586557824</v>
      </c>
      <c r="U1319" s="88">
        <f t="shared" si="147"/>
        <v>6.7093933568168316</v>
      </c>
      <c r="V1319" s="91">
        <f t="shared" si="148"/>
        <v>6.7093933568168316</v>
      </c>
    </row>
    <row r="1320" spans="1:22" ht="16">
      <c r="A1320" s="35">
        <v>2019</v>
      </c>
      <c r="B1320" s="51">
        <v>43539</v>
      </c>
      <c r="C1320" s="38" t="s">
        <v>380</v>
      </c>
      <c r="D1320" s="38" t="s">
        <v>367</v>
      </c>
      <c r="E1320" s="38">
        <v>1</v>
      </c>
      <c r="F1320" s="52">
        <v>0.44027777777777799</v>
      </c>
      <c r="G1320" s="38">
        <v>28</v>
      </c>
      <c r="H1320" s="12" t="s">
        <v>303</v>
      </c>
      <c r="I1320" s="38" t="str">
        <f>VLOOKUP(H1320,'Species List'!A$2:J$202,2,0)</f>
        <v>Striped Parrotfish</v>
      </c>
      <c r="J1320" s="38" t="str">
        <f>VLOOKUP(H1320,'Species List'!A$2:J$202,3,0)</f>
        <v>Scarus iserti</v>
      </c>
      <c r="K1320" s="38" t="str">
        <f>VLOOKUP(H1320,'Species List'!A$2:J$202,4,0)</f>
        <v>Scaridae</v>
      </c>
      <c r="L1320" s="38" t="str">
        <f>VLOOKUP(H1320,'Species List'!A$2:J$202,5,0)</f>
        <v>Herbivore</v>
      </c>
      <c r="M1320" s="59">
        <v>2</v>
      </c>
      <c r="N1320" s="59">
        <v>3</v>
      </c>
      <c r="O1320" s="59" t="s">
        <v>375</v>
      </c>
      <c r="P1320" s="44">
        <f>VLOOKUP(H1320,'Species List'!A$2:J$202,6,0)</f>
        <v>1.0959999999999999E-2</v>
      </c>
      <c r="Q1320" s="44">
        <f>VLOOKUP(H1320,'Species List'!A$2:J$202,7,0)</f>
        <v>3.01</v>
      </c>
      <c r="R1320" s="44">
        <f>VLOOKUP(H1320,'Species List'!A$2:J$202,8,0)</f>
        <v>-4.8887</v>
      </c>
      <c r="S1320" s="44">
        <f>VLOOKUP(H1320,'Species List'!A$2:J$202,9,0)</f>
        <v>3.0548000000000002</v>
      </c>
      <c r="T1320" s="44">
        <f t="shared" si="145"/>
        <v>8.8289862628973065E-2</v>
      </c>
      <c r="U1320" s="88">
        <f t="shared" si="147"/>
        <v>0.1218109781873183</v>
      </c>
      <c r="V1320" s="91">
        <f t="shared" si="148"/>
        <v>0.36543293456195491</v>
      </c>
    </row>
    <row r="1321" spans="1:22" ht="16">
      <c r="A1321" s="35">
        <v>2019</v>
      </c>
      <c r="B1321" s="51">
        <v>43539</v>
      </c>
      <c r="C1321" s="38" t="s">
        <v>380</v>
      </c>
      <c r="D1321" s="38" t="s">
        <v>367</v>
      </c>
      <c r="E1321" s="38">
        <v>1</v>
      </c>
      <c r="F1321" s="52">
        <v>0.44027777777777799</v>
      </c>
      <c r="G1321" s="38">
        <v>28</v>
      </c>
      <c r="H1321" s="12" t="s">
        <v>280</v>
      </c>
      <c r="I1321" s="38" t="str">
        <f>VLOOKUP(H1321,'Species List'!A$2:J$202,2,0)</f>
        <v>Redband Parrotfish</v>
      </c>
      <c r="J1321" s="38" t="str">
        <f>VLOOKUP(H1321,'Species List'!A$2:J$202,3,0)</f>
        <v>Sparisoma aurofrenatum</v>
      </c>
      <c r="K1321" s="38" t="str">
        <f>VLOOKUP(H1321,'Species List'!A$2:J$202,4,0)</f>
        <v>Scaridae</v>
      </c>
      <c r="L1321" s="38" t="str">
        <f>VLOOKUP(H1321,'Species List'!A$2:J$202,5,0)</f>
        <v>Herbivore</v>
      </c>
      <c r="M1321" s="59">
        <v>6</v>
      </c>
      <c r="N1321" s="59">
        <v>1</v>
      </c>
      <c r="O1321" s="59" t="s">
        <v>375</v>
      </c>
      <c r="P1321" s="44">
        <f>VLOOKUP(H1321,'Species List'!A$2:J$202,6,0)</f>
        <v>1.072E-2</v>
      </c>
      <c r="Q1321" s="44">
        <f>VLOOKUP(H1321,'Species List'!A$2:J$202,7,0)</f>
        <v>3.12</v>
      </c>
      <c r="R1321" s="44">
        <f>VLOOKUP(H1321,'Species List'!A$2:J$202,8,0)</f>
        <v>-4.0781000000000001</v>
      </c>
      <c r="S1321" s="44">
        <f>VLOOKUP(H1321,'Species List'!A$2:J$202,9,0)</f>
        <v>2.7437999999999998</v>
      </c>
      <c r="T1321" s="44">
        <f t="shared" si="145"/>
        <v>2.8709569913443227</v>
      </c>
      <c r="U1321" s="88">
        <f t="shared" si="147"/>
        <v>6.3210816589716359</v>
      </c>
      <c r="V1321" s="91">
        <f t="shared" si="148"/>
        <v>6.3210816589716359</v>
      </c>
    </row>
    <row r="1322" spans="1:22" ht="16">
      <c r="A1322" s="35">
        <v>2019</v>
      </c>
      <c r="B1322" s="51">
        <v>43539</v>
      </c>
      <c r="C1322" s="38" t="s">
        <v>380</v>
      </c>
      <c r="D1322" s="38" t="s">
        <v>367</v>
      </c>
      <c r="E1322" s="38">
        <v>1</v>
      </c>
      <c r="F1322" s="52">
        <v>0.44027777777777799</v>
      </c>
      <c r="G1322" s="38">
        <v>28</v>
      </c>
      <c r="H1322" s="12" t="s">
        <v>280</v>
      </c>
      <c r="I1322" s="38" t="str">
        <f>VLOOKUP(H1322,'Species List'!A$2:J$202,2,0)</f>
        <v>Redband Parrotfish</v>
      </c>
      <c r="J1322" s="38" t="str">
        <f>VLOOKUP(H1322,'Species List'!A$2:J$202,3,0)</f>
        <v>Sparisoma aurofrenatum</v>
      </c>
      <c r="K1322" s="38" t="str">
        <f>VLOOKUP(H1322,'Species List'!A$2:J$202,4,0)</f>
        <v>Scaridae</v>
      </c>
      <c r="L1322" s="38" t="str">
        <f>VLOOKUP(H1322,'Species List'!A$2:J$202,5,0)</f>
        <v>Herbivore</v>
      </c>
      <c r="M1322" s="59">
        <v>8</v>
      </c>
      <c r="N1322" s="59">
        <v>1</v>
      </c>
      <c r="O1322" s="59" t="s">
        <v>375</v>
      </c>
      <c r="P1322" s="44">
        <f>VLOOKUP(H1322,'Species List'!A$2:J$202,6,0)</f>
        <v>1.072E-2</v>
      </c>
      <c r="Q1322" s="44">
        <f>VLOOKUP(H1322,'Species List'!A$2:J$202,7,0)</f>
        <v>3.12</v>
      </c>
      <c r="R1322" s="44">
        <f>VLOOKUP(H1322,'Species List'!A$2:J$202,8,0)</f>
        <v>-4.0781000000000001</v>
      </c>
      <c r="S1322" s="44">
        <f>VLOOKUP(H1322,'Species List'!A$2:J$202,9,0)</f>
        <v>2.7437999999999998</v>
      </c>
      <c r="T1322" s="44">
        <f t="shared" si="145"/>
        <v>7.0442627183996569</v>
      </c>
      <c r="U1322" s="88">
        <f t="shared" si="147"/>
        <v>13.918688207229055</v>
      </c>
      <c r="V1322" s="91">
        <f t="shared" si="148"/>
        <v>13.918688207229055</v>
      </c>
    </row>
    <row r="1323" spans="1:22" ht="16">
      <c r="A1323" s="35">
        <v>2019</v>
      </c>
      <c r="B1323" s="51">
        <v>43539</v>
      </c>
      <c r="C1323" s="38" t="s">
        <v>380</v>
      </c>
      <c r="D1323" s="38" t="s">
        <v>367</v>
      </c>
      <c r="E1323" s="38">
        <v>1</v>
      </c>
      <c r="F1323" s="52">
        <v>0.44027777777777799</v>
      </c>
      <c r="G1323" s="38">
        <v>28</v>
      </c>
      <c r="H1323" s="12" t="s">
        <v>274</v>
      </c>
      <c r="I1323" s="38" t="str">
        <f>VLOOKUP(H1323,'Species List'!A$2:J$202,2,0)</f>
        <v>Princess Parrotfish</v>
      </c>
      <c r="J1323" s="38" t="str">
        <f>VLOOKUP(H1323,'Species List'!A$2:J$202,3,0)</f>
        <v>Scarus taeniopterus</v>
      </c>
      <c r="K1323" s="38" t="str">
        <f>VLOOKUP(H1323,'Species List'!A$2:J$202,4,0)</f>
        <v>Scaridae</v>
      </c>
      <c r="L1323" s="38" t="str">
        <f>VLOOKUP(H1323,'Species List'!A$2:J$202,5,0)</f>
        <v>Herbivore</v>
      </c>
      <c r="M1323" s="59">
        <v>8</v>
      </c>
      <c r="N1323" s="59">
        <v>2</v>
      </c>
      <c r="O1323" s="59" t="s">
        <v>375</v>
      </c>
      <c r="P1323" s="44">
        <f>VLOOKUP(H1323,'Species List'!A$2:J$202,6,0)</f>
        <v>3.3500000000000002E-2</v>
      </c>
      <c r="Q1323" s="44">
        <f>VLOOKUP(H1323,'Species List'!A$2:J$202,7,0)</f>
        <v>2.7086000000000001</v>
      </c>
      <c r="R1323" s="44">
        <f>VLOOKUP(H1323,'Species List'!A$2:J$202,8,0)</f>
        <v>-3.2256999999999998</v>
      </c>
      <c r="S1323" s="44">
        <f>VLOOKUP(H1323,'Species List'!A$2:J$202,9,0)</f>
        <v>2.3852000000000002</v>
      </c>
      <c r="T1323" s="44">
        <f t="shared" si="145"/>
        <v>9.3573817111532165</v>
      </c>
      <c r="U1323" s="88">
        <f t="shared" si="147"/>
        <v>20.584969932158472</v>
      </c>
      <c r="V1323" s="91">
        <f t="shared" si="148"/>
        <v>41.169939864316945</v>
      </c>
    </row>
    <row r="1324" spans="1:22" ht="16">
      <c r="A1324" s="35">
        <v>2019</v>
      </c>
      <c r="B1324" s="51">
        <v>43539</v>
      </c>
      <c r="C1324" s="38" t="s">
        <v>380</v>
      </c>
      <c r="D1324" s="38" t="s">
        <v>367</v>
      </c>
      <c r="E1324" s="38">
        <v>1</v>
      </c>
      <c r="F1324" s="52">
        <v>0.44027777777777799</v>
      </c>
      <c r="G1324" s="38">
        <v>28</v>
      </c>
      <c r="H1324" s="12" t="s">
        <v>274</v>
      </c>
      <c r="I1324" s="38" t="str">
        <f>VLOOKUP(H1324,'Species List'!A$2:J$202,2,0)</f>
        <v>Princess Parrotfish</v>
      </c>
      <c r="J1324" s="38" t="str">
        <f>VLOOKUP(H1324,'Species List'!A$2:J$202,3,0)</f>
        <v>Scarus taeniopterus</v>
      </c>
      <c r="K1324" s="38" t="str">
        <f>VLOOKUP(H1324,'Species List'!A$2:J$202,4,0)</f>
        <v>Scaridae</v>
      </c>
      <c r="L1324" s="38" t="str">
        <f>VLOOKUP(H1324,'Species List'!A$2:J$202,5,0)</f>
        <v>Herbivore</v>
      </c>
      <c r="M1324" s="59">
        <v>5</v>
      </c>
      <c r="N1324" s="59">
        <v>2</v>
      </c>
      <c r="O1324" s="59" t="s">
        <v>375</v>
      </c>
      <c r="P1324" s="44">
        <f>VLOOKUP(H1324,'Species List'!A$2:J$202,6,0)</f>
        <v>3.3500000000000002E-2</v>
      </c>
      <c r="Q1324" s="44">
        <f>VLOOKUP(H1324,'Species List'!A$2:J$202,7,0)</f>
        <v>2.7086000000000001</v>
      </c>
      <c r="R1324" s="44">
        <f>VLOOKUP(H1324,'Species List'!A$2:J$202,8,0)</f>
        <v>-3.2256999999999998</v>
      </c>
      <c r="S1324" s="44">
        <f>VLOOKUP(H1324,'Species List'!A$2:J$202,9,0)</f>
        <v>2.3852000000000002</v>
      </c>
      <c r="T1324" s="44">
        <f t="shared" si="145"/>
        <v>2.6198411586557824</v>
      </c>
      <c r="U1324" s="88">
        <f t="shared" si="147"/>
        <v>6.7093933568168316</v>
      </c>
      <c r="V1324" s="91">
        <f t="shared" si="148"/>
        <v>13.418786713633663</v>
      </c>
    </row>
    <row r="1325" spans="1:22" ht="16">
      <c r="A1325" s="35">
        <v>2019</v>
      </c>
      <c r="B1325" s="51">
        <v>43539</v>
      </c>
      <c r="C1325" s="38" t="s">
        <v>380</v>
      </c>
      <c r="D1325" s="38" t="s">
        <v>367</v>
      </c>
      <c r="E1325" s="38">
        <v>1</v>
      </c>
      <c r="F1325" s="52">
        <v>0.44027777777777799</v>
      </c>
      <c r="G1325" s="38">
        <v>28</v>
      </c>
      <c r="H1325" s="12" t="s">
        <v>303</v>
      </c>
      <c r="I1325" s="38" t="str">
        <f>VLOOKUP(H1325,'Species List'!A$2:J$202,2,0)</f>
        <v>Striped Parrotfish</v>
      </c>
      <c r="J1325" s="38" t="str">
        <f>VLOOKUP(H1325,'Species List'!A$2:J$202,3,0)</f>
        <v>Scarus iserti</v>
      </c>
      <c r="K1325" s="38" t="str">
        <f>VLOOKUP(H1325,'Species List'!A$2:J$202,4,0)</f>
        <v>Scaridae</v>
      </c>
      <c r="L1325" s="38" t="str">
        <f>VLOOKUP(H1325,'Species List'!A$2:J$202,5,0)</f>
        <v>Herbivore</v>
      </c>
      <c r="M1325" s="59">
        <v>6</v>
      </c>
      <c r="N1325" s="59">
        <v>2</v>
      </c>
      <c r="O1325" s="59" t="s">
        <v>375</v>
      </c>
      <c r="P1325" s="44">
        <f>VLOOKUP(H1325,'Species List'!A$2:J$202,6,0)</f>
        <v>1.0959999999999999E-2</v>
      </c>
      <c r="Q1325" s="44">
        <f>VLOOKUP(H1325,'Species List'!A$2:J$202,7,0)</f>
        <v>3.01</v>
      </c>
      <c r="R1325" s="44">
        <f>VLOOKUP(H1325,'Species List'!A$2:J$202,8,0)</f>
        <v>-4.8887</v>
      </c>
      <c r="S1325" s="44">
        <f>VLOOKUP(H1325,'Species List'!A$2:J$202,9,0)</f>
        <v>3.0548000000000002</v>
      </c>
      <c r="T1325" s="44">
        <f t="shared" si="145"/>
        <v>2.4101596856521104</v>
      </c>
      <c r="U1325" s="88">
        <f t="shared" si="147"/>
        <v>3.4929827401913811</v>
      </c>
      <c r="V1325" s="91">
        <f t="shared" si="148"/>
        <v>6.9859654803827622</v>
      </c>
    </row>
    <row r="1326" spans="1:22" ht="16">
      <c r="A1326" s="35">
        <v>2019</v>
      </c>
      <c r="B1326" s="51">
        <v>43539</v>
      </c>
      <c r="C1326" s="38" t="s">
        <v>380</v>
      </c>
      <c r="D1326" s="38" t="s">
        <v>367</v>
      </c>
      <c r="E1326" s="38">
        <v>1</v>
      </c>
      <c r="F1326" s="52">
        <v>0.44027777777777799</v>
      </c>
      <c r="G1326" s="38">
        <v>28</v>
      </c>
      <c r="H1326" s="12" t="s">
        <v>303</v>
      </c>
      <c r="I1326" s="38" t="str">
        <f>VLOOKUP(H1326,'Species List'!A$2:J$202,2,0)</f>
        <v>Striped Parrotfish</v>
      </c>
      <c r="J1326" s="38" t="str">
        <f>VLOOKUP(H1326,'Species List'!A$2:J$202,3,0)</f>
        <v>Scarus iserti</v>
      </c>
      <c r="K1326" s="38" t="str">
        <f>VLOOKUP(H1326,'Species List'!A$2:J$202,4,0)</f>
        <v>Scaridae</v>
      </c>
      <c r="L1326" s="38" t="str">
        <f>VLOOKUP(H1326,'Species List'!A$2:J$202,5,0)</f>
        <v>Herbivore</v>
      </c>
      <c r="M1326" s="59">
        <v>3</v>
      </c>
      <c r="N1326" s="59">
        <v>5</v>
      </c>
      <c r="O1326" s="59" t="s">
        <v>375</v>
      </c>
      <c r="P1326" s="44">
        <f>VLOOKUP(H1326,'Species List'!A$2:J$202,6,0)</f>
        <v>1.0959999999999999E-2</v>
      </c>
      <c r="Q1326" s="44">
        <f>VLOOKUP(H1326,'Species List'!A$2:J$202,7,0)</f>
        <v>3.01</v>
      </c>
      <c r="R1326" s="44">
        <f>VLOOKUP(H1326,'Species List'!A$2:J$202,8,0)</f>
        <v>-4.8887</v>
      </c>
      <c r="S1326" s="44">
        <f>VLOOKUP(H1326,'Species List'!A$2:J$202,9,0)</f>
        <v>3.0548000000000002</v>
      </c>
      <c r="T1326" s="44">
        <f t="shared" si="145"/>
        <v>0.29918893707824967</v>
      </c>
      <c r="U1326" s="88">
        <f t="shared" si="147"/>
        <v>0.42034899064939069</v>
      </c>
      <c r="V1326" s="91">
        <f t="shared" si="148"/>
        <v>2.1017449532469534</v>
      </c>
    </row>
    <row r="1327" spans="1:22" ht="16">
      <c r="A1327" s="35">
        <v>2019</v>
      </c>
      <c r="B1327" s="51">
        <v>43539</v>
      </c>
      <c r="C1327" s="38" t="s">
        <v>380</v>
      </c>
      <c r="D1327" s="38" t="s">
        <v>367</v>
      </c>
      <c r="E1327" s="38">
        <v>1</v>
      </c>
      <c r="F1327" s="52">
        <v>0.44027777777777799</v>
      </c>
      <c r="G1327" s="38">
        <v>28</v>
      </c>
      <c r="H1327" s="12" t="s">
        <v>303</v>
      </c>
      <c r="I1327" s="38" t="str">
        <f>VLOOKUP(H1327,'Species List'!A$2:J$202,2,0)</f>
        <v>Striped Parrotfish</v>
      </c>
      <c r="J1327" s="38" t="str">
        <f>VLOOKUP(H1327,'Species List'!A$2:J$202,3,0)</f>
        <v>Scarus iserti</v>
      </c>
      <c r="K1327" s="38" t="str">
        <f>VLOOKUP(H1327,'Species List'!A$2:J$202,4,0)</f>
        <v>Scaridae</v>
      </c>
      <c r="L1327" s="38" t="str">
        <f>VLOOKUP(H1327,'Species List'!A$2:J$202,5,0)</f>
        <v>Herbivore</v>
      </c>
      <c r="M1327" s="59">
        <v>8</v>
      </c>
      <c r="N1327" s="59">
        <v>1</v>
      </c>
      <c r="O1327" s="59" t="s">
        <v>368</v>
      </c>
      <c r="P1327" s="44">
        <f>VLOOKUP(H1327,'Species List'!A$2:J$202,6,0)</f>
        <v>1.0959999999999999E-2</v>
      </c>
      <c r="Q1327" s="44">
        <f>VLOOKUP(H1327,'Species List'!A$2:J$202,7,0)</f>
        <v>3.01</v>
      </c>
      <c r="R1327" s="44">
        <f>VLOOKUP(H1327,'Species List'!A$2:J$202,8,0)</f>
        <v>-4.8887</v>
      </c>
      <c r="S1327" s="44">
        <f>VLOOKUP(H1327,'Species List'!A$2:J$202,9,0)</f>
        <v>3.0548000000000002</v>
      </c>
      <c r="T1327" s="44">
        <f t="shared" si="145"/>
        <v>5.7294299636484229</v>
      </c>
      <c r="U1327" s="88">
        <f t="shared" si="147"/>
        <v>8.4112258089550505</v>
      </c>
      <c r="V1327" s="91">
        <f t="shared" si="148"/>
        <v>8.4112258089550505</v>
      </c>
    </row>
    <row r="1328" spans="1:22" ht="16">
      <c r="A1328" s="35">
        <v>2019</v>
      </c>
      <c r="B1328" s="51">
        <v>43539</v>
      </c>
      <c r="C1328" s="38" t="s">
        <v>380</v>
      </c>
      <c r="D1328" s="38" t="s">
        <v>367</v>
      </c>
      <c r="E1328" s="38">
        <v>1</v>
      </c>
      <c r="F1328" s="52">
        <v>0.44027777777777799</v>
      </c>
      <c r="G1328" s="38">
        <v>28</v>
      </c>
      <c r="H1328" s="12" t="s">
        <v>302</v>
      </c>
      <c r="I1328" s="38" t="str">
        <f>VLOOKUP(H1328,'Species List'!A$2:J$202,2,0)</f>
        <v>Stoplight Parrotfish</v>
      </c>
      <c r="J1328" s="38" t="str">
        <f>VLOOKUP(H1328,'Species List'!A$2:J$202,3,0)</f>
        <v>Sparisoma viride</v>
      </c>
      <c r="K1328" s="38" t="str">
        <f>VLOOKUP(H1328,'Species List'!A$2:J$202,4,0)</f>
        <v>Scaridae</v>
      </c>
      <c r="L1328" s="38" t="str">
        <f>VLOOKUP(H1328,'Species List'!A$2:J$202,5,0)</f>
        <v>Herbivore</v>
      </c>
      <c r="M1328" s="59">
        <v>2</v>
      </c>
      <c r="N1328" s="59">
        <v>1</v>
      </c>
      <c r="O1328" s="59" t="s">
        <v>375</v>
      </c>
      <c r="P1328" s="44">
        <f>VLOOKUP(H1328,'Species List'!A$2:J$202,6,0)</f>
        <v>1.38E-2</v>
      </c>
      <c r="Q1328" s="44">
        <f>VLOOKUP(H1328,'Species List'!A$2:J$202,7,0)</f>
        <v>3.04</v>
      </c>
      <c r="R1328" s="44">
        <f>VLOOKUP(H1328,'Species List'!A$2:J$202,8,0)</f>
        <v>-4.4317000000000002</v>
      </c>
      <c r="S1328" s="44">
        <f>VLOOKUP(H1328,'Species List'!A$2:J$202,9,0)</f>
        <v>2.9051</v>
      </c>
      <c r="T1328" s="44">
        <f t="shared" si="145"/>
        <v>0.11350376646282974</v>
      </c>
      <c r="U1328" s="88">
        <f t="shared" si="147"/>
        <v>0.22280361879355268</v>
      </c>
      <c r="V1328" s="91">
        <f t="shared" si="148"/>
        <v>0.22280361879355268</v>
      </c>
    </row>
    <row r="1329" spans="1:22" ht="16">
      <c r="A1329" s="35">
        <v>2019</v>
      </c>
      <c r="B1329" s="51">
        <v>43539</v>
      </c>
      <c r="C1329" s="38" t="s">
        <v>380</v>
      </c>
      <c r="D1329" s="38" t="s">
        <v>367</v>
      </c>
      <c r="E1329" s="38">
        <v>1</v>
      </c>
      <c r="F1329" s="52">
        <v>0.44027777777777799</v>
      </c>
      <c r="G1329" s="38">
        <v>28</v>
      </c>
      <c r="H1329" s="12" t="s">
        <v>242</v>
      </c>
      <c r="I1329" s="38" t="str">
        <f>VLOOKUP(H1329,'Species List'!A$2:J$202,2,0)</f>
        <v xml:space="preserve">Sharp-nose puffer </v>
      </c>
      <c r="J1329" s="38" t="str">
        <f>VLOOKUP(H1329,'Species List'!A$2:J$202,3,0)</f>
        <v>Canthigaster rostrata</v>
      </c>
      <c r="K1329" s="38" t="str">
        <f>VLOOKUP(H1329,'Species List'!A$2:J$202,4,0)</f>
        <v>Tetraodontidae</v>
      </c>
      <c r="L1329" s="38" t="str">
        <f>VLOOKUP(H1329,'Species List'!A$2:J$202,5,0)</f>
        <v>Omnivore</v>
      </c>
      <c r="M1329" s="59">
        <v>3</v>
      </c>
      <c r="N1329" s="59">
        <v>1</v>
      </c>
      <c r="O1329" s="59"/>
      <c r="P1329" s="44">
        <f>VLOOKUP(H1329,'Species List'!A$2:J$202,6,0)</f>
        <v>2.239E-2</v>
      </c>
      <c r="Q1329" s="44">
        <f>VLOOKUP(H1329,'Species List'!A$2:J$202,7,0)</f>
        <v>2.96</v>
      </c>
      <c r="R1329" s="44" t="str">
        <f>VLOOKUP(H1329,'Species List'!A$2:J$202,8,0)</f>
        <v>NA</v>
      </c>
      <c r="S1329" s="44" t="str">
        <f>VLOOKUP(H1329,'Species List'!A$2:J$202,9,0)</f>
        <v>NA</v>
      </c>
      <c r="T1329" s="44">
        <f t="shared" si="145"/>
        <v>0.57853948885208784</v>
      </c>
      <c r="U1329" s="87" t="s">
        <v>450</v>
      </c>
      <c r="V1329" s="91">
        <f t="shared" ref="V1329:V1352" si="149">N1329*T1329</f>
        <v>0.57853948885208784</v>
      </c>
    </row>
    <row r="1330" spans="1:22" ht="16">
      <c r="A1330" s="35">
        <v>2019</v>
      </c>
      <c r="B1330" s="51">
        <v>43539</v>
      </c>
      <c r="C1330" s="38" t="s">
        <v>380</v>
      </c>
      <c r="D1330" s="38" t="s">
        <v>367</v>
      </c>
      <c r="E1330" s="38">
        <v>1</v>
      </c>
      <c r="F1330" s="52">
        <v>0.44027777777777799</v>
      </c>
      <c r="G1330" s="38">
        <v>28</v>
      </c>
      <c r="H1330" s="12" t="s">
        <v>242</v>
      </c>
      <c r="I1330" s="38" t="str">
        <f>VLOOKUP(H1330,'Species List'!A$2:J$202,2,0)</f>
        <v xml:space="preserve">Sharp-nose puffer </v>
      </c>
      <c r="J1330" s="38" t="str">
        <f>VLOOKUP(H1330,'Species List'!A$2:J$202,3,0)</f>
        <v>Canthigaster rostrata</v>
      </c>
      <c r="K1330" s="38" t="str">
        <f>VLOOKUP(H1330,'Species List'!A$2:J$202,4,0)</f>
        <v>Tetraodontidae</v>
      </c>
      <c r="L1330" s="38" t="str">
        <f>VLOOKUP(H1330,'Species List'!A$2:J$202,5,0)</f>
        <v>Omnivore</v>
      </c>
      <c r="M1330" s="59">
        <v>6</v>
      </c>
      <c r="N1330" s="59">
        <v>2</v>
      </c>
      <c r="O1330" s="59"/>
      <c r="P1330" s="44">
        <f>VLOOKUP(H1330,'Species List'!A$2:J$202,6,0)</f>
        <v>2.239E-2</v>
      </c>
      <c r="Q1330" s="44">
        <f>VLOOKUP(H1330,'Species List'!A$2:J$202,7,0)</f>
        <v>2.96</v>
      </c>
      <c r="R1330" s="44" t="str">
        <f>VLOOKUP(H1330,'Species List'!A$2:J$202,8,0)</f>
        <v>NA</v>
      </c>
      <c r="S1330" s="44" t="str">
        <f>VLOOKUP(H1330,'Species List'!A$2:J$202,9,0)</f>
        <v>NA</v>
      </c>
      <c r="T1330" s="44">
        <f t="shared" si="145"/>
        <v>4.501754368842863</v>
      </c>
      <c r="U1330" s="87" t="s">
        <v>450</v>
      </c>
      <c r="V1330" s="91">
        <f t="shared" si="149"/>
        <v>9.0035087376857259</v>
      </c>
    </row>
    <row r="1331" spans="1:22" ht="16">
      <c r="A1331" s="35">
        <v>2019</v>
      </c>
      <c r="B1331" s="51">
        <v>43539</v>
      </c>
      <c r="C1331" s="38" t="s">
        <v>380</v>
      </c>
      <c r="D1331" s="38" t="s">
        <v>367</v>
      </c>
      <c r="E1331" s="38">
        <v>1</v>
      </c>
      <c r="F1331" s="52">
        <v>0.44027777777777799</v>
      </c>
      <c r="G1331" s="38">
        <v>28</v>
      </c>
      <c r="H1331" s="12" t="s">
        <v>242</v>
      </c>
      <c r="I1331" s="38" t="str">
        <f>VLOOKUP(H1331,'Species List'!A$2:J$202,2,0)</f>
        <v xml:space="preserve">Sharp-nose puffer </v>
      </c>
      <c r="J1331" s="38" t="str">
        <f>VLOOKUP(H1331,'Species List'!A$2:J$202,3,0)</f>
        <v>Canthigaster rostrata</v>
      </c>
      <c r="K1331" s="38" t="str">
        <f>VLOOKUP(H1331,'Species List'!A$2:J$202,4,0)</f>
        <v>Tetraodontidae</v>
      </c>
      <c r="L1331" s="38" t="str">
        <f>VLOOKUP(H1331,'Species List'!A$2:J$202,5,0)</f>
        <v>Omnivore</v>
      </c>
      <c r="M1331" s="59">
        <v>2</v>
      </c>
      <c r="N1331" s="59">
        <v>2</v>
      </c>
      <c r="O1331" s="59"/>
      <c r="P1331" s="44">
        <f>VLOOKUP(H1331,'Species List'!A$2:J$202,6,0)</f>
        <v>2.239E-2</v>
      </c>
      <c r="Q1331" s="44">
        <f>VLOOKUP(H1331,'Species List'!A$2:J$202,7,0)</f>
        <v>2.96</v>
      </c>
      <c r="R1331" s="44" t="str">
        <f>VLOOKUP(H1331,'Species List'!A$2:J$202,8,0)</f>
        <v>NA</v>
      </c>
      <c r="S1331" s="44" t="str">
        <f>VLOOKUP(H1331,'Species List'!A$2:J$202,9,0)</f>
        <v>NA</v>
      </c>
      <c r="T1331" s="44">
        <f t="shared" si="145"/>
        <v>0.17422195418048861</v>
      </c>
      <c r="U1331" s="87" t="s">
        <v>450</v>
      </c>
      <c r="V1331" s="91">
        <f t="shared" si="149"/>
        <v>0.34844390836097722</v>
      </c>
    </row>
    <row r="1332" spans="1:22" ht="16">
      <c r="A1332" s="35">
        <v>2019</v>
      </c>
      <c r="B1332" s="51">
        <v>43539</v>
      </c>
      <c r="C1332" s="38" t="s">
        <v>380</v>
      </c>
      <c r="D1332" s="38" t="s">
        <v>367</v>
      </c>
      <c r="E1332" s="38">
        <v>1</v>
      </c>
      <c r="F1332" s="52">
        <v>0.44027777777777799</v>
      </c>
      <c r="G1332" s="38">
        <v>28</v>
      </c>
      <c r="H1332" s="12" t="s">
        <v>234</v>
      </c>
      <c r="I1332" s="38" t="str">
        <f>VLOOKUP(H1332,'Species List'!A$2:J$202,2,0)</f>
        <v>Blue Chromis</v>
      </c>
      <c r="J1332" s="38" t="str">
        <f>VLOOKUP(H1332,'Species List'!A$2:J$202,3,0)</f>
        <v>Chromis cyanea</v>
      </c>
      <c r="K1332" s="38" t="str">
        <f>VLOOKUP(H1332,'Species List'!A$2:J$202,4,0)</f>
        <v>Pomacentridae</v>
      </c>
      <c r="L1332" s="38" t="str">
        <f>VLOOKUP(H1332,'Species List'!A$2:J$202,5,0)</f>
        <v>Planktivore</v>
      </c>
      <c r="M1332" s="59">
        <v>8</v>
      </c>
      <c r="N1332" s="59">
        <v>10</v>
      </c>
      <c r="O1332" s="59"/>
      <c r="P1332" s="44">
        <f>VLOOKUP(H1332,'Species List'!A$2:J$202,6,0)</f>
        <v>1.4789999999999999E-2</v>
      </c>
      <c r="Q1332" s="44">
        <f>VLOOKUP(H1332,'Species List'!A$2:J$202,7,0)</f>
        <v>2.98</v>
      </c>
      <c r="R1332" s="44" t="str">
        <f>VLOOKUP(H1332,'Species List'!A$2:J$202,8,0)</f>
        <v>NA</v>
      </c>
      <c r="S1332" s="44" t="str">
        <f>VLOOKUP(H1332,'Species List'!A$2:J$202,9,0)</f>
        <v>NA</v>
      </c>
      <c r="T1332" s="44">
        <f t="shared" si="145"/>
        <v>7.2640083583081712</v>
      </c>
      <c r="U1332" s="87" t="s">
        <v>450</v>
      </c>
      <c r="V1332" s="91">
        <f t="shared" si="149"/>
        <v>72.640083583081719</v>
      </c>
    </row>
    <row r="1333" spans="1:22" ht="16">
      <c r="A1333" s="35">
        <v>2019</v>
      </c>
      <c r="B1333" s="51">
        <v>43539</v>
      </c>
      <c r="C1333" s="38" t="s">
        <v>380</v>
      </c>
      <c r="D1333" s="38" t="s">
        <v>367</v>
      </c>
      <c r="E1333" s="38">
        <v>1</v>
      </c>
      <c r="F1333" s="52">
        <v>0.44027777777777799</v>
      </c>
      <c r="G1333" s="38">
        <v>28</v>
      </c>
      <c r="H1333" s="12" t="s">
        <v>239</v>
      </c>
      <c r="I1333" s="38" t="str">
        <f>VLOOKUP(H1333,'Species List'!A$2:J$202,2,0)</f>
        <v>Brown Chromis</v>
      </c>
      <c r="J1333" s="38" t="str">
        <f>VLOOKUP(H1333,'Species List'!A$2:J$202,3,0)</f>
        <v>Chromis multilineata</v>
      </c>
      <c r="K1333" s="38" t="str">
        <f>VLOOKUP(H1333,'Species List'!A$2:J$202,4,0)</f>
        <v>Pomacentridae</v>
      </c>
      <c r="L1333" s="38" t="str">
        <f>VLOOKUP(H1333,'Species List'!A$2:J$202,5,0)</f>
        <v>Planktivore</v>
      </c>
      <c r="M1333" s="59">
        <v>10</v>
      </c>
      <c r="N1333" s="59">
        <v>12</v>
      </c>
      <c r="O1333" s="59"/>
      <c r="P1333" s="44">
        <f>VLOOKUP(H1333,'Species List'!A$2:J$202,6,0)</f>
        <v>1.4789999999999999E-2</v>
      </c>
      <c r="Q1333" s="44">
        <f>VLOOKUP(H1333,'Species List'!A$2:J$202,7,0)</f>
        <v>2.98</v>
      </c>
      <c r="R1333" s="44" t="str">
        <f>VLOOKUP(H1333,'Species List'!A$2:J$202,8,0)</f>
        <v>NA</v>
      </c>
      <c r="S1333" s="44" t="str">
        <f>VLOOKUP(H1333,'Species List'!A$2:J$202,9,0)</f>
        <v>NA</v>
      </c>
      <c r="T1333" s="44">
        <f t="shared" si="145"/>
        <v>14.124340347257048</v>
      </c>
      <c r="U1333" s="87" t="s">
        <v>450</v>
      </c>
      <c r="V1333" s="91">
        <f t="shared" si="149"/>
        <v>169.49208416708458</v>
      </c>
    </row>
    <row r="1334" spans="1:22" ht="16">
      <c r="A1334" s="35">
        <v>2019</v>
      </c>
      <c r="B1334" s="51">
        <v>43539</v>
      </c>
      <c r="C1334" s="38" t="s">
        <v>380</v>
      </c>
      <c r="D1334" s="38" t="s">
        <v>367</v>
      </c>
      <c r="E1334" s="38">
        <v>1</v>
      </c>
      <c r="F1334" s="52">
        <v>0.44027777777777799</v>
      </c>
      <c r="G1334" s="38">
        <v>28</v>
      </c>
      <c r="H1334" s="12" t="s">
        <v>234</v>
      </c>
      <c r="I1334" s="38" t="str">
        <f>VLOOKUP(H1334,'Species List'!A$2:J$202,2,0)</f>
        <v>Blue Chromis</v>
      </c>
      <c r="J1334" s="38" t="str">
        <f>VLOOKUP(H1334,'Species List'!A$2:J$202,3,0)</f>
        <v>Chromis cyanea</v>
      </c>
      <c r="K1334" s="38" t="str">
        <f>VLOOKUP(H1334,'Species List'!A$2:J$202,4,0)</f>
        <v>Pomacentridae</v>
      </c>
      <c r="L1334" s="38" t="str">
        <f>VLOOKUP(H1334,'Species List'!A$2:J$202,5,0)</f>
        <v>Planktivore</v>
      </c>
      <c r="M1334" s="59">
        <v>8</v>
      </c>
      <c r="N1334" s="59">
        <v>8</v>
      </c>
      <c r="O1334" s="59"/>
      <c r="P1334" s="44">
        <f>VLOOKUP(H1334,'Species List'!A$2:J$202,6,0)</f>
        <v>1.4789999999999999E-2</v>
      </c>
      <c r="Q1334" s="44">
        <f>VLOOKUP(H1334,'Species List'!A$2:J$202,7,0)</f>
        <v>2.98</v>
      </c>
      <c r="R1334" s="44" t="str">
        <f>VLOOKUP(H1334,'Species List'!A$2:J$202,8,0)</f>
        <v>NA</v>
      </c>
      <c r="S1334" s="44" t="str">
        <f>VLOOKUP(H1334,'Species List'!A$2:J$202,9,0)</f>
        <v>NA</v>
      </c>
      <c r="T1334" s="44">
        <f t="shared" si="145"/>
        <v>7.2640083583081712</v>
      </c>
      <c r="U1334" s="87" t="s">
        <v>450</v>
      </c>
      <c r="V1334" s="91">
        <f t="shared" si="149"/>
        <v>58.112066866465369</v>
      </c>
    </row>
    <row r="1335" spans="1:22" ht="16">
      <c r="A1335" s="35">
        <v>2019</v>
      </c>
      <c r="B1335" s="51">
        <v>43539</v>
      </c>
      <c r="C1335" s="38" t="s">
        <v>380</v>
      </c>
      <c r="D1335" s="38" t="s">
        <v>367</v>
      </c>
      <c r="E1335" s="38">
        <v>1</v>
      </c>
      <c r="F1335" s="52">
        <v>0.44027777777777799</v>
      </c>
      <c r="G1335" s="38">
        <v>28</v>
      </c>
      <c r="H1335" s="12" t="s">
        <v>234</v>
      </c>
      <c r="I1335" s="38" t="str">
        <f>VLOOKUP(H1335,'Species List'!A$2:J$202,2,0)</f>
        <v>Blue Chromis</v>
      </c>
      <c r="J1335" s="38" t="str">
        <f>VLOOKUP(H1335,'Species List'!A$2:J$202,3,0)</f>
        <v>Chromis cyanea</v>
      </c>
      <c r="K1335" s="38" t="str">
        <f>VLOOKUP(H1335,'Species List'!A$2:J$202,4,0)</f>
        <v>Pomacentridae</v>
      </c>
      <c r="L1335" s="38" t="str">
        <f>VLOOKUP(H1335,'Species List'!A$2:J$202,5,0)</f>
        <v>Planktivore</v>
      </c>
      <c r="M1335" s="59">
        <v>2</v>
      </c>
      <c r="N1335" s="59">
        <v>12</v>
      </c>
      <c r="O1335" s="59"/>
      <c r="P1335" s="44">
        <f>VLOOKUP(H1335,'Species List'!A$2:J$202,6,0)</f>
        <v>1.4789999999999999E-2</v>
      </c>
      <c r="Q1335" s="44">
        <f>VLOOKUP(H1335,'Species List'!A$2:J$202,7,0)</f>
        <v>2.98</v>
      </c>
      <c r="R1335" s="44" t="str">
        <f>VLOOKUP(H1335,'Species List'!A$2:J$202,8,0)</f>
        <v>NA</v>
      </c>
      <c r="S1335" s="44" t="str">
        <f>VLOOKUP(H1335,'Species List'!A$2:J$202,9,0)</f>
        <v>NA</v>
      </c>
      <c r="T1335" s="44">
        <f t="shared" si="145"/>
        <v>0.11669105359565421</v>
      </c>
      <c r="U1335" s="87" t="s">
        <v>450</v>
      </c>
      <c r="V1335" s="91">
        <f t="shared" si="149"/>
        <v>1.4002926431478504</v>
      </c>
    </row>
    <row r="1336" spans="1:22" ht="16">
      <c r="A1336" s="35">
        <v>2019</v>
      </c>
      <c r="B1336" s="51">
        <v>43539</v>
      </c>
      <c r="C1336" s="38" t="s">
        <v>380</v>
      </c>
      <c r="D1336" s="38" t="s">
        <v>367</v>
      </c>
      <c r="E1336" s="12">
        <v>2</v>
      </c>
      <c r="F1336" s="37">
        <v>0.44930555555555601</v>
      </c>
      <c r="G1336" s="38">
        <v>27</v>
      </c>
      <c r="H1336" s="12" t="s">
        <v>286</v>
      </c>
      <c r="I1336" s="38" t="str">
        <f>VLOOKUP(H1336,'Species List'!A$2:J$202,2,0)</f>
        <v>Schoolmaster snapper</v>
      </c>
      <c r="J1336" s="38" t="str">
        <f>VLOOKUP(H1336,'Species List'!A$2:J$202,3,0)</f>
        <v>Lutjanus apodus</v>
      </c>
      <c r="K1336" s="38" t="str">
        <f>VLOOKUP(H1336,'Species List'!A$2:J$202,4,0)</f>
        <v>Lutjanidae</v>
      </c>
      <c r="L1336" s="38" t="str">
        <f>VLOOKUP(H1336,'Species List'!A$2:J$202,5,0)</f>
        <v>Carnivore</v>
      </c>
      <c r="M1336" s="59">
        <v>40</v>
      </c>
      <c r="N1336" s="59">
        <v>1</v>
      </c>
      <c r="O1336" s="59"/>
      <c r="P1336" s="44">
        <f>VLOOKUP(H1336,'Species List'!A$2:J$202,6,0)</f>
        <v>1.413E-2</v>
      </c>
      <c r="Q1336" s="44">
        <f>VLOOKUP(H1336,'Species List'!A$2:J$202,7,0)</f>
        <v>2.98</v>
      </c>
      <c r="R1336" s="44" t="str">
        <f>VLOOKUP(H1336,'Species List'!A$2:J$202,8,0)</f>
        <v>NA</v>
      </c>
      <c r="S1336" s="44" t="str">
        <f>VLOOKUP(H1336,'Species List'!A$2:J$202,9,0)</f>
        <v>NA</v>
      </c>
      <c r="T1336" s="44">
        <f t="shared" si="145"/>
        <v>840.00319128069634</v>
      </c>
      <c r="U1336" s="87" t="s">
        <v>450</v>
      </c>
      <c r="V1336" s="91">
        <f t="shared" si="149"/>
        <v>840.00319128069634</v>
      </c>
    </row>
    <row r="1337" spans="1:22" ht="16">
      <c r="A1337" s="35">
        <v>2019</v>
      </c>
      <c r="B1337" s="51">
        <v>43539</v>
      </c>
      <c r="C1337" s="38" t="s">
        <v>380</v>
      </c>
      <c r="D1337" s="38" t="s">
        <v>367</v>
      </c>
      <c r="E1337" s="12">
        <v>2</v>
      </c>
      <c r="F1337" s="37">
        <v>0.44930555555555601</v>
      </c>
      <c r="G1337" s="38">
        <v>27</v>
      </c>
      <c r="H1337" s="12" t="s">
        <v>241</v>
      </c>
      <c r="I1337" s="38" t="str">
        <f>VLOOKUP(H1337,'Species List'!A$2:J$202,2,0)</f>
        <v>Caesar Grunt</v>
      </c>
      <c r="J1337" s="38" t="str">
        <f>VLOOKUP(H1337,'Species List'!A$2:J$202,3,0)</f>
        <v>Haemulon carbonarium</v>
      </c>
      <c r="K1337" s="38" t="str">
        <f>VLOOKUP(H1337,'Species List'!A$2:J$202,4,0)</f>
        <v>Haemulidae</v>
      </c>
      <c r="L1337" s="38" t="str">
        <f>VLOOKUP(H1337,'Species List'!A$2:J$202,5,0)</f>
        <v>Carnivore</v>
      </c>
      <c r="M1337" s="59">
        <v>25</v>
      </c>
      <c r="N1337" s="59">
        <v>1</v>
      </c>
      <c r="O1337" s="59"/>
      <c r="P1337" s="44">
        <f>VLOOKUP(H1337,'Species List'!A$2:J$202,6,0)</f>
        <v>1.738E-2</v>
      </c>
      <c r="Q1337" s="44">
        <f>VLOOKUP(H1337,'Species List'!A$2:J$202,7,0)</f>
        <v>2.98</v>
      </c>
      <c r="R1337" s="44" t="str">
        <f>VLOOKUP(H1337,'Species List'!A$2:J$202,8,0)</f>
        <v>NA</v>
      </c>
      <c r="S1337" s="44" t="str">
        <f>VLOOKUP(H1337,'Species List'!A$2:J$202,9,0)</f>
        <v>NA</v>
      </c>
      <c r="T1337" s="44">
        <f t="shared" si="145"/>
        <v>254.630837196172</v>
      </c>
      <c r="U1337" s="87" t="s">
        <v>450</v>
      </c>
      <c r="V1337" s="91">
        <f t="shared" si="149"/>
        <v>254.630837196172</v>
      </c>
    </row>
    <row r="1338" spans="1:22" ht="16">
      <c r="A1338" s="35">
        <v>2019</v>
      </c>
      <c r="B1338" s="51">
        <v>43539</v>
      </c>
      <c r="C1338" s="38" t="s">
        <v>380</v>
      </c>
      <c r="D1338" s="38" t="s">
        <v>367</v>
      </c>
      <c r="E1338" s="12">
        <v>2</v>
      </c>
      <c r="F1338" s="37">
        <v>0.44930555555555601</v>
      </c>
      <c r="G1338" s="38">
        <v>27</v>
      </c>
      <c r="H1338" s="12" t="s">
        <v>256</v>
      </c>
      <c r="I1338" s="38" t="str">
        <f>VLOOKUP(H1338,'Species List'!A$2:J$202,2,0)</f>
        <v>Graysby</v>
      </c>
      <c r="J1338" s="38" t="str">
        <f>VLOOKUP(H1338,'Species List'!A$2:J$202,3,0)</f>
        <v>Cephalopholis cruentata</v>
      </c>
      <c r="K1338" s="38" t="str">
        <f>VLOOKUP(H1338,'Species List'!A$2:J$202,4,0)</f>
        <v>Serranidae</v>
      </c>
      <c r="L1338" s="38" t="str">
        <f>VLOOKUP(H1338,'Species List'!A$2:J$202,5,0)</f>
        <v>Carnivore</v>
      </c>
      <c r="M1338" s="59">
        <v>14</v>
      </c>
      <c r="N1338" s="59">
        <v>1</v>
      </c>
      <c r="O1338" s="59"/>
      <c r="P1338" s="44">
        <f>VLOOKUP(H1338,'Species List'!A$2:J$202,6,0)</f>
        <v>1.1220000000000001E-2</v>
      </c>
      <c r="Q1338" s="44">
        <f>VLOOKUP(H1338,'Species List'!A$2:J$202,7,0)</f>
        <v>3.07</v>
      </c>
      <c r="R1338" s="44" t="str">
        <f>VLOOKUP(H1338,'Species List'!A$2:J$202,8,0)</f>
        <v>NA</v>
      </c>
      <c r="S1338" s="44" t="str">
        <f>VLOOKUP(H1338,'Species List'!A$2:J$202,9,0)</f>
        <v>NA</v>
      </c>
      <c r="T1338" s="44">
        <f t="shared" si="145"/>
        <v>37.034452314396681</v>
      </c>
      <c r="U1338" s="87" t="s">
        <v>450</v>
      </c>
      <c r="V1338" s="91">
        <f t="shared" si="149"/>
        <v>37.034452314396681</v>
      </c>
    </row>
    <row r="1339" spans="1:22" ht="16">
      <c r="A1339" s="35">
        <v>2019</v>
      </c>
      <c r="B1339" s="51">
        <v>43539</v>
      </c>
      <c r="C1339" s="38" t="s">
        <v>380</v>
      </c>
      <c r="D1339" s="38" t="s">
        <v>367</v>
      </c>
      <c r="E1339" s="12">
        <v>2</v>
      </c>
      <c r="F1339" s="37">
        <v>0.44930555555555601</v>
      </c>
      <c r="G1339" s="38">
        <v>27</v>
      </c>
      <c r="H1339" s="12" t="s">
        <v>233</v>
      </c>
      <c r="I1339" s="38" t="str">
        <f>VLOOKUP(H1339,'Species List'!A$2:J$202,2,0)</f>
        <v>Blackbar soldierfish</v>
      </c>
      <c r="J1339" s="38" t="str">
        <f>VLOOKUP(H1339,'Species List'!A$2:J$202,3,0)</f>
        <v xml:space="preserve">Myripristis jacobus </v>
      </c>
      <c r="K1339" s="38" t="str">
        <f>VLOOKUP(H1339,'Species List'!A$2:J$202,4,0)</f>
        <v>Holocentridae</v>
      </c>
      <c r="L1339" s="38" t="str">
        <f>VLOOKUP(H1339,'Species List'!A$2:J$202,5,0)</f>
        <v>Carnivore</v>
      </c>
      <c r="M1339" s="59">
        <v>13</v>
      </c>
      <c r="N1339" s="59">
        <v>1</v>
      </c>
      <c r="O1339" s="59"/>
      <c r="P1339" s="44">
        <f>VLOOKUP(H1339,'Species List'!A$2:J$202,6,0)</f>
        <v>1.2019999999999999E-2</v>
      </c>
      <c r="Q1339" s="44">
        <f>VLOOKUP(H1339,'Species List'!A$2:J$202,7,0)</f>
        <v>3.06</v>
      </c>
      <c r="R1339" s="44" t="str">
        <f>VLOOKUP(H1339,'Species List'!A$2:J$202,8,0)</f>
        <v>NA</v>
      </c>
      <c r="S1339" s="44" t="str">
        <f>VLOOKUP(H1339,'Species List'!A$2:J$202,9,0)</f>
        <v>NA</v>
      </c>
      <c r="T1339" s="44">
        <f t="shared" si="145"/>
        <v>30.801447448523515</v>
      </c>
      <c r="U1339" s="87" t="s">
        <v>450</v>
      </c>
      <c r="V1339" s="91">
        <f t="shared" si="149"/>
        <v>30.801447448523515</v>
      </c>
    </row>
    <row r="1340" spans="1:22" ht="16">
      <c r="A1340" s="35">
        <v>2019</v>
      </c>
      <c r="B1340" s="51">
        <v>43539</v>
      </c>
      <c r="C1340" s="38" t="s">
        <v>380</v>
      </c>
      <c r="D1340" s="38" t="s">
        <v>367</v>
      </c>
      <c r="E1340" s="12">
        <v>2</v>
      </c>
      <c r="F1340" s="37">
        <v>0.44930555555555601</v>
      </c>
      <c r="G1340" s="38">
        <v>27</v>
      </c>
      <c r="H1340" s="12" t="s">
        <v>310</v>
      </c>
      <c r="I1340" s="38" t="str">
        <f>VLOOKUP(H1340,'Species List'!A$2:J$202,2,0)</f>
        <v>Yellowhead Wrasse</v>
      </c>
      <c r="J1340" s="38" t="str">
        <f>VLOOKUP(H1340,'Species List'!A$2:J$202,3,0)</f>
        <v>Halichoeres garnoti</v>
      </c>
      <c r="K1340" s="38" t="str">
        <f>VLOOKUP(H1340,'Species List'!A$2:J$202,4,0)</f>
        <v>Labridae</v>
      </c>
      <c r="L1340" s="38" t="str">
        <f>VLOOKUP(H1340,'Species List'!A$2:J$202,5,0)</f>
        <v>Carnivore</v>
      </c>
      <c r="M1340" s="59">
        <v>5</v>
      </c>
      <c r="N1340" s="59">
        <v>1</v>
      </c>
      <c r="O1340" s="59"/>
      <c r="P1340" s="44">
        <f>VLOOKUP(H1340,'Species List'!A$2:J$202,6,0)</f>
        <v>0.01</v>
      </c>
      <c r="Q1340" s="44">
        <f>VLOOKUP(H1340,'Species List'!A$2:J$202,7,0)</f>
        <v>3.13</v>
      </c>
      <c r="R1340" s="44" t="str">
        <f>VLOOKUP(H1340,'Species List'!A$2:J$202,8,0)</f>
        <v>NA</v>
      </c>
      <c r="S1340" s="44" t="str">
        <f>VLOOKUP(H1340,'Species List'!A$2:J$202,9,0)</f>
        <v>NA</v>
      </c>
      <c r="T1340" s="44">
        <f t="shared" si="145"/>
        <v>1.540905884130453</v>
      </c>
      <c r="U1340" s="87" t="s">
        <v>450</v>
      </c>
      <c r="V1340" s="91">
        <f t="shared" si="149"/>
        <v>1.540905884130453</v>
      </c>
    </row>
    <row r="1341" spans="1:22" ht="16">
      <c r="A1341" s="35">
        <v>2019</v>
      </c>
      <c r="B1341" s="51">
        <v>43539</v>
      </c>
      <c r="C1341" s="38" t="s">
        <v>380</v>
      </c>
      <c r="D1341" s="38" t="s">
        <v>367</v>
      </c>
      <c r="E1341" s="12">
        <v>2</v>
      </c>
      <c r="F1341" s="37">
        <v>0.44930555555555601</v>
      </c>
      <c r="G1341" s="38">
        <v>27</v>
      </c>
      <c r="H1341" s="12" t="s">
        <v>310</v>
      </c>
      <c r="I1341" s="38" t="str">
        <f>VLOOKUP(H1341,'Species List'!A$2:J$202,2,0)</f>
        <v>Yellowhead Wrasse</v>
      </c>
      <c r="J1341" s="38" t="str">
        <f>VLOOKUP(H1341,'Species List'!A$2:J$202,3,0)</f>
        <v>Halichoeres garnoti</v>
      </c>
      <c r="K1341" s="38" t="str">
        <f>VLOOKUP(H1341,'Species List'!A$2:J$202,4,0)</f>
        <v>Labridae</v>
      </c>
      <c r="L1341" s="38" t="str">
        <f>VLOOKUP(H1341,'Species List'!A$2:J$202,5,0)</f>
        <v>Carnivore</v>
      </c>
      <c r="M1341" s="59">
        <v>3</v>
      </c>
      <c r="N1341" s="59">
        <v>1</v>
      </c>
      <c r="O1341" s="59"/>
      <c r="P1341" s="44">
        <f>VLOOKUP(H1341,'Species List'!A$2:J$202,6,0)</f>
        <v>0.01</v>
      </c>
      <c r="Q1341" s="44">
        <f>VLOOKUP(H1341,'Species List'!A$2:J$202,7,0)</f>
        <v>3.13</v>
      </c>
      <c r="R1341" s="44" t="str">
        <f>VLOOKUP(H1341,'Species List'!A$2:J$202,8,0)</f>
        <v>NA</v>
      </c>
      <c r="S1341" s="44" t="str">
        <f>VLOOKUP(H1341,'Species List'!A$2:J$202,9,0)</f>
        <v>NA</v>
      </c>
      <c r="T1341" s="44">
        <f t="shared" si="145"/>
        <v>0.3114508548769428</v>
      </c>
      <c r="U1341" s="87" t="s">
        <v>450</v>
      </c>
      <c r="V1341" s="91">
        <f t="shared" si="149"/>
        <v>0.3114508548769428</v>
      </c>
    </row>
    <row r="1342" spans="1:22" ht="16">
      <c r="A1342" s="35">
        <v>2019</v>
      </c>
      <c r="B1342" s="51">
        <v>43539</v>
      </c>
      <c r="C1342" s="38" t="s">
        <v>380</v>
      </c>
      <c r="D1342" s="38" t="s">
        <v>367</v>
      </c>
      <c r="E1342" s="12">
        <v>2</v>
      </c>
      <c r="F1342" s="37">
        <v>0.44930555555555601</v>
      </c>
      <c r="G1342" s="38">
        <v>27</v>
      </c>
      <c r="H1342" s="12" t="s">
        <v>238</v>
      </c>
      <c r="I1342" s="38" t="str">
        <f>VLOOKUP(H1342,'Species List'!A$2:J$202,2,0)</f>
        <v>Bluehead Wrasse</v>
      </c>
      <c r="J1342" s="38" t="str">
        <f>VLOOKUP(H1342,'Species List'!A$2:J$202,3,0)</f>
        <v>Thalassoma bifasciatum</v>
      </c>
      <c r="K1342" s="38" t="str">
        <f>VLOOKUP(H1342,'Species List'!A$2:J$202,4,0)</f>
        <v>Labridae</v>
      </c>
      <c r="L1342" s="38" t="str">
        <f>VLOOKUP(H1342,'Species List'!A$2:J$202,5,0)</f>
        <v>Carnivore</v>
      </c>
      <c r="M1342" s="59">
        <v>10</v>
      </c>
      <c r="N1342" s="59">
        <v>1</v>
      </c>
      <c r="O1342" s="59"/>
      <c r="P1342" s="44">
        <f>VLOOKUP(H1342,'Species List'!A$2:J$202,6,0)</f>
        <v>8.9099999999999995E-3</v>
      </c>
      <c r="Q1342" s="44">
        <f>VLOOKUP(H1342,'Species List'!A$2:J$202,7,0)</f>
        <v>3.01</v>
      </c>
      <c r="R1342" s="44" t="str">
        <f>VLOOKUP(H1342,'Species List'!A$2:J$202,8,0)</f>
        <v>NA</v>
      </c>
      <c r="S1342" s="44" t="str">
        <f>VLOOKUP(H1342,'Species List'!A$2:J$202,9,0)</f>
        <v>NA</v>
      </c>
      <c r="T1342" s="44">
        <f t="shared" si="145"/>
        <v>9.1175405612215243</v>
      </c>
      <c r="U1342" s="87" t="s">
        <v>450</v>
      </c>
      <c r="V1342" s="91">
        <f t="shared" si="149"/>
        <v>9.1175405612215243</v>
      </c>
    </row>
    <row r="1343" spans="1:22" ht="16">
      <c r="A1343" s="35">
        <v>2019</v>
      </c>
      <c r="B1343" s="51">
        <v>43539</v>
      </c>
      <c r="C1343" s="38" t="s">
        <v>380</v>
      </c>
      <c r="D1343" s="38" t="s">
        <v>367</v>
      </c>
      <c r="E1343" s="12">
        <v>2</v>
      </c>
      <c r="F1343" s="37">
        <v>0.44930555555555601</v>
      </c>
      <c r="G1343" s="38">
        <v>27</v>
      </c>
      <c r="H1343" s="12" t="s">
        <v>381</v>
      </c>
      <c r="I1343" s="38" t="str">
        <f>VLOOKUP(H1343,'Species List'!A$2:J$202,2,0)</f>
        <v>Longjaw squirrelfish</v>
      </c>
      <c r="J1343" s="38" t="str">
        <f>VLOOKUP(H1343,'Species List'!A$2:J$202,3,0)</f>
        <v>Neoniphon marianus</v>
      </c>
      <c r="K1343" s="38" t="str">
        <f>VLOOKUP(H1343,'Species List'!A$2:J$202,4,0)</f>
        <v>Holocentridae</v>
      </c>
      <c r="L1343" s="38" t="str">
        <f>VLOOKUP(H1343,'Species List'!A$2:J$202,5,0)</f>
        <v>Carnivore</v>
      </c>
      <c r="M1343" s="59">
        <v>15</v>
      </c>
      <c r="N1343" s="59">
        <v>1</v>
      </c>
      <c r="O1343" s="59"/>
      <c r="P1343" s="44">
        <f>VLOOKUP(H1343,'Species List'!A$2:J$202,6,0)</f>
        <v>1.549E-2</v>
      </c>
      <c r="Q1343" s="44">
        <f>VLOOKUP(H1343,'Species List'!A$2:J$202,7,0)</f>
        <v>2.98</v>
      </c>
      <c r="R1343" s="44" t="str">
        <f>VLOOKUP(H1343,'Species List'!A$2:J$202,8,0)</f>
        <v>NA</v>
      </c>
      <c r="S1343" s="44" t="str">
        <f>VLOOKUP(H1343,'Species List'!A$2:J$202,9,0)</f>
        <v>NA</v>
      </c>
      <c r="T1343" s="44">
        <f t="shared" si="145"/>
        <v>49.52259225934101</v>
      </c>
      <c r="U1343" s="87" t="s">
        <v>450</v>
      </c>
      <c r="V1343" s="91">
        <f t="shared" si="149"/>
        <v>49.52259225934101</v>
      </c>
    </row>
    <row r="1344" spans="1:22" ht="16">
      <c r="A1344" s="35">
        <v>2019</v>
      </c>
      <c r="B1344" s="51">
        <v>43539</v>
      </c>
      <c r="C1344" s="38" t="s">
        <v>380</v>
      </c>
      <c r="D1344" s="38" t="s">
        <v>367</v>
      </c>
      <c r="E1344" s="12">
        <v>2</v>
      </c>
      <c r="F1344" s="37">
        <v>0.44930555555555601</v>
      </c>
      <c r="G1344" s="38">
        <v>27</v>
      </c>
      <c r="H1344" s="12" t="s">
        <v>373</v>
      </c>
      <c r="I1344" s="38" t="str">
        <f>VLOOKUP(H1344,'Species List'!A$2:J$202,2,0)</f>
        <v>Goatfish</v>
      </c>
      <c r="J1344" s="38" t="str">
        <f>VLOOKUP(H1344,'Species List'!A$2:J$202,3,0)</f>
        <v>Mulloidichthys martinicus</v>
      </c>
      <c r="K1344" s="38" t="str">
        <f>VLOOKUP(H1344,'Species List'!A$2:J$202,4,0)</f>
        <v>Mullidae</v>
      </c>
      <c r="L1344" s="38" t="str">
        <f>VLOOKUP(H1344,'Species List'!A$2:J$202,5,0)</f>
        <v>Carnivore</v>
      </c>
      <c r="M1344" s="59">
        <v>15</v>
      </c>
      <c r="N1344" s="59">
        <v>1</v>
      </c>
      <c r="O1344" s="59"/>
      <c r="P1344" s="44">
        <f>VLOOKUP(H1344,'Species List'!A$2:J$202,6,0)</f>
        <v>9.7699999999999992E-3</v>
      </c>
      <c r="Q1344" s="44">
        <f>VLOOKUP(H1344,'Species List'!A$2:J$202,7,0)</f>
        <v>3.12</v>
      </c>
      <c r="R1344" s="44" t="str">
        <f>VLOOKUP(H1344,'Species List'!A$2:J$202,8,0)</f>
        <v>NA</v>
      </c>
      <c r="S1344" s="44" t="str">
        <f>VLOOKUP(H1344,'Species List'!A$2:J$202,9,0)</f>
        <v>NA</v>
      </c>
      <c r="T1344" s="44">
        <f t="shared" si="145"/>
        <v>45.635129993427114</v>
      </c>
      <c r="U1344" s="87" t="s">
        <v>450</v>
      </c>
      <c r="V1344" s="91">
        <f t="shared" si="149"/>
        <v>45.635129993427114</v>
      </c>
    </row>
    <row r="1345" spans="1:22" ht="16">
      <c r="A1345" s="35">
        <v>2019</v>
      </c>
      <c r="B1345" s="51">
        <v>43539</v>
      </c>
      <c r="C1345" s="38" t="s">
        <v>380</v>
      </c>
      <c r="D1345" s="38" t="s">
        <v>367</v>
      </c>
      <c r="E1345" s="12">
        <v>2</v>
      </c>
      <c r="F1345" s="37">
        <v>0.44930555555555601</v>
      </c>
      <c r="G1345" s="38">
        <v>27</v>
      </c>
      <c r="H1345" s="12" t="s">
        <v>256</v>
      </c>
      <c r="I1345" s="38" t="str">
        <f>VLOOKUP(H1345,'Species List'!A$2:J$202,2,0)</f>
        <v>Graysby</v>
      </c>
      <c r="J1345" s="38" t="str">
        <f>VLOOKUP(H1345,'Species List'!A$2:J$202,3,0)</f>
        <v>Cephalopholis cruentata</v>
      </c>
      <c r="K1345" s="38" t="str">
        <f>VLOOKUP(H1345,'Species List'!A$2:J$202,4,0)</f>
        <v>Serranidae</v>
      </c>
      <c r="L1345" s="38" t="str">
        <f>VLOOKUP(H1345,'Species List'!A$2:J$202,5,0)</f>
        <v>Carnivore</v>
      </c>
      <c r="M1345" s="59">
        <v>16</v>
      </c>
      <c r="N1345" s="59">
        <v>1</v>
      </c>
      <c r="O1345" s="59"/>
      <c r="P1345" s="44">
        <f>VLOOKUP(H1345,'Species List'!A$2:J$202,6,0)</f>
        <v>1.1220000000000001E-2</v>
      </c>
      <c r="Q1345" s="44">
        <f>VLOOKUP(H1345,'Species List'!A$2:J$202,7,0)</f>
        <v>3.07</v>
      </c>
      <c r="R1345" s="44" t="str">
        <f>VLOOKUP(H1345,'Species List'!A$2:J$202,8,0)</f>
        <v>NA</v>
      </c>
      <c r="S1345" s="44" t="str">
        <f>VLOOKUP(H1345,'Species List'!A$2:J$202,9,0)</f>
        <v>NA</v>
      </c>
      <c r="T1345" s="44">
        <f t="shared" si="145"/>
        <v>55.800900005529286</v>
      </c>
      <c r="U1345" s="87" t="s">
        <v>450</v>
      </c>
      <c r="V1345" s="91">
        <f t="shared" si="149"/>
        <v>55.800900005529286</v>
      </c>
    </row>
    <row r="1346" spans="1:22" ht="16">
      <c r="A1346" s="35">
        <v>2019</v>
      </c>
      <c r="B1346" s="51">
        <v>43539</v>
      </c>
      <c r="C1346" s="38" t="s">
        <v>380</v>
      </c>
      <c r="D1346" s="38" t="s">
        <v>367</v>
      </c>
      <c r="E1346" s="12">
        <v>2</v>
      </c>
      <c r="F1346" s="37">
        <v>0.44930555555555601</v>
      </c>
      <c r="G1346" s="38">
        <v>27</v>
      </c>
      <c r="H1346" s="12" t="s">
        <v>310</v>
      </c>
      <c r="I1346" s="38" t="str">
        <f>VLOOKUP(H1346,'Species List'!A$2:J$202,2,0)</f>
        <v>Yellowhead Wrasse</v>
      </c>
      <c r="J1346" s="38" t="str">
        <f>VLOOKUP(H1346,'Species List'!A$2:J$202,3,0)</f>
        <v>Halichoeres garnoti</v>
      </c>
      <c r="K1346" s="38" t="str">
        <f>VLOOKUP(H1346,'Species List'!A$2:J$202,4,0)</f>
        <v>Labridae</v>
      </c>
      <c r="L1346" s="38" t="str">
        <f>VLOOKUP(H1346,'Species List'!A$2:J$202,5,0)</f>
        <v>Carnivore</v>
      </c>
      <c r="M1346" s="59">
        <v>3</v>
      </c>
      <c r="N1346" s="59">
        <v>1</v>
      </c>
      <c r="O1346" s="59"/>
      <c r="P1346" s="44">
        <f>VLOOKUP(H1346,'Species List'!A$2:J$202,6,0)</f>
        <v>0.01</v>
      </c>
      <c r="Q1346" s="44">
        <f>VLOOKUP(H1346,'Species List'!A$2:J$202,7,0)</f>
        <v>3.13</v>
      </c>
      <c r="R1346" s="44" t="str">
        <f>VLOOKUP(H1346,'Species List'!A$2:J$202,8,0)</f>
        <v>NA</v>
      </c>
      <c r="S1346" s="44" t="str">
        <f>VLOOKUP(H1346,'Species List'!A$2:J$202,9,0)</f>
        <v>NA</v>
      </c>
      <c r="T1346" s="44">
        <f t="shared" ref="T1346:T1409" si="150">P1346*M1346^Q1346</f>
        <v>0.3114508548769428</v>
      </c>
      <c r="U1346" s="87" t="s">
        <v>450</v>
      </c>
      <c r="V1346" s="91">
        <f t="shared" si="149"/>
        <v>0.3114508548769428</v>
      </c>
    </row>
    <row r="1347" spans="1:22" ht="16">
      <c r="A1347" s="35">
        <v>2019</v>
      </c>
      <c r="B1347" s="51">
        <v>43539</v>
      </c>
      <c r="C1347" s="38" t="s">
        <v>380</v>
      </c>
      <c r="D1347" s="38" t="s">
        <v>367</v>
      </c>
      <c r="E1347" s="12">
        <v>2</v>
      </c>
      <c r="F1347" s="37">
        <v>0.44930555555555601</v>
      </c>
      <c r="G1347" s="38">
        <v>27</v>
      </c>
      <c r="H1347" s="12" t="s">
        <v>310</v>
      </c>
      <c r="I1347" s="38" t="str">
        <f>VLOOKUP(H1347,'Species List'!A$2:J$202,2,0)</f>
        <v>Yellowhead Wrasse</v>
      </c>
      <c r="J1347" s="38" t="str">
        <f>VLOOKUP(H1347,'Species List'!A$2:J$202,3,0)</f>
        <v>Halichoeres garnoti</v>
      </c>
      <c r="K1347" s="38" t="str">
        <f>VLOOKUP(H1347,'Species List'!A$2:J$202,4,0)</f>
        <v>Labridae</v>
      </c>
      <c r="L1347" s="38" t="str">
        <f>VLOOKUP(H1347,'Species List'!A$2:J$202,5,0)</f>
        <v>Carnivore</v>
      </c>
      <c r="M1347" s="59">
        <v>10</v>
      </c>
      <c r="N1347" s="59">
        <v>1</v>
      </c>
      <c r="O1347" s="59"/>
      <c r="P1347" s="44">
        <f>VLOOKUP(H1347,'Species List'!A$2:J$202,6,0)</f>
        <v>0.01</v>
      </c>
      <c r="Q1347" s="44">
        <f>VLOOKUP(H1347,'Species List'!A$2:J$202,7,0)</f>
        <v>3.13</v>
      </c>
      <c r="R1347" s="44" t="str">
        <f>VLOOKUP(H1347,'Species List'!A$2:J$202,8,0)</f>
        <v>NA</v>
      </c>
      <c r="S1347" s="44" t="str">
        <f>VLOOKUP(H1347,'Species List'!A$2:J$202,9,0)</f>
        <v>NA</v>
      </c>
      <c r="T1347" s="44">
        <f t="shared" si="150"/>
        <v>13.48962882591654</v>
      </c>
      <c r="U1347" s="87" t="s">
        <v>450</v>
      </c>
      <c r="V1347" s="91">
        <f t="shared" si="149"/>
        <v>13.48962882591654</v>
      </c>
    </row>
    <row r="1348" spans="1:22" ht="16">
      <c r="A1348" s="35">
        <v>2019</v>
      </c>
      <c r="B1348" s="51">
        <v>43539</v>
      </c>
      <c r="C1348" s="38" t="s">
        <v>380</v>
      </c>
      <c r="D1348" s="38" t="s">
        <v>367</v>
      </c>
      <c r="E1348" s="12">
        <v>2</v>
      </c>
      <c r="F1348" s="37">
        <v>0.44930555555555601</v>
      </c>
      <c r="G1348" s="38">
        <v>27</v>
      </c>
      <c r="H1348" s="12" t="s">
        <v>373</v>
      </c>
      <c r="I1348" s="38" t="str">
        <f>VLOOKUP(H1348,'Species List'!A$2:J$202,2,0)</f>
        <v>Goatfish</v>
      </c>
      <c r="J1348" s="38" t="str">
        <f>VLOOKUP(H1348,'Species List'!A$2:J$202,3,0)</f>
        <v>Mulloidichthys martinicus</v>
      </c>
      <c r="K1348" s="38" t="str">
        <f>VLOOKUP(H1348,'Species List'!A$2:J$202,4,0)</f>
        <v>Mullidae</v>
      </c>
      <c r="L1348" s="38" t="str">
        <f>VLOOKUP(H1348,'Species List'!A$2:J$202,5,0)</f>
        <v>Carnivore</v>
      </c>
      <c r="M1348" s="59">
        <v>19</v>
      </c>
      <c r="N1348" s="59">
        <v>3</v>
      </c>
      <c r="O1348" s="59"/>
      <c r="P1348" s="44">
        <f>VLOOKUP(H1348,'Species List'!A$2:J$202,6,0)</f>
        <v>9.7699999999999992E-3</v>
      </c>
      <c r="Q1348" s="44">
        <f>VLOOKUP(H1348,'Species List'!A$2:J$202,7,0)</f>
        <v>3.12</v>
      </c>
      <c r="R1348" s="44" t="str">
        <f>VLOOKUP(H1348,'Species List'!A$2:J$202,8,0)</f>
        <v>NA</v>
      </c>
      <c r="S1348" s="44" t="str">
        <f>VLOOKUP(H1348,'Species List'!A$2:J$202,9,0)</f>
        <v>NA</v>
      </c>
      <c r="T1348" s="44">
        <f t="shared" si="150"/>
        <v>95.4126149670996</v>
      </c>
      <c r="U1348" s="87" t="s">
        <v>450</v>
      </c>
      <c r="V1348" s="91">
        <f t="shared" si="149"/>
        <v>286.23784490129879</v>
      </c>
    </row>
    <row r="1349" spans="1:22" ht="16">
      <c r="A1349" s="35">
        <v>2019</v>
      </c>
      <c r="B1349" s="51">
        <v>43539</v>
      </c>
      <c r="C1349" s="38" t="s">
        <v>380</v>
      </c>
      <c r="D1349" s="38" t="s">
        <v>367</v>
      </c>
      <c r="E1349" s="12">
        <v>2</v>
      </c>
      <c r="F1349" s="37">
        <v>0.44930555555555601</v>
      </c>
      <c r="G1349" s="38">
        <v>27</v>
      </c>
      <c r="H1349" s="12" t="s">
        <v>292</v>
      </c>
      <c r="I1349" s="38" t="str">
        <f>VLOOKUP(H1349,'Species List'!A$2:J$202,2,0)</f>
        <v>Smallmouth Grunt</v>
      </c>
      <c r="J1349" s="38" t="str">
        <f>VLOOKUP(H1349,'Species List'!A$2:J$202,3,0)</f>
        <v>Haemulon chrysargyreum</v>
      </c>
      <c r="K1349" s="38" t="str">
        <f>VLOOKUP(H1349,'Species List'!A$2:J$202,4,0)</f>
        <v>Haemulidae</v>
      </c>
      <c r="L1349" s="38" t="str">
        <f>VLOOKUP(H1349,'Species List'!A$2:J$202,5,0)</f>
        <v>Carnivore</v>
      </c>
      <c r="M1349" s="59">
        <v>18</v>
      </c>
      <c r="N1349" s="59">
        <v>1</v>
      </c>
      <c r="O1349" s="59"/>
      <c r="P1349" s="44">
        <f>VLOOKUP(H1349,'Species List'!A$2:J$202,6,0)</f>
        <v>1.259E-2</v>
      </c>
      <c r="Q1349" s="44">
        <f>VLOOKUP(H1349,'Species List'!A$2:J$202,7,0)</f>
        <v>2.99</v>
      </c>
      <c r="R1349" s="44" t="str">
        <f>VLOOKUP(H1349,'Species List'!A$2:J$202,8,0)</f>
        <v>NA</v>
      </c>
      <c r="S1349" s="44" t="str">
        <f>VLOOKUP(H1349,'Species List'!A$2:J$202,9,0)</f>
        <v>NA</v>
      </c>
      <c r="T1349" s="44">
        <f t="shared" si="150"/>
        <v>71.333005117288693</v>
      </c>
      <c r="U1349" s="87" t="s">
        <v>450</v>
      </c>
      <c r="V1349" s="91">
        <f t="shared" si="149"/>
        <v>71.333005117288693</v>
      </c>
    </row>
    <row r="1350" spans="1:22" ht="16">
      <c r="A1350" s="35">
        <v>2019</v>
      </c>
      <c r="B1350" s="51">
        <v>43539</v>
      </c>
      <c r="C1350" s="38" t="s">
        <v>380</v>
      </c>
      <c r="D1350" s="38" t="s">
        <v>367</v>
      </c>
      <c r="E1350" s="12">
        <v>2</v>
      </c>
      <c r="F1350" s="37">
        <v>0.44930555555555601</v>
      </c>
      <c r="G1350" s="38">
        <v>27</v>
      </c>
      <c r="H1350" s="12" t="s">
        <v>253</v>
      </c>
      <c r="I1350" s="38" t="str">
        <f>VLOOKUP(H1350,'Species List'!A$2:J$202,2,0)</f>
        <v>French Grunt</v>
      </c>
      <c r="J1350" s="38" t="str">
        <f>VLOOKUP(H1350,'Species List'!A$2:J$202,3,0)</f>
        <v>Haemulon flavolineatum</v>
      </c>
      <c r="K1350" s="38" t="str">
        <f>VLOOKUP(H1350,'Species List'!A$2:J$202,4,0)</f>
        <v>Haemulidae</v>
      </c>
      <c r="L1350" s="38" t="str">
        <f>VLOOKUP(H1350,'Species List'!A$2:J$202,5,0)</f>
        <v>Carnivore</v>
      </c>
      <c r="M1350" s="59">
        <v>17</v>
      </c>
      <c r="N1350" s="59">
        <v>1</v>
      </c>
      <c r="O1350" s="59"/>
      <c r="P1350" s="44">
        <f>VLOOKUP(H1350,'Species List'!A$2:J$202,6,0)</f>
        <v>1.349E-2</v>
      </c>
      <c r="Q1350" s="44">
        <f>VLOOKUP(H1350,'Species List'!A$2:J$202,7,0)</f>
        <v>3</v>
      </c>
      <c r="R1350" s="44" t="str">
        <f>VLOOKUP(H1350,'Species List'!A$2:J$202,8,0)</f>
        <v>NA</v>
      </c>
      <c r="S1350" s="44" t="str">
        <f>VLOOKUP(H1350,'Species List'!A$2:J$202,9,0)</f>
        <v>NA</v>
      </c>
      <c r="T1350" s="44">
        <f t="shared" si="150"/>
        <v>66.27637</v>
      </c>
      <c r="U1350" s="87" t="s">
        <v>450</v>
      </c>
      <c r="V1350" s="91">
        <f t="shared" si="149"/>
        <v>66.27637</v>
      </c>
    </row>
    <row r="1351" spans="1:22" ht="16">
      <c r="A1351" s="35">
        <v>2019</v>
      </c>
      <c r="B1351" s="51">
        <v>43539</v>
      </c>
      <c r="C1351" s="38" t="s">
        <v>380</v>
      </c>
      <c r="D1351" s="38" t="s">
        <v>367</v>
      </c>
      <c r="E1351" s="12">
        <v>2</v>
      </c>
      <c r="F1351" s="37">
        <v>0.44930555555555601</v>
      </c>
      <c r="G1351" s="38">
        <v>27</v>
      </c>
      <c r="H1351" s="12" t="s">
        <v>238</v>
      </c>
      <c r="I1351" s="38" t="str">
        <f>VLOOKUP(H1351,'Species List'!A$2:J$202,2,0)</f>
        <v>Bluehead Wrasse</v>
      </c>
      <c r="J1351" s="38" t="str">
        <f>VLOOKUP(H1351,'Species List'!A$2:J$202,3,0)</f>
        <v>Thalassoma bifasciatum</v>
      </c>
      <c r="K1351" s="38" t="str">
        <f>VLOOKUP(H1351,'Species List'!A$2:J$202,4,0)</f>
        <v>Labridae</v>
      </c>
      <c r="L1351" s="38" t="str">
        <f>VLOOKUP(H1351,'Species List'!A$2:J$202,5,0)</f>
        <v>Carnivore</v>
      </c>
      <c r="M1351" s="59">
        <v>3</v>
      </c>
      <c r="N1351" s="59">
        <v>5</v>
      </c>
      <c r="O1351" s="59"/>
      <c r="P1351" s="44">
        <f>VLOOKUP(H1351,'Species List'!A$2:J$202,6,0)</f>
        <v>8.9099999999999995E-3</v>
      </c>
      <c r="Q1351" s="44">
        <f>VLOOKUP(H1351,'Species List'!A$2:J$202,7,0)</f>
        <v>3.01</v>
      </c>
      <c r="R1351" s="44" t="str">
        <f>VLOOKUP(H1351,'Species List'!A$2:J$202,8,0)</f>
        <v>NA</v>
      </c>
      <c r="S1351" s="44" t="str">
        <f>VLOOKUP(H1351,'Species List'!A$2:J$202,9,0)</f>
        <v>NA</v>
      </c>
      <c r="T1351" s="44">
        <f t="shared" si="150"/>
        <v>0.24322750267948948</v>
      </c>
      <c r="U1351" s="87" t="s">
        <v>450</v>
      </c>
      <c r="V1351" s="91">
        <f t="shared" si="149"/>
        <v>1.2161375133974475</v>
      </c>
    </row>
    <row r="1352" spans="1:22" ht="16">
      <c r="A1352" s="35">
        <v>2019</v>
      </c>
      <c r="B1352" s="51">
        <v>43539</v>
      </c>
      <c r="C1352" s="38" t="s">
        <v>380</v>
      </c>
      <c r="D1352" s="38" t="s">
        <v>367</v>
      </c>
      <c r="E1352" s="12">
        <v>2</v>
      </c>
      <c r="F1352" s="37">
        <v>0.44930555555555601</v>
      </c>
      <c r="G1352" s="38">
        <v>27</v>
      </c>
      <c r="H1352" s="12" t="s">
        <v>238</v>
      </c>
      <c r="I1352" s="38" t="str">
        <f>VLOOKUP(H1352,'Species List'!A$2:J$202,2,0)</f>
        <v>Bluehead Wrasse</v>
      </c>
      <c r="J1352" s="38" t="str">
        <f>VLOOKUP(H1352,'Species List'!A$2:J$202,3,0)</f>
        <v>Thalassoma bifasciatum</v>
      </c>
      <c r="K1352" s="38" t="str">
        <f>VLOOKUP(H1352,'Species List'!A$2:J$202,4,0)</f>
        <v>Labridae</v>
      </c>
      <c r="L1352" s="38" t="str">
        <f>VLOOKUP(H1352,'Species List'!A$2:J$202,5,0)</f>
        <v>Carnivore</v>
      </c>
      <c r="M1352" s="59">
        <v>10</v>
      </c>
      <c r="N1352" s="59">
        <v>1</v>
      </c>
      <c r="O1352" s="59"/>
      <c r="P1352" s="44">
        <f>VLOOKUP(H1352,'Species List'!A$2:J$202,6,0)</f>
        <v>8.9099999999999995E-3</v>
      </c>
      <c r="Q1352" s="44">
        <f>VLOOKUP(H1352,'Species List'!A$2:J$202,7,0)</f>
        <v>3.01</v>
      </c>
      <c r="R1352" s="44" t="str">
        <f>VLOOKUP(H1352,'Species List'!A$2:J$202,8,0)</f>
        <v>NA</v>
      </c>
      <c r="S1352" s="44" t="str">
        <f>VLOOKUP(H1352,'Species List'!A$2:J$202,9,0)</f>
        <v>NA</v>
      </c>
      <c r="T1352" s="44">
        <f t="shared" si="150"/>
        <v>9.1175405612215243</v>
      </c>
      <c r="U1352" s="87" t="s">
        <v>450</v>
      </c>
      <c r="V1352" s="91">
        <f t="shared" si="149"/>
        <v>9.1175405612215243</v>
      </c>
    </row>
    <row r="1353" spans="1:22" ht="16">
      <c r="A1353" s="35">
        <v>2019</v>
      </c>
      <c r="B1353" s="51">
        <v>43539</v>
      </c>
      <c r="C1353" s="38" t="s">
        <v>380</v>
      </c>
      <c r="D1353" s="38" t="s">
        <v>367</v>
      </c>
      <c r="E1353" s="12">
        <v>2</v>
      </c>
      <c r="F1353" s="37">
        <v>0.44930555555555557</v>
      </c>
      <c r="G1353" s="38">
        <v>27</v>
      </c>
      <c r="H1353" s="12" t="s">
        <v>302</v>
      </c>
      <c r="I1353" s="38" t="str">
        <f>VLOOKUP(H1353,'Species List'!A$2:J$202,2,0)</f>
        <v>Stoplight Parrotfish</v>
      </c>
      <c r="J1353" s="38" t="str">
        <f>VLOOKUP(H1353,'Species List'!A$2:J$202,3,0)</f>
        <v>Sparisoma viride</v>
      </c>
      <c r="K1353" s="38" t="str">
        <f>VLOOKUP(H1353,'Species List'!A$2:J$202,4,0)</f>
        <v>Scaridae</v>
      </c>
      <c r="L1353" s="38" t="str">
        <f>VLOOKUP(H1353,'Species List'!A$2:J$202,5,0)</f>
        <v>Herbivore</v>
      </c>
      <c r="M1353" s="59">
        <v>20</v>
      </c>
      <c r="N1353" s="59">
        <v>1</v>
      </c>
      <c r="O1353" s="59" t="s">
        <v>368</v>
      </c>
      <c r="P1353" s="44">
        <f>VLOOKUP(H1353,'Species List'!A$2:J$202,6,0)</f>
        <v>1.38E-2</v>
      </c>
      <c r="Q1353" s="44">
        <f>VLOOKUP(H1353,'Species List'!A$2:J$202,7,0)</f>
        <v>3.04</v>
      </c>
      <c r="R1353" s="44">
        <f>VLOOKUP(H1353,'Species List'!A$2:J$202,8,0)</f>
        <v>-4.4317000000000002</v>
      </c>
      <c r="S1353" s="44">
        <f>VLOOKUP(H1353,'Species List'!A$2:J$202,9,0)</f>
        <v>2.9051</v>
      </c>
      <c r="T1353" s="44">
        <f t="shared" si="150"/>
        <v>124.45440510662077</v>
      </c>
      <c r="U1353" s="88">
        <f t="shared" ref="U1353:U1372" si="151">10^(R1353+(S1353*LOG(M1353*10)))</f>
        <v>179.06975540636282</v>
      </c>
      <c r="V1353" s="91">
        <f t="shared" ref="V1353:V1372" si="152">N1353*U1353</f>
        <v>179.06975540636282</v>
      </c>
    </row>
    <row r="1354" spans="1:22" ht="16">
      <c r="A1354" s="35">
        <v>2019</v>
      </c>
      <c r="B1354" s="51">
        <v>43539</v>
      </c>
      <c r="C1354" s="38" t="s">
        <v>380</v>
      </c>
      <c r="D1354" s="38" t="s">
        <v>367</v>
      </c>
      <c r="E1354" s="12">
        <v>2</v>
      </c>
      <c r="F1354" s="37">
        <v>0.44930555555555557</v>
      </c>
      <c r="G1354" s="38">
        <v>27</v>
      </c>
      <c r="H1354" s="12" t="s">
        <v>302</v>
      </c>
      <c r="I1354" s="38" t="str">
        <f>VLOOKUP(H1354,'Species List'!A$2:J$202,2,0)</f>
        <v>Stoplight Parrotfish</v>
      </c>
      <c r="J1354" s="38" t="str">
        <f>VLOOKUP(H1354,'Species List'!A$2:J$202,3,0)</f>
        <v>Sparisoma viride</v>
      </c>
      <c r="K1354" s="38" t="str">
        <f>VLOOKUP(H1354,'Species List'!A$2:J$202,4,0)</f>
        <v>Scaridae</v>
      </c>
      <c r="L1354" s="38" t="str">
        <f>VLOOKUP(H1354,'Species List'!A$2:J$202,5,0)</f>
        <v>Herbivore</v>
      </c>
      <c r="M1354" s="59">
        <v>21</v>
      </c>
      <c r="N1354" s="59">
        <v>1</v>
      </c>
      <c r="O1354" s="59" t="s">
        <v>368</v>
      </c>
      <c r="P1354" s="44">
        <f>VLOOKUP(H1354,'Species List'!A$2:J$202,6,0)</f>
        <v>1.38E-2</v>
      </c>
      <c r="Q1354" s="44">
        <f>VLOOKUP(H1354,'Species List'!A$2:J$202,7,0)</f>
        <v>3.04</v>
      </c>
      <c r="R1354" s="44">
        <f>VLOOKUP(H1354,'Species List'!A$2:J$202,8,0)</f>
        <v>-4.4317000000000002</v>
      </c>
      <c r="S1354" s="44">
        <f>VLOOKUP(H1354,'Species List'!A$2:J$202,9,0)</f>
        <v>2.9051</v>
      </c>
      <c r="T1354" s="44">
        <f t="shared" si="150"/>
        <v>144.35297620307892</v>
      </c>
      <c r="U1354" s="88">
        <f t="shared" si="151"/>
        <v>206.33802681991546</v>
      </c>
      <c r="V1354" s="91">
        <f t="shared" si="152"/>
        <v>206.33802681991546</v>
      </c>
    </row>
    <row r="1355" spans="1:22" ht="16">
      <c r="A1355" s="35">
        <v>2019</v>
      </c>
      <c r="B1355" s="51">
        <v>43539</v>
      </c>
      <c r="C1355" s="38" t="s">
        <v>380</v>
      </c>
      <c r="D1355" s="38" t="s">
        <v>367</v>
      </c>
      <c r="E1355" s="12">
        <v>2</v>
      </c>
      <c r="F1355" s="37">
        <v>0.44930555555555601</v>
      </c>
      <c r="G1355" s="38">
        <v>27</v>
      </c>
      <c r="H1355" s="12" t="s">
        <v>302</v>
      </c>
      <c r="I1355" s="38" t="str">
        <f>VLOOKUP(H1355,'Species List'!A$2:J$202,2,0)</f>
        <v>Stoplight Parrotfish</v>
      </c>
      <c r="J1355" s="38" t="str">
        <f>VLOOKUP(H1355,'Species List'!A$2:J$202,3,0)</f>
        <v>Sparisoma viride</v>
      </c>
      <c r="K1355" s="38" t="str">
        <f>VLOOKUP(H1355,'Species List'!A$2:J$202,4,0)</f>
        <v>Scaridae</v>
      </c>
      <c r="L1355" s="38" t="str">
        <f>VLOOKUP(H1355,'Species List'!A$2:J$202,5,0)</f>
        <v>Herbivore</v>
      </c>
      <c r="M1355" s="59">
        <v>33</v>
      </c>
      <c r="N1355" s="59">
        <v>1</v>
      </c>
      <c r="O1355" s="59" t="s">
        <v>369</v>
      </c>
      <c r="P1355" s="44">
        <f>VLOOKUP(H1355,'Species List'!A$2:J$202,6,0)</f>
        <v>1.38E-2</v>
      </c>
      <c r="Q1355" s="44">
        <f>VLOOKUP(H1355,'Species List'!A$2:J$202,7,0)</f>
        <v>3.04</v>
      </c>
      <c r="R1355" s="44">
        <f>VLOOKUP(H1355,'Species List'!A$2:J$202,8,0)</f>
        <v>-4.4317000000000002</v>
      </c>
      <c r="S1355" s="44">
        <f>VLOOKUP(H1355,'Species List'!A$2:J$202,9,0)</f>
        <v>2.9051</v>
      </c>
      <c r="T1355" s="44">
        <f t="shared" si="150"/>
        <v>570.37628950044143</v>
      </c>
      <c r="U1355" s="88">
        <f t="shared" si="151"/>
        <v>767.06973304521671</v>
      </c>
      <c r="V1355" s="91">
        <f t="shared" si="152"/>
        <v>767.06973304521671</v>
      </c>
    </row>
    <row r="1356" spans="1:22" ht="16">
      <c r="A1356" s="35">
        <v>2019</v>
      </c>
      <c r="B1356" s="51">
        <v>43539</v>
      </c>
      <c r="C1356" s="38" t="s">
        <v>380</v>
      </c>
      <c r="D1356" s="38" t="s">
        <v>367</v>
      </c>
      <c r="E1356" s="12">
        <v>2</v>
      </c>
      <c r="F1356" s="37">
        <v>0.44930555555555601</v>
      </c>
      <c r="G1356" s="38">
        <v>27</v>
      </c>
      <c r="H1356" s="12" t="s">
        <v>274</v>
      </c>
      <c r="I1356" s="38" t="str">
        <f>VLOOKUP(H1356,'Species List'!A$2:J$202,2,0)</f>
        <v>Princess Parrotfish</v>
      </c>
      <c r="J1356" s="38" t="str">
        <f>VLOOKUP(H1356,'Species List'!A$2:J$202,3,0)</f>
        <v>Scarus taeniopterus</v>
      </c>
      <c r="K1356" s="38" t="str">
        <f>VLOOKUP(H1356,'Species List'!A$2:J$202,4,0)</f>
        <v>Scaridae</v>
      </c>
      <c r="L1356" s="38" t="str">
        <f>VLOOKUP(H1356,'Species List'!A$2:J$202,5,0)</f>
        <v>Herbivore</v>
      </c>
      <c r="M1356" s="59">
        <v>3</v>
      </c>
      <c r="N1356" s="59">
        <v>1</v>
      </c>
      <c r="O1356" s="59" t="s">
        <v>375</v>
      </c>
      <c r="P1356" s="44">
        <f>VLOOKUP(H1356,'Species List'!A$2:J$202,6,0)</f>
        <v>3.3500000000000002E-2</v>
      </c>
      <c r="Q1356" s="44">
        <f>VLOOKUP(H1356,'Species List'!A$2:J$202,7,0)</f>
        <v>2.7086000000000001</v>
      </c>
      <c r="R1356" s="44">
        <f>VLOOKUP(H1356,'Species List'!A$2:J$202,8,0)</f>
        <v>-3.2256999999999998</v>
      </c>
      <c r="S1356" s="44">
        <f>VLOOKUP(H1356,'Species List'!A$2:J$202,9,0)</f>
        <v>2.3852000000000002</v>
      </c>
      <c r="T1356" s="44">
        <f t="shared" si="150"/>
        <v>0.65671273400963648</v>
      </c>
      <c r="U1356" s="88">
        <f t="shared" si="151"/>
        <v>1.9839449475553055</v>
      </c>
      <c r="V1356" s="91">
        <f t="shared" si="152"/>
        <v>1.9839449475553055</v>
      </c>
    </row>
    <row r="1357" spans="1:22" ht="16">
      <c r="A1357" s="35">
        <v>2019</v>
      </c>
      <c r="B1357" s="51">
        <v>43539</v>
      </c>
      <c r="C1357" s="38" t="s">
        <v>380</v>
      </c>
      <c r="D1357" s="38" t="s">
        <v>367</v>
      </c>
      <c r="E1357" s="12">
        <v>2</v>
      </c>
      <c r="F1357" s="37">
        <v>0.44930555555555601</v>
      </c>
      <c r="G1357" s="38">
        <v>27</v>
      </c>
      <c r="H1357" s="12" t="s">
        <v>274</v>
      </c>
      <c r="I1357" s="38" t="str">
        <f>VLOOKUP(H1357,'Species List'!A$2:J$202,2,0)</f>
        <v>Princess Parrotfish</v>
      </c>
      <c r="J1357" s="38" t="str">
        <f>VLOOKUP(H1357,'Species List'!A$2:J$202,3,0)</f>
        <v>Scarus taeniopterus</v>
      </c>
      <c r="K1357" s="38" t="str">
        <f>VLOOKUP(H1357,'Species List'!A$2:J$202,4,0)</f>
        <v>Scaridae</v>
      </c>
      <c r="L1357" s="38" t="str">
        <f>VLOOKUP(H1357,'Species List'!A$2:J$202,5,0)</f>
        <v>Herbivore</v>
      </c>
      <c r="M1357" s="59">
        <v>11</v>
      </c>
      <c r="N1357" s="59">
        <v>1</v>
      </c>
      <c r="O1357" s="59" t="s">
        <v>368</v>
      </c>
      <c r="P1357" s="44">
        <f>VLOOKUP(H1357,'Species List'!A$2:J$202,6,0)</f>
        <v>3.3500000000000002E-2</v>
      </c>
      <c r="Q1357" s="44">
        <f>VLOOKUP(H1357,'Species List'!A$2:J$202,7,0)</f>
        <v>2.7086000000000001</v>
      </c>
      <c r="R1357" s="44">
        <f>VLOOKUP(H1357,'Species List'!A$2:J$202,8,0)</f>
        <v>-3.2256999999999998</v>
      </c>
      <c r="S1357" s="44">
        <f>VLOOKUP(H1357,'Species List'!A$2:J$202,9,0)</f>
        <v>2.3852000000000002</v>
      </c>
      <c r="T1357" s="44">
        <f t="shared" si="150"/>
        <v>22.169762164227816</v>
      </c>
      <c r="U1357" s="88">
        <f t="shared" si="151"/>
        <v>43.997685665219798</v>
      </c>
      <c r="V1357" s="91">
        <f t="shared" si="152"/>
        <v>43.997685665219798</v>
      </c>
    </row>
    <row r="1358" spans="1:22" ht="16">
      <c r="A1358" s="35">
        <v>2019</v>
      </c>
      <c r="B1358" s="51">
        <v>43539</v>
      </c>
      <c r="C1358" s="38" t="s">
        <v>380</v>
      </c>
      <c r="D1358" s="38" t="s">
        <v>367</v>
      </c>
      <c r="E1358" s="12">
        <v>2</v>
      </c>
      <c r="F1358" s="37">
        <v>0.44930555555555601</v>
      </c>
      <c r="G1358" s="38">
        <v>27</v>
      </c>
      <c r="H1358" s="12" t="s">
        <v>274</v>
      </c>
      <c r="I1358" s="38" t="str">
        <f>VLOOKUP(H1358,'Species List'!A$2:J$202,2,0)</f>
        <v>Princess Parrotfish</v>
      </c>
      <c r="J1358" s="38" t="str">
        <f>VLOOKUP(H1358,'Species List'!A$2:J$202,3,0)</f>
        <v>Scarus taeniopterus</v>
      </c>
      <c r="K1358" s="38" t="str">
        <f>VLOOKUP(H1358,'Species List'!A$2:J$202,4,0)</f>
        <v>Scaridae</v>
      </c>
      <c r="L1358" s="38" t="str">
        <f>VLOOKUP(H1358,'Species List'!A$2:J$202,5,0)</f>
        <v>Herbivore</v>
      </c>
      <c r="M1358" s="59">
        <v>8</v>
      </c>
      <c r="N1358" s="59">
        <v>1</v>
      </c>
      <c r="O1358" s="59" t="s">
        <v>368</v>
      </c>
      <c r="P1358" s="44">
        <f>VLOOKUP(H1358,'Species List'!A$2:J$202,6,0)</f>
        <v>3.3500000000000002E-2</v>
      </c>
      <c r="Q1358" s="44">
        <f>VLOOKUP(H1358,'Species List'!A$2:J$202,7,0)</f>
        <v>2.7086000000000001</v>
      </c>
      <c r="R1358" s="44">
        <f>VLOOKUP(H1358,'Species List'!A$2:J$202,8,0)</f>
        <v>-3.2256999999999998</v>
      </c>
      <c r="S1358" s="44">
        <f>VLOOKUP(H1358,'Species List'!A$2:J$202,9,0)</f>
        <v>2.3852000000000002</v>
      </c>
      <c r="T1358" s="44">
        <f t="shared" si="150"/>
        <v>9.3573817111532165</v>
      </c>
      <c r="U1358" s="88">
        <f t="shared" si="151"/>
        <v>20.584969932158472</v>
      </c>
      <c r="V1358" s="91">
        <f t="shared" si="152"/>
        <v>20.584969932158472</v>
      </c>
    </row>
    <row r="1359" spans="1:22" ht="16">
      <c r="A1359" s="35">
        <v>2019</v>
      </c>
      <c r="B1359" s="51">
        <v>43539</v>
      </c>
      <c r="C1359" s="38" t="s">
        <v>380</v>
      </c>
      <c r="D1359" s="38" t="s">
        <v>367</v>
      </c>
      <c r="E1359" s="12">
        <v>2</v>
      </c>
      <c r="F1359" s="37">
        <v>0.44930555555555601</v>
      </c>
      <c r="G1359" s="38">
        <v>27</v>
      </c>
      <c r="H1359" s="12" t="s">
        <v>274</v>
      </c>
      <c r="I1359" s="38" t="str">
        <f>VLOOKUP(H1359,'Species List'!A$2:J$202,2,0)</f>
        <v>Princess Parrotfish</v>
      </c>
      <c r="J1359" s="38" t="str">
        <f>VLOOKUP(H1359,'Species List'!A$2:J$202,3,0)</f>
        <v>Scarus taeniopterus</v>
      </c>
      <c r="K1359" s="38" t="str">
        <f>VLOOKUP(H1359,'Species List'!A$2:J$202,4,0)</f>
        <v>Scaridae</v>
      </c>
      <c r="L1359" s="38" t="str">
        <f>VLOOKUP(H1359,'Species List'!A$2:J$202,5,0)</f>
        <v>Herbivore</v>
      </c>
      <c r="M1359" s="59">
        <v>13</v>
      </c>
      <c r="N1359" s="59">
        <v>1</v>
      </c>
      <c r="O1359" s="59"/>
      <c r="P1359" s="44">
        <f>VLOOKUP(H1359,'Species List'!A$2:J$202,6,0)</f>
        <v>3.3500000000000002E-2</v>
      </c>
      <c r="Q1359" s="44">
        <f>VLOOKUP(H1359,'Species List'!A$2:J$202,7,0)</f>
        <v>2.7086000000000001</v>
      </c>
      <c r="R1359" s="44">
        <f>VLOOKUP(H1359,'Species List'!A$2:J$202,8,0)</f>
        <v>-3.2256999999999998</v>
      </c>
      <c r="S1359" s="44">
        <f>VLOOKUP(H1359,'Species List'!A$2:J$202,9,0)</f>
        <v>2.3852000000000002</v>
      </c>
      <c r="T1359" s="44">
        <f t="shared" si="150"/>
        <v>34.855536441080481</v>
      </c>
      <c r="U1359" s="88">
        <f t="shared" si="151"/>
        <v>65.535660968650873</v>
      </c>
      <c r="V1359" s="91">
        <f t="shared" si="152"/>
        <v>65.535660968650873</v>
      </c>
    </row>
    <row r="1360" spans="1:22" ht="16">
      <c r="A1360" s="35">
        <v>2019</v>
      </c>
      <c r="B1360" s="51">
        <v>43539</v>
      </c>
      <c r="C1360" s="38" t="s">
        <v>380</v>
      </c>
      <c r="D1360" s="38" t="s">
        <v>367</v>
      </c>
      <c r="E1360" s="12">
        <v>2</v>
      </c>
      <c r="F1360" s="37">
        <v>0.44930555555555601</v>
      </c>
      <c r="G1360" s="38">
        <v>27</v>
      </c>
      <c r="H1360" s="12" t="s">
        <v>302</v>
      </c>
      <c r="I1360" s="38" t="str">
        <f>VLOOKUP(H1360,'Species List'!A$2:J$202,2,0)</f>
        <v>Stoplight Parrotfish</v>
      </c>
      <c r="J1360" s="38" t="str">
        <f>VLOOKUP(H1360,'Species List'!A$2:J$202,3,0)</f>
        <v>Sparisoma viride</v>
      </c>
      <c r="K1360" s="38" t="str">
        <f>VLOOKUP(H1360,'Species List'!A$2:J$202,4,0)</f>
        <v>Scaridae</v>
      </c>
      <c r="L1360" s="38" t="str">
        <f>VLOOKUP(H1360,'Species List'!A$2:J$202,5,0)</f>
        <v>Herbivore</v>
      </c>
      <c r="M1360" s="59">
        <v>11</v>
      </c>
      <c r="N1360" s="59">
        <v>1</v>
      </c>
      <c r="O1360" s="59" t="s">
        <v>368</v>
      </c>
      <c r="P1360" s="44">
        <f>VLOOKUP(H1360,'Species List'!A$2:J$202,6,0)</f>
        <v>1.38E-2</v>
      </c>
      <c r="Q1360" s="44">
        <f>VLOOKUP(H1360,'Species List'!A$2:J$202,7,0)</f>
        <v>3.04</v>
      </c>
      <c r="R1360" s="44">
        <f>VLOOKUP(H1360,'Species List'!A$2:J$202,8,0)</f>
        <v>-4.4317000000000002</v>
      </c>
      <c r="S1360" s="44">
        <f>VLOOKUP(H1360,'Species List'!A$2:J$202,9,0)</f>
        <v>2.9051</v>
      </c>
      <c r="T1360" s="44">
        <f t="shared" si="150"/>
        <v>20.216820228321584</v>
      </c>
      <c r="U1360" s="88">
        <f t="shared" si="151"/>
        <v>31.531881781840099</v>
      </c>
      <c r="V1360" s="91">
        <f t="shared" si="152"/>
        <v>31.531881781840099</v>
      </c>
    </row>
    <row r="1361" spans="1:22" ht="16">
      <c r="A1361" s="35">
        <v>2019</v>
      </c>
      <c r="B1361" s="51">
        <v>43539</v>
      </c>
      <c r="C1361" s="38" t="s">
        <v>380</v>
      </c>
      <c r="D1361" s="38" t="s">
        <v>367</v>
      </c>
      <c r="E1361" s="12">
        <v>2</v>
      </c>
      <c r="F1361" s="37">
        <v>0.44930555555555601</v>
      </c>
      <c r="G1361" s="38">
        <v>27</v>
      </c>
      <c r="H1361" s="12" t="s">
        <v>280</v>
      </c>
      <c r="I1361" s="38" t="str">
        <f>VLOOKUP(H1361,'Species List'!A$2:J$202,2,0)</f>
        <v>Redband Parrotfish</v>
      </c>
      <c r="J1361" s="38" t="str">
        <f>VLOOKUP(H1361,'Species List'!A$2:J$202,3,0)</f>
        <v>Sparisoma aurofrenatum</v>
      </c>
      <c r="K1361" s="38" t="str">
        <f>VLOOKUP(H1361,'Species List'!A$2:J$202,4,0)</f>
        <v>Scaridae</v>
      </c>
      <c r="L1361" s="38" t="str">
        <f>VLOOKUP(H1361,'Species List'!A$2:J$202,5,0)</f>
        <v>Herbivore</v>
      </c>
      <c r="M1361" s="59">
        <v>12</v>
      </c>
      <c r="N1361" s="59">
        <v>1</v>
      </c>
      <c r="O1361" s="59" t="s">
        <v>368</v>
      </c>
      <c r="P1361" s="44">
        <f>VLOOKUP(H1361,'Species List'!A$2:J$202,6,0)</f>
        <v>1.072E-2</v>
      </c>
      <c r="Q1361" s="44">
        <f>VLOOKUP(H1361,'Species List'!A$2:J$202,7,0)</f>
        <v>3.12</v>
      </c>
      <c r="R1361" s="44">
        <f>VLOOKUP(H1361,'Species List'!A$2:J$202,8,0)</f>
        <v>-4.0781000000000001</v>
      </c>
      <c r="S1361" s="44">
        <f>VLOOKUP(H1361,'Species List'!A$2:J$202,9,0)</f>
        <v>2.7437999999999998</v>
      </c>
      <c r="T1361" s="44">
        <f t="shared" si="150"/>
        <v>24.959752410454403</v>
      </c>
      <c r="U1361" s="88">
        <f t="shared" si="151"/>
        <v>42.340648247283212</v>
      </c>
      <c r="V1361" s="91">
        <f t="shared" si="152"/>
        <v>42.340648247283212</v>
      </c>
    </row>
    <row r="1362" spans="1:22" ht="16">
      <c r="A1362" s="35">
        <v>2019</v>
      </c>
      <c r="B1362" s="51">
        <v>43539</v>
      </c>
      <c r="C1362" s="38" t="s">
        <v>380</v>
      </c>
      <c r="D1362" s="38" t="s">
        <v>367</v>
      </c>
      <c r="E1362" s="12">
        <v>2</v>
      </c>
      <c r="F1362" s="37">
        <v>0.44930555555555601</v>
      </c>
      <c r="G1362" s="38">
        <v>27</v>
      </c>
      <c r="H1362" s="12" t="s">
        <v>277</v>
      </c>
      <c r="I1362" s="38" t="str">
        <f>VLOOKUP(H1362,'Species List'!A$2:J$202,2,0)</f>
        <v>Queen Parrotfish</v>
      </c>
      <c r="J1362" s="38" t="str">
        <f>VLOOKUP(H1362,'Species List'!A$2:J$202,3,0)</f>
        <v>Scarus vetula</v>
      </c>
      <c r="K1362" s="38" t="str">
        <f>VLOOKUP(H1362,'Species List'!A$2:J$202,4,0)</f>
        <v>Scaridae</v>
      </c>
      <c r="L1362" s="38" t="str">
        <f>VLOOKUP(H1362,'Species List'!A$2:J$202,5,0)</f>
        <v>Herbivore</v>
      </c>
      <c r="M1362" s="59">
        <v>24</v>
      </c>
      <c r="N1362" s="59">
        <v>1</v>
      </c>
      <c r="O1362" s="59" t="s">
        <v>368</v>
      </c>
      <c r="P1362" s="44">
        <f>VLOOKUP(H1362,'Species List'!A$2:J$202,6,0)</f>
        <v>1.38E-2</v>
      </c>
      <c r="Q1362" s="44">
        <f>VLOOKUP(H1362,'Species List'!A$2:J$202,7,0)</f>
        <v>3.03</v>
      </c>
      <c r="R1362" s="44">
        <f>VLOOKUP(H1362,'Species List'!A$2:J$202,8,0)</f>
        <v>-5.0162000000000004</v>
      </c>
      <c r="S1362" s="44">
        <f>VLOOKUP(H1362,'Species List'!A$2:J$202,9,0)</f>
        <v>3.1109</v>
      </c>
      <c r="T1362" s="44">
        <f t="shared" si="150"/>
        <v>209.85491670789031</v>
      </c>
      <c r="U1362" s="88">
        <f t="shared" si="151"/>
        <v>244.56772957919503</v>
      </c>
      <c r="V1362" s="91">
        <f t="shared" si="152"/>
        <v>244.56772957919503</v>
      </c>
    </row>
    <row r="1363" spans="1:22" ht="16">
      <c r="A1363" s="35">
        <v>2019</v>
      </c>
      <c r="B1363" s="51">
        <v>43539</v>
      </c>
      <c r="C1363" s="38" t="s">
        <v>380</v>
      </c>
      <c r="D1363" s="38" t="s">
        <v>367</v>
      </c>
      <c r="E1363" s="12">
        <v>2</v>
      </c>
      <c r="F1363" s="37">
        <v>0.44930555555555601</v>
      </c>
      <c r="G1363" s="38">
        <v>27</v>
      </c>
      <c r="H1363" s="12" t="s">
        <v>280</v>
      </c>
      <c r="I1363" s="38" t="str">
        <f>VLOOKUP(H1363,'Species List'!A$2:J$202,2,0)</f>
        <v>Redband Parrotfish</v>
      </c>
      <c r="J1363" s="38" t="str">
        <f>VLOOKUP(H1363,'Species List'!A$2:J$202,3,0)</f>
        <v>Sparisoma aurofrenatum</v>
      </c>
      <c r="K1363" s="38" t="str">
        <f>VLOOKUP(H1363,'Species List'!A$2:J$202,4,0)</f>
        <v>Scaridae</v>
      </c>
      <c r="L1363" s="38" t="str">
        <f>VLOOKUP(H1363,'Species List'!A$2:J$202,5,0)</f>
        <v>Herbivore</v>
      </c>
      <c r="M1363" s="59">
        <v>13</v>
      </c>
      <c r="N1363" s="59">
        <v>1</v>
      </c>
      <c r="O1363" s="59" t="s">
        <v>368</v>
      </c>
      <c r="P1363" s="44">
        <f>VLOOKUP(H1363,'Species List'!A$2:J$202,6,0)</f>
        <v>1.072E-2</v>
      </c>
      <c r="Q1363" s="44">
        <f>VLOOKUP(H1363,'Species List'!A$2:J$202,7,0)</f>
        <v>3.12</v>
      </c>
      <c r="R1363" s="44">
        <f>VLOOKUP(H1363,'Species List'!A$2:J$202,8,0)</f>
        <v>-4.0781000000000001</v>
      </c>
      <c r="S1363" s="44">
        <f>VLOOKUP(H1363,'Species List'!A$2:J$202,9,0)</f>
        <v>2.7437999999999998</v>
      </c>
      <c r="T1363" s="44">
        <f t="shared" si="150"/>
        <v>32.040408504285118</v>
      </c>
      <c r="U1363" s="88">
        <f t="shared" si="151"/>
        <v>52.739713965167816</v>
      </c>
      <c r="V1363" s="91">
        <f t="shared" si="152"/>
        <v>52.739713965167816</v>
      </c>
    </row>
    <row r="1364" spans="1:22" ht="16">
      <c r="A1364" s="35">
        <v>2019</v>
      </c>
      <c r="B1364" s="51">
        <v>43539</v>
      </c>
      <c r="C1364" s="38" t="s">
        <v>380</v>
      </c>
      <c r="D1364" s="38" t="s">
        <v>367</v>
      </c>
      <c r="E1364" s="12">
        <v>2</v>
      </c>
      <c r="F1364" s="37">
        <v>0.44930555555555601</v>
      </c>
      <c r="G1364" s="38">
        <v>27</v>
      </c>
      <c r="H1364" s="12" t="s">
        <v>280</v>
      </c>
      <c r="I1364" s="38" t="str">
        <f>VLOOKUP(H1364,'Species List'!A$2:J$202,2,0)</f>
        <v>Redband Parrotfish</v>
      </c>
      <c r="J1364" s="38" t="str">
        <f>VLOOKUP(H1364,'Species List'!A$2:J$202,3,0)</f>
        <v>Sparisoma aurofrenatum</v>
      </c>
      <c r="K1364" s="38" t="str">
        <f>VLOOKUP(H1364,'Species List'!A$2:J$202,4,0)</f>
        <v>Scaridae</v>
      </c>
      <c r="L1364" s="38" t="str">
        <f>VLOOKUP(H1364,'Species List'!A$2:J$202,5,0)</f>
        <v>Herbivore</v>
      </c>
      <c r="M1364" s="59">
        <v>8</v>
      </c>
      <c r="N1364" s="59">
        <v>1</v>
      </c>
      <c r="O1364" s="59" t="s">
        <v>375</v>
      </c>
      <c r="P1364" s="44">
        <f>VLOOKUP(H1364,'Species List'!A$2:J$202,6,0)</f>
        <v>1.072E-2</v>
      </c>
      <c r="Q1364" s="44">
        <f>VLOOKUP(H1364,'Species List'!A$2:J$202,7,0)</f>
        <v>3.12</v>
      </c>
      <c r="R1364" s="44">
        <f>VLOOKUP(H1364,'Species List'!A$2:J$202,8,0)</f>
        <v>-4.0781000000000001</v>
      </c>
      <c r="S1364" s="44">
        <f>VLOOKUP(H1364,'Species List'!A$2:J$202,9,0)</f>
        <v>2.7437999999999998</v>
      </c>
      <c r="T1364" s="44">
        <f t="shared" si="150"/>
        <v>7.0442627183996569</v>
      </c>
      <c r="U1364" s="88">
        <f t="shared" si="151"/>
        <v>13.918688207229055</v>
      </c>
      <c r="V1364" s="91">
        <f t="shared" si="152"/>
        <v>13.918688207229055</v>
      </c>
    </row>
    <row r="1365" spans="1:22" ht="16">
      <c r="A1365" s="35">
        <v>2019</v>
      </c>
      <c r="B1365" s="51">
        <v>43539</v>
      </c>
      <c r="C1365" s="38" t="s">
        <v>380</v>
      </c>
      <c r="D1365" s="38" t="s">
        <v>367</v>
      </c>
      <c r="E1365" s="12">
        <v>2</v>
      </c>
      <c r="F1365" s="37">
        <v>0.44930555555555601</v>
      </c>
      <c r="G1365" s="38">
        <v>27</v>
      </c>
      <c r="H1365" s="12" t="s">
        <v>274</v>
      </c>
      <c r="I1365" s="38" t="str">
        <f>VLOOKUP(H1365,'Species List'!A$2:J$202,2,0)</f>
        <v>Princess Parrotfish</v>
      </c>
      <c r="J1365" s="38" t="str">
        <f>VLOOKUP(H1365,'Species List'!A$2:J$202,3,0)</f>
        <v>Scarus taeniopterus</v>
      </c>
      <c r="K1365" s="38" t="str">
        <f>VLOOKUP(H1365,'Species List'!A$2:J$202,4,0)</f>
        <v>Scaridae</v>
      </c>
      <c r="L1365" s="38" t="str">
        <f>VLOOKUP(H1365,'Species List'!A$2:J$202,5,0)</f>
        <v>Herbivore</v>
      </c>
      <c r="M1365" s="59">
        <v>10</v>
      </c>
      <c r="N1365" s="59">
        <v>1</v>
      </c>
      <c r="O1365" s="59" t="s">
        <v>368</v>
      </c>
      <c r="P1365" s="44">
        <f>VLOOKUP(H1365,'Species List'!A$2:J$202,6,0)</f>
        <v>3.3500000000000002E-2</v>
      </c>
      <c r="Q1365" s="44">
        <f>VLOOKUP(H1365,'Species List'!A$2:J$202,7,0)</f>
        <v>2.7086000000000001</v>
      </c>
      <c r="R1365" s="44">
        <f>VLOOKUP(H1365,'Species List'!A$2:J$202,8,0)</f>
        <v>-3.2256999999999998</v>
      </c>
      <c r="S1365" s="44">
        <f>VLOOKUP(H1365,'Species List'!A$2:J$202,9,0)</f>
        <v>2.3852000000000002</v>
      </c>
      <c r="T1365" s="44">
        <f t="shared" si="150"/>
        <v>17.125560999944316</v>
      </c>
      <c r="U1365" s="88">
        <f t="shared" si="151"/>
        <v>35.050966680669347</v>
      </c>
      <c r="V1365" s="91">
        <f t="shared" si="152"/>
        <v>35.050966680669347</v>
      </c>
    </row>
    <row r="1366" spans="1:22" ht="16">
      <c r="A1366" s="35">
        <v>2019</v>
      </c>
      <c r="B1366" s="51">
        <v>43539</v>
      </c>
      <c r="C1366" s="38" t="s">
        <v>380</v>
      </c>
      <c r="D1366" s="38" t="s">
        <v>367</v>
      </c>
      <c r="E1366" s="12">
        <v>2</v>
      </c>
      <c r="F1366" s="37">
        <v>0.44930555555555601</v>
      </c>
      <c r="G1366" s="38">
        <v>27</v>
      </c>
      <c r="H1366" s="12" t="s">
        <v>274</v>
      </c>
      <c r="I1366" s="38" t="str">
        <f>VLOOKUP(H1366,'Species List'!A$2:J$202,2,0)</f>
        <v>Princess Parrotfish</v>
      </c>
      <c r="J1366" s="38" t="str">
        <f>VLOOKUP(H1366,'Species List'!A$2:J$202,3,0)</f>
        <v>Scarus taeniopterus</v>
      </c>
      <c r="K1366" s="38" t="str">
        <f>VLOOKUP(H1366,'Species List'!A$2:J$202,4,0)</f>
        <v>Scaridae</v>
      </c>
      <c r="L1366" s="38" t="str">
        <f>VLOOKUP(H1366,'Species List'!A$2:J$202,5,0)</f>
        <v>Herbivore</v>
      </c>
      <c r="M1366" s="59">
        <v>15</v>
      </c>
      <c r="N1366" s="59">
        <v>1</v>
      </c>
      <c r="O1366" s="59" t="s">
        <v>368</v>
      </c>
      <c r="P1366" s="44">
        <f>VLOOKUP(H1366,'Species List'!A$2:J$202,6,0)</f>
        <v>3.3500000000000002E-2</v>
      </c>
      <c r="Q1366" s="44">
        <f>VLOOKUP(H1366,'Species List'!A$2:J$202,7,0)</f>
        <v>2.7086000000000001</v>
      </c>
      <c r="R1366" s="44">
        <f>VLOOKUP(H1366,'Species List'!A$2:J$202,8,0)</f>
        <v>-3.2256999999999998</v>
      </c>
      <c r="S1366" s="44">
        <f>VLOOKUP(H1366,'Species List'!A$2:J$202,9,0)</f>
        <v>2.3852000000000002</v>
      </c>
      <c r="T1366" s="44">
        <f t="shared" si="150"/>
        <v>51.357702984233178</v>
      </c>
      <c r="U1366" s="88">
        <f t="shared" si="151"/>
        <v>92.19616810425471</v>
      </c>
      <c r="V1366" s="91">
        <f t="shared" si="152"/>
        <v>92.19616810425471</v>
      </c>
    </row>
    <row r="1367" spans="1:22" ht="16">
      <c r="A1367" s="35">
        <v>2019</v>
      </c>
      <c r="B1367" s="51">
        <v>43539</v>
      </c>
      <c r="C1367" s="38" t="s">
        <v>380</v>
      </c>
      <c r="D1367" s="38" t="s">
        <v>367</v>
      </c>
      <c r="E1367" s="12">
        <v>2</v>
      </c>
      <c r="F1367" s="37">
        <v>0.44930555555555601</v>
      </c>
      <c r="G1367" s="38">
        <v>27</v>
      </c>
      <c r="H1367" s="12" t="s">
        <v>302</v>
      </c>
      <c r="I1367" s="38" t="str">
        <f>VLOOKUP(H1367,'Species List'!A$2:J$202,2,0)</f>
        <v>Stoplight Parrotfish</v>
      </c>
      <c r="J1367" s="38" t="str">
        <f>VLOOKUP(H1367,'Species List'!A$2:J$202,3,0)</f>
        <v>Sparisoma viride</v>
      </c>
      <c r="K1367" s="38" t="str">
        <f>VLOOKUP(H1367,'Species List'!A$2:J$202,4,0)</f>
        <v>Scaridae</v>
      </c>
      <c r="L1367" s="38" t="str">
        <f>VLOOKUP(H1367,'Species List'!A$2:J$202,5,0)</f>
        <v>Herbivore</v>
      </c>
      <c r="M1367" s="59">
        <v>12</v>
      </c>
      <c r="N1367" s="59">
        <v>2</v>
      </c>
      <c r="O1367" s="59" t="s">
        <v>368</v>
      </c>
      <c r="P1367" s="44">
        <f>VLOOKUP(H1367,'Species List'!A$2:J$202,6,0)</f>
        <v>1.38E-2</v>
      </c>
      <c r="Q1367" s="44">
        <f>VLOOKUP(H1367,'Species List'!A$2:J$202,7,0)</f>
        <v>3.04</v>
      </c>
      <c r="R1367" s="44">
        <f>VLOOKUP(H1367,'Species List'!A$2:J$202,8,0)</f>
        <v>-4.4317000000000002</v>
      </c>
      <c r="S1367" s="44">
        <f>VLOOKUP(H1367,'Species List'!A$2:J$202,9,0)</f>
        <v>2.9051</v>
      </c>
      <c r="T1367" s="44">
        <f t="shared" si="150"/>
        <v>26.338441566816869</v>
      </c>
      <c r="U1367" s="88">
        <f t="shared" si="151"/>
        <v>40.600318253552281</v>
      </c>
      <c r="V1367" s="91">
        <f t="shared" si="152"/>
        <v>81.200636507104562</v>
      </c>
    </row>
    <row r="1368" spans="1:22" ht="16">
      <c r="A1368" s="35">
        <v>2019</v>
      </c>
      <c r="B1368" s="51">
        <v>43539</v>
      </c>
      <c r="C1368" s="38" t="s">
        <v>380</v>
      </c>
      <c r="D1368" s="38" t="s">
        <v>367</v>
      </c>
      <c r="E1368" s="12">
        <v>2</v>
      </c>
      <c r="F1368" s="37">
        <v>0.44930555555555601</v>
      </c>
      <c r="G1368" s="38">
        <v>27</v>
      </c>
      <c r="H1368" s="12" t="s">
        <v>280</v>
      </c>
      <c r="I1368" s="38" t="str">
        <f>VLOOKUP(H1368,'Species List'!A$2:J$202,2,0)</f>
        <v>Redband Parrotfish</v>
      </c>
      <c r="J1368" s="38" t="str">
        <f>VLOOKUP(H1368,'Species List'!A$2:J$202,3,0)</f>
        <v>Sparisoma aurofrenatum</v>
      </c>
      <c r="K1368" s="38" t="str">
        <f>VLOOKUP(H1368,'Species List'!A$2:J$202,4,0)</f>
        <v>Scaridae</v>
      </c>
      <c r="L1368" s="38" t="str">
        <f>VLOOKUP(H1368,'Species List'!A$2:J$202,5,0)</f>
        <v>Herbivore</v>
      </c>
      <c r="M1368" s="59">
        <v>16</v>
      </c>
      <c r="N1368" s="59">
        <v>1</v>
      </c>
      <c r="O1368" s="59" t="s">
        <v>368</v>
      </c>
      <c r="P1368" s="44">
        <f>VLOOKUP(H1368,'Species List'!A$2:J$202,6,0)</f>
        <v>1.072E-2</v>
      </c>
      <c r="Q1368" s="44">
        <f>VLOOKUP(H1368,'Species List'!A$2:J$202,7,0)</f>
        <v>3.12</v>
      </c>
      <c r="R1368" s="44">
        <f>VLOOKUP(H1368,'Species List'!A$2:J$202,8,0)</f>
        <v>-4.0781000000000001</v>
      </c>
      <c r="S1368" s="44">
        <f>VLOOKUP(H1368,'Species List'!A$2:J$202,9,0)</f>
        <v>2.7437999999999998</v>
      </c>
      <c r="T1368" s="44">
        <f t="shared" si="150"/>
        <v>61.241967015019895</v>
      </c>
      <c r="U1368" s="88">
        <f t="shared" si="151"/>
        <v>93.231872840853399</v>
      </c>
      <c r="V1368" s="91">
        <f t="shared" si="152"/>
        <v>93.231872840853399</v>
      </c>
    </row>
    <row r="1369" spans="1:22" ht="16">
      <c r="A1369" s="35">
        <v>2019</v>
      </c>
      <c r="B1369" s="51">
        <v>43539</v>
      </c>
      <c r="C1369" s="38" t="s">
        <v>380</v>
      </c>
      <c r="D1369" s="38" t="s">
        <v>367</v>
      </c>
      <c r="E1369" s="12">
        <v>2</v>
      </c>
      <c r="F1369" s="37">
        <v>0.44930555555555601</v>
      </c>
      <c r="G1369" s="38">
        <v>27</v>
      </c>
      <c r="H1369" s="12" t="s">
        <v>280</v>
      </c>
      <c r="I1369" s="38" t="str">
        <f>VLOOKUP(H1369,'Species List'!A$2:J$202,2,0)</f>
        <v>Redband Parrotfish</v>
      </c>
      <c r="J1369" s="38" t="str">
        <f>VLOOKUP(H1369,'Species List'!A$2:J$202,3,0)</f>
        <v>Sparisoma aurofrenatum</v>
      </c>
      <c r="K1369" s="38" t="str">
        <f>VLOOKUP(H1369,'Species List'!A$2:J$202,4,0)</f>
        <v>Scaridae</v>
      </c>
      <c r="L1369" s="38" t="str">
        <f>VLOOKUP(H1369,'Species List'!A$2:J$202,5,0)</f>
        <v>Herbivore</v>
      </c>
      <c r="M1369" s="59">
        <v>14</v>
      </c>
      <c r="N1369" s="59">
        <v>1</v>
      </c>
      <c r="O1369" s="59" t="s">
        <v>368</v>
      </c>
      <c r="P1369" s="44">
        <f>VLOOKUP(H1369,'Species List'!A$2:J$202,6,0)</f>
        <v>1.072E-2</v>
      </c>
      <c r="Q1369" s="44">
        <f>VLOOKUP(H1369,'Species List'!A$2:J$202,7,0)</f>
        <v>3.12</v>
      </c>
      <c r="R1369" s="44">
        <f>VLOOKUP(H1369,'Species List'!A$2:J$202,8,0)</f>
        <v>-4.0781000000000001</v>
      </c>
      <c r="S1369" s="44">
        <f>VLOOKUP(H1369,'Species List'!A$2:J$202,9,0)</f>
        <v>2.7437999999999998</v>
      </c>
      <c r="T1369" s="44">
        <f t="shared" si="150"/>
        <v>40.375160027328299</v>
      </c>
      <c r="U1369" s="88">
        <f t="shared" si="151"/>
        <v>64.631778134170816</v>
      </c>
      <c r="V1369" s="91">
        <f t="shared" si="152"/>
        <v>64.631778134170816</v>
      </c>
    </row>
    <row r="1370" spans="1:22" ht="16">
      <c r="A1370" s="35">
        <v>2019</v>
      </c>
      <c r="B1370" s="51">
        <v>43539</v>
      </c>
      <c r="C1370" s="38" t="s">
        <v>380</v>
      </c>
      <c r="D1370" s="38" t="s">
        <v>367</v>
      </c>
      <c r="E1370" s="12">
        <v>2</v>
      </c>
      <c r="F1370" s="37">
        <v>0.44930555555555601</v>
      </c>
      <c r="G1370" s="38">
        <v>27</v>
      </c>
      <c r="H1370" s="12" t="s">
        <v>237</v>
      </c>
      <c r="I1370" s="38" t="str">
        <f>VLOOKUP(H1370,'Species List'!A$2:J$202,2,0)</f>
        <v>Blue Tang</v>
      </c>
      <c r="J1370" s="38" t="str">
        <f>VLOOKUP(H1370,'Species List'!A$2:J$202,3,0)</f>
        <v>Acanthurus coeruleus</v>
      </c>
      <c r="K1370" s="38" t="str">
        <f>VLOOKUP(H1370,'Species List'!A$2:J$202,4,0)</f>
        <v>Acanthuridae</v>
      </c>
      <c r="L1370" s="38" t="str">
        <f>VLOOKUP(H1370,'Species List'!A$2:J$202,5,0)</f>
        <v>Herbivore</v>
      </c>
      <c r="M1370" s="59">
        <v>12</v>
      </c>
      <c r="N1370" s="59">
        <v>1</v>
      </c>
      <c r="O1370" s="59"/>
      <c r="P1370" s="44">
        <f>VLOOKUP(H1370,'Species List'!A$2:J$202,6,0)</f>
        <v>2.512E-2</v>
      </c>
      <c r="Q1370" s="44">
        <f>VLOOKUP(H1370,'Species List'!A$2:J$202,7,0)</f>
        <v>2.96</v>
      </c>
      <c r="R1370" s="44">
        <f>VLOOKUP(H1370,'Species List'!A$2:J$202,8,0)</f>
        <v>-2.8241999999999998</v>
      </c>
      <c r="S1370" s="44">
        <f>VLOOKUP(H1370,'Species List'!A$2:J$202,9,0)</f>
        <v>2.2637999999999998</v>
      </c>
      <c r="T1370" s="44">
        <f t="shared" si="150"/>
        <v>39.300323326954469</v>
      </c>
      <c r="U1370" s="88">
        <f t="shared" si="151"/>
        <v>76.322133977954692</v>
      </c>
      <c r="V1370" s="91">
        <f t="shared" si="152"/>
        <v>76.322133977954692</v>
      </c>
    </row>
    <row r="1371" spans="1:22" ht="16">
      <c r="A1371" s="35">
        <v>2019</v>
      </c>
      <c r="B1371" s="51">
        <v>43539</v>
      </c>
      <c r="C1371" s="38" t="s">
        <v>380</v>
      </c>
      <c r="D1371" s="38" t="s">
        <v>367</v>
      </c>
      <c r="E1371" s="12">
        <v>2</v>
      </c>
      <c r="F1371" s="37">
        <v>0.44930555555555601</v>
      </c>
      <c r="G1371" s="38">
        <v>27</v>
      </c>
      <c r="H1371" s="12" t="s">
        <v>302</v>
      </c>
      <c r="I1371" s="38" t="str">
        <f>VLOOKUP(H1371,'Species List'!A$2:J$202,2,0)</f>
        <v>Stoplight Parrotfish</v>
      </c>
      <c r="J1371" s="38" t="str">
        <f>VLOOKUP(H1371,'Species List'!A$2:J$202,3,0)</f>
        <v>Sparisoma viride</v>
      </c>
      <c r="K1371" s="38" t="str">
        <f>VLOOKUP(H1371,'Species List'!A$2:J$202,4,0)</f>
        <v>Scaridae</v>
      </c>
      <c r="L1371" s="38" t="str">
        <f>VLOOKUP(H1371,'Species List'!A$2:J$202,5,0)</f>
        <v>Herbivore</v>
      </c>
      <c r="M1371" s="59">
        <v>8</v>
      </c>
      <c r="N1371" s="59">
        <v>1</v>
      </c>
      <c r="O1371" s="59" t="s">
        <v>375</v>
      </c>
      <c r="P1371" s="44">
        <f>VLOOKUP(H1371,'Species List'!A$2:J$202,6,0)</f>
        <v>1.38E-2</v>
      </c>
      <c r="Q1371" s="44">
        <f>VLOOKUP(H1371,'Species List'!A$2:J$202,7,0)</f>
        <v>3.04</v>
      </c>
      <c r="R1371" s="44">
        <f>VLOOKUP(H1371,'Species List'!A$2:J$202,8,0)</f>
        <v>-4.4317000000000002</v>
      </c>
      <c r="S1371" s="44">
        <f>VLOOKUP(H1371,'Species List'!A$2:J$202,9,0)</f>
        <v>2.9051</v>
      </c>
      <c r="T1371" s="44">
        <f t="shared" si="150"/>
        <v>7.6784338446641121</v>
      </c>
      <c r="U1371" s="88">
        <f t="shared" si="151"/>
        <v>12.501632299830902</v>
      </c>
      <c r="V1371" s="91">
        <f t="shared" si="152"/>
        <v>12.501632299830902</v>
      </c>
    </row>
    <row r="1372" spans="1:22" ht="16">
      <c r="A1372" s="35">
        <v>2019</v>
      </c>
      <c r="B1372" s="51">
        <v>43539</v>
      </c>
      <c r="C1372" s="38" t="s">
        <v>380</v>
      </c>
      <c r="D1372" s="38" t="s">
        <v>367</v>
      </c>
      <c r="E1372" s="12">
        <v>2</v>
      </c>
      <c r="F1372" s="37">
        <v>0.44930555555555601</v>
      </c>
      <c r="G1372" s="38">
        <v>27</v>
      </c>
      <c r="H1372" s="12" t="s">
        <v>303</v>
      </c>
      <c r="I1372" s="38" t="str">
        <f>VLOOKUP(H1372,'Species List'!A$2:J$202,2,0)</f>
        <v>Striped Parrotfish</v>
      </c>
      <c r="J1372" s="38" t="str">
        <f>VLOOKUP(H1372,'Species List'!A$2:J$202,3,0)</f>
        <v>Scarus iserti</v>
      </c>
      <c r="K1372" s="38" t="str">
        <f>VLOOKUP(H1372,'Species List'!A$2:J$202,4,0)</f>
        <v>Scaridae</v>
      </c>
      <c r="L1372" s="38" t="str">
        <f>VLOOKUP(H1372,'Species List'!A$2:J$202,5,0)</f>
        <v>Herbivore</v>
      </c>
      <c r="M1372" s="59">
        <v>3</v>
      </c>
      <c r="N1372" s="59">
        <v>3</v>
      </c>
      <c r="O1372" s="59" t="s">
        <v>375</v>
      </c>
      <c r="P1372" s="44">
        <f>VLOOKUP(H1372,'Species List'!A$2:J$202,6,0)</f>
        <v>1.0959999999999999E-2</v>
      </c>
      <c r="Q1372" s="44">
        <f>VLOOKUP(H1372,'Species List'!A$2:J$202,7,0)</f>
        <v>3.01</v>
      </c>
      <c r="R1372" s="44">
        <f>VLOOKUP(H1372,'Species List'!A$2:J$202,8,0)</f>
        <v>-4.8887</v>
      </c>
      <c r="S1372" s="44">
        <f>VLOOKUP(H1372,'Species List'!A$2:J$202,9,0)</f>
        <v>3.0548000000000002</v>
      </c>
      <c r="T1372" s="44">
        <f t="shared" si="150"/>
        <v>0.29918893707824967</v>
      </c>
      <c r="U1372" s="88">
        <f t="shared" si="151"/>
        <v>0.42034899064939069</v>
      </c>
      <c r="V1372" s="91">
        <f t="shared" si="152"/>
        <v>1.2610469719481721</v>
      </c>
    </row>
    <row r="1373" spans="1:22" ht="16">
      <c r="A1373" s="35">
        <v>2019</v>
      </c>
      <c r="B1373" s="51">
        <v>43539</v>
      </c>
      <c r="C1373" s="38" t="s">
        <v>380</v>
      </c>
      <c r="D1373" s="38" t="s">
        <v>367</v>
      </c>
      <c r="E1373" s="12">
        <v>2</v>
      </c>
      <c r="F1373" s="37">
        <v>0.44930555555555601</v>
      </c>
      <c r="G1373" s="38">
        <v>27</v>
      </c>
      <c r="H1373" s="12" t="s">
        <v>242</v>
      </c>
      <c r="I1373" s="38" t="str">
        <f>VLOOKUP(H1373,'Species List'!A$2:J$202,2,0)</f>
        <v xml:space="preserve">Sharp-nose puffer </v>
      </c>
      <c r="J1373" s="38" t="str">
        <f>VLOOKUP(H1373,'Species List'!A$2:J$202,3,0)</f>
        <v>Canthigaster rostrata</v>
      </c>
      <c r="K1373" s="38" t="str">
        <f>VLOOKUP(H1373,'Species List'!A$2:J$202,4,0)</f>
        <v>Tetraodontidae</v>
      </c>
      <c r="L1373" s="38" t="str">
        <f>VLOOKUP(H1373,'Species List'!A$2:J$202,5,0)</f>
        <v>Omnivore</v>
      </c>
      <c r="M1373" s="59">
        <v>2</v>
      </c>
      <c r="N1373" s="59">
        <v>1</v>
      </c>
      <c r="O1373" s="59"/>
      <c r="P1373" s="44">
        <f>VLOOKUP(H1373,'Species List'!A$2:J$202,6,0)</f>
        <v>2.239E-2</v>
      </c>
      <c r="Q1373" s="44">
        <f>VLOOKUP(H1373,'Species List'!A$2:J$202,7,0)</f>
        <v>2.96</v>
      </c>
      <c r="R1373" s="44" t="str">
        <f>VLOOKUP(H1373,'Species List'!A$2:J$202,8,0)</f>
        <v>NA</v>
      </c>
      <c r="S1373" s="44" t="str">
        <f>VLOOKUP(H1373,'Species List'!A$2:J$202,9,0)</f>
        <v>NA</v>
      </c>
      <c r="T1373" s="44">
        <f t="shared" si="150"/>
        <v>0.17422195418048861</v>
      </c>
      <c r="U1373" s="87" t="s">
        <v>450</v>
      </c>
      <c r="V1373" s="91">
        <f t="shared" ref="V1373:V1392" si="153">N1373*T1373</f>
        <v>0.17422195418048861</v>
      </c>
    </row>
    <row r="1374" spans="1:22" ht="16">
      <c r="A1374" s="35">
        <v>2019</v>
      </c>
      <c r="B1374" s="51">
        <v>43539</v>
      </c>
      <c r="C1374" s="38" t="s">
        <v>380</v>
      </c>
      <c r="D1374" s="38" t="s">
        <v>367</v>
      </c>
      <c r="E1374" s="12">
        <v>2</v>
      </c>
      <c r="F1374" s="37">
        <v>0.44930555555555601</v>
      </c>
      <c r="G1374" s="38">
        <v>27</v>
      </c>
      <c r="H1374" s="12" t="s">
        <v>287</v>
      </c>
      <c r="I1374" s="38" t="str">
        <f>VLOOKUP(H1374,'Species List'!A$2:J$202,2,0)</f>
        <v>Scrawled Filefish</v>
      </c>
      <c r="J1374" s="38" t="str">
        <f>VLOOKUP(H1374,'Species List'!A$2:J$202,3,0)</f>
        <v>Aluterus scriptus</v>
      </c>
      <c r="K1374" s="38" t="str">
        <f>VLOOKUP(H1374,'Species List'!A$2:J$202,4,0)</f>
        <v>Monacanthidae</v>
      </c>
      <c r="L1374" s="38" t="str">
        <f>VLOOKUP(H1374,'Species List'!A$2:J$202,5,0)</f>
        <v>Omnivore</v>
      </c>
      <c r="M1374" s="59">
        <v>42</v>
      </c>
      <c r="N1374" s="59">
        <v>1</v>
      </c>
      <c r="O1374" s="59"/>
      <c r="P1374" s="44">
        <f>VLOOKUP(H1374,'Species List'!A$2:J$202,6,0)</f>
        <v>0.82299999999999995</v>
      </c>
      <c r="Q1374" s="44">
        <f>VLOOKUP(H1374,'Species List'!A$2:J$202,7,0)</f>
        <v>1.8136000000000001</v>
      </c>
      <c r="R1374" s="44" t="str">
        <f>VLOOKUP(H1374,'Species List'!A$2:J$202,8,0)</f>
        <v>NA</v>
      </c>
      <c r="S1374" s="44" t="str">
        <f>VLOOKUP(H1374,'Species List'!A$2:J$202,9,0)</f>
        <v>NA</v>
      </c>
      <c r="T1374" s="44">
        <f t="shared" si="150"/>
        <v>723.31046446069877</v>
      </c>
      <c r="U1374" s="87" t="s">
        <v>450</v>
      </c>
      <c r="V1374" s="91">
        <f t="shared" si="153"/>
        <v>723.31046446069877</v>
      </c>
    </row>
    <row r="1375" spans="1:22" ht="16">
      <c r="A1375" s="35">
        <v>2019</v>
      </c>
      <c r="B1375" s="51">
        <v>43539</v>
      </c>
      <c r="C1375" s="38" t="s">
        <v>380</v>
      </c>
      <c r="D1375" s="38" t="s">
        <v>367</v>
      </c>
      <c r="E1375" s="12">
        <v>2</v>
      </c>
      <c r="F1375" s="37">
        <v>0.44930555555555601</v>
      </c>
      <c r="G1375" s="38">
        <v>27</v>
      </c>
      <c r="H1375" s="12" t="s">
        <v>234</v>
      </c>
      <c r="I1375" s="38" t="str">
        <f>VLOOKUP(H1375,'Species List'!A$2:J$202,2,0)</f>
        <v>Blue Chromis</v>
      </c>
      <c r="J1375" s="38" t="str">
        <f>VLOOKUP(H1375,'Species List'!A$2:J$202,3,0)</f>
        <v>Chromis cyanea</v>
      </c>
      <c r="K1375" s="38" t="str">
        <f>VLOOKUP(H1375,'Species List'!A$2:J$202,4,0)</f>
        <v>Pomacentridae</v>
      </c>
      <c r="L1375" s="38" t="str">
        <f>VLOOKUP(H1375,'Species List'!A$2:J$202,5,0)</f>
        <v>Planktivore</v>
      </c>
      <c r="M1375" s="59">
        <v>3</v>
      </c>
      <c r="N1375" s="59">
        <v>30</v>
      </c>
      <c r="O1375" s="59"/>
      <c r="P1375" s="44">
        <f>VLOOKUP(H1375,'Species List'!A$2:J$202,6,0)</f>
        <v>1.4789999999999999E-2</v>
      </c>
      <c r="Q1375" s="44">
        <f>VLOOKUP(H1375,'Species List'!A$2:J$202,7,0)</f>
        <v>2.98</v>
      </c>
      <c r="R1375" s="44" t="str">
        <f>VLOOKUP(H1375,'Species List'!A$2:J$202,8,0)</f>
        <v>NA</v>
      </c>
      <c r="S1375" s="44" t="str">
        <f>VLOOKUP(H1375,'Species List'!A$2:J$202,9,0)</f>
        <v>NA</v>
      </c>
      <c r="T1375" s="44">
        <f t="shared" si="150"/>
        <v>0.39065151514322999</v>
      </c>
      <c r="U1375" s="87" t="s">
        <v>450</v>
      </c>
      <c r="V1375" s="91">
        <f t="shared" si="153"/>
        <v>11.719545454296899</v>
      </c>
    </row>
    <row r="1376" spans="1:22" ht="16">
      <c r="A1376" s="35">
        <v>2019</v>
      </c>
      <c r="B1376" s="51">
        <v>43539</v>
      </c>
      <c r="C1376" s="38" t="s">
        <v>380</v>
      </c>
      <c r="D1376" s="38" t="s">
        <v>367</v>
      </c>
      <c r="E1376" s="12">
        <v>2</v>
      </c>
      <c r="F1376" s="37">
        <v>0.44930555555555601</v>
      </c>
      <c r="G1376" s="38">
        <v>27</v>
      </c>
      <c r="H1376" s="12" t="s">
        <v>234</v>
      </c>
      <c r="I1376" s="38" t="str">
        <f>VLOOKUP(H1376,'Species List'!A$2:J$202,2,0)</f>
        <v>Blue Chromis</v>
      </c>
      <c r="J1376" s="38" t="str">
        <f>VLOOKUP(H1376,'Species List'!A$2:J$202,3,0)</f>
        <v>Chromis cyanea</v>
      </c>
      <c r="K1376" s="38" t="str">
        <f>VLOOKUP(H1376,'Species List'!A$2:J$202,4,0)</f>
        <v>Pomacentridae</v>
      </c>
      <c r="L1376" s="38" t="str">
        <f>VLOOKUP(H1376,'Species List'!A$2:J$202,5,0)</f>
        <v>Planktivore</v>
      </c>
      <c r="M1376" s="59">
        <v>8</v>
      </c>
      <c r="N1376" s="59">
        <v>1</v>
      </c>
      <c r="O1376" s="59"/>
      <c r="P1376" s="44">
        <f>VLOOKUP(H1376,'Species List'!A$2:J$202,6,0)</f>
        <v>1.4789999999999999E-2</v>
      </c>
      <c r="Q1376" s="44">
        <f>VLOOKUP(H1376,'Species List'!A$2:J$202,7,0)</f>
        <v>2.98</v>
      </c>
      <c r="R1376" s="44" t="str">
        <f>VLOOKUP(H1376,'Species List'!A$2:J$202,8,0)</f>
        <v>NA</v>
      </c>
      <c r="S1376" s="44" t="str">
        <f>VLOOKUP(H1376,'Species List'!A$2:J$202,9,0)</f>
        <v>NA</v>
      </c>
      <c r="T1376" s="44">
        <f t="shared" si="150"/>
        <v>7.2640083583081712</v>
      </c>
      <c r="U1376" s="87" t="s">
        <v>450</v>
      </c>
      <c r="V1376" s="91">
        <f t="shared" si="153"/>
        <v>7.2640083583081712</v>
      </c>
    </row>
    <row r="1377" spans="1:22" ht="16">
      <c r="A1377" s="35">
        <v>2019</v>
      </c>
      <c r="B1377" s="51">
        <v>43539</v>
      </c>
      <c r="C1377" s="38" t="s">
        <v>380</v>
      </c>
      <c r="D1377" s="38" t="s">
        <v>367</v>
      </c>
      <c r="E1377" s="12">
        <v>2</v>
      </c>
      <c r="F1377" s="37">
        <v>0.44930555555555601</v>
      </c>
      <c r="G1377" s="38">
        <v>27</v>
      </c>
      <c r="H1377" s="12" t="s">
        <v>239</v>
      </c>
      <c r="I1377" s="38" t="str">
        <f>VLOOKUP(H1377,'Species List'!A$2:J$202,2,0)</f>
        <v>Brown Chromis</v>
      </c>
      <c r="J1377" s="38" t="str">
        <f>VLOOKUP(H1377,'Species List'!A$2:J$202,3,0)</f>
        <v>Chromis multilineata</v>
      </c>
      <c r="K1377" s="38" t="str">
        <f>VLOOKUP(H1377,'Species List'!A$2:J$202,4,0)</f>
        <v>Pomacentridae</v>
      </c>
      <c r="L1377" s="38" t="str">
        <f>VLOOKUP(H1377,'Species List'!A$2:J$202,5,0)</f>
        <v>Planktivore</v>
      </c>
      <c r="M1377" s="59">
        <v>10</v>
      </c>
      <c r="N1377" s="59">
        <v>10</v>
      </c>
      <c r="O1377" s="59"/>
      <c r="P1377" s="44">
        <f>VLOOKUP(H1377,'Species List'!A$2:J$202,6,0)</f>
        <v>1.4789999999999999E-2</v>
      </c>
      <c r="Q1377" s="44">
        <f>VLOOKUP(H1377,'Species List'!A$2:J$202,7,0)</f>
        <v>2.98</v>
      </c>
      <c r="R1377" s="44" t="str">
        <f>VLOOKUP(H1377,'Species List'!A$2:J$202,8,0)</f>
        <v>NA</v>
      </c>
      <c r="S1377" s="44" t="str">
        <f>VLOOKUP(H1377,'Species List'!A$2:J$202,9,0)</f>
        <v>NA</v>
      </c>
      <c r="T1377" s="44">
        <f t="shared" si="150"/>
        <v>14.124340347257048</v>
      </c>
      <c r="U1377" s="87" t="s">
        <v>450</v>
      </c>
      <c r="V1377" s="91">
        <f t="shared" si="153"/>
        <v>141.24340347257049</v>
      </c>
    </row>
    <row r="1378" spans="1:22" ht="16">
      <c r="A1378" s="35">
        <v>2019</v>
      </c>
      <c r="B1378" s="51">
        <v>43539</v>
      </c>
      <c r="C1378" s="38" t="s">
        <v>380</v>
      </c>
      <c r="D1378" s="38" t="s">
        <v>367</v>
      </c>
      <c r="E1378" s="12">
        <v>3</v>
      </c>
      <c r="F1378" s="37">
        <v>0.45624999999999999</v>
      </c>
      <c r="G1378" s="38">
        <v>29</v>
      </c>
      <c r="H1378" s="12" t="s">
        <v>268</v>
      </c>
      <c r="I1378" s="38" t="str">
        <f>VLOOKUP(H1378,'Species List'!A$2:J$202,2,0)</f>
        <v>Mahogany Snapper</v>
      </c>
      <c r="J1378" s="38" t="str">
        <f>VLOOKUP(H1378,'Species List'!A$2:J$202,3,0)</f>
        <v>Lutjanus mahogoni</v>
      </c>
      <c r="K1378" s="38" t="str">
        <f>VLOOKUP(H1378,'Species List'!A$2:J$202,4,0)</f>
        <v>Lutjanidae</v>
      </c>
      <c r="L1378" s="38" t="str">
        <f>VLOOKUP(H1378,'Species List'!A$2:J$202,5,0)</f>
        <v>Carnivore</v>
      </c>
      <c r="M1378" s="59">
        <v>26</v>
      </c>
      <c r="N1378" s="59">
        <v>1</v>
      </c>
      <c r="O1378" s="59"/>
      <c r="P1378" s="44">
        <f>VLOOKUP(H1378,'Species List'!A$2:J$202,6,0)</f>
        <v>1.6979999999999999E-2</v>
      </c>
      <c r="Q1378" s="44">
        <f>VLOOKUP(H1378,'Species List'!A$2:J$202,7,0)</f>
        <v>2.96</v>
      </c>
      <c r="R1378" s="44" t="str">
        <f>VLOOKUP(H1378,'Species List'!A$2:J$202,8,0)</f>
        <v>NA</v>
      </c>
      <c r="S1378" s="44" t="str">
        <f>VLOOKUP(H1378,'Species List'!A$2:J$202,9,0)</f>
        <v>NA</v>
      </c>
      <c r="T1378" s="44">
        <f t="shared" si="150"/>
        <v>261.97436473330811</v>
      </c>
      <c r="U1378" s="87" t="s">
        <v>450</v>
      </c>
      <c r="V1378" s="91">
        <f t="shared" si="153"/>
        <v>261.97436473330811</v>
      </c>
    </row>
    <row r="1379" spans="1:22" ht="16">
      <c r="A1379" s="35">
        <v>2019</v>
      </c>
      <c r="B1379" s="51">
        <v>43539</v>
      </c>
      <c r="C1379" s="38" t="s">
        <v>380</v>
      </c>
      <c r="D1379" s="38" t="s">
        <v>367</v>
      </c>
      <c r="E1379" s="12">
        <v>3</v>
      </c>
      <c r="F1379" s="37">
        <v>0.45624999999999999</v>
      </c>
      <c r="G1379" s="38">
        <v>29</v>
      </c>
      <c r="H1379" s="12" t="s">
        <v>313</v>
      </c>
      <c r="I1379" s="38" t="str">
        <f>VLOOKUP(H1379,'Species List'!A$2:J$202,2,0)</f>
        <v>Yellowtail Snapper</v>
      </c>
      <c r="J1379" s="38" t="str">
        <f>VLOOKUP(H1379,'Species List'!A$2:J$202,3,0)</f>
        <v>Ocyurus chrysurus</v>
      </c>
      <c r="K1379" s="38" t="str">
        <f>VLOOKUP(H1379,'Species List'!A$2:J$202,4,0)</f>
        <v>Lutjanidae</v>
      </c>
      <c r="L1379" s="38" t="str">
        <f>VLOOKUP(H1379,'Species List'!A$2:J$202,5,0)</f>
        <v>Carnivore</v>
      </c>
      <c r="M1379" s="59">
        <v>38</v>
      </c>
      <c r="N1379" s="59">
        <v>1</v>
      </c>
      <c r="O1379" s="59"/>
      <c r="P1379" s="44">
        <f>VLOOKUP(H1379,'Species List'!A$2:J$202,6,0)</f>
        <v>1.4789999999999999E-2</v>
      </c>
      <c r="Q1379" s="44">
        <f>VLOOKUP(H1379,'Species List'!A$2:J$202,7,0)</f>
        <v>2.95</v>
      </c>
      <c r="R1379" s="44" t="str">
        <f>VLOOKUP(H1379,'Species List'!A$2:J$202,8,0)</f>
        <v>NA</v>
      </c>
      <c r="S1379" s="44" t="str">
        <f>VLOOKUP(H1379,'Species List'!A$2:J$202,9,0)</f>
        <v>NA</v>
      </c>
      <c r="T1379" s="44">
        <f t="shared" si="150"/>
        <v>676.59655786498524</v>
      </c>
      <c r="U1379" s="87" t="s">
        <v>450</v>
      </c>
      <c r="V1379" s="91">
        <f t="shared" si="153"/>
        <v>676.59655786498524</v>
      </c>
    </row>
    <row r="1380" spans="1:22" ht="16">
      <c r="A1380" s="35">
        <v>2019</v>
      </c>
      <c r="B1380" s="51">
        <v>43539</v>
      </c>
      <c r="C1380" s="38" t="s">
        <v>380</v>
      </c>
      <c r="D1380" s="38" t="s">
        <v>367</v>
      </c>
      <c r="E1380" s="12">
        <v>3</v>
      </c>
      <c r="F1380" s="37">
        <v>0.45624999999999999</v>
      </c>
      <c r="G1380" s="38">
        <v>29</v>
      </c>
      <c r="H1380" s="12" t="s">
        <v>236</v>
      </c>
      <c r="I1380" s="38" t="str">
        <f>VLOOKUP(H1380,'Species List'!A$2:J$202,2,0)</f>
        <v>Blue Striped Grunt</v>
      </c>
      <c r="J1380" s="38" t="str">
        <f>VLOOKUP(H1380,'Species List'!A$2:J$202,3,0)</f>
        <v>Haemulon sciurus</v>
      </c>
      <c r="K1380" s="38" t="str">
        <f>VLOOKUP(H1380,'Species List'!A$2:J$202,4,0)</f>
        <v>Haemulidae</v>
      </c>
      <c r="L1380" s="38" t="str">
        <f>VLOOKUP(H1380,'Species List'!A$2:J$202,5,0)</f>
        <v>Carnivore</v>
      </c>
      <c r="M1380" s="59">
        <v>28</v>
      </c>
      <c r="N1380" s="59">
        <v>1</v>
      </c>
      <c r="O1380" s="59"/>
      <c r="P1380" s="44">
        <f>VLOOKUP(H1380,'Species List'!A$2:J$202,6,0)</f>
        <v>1.549E-2</v>
      </c>
      <c r="Q1380" s="44">
        <f>VLOOKUP(H1380,'Species List'!A$2:J$202,7,0)</f>
        <v>2.98</v>
      </c>
      <c r="R1380" s="44" t="str">
        <f>VLOOKUP(H1380,'Species List'!A$2:J$202,8,0)</f>
        <v>NA</v>
      </c>
      <c r="S1380" s="44" t="str">
        <f>VLOOKUP(H1380,'Species List'!A$2:J$202,9,0)</f>
        <v>NA</v>
      </c>
      <c r="T1380" s="44">
        <f t="shared" si="150"/>
        <v>318.11368400636229</v>
      </c>
      <c r="U1380" s="87" t="s">
        <v>450</v>
      </c>
      <c r="V1380" s="91">
        <f t="shared" si="153"/>
        <v>318.11368400636229</v>
      </c>
    </row>
    <row r="1381" spans="1:22" ht="16">
      <c r="A1381" s="35">
        <v>2019</v>
      </c>
      <c r="B1381" s="51">
        <v>43539</v>
      </c>
      <c r="C1381" s="38" t="s">
        <v>380</v>
      </c>
      <c r="D1381" s="38" t="s">
        <v>367</v>
      </c>
      <c r="E1381" s="12">
        <v>3</v>
      </c>
      <c r="F1381" s="37">
        <v>0.45624999999999999</v>
      </c>
      <c r="G1381" s="38">
        <v>29</v>
      </c>
      <c r="H1381" s="12" t="s">
        <v>286</v>
      </c>
      <c r="I1381" s="38" t="str">
        <f>VLOOKUP(H1381,'Species List'!A$2:J$202,2,0)</f>
        <v>Schoolmaster snapper</v>
      </c>
      <c r="J1381" s="38" t="str">
        <f>VLOOKUP(H1381,'Species List'!A$2:J$202,3,0)</f>
        <v>Lutjanus apodus</v>
      </c>
      <c r="K1381" s="38" t="str">
        <f>VLOOKUP(H1381,'Species List'!A$2:J$202,4,0)</f>
        <v>Lutjanidae</v>
      </c>
      <c r="L1381" s="38" t="str">
        <f>VLOOKUP(H1381,'Species List'!A$2:J$202,5,0)</f>
        <v>Carnivore</v>
      </c>
      <c r="M1381" s="59">
        <v>35</v>
      </c>
      <c r="N1381" s="59">
        <v>1</v>
      </c>
      <c r="O1381" s="59"/>
      <c r="P1381" s="44">
        <f>VLOOKUP(H1381,'Species List'!A$2:J$202,6,0)</f>
        <v>1.413E-2</v>
      </c>
      <c r="Q1381" s="44">
        <f>VLOOKUP(H1381,'Species List'!A$2:J$202,7,0)</f>
        <v>2.98</v>
      </c>
      <c r="R1381" s="44" t="str">
        <f>VLOOKUP(H1381,'Species List'!A$2:J$202,8,0)</f>
        <v>NA</v>
      </c>
      <c r="S1381" s="44" t="str">
        <f>VLOOKUP(H1381,'Species List'!A$2:J$202,9,0)</f>
        <v>NA</v>
      </c>
      <c r="T1381" s="44">
        <f t="shared" si="150"/>
        <v>564.24138129101766</v>
      </c>
      <c r="U1381" s="87" t="s">
        <v>450</v>
      </c>
      <c r="V1381" s="91">
        <f t="shared" si="153"/>
        <v>564.24138129101766</v>
      </c>
    </row>
    <row r="1382" spans="1:22" ht="16">
      <c r="A1382" s="35">
        <v>2019</v>
      </c>
      <c r="B1382" s="51">
        <v>43539</v>
      </c>
      <c r="C1382" s="38" t="s">
        <v>380</v>
      </c>
      <c r="D1382" s="38" t="s">
        <v>367</v>
      </c>
      <c r="E1382" s="12">
        <v>3</v>
      </c>
      <c r="F1382" s="37">
        <v>0.45624999999999999</v>
      </c>
      <c r="G1382" s="38">
        <v>29</v>
      </c>
      <c r="H1382" s="12" t="s">
        <v>295</v>
      </c>
      <c r="I1382" s="38" t="str">
        <f>VLOOKUP(H1382,'Species List'!A$2:J$202,2,0)</f>
        <v>Spanish Hogfish</v>
      </c>
      <c r="J1382" s="38" t="str">
        <f>VLOOKUP(H1382,'Species List'!A$2:J$202,3,0)</f>
        <v>Bodianus rufus</v>
      </c>
      <c r="K1382" s="38" t="str">
        <f>VLOOKUP(H1382,'Species List'!A$2:J$202,4,0)</f>
        <v>Labridae</v>
      </c>
      <c r="L1382" s="38" t="str">
        <f>VLOOKUP(H1382,'Species List'!A$2:J$202,5,0)</f>
        <v>Carnivore</v>
      </c>
      <c r="M1382" s="59">
        <v>20</v>
      </c>
      <c r="N1382" s="59">
        <v>1</v>
      </c>
      <c r="O1382" s="59"/>
      <c r="P1382" s="44">
        <f>VLOOKUP(H1382,'Species List'!A$2:J$202,6,0)</f>
        <v>1.44E-2</v>
      </c>
      <c r="Q1382" s="44">
        <f>VLOOKUP(H1382,'Species List'!A$2:J$202,7,0)</f>
        <v>3.0531999999999999</v>
      </c>
      <c r="R1382" s="44" t="str">
        <f>VLOOKUP(H1382,'Species List'!A$2:J$202,8,0)</f>
        <v>NA</v>
      </c>
      <c r="S1382" s="44" t="str">
        <f>VLOOKUP(H1382,'Species List'!A$2:J$202,9,0)</f>
        <v>NA</v>
      </c>
      <c r="T1382" s="44">
        <f t="shared" si="150"/>
        <v>135.10370993053809</v>
      </c>
      <c r="U1382" s="87" t="s">
        <v>450</v>
      </c>
      <c r="V1382" s="91">
        <f t="shared" si="153"/>
        <v>135.10370993053809</v>
      </c>
    </row>
    <row r="1383" spans="1:22" ht="16">
      <c r="A1383" s="35">
        <v>2019</v>
      </c>
      <c r="B1383" s="51">
        <v>43539</v>
      </c>
      <c r="C1383" s="38" t="s">
        <v>380</v>
      </c>
      <c r="D1383" s="38" t="s">
        <v>367</v>
      </c>
      <c r="E1383" s="12">
        <v>3</v>
      </c>
      <c r="F1383" s="37">
        <v>0.45624999999999999</v>
      </c>
      <c r="G1383" s="38">
        <v>29</v>
      </c>
      <c r="H1383" s="12" t="s">
        <v>238</v>
      </c>
      <c r="I1383" s="38" t="str">
        <f>VLOOKUP(H1383,'Species List'!A$2:J$202,2,0)</f>
        <v>Bluehead Wrasse</v>
      </c>
      <c r="J1383" s="38" t="str">
        <f>VLOOKUP(H1383,'Species List'!A$2:J$202,3,0)</f>
        <v>Thalassoma bifasciatum</v>
      </c>
      <c r="K1383" s="38" t="str">
        <f>VLOOKUP(H1383,'Species List'!A$2:J$202,4,0)</f>
        <v>Labridae</v>
      </c>
      <c r="L1383" s="38" t="str">
        <f>VLOOKUP(H1383,'Species List'!A$2:J$202,5,0)</f>
        <v>Carnivore</v>
      </c>
      <c r="M1383" s="59">
        <v>3</v>
      </c>
      <c r="N1383" s="59">
        <v>10</v>
      </c>
      <c r="O1383" s="59"/>
      <c r="P1383" s="44">
        <f>VLOOKUP(H1383,'Species List'!A$2:J$202,6,0)</f>
        <v>8.9099999999999995E-3</v>
      </c>
      <c r="Q1383" s="44">
        <f>VLOOKUP(H1383,'Species List'!A$2:J$202,7,0)</f>
        <v>3.01</v>
      </c>
      <c r="R1383" s="44" t="str">
        <f>VLOOKUP(H1383,'Species List'!A$2:J$202,8,0)</f>
        <v>NA</v>
      </c>
      <c r="S1383" s="44" t="str">
        <f>VLOOKUP(H1383,'Species List'!A$2:J$202,9,0)</f>
        <v>NA</v>
      </c>
      <c r="T1383" s="44">
        <f t="shared" si="150"/>
        <v>0.24322750267948948</v>
      </c>
      <c r="U1383" s="87" t="s">
        <v>450</v>
      </c>
      <c r="V1383" s="91">
        <f t="shared" si="153"/>
        <v>2.4322750267948949</v>
      </c>
    </row>
    <row r="1384" spans="1:22" ht="16">
      <c r="A1384" s="35">
        <v>2019</v>
      </c>
      <c r="B1384" s="51">
        <v>43539</v>
      </c>
      <c r="C1384" s="38" t="s">
        <v>380</v>
      </c>
      <c r="D1384" s="38" t="s">
        <v>367</v>
      </c>
      <c r="E1384" s="12">
        <v>3</v>
      </c>
      <c r="F1384" s="37">
        <v>0.45624999999999999</v>
      </c>
      <c r="G1384" s="38">
        <v>29</v>
      </c>
      <c r="H1384" s="12" t="s">
        <v>238</v>
      </c>
      <c r="I1384" s="38" t="str">
        <f>VLOOKUP(H1384,'Species List'!A$2:J$202,2,0)</f>
        <v>Bluehead Wrasse</v>
      </c>
      <c r="J1384" s="38" t="str">
        <f>VLOOKUP(H1384,'Species List'!A$2:J$202,3,0)</f>
        <v>Thalassoma bifasciatum</v>
      </c>
      <c r="K1384" s="38" t="str">
        <f>VLOOKUP(H1384,'Species List'!A$2:J$202,4,0)</f>
        <v>Labridae</v>
      </c>
      <c r="L1384" s="38" t="str">
        <f>VLOOKUP(H1384,'Species List'!A$2:J$202,5,0)</f>
        <v>Carnivore</v>
      </c>
      <c r="M1384" s="59">
        <v>8</v>
      </c>
      <c r="N1384" s="59">
        <v>1</v>
      </c>
      <c r="O1384" s="59"/>
      <c r="P1384" s="44">
        <f>VLOOKUP(H1384,'Species List'!A$2:J$202,6,0)</f>
        <v>8.9099999999999995E-3</v>
      </c>
      <c r="Q1384" s="44">
        <f>VLOOKUP(H1384,'Species List'!A$2:J$202,7,0)</f>
        <v>3.01</v>
      </c>
      <c r="R1384" s="44" t="str">
        <f>VLOOKUP(H1384,'Species List'!A$2:J$202,8,0)</f>
        <v>NA</v>
      </c>
      <c r="S1384" s="44" t="str">
        <f>VLOOKUP(H1384,'Species List'!A$2:J$202,9,0)</f>
        <v>NA</v>
      </c>
      <c r="T1384" s="44">
        <f t="shared" si="150"/>
        <v>4.6577756365061544</v>
      </c>
      <c r="U1384" s="87" t="s">
        <v>450</v>
      </c>
      <c r="V1384" s="91">
        <f t="shared" si="153"/>
        <v>4.6577756365061544</v>
      </c>
    </row>
    <row r="1385" spans="1:22" ht="16">
      <c r="A1385" s="35">
        <v>2019</v>
      </c>
      <c r="B1385" s="51">
        <v>43539</v>
      </c>
      <c r="C1385" s="38" t="s">
        <v>380</v>
      </c>
      <c r="D1385" s="38" t="s">
        <v>367</v>
      </c>
      <c r="E1385" s="12">
        <v>3</v>
      </c>
      <c r="F1385" s="37">
        <v>0.45624999999999999</v>
      </c>
      <c r="G1385" s="38">
        <v>29</v>
      </c>
      <c r="H1385" s="12" t="s">
        <v>253</v>
      </c>
      <c r="I1385" s="38" t="str">
        <f>VLOOKUP(H1385,'Species List'!A$2:J$202,2,0)</f>
        <v>French Grunt</v>
      </c>
      <c r="J1385" s="38" t="str">
        <f>VLOOKUP(H1385,'Species List'!A$2:J$202,3,0)</f>
        <v>Haemulon flavolineatum</v>
      </c>
      <c r="K1385" s="38" t="str">
        <f>VLOOKUP(H1385,'Species List'!A$2:J$202,4,0)</f>
        <v>Haemulidae</v>
      </c>
      <c r="L1385" s="38" t="str">
        <f>VLOOKUP(H1385,'Species List'!A$2:J$202,5,0)</f>
        <v>Carnivore</v>
      </c>
      <c r="M1385" s="59">
        <v>14</v>
      </c>
      <c r="N1385" s="59">
        <v>1</v>
      </c>
      <c r="O1385" s="59"/>
      <c r="P1385" s="44">
        <f>VLOOKUP(H1385,'Species List'!A$2:J$202,6,0)</f>
        <v>1.349E-2</v>
      </c>
      <c r="Q1385" s="44">
        <f>VLOOKUP(H1385,'Species List'!A$2:J$202,7,0)</f>
        <v>3</v>
      </c>
      <c r="R1385" s="44" t="str">
        <f>VLOOKUP(H1385,'Species List'!A$2:J$202,8,0)</f>
        <v>NA</v>
      </c>
      <c r="S1385" s="44" t="str">
        <f>VLOOKUP(H1385,'Species List'!A$2:J$202,9,0)</f>
        <v>NA</v>
      </c>
      <c r="T1385" s="44">
        <f t="shared" si="150"/>
        <v>37.016559999999998</v>
      </c>
      <c r="U1385" s="87" t="s">
        <v>450</v>
      </c>
      <c r="V1385" s="91">
        <f t="shared" si="153"/>
        <v>37.016559999999998</v>
      </c>
    </row>
    <row r="1386" spans="1:22" ht="16">
      <c r="A1386" s="35">
        <v>2019</v>
      </c>
      <c r="B1386" s="51">
        <v>43539</v>
      </c>
      <c r="C1386" s="38" t="s">
        <v>380</v>
      </c>
      <c r="D1386" s="38" t="s">
        <v>367</v>
      </c>
      <c r="E1386" s="12">
        <v>3</v>
      </c>
      <c r="F1386" s="37">
        <v>0.45624999999999999</v>
      </c>
      <c r="G1386" s="38">
        <v>29</v>
      </c>
      <c r="H1386" s="12" t="s">
        <v>238</v>
      </c>
      <c r="I1386" s="38" t="str">
        <f>VLOOKUP(H1386,'Species List'!A$2:J$202,2,0)</f>
        <v>Bluehead Wrasse</v>
      </c>
      <c r="J1386" s="38" t="str">
        <f>VLOOKUP(H1386,'Species List'!A$2:J$202,3,0)</f>
        <v>Thalassoma bifasciatum</v>
      </c>
      <c r="K1386" s="38" t="str">
        <f>VLOOKUP(H1386,'Species List'!A$2:J$202,4,0)</f>
        <v>Labridae</v>
      </c>
      <c r="L1386" s="38" t="str">
        <f>VLOOKUP(H1386,'Species List'!A$2:J$202,5,0)</f>
        <v>Carnivore</v>
      </c>
      <c r="M1386" s="59">
        <v>5</v>
      </c>
      <c r="N1386" s="59">
        <v>10</v>
      </c>
      <c r="O1386" s="59"/>
      <c r="P1386" s="44">
        <f>VLOOKUP(H1386,'Species List'!A$2:J$202,6,0)</f>
        <v>8.9099999999999995E-3</v>
      </c>
      <c r="Q1386" s="44">
        <f>VLOOKUP(H1386,'Species List'!A$2:J$202,7,0)</f>
        <v>3.01</v>
      </c>
      <c r="R1386" s="44" t="str">
        <f>VLOOKUP(H1386,'Species List'!A$2:J$202,8,0)</f>
        <v>NA</v>
      </c>
      <c r="S1386" s="44" t="str">
        <f>VLOOKUP(H1386,'Species List'!A$2:J$202,9,0)</f>
        <v>NA</v>
      </c>
      <c r="T1386" s="44">
        <f t="shared" si="150"/>
        <v>1.1318201385239828</v>
      </c>
      <c r="U1386" s="87" t="s">
        <v>450</v>
      </c>
      <c r="V1386" s="91">
        <f t="shared" si="153"/>
        <v>11.318201385239828</v>
      </c>
    </row>
    <row r="1387" spans="1:22" ht="16">
      <c r="A1387" s="35">
        <v>2019</v>
      </c>
      <c r="B1387" s="51">
        <v>43539</v>
      </c>
      <c r="C1387" s="38" t="s">
        <v>380</v>
      </c>
      <c r="D1387" s="38" t="s">
        <v>367</v>
      </c>
      <c r="E1387" s="12">
        <v>3</v>
      </c>
      <c r="F1387" s="37">
        <v>0.45624999999999999</v>
      </c>
      <c r="G1387" s="38">
        <v>29</v>
      </c>
      <c r="H1387" s="12" t="s">
        <v>256</v>
      </c>
      <c r="I1387" s="38" t="str">
        <f>VLOOKUP(H1387,'Species List'!A$2:J$202,2,0)</f>
        <v>Graysby</v>
      </c>
      <c r="J1387" s="38" t="str">
        <f>VLOOKUP(H1387,'Species List'!A$2:J$202,3,0)</f>
        <v>Cephalopholis cruentata</v>
      </c>
      <c r="K1387" s="38" t="str">
        <f>VLOOKUP(H1387,'Species List'!A$2:J$202,4,0)</f>
        <v>Serranidae</v>
      </c>
      <c r="L1387" s="38" t="str">
        <f>VLOOKUP(H1387,'Species List'!A$2:J$202,5,0)</f>
        <v>Carnivore</v>
      </c>
      <c r="M1387" s="59">
        <v>12</v>
      </c>
      <c r="N1387" s="59">
        <v>1</v>
      </c>
      <c r="O1387" s="59"/>
      <c r="P1387" s="44">
        <f>VLOOKUP(H1387,'Species List'!A$2:J$202,6,0)</f>
        <v>1.1220000000000001E-2</v>
      </c>
      <c r="Q1387" s="44">
        <f>VLOOKUP(H1387,'Species List'!A$2:J$202,7,0)</f>
        <v>3.07</v>
      </c>
      <c r="R1387" s="44" t="str">
        <f>VLOOKUP(H1387,'Species List'!A$2:J$202,8,0)</f>
        <v>NA</v>
      </c>
      <c r="S1387" s="44" t="str">
        <f>VLOOKUP(H1387,'Species List'!A$2:J$202,9,0)</f>
        <v>NA</v>
      </c>
      <c r="T1387" s="44">
        <f t="shared" si="150"/>
        <v>23.071683335720802</v>
      </c>
      <c r="U1387" s="87" t="s">
        <v>450</v>
      </c>
      <c r="V1387" s="91">
        <f t="shared" si="153"/>
        <v>23.071683335720802</v>
      </c>
    </row>
    <row r="1388" spans="1:22" ht="16">
      <c r="A1388" s="35">
        <v>2019</v>
      </c>
      <c r="B1388" s="51">
        <v>43539</v>
      </c>
      <c r="C1388" s="38" t="s">
        <v>380</v>
      </c>
      <c r="D1388" s="38" t="s">
        <v>367</v>
      </c>
      <c r="E1388" s="12">
        <v>3</v>
      </c>
      <c r="F1388" s="37">
        <v>0.45624999999999999</v>
      </c>
      <c r="G1388" s="38">
        <v>29</v>
      </c>
      <c r="H1388" s="12" t="s">
        <v>286</v>
      </c>
      <c r="I1388" s="38" t="str">
        <f>VLOOKUP(H1388,'Species List'!A$2:J$202,2,0)</f>
        <v>Schoolmaster snapper</v>
      </c>
      <c r="J1388" s="38" t="str">
        <f>VLOOKUP(H1388,'Species List'!A$2:J$202,3,0)</f>
        <v>Lutjanus apodus</v>
      </c>
      <c r="K1388" s="38" t="str">
        <f>VLOOKUP(H1388,'Species List'!A$2:J$202,4,0)</f>
        <v>Lutjanidae</v>
      </c>
      <c r="L1388" s="38" t="str">
        <f>VLOOKUP(H1388,'Species List'!A$2:J$202,5,0)</f>
        <v>Carnivore</v>
      </c>
      <c r="M1388" s="59">
        <v>30</v>
      </c>
      <c r="N1388" s="59">
        <v>1</v>
      </c>
      <c r="O1388" s="59"/>
      <c r="P1388" s="44">
        <f>VLOOKUP(H1388,'Species List'!A$2:J$202,6,0)</f>
        <v>1.413E-2</v>
      </c>
      <c r="Q1388" s="44">
        <f>VLOOKUP(H1388,'Species List'!A$2:J$202,7,0)</f>
        <v>2.98</v>
      </c>
      <c r="R1388" s="44" t="str">
        <f>VLOOKUP(H1388,'Species List'!A$2:J$202,8,0)</f>
        <v>NA</v>
      </c>
      <c r="S1388" s="44" t="str">
        <f>VLOOKUP(H1388,'Species List'!A$2:J$202,9,0)</f>
        <v>NA</v>
      </c>
      <c r="T1388" s="44">
        <f t="shared" si="150"/>
        <v>356.42117772859569</v>
      </c>
      <c r="U1388" s="87" t="s">
        <v>450</v>
      </c>
      <c r="V1388" s="91">
        <f t="shared" si="153"/>
        <v>356.42117772859569</v>
      </c>
    </row>
    <row r="1389" spans="1:22" ht="16">
      <c r="A1389" s="35">
        <v>2019</v>
      </c>
      <c r="B1389" s="51">
        <v>43539</v>
      </c>
      <c r="C1389" s="38" t="s">
        <v>380</v>
      </c>
      <c r="D1389" s="38" t="s">
        <v>367</v>
      </c>
      <c r="E1389" s="12">
        <v>3</v>
      </c>
      <c r="F1389" s="37">
        <v>0.45624999999999999</v>
      </c>
      <c r="G1389" s="38">
        <v>29</v>
      </c>
      <c r="H1389" s="12" t="s">
        <v>256</v>
      </c>
      <c r="I1389" s="38" t="str">
        <f>VLOOKUP(H1389,'Species List'!A$2:J$202,2,0)</f>
        <v>Graysby</v>
      </c>
      <c r="J1389" s="38" t="str">
        <f>VLOOKUP(H1389,'Species List'!A$2:J$202,3,0)</f>
        <v>Cephalopholis cruentata</v>
      </c>
      <c r="K1389" s="38" t="str">
        <f>VLOOKUP(H1389,'Species List'!A$2:J$202,4,0)</f>
        <v>Serranidae</v>
      </c>
      <c r="L1389" s="38" t="str">
        <f>VLOOKUP(H1389,'Species List'!A$2:J$202,5,0)</f>
        <v>Carnivore</v>
      </c>
      <c r="M1389" s="59">
        <v>18</v>
      </c>
      <c r="N1389" s="59">
        <v>1</v>
      </c>
      <c r="O1389" s="59"/>
      <c r="P1389" s="44">
        <f>VLOOKUP(H1389,'Species List'!A$2:J$202,6,0)</f>
        <v>1.1220000000000001E-2</v>
      </c>
      <c r="Q1389" s="44">
        <f>VLOOKUP(H1389,'Species List'!A$2:J$202,7,0)</f>
        <v>3.07</v>
      </c>
      <c r="R1389" s="44" t="str">
        <f>VLOOKUP(H1389,'Species List'!A$2:J$202,8,0)</f>
        <v>NA</v>
      </c>
      <c r="S1389" s="44" t="str">
        <f>VLOOKUP(H1389,'Species List'!A$2:J$202,9,0)</f>
        <v>NA</v>
      </c>
      <c r="T1389" s="44">
        <f t="shared" si="150"/>
        <v>80.10865637643586</v>
      </c>
      <c r="U1389" s="87" t="s">
        <v>450</v>
      </c>
      <c r="V1389" s="91">
        <f t="shared" si="153"/>
        <v>80.10865637643586</v>
      </c>
    </row>
    <row r="1390" spans="1:22" ht="16">
      <c r="A1390" s="35">
        <v>2019</v>
      </c>
      <c r="B1390" s="51">
        <v>43539</v>
      </c>
      <c r="C1390" s="38" t="s">
        <v>380</v>
      </c>
      <c r="D1390" s="38" t="s">
        <v>367</v>
      </c>
      <c r="E1390" s="12">
        <v>3</v>
      </c>
      <c r="F1390" s="37">
        <v>0.45624999999999999</v>
      </c>
      <c r="G1390" s="38">
        <v>29</v>
      </c>
      <c r="H1390" s="12" t="s">
        <v>310</v>
      </c>
      <c r="I1390" s="38" t="str">
        <f>VLOOKUP(H1390,'Species List'!A$2:J$202,2,0)</f>
        <v>Yellowhead Wrasse</v>
      </c>
      <c r="J1390" s="38" t="str">
        <f>VLOOKUP(H1390,'Species List'!A$2:J$202,3,0)</f>
        <v>Halichoeres garnoti</v>
      </c>
      <c r="K1390" s="38" t="str">
        <f>VLOOKUP(H1390,'Species List'!A$2:J$202,4,0)</f>
        <v>Labridae</v>
      </c>
      <c r="L1390" s="38" t="str">
        <f>VLOOKUP(H1390,'Species List'!A$2:J$202,5,0)</f>
        <v>Carnivore</v>
      </c>
      <c r="M1390" s="59">
        <v>3</v>
      </c>
      <c r="N1390" s="59">
        <v>2</v>
      </c>
      <c r="O1390" s="59"/>
      <c r="P1390" s="44">
        <f>VLOOKUP(H1390,'Species List'!A$2:J$202,6,0)</f>
        <v>0.01</v>
      </c>
      <c r="Q1390" s="44">
        <f>VLOOKUP(H1390,'Species List'!A$2:J$202,7,0)</f>
        <v>3.13</v>
      </c>
      <c r="R1390" s="44" t="str">
        <f>VLOOKUP(H1390,'Species List'!A$2:J$202,8,0)</f>
        <v>NA</v>
      </c>
      <c r="S1390" s="44" t="str">
        <f>VLOOKUP(H1390,'Species List'!A$2:J$202,9,0)</f>
        <v>NA</v>
      </c>
      <c r="T1390" s="44">
        <f t="shared" si="150"/>
        <v>0.3114508548769428</v>
      </c>
      <c r="U1390" s="87" t="s">
        <v>450</v>
      </c>
      <c r="V1390" s="91">
        <f t="shared" si="153"/>
        <v>0.62290170975388559</v>
      </c>
    </row>
    <row r="1391" spans="1:22" ht="16">
      <c r="A1391" s="35">
        <v>2019</v>
      </c>
      <c r="B1391" s="51">
        <v>43539</v>
      </c>
      <c r="C1391" s="38" t="s">
        <v>380</v>
      </c>
      <c r="D1391" s="38" t="s">
        <v>367</v>
      </c>
      <c r="E1391" s="12">
        <v>3</v>
      </c>
      <c r="F1391" s="37">
        <v>0.45624999999999999</v>
      </c>
      <c r="G1391" s="38">
        <v>29</v>
      </c>
      <c r="H1391" s="12" t="s">
        <v>310</v>
      </c>
      <c r="I1391" s="38" t="str">
        <f>VLOOKUP(H1391,'Species List'!A$2:J$202,2,0)</f>
        <v>Yellowhead Wrasse</v>
      </c>
      <c r="J1391" s="38" t="str">
        <f>VLOOKUP(H1391,'Species List'!A$2:J$202,3,0)</f>
        <v>Halichoeres garnoti</v>
      </c>
      <c r="K1391" s="38" t="str">
        <f>VLOOKUP(H1391,'Species List'!A$2:J$202,4,0)</f>
        <v>Labridae</v>
      </c>
      <c r="L1391" s="38" t="str">
        <f>VLOOKUP(H1391,'Species List'!A$2:J$202,5,0)</f>
        <v>Carnivore</v>
      </c>
      <c r="M1391" s="59">
        <v>6</v>
      </c>
      <c r="N1391" s="59">
        <v>1</v>
      </c>
      <c r="O1391" s="59"/>
      <c r="P1391" s="44">
        <f>VLOOKUP(H1391,'Species List'!A$2:J$202,6,0)</f>
        <v>0.01</v>
      </c>
      <c r="Q1391" s="44">
        <f>VLOOKUP(H1391,'Species List'!A$2:J$202,7,0)</f>
        <v>3.13</v>
      </c>
      <c r="R1391" s="44" t="str">
        <f>VLOOKUP(H1391,'Species List'!A$2:J$202,8,0)</f>
        <v>NA</v>
      </c>
      <c r="S1391" s="44" t="str">
        <f>VLOOKUP(H1391,'Species List'!A$2:J$202,9,0)</f>
        <v>NA</v>
      </c>
      <c r="T1391" s="44">
        <f t="shared" si="150"/>
        <v>2.7265496699528886</v>
      </c>
      <c r="U1391" s="87" t="s">
        <v>450</v>
      </c>
      <c r="V1391" s="91">
        <f t="shared" si="153"/>
        <v>2.7265496699528886</v>
      </c>
    </row>
    <row r="1392" spans="1:22" ht="16">
      <c r="A1392" s="35">
        <v>2019</v>
      </c>
      <c r="B1392" s="51">
        <v>43539</v>
      </c>
      <c r="C1392" s="38" t="s">
        <v>380</v>
      </c>
      <c r="D1392" s="38" t="s">
        <v>367</v>
      </c>
      <c r="E1392" s="12">
        <v>3</v>
      </c>
      <c r="F1392" s="37">
        <v>0.45624999999999999</v>
      </c>
      <c r="G1392" s="38">
        <v>29</v>
      </c>
      <c r="H1392" s="12" t="s">
        <v>301</v>
      </c>
      <c r="I1392" s="38" t="str">
        <f>VLOOKUP(H1392,'Species List'!A$2:J$202,2,0)</f>
        <v>Squirrel Fish</v>
      </c>
      <c r="J1392" s="38" t="str">
        <f>VLOOKUP(H1392,'Species List'!A$2:J$202,3,0)</f>
        <v>Holocentrus adsensionis</v>
      </c>
      <c r="K1392" s="38" t="str">
        <f>VLOOKUP(H1392,'Species List'!A$2:J$202,4,0)</f>
        <v>Holocentridae</v>
      </c>
      <c r="L1392" s="38" t="str">
        <f>VLOOKUP(H1392,'Species List'!A$2:J$202,5,0)</f>
        <v>Carnivore</v>
      </c>
      <c r="M1392" s="59">
        <v>14</v>
      </c>
      <c r="N1392" s="59">
        <v>1</v>
      </c>
      <c r="O1392" s="59"/>
      <c r="P1392" s="44">
        <f>VLOOKUP(H1392,'Species List'!A$2:J$202,6,0)</f>
        <v>1.585E-2</v>
      </c>
      <c r="Q1392" s="44">
        <f>VLOOKUP(H1392,'Species List'!A$2:J$202,7,0)</f>
        <v>2.97</v>
      </c>
      <c r="R1392" s="44" t="str">
        <f>VLOOKUP(H1392,'Species List'!A$2:J$202,8,0)</f>
        <v>NA</v>
      </c>
      <c r="S1392" s="44" t="str">
        <f>VLOOKUP(H1392,'Species List'!A$2:J$202,9,0)</f>
        <v>NA</v>
      </c>
      <c r="T1392" s="44">
        <f t="shared" si="150"/>
        <v>40.181813400951292</v>
      </c>
      <c r="U1392" s="87" t="s">
        <v>450</v>
      </c>
      <c r="V1392" s="91">
        <f t="shared" si="153"/>
        <v>40.181813400951292</v>
      </c>
    </row>
    <row r="1393" spans="1:22" ht="16">
      <c r="A1393" s="35">
        <v>2019</v>
      </c>
      <c r="B1393" s="51">
        <v>43539</v>
      </c>
      <c r="C1393" s="38" t="s">
        <v>380</v>
      </c>
      <c r="D1393" s="38" t="s">
        <v>367</v>
      </c>
      <c r="E1393" s="12">
        <v>3</v>
      </c>
      <c r="F1393" s="37">
        <v>0.45624999999999999</v>
      </c>
      <c r="G1393" s="38">
        <v>29</v>
      </c>
      <c r="H1393" s="12" t="s">
        <v>280</v>
      </c>
      <c r="I1393" s="38" t="str">
        <f>VLOOKUP(H1393,'Species List'!A$2:J$202,2,0)</f>
        <v>Redband Parrotfish</v>
      </c>
      <c r="J1393" s="38" t="str">
        <f>VLOOKUP(H1393,'Species List'!A$2:J$202,3,0)</f>
        <v>Sparisoma aurofrenatum</v>
      </c>
      <c r="K1393" s="38" t="str">
        <f>VLOOKUP(H1393,'Species List'!A$2:J$202,4,0)</f>
        <v>Scaridae</v>
      </c>
      <c r="L1393" s="38" t="str">
        <f>VLOOKUP(H1393,'Species List'!A$2:J$202,5,0)</f>
        <v>Herbivore</v>
      </c>
      <c r="M1393" s="59">
        <v>21</v>
      </c>
      <c r="N1393" s="59">
        <v>1</v>
      </c>
      <c r="O1393" s="59" t="s">
        <v>369</v>
      </c>
      <c r="P1393" s="44">
        <f>VLOOKUP(H1393,'Species List'!A$2:J$202,6,0)</f>
        <v>1.072E-2</v>
      </c>
      <c r="Q1393" s="44">
        <f>VLOOKUP(H1393,'Species List'!A$2:J$202,7,0)</f>
        <v>3.12</v>
      </c>
      <c r="R1393" s="44">
        <f>VLOOKUP(H1393,'Species List'!A$2:J$202,8,0)</f>
        <v>-4.0781000000000001</v>
      </c>
      <c r="S1393" s="44">
        <f>VLOOKUP(H1393,'Species List'!A$2:J$202,9,0)</f>
        <v>2.7437999999999998</v>
      </c>
      <c r="T1393" s="44">
        <f t="shared" si="150"/>
        <v>143.06025173966486</v>
      </c>
      <c r="U1393" s="88">
        <f t="shared" ref="U1393:U1410" si="154">10^(R1393+(S1393*LOG(M1393*10)))</f>
        <v>196.60986314457895</v>
      </c>
      <c r="V1393" s="91">
        <f t="shared" ref="V1393:V1410" si="155">N1393*U1393</f>
        <v>196.60986314457895</v>
      </c>
    </row>
    <row r="1394" spans="1:22" ht="16">
      <c r="A1394" s="35">
        <v>2019</v>
      </c>
      <c r="B1394" s="51">
        <v>43539</v>
      </c>
      <c r="C1394" s="38" t="s">
        <v>380</v>
      </c>
      <c r="D1394" s="38" t="s">
        <v>367</v>
      </c>
      <c r="E1394" s="12">
        <v>3</v>
      </c>
      <c r="F1394" s="37">
        <v>0.45624999999999999</v>
      </c>
      <c r="G1394" s="38">
        <v>29</v>
      </c>
      <c r="H1394" s="12" t="s">
        <v>277</v>
      </c>
      <c r="I1394" s="38" t="str">
        <f>VLOOKUP(H1394,'Species List'!A$2:J$202,2,0)</f>
        <v>Queen Parrotfish</v>
      </c>
      <c r="J1394" s="38" t="str">
        <f>VLOOKUP(H1394,'Species List'!A$2:J$202,3,0)</f>
        <v>Scarus vetula</v>
      </c>
      <c r="K1394" s="38" t="str">
        <f>VLOOKUP(H1394,'Species List'!A$2:J$202,4,0)</f>
        <v>Scaridae</v>
      </c>
      <c r="L1394" s="38" t="str">
        <f>VLOOKUP(H1394,'Species List'!A$2:J$202,5,0)</f>
        <v>Herbivore</v>
      </c>
      <c r="M1394" s="59">
        <v>30</v>
      </c>
      <c r="N1394" s="59">
        <v>1</v>
      </c>
      <c r="O1394" s="59" t="s">
        <v>369</v>
      </c>
      <c r="P1394" s="44">
        <f>VLOOKUP(H1394,'Species List'!A$2:J$202,6,0)</f>
        <v>1.38E-2</v>
      </c>
      <c r="Q1394" s="44">
        <f>VLOOKUP(H1394,'Species List'!A$2:J$202,7,0)</f>
        <v>3.03</v>
      </c>
      <c r="R1394" s="44">
        <f>VLOOKUP(H1394,'Species List'!A$2:J$202,8,0)</f>
        <v>-5.0162000000000004</v>
      </c>
      <c r="S1394" s="44">
        <f>VLOOKUP(H1394,'Species List'!A$2:J$202,9,0)</f>
        <v>3.1109</v>
      </c>
      <c r="T1394" s="44">
        <f t="shared" si="150"/>
        <v>412.62590342031763</v>
      </c>
      <c r="U1394" s="88">
        <f t="shared" si="154"/>
        <v>489.6395738782121</v>
      </c>
      <c r="V1394" s="91">
        <f t="shared" si="155"/>
        <v>489.6395738782121</v>
      </c>
    </row>
    <row r="1395" spans="1:22" ht="16">
      <c r="A1395" s="35">
        <v>2019</v>
      </c>
      <c r="B1395" s="51">
        <v>43539</v>
      </c>
      <c r="C1395" s="38" t="s">
        <v>380</v>
      </c>
      <c r="D1395" s="38" t="s">
        <v>367</v>
      </c>
      <c r="E1395" s="12">
        <v>3</v>
      </c>
      <c r="F1395" s="37">
        <v>0.45624999999999999</v>
      </c>
      <c r="G1395" s="38">
        <v>29</v>
      </c>
      <c r="H1395" s="12" t="s">
        <v>277</v>
      </c>
      <c r="I1395" s="38" t="str">
        <f>VLOOKUP(H1395,'Species List'!A$2:J$202,2,0)</f>
        <v>Queen Parrotfish</v>
      </c>
      <c r="J1395" s="38" t="str">
        <f>VLOOKUP(H1395,'Species List'!A$2:J$202,3,0)</f>
        <v>Scarus vetula</v>
      </c>
      <c r="K1395" s="38" t="str">
        <f>VLOOKUP(H1395,'Species List'!A$2:J$202,4,0)</f>
        <v>Scaridae</v>
      </c>
      <c r="L1395" s="38" t="str">
        <f>VLOOKUP(H1395,'Species List'!A$2:J$202,5,0)</f>
        <v>Herbivore</v>
      </c>
      <c r="M1395" s="59">
        <v>28</v>
      </c>
      <c r="N1395" s="59">
        <v>1</v>
      </c>
      <c r="O1395" s="59" t="s">
        <v>368</v>
      </c>
      <c r="P1395" s="44">
        <f>VLOOKUP(H1395,'Species List'!A$2:J$202,6,0)</f>
        <v>1.38E-2</v>
      </c>
      <c r="Q1395" s="44">
        <f>VLOOKUP(H1395,'Species List'!A$2:J$202,7,0)</f>
        <v>3.03</v>
      </c>
      <c r="R1395" s="44">
        <f>VLOOKUP(H1395,'Species List'!A$2:J$202,8,0)</f>
        <v>-5.0162000000000004</v>
      </c>
      <c r="S1395" s="44">
        <f>VLOOKUP(H1395,'Species List'!A$2:J$202,9,0)</f>
        <v>3.1109</v>
      </c>
      <c r="T1395" s="44">
        <f t="shared" si="150"/>
        <v>334.7864878774447</v>
      </c>
      <c r="U1395" s="88">
        <f t="shared" si="154"/>
        <v>395.06078258407069</v>
      </c>
      <c r="V1395" s="91">
        <f t="shared" si="155"/>
        <v>395.06078258407069</v>
      </c>
    </row>
    <row r="1396" spans="1:22" ht="16">
      <c r="A1396" s="35">
        <v>2019</v>
      </c>
      <c r="B1396" s="51">
        <v>43539</v>
      </c>
      <c r="C1396" s="38" t="s">
        <v>380</v>
      </c>
      <c r="D1396" s="38" t="s">
        <v>367</v>
      </c>
      <c r="E1396" s="12">
        <v>3</v>
      </c>
      <c r="F1396" s="37">
        <v>0.45624999999999999</v>
      </c>
      <c r="G1396" s="38">
        <v>29</v>
      </c>
      <c r="H1396" s="12" t="s">
        <v>277</v>
      </c>
      <c r="I1396" s="38" t="str">
        <f>VLOOKUP(H1396,'Species List'!A$2:J$202,2,0)</f>
        <v>Queen Parrotfish</v>
      </c>
      <c r="J1396" s="38" t="str">
        <f>VLOOKUP(H1396,'Species List'!A$2:J$202,3,0)</f>
        <v>Scarus vetula</v>
      </c>
      <c r="K1396" s="38" t="str">
        <f>VLOOKUP(H1396,'Species List'!A$2:J$202,4,0)</f>
        <v>Scaridae</v>
      </c>
      <c r="L1396" s="38" t="str">
        <f>VLOOKUP(H1396,'Species List'!A$2:J$202,5,0)</f>
        <v>Herbivore</v>
      </c>
      <c r="M1396" s="59">
        <v>22</v>
      </c>
      <c r="N1396" s="59">
        <v>1</v>
      </c>
      <c r="O1396" s="59" t="s">
        <v>368</v>
      </c>
      <c r="P1396" s="44">
        <f>VLOOKUP(H1396,'Species List'!A$2:J$202,6,0)</f>
        <v>1.38E-2</v>
      </c>
      <c r="Q1396" s="44">
        <f>VLOOKUP(H1396,'Species List'!A$2:J$202,7,0)</f>
        <v>3.03</v>
      </c>
      <c r="R1396" s="44">
        <f>VLOOKUP(H1396,'Species List'!A$2:J$202,8,0)</f>
        <v>-5.0162000000000004</v>
      </c>
      <c r="S1396" s="44">
        <f>VLOOKUP(H1396,'Species List'!A$2:J$202,9,0)</f>
        <v>3.1109</v>
      </c>
      <c r="T1396" s="44">
        <f t="shared" si="150"/>
        <v>161.22033130764439</v>
      </c>
      <c r="U1396" s="88">
        <f t="shared" si="154"/>
        <v>186.5703893135852</v>
      </c>
      <c r="V1396" s="91">
        <f t="shared" si="155"/>
        <v>186.5703893135852</v>
      </c>
    </row>
    <row r="1397" spans="1:22" ht="16">
      <c r="A1397" s="35">
        <v>2019</v>
      </c>
      <c r="B1397" s="51">
        <v>43539</v>
      </c>
      <c r="C1397" s="38" t="s">
        <v>380</v>
      </c>
      <c r="D1397" s="38" t="s">
        <v>367</v>
      </c>
      <c r="E1397" s="12">
        <v>3</v>
      </c>
      <c r="F1397" s="37">
        <v>0.45624999999999999</v>
      </c>
      <c r="G1397" s="38">
        <v>29</v>
      </c>
      <c r="H1397" s="12" t="s">
        <v>302</v>
      </c>
      <c r="I1397" s="38" t="str">
        <f>VLOOKUP(H1397,'Species List'!A$2:J$202,2,0)</f>
        <v>Stoplight Parrotfish</v>
      </c>
      <c r="J1397" s="38" t="str">
        <f>VLOOKUP(H1397,'Species List'!A$2:J$202,3,0)</f>
        <v>Sparisoma viride</v>
      </c>
      <c r="K1397" s="38" t="str">
        <f>VLOOKUP(H1397,'Species List'!A$2:J$202,4,0)</f>
        <v>Scaridae</v>
      </c>
      <c r="L1397" s="38" t="str">
        <f>VLOOKUP(H1397,'Species List'!A$2:J$202,5,0)</f>
        <v>Herbivore</v>
      </c>
      <c r="M1397" s="59">
        <v>30</v>
      </c>
      <c r="N1397" s="59">
        <v>1</v>
      </c>
      <c r="O1397" s="59" t="s">
        <v>369</v>
      </c>
      <c r="P1397" s="44">
        <f>VLOOKUP(H1397,'Species List'!A$2:J$202,6,0)</f>
        <v>1.38E-2</v>
      </c>
      <c r="Q1397" s="44">
        <f>VLOOKUP(H1397,'Species List'!A$2:J$202,7,0)</f>
        <v>3.04</v>
      </c>
      <c r="R1397" s="44">
        <f>VLOOKUP(H1397,'Species List'!A$2:J$202,8,0)</f>
        <v>-4.4317000000000002</v>
      </c>
      <c r="S1397" s="44">
        <f>VLOOKUP(H1397,'Species List'!A$2:J$202,9,0)</f>
        <v>2.9051</v>
      </c>
      <c r="T1397" s="44">
        <f t="shared" si="150"/>
        <v>426.90151962585236</v>
      </c>
      <c r="U1397" s="88">
        <f t="shared" si="154"/>
        <v>581.54718397712224</v>
      </c>
      <c r="V1397" s="91">
        <f t="shared" si="155"/>
        <v>581.54718397712224</v>
      </c>
    </row>
    <row r="1398" spans="1:22" ht="16">
      <c r="A1398" s="35">
        <v>2019</v>
      </c>
      <c r="B1398" s="51">
        <v>43539</v>
      </c>
      <c r="C1398" s="38" t="s">
        <v>380</v>
      </c>
      <c r="D1398" s="38" t="s">
        <v>367</v>
      </c>
      <c r="E1398" s="12">
        <v>3</v>
      </c>
      <c r="F1398" s="37">
        <v>0.45624999999999999</v>
      </c>
      <c r="G1398" s="38">
        <v>29</v>
      </c>
      <c r="H1398" s="12" t="s">
        <v>302</v>
      </c>
      <c r="I1398" s="38" t="str">
        <f>VLOOKUP(H1398,'Species List'!A$2:J$202,2,0)</f>
        <v>Stoplight Parrotfish</v>
      </c>
      <c r="J1398" s="38" t="str">
        <f>VLOOKUP(H1398,'Species List'!A$2:J$202,3,0)</f>
        <v>Sparisoma viride</v>
      </c>
      <c r="K1398" s="38" t="str">
        <f>VLOOKUP(H1398,'Species List'!A$2:J$202,4,0)</f>
        <v>Scaridae</v>
      </c>
      <c r="L1398" s="38" t="str">
        <f>VLOOKUP(H1398,'Species List'!A$2:J$202,5,0)</f>
        <v>Herbivore</v>
      </c>
      <c r="M1398" s="59">
        <v>26</v>
      </c>
      <c r="N1398" s="59">
        <v>2</v>
      </c>
      <c r="O1398" s="59" t="s">
        <v>368</v>
      </c>
      <c r="P1398" s="44">
        <f>VLOOKUP(H1398,'Species List'!A$2:J$202,6,0)</f>
        <v>1.38E-2</v>
      </c>
      <c r="Q1398" s="44">
        <f>VLOOKUP(H1398,'Species List'!A$2:J$202,7,0)</f>
        <v>3.04</v>
      </c>
      <c r="R1398" s="44">
        <f>VLOOKUP(H1398,'Species List'!A$2:J$202,8,0)</f>
        <v>-4.4317000000000002</v>
      </c>
      <c r="S1398" s="44">
        <f>VLOOKUP(H1398,'Species List'!A$2:J$202,9,0)</f>
        <v>2.9051</v>
      </c>
      <c r="T1398" s="44">
        <f t="shared" si="150"/>
        <v>276.31092977022331</v>
      </c>
      <c r="U1398" s="88">
        <f t="shared" si="154"/>
        <v>383.741768934785</v>
      </c>
      <c r="V1398" s="91">
        <f t="shared" si="155"/>
        <v>767.48353786957</v>
      </c>
    </row>
    <row r="1399" spans="1:22" ht="16">
      <c r="A1399" s="35">
        <v>2019</v>
      </c>
      <c r="B1399" s="51">
        <v>43539</v>
      </c>
      <c r="C1399" s="38" t="s">
        <v>380</v>
      </c>
      <c r="D1399" s="38" t="s">
        <v>367</v>
      </c>
      <c r="E1399" s="12">
        <v>3</v>
      </c>
      <c r="F1399" s="37">
        <v>0.45624999999999999</v>
      </c>
      <c r="G1399" s="38">
        <v>29</v>
      </c>
      <c r="H1399" s="12" t="s">
        <v>302</v>
      </c>
      <c r="I1399" s="38" t="str">
        <f>VLOOKUP(H1399,'Species List'!A$2:J$202,2,0)</f>
        <v>Stoplight Parrotfish</v>
      </c>
      <c r="J1399" s="38" t="str">
        <f>VLOOKUP(H1399,'Species List'!A$2:J$202,3,0)</f>
        <v>Sparisoma viride</v>
      </c>
      <c r="K1399" s="38" t="str">
        <f>VLOOKUP(H1399,'Species List'!A$2:J$202,4,0)</f>
        <v>Scaridae</v>
      </c>
      <c r="L1399" s="38" t="str">
        <f>VLOOKUP(H1399,'Species List'!A$2:J$202,5,0)</f>
        <v>Herbivore</v>
      </c>
      <c r="M1399" s="59">
        <v>20</v>
      </c>
      <c r="N1399" s="59">
        <v>1</v>
      </c>
      <c r="O1399" s="59" t="s">
        <v>368</v>
      </c>
      <c r="P1399" s="44">
        <f>VLOOKUP(H1399,'Species List'!A$2:J$202,6,0)</f>
        <v>1.38E-2</v>
      </c>
      <c r="Q1399" s="44">
        <f>VLOOKUP(H1399,'Species List'!A$2:J$202,7,0)</f>
        <v>3.04</v>
      </c>
      <c r="R1399" s="44">
        <f>VLOOKUP(H1399,'Species List'!A$2:J$202,8,0)</f>
        <v>-4.4317000000000002</v>
      </c>
      <c r="S1399" s="44">
        <f>VLOOKUP(H1399,'Species List'!A$2:J$202,9,0)</f>
        <v>2.9051</v>
      </c>
      <c r="T1399" s="44">
        <f t="shared" si="150"/>
        <v>124.45440510662077</v>
      </c>
      <c r="U1399" s="88">
        <f t="shared" si="154"/>
        <v>179.06975540636282</v>
      </c>
      <c r="V1399" s="91">
        <f t="shared" si="155"/>
        <v>179.06975540636282</v>
      </c>
    </row>
    <row r="1400" spans="1:22" ht="16">
      <c r="A1400" s="35">
        <v>2019</v>
      </c>
      <c r="B1400" s="51">
        <v>43539</v>
      </c>
      <c r="C1400" s="38" t="s">
        <v>380</v>
      </c>
      <c r="D1400" s="38" t="s">
        <v>367</v>
      </c>
      <c r="E1400" s="12">
        <v>3</v>
      </c>
      <c r="F1400" s="37">
        <v>0.45624999999999999</v>
      </c>
      <c r="G1400" s="38">
        <v>29</v>
      </c>
      <c r="H1400" s="12" t="s">
        <v>303</v>
      </c>
      <c r="I1400" s="38" t="str">
        <f>VLOOKUP(H1400,'Species List'!A$2:J$202,2,0)</f>
        <v>Striped Parrotfish</v>
      </c>
      <c r="J1400" s="38" t="str">
        <f>VLOOKUP(H1400,'Species List'!A$2:J$202,3,0)</f>
        <v>Scarus iserti</v>
      </c>
      <c r="K1400" s="38" t="str">
        <f>VLOOKUP(H1400,'Species List'!A$2:J$202,4,0)</f>
        <v>Scaridae</v>
      </c>
      <c r="L1400" s="38" t="str">
        <f>VLOOKUP(H1400,'Species List'!A$2:J$202,5,0)</f>
        <v>Herbivore</v>
      </c>
      <c r="M1400" s="59">
        <v>3</v>
      </c>
      <c r="N1400" s="59">
        <v>2</v>
      </c>
      <c r="O1400" s="59" t="s">
        <v>375</v>
      </c>
      <c r="P1400" s="44">
        <f>VLOOKUP(H1400,'Species List'!A$2:J$202,6,0)</f>
        <v>1.0959999999999999E-2</v>
      </c>
      <c r="Q1400" s="44">
        <f>VLOOKUP(H1400,'Species List'!A$2:J$202,7,0)</f>
        <v>3.01</v>
      </c>
      <c r="R1400" s="44">
        <f>VLOOKUP(H1400,'Species List'!A$2:J$202,8,0)</f>
        <v>-4.8887</v>
      </c>
      <c r="S1400" s="44">
        <f>VLOOKUP(H1400,'Species List'!A$2:J$202,9,0)</f>
        <v>3.0548000000000002</v>
      </c>
      <c r="T1400" s="44">
        <f t="shared" si="150"/>
        <v>0.29918893707824967</v>
      </c>
      <c r="U1400" s="88">
        <f t="shared" si="154"/>
        <v>0.42034899064939069</v>
      </c>
      <c r="V1400" s="91">
        <f t="shared" si="155"/>
        <v>0.84069798129878137</v>
      </c>
    </row>
    <row r="1401" spans="1:22" ht="16">
      <c r="A1401" s="35">
        <v>2019</v>
      </c>
      <c r="B1401" s="51">
        <v>43539</v>
      </c>
      <c r="C1401" s="38" t="s">
        <v>380</v>
      </c>
      <c r="D1401" s="38" t="s">
        <v>367</v>
      </c>
      <c r="E1401" s="12">
        <v>3</v>
      </c>
      <c r="F1401" s="37">
        <v>0.45624999999999999</v>
      </c>
      <c r="G1401" s="38">
        <v>29</v>
      </c>
      <c r="H1401" s="12" t="s">
        <v>274</v>
      </c>
      <c r="I1401" s="38" t="str">
        <f>VLOOKUP(H1401,'Species List'!A$2:J$202,2,0)</f>
        <v>Princess Parrotfish</v>
      </c>
      <c r="J1401" s="38" t="str">
        <f>VLOOKUP(H1401,'Species List'!A$2:J$202,3,0)</f>
        <v>Scarus taeniopterus</v>
      </c>
      <c r="K1401" s="38" t="str">
        <f>VLOOKUP(H1401,'Species List'!A$2:J$202,4,0)</f>
        <v>Scaridae</v>
      </c>
      <c r="L1401" s="38" t="str">
        <f>VLOOKUP(H1401,'Species List'!A$2:J$202,5,0)</f>
        <v>Herbivore</v>
      </c>
      <c r="M1401" s="59">
        <v>14</v>
      </c>
      <c r="N1401" s="59">
        <v>2</v>
      </c>
      <c r="O1401" s="59" t="s">
        <v>368</v>
      </c>
      <c r="P1401" s="44">
        <f>VLOOKUP(H1401,'Species List'!A$2:J$202,6,0)</f>
        <v>3.3500000000000002E-2</v>
      </c>
      <c r="Q1401" s="44">
        <f>VLOOKUP(H1401,'Species List'!A$2:J$202,7,0)</f>
        <v>2.7086000000000001</v>
      </c>
      <c r="R1401" s="44">
        <f>VLOOKUP(H1401,'Species List'!A$2:J$202,8,0)</f>
        <v>-3.2256999999999998</v>
      </c>
      <c r="S1401" s="44">
        <f>VLOOKUP(H1401,'Species List'!A$2:J$202,9,0)</f>
        <v>2.3852000000000002</v>
      </c>
      <c r="T1401" s="44">
        <f t="shared" si="150"/>
        <v>42.603688875365265</v>
      </c>
      <c r="U1401" s="88">
        <f t="shared" si="154"/>
        <v>78.206813423753971</v>
      </c>
      <c r="V1401" s="91">
        <f t="shared" si="155"/>
        <v>156.41362684750794</v>
      </c>
    </row>
    <row r="1402" spans="1:22" ht="16">
      <c r="A1402" s="35">
        <v>2019</v>
      </c>
      <c r="B1402" s="51">
        <v>43539</v>
      </c>
      <c r="C1402" s="38" t="s">
        <v>380</v>
      </c>
      <c r="D1402" s="38" t="s">
        <v>367</v>
      </c>
      <c r="E1402" s="12">
        <v>3</v>
      </c>
      <c r="F1402" s="37">
        <v>0.45624999999999999</v>
      </c>
      <c r="G1402" s="38">
        <v>29</v>
      </c>
      <c r="H1402" s="12" t="s">
        <v>274</v>
      </c>
      <c r="I1402" s="38" t="str">
        <f>VLOOKUP(H1402,'Species List'!A$2:J$202,2,0)</f>
        <v>Princess Parrotfish</v>
      </c>
      <c r="J1402" s="38" t="str">
        <f>VLOOKUP(H1402,'Species List'!A$2:J$202,3,0)</f>
        <v>Scarus taeniopterus</v>
      </c>
      <c r="K1402" s="38" t="str">
        <f>VLOOKUP(H1402,'Species List'!A$2:J$202,4,0)</f>
        <v>Scaridae</v>
      </c>
      <c r="L1402" s="38" t="str">
        <f>VLOOKUP(H1402,'Species List'!A$2:J$202,5,0)</f>
        <v>Herbivore</v>
      </c>
      <c r="M1402" s="59">
        <v>17</v>
      </c>
      <c r="N1402" s="59">
        <v>1</v>
      </c>
      <c r="O1402" s="59" t="s">
        <v>368</v>
      </c>
      <c r="P1402" s="44">
        <f>VLOOKUP(H1402,'Species List'!A$2:J$202,6,0)</f>
        <v>3.3500000000000002E-2</v>
      </c>
      <c r="Q1402" s="44">
        <f>VLOOKUP(H1402,'Species List'!A$2:J$202,7,0)</f>
        <v>2.7086000000000001</v>
      </c>
      <c r="R1402" s="44">
        <f>VLOOKUP(H1402,'Species List'!A$2:J$202,8,0)</f>
        <v>-3.2256999999999998</v>
      </c>
      <c r="S1402" s="44">
        <f>VLOOKUP(H1402,'Species List'!A$2:J$202,9,0)</f>
        <v>2.3852000000000002</v>
      </c>
      <c r="T1402" s="44">
        <f t="shared" si="150"/>
        <v>72.083979665360687</v>
      </c>
      <c r="U1402" s="88">
        <f t="shared" si="154"/>
        <v>124.27013418228138</v>
      </c>
      <c r="V1402" s="91">
        <f t="shared" si="155"/>
        <v>124.27013418228138</v>
      </c>
    </row>
    <row r="1403" spans="1:22" ht="16">
      <c r="A1403" s="35">
        <v>2019</v>
      </c>
      <c r="B1403" s="51">
        <v>43539</v>
      </c>
      <c r="C1403" s="38" t="s">
        <v>380</v>
      </c>
      <c r="D1403" s="38" t="s">
        <v>367</v>
      </c>
      <c r="E1403" s="12">
        <v>3</v>
      </c>
      <c r="F1403" s="37">
        <v>0.45624999999999999</v>
      </c>
      <c r="G1403" s="38">
        <v>29</v>
      </c>
      <c r="H1403" s="12" t="s">
        <v>271</v>
      </c>
      <c r="I1403" s="38" t="str">
        <f>VLOOKUP(H1403,'Species List'!A$2:J$202,2,0)</f>
        <v>Ocean Surgeonfish</v>
      </c>
      <c r="J1403" s="38" t="str">
        <f>VLOOKUP(H1403,'Species List'!A$2:J$202,3,0)</f>
        <v>Acanthurus bahianus</v>
      </c>
      <c r="K1403" s="38" t="str">
        <f>VLOOKUP(H1403,'Species List'!A$2:J$202,4,0)</f>
        <v>Acanthuridae</v>
      </c>
      <c r="L1403" s="38" t="str">
        <f>VLOOKUP(H1403,'Species List'!A$2:J$202,5,0)</f>
        <v>Herbivore</v>
      </c>
      <c r="M1403" s="59">
        <v>14</v>
      </c>
      <c r="N1403" s="59">
        <v>1</v>
      </c>
      <c r="O1403" s="59"/>
      <c r="P1403" s="44">
        <f>VLOOKUP(H1403,'Species List'!A$2:J$202,6,0)</f>
        <v>1.8620000000000001E-2</v>
      </c>
      <c r="Q1403" s="44">
        <f>VLOOKUP(H1403,'Species List'!A$2:J$202,7,0)</f>
        <v>2.91</v>
      </c>
      <c r="R1403" s="44">
        <f>VLOOKUP(H1403,'Species List'!A$2:J$202,8,0)</f>
        <v>-4.6005000000000003</v>
      </c>
      <c r="S1403" s="44">
        <f>VLOOKUP(H1403,'Species List'!A$2:J$202,9,0)</f>
        <v>2.9752000000000001</v>
      </c>
      <c r="T1403" s="44">
        <f t="shared" si="150"/>
        <v>40.291390949391584</v>
      </c>
      <c r="U1403" s="88">
        <f t="shared" si="154"/>
        <v>60.906007515663681</v>
      </c>
      <c r="V1403" s="91">
        <f t="shared" si="155"/>
        <v>60.906007515663681</v>
      </c>
    </row>
    <row r="1404" spans="1:22" ht="16">
      <c r="A1404" s="35">
        <v>2019</v>
      </c>
      <c r="B1404" s="51">
        <v>43539</v>
      </c>
      <c r="C1404" s="38" t="s">
        <v>380</v>
      </c>
      <c r="D1404" s="38" t="s">
        <v>367</v>
      </c>
      <c r="E1404" s="12">
        <v>3</v>
      </c>
      <c r="F1404" s="37">
        <v>0.45624999999999999</v>
      </c>
      <c r="G1404" s="38">
        <v>29</v>
      </c>
      <c r="H1404" s="12" t="s">
        <v>302</v>
      </c>
      <c r="I1404" s="38" t="str">
        <f>VLOOKUP(H1404,'Species List'!A$2:J$202,2,0)</f>
        <v>Stoplight Parrotfish</v>
      </c>
      <c r="J1404" s="38" t="str">
        <f>VLOOKUP(H1404,'Species List'!A$2:J$202,3,0)</f>
        <v>Sparisoma viride</v>
      </c>
      <c r="K1404" s="38" t="str">
        <f>VLOOKUP(H1404,'Species List'!A$2:J$202,4,0)</f>
        <v>Scaridae</v>
      </c>
      <c r="L1404" s="38" t="str">
        <f>VLOOKUP(H1404,'Species List'!A$2:J$202,5,0)</f>
        <v>Herbivore</v>
      </c>
      <c r="M1404" s="59">
        <v>14</v>
      </c>
      <c r="N1404" s="59">
        <v>1</v>
      </c>
      <c r="O1404" s="59" t="s">
        <v>368</v>
      </c>
      <c r="P1404" s="44">
        <f>VLOOKUP(H1404,'Species List'!A$2:J$202,6,0)</f>
        <v>1.38E-2</v>
      </c>
      <c r="Q1404" s="44">
        <f>VLOOKUP(H1404,'Species List'!A$2:J$202,7,0)</f>
        <v>3.04</v>
      </c>
      <c r="R1404" s="44">
        <f>VLOOKUP(H1404,'Species List'!A$2:J$202,8,0)</f>
        <v>-4.4317000000000002</v>
      </c>
      <c r="S1404" s="44">
        <f>VLOOKUP(H1404,'Species List'!A$2:J$202,9,0)</f>
        <v>2.9051</v>
      </c>
      <c r="T1404" s="44">
        <f t="shared" si="150"/>
        <v>42.083157245422122</v>
      </c>
      <c r="U1404" s="88">
        <f t="shared" si="154"/>
        <v>63.535515280093612</v>
      </c>
      <c r="V1404" s="91">
        <f t="shared" si="155"/>
        <v>63.535515280093612</v>
      </c>
    </row>
    <row r="1405" spans="1:22" ht="16">
      <c r="A1405" s="35">
        <v>2019</v>
      </c>
      <c r="B1405" s="51">
        <v>43539</v>
      </c>
      <c r="C1405" s="38" t="s">
        <v>380</v>
      </c>
      <c r="D1405" s="38" t="s">
        <v>367</v>
      </c>
      <c r="E1405" s="12">
        <v>3</v>
      </c>
      <c r="F1405" s="37">
        <v>0.45624999999999999</v>
      </c>
      <c r="G1405" s="38">
        <v>29</v>
      </c>
      <c r="H1405" s="12" t="s">
        <v>237</v>
      </c>
      <c r="I1405" s="38" t="str">
        <f>VLOOKUP(H1405,'Species List'!A$2:J$202,2,0)</f>
        <v>Blue Tang</v>
      </c>
      <c r="J1405" s="38" t="str">
        <f>VLOOKUP(H1405,'Species List'!A$2:J$202,3,0)</f>
        <v>Acanthurus coeruleus</v>
      </c>
      <c r="K1405" s="38" t="str">
        <f>VLOOKUP(H1405,'Species List'!A$2:J$202,4,0)</f>
        <v>Acanthuridae</v>
      </c>
      <c r="L1405" s="38" t="str">
        <f>VLOOKUP(H1405,'Species List'!A$2:J$202,5,0)</f>
        <v>Herbivore</v>
      </c>
      <c r="M1405" s="59">
        <v>14</v>
      </c>
      <c r="N1405" s="59">
        <v>1</v>
      </c>
      <c r="O1405" s="59"/>
      <c r="P1405" s="44">
        <f>VLOOKUP(H1405,'Species List'!A$2:J$202,6,0)</f>
        <v>2.512E-2</v>
      </c>
      <c r="Q1405" s="44">
        <f>VLOOKUP(H1405,'Species List'!A$2:J$202,7,0)</f>
        <v>2.96</v>
      </c>
      <c r="R1405" s="44">
        <f>VLOOKUP(H1405,'Species List'!A$2:J$202,8,0)</f>
        <v>-2.8241999999999998</v>
      </c>
      <c r="S1405" s="44">
        <f>VLOOKUP(H1405,'Species List'!A$2:J$202,9,0)</f>
        <v>2.2637999999999998</v>
      </c>
      <c r="T1405" s="44">
        <f t="shared" si="150"/>
        <v>62.023835721117067</v>
      </c>
      <c r="U1405" s="88">
        <f t="shared" si="154"/>
        <v>108.19436620046002</v>
      </c>
      <c r="V1405" s="91">
        <f t="shared" si="155"/>
        <v>108.19436620046002</v>
      </c>
    </row>
    <row r="1406" spans="1:22" ht="16">
      <c r="A1406" s="35">
        <v>2019</v>
      </c>
      <c r="B1406" s="51">
        <v>43539</v>
      </c>
      <c r="C1406" s="38" t="s">
        <v>380</v>
      </c>
      <c r="D1406" s="38" t="s">
        <v>367</v>
      </c>
      <c r="E1406" s="12">
        <v>3</v>
      </c>
      <c r="F1406" s="37">
        <v>0.45624999999999999</v>
      </c>
      <c r="G1406" s="38">
        <v>29</v>
      </c>
      <c r="H1406" s="12" t="s">
        <v>303</v>
      </c>
      <c r="I1406" s="38" t="str">
        <f>VLOOKUP(H1406,'Species List'!A$2:J$202,2,0)</f>
        <v>Striped Parrotfish</v>
      </c>
      <c r="J1406" s="38" t="str">
        <f>VLOOKUP(H1406,'Species List'!A$2:J$202,3,0)</f>
        <v>Scarus iserti</v>
      </c>
      <c r="K1406" s="38" t="str">
        <f>VLOOKUP(H1406,'Species List'!A$2:J$202,4,0)</f>
        <v>Scaridae</v>
      </c>
      <c r="L1406" s="38" t="str">
        <f>VLOOKUP(H1406,'Species List'!A$2:J$202,5,0)</f>
        <v>Herbivore</v>
      </c>
      <c r="M1406" s="59">
        <v>3</v>
      </c>
      <c r="N1406" s="59">
        <v>5</v>
      </c>
      <c r="O1406" s="59" t="s">
        <v>375</v>
      </c>
      <c r="P1406" s="44">
        <f>VLOOKUP(H1406,'Species List'!A$2:J$202,6,0)</f>
        <v>1.0959999999999999E-2</v>
      </c>
      <c r="Q1406" s="44">
        <f>VLOOKUP(H1406,'Species List'!A$2:J$202,7,0)</f>
        <v>3.01</v>
      </c>
      <c r="R1406" s="44">
        <f>VLOOKUP(H1406,'Species List'!A$2:J$202,8,0)</f>
        <v>-4.8887</v>
      </c>
      <c r="S1406" s="44">
        <f>VLOOKUP(H1406,'Species List'!A$2:J$202,9,0)</f>
        <v>3.0548000000000002</v>
      </c>
      <c r="T1406" s="44">
        <f t="shared" si="150"/>
        <v>0.29918893707824967</v>
      </c>
      <c r="U1406" s="88">
        <f t="shared" si="154"/>
        <v>0.42034899064939069</v>
      </c>
      <c r="V1406" s="91">
        <f t="shared" si="155"/>
        <v>2.1017449532469534</v>
      </c>
    </row>
    <row r="1407" spans="1:22" ht="16">
      <c r="A1407" s="35">
        <v>2019</v>
      </c>
      <c r="B1407" s="51">
        <v>43539</v>
      </c>
      <c r="C1407" s="38" t="s">
        <v>380</v>
      </c>
      <c r="D1407" s="38" t="s">
        <v>367</v>
      </c>
      <c r="E1407" s="12">
        <v>3</v>
      </c>
      <c r="F1407" s="37">
        <v>0.45624999999999999</v>
      </c>
      <c r="G1407" s="38">
        <v>29</v>
      </c>
      <c r="H1407" s="12" t="s">
        <v>302</v>
      </c>
      <c r="I1407" s="38" t="str">
        <f>VLOOKUP(H1407,'Species List'!A$2:J$202,2,0)</f>
        <v>Stoplight Parrotfish</v>
      </c>
      <c r="J1407" s="38" t="str">
        <f>VLOOKUP(H1407,'Species List'!A$2:J$202,3,0)</f>
        <v>Sparisoma viride</v>
      </c>
      <c r="K1407" s="38" t="str">
        <f>VLOOKUP(H1407,'Species List'!A$2:J$202,4,0)</f>
        <v>Scaridae</v>
      </c>
      <c r="L1407" s="38" t="str">
        <f>VLOOKUP(H1407,'Species List'!A$2:J$202,5,0)</f>
        <v>Herbivore</v>
      </c>
      <c r="M1407" s="59">
        <v>4</v>
      </c>
      <c r="N1407" s="59">
        <v>1</v>
      </c>
      <c r="O1407" s="59" t="s">
        <v>375</v>
      </c>
      <c r="P1407" s="44">
        <f>VLOOKUP(H1407,'Species List'!A$2:J$202,6,0)</f>
        <v>1.38E-2</v>
      </c>
      <c r="Q1407" s="44">
        <f>VLOOKUP(H1407,'Species List'!A$2:J$202,7,0)</f>
        <v>3.04</v>
      </c>
      <c r="R1407" s="44">
        <f>VLOOKUP(H1407,'Species List'!A$2:J$202,8,0)</f>
        <v>-4.4317000000000002</v>
      </c>
      <c r="S1407" s="44">
        <f>VLOOKUP(H1407,'Species List'!A$2:J$202,9,0)</f>
        <v>2.9051</v>
      </c>
      <c r="T1407" s="44">
        <f t="shared" si="150"/>
        <v>0.933558333423811</v>
      </c>
      <c r="U1407" s="88">
        <f t="shared" si="154"/>
        <v>1.6689544383321804</v>
      </c>
      <c r="V1407" s="91">
        <f t="shared" si="155"/>
        <v>1.6689544383321804</v>
      </c>
    </row>
    <row r="1408" spans="1:22" ht="16">
      <c r="A1408" s="35">
        <v>2019</v>
      </c>
      <c r="B1408" s="51">
        <v>43539</v>
      </c>
      <c r="C1408" s="38" t="s">
        <v>380</v>
      </c>
      <c r="D1408" s="38" t="s">
        <v>367</v>
      </c>
      <c r="E1408" s="12">
        <v>3</v>
      </c>
      <c r="F1408" s="37">
        <v>0.45624999999999999</v>
      </c>
      <c r="G1408" s="38">
        <v>29</v>
      </c>
      <c r="H1408" s="12" t="s">
        <v>280</v>
      </c>
      <c r="I1408" s="38" t="str">
        <f>VLOOKUP(H1408,'Species List'!A$2:J$202,2,0)</f>
        <v>Redband Parrotfish</v>
      </c>
      <c r="J1408" s="38" t="str">
        <f>VLOOKUP(H1408,'Species List'!A$2:J$202,3,0)</f>
        <v>Sparisoma aurofrenatum</v>
      </c>
      <c r="K1408" s="38" t="str">
        <f>VLOOKUP(H1408,'Species List'!A$2:J$202,4,0)</f>
        <v>Scaridae</v>
      </c>
      <c r="L1408" s="38" t="str">
        <f>VLOOKUP(H1408,'Species List'!A$2:J$202,5,0)</f>
        <v>Herbivore</v>
      </c>
      <c r="M1408" s="59">
        <v>19</v>
      </c>
      <c r="N1408" s="59">
        <v>1</v>
      </c>
      <c r="O1408" s="59" t="s">
        <v>368</v>
      </c>
      <c r="P1408" s="44">
        <f>VLOOKUP(H1408,'Species List'!A$2:J$202,6,0)</f>
        <v>1.072E-2</v>
      </c>
      <c r="Q1408" s="44">
        <f>VLOOKUP(H1408,'Species List'!A$2:J$202,7,0)</f>
        <v>3.12</v>
      </c>
      <c r="R1408" s="44">
        <f>VLOOKUP(H1408,'Species List'!A$2:J$202,8,0)</f>
        <v>-4.0781000000000001</v>
      </c>
      <c r="S1408" s="44">
        <f>VLOOKUP(H1408,'Species List'!A$2:J$202,9,0)</f>
        <v>2.7437999999999998</v>
      </c>
      <c r="T1408" s="44">
        <f t="shared" si="150"/>
        <v>104.69019779399261</v>
      </c>
      <c r="U1408" s="88">
        <f t="shared" si="154"/>
        <v>149.3977752647418</v>
      </c>
      <c r="V1408" s="91">
        <f t="shared" si="155"/>
        <v>149.3977752647418</v>
      </c>
    </row>
    <row r="1409" spans="1:22" ht="16">
      <c r="A1409" s="35">
        <v>2019</v>
      </c>
      <c r="B1409" s="51">
        <v>43539</v>
      </c>
      <c r="C1409" s="38" t="s">
        <v>380</v>
      </c>
      <c r="D1409" s="38" t="s">
        <v>367</v>
      </c>
      <c r="E1409" s="12">
        <v>3</v>
      </c>
      <c r="F1409" s="37">
        <v>0.45624999999999999</v>
      </c>
      <c r="G1409" s="38">
        <v>29</v>
      </c>
      <c r="H1409" s="12" t="s">
        <v>302</v>
      </c>
      <c r="I1409" s="38" t="str">
        <f>VLOOKUP(H1409,'Species List'!A$2:J$202,2,0)</f>
        <v>Stoplight Parrotfish</v>
      </c>
      <c r="J1409" s="38" t="str">
        <f>VLOOKUP(H1409,'Species List'!A$2:J$202,3,0)</f>
        <v>Sparisoma viride</v>
      </c>
      <c r="K1409" s="38" t="str">
        <f>VLOOKUP(H1409,'Species List'!A$2:J$202,4,0)</f>
        <v>Scaridae</v>
      </c>
      <c r="L1409" s="38" t="str">
        <f>VLOOKUP(H1409,'Species List'!A$2:J$202,5,0)</f>
        <v>Herbivore</v>
      </c>
      <c r="M1409" s="59">
        <v>12</v>
      </c>
      <c r="N1409" s="59">
        <v>1</v>
      </c>
      <c r="O1409" s="59" t="s">
        <v>368</v>
      </c>
      <c r="P1409" s="44">
        <f>VLOOKUP(H1409,'Species List'!A$2:J$202,6,0)</f>
        <v>1.38E-2</v>
      </c>
      <c r="Q1409" s="44">
        <f>VLOOKUP(H1409,'Species List'!A$2:J$202,7,0)</f>
        <v>3.04</v>
      </c>
      <c r="R1409" s="44">
        <f>VLOOKUP(H1409,'Species List'!A$2:J$202,8,0)</f>
        <v>-4.4317000000000002</v>
      </c>
      <c r="S1409" s="44">
        <f>VLOOKUP(H1409,'Species List'!A$2:J$202,9,0)</f>
        <v>2.9051</v>
      </c>
      <c r="T1409" s="44">
        <f t="shared" si="150"/>
        <v>26.338441566816869</v>
      </c>
      <c r="U1409" s="88">
        <f t="shared" si="154"/>
        <v>40.600318253552281</v>
      </c>
      <c r="V1409" s="91">
        <f t="shared" si="155"/>
        <v>40.600318253552281</v>
      </c>
    </row>
    <row r="1410" spans="1:22" ht="16">
      <c r="A1410" s="35">
        <v>2019</v>
      </c>
      <c r="B1410" s="51">
        <v>43539</v>
      </c>
      <c r="C1410" s="38" t="s">
        <v>380</v>
      </c>
      <c r="D1410" s="38" t="s">
        <v>367</v>
      </c>
      <c r="E1410" s="12">
        <v>3</v>
      </c>
      <c r="F1410" s="37">
        <v>0.45624999999999999</v>
      </c>
      <c r="G1410" s="38">
        <v>29</v>
      </c>
      <c r="H1410" s="12" t="s">
        <v>303</v>
      </c>
      <c r="I1410" s="38" t="str">
        <f>VLOOKUP(H1410,'Species List'!A$2:J$202,2,0)</f>
        <v>Striped Parrotfish</v>
      </c>
      <c r="J1410" s="38" t="str">
        <f>VLOOKUP(H1410,'Species List'!A$2:J$202,3,0)</f>
        <v>Scarus iserti</v>
      </c>
      <c r="K1410" s="38" t="str">
        <f>VLOOKUP(H1410,'Species List'!A$2:J$202,4,0)</f>
        <v>Scaridae</v>
      </c>
      <c r="L1410" s="38" t="str">
        <f>VLOOKUP(H1410,'Species List'!A$2:J$202,5,0)</f>
        <v>Herbivore</v>
      </c>
      <c r="M1410" s="59">
        <v>13</v>
      </c>
      <c r="N1410" s="59">
        <v>1</v>
      </c>
      <c r="O1410" s="59" t="s">
        <v>368</v>
      </c>
      <c r="P1410" s="44">
        <f>VLOOKUP(H1410,'Species List'!A$2:J$202,6,0)</f>
        <v>1.0959999999999999E-2</v>
      </c>
      <c r="Q1410" s="44">
        <f>VLOOKUP(H1410,'Species List'!A$2:J$202,7,0)</f>
        <v>3.01</v>
      </c>
      <c r="R1410" s="44">
        <f>VLOOKUP(H1410,'Species List'!A$2:J$202,8,0)</f>
        <v>-4.8887</v>
      </c>
      <c r="S1410" s="44">
        <f>VLOOKUP(H1410,'Species List'!A$2:J$202,9,0)</f>
        <v>3.0548000000000002</v>
      </c>
      <c r="T1410" s="44">
        <f t="shared" ref="T1410:T1473" si="156">P1410*M1410^Q1410</f>
        <v>24.704726176219836</v>
      </c>
      <c r="U1410" s="88">
        <f t="shared" si="154"/>
        <v>37.065866108828203</v>
      </c>
      <c r="V1410" s="91">
        <f t="shared" si="155"/>
        <v>37.065866108828203</v>
      </c>
    </row>
    <row r="1411" spans="1:22" ht="16">
      <c r="A1411" s="35">
        <v>2019</v>
      </c>
      <c r="B1411" s="51">
        <v>43539</v>
      </c>
      <c r="C1411" s="38" t="s">
        <v>380</v>
      </c>
      <c r="D1411" s="38" t="s">
        <v>367</v>
      </c>
      <c r="E1411" s="12">
        <v>3</v>
      </c>
      <c r="F1411" s="37">
        <v>0.45624999999999999</v>
      </c>
      <c r="G1411" s="38">
        <v>29</v>
      </c>
      <c r="H1411" s="12" t="s">
        <v>287</v>
      </c>
      <c r="I1411" s="38" t="str">
        <f>VLOOKUP(H1411,'Species List'!A$2:J$202,2,0)</f>
        <v>Scrawled Filefish</v>
      </c>
      <c r="J1411" s="38" t="str">
        <f>VLOOKUP(H1411,'Species List'!A$2:J$202,3,0)</f>
        <v>Aluterus scriptus</v>
      </c>
      <c r="K1411" s="38" t="str">
        <f>VLOOKUP(H1411,'Species List'!A$2:J$202,4,0)</f>
        <v>Monacanthidae</v>
      </c>
      <c r="L1411" s="38" t="str">
        <f>VLOOKUP(H1411,'Species List'!A$2:J$202,5,0)</f>
        <v>Omnivore</v>
      </c>
      <c r="M1411" s="59">
        <v>40</v>
      </c>
      <c r="N1411" s="59">
        <v>1</v>
      </c>
      <c r="O1411" s="59"/>
      <c r="P1411" s="44">
        <f>VLOOKUP(H1411,'Species List'!A$2:J$202,6,0)</f>
        <v>0.82299999999999995</v>
      </c>
      <c r="Q1411" s="44">
        <f>VLOOKUP(H1411,'Species List'!A$2:J$202,7,0)</f>
        <v>1.8136000000000001</v>
      </c>
      <c r="R1411" s="44" t="str">
        <f>VLOOKUP(H1411,'Species List'!A$2:J$202,8,0)</f>
        <v>NA</v>
      </c>
      <c r="S1411" s="44" t="str">
        <f>VLOOKUP(H1411,'Species List'!A$2:J$202,9,0)</f>
        <v>NA</v>
      </c>
      <c r="T1411" s="44">
        <f t="shared" si="156"/>
        <v>662.05769166888876</v>
      </c>
      <c r="U1411" s="87" t="s">
        <v>450</v>
      </c>
      <c r="V1411" s="91">
        <f t="shared" ref="V1411:V1431" si="157">N1411*T1411</f>
        <v>662.05769166888876</v>
      </c>
    </row>
    <row r="1412" spans="1:22" ht="16">
      <c r="A1412" s="35">
        <v>2019</v>
      </c>
      <c r="B1412" s="51">
        <v>43539</v>
      </c>
      <c r="C1412" s="38" t="s">
        <v>380</v>
      </c>
      <c r="D1412" s="38" t="s">
        <v>367</v>
      </c>
      <c r="E1412" s="12">
        <v>3</v>
      </c>
      <c r="F1412" s="37">
        <v>0.45624999999999999</v>
      </c>
      <c r="G1412" s="38">
        <v>29</v>
      </c>
      <c r="H1412" s="12" t="s">
        <v>242</v>
      </c>
      <c r="I1412" s="38" t="str">
        <f>VLOOKUP(H1412,'Species List'!A$2:J$202,2,0)</f>
        <v xml:space="preserve">Sharp-nose puffer </v>
      </c>
      <c r="J1412" s="38" t="str">
        <f>VLOOKUP(H1412,'Species List'!A$2:J$202,3,0)</f>
        <v>Canthigaster rostrata</v>
      </c>
      <c r="K1412" s="38" t="str">
        <f>VLOOKUP(H1412,'Species List'!A$2:J$202,4,0)</f>
        <v>Tetraodontidae</v>
      </c>
      <c r="L1412" s="38" t="str">
        <f>VLOOKUP(H1412,'Species List'!A$2:J$202,5,0)</f>
        <v>Omnivore</v>
      </c>
      <c r="M1412" s="59">
        <v>3</v>
      </c>
      <c r="N1412" s="59">
        <v>1</v>
      </c>
      <c r="O1412" s="59"/>
      <c r="P1412" s="44">
        <f>VLOOKUP(H1412,'Species List'!A$2:J$202,6,0)</f>
        <v>2.239E-2</v>
      </c>
      <c r="Q1412" s="44">
        <f>VLOOKUP(H1412,'Species List'!A$2:J$202,7,0)</f>
        <v>2.96</v>
      </c>
      <c r="R1412" s="44" t="str">
        <f>VLOOKUP(H1412,'Species List'!A$2:J$202,8,0)</f>
        <v>NA</v>
      </c>
      <c r="S1412" s="44" t="str">
        <f>VLOOKUP(H1412,'Species List'!A$2:J$202,9,0)</f>
        <v>NA</v>
      </c>
      <c r="T1412" s="44">
        <f t="shared" si="156"/>
        <v>0.57853948885208784</v>
      </c>
      <c r="U1412" s="87" t="s">
        <v>450</v>
      </c>
      <c r="V1412" s="91">
        <f t="shared" si="157"/>
        <v>0.57853948885208784</v>
      </c>
    </row>
    <row r="1413" spans="1:22" ht="16">
      <c r="A1413" s="35">
        <v>2019</v>
      </c>
      <c r="B1413" s="51">
        <v>43539</v>
      </c>
      <c r="C1413" s="38" t="s">
        <v>380</v>
      </c>
      <c r="D1413" s="38" t="s">
        <v>367</v>
      </c>
      <c r="E1413" s="12">
        <v>3</v>
      </c>
      <c r="F1413" s="37">
        <v>0.45624999999999999</v>
      </c>
      <c r="G1413" s="38">
        <v>29</v>
      </c>
      <c r="H1413" s="12" t="s">
        <v>300</v>
      </c>
      <c r="I1413" s="38" t="str">
        <f>VLOOKUP(H1413,'Species List'!A$2:J$202,2,0)</f>
        <v>Spotted Trunkfish</v>
      </c>
      <c r="J1413" s="38" t="str">
        <f>VLOOKUP(H1413,'Species List'!A$2:J$202,3,0)</f>
        <v>Lactophrys bicaudalis</v>
      </c>
      <c r="K1413" s="38" t="str">
        <f>VLOOKUP(H1413,'Species List'!A$2:J$202,4,0)</f>
        <v>Ostraciidae</v>
      </c>
      <c r="L1413" s="38" t="str">
        <f>VLOOKUP(H1413,'Species List'!A$2:J$202,5,0)</f>
        <v>Omnivore</v>
      </c>
      <c r="M1413" s="59">
        <v>13</v>
      </c>
      <c r="N1413" s="59">
        <v>1</v>
      </c>
      <c r="O1413" s="59"/>
      <c r="P1413" s="44">
        <f>VLOOKUP(H1413,'Species List'!A$2:J$202,6,0)</f>
        <v>4.9000000000000002E-2</v>
      </c>
      <c r="Q1413" s="44">
        <f>VLOOKUP(H1413,'Species List'!A$2:J$202,7,0)</f>
        <v>2.78</v>
      </c>
      <c r="R1413" s="44" t="str">
        <f>VLOOKUP(H1413,'Species List'!A$2:J$202,8,0)</f>
        <v>NA</v>
      </c>
      <c r="S1413" s="44" t="str">
        <f>VLOOKUP(H1413,'Species List'!A$2:J$202,9,0)</f>
        <v>NA</v>
      </c>
      <c r="T1413" s="44">
        <f t="shared" si="156"/>
        <v>61.229202017981301</v>
      </c>
      <c r="U1413" s="87" t="s">
        <v>450</v>
      </c>
      <c r="V1413" s="91">
        <f t="shared" si="157"/>
        <v>61.229202017981301</v>
      </c>
    </row>
    <row r="1414" spans="1:22" ht="16">
      <c r="A1414" s="35">
        <v>2019</v>
      </c>
      <c r="B1414" s="51">
        <v>43539</v>
      </c>
      <c r="C1414" s="38" t="s">
        <v>380</v>
      </c>
      <c r="D1414" s="38" t="s">
        <v>367</v>
      </c>
      <c r="E1414" s="12">
        <v>3</v>
      </c>
      <c r="F1414" s="37">
        <v>0.45624999999999999</v>
      </c>
      <c r="G1414" s="38">
        <v>29</v>
      </c>
      <c r="H1414" s="12" t="s">
        <v>242</v>
      </c>
      <c r="I1414" s="38" t="str">
        <f>VLOOKUP(H1414,'Species List'!A$2:J$202,2,0)</f>
        <v xml:space="preserve">Sharp-nose puffer </v>
      </c>
      <c r="J1414" s="38" t="str">
        <f>VLOOKUP(H1414,'Species List'!A$2:J$202,3,0)</f>
        <v>Canthigaster rostrata</v>
      </c>
      <c r="K1414" s="38" t="str">
        <f>VLOOKUP(H1414,'Species List'!A$2:J$202,4,0)</f>
        <v>Tetraodontidae</v>
      </c>
      <c r="L1414" s="38" t="str">
        <f>VLOOKUP(H1414,'Species List'!A$2:J$202,5,0)</f>
        <v>Omnivore</v>
      </c>
      <c r="M1414" s="59">
        <v>3</v>
      </c>
      <c r="N1414" s="59">
        <v>1</v>
      </c>
      <c r="O1414" s="59"/>
      <c r="P1414" s="44">
        <f>VLOOKUP(H1414,'Species List'!A$2:J$202,6,0)</f>
        <v>2.239E-2</v>
      </c>
      <c r="Q1414" s="44">
        <f>VLOOKUP(H1414,'Species List'!A$2:J$202,7,0)</f>
        <v>2.96</v>
      </c>
      <c r="R1414" s="44" t="str">
        <f>VLOOKUP(H1414,'Species List'!A$2:J$202,8,0)</f>
        <v>NA</v>
      </c>
      <c r="S1414" s="44" t="str">
        <f>VLOOKUP(H1414,'Species List'!A$2:J$202,9,0)</f>
        <v>NA</v>
      </c>
      <c r="T1414" s="44">
        <f t="shared" si="156"/>
        <v>0.57853948885208784</v>
      </c>
      <c r="U1414" s="87" t="s">
        <v>450</v>
      </c>
      <c r="V1414" s="91">
        <f t="shared" si="157"/>
        <v>0.57853948885208784</v>
      </c>
    </row>
    <row r="1415" spans="1:22" ht="16">
      <c r="A1415" s="35">
        <v>2019</v>
      </c>
      <c r="B1415" s="51">
        <v>43539</v>
      </c>
      <c r="C1415" s="38" t="s">
        <v>380</v>
      </c>
      <c r="D1415" s="38" t="s">
        <v>367</v>
      </c>
      <c r="E1415" s="12">
        <v>3</v>
      </c>
      <c r="F1415" s="37">
        <v>0.45624999999999999</v>
      </c>
      <c r="G1415" s="38">
        <v>29</v>
      </c>
      <c r="H1415" s="12" t="s">
        <v>234</v>
      </c>
      <c r="I1415" s="38" t="str">
        <f>VLOOKUP(H1415,'Species List'!A$2:J$202,2,0)</f>
        <v>Blue Chromis</v>
      </c>
      <c r="J1415" s="38" t="str">
        <f>VLOOKUP(H1415,'Species List'!A$2:J$202,3,0)</f>
        <v>Chromis cyanea</v>
      </c>
      <c r="K1415" s="38" t="str">
        <f>VLOOKUP(H1415,'Species List'!A$2:J$202,4,0)</f>
        <v>Pomacentridae</v>
      </c>
      <c r="L1415" s="38" t="str">
        <f>VLOOKUP(H1415,'Species List'!A$2:J$202,5,0)</f>
        <v>Planktivore</v>
      </c>
      <c r="M1415" s="59">
        <v>8</v>
      </c>
      <c r="N1415" s="59">
        <v>10</v>
      </c>
      <c r="O1415" s="59"/>
      <c r="P1415" s="44">
        <f>VLOOKUP(H1415,'Species List'!A$2:J$202,6,0)</f>
        <v>1.4789999999999999E-2</v>
      </c>
      <c r="Q1415" s="44">
        <f>VLOOKUP(H1415,'Species List'!A$2:J$202,7,0)</f>
        <v>2.98</v>
      </c>
      <c r="R1415" s="44" t="str">
        <f>VLOOKUP(H1415,'Species List'!A$2:J$202,8,0)</f>
        <v>NA</v>
      </c>
      <c r="S1415" s="44" t="str">
        <f>VLOOKUP(H1415,'Species List'!A$2:J$202,9,0)</f>
        <v>NA</v>
      </c>
      <c r="T1415" s="44">
        <f t="shared" si="156"/>
        <v>7.2640083583081712</v>
      </c>
      <c r="U1415" s="87" t="s">
        <v>450</v>
      </c>
      <c r="V1415" s="91">
        <f t="shared" si="157"/>
        <v>72.640083583081719</v>
      </c>
    </row>
    <row r="1416" spans="1:22" ht="16">
      <c r="A1416" s="35">
        <v>2019</v>
      </c>
      <c r="B1416" s="51">
        <v>43539</v>
      </c>
      <c r="C1416" s="38" t="s">
        <v>380</v>
      </c>
      <c r="D1416" s="38" t="s">
        <v>367</v>
      </c>
      <c r="E1416" s="12">
        <v>3</v>
      </c>
      <c r="F1416" s="37">
        <v>0.45624999999999999</v>
      </c>
      <c r="G1416" s="38">
        <v>29</v>
      </c>
      <c r="H1416" s="12" t="s">
        <v>234</v>
      </c>
      <c r="I1416" s="38" t="str">
        <f>VLOOKUP(H1416,'Species List'!A$2:J$202,2,0)</f>
        <v>Blue Chromis</v>
      </c>
      <c r="J1416" s="38" t="str">
        <f>VLOOKUP(H1416,'Species List'!A$2:J$202,3,0)</f>
        <v>Chromis cyanea</v>
      </c>
      <c r="K1416" s="38" t="str">
        <f>VLOOKUP(H1416,'Species List'!A$2:J$202,4,0)</f>
        <v>Pomacentridae</v>
      </c>
      <c r="L1416" s="38" t="str">
        <f>VLOOKUP(H1416,'Species List'!A$2:J$202,5,0)</f>
        <v>Planktivore</v>
      </c>
      <c r="M1416" s="59">
        <v>3</v>
      </c>
      <c r="N1416" s="59">
        <v>10</v>
      </c>
      <c r="O1416" s="59"/>
      <c r="P1416" s="44">
        <f>VLOOKUP(H1416,'Species List'!A$2:J$202,6,0)</f>
        <v>1.4789999999999999E-2</v>
      </c>
      <c r="Q1416" s="44">
        <f>VLOOKUP(H1416,'Species List'!A$2:J$202,7,0)</f>
        <v>2.98</v>
      </c>
      <c r="R1416" s="44" t="str">
        <f>VLOOKUP(H1416,'Species List'!A$2:J$202,8,0)</f>
        <v>NA</v>
      </c>
      <c r="S1416" s="44" t="str">
        <f>VLOOKUP(H1416,'Species List'!A$2:J$202,9,0)</f>
        <v>NA</v>
      </c>
      <c r="T1416" s="44">
        <f t="shared" si="156"/>
        <v>0.39065151514322999</v>
      </c>
      <c r="U1416" s="87" t="s">
        <v>450</v>
      </c>
      <c r="V1416" s="91">
        <f t="shared" si="157"/>
        <v>3.9065151514322998</v>
      </c>
    </row>
    <row r="1417" spans="1:22" ht="16">
      <c r="A1417" s="35">
        <v>2019</v>
      </c>
      <c r="B1417" s="51">
        <v>43539</v>
      </c>
      <c r="C1417" s="38" t="s">
        <v>380</v>
      </c>
      <c r="D1417" s="38" t="s">
        <v>367</v>
      </c>
      <c r="E1417" s="12">
        <v>3</v>
      </c>
      <c r="F1417" s="37">
        <v>0.45624999999999999</v>
      </c>
      <c r="G1417" s="38">
        <v>29</v>
      </c>
      <c r="H1417" s="12" t="s">
        <v>239</v>
      </c>
      <c r="I1417" s="38" t="str">
        <f>VLOOKUP(H1417,'Species List'!A$2:J$202,2,0)</f>
        <v>Brown Chromis</v>
      </c>
      <c r="J1417" s="38" t="str">
        <f>VLOOKUP(H1417,'Species List'!A$2:J$202,3,0)</f>
        <v>Chromis multilineata</v>
      </c>
      <c r="K1417" s="38" t="str">
        <f>VLOOKUP(H1417,'Species List'!A$2:J$202,4,0)</f>
        <v>Pomacentridae</v>
      </c>
      <c r="L1417" s="38" t="str">
        <f>VLOOKUP(H1417,'Species List'!A$2:J$202,5,0)</f>
        <v>Planktivore</v>
      </c>
      <c r="M1417" s="59">
        <v>10</v>
      </c>
      <c r="N1417" s="59">
        <v>20</v>
      </c>
      <c r="O1417" s="59"/>
      <c r="P1417" s="44">
        <f>VLOOKUP(H1417,'Species List'!A$2:J$202,6,0)</f>
        <v>1.4789999999999999E-2</v>
      </c>
      <c r="Q1417" s="44">
        <f>VLOOKUP(H1417,'Species List'!A$2:J$202,7,0)</f>
        <v>2.98</v>
      </c>
      <c r="R1417" s="44" t="str">
        <f>VLOOKUP(H1417,'Species List'!A$2:J$202,8,0)</f>
        <v>NA</v>
      </c>
      <c r="S1417" s="44" t="str">
        <f>VLOOKUP(H1417,'Species List'!A$2:J$202,9,0)</f>
        <v>NA</v>
      </c>
      <c r="T1417" s="44">
        <f t="shared" si="156"/>
        <v>14.124340347257048</v>
      </c>
      <c r="U1417" s="87" t="s">
        <v>450</v>
      </c>
      <c r="V1417" s="91">
        <f t="shared" si="157"/>
        <v>282.48680694514098</v>
      </c>
    </row>
    <row r="1418" spans="1:22" ht="16">
      <c r="A1418" s="35">
        <v>2019</v>
      </c>
      <c r="B1418" s="51">
        <v>43539</v>
      </c>
      <c r="C1418" s="38" t="s">
        <v>380</v>
      </c>
      <c r="D1418" s="38" t="s">
        <v>367</v>
      </c>
      <c r="E1418" s="12">
        <v>3</v>
      </c>
      <c r="F1418" s="37">
        <v>0.45624999999999999</v>
      </c>
      <c r="G1418" s="38">
        <v>29</v>
      </c>
      <c r="H1418" s="12" t="s">
        <v>234</v>
      </c>
      <c r="I1418" s="38" t="str">
        <f>VLOOKUP(H1418,'Species List'!A$2:J$202,2,0)</f>
        <v>Blue Chromis</v>
      </c>
      <c r="J1418" s="38" t="str">
        <f>VLOOKUP(H1418,'Species List'!A$2:J$202,3,0)</f>
        <v>Chromis cyanea</v>
      </c>
      <c r="K1418" s="38" t="str">
        <f>VLOOKUP(H1418,'Species List'!A$2:J$202,4,0)</f>
        <v>Pomacentridae</v>
      </c>
      <c r="L1418" s="38" t="str">
        <f>VLOOKUP(H1418,'Species List'!A$2:J$202,5,0)</f>
        <v>Planktivore</v>
      </c>
      <c r="M1418" s="59">
        <v>8</v>
      </c>
      <c r="N1418" s="59">
        <v>20</v>
      </c>
      <c r="O1418" s="59"/>
      <c r="P1418" s="44">
        <f>VLOOKUP(H1418,'Species List'!A$2:J$202,6,0)</f>
        <v>1.4789999999999999E-2</v>
      </c>
      <c r="Q1418" s="44">
        <f>VLOOKUP(H1418,'Species List'!A$2:J$202,7,0)</f>
        <v>2.98</v>
      </c>
      <c r="R1418" s="44" t="str">
        <f>VLOOKUP(H1418,'Species List'!A$2:J$202,8,0)</f>
        <v>NA</v>
      </c>
      <c r="S1418" s="44" t="str">
        <f>VLOOKUP(H1418,'Species List'!A$2:J$202,9,0)</f>
        <v>NA</v>
      </c>
      <c r="T1418" s="44">
        <f t="shared" si="156"/>
        <v>7.2640083583081712</v>
      </c>
      <c r="U1418" s="87" t="s">
        <v>450</v>
      </c>
      <c r="V1418" s="91">
        <f t="shared" si="157"/>
        <v>145.28016716616344</v>
      </c>
    </row>
    <row r="1419" spans="1:22" ht="16">
      <c r="A1419" s="35">
        <v>2019</v>
      </c>
      <c r="B1419" s="51">
        <v>43539</v>
      </c>
      <c r="C1419" s="38" t="s">
        <v>380</v>
      </c>
      <c r="D1419" s="38" t="s">
        <v>367</v>
      </c>
      <c r="E1419" s="12">
        <v>3</v>
      </c>
      <c r="F1419" s="37">
        <v>0.45624999999999999</v>
      </c>
      <c r="G1419" s="38">
        <v>29</v>
      </c>
      <c r="H1419" s="12" t="s">
        <v>239</v>
      </c>
      <c r="I1419" s="38" t="str">
        <f>VLOOKUP(H1419,'Species List'!A$2:J$202,2,0)</f>
        <v>Brown Chromis</v>
      </c>
      <c r="J1419" s="38" t="str">
        <f>VLOOKUP(H1419,'Species List'!A$2:J$202,3,0)</f>
        <v>Chromis multilineata</v>
      </c>
      <c r="K1419" s="38" t="str">
        <f>VLOOKUP(H1419,'Species List'!A$2:J$202,4,0)</f>
        <v>Pomacentridae</v>
      </c>
      <c r="L1419" s="38" t="str">
        <f>VLOOKUP(H1419,'Species List'!A$2:J$202,5,0)</f>
        <v>Planktivore</v>
      </c>
      <c r="M1419" s="59">
        <v>8</v>
      </c>
      <c r="N1419" s="59">
        <v>20</v>
      </c>
      <c r="O1419" s="59"/>
      <c r="P1419" s="44">
        <f>VLOOKUP(H1419,'Species List'!A$2:J$202,6,0)</f>
        <v>1.4789999999999999E-2</v>
      </c>
      <c r="Q1419" s="44">
        <f>VLOOKUP(H1419,'Species List'!A$2:J$202,7,0)</f>
        <v>2.98</v>
      </c>
      <c r="R1419" s="44" t="str">
        <f>VLOOKUP(H1419,'Species List'!A$2:J$202,8,0)</f>
        <v>NA</v>
      </c>
      <c r="S1419" s="44" t="str">
        <f>VLOOKUP(H1419,'Species List'!A$2:J$202,9,0)</f>
        <v>NA</v>
      </c>
      <c r="T1419" s="44">
        <f t="shared" si="156"/>
        <v>7.2640083583081712</v>
      </c>
      <c r="U1419" s="87" t="s">
        <v>450</v>
      </c>
      <c r="V1419" s="91">
        <f t="shared" si="157"/>
        <v>145.28016716616344</v>
      </c>
    </row>
    <row r="1420" spans="1:22" ht="16">
      <c r="A1420" s="35">
        <v>2019</v>
      </c>
      <c r="B1420" s="51">
        <v>43539</v>
      </c>
      <c r="C1420" s="38" t="s">
        <v>380</v>
      </c>
      <c r="D1420" s="38" t="s">
        <v>367</v>
      </c>
      <c r="E1420" s="12">
        <v>3</v>
      </c>
      <c r="F1420" s="37">
        <v>0.45624999999999999</v>
      </c>
      <c r="G1420" s="38">
        <v>29</v>
      </c>
      <c r="H1420" s="12" t="s">
        <v>239</v>
      </c>
      <c r="I1420" s="38" t="str">
        <f>VLOOKUP(H1420,'Species List'!A$2:J$202,2,0)</f>
        <v>Brown Chromis</v>
      </c>
      <c r="J1420" s="38" t="str">
        <f>VLOOKUP(H1420,'Species List'!A$2:J$202,3,0)</f>
        <v>Chromis multilineata</v>
      </c>
      <c r="K1420" s="38" t="str">
        <f>VLOOKUP(H1420,'Species List'!A$2:J$202,4,0)</f>
        <v>Pomacentridae</v>
      </c>
      <c r="L1420" s="38" t="str">
        <f>VLOOKUP(H1420,'Species List'!A$2:J$202,5,0)</f>
        <v>Planktivore</v>
      </c>
      <c r="M1420" s="59">
        <v>12</v>
      </c>
      <c r="N1420" s="59">
        <v>5</v>
      </c>
      <c r="O1420" s="59"/>
      <c r="P1420" s="44">
        <f>VLOOKUP(H1420,'Species List'!A$2:J$202,6,0)</f>
        <v>1.4789999999999999E-2</v>
      </c>
      <c r="Q1420" s="44">
        <f>VLOOKUP(H1420,'Species List'!A$2:J$202,7,0)</f>
        <v>2.98</v>
      </c>
      <c r="R1420" s="44" t="str">
        <f>VLOOKUP(H1420,'Species List'!A$2:J$202,8,0)</f>
        <v>NA</v>
      </c>
      <c r="S1420" s="44" t="str">
        <f>VLOOKUP(H1420,'Species List'!A$2:J$202,9,0)</f>
        <v>NA</v>
      </c>
      <c r="T1420" s="44">
        <f t="shared" si="156"/>
        <v>24.318024250762754</v>
      </c>
      <c r="U1420" s="87" t="s">
        <v>450</v>
      </c>
      <c r="V1420" s="91">
        <f t="shared" si="157"/>
        <v>121.59012125381378</v>
      </c>
    </row>
    <row r="1421" spans="1:22" ht="16">
      <c r="A1421" s="35">
        <v>2019</v>
      </c>
      <c r="B1421" s="51">
        <v>43539</v>
      </c>
      <c r="C1421" s="38" t="s">
        <v>380</v>
      </c>
      <c r="D1421" s="38" t="s">
        <v>367</v>
      </c>
      <c r="E1421" s="12">
        <v>3</v>
      </c>
      <c r="F1421" s="37">
        <v>0.45624999999999999</v>
      </c>
      <c r="G1421" s="38">
        <v>29</v>
      </c>
      <c r="H1421" s="12" t="s">
        <v>239</v>
      </c>
      <c r="I1421" s="38" t="str">
        <f>VLOOKUP(H1421,'Species List'!A$2:J$202,2,0)</f>
        <v>Brown Chromis</v>
      </c>
      <c r="J1421" s="38" t="str">
        <f>VLOOKUP(H1421,'Species List'!A$2:J$202,3,0)</f>
        <v>Chromis multilineata</v>
      </c>
      <c r="K1421" s="38" t="str">
        <f>VLOOKUP(H1421,'Species List'!A$2:J$202,4,0)</f>
        <v>Pomacentridae</v>
      </c>
      <c r="L1421" s="38" t="str">
        <f>VLOOKUP(H1421,'Species List'!A$2:J$202,5,0)</f>
        <v>Planktivore</v>
      </c>
      <c r="M1421" s="59">
        <v>3</v>
      </c>
      <c r="N1421" s="59">
        <v>20</v>
      </c>
      <c r="O1421" s="59"/>
      <c r="P1421" s="44">
        <f>VLOOKUP(H1421,'Species List'!A$2:J$202,6,0)</f>
        <v>1.4789999999999999E-2</v>
      </c>
      <c r="Q1421" s="44">
        <f>VLOOKUP(H1421,'Species List'!A$2:J$202,7,0)</f>
        <v>2.98</v>
      </c>
      <c r="R1421" s="44" t="str">
        <f>VLOOKUP(H1421,'Species List'!A$2:J$202,8,0)</f>
        <v>NA</v>
      </c>
      <c r="S1421" s="44" t="str">
        <f>VLOOKUP(H1421,'Species List'!A$2:J$202,9,0)</f>
        <v>NA</v>
      </c>
      <c r="T1421" s="44">
        <f t="shared" si="156"/>
        <v>0.39065151514322999</v>
      </c>
      <c r="U1421" s="87" t="s">
        <v>450</v>
      </c>
      <c r="V1421" s="91">
        <f t="shared" si="157"/>
        <v>7.8130303028645995</v>
      </c>
    </row>
    <row r="1422" spans="1:22" ht="16">
      <c r="A1422" s="35">
        <v>2019</v>
      </c>
      <c r="B1422" s="51">
        <v>43539</v>
      </c>
      <c r="C1422" s="38" t="s">
        <v>380</v>
      </c>
      <c r="D1422" s="38" t="s">
        <v>367</v>
      </c>
      <c r="E1422" s="12">
        <v>4</v>
      </c>
      <c r="F1422" s="37">
        <v>0.46527777777777773</v>
      </c>
      <c r="G1422" s="12">
        <v>30</v>
      </c>
      <c r="H1422" s="12" t="s">
        <v>225</v>
      </c>
      <c r="I1422" s="38" t="str">
        <f>VLOOKUP(H1422,'Species List'!A$2:J$202,2,0)</f>
        <v>Bar Jack</v>
      </c>
      <c r="J1422" s="38" t="str">
        <f>VLOOKUP(H1422,'Species List'!A$2:J$202,3,0)</f>
        <v>Caranx ruber</v>
      </c>
      <c r="K1422" s="38" t="str">
        <f>VLOOKUP(H1422,'Species List'!A$2:J$202,4,0)</f>
        <v>Carangidae</v>
      </c>
      <c r="L1422" s="38" t="str">
        <f>VLOOKUP(H1422,'Species List'!A$2:J$202,5,0)</f>
        <v>Carnivore</v>
      </c>
      <c r="M1422" s="59">
        <v>23</v>
      </c>
      <c r="N1422" s="59">
        <v>1</v>
      </c>
      <c r="O1422" s="59"/>
      <c r="P1422" s="44">
        <f>VLOOKUP(H1422,'Species List'!A$2:J$202,6,0)</f>
        <v>1.6979999999999999E-2</v>
      </c>
      <c r="Q1422" s="44">
        <f>VLOOKUP(H1422,'Species List'!A$2:J$202,7,0)</f>
        <v>2.95</v>
      </c>
      <c r="R1422" s="44" t="str">
        <f>VLOOKUP(H1422,'Species List'!A$2:J$202,8,0)</f>
        <v>NA</v>
      </c>
      <c r="S1422" s="44" t="str">
        <f>VLOOKUP(H1422,'Species List'!A$2:J$202,9,0)</f>
        <v>NA</v>
      </c>
      <c r="T1422" s="44">
        <f t="shared" si="156"/>
        <v>176.61793476816885</v>
      </c>
      <c r="U1422" s="87" t="s">
        <v>450</v>
      </c>
      <c r="V1422" s="91">
        <f t="shared" si="157"/>
        <v>176.61793476816885</v>
      </c>
    </row>
    <row r="1423" spans="1:22" ht="16">
      <c r="A1423" s="35">
        <v>2019</v>
      </c>
      <c r="B1423" s="51">
        <v>43539</v>
      </c>
      <c r="C1423" s="38" t="s">
        <v>380</v>
      </c>
      <c r="D1423" s="38" t="s">
        <v>367</v>
      </c>
      <c r="E1423" s="12">
        <v>4</v>
      </c>
      <c r="F1423" s="37">
        <v>0.46527777777777801</v>
      </c>
      <c r="G1423" s="12">
        <v>30</v>
      </c>
      <c r="H1423" s="12" t="s">
        <v>377</v>
      </c>
      <c r="I1423" s="38" t="str">
        <f>VLOOKUP(H1423,'Species List'!A$2:J$202,2,0)</f>
        <v>Whitespotted Filefish</v>
      </c>
      <c r="J1423" s="38" t="str">
        <f>VLOOKUP(H1423,'Species List'!A$2:J$202,3,0)</f>
        <v>Cantherhines macrocerus</v>
      </c>
      <c r="K1423" s="38" t="str">
        <f>VLOOKUP(H1423,'Species List'!A$2:J$202,4,0)</f>
        <v>Monacanthidae</v>
      </c>
      <c r="L1423" s="38" t="str">
        <f>VLOOKUP(H1423,'Species List'!A$2:J$202,5,0)</f>
        <v>Carnivore</v>
      </c>
      <c r="M1423" s="59">
        <v>26</v>
      </c>
      <c r="N1423" s="59">
        <v>1</v>
      </c>
      <c r="O1423" s="59"/>
      <c r="P1423" s="44">
        <f>VLOOKUP(H1423,'Species List'!A$2:J$202,6,0)</f>
        <v>2.291E-2</v>
      </c>
      <c r="Q1423" s="44">
        <f>VLOOKUP(H1423,'Species List'!A$2:J$202,7,0)</f>
        <v>2.89</v>
      </c>
      <c r="R1423" s="44" t="str">
        <f>VLOOKUP(H1423,'Species List'!A$2:J$202,8,0)</f>
        <v>NA</v>
      </c>
      <c r="S1423" s="44" t="str">
        <f>VLOOKUP(H1423,'Species List'!A$2:J$202,9,0)</f>
        <v>NA</v>
      </c>
      <c r="T1423" s="44">
        <f t="shared" si="156"/>
        <v>281.38313555194446</v>
      </c>
      <c r="U1423" s="87" t="s">
        <v>450</v>
      </c>
      <c r="V1423" s="91">
        <f t="shared" si="157"/>
        <v>281.38313555194446</v>
      </c>
    </row>
    <row r="1424" spans="1:22" ht="16">
      <c r="A1424" s="35">
        <v>2019</v>
      </c>
      <c r="B1424" s="51">
        <v>43539</v>
      </c>
      <c r="C1424" s="38" t="s">
        <v>380</v>
      </c>
      <c r="D1424" s="38" t="s">
        <v>367</v>
      </c>
      <c r="E1424" s="12">
        <v>4</v>
      </c>
      <c r="F1424" s="37">
        <v>0.46527777777777801</v>
      </c>
      <c r="G1424" s="12">
        <v>30</v>
      </c>
      <c r="H1424" s="12" t="s">
        <v>295</v>
      </c>
      <c r="I1424" s="38" t="str">
        <f>VLOOKUP(H1424,'Species List'!A$2:J$202,2,0)</f>
        <v>Spanish Hogfish</v>
      </c>
      <c r="J1424" s="38" t="str">
        <f>VLOOKUP(H1424,'Species List'!A$2:J$202,3,0)</f>
        <v>Bodianus rufus</v>
      </c>
      <c r="K1424" s="38" t="str">
        <f>VLOOKUP(H1424,'Species List'!A$2:J$202,4,0)</f>
        <v>Labridae</v>
      </c>
      <c r="L1424" s="38" t="str">
        <f>VLOOKUP(H1424,'Species List'!A$2:J$202,5,0)</f>
        <v>Carnivore</v>
      </c>
      <c r="M1424" s="59">
        <v>22</v>
      </c>
      <c r="N1424" s="59">
        <v>1</v>
      </c>
      <c r="O1424" s="59"/>
      <c r="P1424" s="44">
        <f>VLOOKUP(H1424,'Species List'!A$2:J$202,6,0)</f>
        <v>1.44E-2</v>
      </c>
      <c r="Q1424" s="44">
        <f>VLOOKUP(H1424,'Species List'!A$2:J$202,7,0)</f>
        <v>3.0531999999999999</v>
      </c>
      <c r="R1424" s="44" t="str">
        <f>VLOOKUP(H1424,'Species List'!A$2:J$202,8,0)</f>
        <v>NA</v>
      </c>
      <c r="S1424" s="44" t="str">
        <f>VLOOKUP(H1424,'Species List'!A$2:J$202,9,0)</f>
        <v>NA</v>
      </c>
      <c r="T1424" s="44">
        <f t="shared" si="156"/>
        <v>180.73714644873016</v>
      </c>
      <c r="U1424" s="87" t="s">
        <v>450</v>
      </c>
      <c r="V1424" s="91">
        <f t="shared" si="157"/>
        <v>180.73714644873016</v>
      </c>
    </row>
    <row r="1425" spans="1:22" ht="16">
      <c r="A1425" s="35">
        <v>2019</v>
      </c>
      <c r="B1425" s="51">
        <v>43539</v>
      </c>
      <c r="C1425" s="38" t="s">
        <v>380</v>
      </c>
      <c r="D1425" s="38" t="s">
        <v>367</v>
      </c>
      <c r="E1425" s="12">
        <v>4</v>
      </c>
      <c r="F1425" s="37">
        <v>0.46527777777777801</v>
      </c>
      <c r="G1425" s="12">
        <v>30</v>
      </c>
      <c r="H1425" s="12" t="s">
        <v>225</v>
      </c>
      <c r="I1425" s="38" t="str">
        <f>VLOOKUP(H1425,'Species List'!A$2:J$202,2,0)</f>
        <v>Bar Jack</v>
      </c>
      <c r="J1425" s="38" t="str">
        <f>VLOOKUP(H1425,'Species List'!A$2:J$202,3,0)</f>
        <v>Caranx ruber</v>
      </c>
      <c r="K1425" s="38" t="str">
        <f>VLOOKUP(H1425,'Species List'!A$2:J$202,4,0)</f>
        <v>Carangidae</v>
      </c>
      <c r="L1425" s="38" t="str">
        <f>VLOOKUP(H1425,'Species List'!A$2:J$202,5,0)</f>
        <v>Carnivore</v>
      </c>
      <c r="M1425" s="59">
        <v>25</v>
      </c>
      <c r="N1425" s="59">
        <v>1</v>
      </c>
      <c r="O1425" s="59"/>
      <c r="P1425" s="44">
        <f>VLOOKUP(H1425,'Species List'!A$2:J$202,6,0)</f>
        <v>1.6979999999999999E-2</v>
      </c>
      <c r="Q1425" s="44">
        <f>VLOOKUP(H1425,'Species List'!A$2:J$202,7,0)</f>
        <v>2.95</v>
      </c>
      <c r="R1425" s="44" t="str">
        <f>VLOOKUP(H1425,'Species List'!A$2:J$202,8,0)</f>
        <v>NA</v>
      </c>
      <c r="S1425" s="44" t="str">
        <f>VLOOKUP(H1425,'Species List'!A$2:J$202,9,0)</f>
        <v>NA</v>
      </c>
      <c r="T1425" s="44">
        <f t="shared" si="156"/>
        <v>225.87112319379585</v>
      </c>
      <c r="U1425" s="87" t="s">
        <v>450</v>
      </c>
      <c r="V1425" s="91">
        <f t="shared" si="157"/>
        <v>225.87112319379585</v>
      </c>
    </row>
    <row r="1426" spans="1:22" ht="16">
      <c r="A1426" s="35">
        <v>2019</v>
      </c>
      <c r="B1426" s="51">
        <v>43539</v>
      </c>
      <c r="C1426" s="38" t="s">
        <v>380</v>
      </c>
      <c r="D1426" s="38" t="s">
        <v>367</v>
      </c>
      <c r="E1426" s="12">
        <v>4</v>
      </c>
      <c r="F1426" s="37">
        <v>0.46527777777777801</v>
      </c>
      <c r="G1426" s="12">
        <v>30</v>
      </c>
      <c r="H1426" s="12" t="s">
        <v>310</v>
      </c>
      <c r="I1426" s="38" t="str">
        <f>VLOOKUP(H1426,'Species List'!A$2:J$202,2,0)</f>
        <v>Yellowhead Wrasse</v>
      </c>
      <c r="J1426" s="38" t="str">
        <f>VLOOKUP(H1426,'Species List'!A$2:J$202,3,0)</f>
        <v>Halichoeres garnoti</v>
      </c>
      <c r="K1426" s="38" t="str">
        <f>VLOOKUP(H1426,'Species List'!A$2:J$202,4,0)</f>
        <v>Labridae</v>
      </c>
      <c r="L1426" s="38" t="str">
        <f>VLOOKUP(H1426,'Species List'!A$2:J$202,5,0)</f>
        <v>Carnivore</v>
      </c>
      <c r="M1426" s="59">
        <v>5</v>
      </c>
      <c r="N1426" s="59">
        <v>1</v>
      </c>
      <c r="O1426" s="59"/>
      <c r="P1426" s="44">
        <f>VLOOKUP(H1426,'Species List'!A$2:J$202,6,0)</f>
        <v>0.01</v>
      </c>
      <c r="Q1426" s="44">
        <f>VLOOKUP(H1426,'Species List'!A$2:J$202,7,0)</f>
        <v>3.13</v>
      </c>
      <c r="R1426" s="44" t="str">
        <f>VLOOKUP(H1426,'Species List'!A$2:J$202,8,0)</f>
        <v>NA</v>
      </c>
      <c r="S1426" s="44" t="str">
        <f>VLOOKUP(H1426,'Species List'!A$2:J$202,9,0)</f>
        <v>NA</v>
      </c>
      <c r="T1426" s="44">
        <f t="shared" si="156"/>
        <v>1.540905884130453</v>
      </c>
      <c r="U1426" s="87" t="s">
        <v>450</v>
      </c>
      <c r="V1426" s="91">
        <f t="shared" si="157"/>
        <v>1.540905884130453</v>
      </c>
    </row>
    <row r="1427" spans="1:22" ht="16">
      <c r="A1427" s="35">
        <v>2019</v>
      </c>
      <c r="B1427" s="51">
        <v>43539</v>
      </c>
      <c r="C1427" s="38" t="s">
        <v>380</v>
      </c>
      <c r="D1427" s="38" t="s">
        <v>367</v>
      </c>
      <c r="E1427" s="12">
        <v>4</v>
      </c>
      <c r="F1427" s="37">
        <v>0.46527777777777801</v>
      </c>
      <c r="G1427" s="12">
        <v>30</v>
      </c>
      <c r="H1427" s="12" t="s">
        <v>310</v>
      </c>
      <c r="I1427" s="38" t="str">
        <f>VLOOKUP(H1427,'Species List'!A$2:J$202,2,0)</f>
        <v>Yellowhead Wrasse</v>
      </c>
      <c r="J1427" s="38" t="str">
        <f>VLOOKUP(H1427,'Species List'!A$2:J$202,3,0)</f>
        <v>Halichoeres garnoti</v>
      </c>
      <c r="K1427" s="38" t="str">
        <f>VLOOKUP(H1427,'Species List'!A$2:J$202,4,0)</f>
        <v>Labridae</v>
      </c>
      <c r="L1427" s="38" t="str">
        <f>VLOOKUP(H1427,'Species List'!A$2:J$202,5,0)</f>
        <v>Carnivore</v>
      </c>
      <c r="M1427" s="59">
        <v>3</v>
      </c>
      <c r="N1427" s="59">
        <v>1</v>
      </c>
      <c r="O1427" s="59"/>
      <c r="P1427" s="44">
        <f>VLOOKUP(H1427,'Species List'!A$2:J$202,6,0)</f>
        <v>0.01</v>
      </c>
      <c r="Q1427" s="44">
        <f>VLOOKUP(H1427,'Species List'!A$2:J$202,7,0)</f>
        <v>3.13</v>
      </c>
      <c r="R1427" s="44" t="str">
        <f>VLOOKUP(H1427,'Species List'!A$2:J$202,8,0)</f>
        <v>NA</v>
      </c>
      <c r="S1427" s="44" t="str">
        <f>VLOOKUP(H1427,'Species List'!A$2:J$202,9,0)</f>
        <v>NA</v>
      </c>
      <c r="T1427" s="44">
        <f t="shared" si="156"/>
        <v>0.3114508548769428</v>
      </c>
      <c r="U1427" s="87" t="s">
        <v>450</v>
      </c>
      <c r="V1427" s="91">
        <f t="shared" si="157"/>
        <v>0.3114508548769428</v>
      </c>
    </row>
    <row r="1428" spans="1:22" ht="16">
      <c r="A1428" s="35">
        <v>2019</v>
      </c>
      <c r="B1428" s="51">
        <v>43539</v>
      </c>
      <c r="C1428" s="38" t="s">
        <v>380</v>
      </c>
      <c r="D1428" s="38" t="s">
        <v>367</v>
      </c>
      <c r="E1428" s="12">
        <v>4</v>
      </c>
      <c r="F1428" s="37">
        <v>0.46527777777777801</v>
      </c>
      <c r="G1428" s="12">
        <v>30</v>
      </c>
      <c r="H1428" s="12" t="s">
        <v>238</v>
      </c>
      <c r="I1428" s="38" t="str">
        <f>VLOOKUP(H1428,'Species List'!A$2:J$202,2,0)</f>
        <v>Bluehead Wrasse</v>
      </c>
      <c r="J1428" s="38" t="str">
        <f>VLOOKUP(H1428,'Species List'!A$2:J$202,3,0)</f>
        <v>Thalassoma bifasciatum</v>
      </c>
      <c r="K1428" s="38" t="str">
        <f>VLOOKUP(H1428,'Species List'!A$2:J$202,4,0)</f>
        <v>Labridae</v>
      </c>
      <c r="L1428" s="38" t="str">
        <f>VLOOKUP(H1428,'Species List'!A$2:J$202,5,0)</f>
        <v>Carnivore</v>
      </c>
      <c r="M1428" s="59">
        <v>5</v>
      </c>
      <c r="N1428" s="59">
        <v>20</v>
      </c>
      <c r="O1428" s="59"/>
      <c r="P1428" s="44">
        <f>VLOOKUP(H1428,'Species List'!A$2:J$202,6,0)</f>
        <v>8.9099999999999995E-3</v>
      </c>
      <c r="Q1428" s="44">
        <f>VLOOKUP(H1428,'Species List'!A$2:J$202,7,0)</f>
        <v>3.01</v>
      </c>
      <c r="R1428" s="44" t="str">
        <f>VLOOKUP(H1428,'Species List'!A$2:J$202,8,0)</f>
        <v>NA</v>
      </c>
      <c r="S1428" s="44" t="str">
        <f>VLOOKUP(H1428,'Species List'!A$2:J$202,9,0)</f>
        <v>NA</v>
      </c>
      <c r="T1428" s="44">
        <f t="shared" si="156"/>
        <v>1.1318201385239828</v>
      </c>
      <c r="U1428" s="87" t="s">
        <v>450</v>
      </c>
      <c r="V1428" s="91">
        <f t="shared" si="157"/>
        <v>22.636402770479656</v>
      </c>
    </row>
    <row r="1429" spans="1:22" ht="16">
      <c r="A1429" s="35">
        <v>2019</v>
      </c>
      <c r="B1429" s="51">
        <v>43539</v>
      </c>
      <c r="C1429" s="38" t="s">
        <v>380</v>
      </c>
      <c r="D1429" s="38" t="s">
        <v>367</v>
      </c>
      <c r="E1429" s="12">
        <v>4</v>
      </c>
      <c r="F1429" s="37">
        <v>0.46527777777777801</v>
      </c>
      <c r="G1429" s="12">
        <v>30</v>
      </c>
      <c r="H1429" s="12" t="s">
        <v>373</v>
      </c>
      <c r="I1429" s="38" t="str">
        <f>VLOOKUP(H1429,'Species List'!A$2:J$202,2,0)</f>
        <v>Goatfish</v>
      </c>
      <c r="J1429" s="38" t="str">
        <f>VLOOKUP(H1429,'Species List'!A$2:J$202,3,0)</f>
        <v>Mulloidichthys martinicus</v>
      </c>
      <c r="K1429" s="38" t="str">
        <f>VLOOKUP(H1429,'Species List'!A$2:J$202,4,0)</f>
        <v>Mullidae</v>
      </c>
      <c r="L1429" s="38" t="str">
        <f>VLOOKUP(H1429,'Species List'!A$2:J$202,5,0)</f>
        <v>Carnivore</v>
      </c>
      <c r="M1429" s="59">
        <v>15</v>
      </c>
      <c r="N1429" s="59">
        <v>4</v>
      </c>
      <c r="O1429" s="59"/>
      <c r="P1429" s="44">
        <f>VLOOKUP(H1429,'Species List'!A$2:J$202,6,0)</f>
        <v>9.7699999999999992E-3</v>
      </c>
      <c r="Q1429" s="44">
        <f>VLOOKUP(H1429,'Species List'!A$2:J$202,7,0)</f>
        <v>3.12</v>
      </c>
      <c r="R1429" s="44" t="str">
        <f>VLOOKUP(H1429,'Species List'!A$2:J$202,8,0)</f>
        <v>NA</v>
      </c>
      <c r="S1429" s="44" t="str">
        <f>VLOOKUP(H1429,'Species List'!A$2:J$202,9,0)</f>
        <v>NA</v>
      </c>
      <c r="T1429" s="44">
        <f t="shared" si="156"/>
        <v>45.635129993427114</v>
      </c>
      <c r="U1429" s="87" t="s">
        <v>450</v>
      </c>
      <c r="V1429" s="91">
        <f t="shared" si="157"/>
        <v>182.54051997370846</v>
      </c>
    </row>
    <row r="1430" spans="1:22" ht="16">
      <c r="A1430" s="35">
        <v>2019</v>
      </c>
      <c r="B1430" s="51">
        <v>43539</v>
      </c>
      <c r="C1430" s="38" t="s">
        <v>380</v>
      </c>
      <c r="D1430" s="38" t="s">
        <v>367</v>
      </c>
      <c r="E1430" s="12">
        <v>4</v>
      </c>
      <c r="F1430" s="37">
        <v>0.46527777777777801</v>
      </c>
      <c r="G1430" s="12">
        <v>30</v>
      </c>
      <c r="H1430" s="12" t="s">
        <v>244</v>
      </c>
      <c r="I1430" s="38" t="str">
        <f>VLOOKUP(H1430,'Species List'!A$2:J$202,2,0)</f>
        <v>Blackear wrasse</v>
      </c>
      <c r="J1430" s="38" t="str">
        <f>VLOOKUP(H1430,'Species List'!A$2:J$202,3,0)</f>
        <v>Halichoeres poeyi</v>
      </c>
      <c r="K1430" s="38" t="str">
        <f>VLOOKUP(H1430,'Species List'!A$2:J$202,4,0)</f>
        <v>Labridae</v>
      </c>
      <c r="L1430" s="38" t="str">
        <f>VLOOKUP(H1430,'Species List'!A$2:J$202,5,0)</f>
        <v>Carnivore</v>
      </c>
      <c r="M1430" s="59">
        <v>10</v>
      </c>
      <c r="N1430" s="59">
        <v>1</v>
      </c>
      <c r="O1430" s="59"/>
      <c r="P1430" s="44">
        <f>VLOOKUP(H1430,'Species List'!A$2:J$202,6,0)</f>
        <v>9.5499999999999995E-3</v>
      </c>
      <c r="Q1430" s="44">
        <f>VLOOKUP(H1430,'Species List'!A$2:J$202,7,0)</f>
        <v>3.08</v>
      </c>
      <c r="R1430" s="44" t="str">
        <f>VLOOKUP(H1430,'Species List'!A$2:J$202,8,0)</f>
        <v>NA</v>
      </c>
      <c r="S1430" s="44" t="str">
        <f>VLOOKUP(H1430,'Species List'!A$2:J$202,9,0)</f>
        <v>NA</v>
      </c>
      <c r="T1430" s="44">
        <f t="shared" si="156"/>
        <v>11.481625350596302</v>
      </c>
      <c r="U1430" s="87" t="s">
        <v>450</v>
      </c>
      <c r="V1430" s="91">
        <f t="shared" si="157"/>
        <v>11.481625350596302</v>
      </c>
    </row>
    <row r="1431" spans="1:22" ht="16">
      <c r="A1431" s="35">
        <v>2019</v>
      </c>
      <c r="B1431" s="51">
        <v>43539</v>
      </c>
      <c r="C1431" s="38" t="s">
        <v>380</v>
      </c>
      <c r="D1431" s="38" t="s">
        <v>367</v>
      </c>
      <c r="E1431" s="12">
        <v>4</v>
      </c>
      <c r="F1431" s="37">
        <v>0.46527777777777801</v>
      </c>
      <c r="G1431" s="12">
        <v>30</v>
      </c>
      <c r="H1431" s="12" t="s">
        <v>238</v>
      </c>
      <c r="I1431" s="38" t="str">
        <f>VLOOKUP(H1431,'Species List'!A$2:J$202,2,0)</f>
        <v>Bluehead Wrasse</v>
      </c>
      <c r="J1431" s="38" t="str">
        <f>VLOOKUP(H1431,'Species List'!A$2:J$202,3,0)</f>
        <v>Thalassoma bifasciatum</v>
      </c>
      <c r="K1431" s="38" t="str">
        <f>VLOOKUP(H1431,'Species List'!A$2:J$202,4,0)</f>
        <v>Labridae</v>
      </c>
      <c r="L1431" s="38" t="str">
        <f>VLOOKUP(H1431,'Species List'!A$2:J$202,5,0)</f>
        <v>Carnivore</v>
      </c>
      <c r="M1431" s="59">
        <v>3</v>
      </c>
      <c r="N1431" s="59">
        <v>10</v>
      </c>
      <c r="O1431" s="59"/>
      <c r="P1431" s="44">
        <f>VLOOKUP(H1431,'Species List'!A$2:J$202,6,0)</f>
        <v>8.9099999999999995E-3</v>
      </c>
      <c r="Q1431" s="44">
        <f>VLOOKUP(H1431,'Species List'!A$2:J$202,7,0)</f>
        <v>3.01</v>
      </c>
      <c r="R1431" s="44" t="str">
        <f>VLOOKUP(H1431,'Species List'!A$2:J$202,8,0)</f>
        <v>NA</v>
      </c>
      <c r="S1431" s="44" t="str">
        <f>VLOOKUP(H1431,'Species List'!A$2:J$202,9,0)</f>
        <v>NA</v>
      </c>
      <c r="T1431" s="44">
        <f t="shared" si="156"/>
        <v>0.24322750267948948</v>
      </c>
      <c r="U1431" s="87" t="s">
        <v>450</v>
      </c>
      <c r="V1431" s="91">
        <f t="shared" si="157"/>
        <v>2.4322750267948949</v>
      </c>
    </row>
    <row r="1432" spans="1:22" ht="16">
      <c r="A1432" s="35">
        <v>2019</v>
      </c>
      <c r="B1432" s="51">
        <v>43539</v>
      </c>
      <c r="C1432" s="38" t="s">
        <v>380</v>
      </c>
      <c r="D1432" s="38" t="s">
        <v>367</v>
      </c>
      <c r="E1432" s="12">
        <v>4</v>
      </c>
      <c r="F1432" s="37">
        <v>0.46527777777777773</v>
      </c>
      <c r="G1432" s="12">
        <v>30</v>
      </c>
      <c r="H1432" s="12" t="s">
        <v>280</v>
      </c>
      <c r="I1432" s="38" t="str">
        <f>VLOOKUP(H1432,'Species List'!A$2:J$202,2,0)</f>
        <v>Redband Parrotfish</v>
      </c>
      <c r="J1432" s="38" t="str">
        <f>VLOOKUP(H1432,'Species List'!A$2:J$202,3,0)</f>
        <v>Sparisoma aurofrenatum</v>
      </c>
      <c r="K1432" s="38" t="str">
        <f>VLOOKUP(H1432,'Species List'!A$2:J$202,4,0)</f>
        <v>Scaridae</v>
      </c>
      <c r="L1432" s="38" t="str">
        <f>VLOOKUP(H1432,'Species List'!A$2:J$202,5,0)</f>
        <v>Herbivore</v>
      </c>
      <c r="M1432" s="59">
        <v>20</v>
      </c>
      <c r="N1432" s="59">
        <v>1</v>
      </c>
      <c r="O1432" s="59" t="s">
        <v>369</v>
      </c>
      <c r="P1432" s="44">
        <f>VLOOKUP(H1432,'Species List'!A$2:J$202,6,0)</f>
        <v>1.072E-2</v>
      </c>
      <c r="Q1432" s="44">
        <f>VLOOKUP(H1432,'Species List'!A$2:J$202,7,0)</f>
        <v>3.12</v>
      </c>
      <c r="R1432" s="44">
        <f>VLOOKUP(H1432,'Species List'!A$2:J$202,8,0)</f>
        <v>-4.0781000000000001</v>
      </c>
      <c r="S1432" s="44">
        <f>VLOOKUP(H1432,'Species List'!A$2:J$202,9,0)</f>
        <v>2.7437999999999998</v>
      </c>
      <c r="T1432" s="44">
        <f t="shared" si="156"/>
        <v>122.85939484389488</v>
      </c>
      <c r="U1432" s="88">
        <f t="shared" ref="U1432:U1443" si="158">10^(R1432+(S1432*LOG(M1432*10)))</f>
        <v>171.97531044669645</v>
      </c>
      <c r="V1432" s="91">
        <f t="shared" ref="V1432:V1443" si="159">N1432*U1432</f>
        <v>171.97531044669645</v>
      </c>
    </row>
    <row r="1433" spans="1:22" ht="16">
      <c r="A1433" s="35">
        <v>2019</v>
      </c>
      <c r="B1433" s="51">
        <v>43539</v>
      </c>
      <c r="C1433" s="38" t="s">
        <v>380</v>
      </c>
      <c r="D1433" s="38" t="s">
        <v>367</v>
      </c>
      <c r="E1433" s="12">
        <v>4</v>
      </c>
      <c r="F1433" s="37">
        <v>0.46527777777777801</v>
      </c>
      <c r="G1433" s="12">
        <v>30</v>
      </c>
      <c r="H1433" s="12" t="s">
        <v>302</v>
      </c>
      <c r="I1433" s="38" t="str">
        <f>VLOOKUP(H1433,'Species List'!A$2:J$202,2,0)</f>
        <v>Stoplight Parrotfish</v>
      </c>
      <c r="J1433" s="38" t="str">
        <f>VLOOKUP(H1433,'Species List'!A$2:J$202,3,0)</f>
        <v>Sparisoma viride</v>
      </c>
      <c r="K1433" s="38" t="str">
        <f>VLOOKUP(H1433,'Species List'!A$2:J$202,4,0)</f>
        <v>Scaridae</v>
      </c>
      <c r="L1433" s="38" t="str">
        <f>VLOOKUP(H1433,'Species List'!A$2:J$202,5,0)</f>
        <v>Herbivore</v>
      </c>
      <c r="M1433" s="59">
        <v>35</v>
      </c>
      <c r="N1433" s="59">
        <v>1</v>
      </c>
      <c r="O1433" s="59" t="s">
        <v>369</v>
      </c>
      <c r="P1433" s="44">
        <f>VLOOKUP(H1433,'Species List'!A$2:J$202,6,0)</f>
        <v>1.38E-2</v>
      </c>
      <c r="Q1433" s="44">
        <f>VLOOKUP(H1433,'Species List'!A$2:J$202,7,0)</f>
        <v>3.04</v>
      </c>
      <c r="R1433" s="44">
        <f>VLOOKUP(H1433,'Species List'!A$2:J$202,8,0)</f>
        <v>-4.4317000000000002</v>
      </c>
      <c r="S1433" s="44">
        <f>VLOOKUP(H1433,'Species List'!A$2:J$202,9,0)</f>
        <v>2.9051</v>
      </c>
      <c r="T1433" s="44">
        <f t="shared" si="156"/>
        <v>682.09668871823169</v>
      </c>
      <c r="U1433" s="88">
        <f t="shared" si="158"/>
        <v>910.06429464234679</v>
      </c>
      <c r="V1433" s="91">
        <f t="shared" si="159"/>
        <v>910.06429464234679</v>
      </c>
    </row>
    <row r="1434" spans="1:22" ht="16">
      <c r="A1434" s="35">
        <v>2019</v>
      </c>
      <c r="B1434" s="51">
        <v>43539</v>
      </c>
      <c r="C1434" s="38" t="s">
        <v>380</v>
      </c>
      <c r="D1434" s="38" t="s">
        <v>367</v>
      </c>
      <c r="E1434" s="12">
        <v>4</v>
      </c>
      <c r="F1434" s="37">
        <v>0.46527777777777801</v>
      </c>
      <c r="G1434" s="12">
        <v>30</v>
      </c>
      <c r="H1434" s="12" t="s">
        <v>277</v>
      </c>
      <c r="I1434" s="38" t="str">
        <f>VLOOKUP(H1434,'Species List'!A$2:J$202,2,0)</f>
        <v>Queen Parrotfish</v>
      </c>
      <c r="J1434" s="38" t="str">
        <f>VLOOKUP(H1434,'Species List'!A$2:J$202,3,0)</f>
        <v>Scarus vetula</v>
      </c>
      <c r="K1434" s="38" t="str">
        <f>VLOOKUP(H1434,'Species List'!A$2:J$202,4,0)</f>
        <v>Scaridae</v>
      </c>
      <c r="L1434" s="38" t="str">
        <f>VLOOKUP(H1434,'Species List'!A$2:J$202,5,0)</f>
        <v>Herbivore</v>
      </c>
      <c r="M1434" s="59">
        <v>27</v>
      </c>
      <c r="N1434" s="59">
        <v>1</v>
      </c>
      <c r="O1434" s="59" t="s">
        <v>368</v>
      </c>
      <c r="P1434" s="44">
        <f>VLOOKUP(H1434,'Species List'!A$2:J$202,6,0)</f>
        <v>1.38E-2</v>
      </c>
      <c r="Q1434" s="44">
        <f>VLOOKUP(H1434,'Species List'!A$2:J$202,7,0)</f>
        <v>3.03</v>
      </c>
      <c r="R1434" s="44">
        <f>VLOOKUP(H1434,'Species List'!A$2:J$202,8,0)</f>
        <v>-5.0162000000000004</v>
      </c>
      <c r="S1434" s="44">
        <f>VLOOKUP(H1434,'Species List'!A$2:J$202,9,0)</f>
        <v>3.1109</v>
      </c>
      <c r="T1434" s="44">
        <f t="shared" si="156"/>
        <v>299.85499780940251</v>
      </c>
      <c r="U1434" s="88">
        <f t="shared" si="158"/>
        <v>352.80077779738235</v>
      </c>
      <c r="V1434" s="91">
        <f t="shared" si="159"/>
        <v>352.80077779738235</v>
      </c>
    </row>
    <row r="1435" spans="1:22" ht="16">
      <c r="A1435" s="35">
        <v>2019</v>
      </c>
      <c r="B1435" s="51">
        <v>43539</v>
      </c>
      <c r="C1435" s="38" t="s">
        <v>380</v>
      </c>
      <c r="D1435" s="38" t="s">
        <v>367</v>
      </c>
      <c r="E1435" s="12">
        <v>4</v>
      </c>
      <c r="F1435" s="37">
        <v>0.46527777777777801</v>
      </c>
      <c r="G1435" s="12">
        <v>30</v>
      </c>
      <c r="H1435" s="12" t="s">
        <v>277</v>
      </c>
      <c r="I1435" s="38" t="str">
        <f>VLOOKUP(H1435,'Species List'!A$2:J$202,2,0)</f>
        <v>Queen Parrotfish</v>
      </c>
      <c r="J1435" s="38" t="str">
        <f>VLOOKUP(H1435,'Species List'!A$2:J$202,3,0)</f>
        <v>Scarus vetula</v>
      </c>
      <c r="K1435" s="38" t="str">
        <f>VLOOKUP(H1435,'Species List'!A$2:J$202,4,0)</f>
        <v>Scaridae</v>
      </c>
      <c r="L1435" s="38" t="str">
        <f>VLOOKUP(H1435,'Species List'!A$2:J$202,5,0)</f>
        <v>Herbivore</v>
      </c>
      <c r="M1435" s="59">
        <v>30</v>
      </c>
      <c r="N1435" s="59">
        <v>1</v>
      </c>
      <c r="O1435" s="59" t="s">
        <v>369</v>
      </c>
      <c r="P1435" s="44">
        <f>VLOOKUP(H1435,'Species List'!A$2:J$202,6,0)</f>
        <v>1.38E-2</v>
      </c>
      <c r="Q1435" s="44">
        <f>VLOOKUP(H1435,'Species List'!A$2:J$202,7,0)</f>
        <v>3.03</v>
      </c>
      <c r="R1435" s="44">
        <f>VLOOKUP(H1435,'Species List'!A$2:J$202,8,0)</f>
        <v>-5.0162000000000004</v>
      </c>
      <c r="S1435" s="44">
        <f>VLOOKUP(H1435,'Species List'!A$2:J$202,9,0)</f>
        <v>3.1109</v>
      </c>
      <c r="T1435" s="44">
        <f t="shared" si="156"/>
        <v>412.62590342031763</v>
      </c>
      <c r="U1435" s="88">
        <f t="shared" si="158"/>
        <v>489.6395738782121</v>
      </c>
      <c r="V1435" s="91">
        <f t="shared" si="159"/>
        <v>489.6395738782121</v>
      </c>
    </row>
    <row r="1436" spans="1:22" ht="16">
      <c r="A1436" s="35">
        <v>2019</v>
      </c>
      <c r="B1436" s="51">
        <v>43539</v>
      </c>
      <c r="C1436" s="38" t="s">
        <v>380</v>
      </c>
      <c r="D1436" s="38" t="s">
        <v>367</v>
      </c>
      <c r="E1436" s="12">
        <v>4</v>
      </c>
      <c r="F1436" s="37">
        <v>0.46527777777777801</v>
      </c>
      <c r="G1436" s="12">
        <v>30</v>
      </c>
      <c r="H1436" s="12" t="s">
        <v>274</v>
      </c>
      <c r="I1436" s="38" t="str">
        <f>VLOOKUP(H1436,'Species List'!A$2:J$202,2,0)</f>
        <v>Princess Parrotfish</v>
      </c>
      <c r="J1436" s="38" t="str">
        <f>VLOOKUP(H1436,'Species List'!A$2:J$202,3,0)</f>
        <v>Scarus taeniopterus</v>
      </c>
      <c r="K1436" s="38" t="str">
        <f>VLOOKUP(H1436,'Species List'!A$2:J$202,4,0)</f>
        <v>Scaridae</v>
      </c>
      <c r="L1436" s="38" t="str">
        <f>VLOOKUP(H1436,'Species List'!A$2:J$202,5,0)</f>
        <v>Herbivore</v>
      </c>
      <c r="M1436" s="59">
        <v>15</v>
      </c>
      <c r="N1436" s="59">
        <v>2</v>
      </c>
      <c r="O1436" s="59" t="s">
        <v>368</v>
      </c>
      <c r="P1436" s="44">
        <f>VLOOKUP(H1436,'Species List'!A$2:J$202,6,0)</f>
        <v>3.3500000000000002E-2</v>
      </c>
      <c r="Q1436" s="44">
        <f>VLOOKUP(H1436,'Species List'!A$2:J$202,7,0)</f>
        <v>2.7086000000000001</v>
      </c>
      <c r="R1436" s="44">
        <f>VLOOKUP(H1436,'Species List'!A$2:J$202,8,0)</f>
        <v>-3.2256999999999998</v>
      </c>
      <c r="S1436" s="44">
        <f>VLOOKUP(H1436,'Species List'!A$2:J$202,9,0)</f>
        <v>2.3852000000000002</v>
      </c>
      <c r="T1436" s="44">
        <f t="shared" si="156"/>
        <v>51.357702984233178</v>
      </c>
      <c r="U1436" s="88">
        <f t="shared" si="158"/>
        <v>92.19616810425471</v>
      </c>
      <c r="V1436" s="91">
        <f t="shared" si="159"/>
        <v>184.39233620850942</v>
      </c>
    </row>
    <row r="1437" spans="1:22" ht="16">
      <c r="A1437" s="35">
        <v>2019</v>
      </c>
      <c r="B1437" s="51">
        <v>43539</v>
      </c>
      <c r="C1437" s="38" t="s">
        <v>380</v>
      </c>
      <c r="D1437" s="38" t="s">
        <v>367</v>
      </c>
      <c r="E1437" s="12">
        <v>4</v>
      </c>
      <c r="F1437" s="37">
        <v>0.46527777777777801</v>
      </c>
      <c r="G1437" s="12">
        <v>30</v>
      </c>
      <c r="H1437" s="12" t="s">
        <v>274</v>
      </c>
      <c r="I1437" s="38" t="str">
        <f>VLOOKUP(H1437,'Species List'!A$2:J$202,2,0)</f>
        <v>Princess Parrotfish</v>
      </c>
      <c r="J1437" s="38" t="str">
        <f>VLOOKUP(H1437,'Species List'!A$2:J$202,3,0)</f>
        <v>Scarus taeniopterus</v>
      </c>
      <c r="K1437" s="38" t="str">
        <f>VLOOKUP(H1437,'Species List'!A$2:J$202,4,0)</f>
        <v>Scaridae</v>
      </c>
      <c r="L1437" s="38" t="str">
        <f>VLOOKUP(H1437,'Species List'!A$2:J$202,5,0)</f>
        <v>Herbivore</v>
      </c>
      <c r="M1437" s="59">
        <v>18</v>
      </c>
      <c r="N1437" s="59">
        <v>1</v>
      </c>
      <c r="O1437" s="59" t="s">
        <v>368</v>
      </c>
      <c r="P1437" s="44">
        <f>VLOOKUP(H1437,'Species List'!A$2:J$202,6,0)</f>
        <v>3.3500000000000002E-2</v>
      </c>
      <c r="Q1437" s="44">
        <f>VLOOKUP(H1437,'Species List'!A$2:J$202,7,0)</f>
        <v>2.7086000000000001</v>
      </c>
      <c r="R1437" s="44">
        <f>VLOOKUP(H1437,'Species List'!A$2:J$202,8,0)</f>
        <v>-3.2256999999999998</v>
      </c>
      <c r="S1437" s="44">
        <f>VLOOKUP(H1437,'Species List'!A$2:J$202,9,0)</f>
        <v>2.3852000000000002</v>
      </c>
      <c r="T1437" s="44">
        <f t="shared" si="156"/>
        <v>84.154222975924739</v>
      </c>
      <c r="U1437" s="88">
        <f t="shared" si="158"/>
        <v>142.42163893869329</v>
      </c>
      <c r="V1437" s="91">
        <f t="shared" si="159"/>
        <v>142.42163893869329</v>
      </c>
    </row>
    <row r="1438" spans="1:22" ht="16">
      <c r="A1438" s="35">
        <v>2019</v>
      </c>
      <c r="B1438" s="51">
        <v>43539</v>
      </c>
      <c r="C1438" s="38" t="s">
        <v>380</v>
      </c>
      <c r="D1438" s="38" t="s">
        <v>367</v>
      </c>
      <c r="E1438" s="12">
        <v>4</v>
      </c>
      <c r="F1438" s="37">
        <v>0.46527777777777801</v>
      </c>
      <c r="G1438" s="12">
        <v>30</v>
      </c>
      <c r="H1438" s="12" t="s">
        <v>274</v>
      </c>
      <c r="I1438" s="38" t="str">
        <f>VLOOKUP(H1438,'Species List'!A$2:J$202,2,0)</f>
        <v>Princess Parrotfish</v>
      </c>
      <c r="J1438" s="38" t="str">
        <f>VLOOKUP(H1438,'Species List'!A$2:J$202,3,0)</f>
        <v>Scarus taeniopterus</v>
      </c>
      <c r="K1438" s="38" t="str">
        <f>VLOOKUP(H1438,'Species List'!A$2:J$202,4,0)</f>
        <v>Scaridae</v>
      </c>
      <c r="L1438" s="38" t="str">
        <f>VLOOKUP(H1438,'Species List'!A$2:J$202,5,0)</f>
        <v>Herbivore</v>
      </c>
      <c r="M1438" s="59">
        <v>12</v>
      </c>
      <c r="N1438" s="59">
        <v>1</v>
      </c>
      <c r="O1438" s="59" t="s">
        <v>368</v>
      </c>
      <c r="P1438" s="44">
        <f>VLOOKUP(H1438,'Species List'!A$2:J$202,6,0)</f>
        <v>3.3500000000000002E-2</v>
      </c>
      <c r="Q1438" s="44">
        <f>VLOOKUP(H1438,'Species List'!A$2:J$202,7,0)</f>
        <v>2.7086000000000001</v>
      </c>
      <c r="R1438" s="44">
        <f>VLOOKUP(H1438,'Species List'!A$2:J$202,8,0)</f>
        <v>-3.2256999999999998</v>
      </c>
      <c r="S1438" s="44">
        <f>VLOOKUP(H1438,'Species List'!A$2:J$202,9,0)</f>
        <v>2.3852000000000002</v>
      </c>
      <c r="T1438" s="44">
        <f t="shared" si="156"/>
        <v>28.061774480442775</v>
      </c>
      <c r="U1438" s="88">
        <f t="shared" si="158"/>
        <v>54.145592205106873</v>
      </c>
      <c r="V1438" s="91">
        <f t="shared" si="159"/>
        <v>54.145592205106873</v>
      </c>
    </row>
    <row r="1439" spans="1:22" ht="16">
      <c r="A1439" s="35">
        <v>2019</v>
      </c>
      <c r="B1439" s="51">
        <v>43539</v>
      </c>
      <c r="C1439" s="38" t="s">
        <v>380</v>
      </c>
      <c r="D1439" s="38" t="s">
        <v>367</v>
      </c>
      <c r="E1439" s="12">
        <v>4</v>
      </c>
      <c r="F1439" s="37">
        <v>0.46527777777777801</v>
      </c>
      <c r="G1439" s="12">
        <v>30</v>
      </c>
      <c r="H1439" s="12" t="s">
        <v>274</v>
      </c>
      <c r="I1439" s="38" t="str">
        <f>VLOOKUP(H1439,'Species List'!A$2:J$202,2,0)</f>
        <v>Princess Parrotfish</v>
      </c>
      <c r="J1439" s="38" t="str">
        <f>VLOOKUP(H1439,'Species List'!A$2:J$202,3,0)</f>
        <v>Scarus taeniopterus</v>
      </c>
      <c r="K1439" s="38" t="str">
        <f>VLOOKUP(H1439,'Species List'!A$2:J$202,4,0)</f>
        <v>Scaridae</v>
      </c>
      <c r="L1439" s="38" t="str">
        <f>VLOOKUP(H1439,'Species List'!A$2:J$202,5,0)</f>
        <v>Herbivore</v>
      </c>
      <c r="M1439" s="59">
        <v>20</v>
      </c>
      <c r="N1439" s="59">
        <v>1</v>
      </c>
      <c r="O1439" s="59" t="s">
        <v>369</v>
      </c>
      <c r="P1439" s="44">
        <f>VLOOKUP(H1439,'Species List'!A$2:J$202,6,0)</f>
        <v>3.3500000000000002E-2</v>
      </c>
      <c r="Q1439" s="44">
        <f>VLOOKUP(H1439,'Species List'!A$2:J$202,7,0)</f>
        <v>2.7086000000000001</v>
      </c>
      <c r="R1439" s="44">
        <f>VLOOKUP(H1439,'Species List'!A$2:J$202,8,0)</f>
        <v>-3.2256999999999998</v>
      </c>
      <c r="S1439" s="44">
        <f>VLOOKUP(H1439,'Species List'!A$2:J$202,9,0)</f>
        <v>2.3852000000000002</v>
      </c>
      <c r="T1439" s="44">
        <f t="shared" si="156"/>
        <v>111.94756544450011</v>
      </c>
      <c r="U1439" s="88">
        <f t="shared" si="158"/>
        <v>183.11197449783583</v>
      </c>
      <c r="V1439" s="91">
        <f t="shared" si="159"/>
        <v>183.11197449783583</v>
      </c>
    </row>
    <row r="1440" spans="1:22" ht="16">
      <c r="A1440" s="35">
        <v>2019</v>
      </c>
      <c r="B1440" s="51">
        <v>43539</v>
      </c>
      <c r="C1440" s="38" t="s">
        <v>380</v>
      </c>
      <c r="D1440" s="38" t="s">
        <v>367</v>
      </c>
      <c r="E1440" s="12">
        <v>4</v>
      </c>
      <c r="F1440" s="37">
        <v>0.46527777777777801</v>
      </c>
      <c r="G1440" s="12">
        <v>30</v>
      </c>
      <c r="H1440" s="12" t="s">
        <v>271</v>
      </c>
      <c r="I1440" s="38" t="str">
        <f>VLOOKUP(H1440,'Species List'!A$2:J$202,2,0)</f>
        <v>Ocean Surgeonfish</v>
      </c>
      <c r="J1440" s="38" t="str">
        <f>VLOOKUP(H1440,'Species List'!A$2:J$202,3,0)</f>
        <v>Acanthurus bahianus</v>
      </c>
      <c r="K1440" s="38" t="str">
        <f>VLOOKUP(H1440,'Species List'!A$2:J$202,4,0)</f>
        <v>Acanthuridae</v>
      </c>
      <c r="L1440" s="38" t="str">
        <f>VLOOKUP(H1440,'Species List'!A$2:J$202,5,0)</f>
        <v>Herbivore</v>
      </c>
      <c r="M1440" s="59">
        <v>17</v>
      </c>
      <c r="N1440" s="59">
        <v>1</v>
      </c>
      <c r="O1440" s="59"/>
      <c r="P1440" s="44">
        <f>VLOOKUP(H1440,'Species List'!A$2:J$202,6,0)</f>
        <v>1.8620000000000001E-2</v>
      </c>
      <c r="Q1440" s="44">
        <f>VLOOKUP(H1440,'Species List'!A$2:J$202,7,0)</f>
        <v>2.91</v>
      </c>
      <c r="R1440" s="44">
        <f>VLOOKUP(H1440,'Species List'!A$2:J$202,8,0)</f>
        <v>-4.6005000000000003</v>
      </c>
      <c r="S1440" s="44">
        <f>VLOOKUP(H1440,'Species List'!A$2:J$202,9,0)</f>
        <v>2.9752000000000001</v>
      </c>
      <c r="T1440" s="44">
        <f t="shared" si="156"/>
        <v>70.890173269794147</v>
      </c>
      <c r="U1440" s="88">
        <f t="shared" si="158"/>
        <v>108.52545888885899</v>
      </c>
      <c r="V1440" s="91">
        <f t="shared" si="159"/>
        <v>108.52545888885899</v>
      </c>
    </row>
    <row r="1441" spans="1:22" ht="16">
      <c r="A1441" s="35">
        <v>2019</v>
      </c>
      <c r="B1441" s="51">
        <v>43539</v>
      </c>
      <c r="C1441" s="38" t="s">
        <v>380</v>
      </c>
      <c r="D1441" s="38" t="s">
        <v>367</v>
      </c>
      <c r="E1441" s="12">
        <v>4</v>
      </c>
      <c r="F1441" s="37">
        <v>0.46527777777777801</v>
      </c>
      <c r="G1441" s="12">
        <v>30</v>
      </c>
      <c r="H1441" s="12" t="s">
        <v>303</v>
      </c>
      <c r="I1441" s="38" t="str">
        <f>VLOOKUP(H1441,'Species List'!A$2:J$202,2,0)</f>
        <v>Striped Parrotfish</v>
      </c>
      <c r="J1441" s="38" t="str">
        <f>VLOOKUP(H1441,'Species List'!A$2:J$202,3,0)</f>
        <v>Scarus iserti</v>
      </c>
      <c r="K1441" s="38" t="str">
        <f>VLOOKUP(H1441,'Species List'!A$2:J$202,4,0)</f>
        <v>Scaridae</v>
      </c>
      <c r="L1441" s="38" t="str">
        <f>VLOOKUP(H1441,'Species List'!A$2:J$202,5,0)</f>
        <v>Herbivore</v>
      </c>
      <c r="M1441" s="59">
        <v>4</v>
      </c>
      <c r="N1441" s="59">
        <v>6</v>
      </c>
      <c r="O1441" s="59" t="s">
        <v>375</v>
      </c>
      <c r="P1441" s="44">
        <f>VLOOKUP(H1441,'Species List'!A$2:J$202,6,0)</f>
        <v>1.0959999999999999E-2</v>
      </c>
      <c r="Q1441" s="44">
        <f>VLOOKUP(H1441,'Species List'!A$2:J$202,7,0)</f>
        <v>3.01</v>
      </c>
      <c r="R1441" s="44">
        <f>VLOOKUP(H1441,'Species List'!A$2:J$202,8,0)</f>
        <v>-4.8887</v>
      </c>
      <c r="S1441" s="44">
        <f>VLOOKUP(H1441,'Species List'!A$2:J$202,9,0)</f>
        <v>3.0548000000000002</v>
      </c>
      <c r="T1441" s="44">
        <f t="shared" si="156"/>
        <v>0.71123173750391744</v>
      </c>
      <c r="U1441" s="88">
        <f t="shared" si="158"/>
        <v>1.0122152160204034</v>
      </c>
      <c r="V1441" s="91">
        <f t="shared" si="159"/>
        <v>6.0732912961224201</v>
      </c>
    </row>
    <row r="1442" spans="1:22" ht="16">
      <c r="A1442" s="35">
        <v>2019</v>
      </c>
      <c r="B1442" s="51">
        <v>43539</v>
      </c>
      <c r="C1442" s="38" t="s">
        <v>380</v>
      </c>
      <c r="D1442" s="38" t="s">
        <v>367</v>
      </c>
      <c r="E1442" s="12">
        <v>4</v>
      </c>
      <c r="F1442" s="37">
        <v>0.46527777777777801</v>
      </c>
      <c r="G1442" s="12">
        <v>30</v>
      </c>
      <c r="H1442" s="12" t="s">
        <v>280</v>
      </c>
      <c r="I1442" s="38" t="str">
        <f>VLOOKUP(H1442,'Species List'!A$2:J$202,2,0)</f>
        <v>Redband Parrotfish</v>
      </c>
      <c r="J1442" s="38" t="str">
        <f>VLOOKUP(H1442,'Species List'!A$2:J$202,3,0)</f>
        <v>Sparisoma aurofrenatum</v>
      </c>
      <c r="K1442" s="38" t="str">
        <f>VLOOKUP(H1442,'Species List'!A$2:J$202,4,0)</f>
        <v>Scaridae</v>
      </c>
      <c r="L1442" s="38" t="str">
        <f>VLOOKUP(H1442,'Species List'!A$2:J$202,5,0)</f>
        <v>Herbivore</v>
      </c>
      <c r="M1442" s="59">
        <v>5</v>
      </c>
      <c r="N1442" s="59">
        <v>1</v>
      </c>
      <c r="O1442" s="59" t="s">
        <v>375</v>
      </c>
      <c r="P1442" s="44">
        <f>VLOOKUP(H1442,'Species List'!A$2:J$202,6,0)</f>
        <v>1.072E-2</v>
      </c>
      <c r="Q1442" s="44">
        <f>VLOOKUP(H1442,'Species List'!A$2:J$202,7,0)</f>
        <v>3.12</v>
      </c>
      <c r="R1442" s="44">
        <f>VLOOKUP(H1442,'Species List'!A$2:J$202,8,0)</f>
        <v>-4.0781000000000001</v>
      </c>
      <c r="S1442" s="44">
        <f>VLOOKUP(H1442,'Species List'!A$2:J$202,9,0)</f>
        <v>2.7437999999999998</v>
      </c>
      <c r="T1442" s="44">
        <f t="shared" si="156"/>
        <v>1.6254783853713242</v>
      </c>
      <c r="U1442" s="88">
        <f t="shared" si="158"/>
        <v>3.8329565652892388</v>
      </c>
      <c r="V1442" s="91">
        <f t="shared" si="159"/>
        <v>3.8329565652892388</v>
      </c>
    </row>
    <row r="1443" spans="1:22" ht="16">
      <c r="A1443" s="35">
        <v>2019</v>
      </c>
      <c r="B1443" s="51">
        <v>43539</v>
      </c>
      <c r="C1443" s="38" t="s">
        <v>380</v>
      </c>
      <c r="D1443" s="38" t="s">
        <v>367</v>
      </c>
      <c r="E1443" s="12">
        <v>4</v>
      </c>
      <c r="F1443" s="37">
        <v>0.46527777777777801</v>
      </c>
      <c r="G1443" s="12">
        <v>30</v>
      </c>
      <c r="H1443" s="12" t="s">
        <v>303</v>
      </c>
      <c r="I1443" s="38" t="str">
        <f>VLOOKUP(H1443,'Species List'!A$2:J$202,2,0)</f>
        <v>Striped Parrotfish</v>
      </c>
      <c r="J1443" s="38" t="str">
        <f>VLOOKUP(H1443,'Species List'!A$2:J$202,3,0)</f>
        <v>Scarus iserti</v>
      </c>
      <c r="K1443" s="38" t="str">
        <f>VLOOKUP(H1443,'Species List'!A$2:J$202,4,0)</f>
        <v>Scaridae</v>
      </c>
      <c r="L1443" s="38" t="str">
        <f>VLOOKUP(H1443,'Species List'!A$2:J$202,5,0)</f>
        <v>Herbivore</v>
      </c>
      <c r="M1443" s="59">
        <v>7</v>
      </c>
      <c r="N1443" s="59">
        <v>2</v>
      </c>
      <c r="O1443" s="59" t="s">
        <v>368</v>
      </c>
      <c r="P1443" s="44">
        <f>VLOOKUP(H1443,'Species List'!A$2:J$202,6,0)</f>
        <v>1.0959999999999999E-2</v>
      </c>
      <c r="Q1443" s="44">
        <f>VLOOKUP(H1443,'Species List'!A$2:J$202,7,0)</f>
        <v>3.01</v>
      </c>
      <c r="R1443" s="44">
        <f>VLOOKUP(H1443,'Species List'!A$2:J$202,8,0)</f>
        <v>-4.8887</v>
      </c>
      <c r="S1443" s="44">
        <f>VLOOKUP(H1443,'Species List'!A$2:J$202,9,0)</f>
        <v>3.0548000000000002</v>
      </c>
      <c r="T1443" s="44">
        <f t="shared" si="156"/>
        <v>3.8331485883423078</v>
      </c>
      <c r="U1443" s="88">
        <f t="shared" si="158"/>
        <v>5.5937814271818533</v>
      </c>
      <c r="V1443" s="91">
        <f t="shared" si="159"/>
        <v>11.187562854363707</v>
      </c>
    </row>
    <row r="1444" spans="1:22" ht="16">
      <c r="A1444" s="35">
        <v>2019</v>
      </c>
      <c r="B1444" s="51">
        <v>43539</v>
      </c>
      <c r="C1444" s="38" t="s">
        <v>380</v>
      </c>
      <c r="D1444" s="38" t="s">
        <v>367</v>
      </c>
      <c r="E1444" s="12">
        <v>4</v>
      </c>
      <c r="F1444" s="37">
        <v>0.46527777777777801</v>
      </c>
      <c r="G1444" s="12">
        <v>30</v>
      </c>
      <c r="H1444" s="12" t="s">
        <v>242</v>
      </c>
      <c r="I1444" s="38" t="str">
        <f>VLOOKUP(H1444,'Species List'!A$2:J$202,2,0)</f>
        <v xml:space="preserve">Sharp-nose puffer </v>
      </c>
      <c r="J1444" s="38" t="str">
        <f>VLOOKUP(H1444,'Species List'!A$2:J$202,3,0)</f>
        <v>Canthigaster rostrata</v>
      </c>
      <c r="K1444" s="38" t="str">
        <f>VLOOKUP(H1444,'Species List'!A$2:J$202,4,0)</f>
        <v>Tetraodontidae</v>
      </c>
      <c r="L1444" s="38" t="str">
        <f>VLOOKUP(H1444,'Species List'!A$2:J$202,5,0)</f>
        <v>Omnivore</v>
      </c>
      <c r="M1444" s="59">
        <v>3</v>
      </c>
      <c r="N1444" s="59">
        <v>4</v>
      </c>
      <c r="O1444" s="59"/>
      <c r="P1444" s="44">
        <f>VLOOKUP(H1444,'Species List'!A$2:J$202,6,0)</f>
        <v>2.239E-2</v>
      </c>
      <c r="Q1444" s="44">
        <f>VLOOKUP(H1444,'Species List'!A$2:J$202,7,0)</f>
        <v>2.96</v>
      </c>
      <c r="R1444" s="44" t="str">
        <f>VLOOKUP(H1444,'Species List'!A$2:J$202,8,0)</f>
        <v>NA</v>
      </c>
      <c r="S1444" s="44" t="str">
        <f>VLOOKUP(H1444,'Species List'!A$2:J$202,9,0)</f>
        <v>NA</v>
      </c>
      <c r="T1444" s="44">
        <f t="shared" si="156"/>
        <v>0.57853948885208784</v>
      </c>
      <c r="U1444" s="87" t="s">
        <v>450</v>
      </c>
      <c r="V1444" s="91">
        <f t="shared" ref="V1444:V1453" si="160">N1444*T1444</f>
        <v>2.3141579554083513</v>
      </c>
    </row>
    <row r="1445" spans="1:22" ht="16">
      <c r="A1445" s="35">
        <v>2019</v>
      </c>
      <c r="B1445" s="51">
        <v>43539</v>
      </c>
      <c r="C1445" s="38" t="s">
        <v>380</v>
      </c>
      <c r="D1445" s="38" t="s">
        <v>367</v>
      </c>
      <c r="E1445" s="12">
        <v>4</v>
      </c>
      <c r="F1445" s="37">
        <v>0.46527777777777801</v>
      </c>
      <c r="G1445" s="12">
        <v>30</v>
      </c>
      <c r="H1445" s="12" t="s">
        <v>242</v>
      </c>
      <c r="I1445" s="38" t="str">
        <f>VLOOKUP(H1445,'Species List'!A$2:J$202,2,0)</f>
        <v xml:space="preserve">Sharp-nose puffer </v>
      </c>
      <c r="J1445" s="38" t="str">
        <f>VLOOKUP(H1445,'Species List'!A$2:J$202,3,0)</f>
        <v>Canthigaster rostrata</v>
      </c>
      <c r="K1445" s="38" t="str">
        <f>VLOOKUP(H1445,'Species List'!A$2:J$202,4,0)</f>
        <v>Tetraodontidae</v>
      </c>
      <c r="L1445" s="38" t="str">
        <f>VLOOKUP(H1445,'Species List'!A$2:J$202,5,0)</f>
        <v>Omnivore</v>
      </c>
      <c r="M1445" s="59">
        <v>5</v>
      </c>
      <c r="N1445" s="59">
        <v>1</v>
      </c>
      <c r="O1445" s="59"/>
      <c r="P1445" s="44">
        <f>VLOOKUP(H1445,'Species List'!A$2:J$202,6,0)</f>
        <v>2.239E-2</v>
      </c>
      <c r="Q1445" s="44">
        <f>VLOOKUP(H1445,'Species List'!A$2:J$202,7,0)</f>
        <v>2.96</v>
      </c>
      <c r="R1445" s="44" t="str">
        <f>VLOOKUP(H1445,'Species List'!A$2:J$202,8,0)</f>
        <v>NA</v>
      </c>
      <c r="S1445" s="44" t="str">
        <f>VLOOKUP(H1445,'Species List'!A$2:J$202,9,0)</f>
        <v>NA</v>
      </c>
      <c r="T1445" s="44">
        <f t="shared" si="156"/>
        <v>2.6242506075131411</v>
      </c>
      <c r="U1445" s="87" t="s">
        <v>450</v>
      </c>
      <c r="V1445" s="91">
        <f t="shared" si="160"/>
        <v>2.6242506075131411</v>
      </c>
    </row>
    <row r="1446" spans="1:22" ht="16">
      <c r="A1446" s="35">
        <v>2019</v>
      </c>
      <c r="B1446" s="51">
        <v>43539</v>
      </c>
      <c r="C1446" s="38" t="s">
        <v>380</v>
      </c>
      <c r="D1446" s="38" t="s">
        <v>367</v>
      </c>
      <c r="E1446" s="12">
        <v>4</v>
      </c>
      <c r="F1446" s="37">
        <v>0.46527777777777801</v>
      </c>
      <c r="G1446" s="12">
        <v>30</v>
      </c>
      <c r="H1446" s="12" t="s">
        <v>242</v>
      </c>
      <c r="I1446" s="38" t="str">
        <f>VLOOKUP(H1446,'Species List'!A$2:J$202,2,0)</f>
        <v xml:space="preserve">Sharp-nose puffer </v>
      </c>
      <c r="J1446" s="38" t="str">
        <f>VLOOKUP(H1446,'Species List'!A$2:J$202,3,0)</f>
        <v>Canthigaster rostrata</v>
      </c>
      <c r="K1446" s="38" t="str">
        <f>VLOOKUP(H1446,'Species List'!A$2:J$202,4,0)</f>
        <v>Tetraodontidae</v>
      </c>
      <c r="L1446" s="38" t="str">
        <f>VLOOKUP(H1446,'Species List'!A$2:J$202,5,0)</f>
        <v>Omnivore</v>
      </c>
      <c r="M1446" s="59">
        <v>7</v>
      </c>
      <c r="N1446" s="59">
        <v>1</v>
      </c>
      <c r="O1446" s="59"/>
      <c r="P1446" s="44">
        <f>VLOOKUP(H1446,'Species List'!A$2:J$202,6,0)</f>
        <v>2.239E-2</v>
      </c>
      <c r="Q1446" s="44">
        <f>VLOOKUP(H1446,'Species List'!A$2:J$202,7,0)</f>
        <v>2.96</v>
      </c>
      <c r="R1446" s="44" t="str">
        <f>VLOOKUP(H1446,'Species List'!A$2:J$202,8,0)</f>
        <v>NA</v>
      </c>
      <c r="S1446" s="44" t="str">
        <f>VLOOKUP(H1446,'Species List'!A$2:J$202,9,0)</f>
        <v>NA</v>
      </c>
      <c r="T1446" s="44">
        <f t="shared" si="156"/>
        <v>7.1046762416437419</v>
      </c>
      <c r="U1446" s="87" t="s">
        <v>450</v>
      </c>
      <c r="V1446" s="91">
        <f t="shared" si="160"/>
        <v>7.1046762416437419</v>
      </c>
    </row>
    <row r="1447" spans="1:22" ht="16">
      <c r="A1447" s="35">
        <v>2019</v>
      </c>
      <c r="B1447" s="51">
        <v>43539</v>
      </c>
      <c r="C1447" s="38" t="s">
        <v>380</v>
      </c>
      <c r="D1447" s="38" t="s">
        <v>367</v>
      </c>
      <c r="E1447" s="12">
        <v>4</v>
      </c>
      <c r="F1447" s="37">
        <v>0.46527777777777801</v>
      </c>
      <c r="G1447" s="12">
        <v>30</v>
      </c>
      <c r="H1447" s="12" t="s">
        <v>239</v>
      </c>
      <c r="I1447" s="38" t="str">
        <f>VLOOKUP(H1447,'Species List'!A$2:J$202,2,0)</f>
        <v>Brown Chromis</v>
      </c>
      <c r="J1447" s="38" t="str">
        <f>VLOOKUP(H1447,'Species List'!A$2:J$202,3,0)</f>
        <v>Chromis multilineata</v>
      </c>
      <c r="K1447" s="38" t="str">
        <f>VLOOKUP(H1447,'Species List'!A$2:J$202,4,0)</f>
        <v>Pomacentridae</v>
      </c>
      <c r="L1447" s="38" t="str">
        <f>VLOOKUP(H1447,'Species List'!A$2:J$202,5,0)</f>
        <v>Planktivore</v>
      </c>
      <c r="M1447" s="59">
        <v>10</v>
      </c>
      <c r="N1447" s="59">
        <v>10</v>
      </c>
      <c r="O1447" s="59"/>
      <c r="P1447" s="44">
        <f>VLOOKUP(H1447,'Species List'!A$2:J$202,6,0)</f>
        <v>1.4789999999999999E-2</v>
      </c>
      <c r="Q1447" s="44">
        <f>VLOOKUP(H1447,'Species List'!A$2:J$202,7,0)</f>
        <v>2.98</v>
      </c>
      <c r="R1447" s="44" t="str">
        <f>VLOOKUP(H1447,'Species List'!A$2:J$202,8,0)</f>
        <v>NA</v>
      </c>
      <c r="S1447" s="44" t="str">
        <f>VLOOKUP(H1447,'Species List'!A$2:J$202,9,0)</f>
        <v>NA</v>
      </c>
      <c r="T1447" s="44">
        <f t="shared" si="156"/>
        <v>14.124340347257048</v>
      </c>
      <c r="U1447" s="87" t="s">
        <v>450</v>
      </c>
      <c r="V1447" s="91">
        <f t="shared" si="160"/>
        <v>141.24340347257049</v>
      </c>
    </row>
    <row r="1448" spans="1:22" ht="16">
      <c r="A1448" s="35">
        <v>2019</v>
      </c>
      <c r="B1448" s="51">
        <v>43539</v>
      </c>
      <c r="C1448" s="38" t="s">
        <v>380</v>
      </c>
      <c r="D1448" s="38" t="s">
        <v>367</v>
      </c>
      <c r="E1448" s="12">
        <v>4</v>
      </c>
      <c r="F1448" s="37">
        <v>0.46527777777777801</v>
      </c>
      <c r="G1448" s="12">
        <v>30</v>
      </c>
      <c r="H1448" s="12" t="s">
        <v>234</v>
      </c>
      <c r="I1448" s="38" t="str">
        <f>VLOOKUP(H1448,'Species List'!A$2:J$202,2,0)</f>
        <v>Blue Chromis</v>
      </c>
      <c r="J1448" s="38" t="str">
        <f>VLOOKUP(H1448,'Species List'!A$2:J$202,3,0)</f>
        <v>Chromis cyanea</v>
      </c>
      <c r="K1448" s="38" t="str">
        <f>VLOOKUP(H1448,'Species List'!A$2:J$202,4,0)</f>
        <v>Pomacentridae</v>
      </c>
      <c r="L1448" s="38" t="str">
        <f>VLOOKUP(H1448,'Species List'!A$2:J$202,5,0)</f>
        <v>Planktivore</v>
      </c>
      <c r="M1448" s="59">
        <v>8</v>
      </c>
      <c r="N1448" s="59">
        <v>10</v>
      </c>
      <c r="O1448" s="59"/>
      <c r="P1448" s="44">
        <f>VLOOKUP(H1448,'Species List'!A$2:J$202,6,0)</f>
        <v>1.4789999999999999E-2</v>
      </c>
      <c r="Q1448" s="44">
        <f>VLOOKUP(H1448,'Species List'!A$2:J$202,7,0)</f>
        <v>2.98</v>
      </c>
      <c r="R1448" s="44" t="str">
        <f>VLOOKUP(H1448,'Species List'!A$2:J$202,8,0)</f>
        <v>NA</v>
      </c>
      <c r="S1448" s="44" t="str">
        <f>VLOOKUP(H1448,'Species List'!A$2:J$202,9,0)</f>
        <v>NA</v>
      </c>
      <c r="T1448" s="44">
        <f t="shared" si="156"/>
        <v>7.2640083583081712</v>
      </c>
      <c r="U1448" s="87" t="s">
        <v>450</v>
      </c>
      <c r="V1448" s="91">
        <f t="shared" si="160"/>
        <v>72.640083583081719</v>
      </c>
    </row>
    <row r="1449" spans="1:22" ht="16">
      <c r="A1449" s="35">
        <v>2019</v>
      </c>
      <c r="B1449" s="51">
        <v>43539</v>
      </c>
      <c r="C1449" s="38" t="s">
        <v>380</v>
      </c>
      <c r="D1449" s="38" t="s">
        <v>367</v>
      </c>
      <c r="E1449" s="12">
        <v>4</v>
      </c>
      <c r="F1449" s="37">
        <v>0.46527777777777801</v>
      </c>
      <c r="G1449" s="12">
        <v>30</v>
      </c>
      <c r="H1449" s="12" t="s">
        <v>234</v>
      </c>
      <c r="I1449" s="38" t="str">
        <f>VLOOKUP(H1449,'Species List'!A$2:J$202,2,0)</f>
        <v>Blue Chromis</v>
      </c>
      <c r="J1449" s="38" t="str">
        <f>VLOOKUP(H1449,'Species List'!A$2:J$202,3,0)</f>
        <v>Chromis cyanea</v>
      </c>
      <c r="K1449" s="38" t="str">
        <f>VLOOKUP(H1449,'Species List'!A$2:J$202,4,0)</f>
        <v>Pomacentridae</v>
      </c>
      <c r="L1449" s="38" t="str">
        <f>VLOOKUP(H1449,'Species List'!A$2:J$202,5,0)</f>
        <v>Planktivore</v>
      </c>
      <c r="M1449" s="59">
        <v>3</v>
      </c>
      <c r="N1449" s="59">
        <v>15</v>
      </c>
      <c r="O1449" s="59"/>
      <c r="P1449" s="44">
        <f>VLOOKUP(H1449,'Species List'!A$2:J$202,6,0)</f>
        <v>1.4789999999999999E-2</v>
      </c>
      <c r="Q1449" s="44">
        <f>VLOOKUP(H1449,'Species List'!A$2:J$202,7,0)</f>
        <v>2.98</v>
      </c>
      <c r="R1449" s="44" t="str">
        <f>VLOOKUP(H1449,'Species List'!A$2:J$202,8,0)</f>
        <v>NA</v>
      </c>
      <c r="S1449" s="44" t="str">
        <f>VLOOKUP(H1449,'Species List'!A$2:J$202,9,0)</f>
        <v>NA</v>
      </c>
      <c r="T1449" s="44">
        <f t="shared" si="156"/>
        <v>0.39065151514322999</v>
      </c>
      <c r="U1449" s="87" t="s">
        <v>450</v>
      </c>
      <c r="V1449" s="91">
        <f t="shared" si="160"/>
        <v>5.8597727271484494</v>
      </c>
    </row>
    <row r="1450" spans="1:22" ht="16">
      <c r="A1450" s="35">
        <v>2019</v>
      </c>
      <c r="B1450" s="51">
        <v>43539</v>
      </c>
      <c r="C1450" s="38" t="s">
        <v>380</v>
      </c>
      <c r="D1450" s="38" t="s">
        <v>367</v>
      </c>
      <c r="E1450" s="12">
        <v>5</v>
      </c>
      <c r="F1450" s="37">
        <v>0.47222222222222199</v>
      </c>
      <c r="G1450" s="12">
        <v>28</v>
      </c>
      <c r="H1450" s="12" t="s">
        <v>286</v>
      </c>
      <c r="I1450" s="38" t="str">
        <f>VLOOKUP(H1450,'Species List'!A$2:J$202,2,0)</f>
        <v>Schoolmaster snapper</v>
      </c>
      <c r="J1450" s="38" t="str">
        <f>VLOOKUP(H1450,'Species List'!A$2:J$202,3,0)</f>
        <v>Lutjanus apodus</v>
      </c>
      <c r="K1450" s="38" t="str">
        <f>VLOOKUP(H1450,'Species List'!A$2:J$202,4,0)</f>
        <v>Lutjanidae</v>
      </c>
      <c r="L1450" s="38" t="str">
        <f>VLOOKUP(H1450,'Species List'!A$2:J$202,5,0)</f>
        <v>Carnivore</v>
      </c>
      <c r="M1450" s="59">
        <v>40</v>
      </c>
      <c r="N1450" s="59">
        <v>1</v>
      </c>
      <c r="O1450" s="59"/>
      <c r="P1450" s="44">
        <f>VLOOKUP(H1450,'Species List'!A$2:J$202,6,0)</f>
        <v>1.413E-2</v>
      </c>
      <c r="Q1450" s="44">
        <f>VLOOKUP(H1450,'Species List'!A$2:J$202,7,0)</f>
        <v>2.98</v>
      </c>
      <c r="R1450" s="44" t="str">
        <f>VLOOKUP(H1450,'Species List'!A$2:J$202,8,0)</f>
        <v>NA</v>
      </c>
      <c r="S1450" s="44" t="str">
        <f>VLOOKUP(H1450,'Species List'!A$2:J$202,9,0)</f>
        <v>NA</v>
      </c>
      <c r="T1450" s="44">
        <f t="shared" si="156"/>
        <v>840.00319128069634</v>
      </c>
      <c r="U1450" s="87" t="s">
        <v>450</v>
      </c>
      <c r="V1450" s="91">
        <f t="shared" si="160"/>
        <v>840.00319128069634</v>
      </c>
    </row>
    <row r="1451" spans="1:22" ht="16">
      <c r="A1451" s="35">
        <v>2019</v>
      </c>
      <c r="B1451" s="51">
        <v>43539</v>
      </c>
      <c r="C1451" s="38" t="s">
        <v>380</v>
      </c>
      <c r="D1451" s="38" t="s">
        <v>367</v>
      </c>
      <c r="E1451" s="12">
        <v>5</v>
      </c>
      <c r="F1451" s="37">
        <v>0.47222222222222199</v>
      </c>
      <c r="G1451" s="12">
        <v>28</v>
      </c>
      <c r="H1451" s="12" t="s">
        <v>310</v>
      </c>
      <c r="I1451" s="38" t="str">
        <f>VLOOKUP(H1451,'Species List'!A$2:J$202,2,0)</f>
        <v>Yellowhead Wrasse</v>
      </c>
      <c r="J1451" s="38" t="str">
        <f>VLOOKUP(H1451,'Species List'!A$2:J$202,3,0)</f>
        <v>Halichoeres garnoti</v>
      </c>
      <c r="K1451" s="38" t="str">
        <f>VLOOKUP(H1451,'Species List'!A$2:J$202,4,0)</f>
        <v>Labridae</v>
      </c>
      <c r="L1451" s="38" t="str">
        <f>VLOOKUP(H1451,'Species List'!A$2:J$202,5,0)</f>
        <v>Carnivore</v>
      </c>
      <c r="M1451" s="59">
        <v>3</v>
      </c>
      <c r="N1451" s="59">
        <v>3</v>
      </c>
      <c r="O1451" s="59"/>
      <c r="P1451" s="44">
        <f>VLOOKUP(H1451,'Species List'!A$2:J$202,6,0)</f>
        <v>0.01</v>
      </c>
      <c r="Q1451" s="44">
        <f>VLOOKUP(H1451,'Species List'!A$2:J$202,7,0)</f>
        <v>3.13</v>
      </c>
      <c r="R1451" s="44" t="str">
        <f>VLOOKUP(H1451,'Species List'!A$2:J$202,8,0)</f>
        <v>NA</v>
      </c>
      <c r="S1451" s="44" t="str">
        <f>VLOOKUP(H1451,'Species List'!A$2:J$202,9,0)</f>
        <v>NA</v>
      </c>
      <c r="T1451" s="44">
        <f t="shared" si="156"/>
        <v>0.3114508548769428</v>
      </c>
      <c r="U1451" s="87" t="s">
        <v>450</v>
      </c>
      <c r="V1451" s="91">
        <f t="shared" si="160"/>
        <v>0.93435256463082839</v>
      </c>
    </row>
    <row r="1452" spans="1:22" ht="16">
      <c r="A1452" s="35">
        <v>2019</v>
      </c>
      <c r="B1452" s="51">
        <v>43539</v>
      </c>
      <c r="C1452" s="38" t="s">
        <v>380</v>
      </c>
      <c r="D1452" s="38" t="s">
        <v>367</v>
      </c>
      <c r="E1452" s="12">
        <v>5</v>
      </c>
      <c r="F1452" s="37">
        <v>0.47222222222222199</v>
      </c>
      <c r="G1452" s="12">
        <v>28</v>
      </c>
      <c r="H1452" s="12" t="s">
        <v>301</v>
      </c>
      <c r="I1452" s="38" t="str">
        <f>VLOOKUP(H1452,'Species List'!A$2:J$202,2,0)</f>
        <v>Squirrel Fish</v>
      </c>
      <c r="J1452" s="38" t="str">
        <f>VLOOKUP(H1452,'Species List'!A$2:J$202,3,0)</f>
        <v>Holocentrus adsensionis</v>
      </c>
      <c r="K1452" s="38" t="str">
        <f>VLOOKUP(H1452,'Species List'!A$2:J$202,4,0)</f>
        <v>Holocentridae</v>
      </c>
      <c r="L1452" s="38" t="str">
        <f>VLOOKUP(H1452,'Species List'!A$2:J$202,5,0)</f>
        <v>Carnivore</v>
      </c>
      <c r="M1452" s="59">
        <v>13</v>
      </c>
      <c r="N1452" s="59">
        <v>1</v>
      </c>
      <c r="O1452" s="59"/>
      <c r="P1452" s="44">
        <f>VLOOKUP(H1452,'Species List'!A$2:J$202,6,0)</f>
        <v>1.585E-2</v>
      </c>
      <c r="Q1452" s="44">
        <f>VLOOKUP(H1452,'Species List'!A$2:J$202,7,0)</f>
        <v>2.97</v>
      </c>
      <c r="R1452" s="44" t="str">
        <f>VLOOKUP(H1452,'Species List'!A$2:J$202,8,0)</f>
        <v>NA</v>
      </c>
      <c r="S1452" s="44" t="str">
        <f>VLOOKUP(H1452,'Species List'!A$2:J$202,9,0)</f>
        <v>NA</v>
      </c>
      <c r="T1452" s="44">
        <f t="shared" si="156"/>
        <v>32.243414247292186</v>
      </c>
      <c r="U1452" s="87" t="s">
        <v>450</v>
      </c>
      <c r="V1452" s="91">
        <f t="shared" si="160"/>
        <v>32.243414247292186</v>
      </c>
    </row>
    <row r="1453" spans="1:22" ht="16">
      <c r="A1453" s="35">
        <v>2019</v>
      </c>
      <c r="B1453" s="51">
        <v>43539</v>
      </c>
      <c r="C1453" s="38" t="s">
        <v>380</v>
      </c>
      <c r="D1453" s="38" t="s">
        <v>367</v>
      </c>
      <c r="E1453" s="12">
        <v>5</v>
      </c>
      <c r="F1453" s="37">
        <v>0.47222222222222199</v>
      </c>
      <c r="G1453" s="12">
        <v>28</v>
      </c>
      <c r="H1453" s="12" t="s">
        <v>295</v>
      </c>
      <c r="I1453" s="38" t="str">
        <f>VLOOKUP(H1453,'Species List'!A$2:J$202,2,0)</f>
        <v>Spanish Hogfish</v>
      </c>
      <c r="J1453" s="38" t="str">
        <f>VLOOKUP(H1453,'Species List'!A$2:J$202,3,0)</f>
        <v>Bodianus rufus</v>
      </c>
      <c r="K1453" s="38" t="str">
        <f>VLOOKUP(H1453,'Species List'!A$2:J$202,4,0)</f>
        <v>Labridae</v>
      </c>
      <c r="L1453" s="38" t="str">
        <f>VLOOKUP(H1453,'Species List'!A$2:J$202,5,0)</f>
        <v>Carnivore</v>
      </c>
      <c r="M1453" s="59">
        <v>22</v>
      </c>
      <c r="N1453" s="59">
        <v>1</v>
      </c>
      <c r="O1453" s="59"/>
      <c r="P1453" s="44">
        <f>VLOOKUP(H1453,'Species List'!A$2:J$202,6,0)</f>
        <v>1.44E-2</v>
      </c>
      <c r="Q1453" s="44">
        <f>VLOOKUP(H1453,'Species List'!A$2:J$202,7,0)</f>
        <v>3.0531999999999999</v>
      </c>
      <c r="R1453" s="44" t="str">
        <f>VLOOKUP(H1453,'Species List'!A$2:J$202,8,0)</f>
        <v>NA</v>
      </c>
      <c r="S1453" s="44" t="str">
        <f>VLOOKUP(H1453,'Species List'!A$2:J$202,9,0)</f>
        <v>NA</v>
      </c>
      <c r="T1453" s="44">
        <f t="shared" si="156"/>
        <v>180.73714644873016</v>
      </c>
      <c r="U1453" s="87" t="s">
        <v>450</v>
      </c>
      <c r="V1453" s="91">
        <f t="shared" si="160"/>
        <v>180.73714644873016</v>
      </c>
    </row>
    <row r="1454" spans="1:22" ht="16">
      <c r="A1454" s="35">
        <v>2019</v>
      </c>
      <c r="B1454" s="51">
        <v>43539</v>
      </c>
      <c r="C1454" s="38" t="s">
        <v>380</v>
      </c>
      <c r="D1454" s="38" t="s">
        <v>367</v>
      </c>
      <c r="E1454" s="12">
        <v>5</v>
      </c>
      <c r="F1454" s="37">
        <v>0.47222222222222227</v>
      </c>
      <c r="G1454" s="12">
        <v>28</v>
      </c>
      <c r="H1454" s="12" t="s">
        <v>277</v>
      </c>
      <c r="I1454" s="38" t="str">
        <f>VLOOKUP(H1454,'Species List'!A$2:J$202,2,0)</f>
        <v>Queen Parrotfish</v>
      </c>
      <c r="J1454" s="38" t="str">
        <f>VLOOKUP(H1454,'Species List'!A$2:J$202,3,0)</f>
        <v>Scarus vetula</v>
      </c>
      <c r="K1454" s="38" t="str">
        <f>VLOOKUP(H1454,'Species List'!A$2:J$202,4,0)</f>
        <v>Scaridae</v>
      </c>
      <c r="L1454" s="38" t="str">
        <f>VLOOKUP(H1454,'Species List'!A$2:J$202,5,0)</f>
        <v>Herbivore</v>
      </c>
      <c r="M1454" s="59">
        <v>27</v>
      </c>
      <c r="N1454" s="59">
        <v>1</v>
      </c>
      <c r="O1454" s="59" t="s">
        <v>368</v>
      </c>
      <c r="P1454" s="44">
        <f>VLOOKUP(H1454,'Species List'!A$2:J$202,6,0)</f>
        <v>1.38E-2</v>
      </c>
      <c r="Q1454" s="44">
        <f>VLOOKUP(H1454,'Species List'!A$2:J$202,7,0)</f>
        <v>3.03</v>
      </c>
      <c r="R1454" s="44">
        <f>VLOOKUP(H1454,'Species List'!A$2:J$202,8,0)</f>
        <v>-5.0162000000000004</v>
      </c>
      <c r="S1454" s="44">
        <f>VLOOKUP(H1454,'Species List'!A$2:J$202,9,0)</f>
        <v>3.1109</v>
      </c>
      <c r="T1454" s="44">
        <f t="shared" si="156"/>
        <v>299.85499780940251</v>
      </c>
      <c r="U1454" s="88">
        <f t="shared" ref="U1454:U1468" si="161">10^(R1454+(S1454*LOG(M1454*10)))</f>
        <v>352.80077779738235</v>
      </c>
      <c r="V1454" s="91">
        <f t="shared" ref="V1454:V1468" si="162">N1454*U1454</f>
        <v>352.80077779738235</v>
      </c>
    </row>
    <row r="1455" spans="1:22" ht="16">
      <c r="A1455" s="35">
        <v>2019</v>
      </c>
      <c r="B1455" s="51">
        <v>43539</v>
      </c>
      <c r="C1455" s="38" t="s">
        <v>380</v>
      </c>
      <c r="D1455" s="38" t="s">
        <v>367</v>
      </c>
      <c r="E1455" s="12">
        <v>5</v>
      </c>
      <c r="F1455" s="37">
        <v>0.47222222222222227</v>
      </c>
      <c r="G1455" s="12">
        <v>28</v>
      </c>
      <c r="H1455" s="12" t="s">
        <v>277</v>
      </c>
      <c r="I1455" s="38" t="str">
        <f>VLOOKUP(H1455,'Species List'!A$2:J$202,2,0)</f>
        <v>Queen Parrotfish</v>
      </c>
      <c r="J1455" s="38" t="str">
        <f>VLOOKUP(H1455,'Species List'!A$2:J$202,3,0)</f>
        <v>Scarus vetula</v>
      </c>
      <c r="K1455" s="38" t="str">
        <f>VLOOKUP(H1455,'Species List'!A$2:J$202,4,0)</f>
        <v>Scaridae</v>
      </c>
      <c r="L1455" s="38" t="str">
        <f>VLOOKUP(H1455,'Species List'!A$2:J$202,5,0)</f>
        <v>Herbivore</v>
      </c>
      <c r="M1455" s="59">
        <v>23</v>
      </c>
      <c r="N1455" s="59">
        <v>1</v>
      </c>
      <c r="O1455" s="59" t="s">
        <v>368</v>
      </c>
      <c r="P1455" s="44">
        <f>VLOOKUP(H1455,'Species List'!A$2:J$202,6,0)</f>
        <v>1.38E-2</v>
      </c>
      <c r="Q1455" s="44">
        <f>VLOOKUP(H1455,'Species List'!A$2:J$202,7,0)</f>
        <v>3.03</v>
      </c>
      <c r="R1455" s="44">
        <f>VLOOKUP(H1455,'Species List'!A$2:J$202,8,0)</f>
        <v>-5.0162000000000004</v>
      </c>
      <c r="S1455" s="44">
        <f>VLOOKUP(H1455,'Species List'!A$2:J$202,9,0)</f>
        <v>3.1109</v>
      </c>
      <c r="T1455" s="44">
        <f t="shared" si="156"/>
        <v>184.46519255545186</v>
      </c>
      <c r="U1455" s="88">
        <f t="shared" si="161"/>
        <v>214.23929230422809</v>
      </c>
      <c r="V1455" s="91">
        <f t="shared" si="162"/>
        <v>214.23929230422809</v>
      </c>
    </row>
    <row r="1456" spans="1:22" ht="16">
      <c r="A1456" s="35">
        <v>2019</v>
      </c>
      <c r="B1456" s="51">
        <v>43539</v>
      </c>
      <c r="C1456" s="38" t="s">
        <v>380</v>
      </c>
      <c r="D1456" s="38" t="s">
        <v>367</v>
      </c>
      <c r="E1456" s="12">
        <v>5</v>
      </c>
      <c r="F1456" s="37">
        <v>0.47222222222222199</v>
      </c>
      <c r="G1456" s="12">
        <v>28</v>
      </c>
      <c r="H1456" s="12" t="s">
        <v>277</v>
      </c>
      <c r="I1456" s="38" t="str">
        <f>VLOOKUP(H1456,'Species List'!A$2:J$202,2,0)</f>
        <v>Queen Parrotfish</v>
      </c>
      <c r="J1456" s="38" t="str">
        <f>VLOOKUP(H1456,'Species List'!A$2:J$202,3,0)</f>
        <v>Scarus vetula</v>
      </c>
      <c r="K1456" s="38" t="str">
        <f>VLOOKUP(H1456,'Species List'!A$2:J$202,4,0)</f>
        <v>Scaridae</v>
      </c>
      <c r="L1456" s="38" t="str">
        <f>VLOOKUP(H1456,'Species List'!A$2:J$202,5,0)</f>
        <v>Herbivore</v>
      </c>
      <c r="M1456" s="59">
        <v>25</v>
      </c>
      <c r="N1456" s="59">
        <v>1</v>
      </c>
      <c r="O1456" s="59" t="s">
        <v>368</v>
      </c>
      <c r="P1456" s="44">
        <f>VLOOKUP(H1456,'Species List'!A$2:J$202,6,0)</f>
        <v>1.38E-2</v>
      </c>
      <c r="Q1456" s="44">
        <f>VLOOKUP(H1456,'Species List'!A$2:J$202,7,0)</f>
        <v>3.03</v>
      </c>
      <c r="R1456" s="44">
        <f>VLOOKUP(H1456,'Species List'!A$2:J$202,8,0)</f>
        <v>-5.0162000000000004</v>
      </c>
      <c r="S1456" s="44">
        <f>VLOOKUP(H1456,'Species List'!A$2:J$202,9,0)</f>
        <v>3.1109</v>
      </c>
      <c r="T1456" s="44">
        <f t="shared" si="156"/>
        <v>237.48561721155306</v>
      </c>
      <c r="U1456" s="88">
        <f t="shared" si="161"/>
        <v>277.684458006971</v>
      </c>
      <c r="V1456" s="91">
        <f t="shared" si="162"/>
        <v>277.684458006971</v>
      </c>
    </row>
    <row r="1457" spans="1:22" ht="16">
      <c r="A1457" s="35">
        <v>2019</v>
      </c>
      <c r="B1457" s="51">
        <v>43539</v>
      </c>
      <c r="C1457" s="38" t="s">
        <v>380</v>
      </c>
      <c r="D1457" s="38" t="s">
        <v>367</v>
      </c>
      <c r="E1457" s="12">
        <v>5</v>
      </c>
      <c r="F1457" s="37">
        <v>0.47222222222222199</v>
      </c>
      <c r="G1457" s="12">
        <v>28</v>
      </c>
      <c r="H1457" s="12" t="s">
        <v>277</v>
      </c>
      <c r="I1457" s="38" t="str">
        <f>VLOOKUP(H1457,'Species List'!A$2:J$202,2,0)</f>
        <v>Queen Parrotfish</v>
      </c>
      <c r="J1457" s="38" t="str">
        <f>VLOOKUP(H1457,'Species List'!A$2:J$202,3,0)</f>
        <v>Scarus vetula</v>
      </c>
      <c r="K1457" s="38" t="str">
        <f>VLOOKUP(H1457,'Species List'!A$2:J$202,4,0)</f>
        <v>Scaridae</v>
      </c>
      <c r="L1457" s="38" t="str">
        <f>VLOOKUP(H1457,'Species List'!A$2:J$202,5,0)</f>
        <v>Herbivore</v>
      </c>
      <c r="M1457" s="59">
        <v>35</v>
      </c>
      <c r="N1457" s="59">
        <v>1</v>
      </c>
      <c r="O1457" s="59" t="s">
        <v>369</v>
      </c>
      <c r="P1457" s="44">
        <f>VLOOKUP(H1457,'Species List'!A$2:J$202,6,0)</f>
        <v>1.38E-2</v>
      </c>
      <c r="Q1457" s="44">
        <f>VLOOKUP(H1457,'Species List'!A$2:J$202,7,0)</f>
        <v>3.03</v>
      </c>
      <c r="R1457" s="44">
        <f>VLOOKUP(H1457,'Species List'!A$2:J$202,8,0)</f>
        <v>-5.0162000000000004</v>
      </c>
      <c r="S1457" s="44">
        <f>VLOOKUP(H1457,'Species List'!A$2:J$202,9,0)</f>
        <v>3.1109</v>
      </c>
      <c r="T1457" s="44">
        <f t="shared" si="156"/>
        <v>658.27181550210435</v>
      </c>
      <c r="U1457" s="88">
        <f t="shared" si="161"/>
        <v>790.93588337793562</v>
      </c>
      <c r="V1457" s="91">
        <f t="shared" si="162"/>
        <v>790.93588337793562</v>
      </c>
    </row>
    <row r="1458" spans="1:22" ht="16">
      <c r="A1458" s="35">
        <v>2019</v>
      </c>
      <c r="B1458" s="51">
        <v>43539</v>
      </c>
      <c r="C1458" s="38" t="s">
        <v>380</v>
      </c>
      <c r="D1458" s="38" t="s">
        <v>367</v>
      </c>
      <c r="E1458" s="12">
        <v>5</v>
      </c>
      <c r="F1458" s="37">
        <v>0.47222222222222199</v>
      </c>
      <c r="G1458" s="12">
        <v>28</v>
      </c>
      <c r="H1458" s="12" t="s">
        <v>277</v>
      </c>
      <c r="I1458" s="38" t="str">
        <f>VLOOKUP(H1458,'Species List'!A$2:J$202,2,0)</f>
        <v>Queen Parrotfish</v>
      </c>
      <c r="J1458" s="38" t="str">
        <f>VLOOKUP(H1458,'Species List'!A$2:J$202,3,0)</f>
        <v>Scarus vetula</v>
      </c>
      <c r="K1458" s="38" t="str">
        <f>VLOOKUP(H1458,'Species List'!A$2:J$202,4,0)</f>
        <v>Scaridae</v>
      </c>
      <c r="L1458" s="38" t="str">
        <f>VLOOKUP(H1458,'Species List'!A$2:J$202,5,0)</f>
        <v>Herbivore</v>
      </c>
      <c r="M1458" s="59">
        <v>20</v>
      </c>
      <c r="N1458" s="59">
        <v>1</v>
      </c>
      <c r="O1458" s="59" t="s">
        <v>369</v>
      </c>
      <c r="P1458" s="44">
        <f>VLOOKUP(H1458,'Species List'!A$2:J$202,6,0)</f>
        <v>1.38E-2</v>
      </c>
      <c r="Q1458" s="44">
        <f>VLOOKUP(H1458,'Species List'!A$2:J$202,7,0)</f>
        <v>3.03</v>
      </c>
      <c r="R1458" s="44">
        <f>VLOOKUP(H1458,'Species List'!A$2:J$202,8,0)</f>
        <v>-5.0162000000000004</v>
      </c>
      <c r="S1458" s="44">
        <f>VLOOKUP(H1458,'Species List'!A$2:J$202,9,0)</f>
        <v>3.1109</v>
      </c>
      <c r="T1458" s="44">
        <f t="shared" si="156"/>
        <v>120.7813760748945</v>
      </c>
      <c r="U1458" s="88">
        <f t="shared" si="161"/>
        <v>138.69928220116935</v>
      </c>
      <c r="V1458" s="91">
        <f t="shared" si="162"/>
        <v>138.69928220116935</v>
      </c>
    </row>
    <row r="1459" spans="1:22" ht="16">
      <c r="A1459" s="35">
        <v>2019</v>
      </c>
      <c r="B1459" s="51">
        <v>43539</v>
      </c>
      <c r="C1459" s="38" t="s">
        <v>380</v>
      </c>
      <c r="D1459" s="38" t="s">
        <v>367</v>
      </c>
      <c r="E1459" s="12">
        <v>5</v>
      </c>
      <c r="F1459" s="37">
        <v>0.47222222222222199</v>
      </c>
      <c r="G1459" s="12">
        <v>28</v>
      </c>
      <c r="H1459" s="12" t="s">
        <v>280</v>
      </c>
      <c r="I1459" s="38" t="str">
        <f>VLOOKUP(H1459,'Species List'!A$2:J$202,2,0)</f>
        <v>Redband Parrotfish</v>
      </c>
      <c r="J1459" s="38" t="str">
        <f>VLOOKUP(H1459,'Species List'!A$2:J$202,3,0)</f>
        <v>Sparisoma aurofrenatum</v>
      </c>
      <c r="K1459" s="38" t="str">
        <f>VLOOKUP(H1459,'Species List'!A$2:J$202,4,0)</f>
        <v>Scaridae</v>
      </c>
      <c r="L1459" s="38" t="str">
        <f>VLOOKUP(H1459,'Species List'!A$2:J$202,5,0)</f>
        <v>Herbivore</v>
      </c>
      <c r="M1459" s="59">
        <v>18</v>
      </c>
      <c r="N1459" s="59">
        <v>1</v>
      </c>
      <c r="O1459" s="59" t="s">
        <v>369</v>
      </c>
      <c r="P1459" s="44">
        <f>VLOOKUP(H1459,'Species List'!A$2:J$202,6,0)</f>
        <v>1.072E-2</v>
      </c>
      <c r="Q1459" s="44">
        <f>VLOOKUP(H1459,'Species List'!A$2:J$202,7,0)</f>
        <v>3.12</v>
      </c>
      <c r="R1459" s="44">
        <f>VLOOKUP(H1459,'Species List'!A$2:J$202,8,0)</f>
        <v>-4.0781000000000001</v>
      </c>
      <c r="S1459" s="44">
        <f>VLOOKUP(H1459,'Species List'!A$2:J$202,9,0)</f>
        <v>2.7437999999999998</v>
      </c>
      <c r="T1459" s="44">
        <f t="shared" si="156"/>
        <v>88.43923988864465</v>
      </c>
      <c r="U1459" s="88">
        <f t="shared" si="161"/>
        <v>128.80024807719036</v>
      </c>
      <c r="V1459" s="91">
        <f t="shared" si="162"/>
        <v>128.80024807719036</v>
      </c>
    </row>
    <row r="1460" spans="1:22" ht="16">
      <c r="A1460" s="35">
        <v>2019</v>
      </c>
      <c r="B1460" s="51">
        <v>43539</v>
      </c>
      <c r="C1460" s="38" t="s">
        <v>380</v>
      </c>
      <c r="D1460" s="38" t="s">
        <v>367</v>
      </c>
      <c r="E1460" s="12">
        <v>5</v>
      </c>
      <c r="F1460" s="37">
        <v>0.47222222222222199</v>
      </c>
      <c r="G1460" s="12">
        <v>28</v>
      </c>
      <c r="H1460" s="12" t="s">
        <v>280</v>
      </c>
      <c r="I1460" s="38" t="str">
        <f>VLOOKUP(H1460,'Species List'!A$2:J$202,2,0)</f>
        <v>Redband Parrotfish</v>
      </c>
      <c r="J1460" s="38" t="str">
        <f>VLOOKUP(H1460,'Species List'!A$2:J$202,3,0)</f>
        <v>Sparisoma aurofrenatum</v>
      </c>
      <c r="K1460" s="38" t="str">
        <f>VLOOKUP(H1460,'Species List'!A$2:J$202,4,0)</f>
        <v>Scaridae</v>
      </c>
      <c r="L1460" s="38" t="str">
        <f>VLOOKUP(H1460,'Species List'!A$2:J$202,5,0)</f>
        <v>Herbivore</v>
      </c>
      <c r="M1460" s="59">
        <v>12</v>
      </c>
      <c r="N1460" s="59">
        <v>1</v>
      </c>
      <c r="O1460" s="59" t="s">
        <v>368</v>
      </c>
      <c r="P1460" s="44">
        <f>VLOOKUP(H1460,'Species List'!A$2:J$202,6,0)</f>
        <v>1.072E-2</v>
      </c>
      <c r="Q1460" s="44">
        <f>VLOOKUP(H1460,'Species List'!A$2:J$202,7,0)</f>
        <v>3.12</v>
      </c>
      <c r="R1460" s="44">
        <f>VLOOKUP(H1460,'Species List'!A$2:J$202,8,0)</f>
        <v>-4.0781000000000001</v>
      </c>
      <c r="S1460" s="44">
        <f>VLOOKUP(H1460,'Species List'!A$2:J$202,9,0)</f>
        <v>2.7437999999999998</v>
      </c>
      <c r="T1460" s="44">
        <f t="shared" si="156"/>
        <v>24.959752410454403</v>
      </c>
      <c r="U1460" s="88">
        <f t="shared" si="161"/>
        <v>42.340648247283212</v>
      </c>
      <c r="V1460" s="91">
        <f t="shared" si="162"/>
        <v>42.340648247283212</v>
      </c>
    </row>
    <row r="1461" spans="1:22" ht="16">
      <c r="A1461" s="35">
        <v>2019</v>
      </c>
      <c r="B1461" s="51">
        <v>43539</v>
      </c>
      <c r="C1461" s="38" t="s">
        <v>380</v>
      </c>
      <c r="D1461" s="38" t="s">
        <v>367</v>
      </c>
      <c r="E1461" s="12">
        <v>5</v>
      </c>
      <c r="F1461" s="37">
        <v>0.47222222222222199</v>
      </c>
      <c r="G1461" s="12">
        <v>28</v>
      </c>
      <c r="H1461" s="12" t="s">
        <v>274</v>
      </c>
      <c r="I1461" s="38" t="str">
        <f>VLOOKUP(H1461,'Species List'!A$2:J$202,2,0)</f>
        <v>Princess Parrotfish</v>
      </c>
      <c r="J1461" s="38" t="str">
        <f>VLOOKUP(H1461,'Species List'!A$2:J$202,3,0)</f>
        <v>Scarus taeniopterus</v>
      </c>
      <c r="K1461" s="38" t="str">
        <f>VLOOKUP(H1461,'Species List'!A$2:J$202,4,0)</f>
        <v>Scaridae</v>
      </c>
      <c r="L1461" s="38" t="str">
        <f>VLOOKUP(H1461,'Species List'!A$2:J$202,5,0)</f>
        <v>Herbivore</v>
      </c>
      <c r="M1461" s="59">
        <v>20</v>
      </c>
      <c r="N1461" s="59">
        <v>2</v>
      </c>
      <c r="O1461" s="59" t="s">
        <v>369</v>
      </c>
      <c r="P1461" s="44">
        <f>VLOOKUP(H1461,'Species List'!A$2:J$202,6,0)</f>
        <v>3.3500000000000002E-2</v>
      </c>
      <c r="Q1461" s="44">
        <f>VLOOKUP(H1461,'Species List'!A$2:J$202,7,0)</f>
        <v>2.7086000000000001</v>
      </c>
      <c r="R1461" s="44">
        <f>VLOOKUP(H1461,'Species List'!A$2:J$202,8,0)</f>
        <v>-3.2256999999999998</v>
      </c>
      <c r="S1461" s="44">
        <f>VLOOKUP(H1461,'Species List'!A$2:J$202,9,0)</f>
        <v>2.3852000000000002</v>
      </c>
      <c r="T1461" s="44">
        <f t="shared" si="156"/>
        <v>111.94756544450011</v>
      </c>
      <c r="U1461" s="88">
        <f t="shared" si="161"/>
        <v>183.11197449783583</v>
      </c>
      <c r="V1461" s="91">
        <f t="shared" si="162"/>
        <v>366.22394899567166</v>
      </c>
    </row>
    <row r="1462" spans="1:22" ht="16">
      <c r="A1462" s="35">
        <v>2019</v>
      </c>
      <c r="B1462" s="51">
        <v>43539</v>
      </c>
      <c r="C1462" s="38" t="s">
        <v>380</v>
      </c>
      <c r="D1462" s="38" t="s">
        <v>367</v>
      </c>
      <c r="E1462" s="12">
        <v>5</v>
      </c>
      <c r="F1462" s="37">
        <v>0.47222222222222199</v>
      </c>
      <c r="G1462" s="12">
        <v>28</v>
      </c>
      <c r="H1462" s="12" t="s">
        <v>274</v>
      </c>
      <c r="I1462" s="38" t="str">
        <f>VLOOKUP(H1462,'Species List'!A$2:J$202,2,0)</f>
        <v>Princess Parrotfish</v>
      </c>
      <c r="J1462" s="38" t="str">
        <f>VLOOKUP(H1462,'Species List'!A$2:J$202,3,0)</f>
        <v>Scarus taeniopterus</v>
      </c>
      <c r="K1462" s="38" t="str">
        <f>VLOOKUP(H1462,'Species List'!A$2:J$202,4,0)</f>
        <v>Scaridae</v>
      </c>
      <c r="L1462" s="38" t="str">
        <f>VLOOKUP(H1462,'Species List'!A$2:J$202,5,0)</f>
        <v>Herbivore</v>
      </c>
      <c r="M1462" s="59">
        <v>21</v>
      </c>
      <c r="N1462" s="59">
        <v>1</v>
      </c>
      <c r="O1462" s="59" t="s">
        <v>369</v>
      </c>
      <c r="P1462" s="44">
        <f>VLOOKUP(H1462,'Species List'!A$2:J$202,6,0)</f>
        <v>3.3500000000000002E-2</v>
      </c>
      <c r="Q1462" s="44">
        <f>VLOOKUP(H1462,'Species List'!A$2:J$202,7,0)</f>
        <v>2.7086000000000001</v>
      </c>
      <c r="R1462" s="44">
        <f>VLOOKUP(H1462,'Species List'!A$2:J$202,8,0)</f>
        <v>-3.2256999999999998</v>
      </c>
      <c r="S1462" s="44">
        <f>VLOOKUP(H1462,'Species List'!A$2:J$202,9,0)</f>
        <v>2.3852000000000002</v>
      </c>
      <c r="T1462" s="44">
        <f t="shared" si="156"/>
        <v>127.76384956386568</v>
      </c>
      <c r="U1462" s="88">
        <f t="shared" si="161"/>
        <v>205.71097462173614</v>
      </c>
      <c r="V1462" s="91">
        <f t="shared" si="162"/>
        <v>205.71097462173614</v>
      </c>
    </row>
    <row r="1463" spans="1:22" ht="16">
      <c r="A1463" s="35">
        <v>2019</v>
      </c>
      <c r="B1463" s="51">
        <v>43539</v>
      </c>
      <c r="C1463" s="38" t="s">
        <v>380</v>
      </c>
      <c r="D1463" s="38" t="s">
        <v>367</v>
      </c>
      <c r="E1463" s="12">
        <v>5</v>
      </c>
      <c r="F1463" s="37">
        <v>0.47222222222222199</v>
      </c>
      <c r="G1463" s="12">
        <v>28</v>
      </c>
      <c r="H1463" s="12" t="s">
        <v>280</v>
      </c>
      <c r="I1463" s="38" t="str">
        <f>VLOOKUP(H1463,'Species List'!A$2:J$202,2,0)</f>
        <v>Redband Parrotfish</v>
      </c>
      <c r="J1463" s="38" t="str">
        <f>VLOOKUP(H1463,'Species List'!A$2:J$202,3,0)</f>
        <v>Sparisoma aurofrenatum</v>
      </c>
      <c r="K1463" s="38" t="str">
        <f>VLOOKUP(H1463,'Species List'!A$2:J$202,4,0)</f>
        <v>Scaridae</v>
      </c>
      <c r="L1463" s="38" t="str">
        <f>VLOOKUP(H1463,'Species List'!A$2:J$202,5,0)</f>
        <v>Herbivore</v>
      </c>
      <c r="M1463" s="59">
        <v>3</v>
      </c>
      <c r="N1463" s="59">
        <v>1</v>
      </c>
      <c r="O1463" s="59" t="s">
        <v>375</v>
      </c>
      <c r="P1463" s="44">
        <f>VLOOKUP(H1463,'Species List'!A$2:J$202,6,0)</f>
        <v>1.072E-2</v>
      </c>
      <c r="Q1463" s="44">
        <f>VLOOKUP(H1463,'Species List'!A$2:J$202,7,0)</f>
        <v>3.12</v>
      </c>
      <c r="R1463" s="44">
        <f>VLOOKUP(H1463,'Species List'!A$2:J$202,8,0)</f>
        <v>-4.0781000000000001</v>
      </c>
      <c r="S1463" s="44">
        <f>VLOOKUP(H1463,'Species List'!A$2:J$202,9,0)</f>
        <v>2.7437999999999998</v>
      </c>
      <c r="T1463" s="44">
        <f t="shared" si="156"/>
        <v>0.33022739611377439</v>
      </c>
      <c r="U1463" s="88">
        <f t="shared" si="161"/>
        <v>0.94368119037835774</v>
      </c>
      <c r="V1463" s="91">
        <f t="shared" si="162"/>
        <v>0.94368119037835774</v>
      </c>
    </row>
    <row r="1464" spans="1:22" ht="16">
      <c r="A1464" s="35">
        <v>2019</v>
      </c>
      <c r="B1464" s="51">
        <v>43539</v>
      </c>
      <c r="C1464" s="38" t="s">
        <v>380</v>
      </c>
      <c r="D1464" s="38" t="s">
        <v>367</v>
      </c>
      <c r="E1464" s="12">
        <v>5</v>
      </c>
      <c r="F1464" s="37">
        <v>0.47222222222222199</v>
      </c>
      <c r="G1464" s="12">
        <v>28</v>
      </c>
      <c r="H1464" s="12" t="s">
        <v>274</v>
      </c>
      <c r="I1464" s="38" t="str">
        <f>VLOOKUP(H1464,'Species List'!A$2:J$202,2,0)</f>
        <v>Princess Parrotfish</v>
      </c>
      <c r="J1464" s="38" t="str">
        <f>VLOOKUP(H1464,'Species List'!A$2:J$202,3,0)</f>
        <v>Scarus taeniopterus</v>
      </c>
      <c r="K1464" s="38" t="str">
        <f>VLOOKUP(H1464,'Species List'!A$2:J$202,4,0)</f>
        <v>Scaridae</v>
      </c>
      <c r="L1464" s="38" t="str">
        <f>VLOOKUP(H1464,'Species List'!A$2:J$202,5,0)</f>
        <v>Herbivore</v>
      </c>
      <c r="M1464" s="59">
        <v>14</v>
      </c>
      <c r="N1464" s="59">
        <v>1</v>
      </c>
      <c r="O1464" s="59" t="s">
        <v>368</v>
      </c>
      <c r="P1464" s="44">
        <f>VLOOKUP(H1464,'Species List'!A$2:J$202,6,0)</f>
        <v>3.3500000000000002E-2</v>
      </c>
      <c r="Q1464" s="44">
        <f>VLOOKUP(H1464,'Species List'!A$2:J$202,7,0)</f>
        <v>2.7086000000000001</v>
      </c>
      <c r="R1464" s="44">
        <f>VLOOKUP(H1464,'Species List'!A$2:J$202,8,0)</f>
        <v>-3.2256999999999998</v>
      </c>
      <c r="S1464" s="44">
        <f>VLOOKUP(H1464,'Species List'!A$2:J$202,9,0)</f>
        <v>2.3852000000000002</v>
      </c>
      <c r="T1464" s="44">
        <f t="shared" si="156"/>
        <v>42.603688875365265</v>
      </c>
      <c r="U1464" s="88">
        <f t="shared" si="161"/>
        <v>78.206813423753971</v>
      </c>
      <c r="V1464" s="91">
        <f t="shared" si="162"/>
        <v>78.206813423753971</v>
      </c>
    </row>
    <row r="1465" spans="1:22" ht="16">
      <c r="A1465" s="35">
        <v>2019</v>
      </c>
      <c r="B1465" s="51">
        <v>43539</v>
      </c>
      <c r="C1465" s="38" t="s">
        <v>380</v>
      </c>
      <c r="D1465" s="38" t="s">
        <v>367</v>
      </c>
      <c r="E1465" s="12">
        <v>5</v>
      </c>
      <c r="F1465" s="37">
        <v>0.47222222222222199</v>
      </c>
      <c r="G1465" s="12">
        <v>28</v>
      </c>
      <c r="H1465" s="12" t="s">
        <v>274</v>
      </c>
      <c r="I1465" s="38" t="str">
        <f>VLOOKUP(H1465,'Species List'!A$2:J$202,2,0)</f>
        <v>Princess Parrotfish</v>
      </c>
      <c r="J1465" s="38" t="str">
        <f>VLOOKUP(H1465,'Species List'!A$2:J$202,3,0)</f>
        <v>Scarus taeniopterus</v>
      </c>
      <c r="K1465" s="38" t="str">
        <f>VLOOKUP(H1465,'Species List'!A$2:J$202,4,0)</f>
        <v>Scaridae</v>
      </c>
      <c r="L1465" s="38" t="str">
        <f>VLOOKUP(H1465,'Species List'!A$2:J$202,5,0)</f>
        <v>Herbivore</v>
      </c>
      <c r="M1465" s="59">
        <v>15</v>
      </c>
      <c r="N1465" s="59">
        <v>1</v>
      </c>
      <c r="O1465" s="59" t="s">
        <v>368</v>
      </c>
      <c r="P1465" s="44">
        <f>VLOOKUP(H1465,'Species List'!A$2:J$202,6,0)</f>
        <v>3.3500000000000002E-2</v>
      </c>
      <c r="Q1465" s="44">
        <f>VLOOKUP(H1465,'Species List'!A$2:J$202,7,0)</f>
        <v>2.7086000000000001</v>
      </c>
      <c r="R1465" s="44">
        <f>VLOOKUP(H1465,'Species List'!A$2:J$202,8,0)</f>
        <v>-3.2256999999999998</v>
      </c>
      <c r="S1465" s="44">
        <f>VLOOKUP(H1465,'Species List'!A$2:J$202,9,0)</f>
        <v>2.3852000000000002</v>
      </c>
      <c r="T1465" s="44">
        <f t="shared" si="156"/>
        <v>51.357702984233178</v>
      </c>
      <c r="U1465" s="88">
        <f t="shared" si="161"/>
        <v>92.19616810425471</v>
      </c>
      <c r="V1465" s="91">
        <f t="shared" si="162"/>
        <v>92.19616810425471</v>
      </c>
    </row>
    <row r="1466" spans="1:22" ht="16">
      <c r="A1466" s="35">
        <v>2019</v>
      </c>
      <c r="B1466" s="51">
        <v>43539</v>
      </c>
      <c r="C1466" s="38" t="s">
        <v>380</v>
      </c>
      <c r="D1466" s="38" t="s">
        <v>367</v>
      </c>
      <c r="E1466" s="12">
        <v>5</v>
      </c>
      <c r="F1466" s="37">
        <v>0.47222222222222199</v>
      </c>
      <c r="G1466" s="12">
        <v>28</v>
      </c>
      <c r="H1466" s="12" t="s">
        <v>302</v>
      </c>
      <c r="I1466" s="38" t="str">
        <f>VLOOKUP(H1466,'Species List'!A$2:J$202,2,0)</f>
        <v>Stoplight Parrotfish</v>
      </c>
      <c r="J1466" s="38" t="str">
        <f>VLOOKUP(H1466,'Species List'!A$2:J$202,3,0)</f>
        <v>Sparisoma viride</v>
      </c>
      <c r="K1466" s="38" t="str">
        <f>VLOOKUP(H1466,'Species List'!A$2:J$202,4,0)</f>
        <v>Scaridae</v>
      </c>
      <c r="L1466" s="38" t="str">
        <f>VLOOKUP(H1466,'Species List'!A$2:J$202,5,0)</f>
        <v>Herbivore</v>
      </c>
      <c r="M1466" s="59">
        <v>32</v>
      </c>
      <c r="N1466" s="59">
        <v>1</v>
      </c>
      <c r="O1466" s="59" t="s">
        <v>369</v>
      </c>
      <c r="P1466" s="44">
        <f>VLOOKUP(H1466,'Species List'!A$2:J$202,6,0)</f>
        <v>1.38E-2</v>
      </c>
      <c r="Q1466" s="44">
        <f>VLOOKUP(H1466,'Species List'!A$2:J$202,7,0)</f>
        <v>3.04</v>
      </c>
      <c r="R1466" s="44">
        <f>VLOOKUP(H1466,'Species List'!A$2:J$202,8,0)</f>
        <v>-4.4317000000000002</v>
      </c>
      <c r="S1466" s="44">
        <f>VLOOKUP(H1466,'Species List'!A$2:J$202,9,0)</f>
        <v>2.9051</v>
      </c>
      <c r="T1466" s="44">
        <f t="shared" si="156"/>
        <v>519.43955821229099</v>
      </c>
      <c r="U1466" s="88">
        <f t="shared" si="161"/>
        <v>701.47339170910243</v>
      </c>
      <c r="V1466" s="91">
        <f t="shared" si="162"/>
        <v>701.47339170910243</v>
      </c>
    </row>
    <row r="1467" spans="1:22" ht="16">
      <c r="A1467" s="35">
        <v>2019</v>
      </c>
      <c r="B1467" s="51">
        <v>43539</v>
      </c>
      <c r="C1467" s="38" t="s">
        <v>380</v>
      </c>
      <c r="D1467" s="38" t="s">
        <v>367</v>
      </c>
      <c r="E1467" s="12">
        <v>5</v>
      </c>
      <c r="F1467" s="37">
        <v>0.47222222222222199</v>
      </c>
      <c r="G1467" s="12">
        <v>28</v>
      </c>
      <c r="H1467" s="12" t="s">
        <v>303</v>
      </c>
      <c r="I1467" s="38" t="str">
        <f>VLOOKUP(H1467,'Species List'!A$2:J$202,2,0)</f>
        <v>Striped Parrotfish</v>
      </c>
      <c r="J1467" s="38" t="str">
        <f>VLOOKUP(H1467,'Species List'!A$2:J$202,3,0)</f>
        <v>Scarus iserti</v>
      </c>
      <c r="K1467" s="38" t="str">
        <f>VLOOKUP(H1467,'Species List'!A$2:J$202,4,0)</f>
        <v>Scaridae</v>
      </c>
      <c r="L1467" s="38" t="str">
        <f>VLOOKUP(H1467,'Species List'!A$2:J$202,5,0)</f>
        <v>Herbivore</v>
      </c>
      <c r="M1467" s="59">
        <v>8</v>
      </c>
      <c r="N1467" s="59">
        <v>2</v>
      </c>
      <c r="O1467" s="59" t="s">
        <v>375</v>
      </c>
      <c r="P1467" s="44">
        <f>VLOOKUP(H1467,'Species List'!A$2:J$202,6,0)</f>
        <v>1.0959999999999999E-2</v>
      </c>
      <c r="Q1467" s="44">
        <f>VLOOKUP(H1467,'Species List'!A$2:J$202,7,0)</f>
        <v>3.01</v>
      </c>
      <c r="R1467" s="44">
        <f>VLOOKUP(H1467,'Species List'!A$2:J$202,8,0)</f>
        <v>-4.8887</v>
      </c>
      <c r="S1467" s="44">
        <f>VLOOKUP(H1467,'Species List'!A$2:J$202,9,0)</f>
        <v>3.0548000000000002</v>
      </c>
      <c r="T1467" s="44">
        <f t="shared" si="156"/>
        <v>5.7294299636484229</v>
      </c>
      <c r="U1467" s="88">
        <f t="shared" si="161"/>
        <v>8.4112258089550505</v>
      </c>
      <c r="V1467" s="91">
        <f t="shared" si="162"/>
        <v>16.822451617910101</v>
      </c>
    </row>
    <row r="1468" spans="1:22" ht="16">
      <c r="A1468" s="35">
        <v>2019</v>
      </c>
      <c r="B1468" s="51">
        <v>43539</v>
      </c>
      <c r="C1468" s="38" t="s">
        <v>380</v>
      </c>
      <c r="D1468" s="38" t="s">
        <v>367</v>
      </c>
      <c r="E1468" s="12">
        <v>5</v>
      </c>
      <c r="F1468" s="37">
        <v>0.47222222222222199</v>
      </c>
      <c r="G1468" s="12">
        <v>28</v>
      </c>
      <c r="H1468" s="12" t="s">
        <v>303</v>
      </c>
      <c r="I1468" s="38" t="str">
        <f>VLOOKUP(H1468,'Species List'!A$2:J$202,2,0)</f>
        <v>Striped Parrotfish</v>
      </c>
      <c r="J1468" s="38" t="str">
        <f>VLOOKUP(H1468,'Species List'!A$2:J$202,3,0)</f>
        <v>Scarus iserti</v>
      </c>
      <c r="K1468" s="38" t="str">
        <f>VLOOKUP(H1468,'Species List'!A$2:J$202,4,0)</f>
        <v>Scaridae</v>
      </c>
      <c r="L1468" s="38" t="str">
        <f>VLOOKUP(H1468,'Species List'!A$2:J$202,5,0)</f>
        <v>Herbivore</v>
      </c>
      <c r="M1468" s="59">
        <v>7</v>
      </c>
      <c r="N1468" s="59">
        <v>1</v>
      </c>
      <c r="O1468" s="59" t="s">
        <v>375</v>
      </c>
      <c r="P1468" s="44">
        <f>VLOOKUP(H1468,'Species List'!A$2:J$202,6,0)</f>
        <v>1.0959999999999999E-2</v>
      </c>
      <c r="Q1468" s="44">
        <f>VLOOKUP(H1468,'Species List'!A$2:J$202,7,0)</f>
        <v>3.01</v>
      </c>
      <c r="R1468" s="44">
        <f>VLOOKUP(H1468,'Species List'!A$2:J$202,8,0)</f>
        <v>-4.8887</v>
      </c>
      <c r="S1468" s="44">
        <f>VLOOKUP(H1468,'Species List'!A$2:J$202,9,0)</f>
        <v>3.0548000000000002</v>
      </c>
      <c r="T1468" s="44">
        <f t="shared" si="156"/>
        <v>3.8331485883423078</v>
      </c>
      <c r="U1468" s="88">
        <f t="shared" si="161"/>
        <v>5.5937814271818533</v>
      </c>
      <c r="V1468" s="91">
        <f t="shared" si="162"/>
        <v>5.5937814271818533</v>
      </c>
    </row>
    <row r="1469" spans="1:22" ht="16">
      <c r="A1469" s="35">
        <v>2019</v>
      </c>
      <c r="B1469" s="51">
        <v>43539</v>
      </c>
      <c r="C1469" s="38" t="s">
        <v>380</v>
      </c>
      <c r="D1469" s="38" t="s">
        <v>367</v>
      </c>
      <c r="E1469" s="12">
        <v>5</v>
      </c>
      <c r="F1469" s="37">
        <v>0.47222222222222199</v>
      </c>
      <c r="G1469" s="12">
        <v>28</v>
      </c>
      <c r="H1469" s="12" t="s">
        <v>242</v>
      </c>
      <c r="I1469" s="38" t="str">
        <f>VLOOKUP(H1469,'Species List'!A$2:J$202,2,0)</f>
        <v xml:space="preserve">Sharp-nose puffer </v>
      </c>
      <c r="J1469" s="38" t="str">
        <f>VLOOKUP(H1469,'Species List'!A$2:J$202,3,0)</f>
        <v>Canthigaster rostrata</v>
      </c>
      <c r="K1469" s="38" t="str">
        <f>VLOOKUP(H1469,'Species List'!A$2:J$202,4,0)</f>
        <v>Tetraodontidae</v>
      </c>
      <c r="L1469" s="38" t="str">
        <f>VLOOKUP(H1469,'Species List'!A$2:J$202,5,0)</f>
        <v>Omnivore</v>
      </c>
      <c r="M1469" s="59">
        <v>3</v>
      </c>
      <c r="N1469" s="59">
        <v>1</v>
      </c>
      <c r="O1469" s="59"/>
      <c r="P1469" s="44">
        <f>VLOOKUP(H1469,'Species List'!A$2:J$202,6,0)</f>
        <v>2.239E-2</v>
      </c>
      <c r="Q1469" s="44">
        <f>VLOOKUP(H1469,'Species List'!A$2:J$202,7,0)</f>
        <v>2.96</v>
      </c>
      <c r="R1469" s="44" t="str">
        <f>VLOOKUP(H1469,'Species List'!A$2:J$202,8,0)</f>
        <v>NA</v>
      </c>
      <c r="S1469" s="44" t="str">
        <f>VLOOKUP(H1469,'Species List'!A$2:J$202,9,0)</f>
        <v>NA</v>
      </c>
      <c r="T1469" s="44">
        <f t="shared" si="156"/>
        <v>0.57853948885208784</v>
      </c>
      <c r="U1469" s="87" t="s">
        <v>450</v>
      </c>
      <c r="V1469" s="91">
        <f t="shared" ref="V1469:V1488" si="163">N1469*T1469</f>
        <v>0.57853948885208784</v>
      </c>
    </row>
    <row r="1470" spans="1:22" ht="16">
      <c r="A1470" s="35">
        <v>2019</v>
      </c>
      <c r="B1470" s="51">
        <v>43539</v>
      </c>
      <c r="C1470" s="38" t="s">
        <v>380</v>
      </c>
      <c r="D1470" s="38" t="s">
        <v>367</v>
      </c>
      <c r="E1470" s="12">
        <v>5</v>
      </c>
      <c r="F1470" s="37">
        <v>0.47222222222222199</v>
      </c>
      <c r="G1470" s="12">
        <v>28</v>
      </c>
      <c r="H1470" s="12" t="s">
        <v>234</v>
      </c>
      <c r="I1470" s="38" t="str">
        <f>VLOOKUP(H1470,'Species List'!A$2:J$202,2,0)</f>
        <v>Blue Chromis</v>
      </c>
      <c r="J1470" s="38" t="str">
        <f>VLOOKUP(H1470,'Species List'!A$2:J$202,3,0)</f>
        <v>Chromis cyanea</v>
      </c>
      <c r="K1470" s="38" t="str">
        <f>VLOOKUP(H1470,'Species List'!A$2:J$202,4,0)</f>
        <v>Pomacentridae</v>
      </c>
      <c r="L1470" s="38" t="str">
        <f>VLOOKUP(H1470,'Species List'!A$2:J$202,5,0)</f>
        <v>Planktivore</v>
      </c>
      <c r="M1470" s="59">
        <v>8</v>
      </c>
      <c r="N1470" s="59">
        <v>10</v>
      </c>
      <c r="O1470" s="59"/>
      <c r="P1470" s="44">
        <f>VLOOKUP(H1470,'Species List'!A$2:J$202,6,0)</f>
        <v>1.4789999999999999E-2</v>
      </c>
      <c r="Q1470" s="44">
        <f>VLOOKUP(H1470,'Species List'!A$2:J$202,7,0)</f>
        <v>2.98</v>
      </c>
      <c r="R1470" s="44" t="str">
        <f>VLOOKUP(H1470,'Species List'!A$2:J$202,8,0)</f>
        <v>NA</v>
      </c>
      <c r="S1470" s="44" t="str">
        <f>VLOOKUP(H1470,'Species List'!A$2:J$202,9,0)</f>
        <v>NA</v>
      </c>
      <c r="T1470" s="44">
        <f t="shared" si="156"/>
        <v>7.2640083583081712</v>
      </c>
      <c r="U1470" s="87" t="s">
        <v>450</v>
      </c>
      <c r="V1470" s="91">
        <f t="shared" si="163"/>
        <v>72.640083583081719</v>
      </c>
    </row>
    <row r="1471" spans="1:22" ht="16">
      <c r="A1471" s="35">
        <v>2019</v>
      </c>
      <c r="B1471" s="51">
        <v>43539</v>
      </c>
      <c r="C1471" s="38" t="s">
        <v>380</v>
      </c>
      <c r="D1471" s="38" t="s">
        <v>367</v>
      </c>
      <c r="E1471" s="12">
        <v>5</v>
      </c>
      <c r="F1471" s="37">
        <v>0.47222222222222199</v>
      </c>
      <c r="G1471" s="12">
        <v>28</v>
      </c>
      <c r="H1471" s="12" t="s">
        <v>234</v>
      </c>
      <c r="I1471" s="38" t="str">
        <f>VLOOKUP(H1471,'Species List'!A$2:J$202,2,0)</f>
        <v>Blue Chromis</v>
      </c>
      <c r="J1471" s="38" t="str">
        <f>VLOOKUP(H1471,'Species List'!A$2:J$202,3,0)</f>
        <v>Chromis cyanea</v>
      </c>
      <c r="K1471" s="38" t="str">
        <f>VLOOKUP(H1471,'Species List'!A$2:J$202,4,0)</f>
        <v>Pomacentridae</v>
      </c>
      <c r="L1471" s="38" t="str">
        <f>VLOOKUP(H1471,'Species List'!A$2:J$202,5,0)</f>
        <v>Planktivore</v>
      </c>
      <c r="M1471" s="59">
        <v>5</v>
      </c>
      <c r="N1471" s="59">
        <v>10</v>
      </c>
      <c r="O1471" s="59"/>
      <c r="P1471" s="44">
        <f>VLOOKUP(H1471,'Species List'!A$2:J$202,6,0)</f>
        <v>1.4789999999999999E-2</v>
      </c>
      <c r="Q1471" s="44">
        <f>VLOOKUP(H1471,'Species List'!A$2:J$202,7,0)</f>
        <v>2.98</v>
      </c>
      <c r="R1471" s="44" t="str">
        <f>VLOOKUP(H1471,'Species List'!A$2:J$202,8,0)</f>
        <v>NA</v>
      </c>
      <c r="S1471" s="44" t="str">
        <f>VLOOKUP(H1471,'Species List'!A$2:J$202,9,0)</f>
        <v>NA</v>
      </c>
      <c r="T1471" s="44">
        <f t="shared" si="156"/>
        <v>1.7901885988602571</v>
      </c>
      <c r="U1471" s="87" t="s">
        <v>450</v>
      </c>
      <c r="V1471" s="91">
        <f t="shared" si="163"/>
        <v>17.901885988602572</v>
      </c>
    </row>
    <row r="1472" spans="1:22" ht="16">
      <c r="A1472" s="35">
        <v>2019</v>
      </c>
      <c r="B1472" s="51">
        <v>43539</v>
      </c>
      <c r="C1472" s="38" t="s">
        <v>380</v>
      </c>
      <c r="D1472" s="38" t="s">
        <v>367</v>
      </c>
      <c r="E1472" s="12">
        <v>5</v>
      </c>
      <c r="F1472" s="37">
        <v>0.47222222222222199</v>
      </c>
      <c r="G1472" s="12">
        <v>28</v>
      </c>
      <c r="H1472" s="12" t="s">
        <v>234</v>
      </c>
      <c r="I1472" s="38" t="str">
        <f>VLOOKUP(H1472,'Species List'!A$2:J$202,2,0)</f>
        <v>Blue Chromis</v>
      </c>
      <c r="J1472" s="38" t="str">
        <f>VLOOKUP(H1472,'Species List'!A$2:J$202,3,0)</f>
        <v>Chromis cyanea</v>
      </c>
      <c r="K1472" s="38" t="str">
        <f>VLOOKUP(H1472,'Species List'!A$2:J$202,4,0)</f>
        <v>Pomacentridae</v>
      </c>
      <c r="L1472" s="38" t="str">
        <f>VLOOKUP(H1472,'Species List'!A$2:J$202,5,0)</f>
        <v>Planktivore</v>
      </c>
      <c r="M1472" s="59">
        <v>3</v>
      </c>
      <c r="N1472" s="59">
        <v>10</v>
      </c>
      <c r="O1472" s="59"/>
      <c r="P1472" s="44">
        <f>VLOOKUP(H1472,'Species List'!A$2:J$202,6,0)</f>
        <v>1.4789999999999999E-2</v>
      </c>
      <c r="Q1472" s="44">
        <f>VLOOKUP(H1472,'Species List'!A$2:J$202,7,0)</f>
        <v>2.98</v>
      </c>
      <c r="R1472" s="44" t="str">
        <f>VLOOKUP(H1472,'Species List'!A$2:J$202,8,0)</f>
        <v>NA</v>
      </c>
      <c r="S1472" s="44" t="str">
        <f>VLOOKUP(H1472,'Species List'!A$2:J$202,9,0)</f>
        <v>NA</v>
      </c>
      <c r="T1472" s="44">
        <f t="shared" si="156"/>
        <v>0.39065151514322999</v>
      </c>
      <c r="U1472" s="87" t="s">
        <v>450</v>
      </c>
      <c r="V1472" s="91">
        <f t="shared" si="163"/>
        <v>3.9065151514322998</v>
      </c>
    </row>
    <row r="1473" spans="1:22" ht="16">
      <c r="A1473" s="35">
        <v>2019</v>
      </c>
      <c r="B1473" s="51">
        <v>43539</v>
      </c>
      <c r="C1473" s="38" t="s">
        <v>380</v>
      </c>
      <c r="D1473" s="38" t="s">
        <v>367</v>
      </c>
      <c r="E1473" s="12">
        <v>5</v>
      </c>
      <c r="F1473" s="37">
        <v>0.47222222222222199</v>
      </c>
      <c r="G1473" s="12">
        <v>28</v>
      </c>
      <c r="H1473" s="12" t="s">
        <v>234</v>
      </c>
      <c r="I1473" s="38" t="str">
        <f>VLOOKUP(H1473,'Species List'!A$2:J$202,2,0)</f>
        <v>Blue Chromis</v>
      </c>
      <c r="J1473" s="38" t="str">
        <f>VLOOKUP(H1473,'Species List'!A$2:J$202,3,0)</f>
        <v>Chromis cyanea</v>
      </c>
      <c r="K1473" s="38" t="str">
        <f>VLOOKUP(H1473,'Species List'!A$2:J$202,4,0)</f>
        <v>Pomacentridae</v>
      </c>
      <c r="L1473" s="38" t="str">
        <f>VLOOKUP(H1473,'Species List'!A$2:J$202,5,0)</f>
        <v>Planktivore</v>
      </c>
      <c r="M1473" s="59">
        <v>8</v>
      </c>
      <c r="N1473" s="59">
        <v>20</v>
      </c>
      <c r="O1473" s="59"/>
      <c r="P1473" s="44">
        <f>VLOOKUP(H1473,'Species List'!A$2:J$202,6,0)</f>
        <v>1.4789999999999999E-2</v>
      </c>
      <c r="Q1473" s="44">
        <f>VLOOKUP(H1473,'Species List'!A$2:J$202,7,0)</f>
        <v>2.98</v>
      </c>
      <c r="R1473" s="44" t="str">
        <f>VLOOKUP(H1473,'Species List'!A$2:J$202,8,0)</f>
        <v>NA</v>
      </c>
      <c r="S1473" s="44" t="str">
        <f>VLOOKUP(H1473,'Species List'!A$2:J$202,9,0)</f>
        <v>NA</v>
      </c>
      <c r="T1473" s="44">
        <f t="shared" si="156"/>
        <v>7.2640083583081712</v>
      </c>
      <c r="U1473" s="87" t="s">
        <v>450</v>
      </c>
      <c r="V1473" s="91">
        <f t="shared" si="163"/>
        <v>145.28016716616344</v>
      </c>
    </row>
    <row r="1474" spans="1:22" ht="16">
      <c r="A1474" s="35">
        <v>2019</v>
      </c>
      <c r="B1474" s="51">
        <v>43539</v>
      </c>
      <c r="C1474" s="38" t="s">
        <v>380</v>
      </c>
      <c r="D1474" s="38" t="s">
        <v>367</v>
      </c>
      <c r="E1474" s="12">
        <v>5</v>
      </c>
      <c r="F1474" s="37">
        <v>0.47222222222222199</v>
      </c>
      <c r="G1474" s="12">
        <v>28</v>
      </c>
      <c r="H1474" s="12" t="s">
        <v>239</v>
      </c>
      <c r="I1474" s="38" t="str">
        <f>VLOOKUP(H1474,'Species List'!A$2:J$202,2,0)</f>
        <v>Brown Chromis</v>
      </c>
      <c r="J1474" s="38" t="str">
        <f>VLOOKUP(H1474,'Species List'!A$2:J$202,3,0)</f>
        <v>Chromis multilineata</v>
      </c>
      <c r="K1474" s="38" t="str">
        <f>VLOOKUP(H1474,'Species List'!A$2:J$202,4,0)</f>
        <v>Pomacentridae</v>
      </c>
      <c r="L1474" s="38" t="str">
        <f>VLOOKUP(H1474,'Species List'!A$2:J$202,5,0)</f>
        <v>Planktivore</v>
      </c>
      <c r="M1474" s="59">
        <v>8</v>
      </c>
      <c r="N1474" s="59">
        <v>15</v>
      </c>
      <c r="O1474" s="59"/>
      <c r="P1474" s="44">
        <f>VLOOKUP(H1474,'Species List'!A$2:J$202,6,0)</f>
        <v>1.4789999999999999E-2</v>
      </c>
      <c r="Q1474" s="44">
        <f>VLOOKUP(H1474,'Species List'!A$2:J$202,7,0)</f>
        <v>2.98</v>
      </c>
      <c r="R1474" s="44" t="str">
        <f>VLOOKUP(H1474,'Species List'!A$2:J$202,8,0)</f>
        <v>NA</v>
      </c>
      <c r="S1474" s="44" t="str">
        <f>VLOOKUP(H1474,'Species List'!A$2:J$202,9,0)</f>
        <v>NA</v>
      </c>
      <c r="T1474" s="44">
        <f t="shared" ref="T1474:T1537" si="164">P1474*M1474^Q1474</f>
        <v>7.2640083583081712</v>
      </c>
      <c r="U1474" s="87" t="s">
        <v>450</v>
      </c>
      <c r="V1474" s="91">
        <f t="shared" si="163"/>
        <v>108.96012537462256</v>
      </c>
    </row>
    <row r="1475" spans="1:22" ht="16">
      <c r="A1475" s="35">
        <v>2019</v>
      </c>
      <c r="B1475" s="51">
        <v>43539</v>
      </c>
      <c r="C1475" s="38" t="s">
        <v>380</v>
      </c>
      <c r="D1475" s="38" t="s">
        <v>367</v>
      </c>
      <c r="E1475" s="12">
        <v>5</v>
      </c>
      <c r="F1475" s="37">
        <v>0.47222222222222199</v>
      </c>
      <c r="G1475" s="12">
        <v>28</v>
      </c>
      <c r="H1475" s="12" t="s">
        <v>234</v>
      </c>
      <c r="I1475" s="38" t="str">
        <f>VLOOKUP(H1475,'Species List'!A$2:J$202,2,0)</f>
        <v>Blue Chromis</v>
      </c>
      <c r="J1475" s="38" t="str">
        <f>VLOOKUP(H1475,'Species List'!A$2:J$202,3,0)</f>
        <v>Chromis cyanea</v>
      </c>
      <c r="K1475" s="38" t="str">
        <f>VLOOKUP(H1475,'Species List'!A$2:J$202,4,0)</f>
        <v>Pomacentridae</v>
      </c>
      <c r="L1475" s="38" t="str">
        <f>VLOOKUP(H1475,'Species List'!A$2:J$202,5,0)</f>
        <v>Planktivore</v>
      </c>
      <c r="M1475" s="59">
        <v>3</v>
      </c>
      <c r="N1475" s="59">
        <v>10</v>
      </c>
      <c r="O1475" s="59"/>
      <c r="P1475" s="44">
        <f>VLOOKUP(H1475,'Species List'!A$2:J$202,6,0)</f>
        <v>1.4789999999999999E-2</v>
      </c>
      <c r="Q1475" s="44">
        <f>VLOOKUP(H1475,'Species List'!A$2:J$202,7,0)</f>
        <v>2.98</v>
      </c>
      <c r="R1475" s="44" t="str">
        <f>VLOOKUP(H1475,'Species List'!A$2:J$202,8,0)</f>
        <v>NA</v>
      </c>
      <c r="S1475" s="44" t="str">
        <f>VLOOKUP(H1475,'Species List'!A$2:J$202,9,0)</f>
        <v>NA</v>
      </c>
      <c r="T1475" s="44">
        <f t="shared" si="164"/>
        <v>0.39065151514322999</v>
      </c>
      <c r="U1475" s="87" t="s">
        <v>450</v>
      </c>
      <c r="V1475" s="91">
        <f t="shared" si="163"/>
        <v>3.9065151514322998</v>
      </c>
    </row>
    <row r="1476" spans="1:22" ht="16">
      <c r="A1476" s="35">
        <v>2019</v>
      </c>
      <c r="B1476" s="51">
        <v>43539</v>
      </c>
      <c r="C1476" s="38" t="s">
        <v>380</v>
      </c>
      <c r="D1476" s="38" t="s">
        <v>367</v>
      </c>
      <c r="E1476" s="12">
        <v>5</v>
      </c>
      <c r="F1476" s="37">
        <v>0.47222222222222199</v>
      </c>
      <c r="G1476" s="12">
        <v>28</v>
      </c>
      <c r="H1476" s="12" t="s">
        <v>234</v>
      </c>
      <c r="I1476" s="38" t="str">
        <f>VLOOKUP(H1476,'Species List'!A$2:J$202,2,0)</f>
        <v>Blue Chromis</v>
      </c>
      <c r="J1476" s="38" t="str">
        <f>VLOOKUP(H1476,'Species List'!A$2:J$202,3,0)</f>
        <v>Chromis cyanea</v>
      </c>
      <c r="K1476" s="38" t="str">
        <f>VLOOKUP(H1476,'Species List'!A$2:J$202,4,0)</f>
        <v>Pomacentridae</v>
      </c>
      <c r="L1476" s="38" t="str">
        <f>VLOOKUP(H1476,'Species List'!A$2:J$202,5,0)</f>
        <v>Planktivore</v>
      </c>
      <c r="M1476" s="59">
        <v>8</v>
      </c>
      <c r="N1476" s="59">
        <v>2</v>
      </c>
      <c r="O1476" s="59"/>
      <c r="P1476" s="44">
        <f>VLOOKUP(H1476,'Species List'!A$2:J$202,6,0)</f>
        <v>1.4789999999999999E-2</v>
      </c>
      <c r="Q1476" s="44">
        <f>VLOOKUP(H1476,'Species List'!A$2:J$202,7,0)</f>
        <v>2.98</v>
      </c>
      <c r="R1476" s="44" t="str">
        <f>VLOOKUP(H1476,'Species List'!A$2:J$202,8,0)</f>
        <v>NA</v>
      </c>
      <c r="S1476" s="44" t="str">
        <f>VLOOKUP(H1476,'Species List'!A$2:J$202,9,0)</f>
        <v>NA</v>
      </c>
      <c r="T1476" s="44">
        <f t="shared" si="164"/>
        <v>7.2640083583081712</v>
      </c>
      <c r="U1476" s="87" t="s">
        <v>450</v>
      </c>
      <c r="V1476" s="91">
        <f t="shared" si="163"/>
        <v>14.528016716616342</v>
      </c>
    </row>
    <row r="1477" spans="1:22" ht="16">
      <c r="A1477" s="35">
        <v>2019</v>
      </c>
      <c r="B1477" s="36">
        <v>43543</v>
      </c>
      <c r="C1477" s="38" t="s">
        <v>380</v>
      </c>
      <c r="D1477" s="38" t="s">
        <v>367</v>
      </c>
      <c r="E1477" s="12">
        <v>6</v>
      </c>
      <c r="F1477" s="37">
        <v>0.47986111111111102</v>
      </c>
      <c r="G1477" s="12">
        <v>29</v>
      </c>
      <c r="H1477" s="38" t="s">
        <v>252</v>
      </c>
      <c r="I1477" s="38" t="str">
        <f>VLOOKUP(H1477,'Species List'!A$2:J$202,2,0)</f>
        <v>French Angelfish</v>
      </c>
      <c r="J1477" s="38" t="str">
        <f>VLOOKUP(H1477,'Species List'!A$2:J$202,3,0)</f>
        <v>Pomacanthus paru</v>
      </c>
      <c r="K1477" s="38" t="str">
        <f>VLOOKUP(H1477,'Species List'!A$2:J$202,4,0)</f>
        <v>Pomacanthidae</v>
      </c>
      <c r="L1477" s="38" t="str">
        <f>VLOOKUP(H1477,'Species List'!A$2:J$202,5,0)</f>
        <v>Carnivore</v>
      </c>
      <c r="M1477" s="60">
        <v>26</v>
      </c>
      <c r="N1477" s="60">
        <v>1</v>
      </c>
      <c r="O1477" s="60"/>
      <c r="P1477" s="44">
        <f>VLOOKUP(H1477,'Species List'!A$2:J$202,6,0)</f>
        <v>3.09E-2</v>
      </c>
      <c r="Q1477" s="44">
        <f>VLOOKUP(H1477,'Species List'!A$2:J$202,7,0)</f>
        <v>2.95</v>
      </c>
      <c r="R1477" s="44" t="str">
        <f>VLOOKUP(H1477,'Species List'!A$2:J$202,8,0)</f>
        <v>NA</v>
      </c>
      <c r="S1477" s="44" t="str">
        <f>VLOOKUP(H1477,'Species List'!A$2:J$202,9,0)</f>
        <v>NA</v>
      </c>
      <c r="T1477" s="44">
        <f t="shared" si="164"/>
        <v>461.45553114513183</v>
      </c>
      <c r="U1477" s="87" t="s">
        <v>450</v>
      </c>
      <c r="V1477" s="91">
        <f t="shared" si="163"/>
        <v>461.45553114513183</v>
      </c>
    </row>
    <row r="1478" spans="1:22" ht="16">
      <c r="A1478" s="35">
        <v>2019</v>
      </c>
      <c r="B1478" s="36">
        <v>43543</v>
      </c>
      <c r="C1478" s="38" t="s">
        <v>380</v>
      </c>
      <c r="D1478" s="38" t="s">
        <v>367</v>
      </c>
      <c r="E1478" s="12">
        <v>6</v>
      </c>
      <c r="F1478" s="37">
        <v>0.47986111111111102</v>
      </c>
      <c r="G1478" s="12">
        <v>29</v>
      </c>
      <c r="H1478" s="38" t="s">
        <v>310</v>
      </c>
      <c r="I1478" s="38" t="str">
        <f>VLOOKUP(H1478,'Species List'!A$2:J$202,2,0)</f>
        <v>Yellowhead Wrasse</v>
      </c>
      <c r="J1478" s="38" t="str">
        <f>VLOOKUP(H1478,'Species List'!A$2:J$202,3,0)</f>
        <v>Halichoeres garnoti</v>
      </c>
      <c r="K1478" s="38" t="str">
        <f>VLOOKUP(H1478,'Species List'!A$2:J$202,4,0)</f>
        <v>Labridae</v>
      </c>
      <c r="L1478" s="38" t="str">
        <f>VLOOKUP(H1478,'Species List'!A$2:J$202,5,0)</f>
        <v>Carnivore</v>
      </c>
      <c r="M1478" s="60">
        <v>3</v>
      </c>
      <c r="N1478" s="60">
        <v>1</v>
      </c>
      <c r="O1478" s="60"/>
      <c r="P1478" s="44">
        <f>VLOOKUP(H1478,'Species List'!A$2:J$202,6,0)</f>
        <v>0.01</v>
      </c>
      <c r="Q1478" s="44">
        <f>VLOOKUP(H1478,'Species List'!A$2:J$202,7,0)</f>
        <v>3.13</v>
      </c>
      <c r="R1478" s="44" t="str">
        <f>VLOOKUP(H1478,'Species List'!A$2:J$202,8,0)</f>
        <v>NA</v>
      </c>
      <c r="S1478" s="44" t="str">
        <f>VLOOKUP(H1478,'Species List'!A$2:J$202,9,0)</f>
        <v>NA</v>
      </c>
      <c r="T1478" s="44">
        <f t="shared" si="164"/>
        <v>0.3114508548769428</v>
      </c>
      <c r="U1478" s="87" t="s">
        <v>450</v>
      </c>
      <c r="V1478" s="91">
        <f t="shared" si="163"/>
        <v>0.3114508548769428</v>
      </c>
    </row>
    <row r="1479" spans="1:22" ht="16">
      <c r="A1479" s="35">
        <v>2019</v>
      </c>
      <c r="B1479" s="36">
        <v>43543</v>
      </c>
      <c r="C1479" s="38" t="s">
        <v>380</v>
      </c>
      <c r="D1479" s="38" t="s">
        <v>367</v>
      </c>
      <c r="E1479" s="12">
        <v>6</v>
      </c>
      <c r="F1479" s="37">
        <v>0.47986111111111102</v>
      </c>
      <c r="G1479" s="12">
        <v>29</v>
      </c>
      <c r="H1479" s="38" t="s">
        <v>310</v>
      </c>
      <c r="I1479" s="38" t="str">
        <f>VLOOKUP(H1479,'Species List'!A$2:J$202,2,0)</f>
        <v>Yellowhead Wrasse</v>
      </c>
      <c r="J1479" s="38" t="str">
        <f>VLOOKUP(H1479,'Species List'!A$2:J$202,3,0)</f>
        <v>Halichoeres garnoti</v>
      </c>
      <c r="K1479" s="38" t="str">
        <f>VLOOKUP(H1479,'Species List'!A$2:J$202,4,0)</f>
        <v>Labridae</v>
      </c>
      <c r="L1479" s="38" t="str">
        <f>VLOOKUP(H1479,'Species List'!A$2:J$202,5,0)</f>
        <v>Carnivore</v>
      </c>
      <c r="M1479" s="60">
        <v>2</v>
      </c>
      <c r="N1479" s="60">
        <v>1</v>
      </c>
      <c r="O1479" s="60"/>
      <c r="P1479" s="44">
        <f>VLOOKUP(H1479,'Species List'!A$2:J$202,6,0)</f>
        <v>0.01</v>
      </c>
      <c r="Q1479" s="44">
        <f>VLOOKUP(H1479,'Species List'!A$2:J$202,7,0)</f>
        <v>3.13</v>
      </c>
      <c r="R1479" s="44" t="str">
        <f>VLOOKUP(H1479,'Species List'!A$2:J$202,8,0)</f>
        <v>NA</v>
      </c>
      <c r="S1479" s="44" t="str">
        <f>VLOOKUP(H1479,'Species List'!A$2:J$202,9,0)</f>
        <v>NA</v>
      </c>
      <c r="T1479" s="44">
        <f t="shared" si="164"/>
        <v>8.7543496100859139E-2</v>
      </c>
      <c r="U1479" s="87" t="s">
        <v>450</v>
      </c>
      <c r="V1479" s="91">
        <f t="shared" si="163"/>
        <v>8.7543496100859139E-2</v>
      </c>
    </row>
    <row r="1480" spans="1:22" ht="16">
      <c r="A1480" s="35">
        <v>2019</v>
      </c>
      <c r="B1480" s="36">
        <v>43543</v>
      </c>
      <c r="C1480" s="38" t="s">
        <v>380</v>
      </c>
      <c r="D1480" s="38" t="s">
        <v>367</v>
      </c>
      <c r="E1480" s="12">
        <v>6</v>
      </c>
      <c r="F1480" s="37">
        <v>0.47986111111111102</v>
      </c>
      <c r="G1480" s="12">
        <v>29</v>
      </c>
      <c r="H1480" s="38" t="s">
        <v>310</v>
      </c>
      <c r="I1480" s="38" t="str">
        <f>VLOOKUP(H1480,'Species List'!A$2:J$202,2,0)</f>
        <v>Yellowhead Wrasse</v>
      </c>
      <c r="J1480" s="38" t="str">
        <f>VLOOKUP(H1480,'Species List'!A$2:J$202,3,0)</f>
        <v>Halichoeres garnoti</v>
      </c>
      <c r="K1480" s="38" t="str">
        <f>VLOOKUP(H1480,'Species List'!A$2:J$202,4,0)</f>
        <v>Labridae</v>
      </c>
      <c r="L1480" s="38" t="str">
        <f>VLOOKUP(H1480,'Species List'!A$2:J$202,5,0)</f>
        <v>Carnivore</v>
      </c>
      <c r="M1480" s="60">
        <v>5</v>
      </c>
      <c r="N1480" s="60">
        <v>1</v>
      </c>
      <c r="O1480" s="60"/>
      <c r="P1480" s="44">
        <f>VLOOKUP(H1480,'Species List'!A$2:J$202,6,0)</f>
        <v>0.01</v>
      </c>
      <c r="Q1480" s="44">
        <f>VLOOKUP(H1480,'Species List'!A$2:J$202,7,0)</f>
        <v>3.13</v>
      </c>
      <c r="R1480" s="44" t="str">
        <f>VLOOKUP(H1480,'Species List'!A$2:J$202,8,0)</f>
        <v>NA</v>
      </c>
      <c r="S1480" s="44" t="str">
        <f>VLOOKUP(H1480,'Species List'!A$2:J$202,9,0)</f>
        <v>NA</v>
      </c>
      <c r="T1480" s="44">
        <f t="shared" si="164"/>
        <v>1.540905884130453</v>
      </c>
      <c r="U1480" s="87" t="s">
        <v>450</v>
      </c>
      <c r="V1480" s="91">
        <f t="shared" si="163"/>
        <v>1.540905884130453</v>
      </c>
    </row>
    <row r="1481" spans="1:22" ht="16">
      <c r="A1481" s="35">
        <v>2019</v>
      </c>
      <c r="B1481" s="36">
        <v>43543</v>
      </c>
      <c r="C1481" s="38" t="s">
        <v>380</v>
      </c>
      <c r="D1481" s="38" t="s">
        <v>367</v>
      </c>
      <c r="E1481" s="12">
        <v>6</v>
      </c>
      <c r="F1481" s="37">
        <v>0.47986111111111102</v>
      </c>
      <c r="G1481" s="12">
        <v>29</v>
      </c>
      <c r="H1481" s="38" t="s">
        <v>244</v>
      </c>
      <c r="I1481" s="38" t="str">
        <f>VLOOKUP(H1481,'Species List'!A$2:J$202,2,0)</f>
        <v>Blackear wrasse</v>
      </c>
      <c r="J1481" s="38" t="str">
        <f>VLOOKUP(H1481,'Species List'!A$2:J$202,3,0)</f>
        <v>Halichoeres poeyi</v>
      </c>
      <c r="K1481" s="38" t="str">
        <f>VLOOKUP(H1481,'Species List'!A$2:J$202,4,0)</f>
        <v>Labridae</v>
      </c>
      <c r="L1481" s="38" t="str">
        <f>VLOOKUP(H1481,'Species List'!A$2:J$202,5,0)</f>
        <v>Carnivore</v>
      </c>
      <c r="M1481" s="60">
        <v>8</v>
      </c>
      <c r="N1481" s="60">
        <v>1</v>
      </c>
      <c r="O1481" s="60"/>
      <c r="P1481" s="44">
        <f>VLOOKUP(H1481,'Species List'!A$2:J$202,6,0)</f>
        <v>9.5499999999999995E-3</v>
      </c>
      <c r="Q1481" s="44">
        <f>VLOOKUP(H1481,'Species List'!A$2:J$202,7,0)</f>
        <v>3.08</v>
      </c>
      <c r="R1481" s="44" t="str">
        <f>VLOOKUP(H1481,'Species List'!A$2:J$202,8,0)</f>
        <v>NA</v>
      </c>
      <c r="S1481" s="44" t="str">
        <f>VLOOKUP(H1481,'Species List'!A$2:J$202,9,0)</f>
        <v>NA</v>
      </c>
      <c r="T1481" s="44">
        <f t="shared" si="164"/>
        <v>5.7745817173258267</v>
      </c>
      <c r="U1481" s="87" t="s">
        <v>450</v>
      </c>
      <c r="V1481" s="91">
        <f t="shared" si="163"/>
        <v>5.7745817173258267</v>
      </c>
    </row>
    <row r="1482" spans="1:22" ht="16">
      <c r="A1482" s="35">
        <v>2019</v>
      </c>
      <c r="B1482" s="36">
        <v>43543</v>
      </c>
      <c r="C1482" s="38" t="s">
        <v>380</v>
      </c>
      <c r="D1482" s="38" t="s">
        <v>367</v>
      </c>
      <c r="E1482" s="12">
        <v>6</v>
      </c>
      <c r="F1482" s="37">
        <v>0.47986111111111102</v>
      </c>
      <c r="G1482" s="12">
        <v>29</v>
      </c>
      <c r="H1482" s="38" t="s">
        <v>310</v>
      </c>
      <c r="I1482" s="38" t="str">
        <f>VLOOKUP(H1482,'Species List'!A$2:J$202,2,0)</f>
        <v>Yellowhead Wrasse</v>
      </c>
      <c r="J1482" s="38" t="str">
        <f>VLOOKUP(H1482,'Species List'!A$2:J$202,3,0)</f>
        <v>Halichoeres garnoti</v>
      </c>
      <c r="K1482" s="38" t="str">
        <f>VLOOKUP(H1482,'Species List'!A$2:J$202,4,0)</f>
        <v>Labridae</v>
      </c>
      <c r="L1482" s="38" t="str">
        <f>VLOOKUP(H1482,'Species List'!A$2:J$202,5,0)</f>
        <v>Carnivore</v>
      </c>
      <c r="M1482" s="60">
        <v>8</v>
      </c>
      <c r="N1482" s="60">
        <v>2</v>
      </c>
      <c r="O1482" s="60"/>
      <c r="P1482" s="44">
        <f>VLOOKUP(H1482,'Species List'!A$2:J$202,6,0)</f>
        <v>0.01</v>
      </c>
      <c r="Q1482" s="44">
        <f>VLOOKUP(H1482,'Species List'!A$2:J$202,7,0)</f>
        <v>3.13</v>
      </c>
      <c r="R1482" s="44" t="str">
        <f>VLOOKUP(H1482,'Species List'!A$2:J$202,8,0)</f>
        <v>NA</v>
      </c>
      <c r="S1482" s="44" t="str">
        <f>VLOOKUP(H1482,'Species List'!A$2:J$202,9,0)</f>
        <v>NA</v>
      </c>
      <c r="T1482" s="44">
        <f t="shared" si="164"/>
        <v>6.7092142277548126</v>
      </c>
      <c r="U1482" s="87" t="s">
        <v>450</v>
      </c>
      <c r="V1482" s="91">
        <f t="shared" si="163"/>
        <v>13.418428455509625</v>
      </c>
    </row>
    <row r="1483" spans="1:22" ht="16">
      <c r="A1483" s="35">
        <v>2019</v>
      </c>
      <c r="B1483" s="36">
        <v>43543</v>
      </c>
      <c r="C1483" s="38" t="s">
        <v>380</v>
      </c>
      <c r="D1483" s="38" t="s">
        <v>367</v>
      </c>
      <c r="E1483" s="12">
        <v>6</v>
      </c>
      <c r="F1483" s="37">
        <v>0.47986111111111102</v>
      </c>
      <c r="G1483" s="12">
        <v>29</v>
      </c>
      <c r="H1483" s="38" t="s">
        <v>310</v>
      </c>
      <c r="I1483" s="38" t="str">
        <f>VLOOKUP(H1483,'Species List'!A$2:J$202,2,0)</f>
        <v>Yellowhead Wrasse</v>
      </c>
      <c r="J1483" s="38" t="str">
        <f>VLOOKUP(H1483,'Species List'!A$2:J$202,3,0)</f>
        <v>Halichoeres garnoti</v>
      </c>
      <c r="K1483" s="38" t="str">
        <f>VLOOKUP(H1483,'Species List'!A$2:J$202,4,0)</f>
        <v>Labridae</v>
      </c>
      <c r="L1483" s="38" t="str">
        <f>VLOOKUP(H1483,'Species List'!A$2:J$202,5,0)</f>
        <v>Carnivore</v>
      </c>
      <c r="M1483" s="60">
        <v>3</v>
      </c>
      <c r="N1483" s="60">
        <v>1</v>
      </c>
      <c r="O1483" s="60"/>
      <c r="P1483" s="44">
        <f>VLOOKUP(H1483,'Species List'!A$2:J$202,6,0)</f>
        <v>0.01</v>
      </c>
      <c r="Q1483" s="44">
        <f>VLOOKUP(H1483,'Species List'!A$2:J$202,7,0)</f>
        <v>3.13</v>
      </c>
      <c r="R1483" s="44" t="str">
        <f>VLOOKUP(H1483,'Species List'!A$2:J$202,8,0)</f>
        <v>NA</v>
      </c>
      <c r="S1483" s="44" t="str">
        <f>VLOOKUP(H1483,'Species List'!A$2:J$202,9,0)</f>
        <v>NA</v>
      </c>
      <c r="T1483" s="44">
        <f t="shared" si="164"/>
        <v>0.3114508548769428</v>
      </c>
      <c r="U1483" s="87" t="s">
        <v>450</v>
      </c>
      <c r="V1483" s="91">
        <f t="shared" si="163"/>
        <v>0.3114508548769428</v>
      </c>
    </row>
    <row r="1484" spans="1:22" ht="16">
      <c r="A1484" s="35">
        <v>2019</v>
      </c>
      <c r="B1484" s="36">
        <v>43543</v>
      </c>
      <c r="C1484" s="38" t="s">
        <v>380</v>
      </c>
      <c r="D1484" s="38" t="s">
        <v>367</v>
      </c>
      <c r="E1484" s="12">
        <v>6</v>
      </c>
      <c r="F1484" s="37">
        <v>0.47986111111111102</v>
      </c>
      <c r="G1484" s="12">
        <v>29</v>
      </c>
      <c r="H1484" s="38" t="s">
        <v>310</v>
      </c>
      <c r="I1484" s="38" t="str">
        <f>VLOOKUP(H1484,'Species List'!A$2:J$202,2,0)</f>
        <v>Yellowhead Wrasse</v>
      </c>
      <c r="J1484" s="38" t="str">
        <f>VLOOKUP(H1484,'Species List'!A$2:J$202,3,0)</f>
        <v>Halichoeres garnoti</v>
      </c>
      <c r="K1484" s="38" t="str">
        <f>VLOOKUP(H1484,'Species List'!A$2:J$202,4,0)</f>
        <v>Labridae</v>
      </c>
      <c r="L1484" s="38" t="str">
        <f>VLOOKUP(H1484,'Species List'!A$2:J$202,5,0)</f>
        <v>Carnivore</v>
      </c>
      <c r="M1484" s="60">
        <v>12</v>
      </c>
      <c r="N1484" s="60">
        <v>1</v>
      </c>
      <c r="O1484" s="60"/>
      <c r="P1484" s="44">
        <f>VLOOKUP(H1484,'Species List'!A$2:J$202,6,0)</f>
        <v>0.01</v>
      </c>
      <c r="Q1484" s="44">
        <f>VLOOKUP(H1484,'Species List'!A$2:J$202,7,0)</f>
        <v>3.13</v>
      </c>
      <c r="R1484" s="44" t="str">
        <f>VLOOKUP(H1484,'Species List'!A$2:J$202,8,0)</f>
        <v>NA</v>
      </c>
      <c r="S1484" s="44" t="str">
        <f>VLOOKUP(H1484,'Species List'!A$2:J$202,9,0)</f>
        <v>NA</v>
      </c>
      <c r="T1484" s="44">
        <f t="shared" si="164"/>
        <v>23.869169040031956</v>
      </c>
      <c r="U1484" s="87" t="s">
        <v>450</v>
      </c>
      <c r="V1484" s="91">
        <f t="shared" si="163"/>
        <v>23.869169040031956</v>
      </c>
    </row>
    <row r="1485" spans="1:22" ht="16">
      <c r="A1485" s="35">
        <v>2019</v>
      </c>
      <c r="B1485" s="36">
        <v>43543</v>
      </c>
      <c r="C1485" s="38" t="s">
        <v>380</v>
      </c>
      <c r="D1485" s="38" t="s">
        <v>367</v>
      </c>
      <c r="E1485" s="12">
        <v>6</v>
      </c>
      <c r="F1485" s="37">
        <v>0.47986111111111102</v>
      </c>
      <c r="G1485" s="12">
        <v>29</v>
      </c>
      <c r="H1485" s="38" t="s">
        <v>313</v>
      </c>
      <c r="I1485" s="38" t="str">
        <f>VLOOKUP(H1485,'Species List'!A$2:J$202,2,0)</f>
        <v>Yellowtail Snapper</v>
      </c>
      <c r="J1485" s="38" t="str">
        <f>VLOOKUP(H1485,'Species List'!A$2:J$202,3,0)</f>
        <v>Ocyurus chrysurus</v>
      </c>
      <c r="K1485" s="38" t="str">
        <f>VLOOKUP(H1485,'Species List'!A$2:J$202,4,0)</f>
        <v>Lutjanidae</v>
      </c>
      <c r="L1485" s="38" t="str">
        <f>VLOOKUP(H1485,'Species List'!A$2:J$202,5,0)</f>
        <v>Carnivore</v>
      </c>
      <c r="M1485" s="60">
        <v>20</v>
      </c>
      <c r="N1485" s="60">
        <v>1</v>
      </c>
      <c r="O1485" s="60"/>
      <c r="P1485" s="44">
        <f>VLOOKUP(H1485,'Species List'!A$2:J$202,6,0)</f>
        <v>1.4789999999999999E-2</v>
      </c>
      <c r="Q1485" s="44">
        <f>VLOOKUP(H1485,'Species List'!A$2:J$202,7,0)</f>
        <v>2.95</v>
      </c>
      <c r="R1485" s="44" t="str">
        <f>VLOOKUP(H1485,'Species List'!A$2:J$202,8,0)</f>
        <v>NA</v>
      </c>
      <c r="S1485" s="44" t="str">
        <f>VLOOKUP(H1485,'Species List'!A$2:J$202,9,0)</f>
        <v>NA</v>
      </c>
      <c r="T1485" s="44">
        <f t="shared" si="164"/>
        <v>101.86070113213087</v>
      </c>
      <c r="U1485" s="87" t="s">
        <v>450</v>
      </c>
      <c r="V1485" s="91">
        <f t="shared" si="163"/>
        <v>101.86070113213087</v>
      </c>
    </row>
    <row r="1486" spans="1:22" ht="16">
      <c r="A1486" s="35">
        <v>2019</v>
      </c>
      <c r="B1486" s="36">
        <v>43543</v>
      </c>
      <c r="C1486" s="38" t="s">
        <v>380</v>
      </c>
      <c r="D1486" s="38" t="s">
        <v>367</v>
      </c>
      <c r="E1486" s="12">
        <v>6</v>
      </c>
      <c r="F1486" s="37">
        <v>0.47986111111111102</v>
      </c>
      <c r="G1486" s="12">
        <v>29</v>
      </c>
      <c r="H1486" s="38" t="s">
        <v>251</v>
      </c>
      <c r="I1486" s="38" t="str">
        <f>VLOOKUP(H1486,'Species List'!A$2:J$202,2,0)</f>
        <v>Foureye Butterflyfish</v>
      </c>
      <c r="J1486" s="38" t="str">
        <f>VLOOKUP(H1486,'Species List'!A$2:J$202,3,0)</f>
        <v>Chaetodon capistratus</v>
      </c>
      <c r="K1486" s="38" t="str">
        <f>VLOOKUP(H1486,'Species List'!A$2:J$202,4,0)</f>
        <v>Chaetodontidae</v>
      </c>
      <c r="L1486" s="38" t="str">
        <f>VLOOKUP(H1486,'Species List'!A$2:J$202,5,0)</f>
        <v>Carnivore</v>
      </c>
      <c r="M1486" s="60">
        <v>8</v>
      </c>
      <c r="N1486" s="60">
        <v>1</v>
      </c>
      <c r="O1486" s="60"/>
      <c r="P1486" s="44">
        <f>VLOOKUP(H1486,'Species List'!A$2:J$202,6,0)</f>
        <v>2.512E-2</v>
      </c>
      <c r="Q1486" s="44">
        <f>VLOOKUP(H1486,'Species List'!A$2:J$202,7,0)</f>
        <v>3.1</v>
      </c>
      <c r="R1486" s="44" t="str">
        <f>VLOOKUP(H1486,'Species List'!A$2:J$202,8,0)</f>
        <v>NA</v>
      </c>
      <c r="S1486" s="44" t="str">
        <f>VLOOKUP(H1486,'Species List'!A$2:J$202,9,0)</f>
        <v>NA</v>
      </c>
      <c r="T1486" s="44">
        <f t="shared" si="164"/>
        <v>15.834290003570837</v>
      </c>
      <c r="U1486" s="87" t="s">
        <v>450</v>
      </c>
      <c r="V1486" s="91">
        <f t="shared" si="163"/>
        <v>15.834290003570837</v>
      </c>
    </row>
    <row r="1487" spans="1:22" ht="16">
      <c r="A1487" s="35">
        <v>2019</v>
      </c>
      <c r="B1487" s="36">
        <v>43543</v>
      </c>
      <c r="C1487" s="38" t="s">
        <v>380</v>
      </c>
      <c r="D1487" s="38" t="s">
        <v>367</v>
      </c>
      <c r="E1487" s="12">
        <v>6</v>
      </c>
      <c r="F1487" s="37">
        <v>0.47986111111111102</v>
      </c>
      <c r="G1487" s="12">
        <v>29</v>
      </c>
      <c r="H1487" s="38" t="s">
        <v>310</v>
      </c>
      <c r="I1487" s="38" t="str">
        <f>VLOOKUP(H1487,'Species List'!A$2:J$202,2,0)</f>
        <v>Yellowhead Wrasse</v>
      </c>
      <c r="J1487" s="38" t="str">
        <f>VLOOKUP(H1487,'Species List'!A$2:J$202,3,0)</f>
        <v>Halichoeres garnoti</v>
      </c>
      <c r="K1487" s="38" t="str">
        <f>VLOOKUP(H1487,'Species List'!A$2:J$202,4,0)</f>
        <v>Labridae</v>
      </c>
      <c r="L1487" s="38" t="str">
        <f>VLOOKUP(H1487,'Species List'!A$2:J$202,5,0)</f>
        <v>Carnivore</v>
      </c>
      <c r="M1487" s="60">
        <v>11</v>
      </c>
      <c r="N1487" s="60">
        <v>1</v>
      </c>
      <c r="O1487" s="60"/>
      <c r="P1487" s="44">
        <f>VLOOKUP(H1487,'Species List'!A$2:J$202,6,0)</f>
        <v>0.01</v>
      </c>
      <c r="Q1487" s="44">
        <f>VLOOKUP(H1487,'Species List'!A$2:J$202,7,0)</f>
        <v>3.13</v>
      </c>
      <c r="R1487" s="44" t="str">
        <f>VLOOKUP(H1487,'Species List'!A$2:J$202,8,0)</f>
        <v>NA</v>
      </c>
      <c r="S1487" s="44" t="str">
        <f>VLOOKUP(H1487,'Species List'!A$2:J$202,9,0)</f>
        <v>NA</v>
      </c>
      <c r="T1487" s="44">
        <f t="shared" si="164"/>
        <v>18.17854436970601</v>
      </c>
      <c r="U1487" s="87" t="s">
        <v>450</v>
      </c>
      <c r="V1487" s="91">
        <f t="shared" si="163"/>
        <v>18.17854436970601</v>
      </c>
    </row>
    <row r="1488" spans="1:22" ht="16">
      <c r="A1488" s="35">
        <v>2019</v>
      </c>
      <c r="B1488" s="36">
        <v>43543</v>
      </c>
      <c r="C1488" s="38" t="s">
        <v>380</v>
      </c>
      <c r="D1488" s="38" t="s">
        <v>367</v>
      </c>
      <c r="E1488" s="12">
        <v>6</v>
      </c>
      <c r="F1488" s="37">
        <v>0.47986111111111102</v>
      </c>
      <c r="G1488" s="12">
        <v>29</v>
      </c>
      <c r="H1488" s="38" t="s">
        <v>310</v>
      </c>
      <c r="I1488" s="38" t="str">
        <f>VLOOKUP(H1488,'Species List'!A$2:J$202,2,0)</f>
        <v>Yellowhead Wrasse</v>
      </c>
      <c r="J1488" s="38" t="str">
        <f>VLOOKUP(H1488,'Species List'!A$2:J$202,3,0)</f>
        <v>Halichoeres garnoti</v>
      </c>
      <c r="K1488" s="38" t="str">
        <f>VLOOKUP(H1488,'Species List'!A$2:J$202,4,0)</f>
        <v>Labridae</v>
      </c>
      <c r="L1488" s="38" t="str">
        <f>VLOOKUP(H1488,'Species List'!A$2:J$202,5,0)</f>
        <v>Carnivore</v>
      </c>
      <c r="M1488" s="60">
        <v>9</v>
      </c>
      <c r="N1488" s="60">
        <v>1</v>
      </c>
      <c r="O1488" s="60"/>
      <c r="P1488" s="44">
        <f>VLOOKUP(H1488,'Species List'!A$2:J$202,6,0)</f>
        <v>0.01</v>
      </c>
      <c r="Q1488" s="44">
        <f>VLOOKUP(H1488,'Species List'!A$2:J$202,7,0)</f>
        <v>3.13</v>
      </c>
      <c r="R1488" s="44" t="str">
        <f>VLOOKUP(H1488,'Species List'!A$2:J$202,8,0)</f>
        <v>NA</v>
      </c>
      <c r="S1488" s="44" t="str">
        <f>VLOOKUP(H1488,'Species List'!A$2:J$202,9,0)</f>
        <v>NA</v>
      </c>
      <c r="T1488" s="44">
        <f t="shared" si="164"/>
        <v>9.7001635003578457</v>
      </c>
      <c r="U1488" s="87" t="s">
        <v>450</v>
      </c>
      <c r="V1488" s="91">
        <f t="shared" si="163"/>
        <v>9.7001635003578457</v>
      </c>
    </row>
    <row r="1489" spans="1:22" ht="16">
      <c r="A1489" s="35">
        <v>2019</v>
      </c>
      <c r="B1489" s="36">
        <v>43543</v>
      </c>
      <c r="C1489" s="38" t="s">
        <v>380</v>
      </c>
      <c r="D1489" s="38" t="s">
        <v>367</v>
      </c>
      <c r="E1489" s="12">
        <v>6</v>
      </c>
      <c r="F1489" s="37">
        <v>0.47986111111111113</v>
      </c>
      <c r="G1489" s="12">
        <v>29</v>
      </c>
      <c r="H1489" s="12" t="s">
        <v>277</v>
      </c>
      <c r="I1489" s="38" t="str">
        <f>VLOOKUP(H1489,'Species List'!A$2:J$202,2,0)</f>
        <v>Queen Parrotfish</v>
      </c>
      <c r="J1489" s="38" t="str">
        <f>VLOOKUP(H1489,'Species List'!A$2:J$202,3,0)</f>
        <v>Scarus vetula</v>
      </c>
      <c r="K1489" s="38" t="str">
        <f>VLOOKUP(H1489,'Species List'!A$2:J$202,4,0)</f>
        <v>Scaridae</v>
      </c>
      <c r="L1489" s="38" t="str">
        <f>VLOOKUP(H1489,'Species List'!A$2:J$202,5,0)</f>
        <v>Herbivore</v>
      </c>
      <c r="M1489" s="60">
        <v>36</v>
      </c>
      <c r="N1489" s="60">
        <v>1</v>
      </c>
      <c r="O1489" s="60" t="s">
        <v>369</v>
      </c>
      <c r="P1489" s="44">
        <f>VLOOKUP(H1489,'Species List'!A$2:J$202,6,0)</f>
        <v>1.38E-2</v>
      </c>
      <c r="Q1489" s="44">
        <f>VLOOKUP(H1489,'Species List'!A$2:J$202,7,0)</f>
        <v>3.03</v>
      </c>
      <c r="R1489" s="44">
        <f>VLOOKUP(H1489,'Species List'!A$2:J$202,8,0)</f>
        <v>-5.0162000000000004</v>
      </c>
      <c r="S1489" s="44">
        <f>VLOOKUP(H1489,'Species List'!A$2:J$202,9,0)</f>
        <v>3.1109</v>
      </c>
      <c r="T1489" s="44">
        <f t="shared" si="164"/>
        <v>716.92820042135281</v>
      </c>
      <c r="U1489" s="88">
        <f t="shared" ref="U1489:U1512" si="165">10^(R1489+(S1489*LOG(M1489*10)))</f>
        <v>863.378937475925</v>
      </c>
      <c r="V1489" s="91">
        <f t="shared" ref="V1489:V1512" si="166">N1489*U1489</f>
        <v>863.378937475925</v>
      </c>
    </row>
    <row r="1490" spans="1:22" ht="16">
      <c r="A1490" s="35">
        <v>2019</v>
      </c>
      <c r="B1490" s="36">
        <v>43543</v>
      </c>
      <c r="C1490" s="38" t="s">
        <v>380</v>
      </c>
      <c r="D1490" s="38" t="s">
        <v>367</v>
      </c>
      <c r="E1490" s="12">
        <v>6</v>
      </c>
      <c r="F1490" s="37">
        <v>0.47986111111111113</v>
      </c>
      <c r="G1490" s="12">
        <v>29</v>
      </c>
      <c r="H1490" s="12" t="s">
        <v>280</v>
      </c>
      <c r="I1490" s="38" t="str">
        <f>VLOOKUP(H1490,'Species List'!A$2:J$202,2,0)</f>
        <v>Redband Parrotfish</v>
      </c>
      <c r="J1490" s="38" t="str">
        <f>VLOOKUP(H1490,'Species List'!A$2:J$202,3,0)</f>
        <v>Sparisoma aurofrenatum</v>
      </c>
      <c r="K1490" s="38" t="str">
        <f>VLOOKUP(H1490,'Species List'!A$2:J$202,4,0)</f>
        <v>Scaridae</v>
      </c>
      <c r="L1490" s="38" t="str">
        <f>VLOOKUP(H1490,'Species List'!A$2:J$202,5,0)</f>
        <v>Herbivore</v>
      </c>
      <c r="M1490" s="60">
        <v>18</v>
      </c>
      <c r="N1490" s="60">
        <v>1</v>
      </c>
      <c r="O1490" s="60" t="s">
        <v>369</v>
      </c>
      <c r="P1490" s="44">
        <f>VLOOKUP(H1490,'Species List'!A$2:J$202,6,0)</f>
        <v>1.072E-2</v>
      </c>
      <c r="Q1490" s="44">
        <f>VLOOKUP(H1490,'Species List'!A$2:J$202,7,0)</f>
        <v>3.12</v>
      </c>
      <c r="R1490" s="44">
        <f>VLOOKUP(H1490,'Species List'!A$2:J$202,8,0)</f>
        <v>-4.0781000000000001</v>
      </c>
      <c r="S1490" s="44">
        <f>VLOOKUP(H1490,'Species List'!A$2:J$202,9,0)</f>
        <v>2.7437999999999998</v>
      </c>
      <c r="T1490" s="44">
        <f t="shared" si="164"/>
        <v>88.43923988864465</v>
      </c>
      <c r="U1490" s="88">
        <f t="shared" si="165"/>
        <v>128.80024807719036</v>
      </c>
      <c r="V1490" s="91">
        <f t="shared" si="166"/>
        <v>128.80024807719036</v>
      </c>
    </row>
    <row r="1491" spans="1:22" ht="16">
      <c r="A1491" s="35">
        <v>2019</v>
      </c>
      <c r="B1491" s="36">
        <v>43543</v>
      </c>
      <c r="C1491" s="38" t="s">
        <v>380</v>
      </c>
      <c r="D1491" s="38" t="s">
        <v>367</v>
      </c>
      <c r="E1491" s="12">
        <v>6</v>
      </c>
      <c r="F1491" s="37">
        <v>0.47986111111111102</v>
      </c>
      <c r="G1491" s="12">
        <v>29</v>
      </c>
      <c r="H1491" s="38" t="s">
        <v>277</v>
      </c>
      <c r="I1491" s="38" t="str">
        <f>VLOOKUP(H1491,'Species List'!A$2:J$202,2,0)</f>
        <v>Queen Parrotfish</v>
      </c>
      <c r="J1491" s="38" t="str">
        <f>VLOOKUP(H1491,'Species List'!A$2:J$202,3,0)</f>
        <v>Scarus vetula</v>
      </c>
      <c r="K1491" s="38" t="str">
        <f>VLOOKUP(H1491,'Species List'!A$2:J$202,4,0)</f>
        <v>Scaridae</v>
      </c>
      <c r="L1491" s="38" t="str">
        <f>VLOOKUP(H1491,'Species List'!A$2:J$202,5,0)</f>
        <v>Herbivore</v>
      </c>
      <c r="M1491" s="60">
        <v>20</v>
      </c>
      <c r="N1491" s="60">
        <v>1</v>
      </c>
      <c r="O1491" s="60" t="s">
        <v>368</v>
      </c>
      <c r="P1491" s="44">
        <f>VLOOKUP(H1491,'Species List'!A$2:J$202,6,0)</f>
        <v>1.38E-2</v>
      </c>
      <c r="Q1491" s="44">
        <f>VLOOKUP(H1491,'Species List'!A$2:J$202,7,0)</f>
        <v>3.03</v>
      </c>
      <c r="R1491" s="44">
        <f>VLOOKUP(H1491,'Species List'!A$2:J$202,8,0)</f>
        <v>-5.0162000000000004</v>
      </c>
      <c r="S1491" s="44">
        <f>VLOOKUP(H1491,'Species List'!A$2:J$202,9,0)</f>
        <v>3.1109</v>
      </c>
      <c r="T1491" s="44">
        <f t="shared" si="164"/>
        <v>120.7813760748945</v>
      </c>
      <c r="U1491" s="88">
        <f t="shared" si="165"/>
        <v>138.69928220116935</v>
      </c>
      <c r="V1491" s="91">
        <f t="shared" si="166"/>
        <v>138.69928220116935</v>
      </c>
    </row>
    <row r="1492" spans="1:22" ht="16">
      <c r="A1492" s="35">
        <v>2019</v>
      </c>
      <c r="B1492" s="36">
        <v>43543</v>
      </c>
      <c r="C1492" s="38" t="s">
        <v>380</v>
      </c>
      <c r="D1492" s="38" t="s">
        <v>367</v>
      </c>
      <c r="E1492" s="12">
        <v>6</v>
      </c>
      <c r="F1492" s="37">
        <v>0.47986111111111102</v>
      </c>
      <c r="G1492" s="12">
        <v>29</v>
      </c>
      <c r="H1492" s="38" t="s">
        <v>280</v>
      </c>
      <c r="I1492" s="38" t="str">
        <f>VLOOKUP(H1492,'Species List'!A$2:J$202,2,0)</f>
        <v>Redband Parrotfish</v>
      </c>
      <c r="J1492" s="38" t="str">
        <f>VLOOKUP(H1492,'Species List'!A$2:J$202,3,0)</f>
        <v>Sparisoma aurofrenatum</v>
      </c>
      <c r="K1492" s="38" t="str">
        <f>VLOOKUP(H1492,'Species List'!A$2:J$202,4,0)</f>
        <v>Scaridae</v>
      </c>
      <c r="L1492" s="38" t="str">
        <f>VLOOKUP(H1492,'Species List'!A$2:J$202,5,0)</f>
        <v>Herbivore</v>
      </c>
      <c r="M1492" s="60">
        <v>19</v>
      </c>
      <c r="N1492" s="60">
        <v>1</v>
      </c>
      <c r="O1492" s="60" t="s">
        <v>368</v>
      </c>
      <c r="P1492" s="44">
        <f>VLOOKUP(H1492,'Species List'!A$2:J$202,6,0)</f>
        <v>1.072E-2</v>
      </c>
      <c r="Q1492" s="44">
        <f>VLOOKUP(H1492,'Species List'!A$2:J$202,7,0)</f>
        <v>3.12</v>
      </c>
      <c r="R1492" s="44">
        <f>VLOOKUP(H1492,'Species List'!A$2:J$202,8,0)</f>
        <v>-4.0781000000000001</v>
      </c>
      <c r="S1492" s="44">
        <f>VLOOKUP(H1492,'Species List'!A$2:J$202,9,0)</f>
        <v>2.7437999999999998</v>
      </c>
      <c r="T1492" s="44">
        <f t="shared" si="164"/>
        <v>104.69019779399261</v>
      </c>
      <c r="U1492" s="88">
        <f t="shared" si="165"/>
        <v>149.3977752647418</v>
      </c>
      <c r="V1492" s="91">
        <f t="shared" si="166"/>
        <v>149.3977752647418</v>
      </c>
    </row>
    <row r="1493" spans="1:22" ht="16">
      <c r="A1493" s="35">
        <v>2019</v>
      </c>
      <c r="B1493" s="36">
        <v>43543</v>
      </c>
      <c r="C1493" s="38" t="s">
        <v>380</v>
      </c>
      <c r="D1493" s="38" t="s">
        <v>367</v>
      </c>
      <c r="E1493" s="12">
        <v>6</v>
      </c>
      <c r="F1493" s="37">
        <v>0.47986111111111102</v>
      </c>
      <c r="G1493" s="12">
        <v>29</v>
      </c>
      <c r="H1493" s="38" t="s">
        <v>302</v>
      </c>
      <c r="I1493" s="38" t="str">
        <f>VLOOKUP(H1493,'Species List'!A$2:J$202,2,0)</f>
        <v>Stoplight Parrotfish</v>
      </c>
      <c r="J1493" s="38" t="str">
        <f>VLOOKUP(H1493,'Species List'!A$2:J$202,3,0)</f>
        <v>Sparisoma viride</v>
      </c>
      <c r="K1493" s="38" t="str">
        <f>VLOOKUP(H1493,'Species List'!A$2:J$202,4,0)</f>
        <v>Scaridae</v>
      </c>
      <c r="L1493" s="38" t="str">
        <f>VLOOKUP(H1493,'Species List'!A$2:J$202,5,0)</f>
        <v>Herbivore</v>
      </c>
      <c r="M1493" s="60">
        <v>19</v>
      </c>
      <c r="N1493" s="60">
        <v>1</v>
      </c>
      <c r="O1493" s="60" t="s">
        <v>369</v>
      </c>
      <c r="P1493" s="44">
        <f>VLOOKUP(H1493,'Species List'!A$2:J$202,6,0)</f>
        <v>1.38E-2</v>
      </c>
      <c r="Q1493" s="44">
        <f>VLOOKUP(H1493,'Species List'!A$2:J$202,7,0)</f>
        <v>3.04</v>
      </c>
      <c r="R1493" s="44">
        <f>VLOOKUP(H1493,'Species List'!A$2:J$202,8,0)</f>
        <v>-4.4317000000000002</v>
      </c>
      <c r="S1493" s="44">
        <f>VLOOKUP(H1493,'Species List'!A$2:J$202,9,0)</f>
        <v>2.9051</v>
      </c>
      <c r="T1493" s="44">
        <f t="shared" si="164"/>
        <v>106.48539183224881</v>
      </c>
      <c r="U1493" s="88">
        <f t="shared" si="165"/>
        <v>154.2790962414671</v>
      </c>
      <c r="V1493" s="91">
        <f t="shared" si="166"/>
        <v>154.2790962414671</v>
      </c>
    </row>
    <row r="1494" spans="1:22" ht="16">
      <c r="A1494" s="35">
        <v>2019</v>
      </c>
      <c r="B1494" s="36">
        <v>43543</v>
      </c>
      <c r="C1494" s="38" t="s">
        <v>380</v>
      </c>
      <c r="D1494" s="38" t="s">
        <v>367</v>
      </c>
      <c r="E1494" s="12">
        <v>6</v>
      </c>
      <c r="F1494" s="37">
        <v>0.47986111111111102</v>
      </c>
      <c r="G1494" s="12">
        <v>29</v>
      </c>
      <c r="H1494" s="38" t="s">
        <v>277</v>
      </c>
      <c r="I1494" s="38" t="str">
        <f>VLOOKUP(H1494,'Species List'!A$2:J$202,2,0)</f>
        <v>Queen Parrotfish</v>
      </c>
      <c r="J1494" s="38" t="str">
        <f>VLOOKUP(H1494,'Species List'!A$2:J$202,3,0)</f>
        <v>Scarus vetula</v>
      </c>
      <c r="K1494" s="38" t="str">
        <f>VLOOKUP(H1494,'Species List'!A$2:J$202,4,0)</f>
        <v>Scaridae</v>
      </c>
      <c r="L1494" s="38" t="str">
        <f>VLOOKUP(H1494,'Species List'!A$2:J$202,5,0)</f>
        <v>Herbivore</v>
      </c>
      <c r="M1494" s="60">
        <v>28</v>
      </c>
      <c r="N1494" s="60">
        <v>1</v>
      </c>
      <c r="O1494" s="60" t="s">
        <v>369</v>
      </c>
      <c r="P1494" s="44">
        <f>VLOOKUP(H1494,'Species List'!A$2:J$202,6,0)</f>
        <v>1.38E-2</v>
      </c>
      <c r="Q1494" s="44">
        <f>VLOOKUP(H1494,'Species List'!A$2:J$202,7,0)</f>
        <v>3.03</v>
      </c>
      <c r="R1494" s="44">
        <f>VLOOKUP(H1494,'Species List'!A$2:J$202,8,0)</f>
        <v>-5.0162000000000004</v>
      </c>
      <c r="S1494" s="44">
        <f>VLOOKUP(H1494,'Species List'!A$2:J$202,9,0)</f>
        <v>3.1109</v>
      </c>
      <c r="T1494" s="44">
        <f t="shared" si="164"/>
        <v>334.7864878774447</v>
      </c>
      <c r="U1494" s="88">
        <f t="shared" si="165"/>
        <v>395.06078258407069</v>
      </c>
      <c r="V1494" s="91">
        <f t="shared" si="166"/>
        <v>395.06078258407069</v>
      </c>
    </row>
    <row r="1495" spans="1:22" ht="16">
      <c r="A1495" s="35">
        <v>2019</v>
      </c>
      <c r="B1495" s="36">
        <v>43543</v>
      </c>
      <c r="C1495" s="38" t="s">
        <v>380</v>
      </c>
      <c r="D1495" s="38" t="s">
        <v>367</v>
      </c>
      <c r="E1495" s="12">
        <v>6</v>
      </c>
      <c r="F1495" s="37">
        <v>0.47986111111111102</v>
      </c>
      <c r="G1495" s="12">
        <v>29</v>
      </c>
      <c r="H1495" s="38" t="s">
        <v>274</v>
      </c>
      <c r="I1495" s="38" t="str">
        <f>VLOOKUP(H1495,'Species List'!A$2:J$202,2,0)</f>
        <v>Princess Parrotfish</v>
      </c>
      <c r="J1495" s="38" t="str">
        <f>VLOOKUP(H1495,'Species List'!A$2:J$202,3,0)</f>
        <v>Scarus taeniopterus</v>
      </c>
      <c r="K1495" s="38" t="str">
        <f>VLOOKUP(H1495,'Species List'!A$2:J$202,4,0)</f>
        <v>Scaridae</v>
      </c>
      <c r="L1495" s="38" t="str">
        <f>VLOOKUP(H1495,'Species List'!A$2:J$202,5,0)</f>
        <v>Herbivore</v>
      </c>
      <c r="M1495" s="60">
        <v>10</v>
      </c>
      <c r="N1495" s="60">
        <v>1</v>
      </c>
      <c r="O1495" s="60" t="s">
        <v>368</v>
      </c>
      <c r="P1495" s="44">
        <f>VLOOKUP(H1495,'Species List'!A$2:J$202,6,0)</f>
        <v>3.3500000000000002E-2</v>
      </c>
      <c r="Q1495" s="44">
        <f>VLOOKUP(H1495,'Species List'!A$2:J$202,7,0)</f>
        <v>2.7086000000000001</v>
      </c>
      <c r="R1495" s="44">
        <f>VLOOKUP(H1495,'Species List'!A$2:J$202,8,0)</f>
        <v>-3.2256999999999998</v>
      </c>
      <c r="S1495" s="44">
        <f>VLOOKUP(H1495,'Species List'!A$2:J$202,9,0)</f>
        <v>2.3852000000000002</v>
      </c>
      <c r="T1495" s="44">
        <f t="shared" si="164"/>
        <v>17.125560999944316</v>
      </c>
      <c r="U1495" s="88">
        <f t="shared" si="165"/>
        <v>35.050966680669347</v>
      </c>
      <c r="V1495" s="91">
        <f t="shared" si="166"/>
        <v>35.050966680669347</v>
      </c>
    </row>
    <row r="1496" spans="1:22" ht="16">
      <c r="A1496" s="35">
        <v>2019</v>
      </c>
      <c r="B1496" s="36">
        <v>43543</v>
      </c>
      <c r="C1496" s="38" t="s">
        <v>380</v>
      </c>
      <c r="D1496" s="38" t="s">
        <v>367</v>
      </c>
      <c r="E1496" s="12">
        <v>6</v>
      </c>
      <c r="F1496" s="37">
        <v>0.47986111111111102</v>
      </c>
      <c r="G1496" s="12">
        <v>29</v>
      </c>
      <c r="H1496" s="38" t="s">
        <v>274</v>
      </c>
      <c r="I1496" s="38" t="str">
        <f>VLOOKUP(H1496,'Species List'!A$2:J$202,2,0)</f>
        <v>Princess Parrotfish</v>
      </c>
      <c r="J1496" s="38" t="str">
        <f>VLOOKUP(H1496,'Species List'!A$2:J$202,3,0)</f>
        <v>Scarus taeniopterus</v>
      </c>
      <c r="K1496" s="38" t="str">
        <f>VLOOKUP(H1496,'Species List'!A$2:J$202,4,0)</f>
        <v>Scaridae</v>
      </c>
      <c r="L1496" s="38" t="str">
        <f>VLOOKUP(H1496,'Species List'!A$2:J$202,5,0)</f>
        <v>Herbivore</v>
      </c>
      <c r="M1496" s="60">
        <v>18</v>
      </c>
      <c r="N1496" s="60">
        <v>2</v>
      </c>
      <c r="O1496" s="60" t="s">
        <v>369</v>
      </c>
      <c r="P1496" s="44">
        <f>VLOOKUP(H1496,'Species List'!A$2:J$202,6,0)</f>
        <v>3.3500000000000002E-2</v>
      </c>
      <c r="Q1496" s="44">
        <f>VLOOKUP(H1496,'Species List'!A$2:J$202,7,0)</f>
        <v>2.7086000000000001</v>
      </c>
      <c r="R1496" s="44">
        <f>VLOOKUP(H1496,'Species List'!A$2:J$202,8,0)</f>
        <v>-3.2256999999999998</v>
      </c>
      <c r="S1496" s="44">
        <f>VLOOKUP(H1496,'Species List'!A$2:J$202,9,0)</f>
        <v>2.3852000000000002</v>
      </c>
      <c r="T1496" s="44">
        <f t="shared" si="164"/>
        <v>84.154222975924739</v>
      </c>
      <c r="U1496" s="88">
        <f t="shared" si="165"/>
        <v>142.42163893869329</v>
      </c>
      <c r="V1496" s="91">
        <f t="shared" si="166"/>
        <v>284.84327787738658</v>
      </c>
    </row>
    <row r="1497" spans="1:22" ht="16">
      <c r="A1497" s="35">
        <v>2019</v>
      </c>
      <c r="B1497" s="36">
        <v>43543</v>
      </c>
      <c r="C1497" s="38" t="s">
        <v>380</v>
      </c>
      <c r="D1497" s="38" t="s">
        <v>367</v>
      </c>
      <c r="E1497" s="12">
        <v>6</v>
      </c>
      <c r="F1497" s="37">
        <v>0.47986111111111102</v>
      </c>
      <c r="G1497" s="12">
        <v>29</v>
      </c>
      <c r="H1497" s="38" t="s">
        <v>302</v>
      </c>
      <c r="I1497" s="38" t="str">
        <f>VLOOKUP(H1497,'Species List'!A$2:J$202,2,0)</f>
        <v>Stoplight Parrotfish</v>
      </c>
      <c r="J1497" s="38" t="str">
        <f>VLOOKUP(H1497,'Species List'!A$2:J$202,3,0)</f>
        <v>Sparisoma viride</v>
      </c>
      <c r="K1497" s="38" t="str">
        <f>VLOOKUP(H1497,'Species List'!A$2:J$202,4,0)</f>
        <v>Scaridae</v>
      </c>
      <c r="L1497" s="38" t="str">
        <f>VLOOKUP(H1497,'Species List'!A$2:J$202,5,0)</f>
        <v>Herbivore</v>
      </c>
      <c r="M1497" s="60">
        <v>20</v>
      </c>
      <c r="N1497" s="60">
        <v>1</v>
      </c>
      <c r="O1497" s="60" t="s">
        <v>368</v>
      </c>
      <c r="P1497" s="44">
        <f>VLOOKUP(H1497,'Species List'!A$2:J$202,6,0)</f>
        <v>1.38E-2</v>
      </c>
      <c r="Q1497" s="44">
        <f>VLOOKUP(H1497,'Species List'!A$2:J$202,7,0)</f>
        <v>3.04</v>
      </c>
      <c r="R1497" s="44">
        <f>VLOOKUP(H1497,'Species List'!A$2:J$202,8,0)</f>
        <v>-4.4317000000000002</v>
      </c>
      <c r="S1497" s="44">
        <f>VLOOKUP(H1497,'Species List'!A$2:J$202,9,0)</f>
        <v>2.9051</v>
      </c>
      <c r="T1497" s="44">
        <f t="shared" si="164"/>
        <v>124.45440510662077</v>
      </c>
      <c r="U1497" s="88">
        <f t="shared" si="165"/>
        <v>179.06975540636282</v>
      </c>
      <c r="V1497" s="91">
        <f t="shared" si="166"/>
        <v>179.06975540636282</v>
      </c>
    </row>
    <row r="1498" spans="1:22" ht="16">
      <c r="A1498" s="35">
        <v>2019</v>
      </c>
      <c r="B1498" s="36">
        <v>43543</v>
      </c>
      <c r="C1498" s="38" t="s">
        <v>380</v>
      </c>
      <c r="D1498" s="38" t="s">
        <v>367</v>
      </c>
      <c r="E1498" s="12">
        <v>6</v>
      </c>
      <c r="F1498" s="37">
        <v>0.47986111111111102</v>
      </c>
      <c r="G1498" s="12">
        <v>29</v>
      </c>
      <c r="H1498" s="38" t="s">
        <v>274</v>
      </c>
      <c r="I1498" s="38" t="str">
        <f>VLOOKUP(H1498,'Species List'!A$2:J$202,2,0)</f>
        <v>Princess Parrotfish</v>
      </c>
      <c r="J1498" s="38" t="str">
        <f>VLOOKUP(H1498,'Species List'!A$2:J$202,3,0)</f>
        <v>Scarus taeniopterus</v>
      </c>
      <c r="K1498" s="38" t="str">
        <f>VLOOKUP(H1498,'Species List'!A$2:J$202,4,0)</f>
        <v>Scaridae</v>
      </c>
      <c r="L1498" s="38" t="str">
        <f>VLOOKUP(H1498,'Species List'!A$2:J$202,5,0)</f>
        <v>Herbivore</v>
      </c>
      <c r="M1498" s="60">
        <v>8</v>
      </c>
      <c r="N1498" s="60">
        <v>1</v>
      </c>
      <c r="O1498" s="60" t="s">
        <v>375</v>
      </c>
      <c r="P1498" s="44">
        <f>VLOOKUP(H1498,'Species List'!A$2:J$202,6,0)</f>
        <v>3.3500000000000002E-2</v>
      </c>
      <c r="Q1498" s="44">
        <f>VLOOKUP(H1498,'Species List'!A$2:J$202,7,0)</f>
        <v>2.7086000000000001</v>
      </c>
      <c r="R1498" s="44">
        <f>VLOOKUP(H1498,'Species List'!A$2:J$202,8,0)</f>
        <v>-3.2256999999999998</v>
      </c>
      <c r="S1498" s="44">
        <f>VLOOKUP(H1498,'Species List'!A$2:J$202,9,0)</f>
        <v>2.3852000000000002</v>
      </c>
      <c r="T1498" s="44">
        <f t="shared" si="164"/>
        <v>9.3573817111532165</v>
      </c>
      <c r="U1498" s="88">
        <f t="shared" si="165"/>
        <v>20.584969932158472</v>
      </c>
      <c r="V1498" s="91">
        <f t="shared" si="166"/>
        <v>20.584969932158472</v>
      </c>
    </row>
    <row r="1499" spans="1:22" ht="16">
      <c r="A1499" s="35">
        <v>2019</v>
      </c>
      <c r="B1499" s="36">
        <v>43543</v>
      </c>
      <c r="C1499" s="38" t="s">
        <v>380</v>
      </c>
      <c r="D1499" s="38" t="s">
        <v>367</v>
      </c>
      <c r="E1499" s="12">
        <v>6</v>
      </c>
      <c r="F1499" s="37">
        <v>0.47986111111111102</v>
      </c>
      <c r="G1499" s="12">
        <v>29</v>
      </c>
      <c r="H1499" s="38" t="s">
        <v>274</v>
      </c>
      <c r="I1499" s="38" t="str">
        <f>VLOOKUP(H1499,'Species List'!A$2:J$202,2,0)</f>
        <v>Princess Parrotfish</v>
      </c>
      <c r="J1499" s="38" t="str">
        <f>VLOOKUP(H1499,'Species List'!A$2:J$202,3,0)</f>
        <v>Scarus taeniopterus</v>
      </c>
      <c r="K1499" s="38" t="str">
        <f>VLOOKUP(H1499,'Species List'!A$2:J$202,4,0)</f>
        <v>Scaridae</v>
      </c>
      <c r="L1499" s="38" t="str">
        <f>VLOOKUP(H1499,'Species List'!A$2:J$202,5,0)</f>
        <v>Herbivore</v>
      </c>
      <c r="M1499" s="60">
        <v>2</v>
      </c>
      <c r="N1499" s="60">
        <v>5</v>
      </c>
      <c r="O1499" s="60" t="s">
        <v>375</v>
      </c>
      <c r="P1499" s="44">
        <f>VLOOKUP(H1499,'Species List'!A$2:J$202,6,0)</f>
        <v>3.3500000000000002E-2</v>
      </c>
      <c r="Q1499" s="44">
        <f>VLOOKUP(H1499,'Species List'!A$2:J$202,7,0)</f>
        <v>2.7086000000000001</v>
      </c>
      <c r="R1499" s="44">
        <f>VLOOKUP(H1499,'Species List'!A$2:J$202,8,0)</f>
        <v>-3.2256999999999998</v>
      </c>
      <c r="S1499" s="44">
        <f>VLOOKUP(H1499,'Species List'!A$2:J$202,9,0)</f>
        <v>2.3852000000000002</v>
      </c>
      <c r="T1499" s="44">
        <f t="shared" si="164"/>
        <v>0.21898514404304498</v>
      </c>
      <c r="U1499" s="88">
        <f t="shared" si="165"/>
        <v>0.75425247798161132</v>
      </c>
      <c r="V1499" s="91">
        <f t="shared" si="166"/>
        <v>3.7712623899080566</v>
      </c>
    </row>
    <row r="1500" spans="1:22" ht="16">
      <c r="A1500" s="35">
        <v>2019</v>
      </c>
      <c r="B1500" s="36">
        <v>43543</v>
      </c>
      <c r="C1500" s="38" t="s">
        <v>380</v>
      </c>
      <c r="D1500" s="38" t="s">
        <v>367</v>
      </c>
      <c r="E1500" s="12">
        <v>6</v>
      </c>
      <c r="F1500" s="37">
        <v>0.47986111111111102</v>
      </c>
      <c r="G1500" s="12">
        <v>29</v>
      </c>
      <c r="H1500" s="38" t="s">
        <v>274</v>
      </c>
      <c r="I1500" s="38" t="str">
        <f>VLOOKUP(H1500,'Species List'!A$2:J$202,2,0)</f>
        <v>Princess Parrotfish</v>
      </c>
      <c r="J1500" s="38" t="str">
        <f>VLOOKUP(H1500,'Species List'!A$2:J$202,3,0)</f>
        <v>Scarus taeniopterus</v>
      </c>
      <c r="K1500" s="38" t="str">
        <f>VLOOKUP(H1500,'Species List'!A$2:J$202,4,0)</f>
        <v>Scaridae</v>
      </c>
      <c r="L1500" s="38" t="str">
        <f>VLOOKUP(H1500,'Species List'!A$2:J$202,5,0)</f>
        <v>Herbivore</v>
      </c>
      <c r="M1500" s="60">
        <v>3</v>
      </c>
      <c r="N1500" s="60">
        <v>3</v>
      </c>
      <c r="O1500" s="60" t="s">
        <v>375</v>
      </c>
      <c r="P1500" s="44">
        <f>VLOOKUP(H1500,'Species List'!A$2:J$202,6,0)</f>
        <v>3.3500000000000002E-2</v>
      </c>
      <c r="Q1500" s="44">
        <f>VLOOKUP(H1500,'Species List'!A$2:J$202,7,0)</f>
        <v>2.7086000000000001</v>
      </c>
      <c r="R1500" s="44">
        <f>VLOOKUP(H1500,'Species List'!A$2:J$202,8,0)</f>
        <v>-3.2256999999999998</v>
      </c>
      <c r="S1500" s="44">
        <f>VLOOKUP(H1500,'Species List'!A$2:J$202,9,0)</f>
        <v>2.3852000000000002</v>
      </c>
      <c r="T1500" s="44">
        <f t="shared" si="164"/>
        <v>0.65671273400963648</v>
      </c>
      <c r="U1500" s="88">
        <f t="shared" si="165"/>
        <v>1.9839449475553055</v>
      </c>
      <c r="V1500" s="91">
        <f t="shared" si="166"/>
        <v>5.9518348426659164</v>
      </c>
    </row>
    <row r="1501" spans="1:22" ht="16">
      <c r="A1501" s="35">
        <v>2019</v>
      </c>
      <c r="B1501" s="36">
        <v>43543</v>
      </c>
      <c r="C1501" s="38" t="s">
        <v>380</v>
      </c>
      <c r="D1501" s="38" t="s">
        <v>367</v>
      </c>
      <c r="E1501" s="12">
        <v>6</v>
      </c>
      <c r="F1501" s="37">
        <v>0.47986111111111102</v>
      </c>
      <c r="G1501" s="12">
        <v>29</v>
      </c>
      <c r="H1501" s="38" t="s">
        <v>274</v>
      </c>
      <c r="I1501" s="38" t="str">
        <f>VLOOKUP(H1501,'Species List'!A$2:J$202,2,0)</f>
        <v>Princess Parrotfish</v>
      </c>
      <c r="J1501" s="38" t="str">
        <f>VLOOKUP(H1501,'Species List'!A$2:J$202,3,0)</f>
        <v>Scarus taeniopterus</v>
      </c>
      <c r="K1501" s="38" t="str">
        <f>VLOOKUP(H1501,'Species List'!A$2:J$202,4,0)</f>
        <v>Scaridae</v>
      </c>
      <c r="L1501" s="38" t="str">
        <f>VLOOKUP(H1501,'Species List'!A$2:J$202,5,0)</f>
        <v>Herbivore</v>
      </c>
      <c r="M1501" s="60">
        <v>13</v>
      </c>
      <c r="N1501" s="60">
        <v>1</v>
      </c>
      <c r="O1501" s="60" t="s">
        <v>368</v>
      </c>
      <c r="P1501" s="44">
        <f>VLOOKUP(H1501,'Species List'!A$2:J$202,6,0)</f>
        <v>3.3500000000000002E-2</v>
      </c>
      <c r="Q1501" s="44">
        <f>VLOOKUP(H1501,'Species List'!A$2:J$202,7,0)</f>
        <v>2.7086000000000001</v>
      </c>
      <c r="R1501" s="44">
        <f>VLOOKUP(H1501,'Species List'!A$2:J$202,8,0)</f>
        <v>-3.2256999999999998</v>
      </c>
      <c r="S1501" s="44">
        <f>VLOOKUP(H1501,'Species List'!A$2:J$202,9,0)</f>
        <v>2.3852000000000002</v>
      </c>
      <c r="T1501" s="44">
        <f t="shared" si="164"/>
        <v>34.855536441080481</v>
      </c>
      <c r="U1501" s="88">
        <f t="shared" si="165"/>
        <v>65.535660968650873</v>
      </c>
      <c r="V1501" s="91">
        <f t="shared" si="166"/>
        <v>65.535660968650873</v>
      </c>
    </row>
    <row r="1502" spans="1:22" ht="16">
      <c r="A1502" s="35">
        <v>2019</v>
      </c>
      <c r="B1502" s="36">
        <v>43543</v>
      </c>
      <c r="C1502" s="38" t="s">
        <v>380</v>
      </c>
      <c r="D1502" s="38" t="s">
        <v>367</v>
      </c>
      <c r="E1502" s="12">
        <v>6</v>
      </c>
      <c r="F1502" s="37">
        <v>0.47986111111111102</v>
      </c>
      <c r="G1502" s="12">
        <v>29</v>
      </c>
      <c r="H1502" s="38" t="s">
        <v>274</v>
      </c>
      <c r="I1502" s="38" t="str">
        <f>VLOOKUP(H1502,'Species List'!A$2:J$202,2,0)</f>
        <v>Princess Parrotfish</v>
      </c>
      <c r="J1502" s="38" t="str">
        <f>VLOOKUP(H1502,'Species List'!A$2:J$202,3,0)</f>
        <v>Scarus taeniopterus</v>
      </c>
      <c r="K1502" s="38" t="str">
        <f>VLOOKUP(H1502,'Species List'!A$2:J$202,4,0)</f>
        <v>Scaridae</v>
      </c>
      <c r="L1502" s="38" t="str">
        <f>VLOOKUP(H1502,'Species List'!A$2:J$202,5,0)</f>
        <v>Herbivore</v>
      </c>
      <c r="M1502" s="60">
        <v>12</v>
      </c>
      <c r="N1502" s="60">
        <v>1</v>
      </c>
      <c r="O1502" s="60" t="s">
        <v>368</v>
      </c>
      <c r="P1502" s="44">
        <f>VLOOKUP(H1502,'Species List'!A$2:J$202,6,0)</f>
        <v>3.3500000000000002E-2</v>
      </c>
      <c r="Q1502" s="44">
        <f>VLOOKUP(H1502,'Species List'!A$2:J$202,7,0)</f>
        <v>2.7086000000000001</v>
      </c>
      <c r="R1502" s="44">
        <f>VLOOKUP(H1502,'Species List'!A$2:J$202,8,0)</f>
        <v>-3.2256999999999998</v>
      </c>
      <c r="S1502" s="44">
        <f>VLOOKUP(H1502,'Species List'!A$2:J$202,9,0)</f>
        <v>2.3852000000000002</v>
      </c>
      <c r="T1502" s="44">
        <f t="shared" si="164"/>
        <v>28.061774480442775</v>
      </c>
      <c r="U1502" s="88">
        <f t="shared" si="165"/>
        <v>54.145592205106873</v>
      </c>
      <c r="V1502" s="91">
        <f t="shared" si="166"/>
        <v>54.145592205106873</v>
      </c>
    </row>
    <row r="1503" spans="1:22" ht="16">
      <c r="A1503" s="35">
        <v>2019</v>
      </c>
      <c r="B1503" s="36">
        <v>43543</v>
      </c>
      <c r="C1503" s="38" t="s">
        <v>380</v>
      </c>
      <c r="D1503" s="38" t="s">
        <v>367</v>
      </c>
      <c r="E1503" s="12">
        <v>6</v>
      </c>
      <c r="F1503" s="37">
        <v>0.47986111111111102</v>
      </c>
      <c r="G1503" s="12">
        <v>29</v>
      </c>
      <c r="H1503" s="38" t="s">
        <v>274</v>
      </c>
      <c r="I1503" s="38" t="str">
        <f>VLOOKUP(H1503,'Species List'!A$2:J$202,2,0)</f>
        <v>Princess Parrotfish</v>
      </c>
      <c r="J1503" s="38" t="str">
        <f>VLOOKUP(H1503,'Species List'!A$2:J$202,3,0)</f>
        <v>Scarus taeniopterus</v>
      </c>
      <c r="K1503" s="38" t="str">
        <f>VLOOKUP(H1503,'Species List'!A$2:J$202,4,0)</f>
        <v>Scaridae</v>
      </c>
      <c r="L1503" s="38" t="str">
        <f>VLOOKUP(H1503,'Species List'!A$2:J$202,5,0)</f>
        <v>Herbivore</v>
      </c>
      <c r="M1503" s="60">
        <v>8</v>
      </c>
      <c r="N1503" s="60">
        <v>1</v>
      </c>
      <c r="O1503" s="60" t="s">
        <v>368</v>
      </c>
      <c r="P1503" s="44">
        <f>VLOOKUP(H1503,'Species List'!A$2:J$202,6,0)</f>
        <v>3.3500000000000002E-2</v>
      </c>
      <c r="Q1503" s="44">
        <f>VLOOKUP(H1503,'Species List'!A$2:J$202,7,0)</f>
        <v>2.7086000000000001</v>
      </c>
      <c r="R1503" s="44">
        <f>VLOOKUP(H1503,'Species List'!A$2:J$202,8,0)</f>
        <v>-3.2256999999999998</v>
      </c>
      <c r="S1503" s="44">
        <f>VLOOKUP(H1503,'Species List'!A$2:J$202,9,0)</f>
        <v>2.3852000000000002</v>
      </c>
      <c r="T1503" s="44">
        <f t="shared" si="164"/>
        <v>9.3573817111532165</v>
      </c>
      <c r="U1503" s="88">
        <f t="shared" si="165"/>
        <v>20.584969932158472</v>
      </c>
      <c r="V1503" s="91">
        <f t="shared" si="166"/>
        <v>20.584969932158472</v>
      </c>
    </row>
    <row r="1504" spans="1:22" ht="16">
      <c r="A1504" s="35">
        <v>2019</v>
      </c>
      <c r="B1504" s="36">
        <v>43543</v>
      </c>
      <c r="C1504" s="38" t="s">
        <v>380</v>
      </c>
      <c r="D1504" s="38" t="s">
        <v>367</v>
      </c>
      <c r="E1504" s="12">
        <v>6</v>
      </c>
      <c r="F1504" s="37">
        <v>0.47986111111111102</v>
      </c>
      <c r="G1504" s="12">
        <v>29</v>
      </c>
      <c r="H1504" s="38" t="s">
        <v>274</v>
      </c>
      <c r="I1504" s="38" t="str">
        <f>VLOOKUP(H1504,'Species List'!A$2:J$202,2,0)</f>
        <v>Princess Parrotfish</v>
      </c>
      <c r="J1504" s="38" t="str">
        <f>VLOOKUP(H1504,'Species List'!A$2:J$202,3,0)</f>
        <v>Scarus taeniopterus</v>
      </c>
      <c r="K1504" s="38" t="str">
        <f>VLOOKUP(H1504,'Species List'!A$2:J$202,4,0)</f>
        <v>Scaridae</v>
      </c>
      <c r="L1504" s="38" t="str">
        <f>VLOOKUP(H1504,'Species List'!A$2:J$202,5,0)</f>
        <v>Herbivore</v>
      </c>
      <c r="M1504" s="60">
        <v>4</v>
      </c>
      <c r="N1504" s="60">
        <v>1</v>
      </c>
      <c r="O1504" s="60" t="s">
        <v>375</v>
      </c>
      <c r="P1504" s="44">
        <f>VLOOKUP(H1504,'Species List'!A$2:J$202,6,0)</f>
        <v>3.3500000000000002E-2</v>
      </c>
      <c r="Q1504" s="44">
        <f>VLOOKUP(H1504,'Species List'!A$2:J$202,7,0)</f>
        <v>2.7086000000000001</v>
      </c>
      <c r="R1504" s="44">
        <f>VLOOKUP(H1504,'Species List'!A$2:J$202,8,0)</f>
        <v>-3.2256999999999998</v>
      </c>
      <c r="S1504" s="44">
        <f>VLOOKUP(H1504,'Species List'!A$2:J$202,9,0)</f>
        <v>2.3852000000000002</v>
      </c>
      <c r="T1504" s="44">
        <f t="shared" si="164"/>
        <v>1.4314774122851688</v>
      </c>
      <c r="U1504" s="88">
        <f t="shared" si="165"/>
        <v>3.9403381302253098</v>
      </c>
      <c r="V1504" s="91">
        <f t="shared" si="166"/>
        <v>3.9403381302253098</v>
      </c>
    </row>
    <row r="1505" spans="1:22" ht="16">
      <c r="A1505" s="35">
        <v>2019</v>
      </c>
      <c r="B1505" s="36">
        <v>43543</v>
      </c>
      <c r="C1505" s="38" t="s">
        <v>380</v>
      </c>
      <c r="D1505" s="38" t="s">
        <v>367</v>
      </c>
      <c r="E1505" s="12">
        <v>6</v>
      </c>
      <c r="F1505" s="37">
        <v>0.47986111111111102</v>
      </c>
      <c r="G1505" s="12">
        <v>29</v>
      </c>
      <c r="H1505" s="38" t="s">
        <v>274</v>
      </c>
      <c r="I1505" s="38" t="str">
        <f>VLOOKUP(H1505,'Species List'!A$2:J$202,2,0)</f>
        <v>Princess Parrotfish</v>
      </c>
      <c r="J1505" s="38" t="str">
        <f>VLOOKUP(H1505,'Species List'!A$2:J$202,3,0)</f>
        <v>Scarus taeniopterus</v>
      </c>
      <c r="K1505" s="38" t="str">
        <f>VLOOKUP(H1505,'Species List'!A$2:J$202,4,0)</f>
        <v>Scaridae</v>
      </c>
      <c r="L1505" s="38" t="str">
        <f>VLOOKUP(H1505,'Species List'!A$2:J$202,5,0)</f>
        <v>Herbivore</v>
      </c>
      <c r="M1505" s="60">
        <v>5</v>
      </c>
      <c r="N1505" s="60">
        <v>1</v>
      </c>
      <c r="O1505" s="60" t="s">
        <v>375</v>
      </c>
      <c r="P1505" s="44">
        <f>VLOOKUP(H1505,'Species List'!A$2:J$202,6,0)</f>
        <v>3.3500000000000002E-2</v>
      </c>
      <c r="Q1505" s="44">
        <f>VLOOKUP(H1505,'Species List'!A$2:J$202,7,0)</f>
        <v>2.7086000000000001</v>
      </c>
      <c r="R1505" s="44">
        <f>VLOOKUP(H1505,'Species List'!A$2:J$202,8,0)</f>
        <v>-3.2256999999999998</v>
      </c>
      <c r="S1505" s="44">
        <f>VLOOKUP(H1505,'Species List'!A$2:J$202,9,0)</f>
        <v>2.3852000000000002</v>
      </c>
      <c r="T1505" s="44">
        <f t="shared" si="164"/>
        <v>2.6198411586557824</v>
      </c>
      <c r="U1505" s="88">
        <f t="shared" si="165"/>
        <v>6.7093933568168316</v>
      </c>
      <c r="V1505" s="91">
        <f t="shared" si="166"/>
        <v>6.7093933568168316</v>
      </c>
    </row>
    <row r="1506" spans="1:22" ht="16">
      <c r="A1506" s="35">
        <v>2019</v>
      </c>
      <c r="B1506" s="36">
        <v>43543</v>
      </c>
      <c r="C1506" s="38" t="s">
        <v>380</v>
      </c>
      <c r="D1506" s="38" t="s">
        <v>367</v>
      </c>
      <c r="E1506" s="12">
        <v>6</v>
      </c>
      <c r="F1506" s="37">
        <v>0.47986111111111102</v>
      </c>
      <c r="G1506" s="12">
        <v>29</v>
      </c>
      <c r="H1506" s="38" t="s">
        <v>274</v>
      </c>
      <c r="I1506" s="38" t="str">
        <f>VLOOKUP(H1506,'Species List'!A$2:J$202,2,0)</f>
        <v>Princess Parrotfish</v>
      </c>
      <c r="J1506" s="38" t="str">
        <f>VLOOKUP(H1506,'Species List'!A$2:J$202,3,0)</f>
        <v>Scarus taeniopterus</v>
      </c>
      <c r="K1506" s="38" t="str">
        <f>VLOOKUP(H1506,'Species List'!A$2:J$202,4,0)</f>
        <v>Scaridae</v>
      </c>
      <c r="L1506" s="38" t="str">
        <f>VLOOKUP(H1506,'Species List'!A$2:J$202,5,0)</f>
        <v>Herbivore</v>
      </c>
      <c r="M1506" s="60">
        <v>6</v>
      </c>
      <c r="N1506" s="60">
        <v>1</v>
      </c>
      <c r="O1506" s="60" t="s">
        <v>375</v>
      </c>
      <c r="P1506" s="44">
        <f>VLOOKUP(H1506,'Species List'!A$2:J$202,6,0)</f>
        <v>3.3500000000000002E-2</v>
      </c>
      <c r="Q1506" s="44">
        <f>VLOOKUP(H1506,'Species List'!A$2:J$202,7,0)</f>
        <v>2.7086000000000001</v>
      </c>
      <c r="R1506" s="44">
        <f>VLOOKUP(H1506,'Species List'!A$2:J$202,8,0)</f>
        <v>-3.2256999999999998</v>
      </c>
      <c r="S1506" s="44">
        <f>VLOOKUP(H1506,'Species List'!A$2:J$202,9,0)</f>
        <v>2.3852000000000002</v>
      </c>
      <c r="T1506" s="44">
        <f t="shared" si="164"/>
        <v>4.2928457508060323</v>
      </c>
      <c r="U1506" s="88">
        <f t="shared" si="165"/>
        <v>10.364452425850182</v>
      </c>
      <c r="V1506" s="91">
        <f t="shared" si="166"/>
        <v>10.364452425850182</v>
      </c>
    </row>
    <row r="1507" spans="1:22" ht="16">
      <c r="A1507" s="35">
        <v>2019</v>
      </c>
      <c r="B1507" s="36">
        <v>43543</v>
      </c>
      <c r="C1507" s="38" t="s">
        <v>380</v>
      </c>
      <c r="D1507" s="38" t="s">
        <v>367</v>
      </c>
      <c r="E1507" s="12">
        <v>6</v>
      </c>
      <c r="F1507" s="37">
        <v>0.47986111111111102</v>
      </c>
      <c r="G1507" s="12">
        <v>29</v>
      </c>
      <c r="H1507" s="38" t="s">
        <v>280</v>
      </c>
      <c r="I1507" s="38" t="str">
        <f>VLOOKUP(H1507,'Species List'!A$2:J$202,2,0)</f>
        <v>Redband Parrotfish</v>
      </c>
      <c r="J1507" s="38" t="str">
        <f>VLOOKUP(H1507,'Species List'!A$2:J$202,3,0)</f>
        <v>Sparisoma aurofrenatum</v>
      </c>
      <c r="K1507" s="38" t="str">
        <f>VLOOKUP(H1507,'Species List'!A$2:J$202,4,0)</f>
        <v>Scaridae</v>
      </c>
      <c r="L1507" s="38" t="str">
        <f>VLOOKUP(H1507,'Species List'!A$2:J$202,5,0)</f>
        <v>Herbivore</v>
      </c>
      <c r="M1507" s="60">
        <v>10</v>
      </c>
      <c r="N1507" s="60">
        <v>1</v>
      </c>
      <c r="O1507" s="60">
        <v>9</v>
      </c>
      <c r="P1507" s="44">
        <f>VLOOKUP(H1507,'Species List'!A$2:J$202,6,0)</f>
        <v>1.072E-2</v>
      </c>
      <c r="Q1507" s="44">
        <f>VLOOKUP(H1507,'Species List'!A$2:J$202,7,0)</f>
        <v>3.12</v>
      </c>
      <c r="R1507" s="44">
        <f>VLOOKUP(H1507,'Species List'!A$2:J$202,8,0)</f>
        <v>-4.0781000000000001</v>
      </c>
      <c r="S1507" s="44">
        <f>VLOOKUP(H1507,'Species List'!A$2:J$202,9,0)</f>
        <v>2.7437999999999998</v>
      </c>
      <c r="T1507" s="44">
        <f t="shared" si="164"/>
        <v>14.131712237324704</v>
      </c>
      <c r="U1507" s="88">
        <f t="shared" si="165"/>
        <v>25.674382081061271</v>
      </c>
      <c r="V1507" s="91">
        <f t="shared" si="166"/>
        <v>25.674382081061271</v>
      </c>
    </row>
    <row r="1508" spans="1:22" ht="16">
      <c r="A1508" s="35">
        <v>2019</v>
      </c>
      <c r="B1508" s="36">
        <v>43543</v>
      </c>
      <c r="C1508" s="38" t="s">
        <v>380</v>
      </c>
      <c r="D1508" s="38" t="s">
        <v>367</v>
      </c>
      <c r="E1508" s="12">
        <v>6</v>
      </c>
      <c r="F1508" s="37">
        <v>0.47986111111111102</v>
      </c>
      <c r="G1508" s="12">
        <v>29</v>
      </c>
      <c r="H1508" s="38" t="s">
        <v>274</v>
      </c>
      <c r="I1508" s="38" t="str">
        <f>VLOOKUP(H1508,'Species List'!A$2:J$202,2,0)</f>
        <v>Princess Parrotfish</v>
      </c>
      <c r="J1508" s="38" t="str">
        <f>VLOOKUP(H1508,'Species List'!A$2:J$202,3,0)</f>
        <v>Scarus taeniopterus</v>
      </c>
      <c r="K1508" s="38" t="str">
        <f>VLOOKUP(H1508,'Species List'!A$2:J$202,4,0)</f>
        <v>Scaridae</v>
      </c>
      <c r="L1508" s="38" t="str">
        <f>VLOOKUP(H1508,'Species List'!A$2:J$202,5,0)</f>
        <v>Herbivore</v>
      </c>
      <c r="M1508" s="60">
        <v>9</v>
      </c>
      <c r="N1508" s="60">
        <v>1</v>
      </c>
      <c r="O1508" s="60" t="s">
        <v>368</v>
      </c>
      <c r="P1508" s="44">
        <f>VLOOKUP(H1508,'Species List'!A$2:J$202,6,0)</f>
        <v>3.3500000000000002E-2</v>
      </c>
      <c r="Q1508" s="44">
        <f>VLOOKUP(H1508,'Species List'!A$2:J$202,7,0)</f>
        <v>2.7086000000000001</v>
      </c>
      <c r="R1508" s="44">
        <f>VLOOKUP(H1508,'Species List'!A$2:J$202,8,0)</f>
        <v>-3.2256999999999998</v>
      </c>
      <c r="S1508" s="44">
        <f>VLOOKUP(H1508,'Species List'!A$2:J$202,9,0)</f>
        <v>2.3852000000000002</v>
      </c>
      <c r="T1508" s="44">
        <f t="shared" si="164"/>
        <v>12.873779552549596</v>
      </c>
      <c r="U1508" s="88">
        <f t="shared" si="165"/>
        <v>27.262095418590206</v>
      </c>
      <c r="V1508" s="91">
        <f t="shared" si="166"/>
        <v>27.262095418590206</v>
      </c>
    </row>
    <row r="1509" spans="1:22" ht="16">
      <c r="A1509" s="35">
        <v>2019</v>
      </c>
      <c r="B1509" s="36">
        <v>43543</v>
      </c>
      <c r="C1509" s="38" t="s">
        <v>380</v>
      </c>
      <c r="D1509" s="38" t="s">
        <v>367</v>
      </c>
      <c r="E1509" s="12">
        <v>6</v>
      </c>
      <c r="F1509" s="37">
        <v>0.47986111111111102</v>
      </c>
      <c r="G1509" s="12">
        <v>29</v>
      </c>
      <c r="H1509" s="38" t="s">
        <v>274</v>
      </c>
      <c r="I1509" s="38" t="str">
        <f>VLOOKUP(H1509,'Species List'!A$2:J$202,2,0)</f>
        <v>Princess Parrotfish</v>
      </c>
      <c r="J1509" s="38" t="str">
        <f>VLOOKUP(H1509,'Species List'!A$2:J$202,3,0)</f>
        <v>Scarus taeniopterus</v>
      </c>
      <c r="K1509" s="38" t="str">
        <f>VLOOKUP(H1509,'Species List'!A$2:J$202,4,0)</f>
        <v>Scaridae</v>
      </c>
      <c r="L1509" s="38" t="str">
        <f>VLOOKUP(H1509,'Species List'!A$2:J$202,5,0)</f>
        <v>Herbivore</v>
      </c>
      <c r="M1509" s="60">
        <v>10</v>
      </c>
      <c r="N1509" s="60">
        <v>1</v>
      </c>
      <c r="O1509" s="60" t="s">
        <v>368</v>
      </c>
      <c r="P1509" s="44">
        <f>VLOOKUP(H1509,'Species List'!A$2:J$202,6,0)</f>
        <v>3.3500000000000002E-2</v>
      </c>
      <c r="Q1509" s="44">
        <f>VLOOKUP(H1509,'Species List'!A$2:J$202,7,0)</f>
        <v>2.7086000000000001</v>
      </c>
      <c r="R1509" s="44">
        <f>VLOOKUP(H1509,'Species List'!A$2:J$202,8,0)</f>
        <v>-3.2256999999999998</v>
      </c>
      <c r="S1509" s="44">
        <f>VLOOKUP(H1509,'Species List'!A$2:J$202,9,0)</f>
        <v>2.3852000000000002</v>
      </c>
      <c r="T1509" s="44">
        <f t="shared" si="164"/>
        <v>17.125560999944316</v>
      </c>
      <c r="U1509" s="88">
        <f t="shared" si="165"/>
        <v>35.050966680669347</v>
      </c>
      <c r="V1509" s="91">
        <f t="shared" si="166"/>
        <v>35.050966680669347</v>
      </c>
    </row>
    <row r="1510" spans="1:22" ht="16">
      <c r="A1510" s="35">
        <v>2019</v>
      </c>
      <c r="B1510" s="36">
        <v>43543</v>
      </c>
      <c r="C1510" s="38" t="s">
        <v>380</v>
      </c>
      <c r="D1510" s="38" t="s">
        <v>367</v>
      </c>
      <c r="E1510" s="12">
        <v>6</v>
      </c>
      <c r="F1510" s="37">
        <v>0.47986111111111102</v>
      </c>
      <c r="G1510" s="12">
        <v>29</v>
      </c>
      <c r="H1510" s="38" t="s">
        <v>274</v>
      </c>
      <c r="I1510" s="38" t="str">
        <f>VLOOKUP(H1510,'Species List'!A$2:J$202,2,0)</f>
        <v>Princess Parrotfish</v>
      </c>
      <c r="J1510" s="38" t="str">
        <f>VLOOKUP(H1510,'Species List'!A$2:J$202,3,0)</f>
        <v>Scarus taeniopterus</v>
      </c>
      <c r="K1510" s="38" t="str">
        <f>VLOOKUP(H1510,'Species List'!A$2:J$202,4,0)</f>
        <v>Scaridae</v>
      </c>
      <c r="L1510" s="38" t="str">
        <f>VLOOKUP(H1510,'Species List'!A$2:J$202,5,0)</f>
        <v>Herbivore</v>
      </c>
      <c r="M1510" s="60">
        <v>14</v>
      </c>
      <c r="N1510" s="60">
        <v>1</v>
      </c>
      <c r="O1510" s="60" t="s">
        <v>368</v>
      </c>
      <c r="P1510" s="44">
        <f>VLOOKUP(H1510,'Species List'!A$2:J$202,6,0)</f>
        <v>3.3500000000000002E-2</v>
      </c>
      <c r="Q1510" s="44">
        <f>VLOOKUP(H1510,'Species List'!A$2:J$202,7,0)</f>
        <v>2.7086000000000001</v>
      </c>
      <c r="R1510" s="44">
        <f>VLOOKUP(H1510,'Species List'!A$2:J$202,8,0)</f>
        <v>-3.2256999999999998</v>
      </c>
      <c r="S1510" s="44">
        <f>VLOOKUP(H1510,'Species List'!A$2:J$202,9,0)</f>
        <v>2.3852000000000002</v>
      </c>
      <c r="T1510" s="44">
        <f t="shared" si="164"/>
        <v>42.603688875365265</v>
      </c>
      <c r="U1510" s="88">
        <f t="shared" si="165"/>
        <v>78.206813423753971</v>
      </c>
      <c r="V1510" s="91">
        <f t="shared" si="166"/>
        <v>78.206813423753971</v>
      </c>
    </row>
    <row r="1511" spans="1:22" ht="16">
      <c r="A1511" s="35">
        <v>2019</v>
      </c>
      <c r="B1511" s="36">
        <v>43543</v>
      </c>
      <c r="C1511" s="38" t="s">
        <v>380</v>
      </c>
      <c r="D1511" s="38" t="s">
        <v>367</v>
      </c>
      <c r="E1511" s="12">
        <v>6</v>
      </c>
      <c r="F1511" s="37">
        <v>0.47986111111111102</v>
      </c>
      <c r="G1511" s="12">
        <v>29</v>
      </c>
      <c r="H1511" s="38" t="s">
        <v>302</v>
      </c>
      <c r="I1511" s="38" t="str">
        <f>VLOOKUP(H1511,'Species List'!A$2:J$202,2,0)</f>
        <v>Stoplight Parrotfish</v>
      </c>
      <c r="J1511" s="38" t="str">
        <f>VLOOKUP(H1511,'Species List'!A$2:J$202,3,0)</f>
        <v>Sparisoma viride</v>
      </c>
      <c r="K1511" s="38" t="str">
        <f>VLOOKUP(H1511,'Species List'!A$2:J$202,4,0)</f>
        <v>Scaridae</v>
      </c>
      <c r="L1511" s="38" t="str">
        <f>VLOOKUP(H1511,'Species List'!A$2:J$202,5,0)</f>
        <v>Herbivore</v>
      </c>
      <c r="M1511" s="60">
        <v>28</v>
      </c>
      <c r="N1511" s="60">
        <v>1</v>
      </c>
      <c r="O1511" s="60" t="s">
        <v>369</v>
      </c>
      <c r="P1511" s="44">
        <f>VLOOKUP(H1511,'Species List'!A$2:J$202,6,0)</f>
        <v>1.38E-2</v>
      </c>
      <c r="Q1511" s="44">
        <f>VLOOKUP(H1511,'Species List'!A$2:J$202,7,0)</f>
        <v>3.04</v>
      </c>
      <c r="R1511" s="44">
        <f>VLOOKUP(H1511,'Species List'!A$2:J$202,8,0)</f>
        <v>-4.4317000000000002</v>
      </c>
      <c r="S1511" s="44">
        <f>VLOOKUP(H1511,'Species List'!A$2:J$202,9,0)</f>
        <v>2.9051</v>
      </c>
      <c r="T1511" s="44">
        <f t="shared" si="164"/>
        <v>346.13020666687913</v>
      </c>
      <c r="U1511" s="88">
        <f t="shared" si="165"/>
        <v>475.92530495067058</v>
      </c>
      <c r="V1511" s="91">
        <f t="shared" si="166"/>
        <v>475.92530495067058</v>
      </c>
    </row>
    <row r="1512" spans="1:22" ht="16">
      <c r="A1512" s="35">
        <v>2019</v>
      </c>
      <c r="B1512" s="36">
        <v>43543</v>
      </c>
      <c r="C1512" s="38" t="s">
        <v>380</v>
      </c>
      <c r="D1512" s="38" t="s">
        <v>367</v>
      </c>
      <c r="E1512" s="12">
        <v>6</v>
      </c>
      <c r="F1512" s="37">
        <v>0.47986111111111102</v>
      </c>
      <c r="G1512" s="12">
        <v>29</v>
      </c>
      <c r="H1512" s="38" t="s">
        <v>277</v>
      </c>
      <c r="I1512" s="38" t="str">
        <f>VLOOKUP(H1512,'Species List'!A$2:J$202,2,0)</f>
        <v>Queen Parrotfish</v>
      </c>
      <c r="J1512" s="38" t="str">
        <f>VLOOKUP(H1512,'Species List'!A$2:J$202,3,0)</f>
        <v>Scarus vetula</v>
      </c>
      <c r="K1512" s="38" t="str">
        <f>VLOOKUP(H1512,'Species List'!A$2:J$202,4,0)</f>
        <v>Scaridae</v>
      </c>
      <c r="L1512" s="38" t="str">
        <f>VLOOKUP(H1512,'Species List'!A$2:J$202,5,0)</f>
        <v>Herbivore</v>
      </c>
      <c r="M1512" s="60">
        <v>22</v>
      </c>
      <c r="N1512" s="60">
        <v>1</v>
      </c>
      <c r="O1512" s="60" t="s">
        <v>368</v>
      </c>
      <c r="P1512" s="44">
        <f>VLOOKUP(H1512,'Species List'!A$2:J$202,6,0)</f>
        <v>1.38E-2</v>
      </c>
      <c r="Q1512" s="44">
        <f>VLOOKUP(H1512,'Species List'!A$2:J$202,7,0)</f>
        <v>3.03</v>
      </c>
      <c r="R1512" s="44">
        <f>VLOOKUP(H1512,'Species List'!A$2:J$202,8,0)</f>
        <v>-5.0162000000000004</v>
      </c>
      <c r="S1512" s="44">
        <f>VLOOKUP(H1512,'Species List'!A$2:J$202,9,0)</f>
        <v>3.1109</v>
      </c>
      <c r="T1512" s="44">
        <f t="shared" si="164"/>
        <v>161.22033130764439</v>
      </c>
      <c r="U1512" s="88">
        <f t="shared" si="165"/>
        <v>186.5703893135852</v>
      </c>
      <c r="V1512" s="91">
        <f t="shared" si="166"/>
        <v>186.5703893135852</v>
      </c>
    </row>
    <row r="1513" spans="1:22" ht="16">
      <c r="A1513" s="35">
        <v>2019</v>
      </c>
      <c r="B1513" s="36">
        <v>43543</v>
      </c>
      <c r="C1513" s="38" t="s">
        <v>380</v>
      </c>
      <c r="D1513" s="38" t="s">
        <v>367</v>
      </c>
      <c r="E1513" s="12">
        <v>6</v>
      </c>
      <c r="F1513" s="37">
        <v>0.47986111111111102</v>
      </c>
      <c r="G1513" s="12">
        <v>29</v>
      </c>
      <c r="H1513" s="38" t="s">
        <v>293</v>
      </c>
      <c r="I1513" s="38" t="str">
        <f>VLOOKUP(H1513,'Species List'!A$2:J$202,2,0)</f>
        <v>Smooth Trunkfish</v>
      </c>
      <c r="J1513" s="38" t="str">
        <f>VLOOKUP(H1513,'Species List'!A$2:J$202,3,0)</f>
        <v>Lactophyrs triqueter</v>
      </c>
      <c r="K1513" s="38" t="str">
        <f>VLOOKUP(H1513,'Species List'!A$2:J$202,4,0)</f>
        <v>Ostraciidae</v>
      </c>
      <c r="L1513" s="38" t="str">
        <f>VLOOKUP(H1513,'Species List'!A$2:J$202,5,0)</f>
        <v>Omnivore</v>
      </c>
      <c r="M1513" s="60">
        <v>12</v>
      </c>
      <c r="N1513" s="60">
        <v>1</v>
      </c>
      <c r="O1513" s="60"/>
      <c r="P1513" s="44">
        <f>VLOOKUP(H1513,'Species List'!A$2:J$202,6,0)</f>
        <v>4.8980000000000003E-2</v>
      </c>
      <c r="Q1513" s="44">
        <f>VLOOKUP(H1513,'Species List'!A$2:J$202,7,0)</f>
        <v>2.78</v>
      </c>
      <c r="R1513" s="44" t="str">
        <f>VLOOKUP(H1513,'Species List'!A$2:J$202,8,0)</f>
        <v>NA</v>
      </c>
      <c r="S1513" s="44" t="str">
        <f>VLOOKUP(H1513,'Species List'!A$2:J$202,9,0)</f>
        <v>NA</v>
      </c>
      <c r="T1513" s="44">
        <f t="shared" si="164"/>
        <v>48.993971452134353</v>
      </c>
      <c r="U1513" s="87" t="s">
        <v>450</v>
      </c>
      <c r="V1513" s="91">
        <f t="shared" ref="V1513:V1529" si="167">N1513*T1513</f>
        <v>48.993971452134353</v>
      </c>
    </row>
    <row r="1514" spans="1:22" ht="16">
      <c r="A1514" s="35">
        <v>2019</v>
      </c>
      <c r="B1514" s="36">
        <v>43543</v>
      </c>
      <c r="C1514" s="38" t="s">
        <v>380</v>
      </c>
      <c r="D1514" s="38" t="s">
        <v>367</v>
      </c>
      <c r="E1514" s="12">
        <v>6</v>
      </c>
      <c r="F1514" s="37">
        <v>0.47986111111111102</v>
      </c>
      <c r="G1514" s="12">
        <v>29</v>
      </c>
      <c r="H1514" s="38" t="s">
        <v>242</v>
      </c>
      <c r="I1514" s="38" t="str">
        <f>VLOOKUP(H1514,'Species List'!A$2:J$202,2,0)</f>
        <v xml:space="preserve">Sharp-nose puffer </v>
      </c>
      <c r="J1514" s="38" t="str">
        <f>VLOOKUP(H1514,'Species List'!A$2:J$202,3,0)</f>
        <v>Canthigaster rostrata</v>
      </c>
      <c r="K1514" s="38" t="str">
        <f>VLOOKUP(H1514,'Species List'!A$2:J$202,4,0)</f>
        <v>Tetraodontidae</v>
      </c>
      <c r="L1514" s="38" t="str">
        <f>VLOOKUP(H1514,'Species List'!A$2:J$202,5,0)</f>
        <v>Omnivore</v>
      </c>
      <c r="M1514" s="60">
        <v>3</v>
      </c>
      <c r="N1514" s="60">
        <v>1</v>
      </c>
      <c r="O1514" s="60"/>
      <c r="P1514" s="44">
        <f>VLOOKUP(H1514,'Species List'!A$2:J$202,6,0)</f>
        <v>2.239E-2</v>
      </c>
      <c r="Q1514" s="44">
        <f>VLOOKUP(H1514,'Species List'!A$2:J$202,7,0)</f>
        <v>2.96</v>
      </c>
      <c r="R1514" s="44" t="str">
        <f>VLOOKUP(H1514,'Species List'!A$2:J$202,8,0)</f>
        <v>NA</v>
      </c>
      <c r="S1514" s="44" t="str">
        <f>VLOOKUP(H1514,'Species List'!A$2:J$202,9,0)</f>
        <v>NA</v>
      </c>
      <c r="T1514" s="44">
        <f t="shared" si="164"/>
        <v>0.57853948885208784</v>
      </c>
      <c r="U1514" s="87" t="s">
        <v>450</v>
      </c>
      <c r="V1514" s="91">
        <f t="shared" si="167"/>
        <v>0.57853948885208784</v>
      </c>
    </row>
    <row r="1515" spans="1:22" ht="16">
      <c r="A1515" s="35">
        <v>2019</v>
      </c>
      <c r="B1515" s="36">
        <v>43543</v>
      </c>
      <c r="C1515" s="38" t="s">
        <v>380</v>
      </c>
      <c r="D1515" s="38" t="s">
        <v>367</v>
      </c>
      <c r="E1515" s="12">
        <v>6</v>
      </c>
      <c r="F1515" s="37">
        <v>0.47986111111111102</v>
      </c>
      <c r="G1515" s="12">
        <v>29</v>
      </c>
      <c r="H1515" s="38" t="s">
        <v>242</v>
      </c>
      <c r="I1515" s="38" t="str">
        <f>VLOOKUP(H1515,'Species List'!A$2:J$202,2,0)</f>
        <v xml:space="preserve">Sharp-nose puffer </v>
      </c>
      <c r="J1515" s="38" t="str">
        <f>VLOOKUP(H1515,'Species List'!A$2:J$202,3,0)</f>
        <v>Canthigaster rostrata</v>
      </c>
      <c r="K1515" s="38" t="str">
        <f>VLOOKUP(H1515,'Species List'!A$2:J$202,4,0)</f>
        <v>Tetraodontidae</v>
      </c>
      <c r="L1515" s="38" t="str">
        <f>VLOOKUP(H1515,'Species List'!A$2:J$202,5,0)</f>
        <v>Omnivore</v>
      </c>
      <c r="M1515" s="60">
        <v>5</v>
      </c>
      <c r="N1515" s="60">
        <v>2</v>
      </c>
      <c r="O1515" s="60"/>
      <c r="P1515" s="44">
        <f>VLOOKUP(H1515,'Species List'!A$2:J$202,6,0)</f>
        <v>2.239E-2</v>
      </c>
      <c r="Q1515" s="44">
        <f>VLOOKUP(H1515,'Species List'!A$2:J$202,7,0)</f>
        <v>2.96</v>
      </c>
      <c r="R1515" s="44" t="str">
        <f>VLOOKUP(H1515,'Species List'!A$2:J$202,8,0)</f>
        <v>NA</v>
      </c>
      <c r="S1515" s="44" t="str">
        <f>VLOOKUP(H1515,'Species List'!A$2:J$202,9,0)</f>
        <v>NA</v>
      </c>
      <c r="T1515" s="44">
        <f t="shared" si="164"/>
        <v>2.6242506075131411</v>
      </c>
      <c r="U1515" s="87" t="s">
        <v>450</v>
      </c>
      <c r="V1515" s="91">
        <f t="shared" si="167"/>
        <v>5.2485012150262822</v>
      </c>
    </row>
    <row r="1516" spans="1:22" ht="16">
      <c r="A1516" s="35">
        <v>2019</v>
      </c>
      <c r="B1516" s="36">
        <v>43543</v>
      </c>
      <c r="C1516" s="38" t="s">
        <v>380</v>
      </c>
      <c r="D1516" s="38" t="s">
        <v>367</v>
      </c>
      <c r="E1516" s="12">
        <v>6</v>
      </c>
      <c r="F1516" s="37">
        <v>0.47986111111111102</v>
      </c>
      <c r="G1516" s="12">
        <v>29</v>
      </c>
      <c r="H1516" s="38" t="s">
        <v>378</v>
      </c>
      <c r="I1516" s="38" t="str">
        <f>VLOOKUP(H1516,'Species List'!A$2:J$202,2,0)</f>
        <v>Orangespotted Filefish</v>
      </c>
      <c r="J1516" s="38" t="str">
        <f>VLOOKUP(H1516,'Species List'!A$2:J$202,3,0)</f>
        <v>Cantherhines pullus</v>
      </c>
      <c r="K1516" s="38" t="str">
        <f>VLOOKUP(H1516,'Species List'!A$2:J$202,4,0)</f>
        <v>Monacanthidae</v>
      </c>
      <c r="L1516" s="38" t="str">
        <f>VLOOKUP(H1516,'Species List'!A$2:J$202,5,0)</f>
        <v>Omnivore</v>
      </c>
      <c r="M1516" s="60">
        <v>10</v>
      </c>
      <c r="N1516" s="60">
        <v>1</v>
      </c>
      <c r="O1516" s="60"/>
      <c r="P1516" s="44">
        <f>VLOOKUP(H1516,'Species List'!A$2:J$202,6,0)</f>
        <v>2.291E-2</v>
      </c>
      <c r="Q1516" s="44">
        <f>VLOOKUP(H1516,'Species List'!A$2:J$202,7,0)</f>
        <v>2.87</v>
      </c>
      <c r="R1516" s="44" t="str">
        <f>VLOOKUP(H1516,'Species List'!A$2:J$202,8,0)</f>
        <v>NA</v>
      </c>
      <c r="S1516" s="44" t="str">
        <f>VLOOKUP(H1516,'Species List'!A$2:J$202,9,0)</f>
        <v>NA</v>
      </c>
      <c r="T1516" s="44">
        <f t="shared" si="164"/>
        <v>16.983417628204037</v>
      </c>
      <c r="U1516" s="87" t="s">
        <v>450</v>
      </c>
      <c r="V1516" s="91">
        <f t="shared" si="167"/>
        <v>16.983417628204037</v>
      </c>
    </row>
    <row r="1517" spans="1:22" ht="16">
      <c r="A1517" s="35">
        <v>2019</v>
      </c>
      <c r="B1517" s="36">
        <v>43543</v>
      </c>
      <c r="C1517" s="38" t="s">
        <v>380</v>
      </c>
      <c r="D1517" s="38" t="s">
        <v>367</v>
      </c>
      <c r="E1517" s="12">
        <v>7</v>
      </c>
      <c r="F1517" s="37">
        <v>0.61180555555555605</v>
      </c>
      <c r="G1517" s="12">
        <v>30</v>
      </c>
      <c r="H1517" s="38" t="s">
        <v>286</v>
      </c>
      <c r="I1517" s="38" t="str">
        <f>VLOOKUP(H1517,'Species List'!A$2:J$202,2,0)</f>
        <v>Schoolmaster snapper</v>
      </c>
      <c r="J1517" s="38" t="str">
        <f>VLOOKUP(H1517,'Species List'!A$2:J$202,3,0)</f>
        <v>Lutjanus apodus</v>
      </c>
      <c r="K1517" s="38" t="str">
        <f>VLOOKUP(H1517,'Species List'!A$2:J$202,4,0)</f>
        <v>Lutjanidae</v>
      </c>
      <c r="L1517" s="38" t="str">
        <f>VLOOKUP(H1517,'Species List'!A$2:J$202,5,0)</f>
        <v>Carnivore</v>
      </c>
      <c r="M1517" s="60">
        <v>34</v>
      </c>
      <c r="N1517" s="60">
        <v>1</v>
      </c>
      <c r="O1517" s="60"/>
      <c r="P1517" s="44">
        <f>VLOOKUP(H1517,'Species List'!A$2:J$202,6,0)</f>
        <v>1.413E-2</v>
      </c>
      <c r="Q1517" s="44">
        <f>VLOOKUP(H1517,'Species List'!A$2:J$202,7,0)</f>
        <v>2.98</v>
      </c>
      <c r="R1517" s="44" t="str">
        <f>VLOOKUP(H1517,'Species List'!A$2:J$202,8,0)</f>
        <v>NA</v>
      </c>
      <c r="S1517" s="44" t="str">
        <f>VLOOKUP(H1517,'Species List'!A$2:J$202,9,0)</f>
        <v>NA</v>
      </c>
      <c r="T1517" s="44">
        <f t="shared" si="164"/>
        <v>517.5464507788447</v>
      </c>
      <c r="U1517" s="87" t="s">
        <v>450</v>
      </c>
      <c r="V1517" s="91">
        <f t="shared" si="167"/>
        <v>517.5464507788447</v>
      </c>
    </row>
    <row r="1518" spans="1:22" ht="16">
      <c r="A1518" s="35">
        <v>2019</v>
      </c>
      <c r="B1518" s="36">
        <v>43543</v>
      </c>
      <c r="C1518" s="38" t="s">
        <v>380</v>
      </c>
      <c r="D1518" s="38" t="s">
        <v>367</v>
      </c>
      <c r="E1518" s="12">
        <v>7</v>
      </c>
      <c r="F1518" s="37">
        <v>0.61180555555555605</v>
      </c>
      <c r="G1518" s="12">
        <v>30</v>
      </c>
      <c r="H1518" s="38" t="s">
        <v>268</v>
      </c>
      <c r="I1518" s="38" t="str">
        <f>VLOOKUP(H1518,'Species List'!A$2:J$202,2,0)</f>
        <v>Mahogany Snapper</v>
      </c>
      <c r="J1518" s="38" t="str">
        <f>VLOOKUP(H1518,'Species List'!A$2:J$202,3,0)</f>
        <v>Lutjanus mahogoni</v>
      </c>
      <c r="K1518" s="38" t="str">
        <f>VLOOKUP(H1518,'Species List'!A$2:J$202,4,0)</f>
        <v>Lutjanidae</v>
      </c>
      <c r="L1518" s="38" t="str">
        <f>VLOOKUP(H1518,'Species List'!A$2:J$202,5,0)</f>
        <v>Carnivore</v>
      </c>
      <c r="M1518" s="60">
        <v>23</v>
      </c>
      <c r="N1518" s="60">
        <v>1</v>
      </c>
      <c r="O1518" s="60"/>
      <c r="P1518" s="44">
        <f>VLOOKUP(H1518,'Species List'!A$2:J$202,6,0)</f>
        <v>1.6979999999999999E-2</v>
      </c>
      <c r="Q1518" s="44">
        <f>VLOOKUP(H1518,'Species List'!A$2:J$202,7,0)</f>
        <v>2.96</v>
      </c>
      <c r="R1518" s="44" t="str">
        <f>VLOOKUP(H1518,'Species List'!A$2:J$202,8,0)</f>
        <v>NA</v>
      </c>
      <c r="S1518" s="44" t="str">
        <f>VLOOKUP(H1518,'Species List'!A$2:J$202,9,0)</f>
        <v>NA</v>
      </c>
      <c r="T1518" s="44">
        <f t="shared" si="164"/>
        <v>182.24351386755112</v>
      </c>
      <c r="U1518" s="87" t="s">
        <v>450</v>
      </c>
      <c r="V1518" s="91">
        <f t="shared" si="167"/>
        <v>182.24351386755112</v>
      </c>
    </row>
    <row r="1519" spans="1:22" ht="16">
      <c r="A1519" s="35">
        <v>2019</v>
      </c>
      <c r="B1519" s="36">
        <v>43543</v>
      </c>
      <c r="C1519" s="38" t="s">
        <v>380</v>
      </c>
      <c r="D1519" s="38" t="s">
        <v>367</v>
      </c>
      <c r="E1519" s="12">
        <v>7</v>
      </c>
      <c r="F1519" s="37">
        <v>0.61180555555555605</v>
      </c>
      <c r="G1519" s="12">
        <v>30</v>
      </c>
      <c r="H1519" s="38" t="s">
        <v>238</v>
      </c>
      <c r="I1519" s="38" t="str">
        <f>VLOOKUP(H1519,'Species List'!A$2:J$202,2,0)</f>
        <v>Bluehead Wrasse</v>
      </c>
      <c r="J1519" s="38" t="str">
        <f>VLOOKUP(H1519,'Species List'!A$2:J$202,3,0)</f>
        <v>Thalassoma bifasciatum</v>
      </c>
      <c r="K1519" s="38" t="str">
        <f>VLOOKUP(H1519,'Species List'!A$2:J$202,4,0)</f>
        <v>Labridae</v>
      </c>
      <c r="L1519" s="38" t="str">
        <f>VLOOKUP(H1519,'Species List'!A$2:J$202,5,0)</f>
        <v>Carnivore</v>
      </c>
      <c r="M1519" s="60">
        <v>6</v>
      </c>
      <c r="N1519" s="60">
        <v>3</v>
      </c>
      <c r="O1519" s="60"/>
      <c r="P1519" s="44">
        <f>VLOOKUP(H1519,'Species List'!A$2:J$202,6,0)</f>
        <v>8.9099999999999995E-3</v>
      </c>
      <c r="Q1519" s="44">
        <f>VLOOKUP(H1519,'Species List'!A$2:J$202,7,0)</f>
        <v>3.01</v>
      </c>
      <c r="R1519" s="44" t="str">
        <f>VLOOKUP(H1519,'Species List'!A$2:J$202,8,0)</f>
        <v>NA</v>
      </c>
      <c r="S1519" s="44" t="str">
        <f>VLOOKUP(H1519,'Species List'!A$2:J$202,9,0)</f>
        <v>NA</v>
      </c>
      <c r="T1519" s="44">
        <f t="shared" si="164"/>
        <v>1.9593542699963782</v>
      </c>
      <c r="U1519" s="87" t="s">
        <v>450</v>
      </c>
      <c r="V1519" s="91">
        <f t="shared" si="167"/>
        <v>5.8780628099891343</v>
      </c>
    </row>
    <row r="1520" spans="1:22" ht="16">
      <c r="A1520" s="35">
        <v>2019</v>
      </c>
      <c r="B1520" s="36">
        <v>43543</v>
      </c>
      <c r="C1520" s="38" t="s">
        <v>380</v>
      </c>
      <c r="D1520" s="38" t="s">
        <v>367</v>
      </c>
      <c r="E1520" s="12">
        <v>7</v>
      </c>
      <c r="F1520" s="37">
        <v>0.61180555555555605</v>
      </c>
      <c r="G1520" s="12">
        <v>30</v>
      </c>
      <c r="H1520" s="38" t="s">
        <v>310</v>
      </c>
      <c r="I1520" s="38" t="str">
        <f>VLOOKUP(H1520,'Species List'!A$2:J$202,2,0)</f>
        <v>Yellowhead Wrasse</v>
      </c>
      <c r="J1520" s="38" t="str">
        <f>VLOOKUP(H1520,'Species List'!A$2:J$202,3,0)</f>
        <v>Halichoeres garnoti</v>
      </c>
      <c r="K1520" s="38" t="str">
        <f>VLOOKUP(H1520,'Species List'!A$2:J$202,4,0)</f>
        <v>Labridae</v>
      </c>
      <c r="L1520" s="38" t="str">
        <f>VLOOKUP(H1520,'Species List'!A$2:J$202,5,0)</f>
        <v>Carnivore</v>
      </c>
      <c r="M1520" s="60">
        <v>5</v>
      </c>
      <c r="N1520" s="60">
        <v>1</v>
      </c>
      <c r="O1520" s="60"/>
      <c r="P1520" s="44">
        <f>VLOOKUP(H1520,'Species List'!A$2:J$202,6,0)</f>
        <v>0.01</v>
      </c>
      <c r="Q1520" s="44">
        <f>VLOOKUP(H1520,'Species List'!A$2:J$202,7,0)</f>
        <v>3.13</v>
      </c>
      <c r="R1520" s="44" t="str">
        <f>VLOOKUP(H1520,'Species List'!A$2:J$202,8,0)</f>
        <v>NA</v>
      </c>
      <c r="S1520" s="44" t="str">
        <f>VLOOKUP(H1520,'Species List'!A$2:J$202,9,0)</f>
        <v>NA</v>
      </c>
      <c r="T1520" s="44">
        <f t="shared" si="164"/>
        <v>1.540905884130453</v>
      </c>
      <c r="U1520" s="87" t="s">
        <v>450</v>
      </c>
      <c r="V1520" s="91">
        <f t="shared" si="167"/>
        <v>1.540905884130453</v>
      </c>
    </row>
    <row r="1521" spans="1:22" ht="16">
      <c r="A1521" s="35">
        <v>2019</v>
      </c>
      <c r="B1521" s="36">
        <v>43543</v>
      </c>
      <c r="C1521" s="38" t="s">
        <v>380</v>
      </c>
      <c r="D1521" s="38" t="s">
        <v>367</v>
      </c>
      <c r="E1521" s="12">
        <v>7</v>
      </c>
      <c r="F1521" s="37">
        <v>0.61180555555555605</v>
      </c>
      <c r="G1521" s="12">
        <v>30</v>
      </c>
      <c r="H1521" s="38" t="s">
        <v>310</v>
      </c>
      <c r="I1521" s="38" t="str">
        <f>VLOOKUP(H1521,'Species List'!A$2:J$202,2,0)</f>
        <v>Yellowhead Wrasse</v>
      </c>
      <c r="J1521" s="38" t="str">
        <f>VLOOKUP(H1521,'Species List'!A$2:J$202,3,0)</f>
        <v>Halichoeres garnoti</v>
      </c>
      <c r="K1521" s="38" t="str">
        <f>VLOOKUP(H1521,'Species List'!A$2:J$202,4,0)</f>
        <v>Labridae</v>
      </c>
      <c r="L1521" s="38" t="str">
        <f>VLOOKUP(H1521,'Species List'!A$2:J$202,5,0)</f>
        <v>Carnivore</v>
      </c>
      <c r="M1521" s="60">
        <v>7</v>
      </c>
      <c r="N1521" s="60">
        <v>1</v>
      </c>
      <c r="O1521" s="60"/>
      <c r="P1521" s="44">
        <f>VLOOKUP(H1521,'Species List'!A$2:J$202,6,0)</f>
        <v>0.01</v>
      </c>
      <c r="Q1521" s="44">
        <f>VLOOKUP(H1521,'Species List'!A$2:J$202,7,0)</f>
        <v>3.13</v>
      </c>
      <c r="R1521" s="44" t="str">
        <f>VLOOKUP(H1521,'Species List'!A$2:J$202,8,0)</f>
        <v>NA</v>
      </c>
      <c r="S1521" s="44" t="str">
        <f>VLOOKUP(H1521,'Species List'!A$2:J$202,9,0)</f>
        <v>NA</v>
      </c>
      <c r="T1521" s="44">
        <f t="shared" si="164"/>
        <v>4.4172996945205609</v>
      </c>
      <c r="U1521" s="87" t="s">
        <v>450</v>
      </c>
      <c r="V1521" s="91">
        <f t="shared" si="167"/>
        <v>4.4172996945205609</v>
      </c>
    </row>
    <row r="1522" spans="1:22" ht="16">
      <c r="A1522" s="35">
        <v>2019</v>
      </c>
      <c r="B1522" s="36">
        <v>43543</v>
      </c>
      <c r="C1522" s="38" t="s">
        <v>380</v>
      </c>
      <c r="D1522" s="38" t="s">
        <v>367</v>
      </c>
      <c r="E1522" s="12">
        <v>7</v>
      </c>
      <c r="F1522" s="37">
        <v>0.61180555555555605</v>
      </c>
      <c r="G1522" s="12">
        <v>30</v>
      </c>
      <c r="H1522" s="38" t="s">
        <v>238</v>
      </c>
      <c r="I1522" s="38" t="str">
        <f>VLOOKUP(H1522,'Species List'!A$2:J$202,2,0)</f>
        <v>Bluehead Wrasse</v>
      </c>
      <c r="J1522" s="38" t="str">
        <f>VLOOKUP(H1522,'Species List'!A$2:J$202,3,0)</f>
        <v>Thalassoma bifasciatum</v>
      </c>
      <c r="K1522" s="38" t="str">
        <f>VLOOKUP(H1522,'Species List'!A$2:J$202,4,0)</f>
        <v>Labridae</v>
      </c>
      <c r="L1522" s="38" t="str">
        <f>VLOOKUP(H1522,'Species List'!A$2:J$202,5,0)</f>
        <v>Carnivore</v>
      </c>
      <c r="M1522" s="60">
        <v>6</v>
      </c>
      <c r="N1522" s="60">
        <v>10</v>
      </c>
      <c r="O1522" s="60"/>
      <c r="P1522" s="44">
        <f>VLOOKUP(H1522,'Species List'!A$2:J$202,6,0)</f>
        <v>8.9099999999999995E-3</v>
      </c>
      <c r="Q1522" s="44">
        <f>VLOOKUP(H1522,'Species List'!A$2:J$202,7,0)</f>
        <v>3.01</v>
      </c>
      <c r="R1522" s="44" t="str">
        <f>VLOOKUP(H1522,'Species List'!A$2:J$202,8,0)</f>
        <v>NA</v>
      </c>
      <c r="S1522" s="44" t="str">
        <f>VLOOKUP(H1522,'Species List'!A$2:J$202,9,0)</f>
        <v>NA</v>
      </c>
      <c r="T1522" s="44">
        <f t="shared" si="164"/>
        <v>1.9593542699963782</v>
      </c>
      <c r="U1522" s="87" t="s">
        <v>450</v>
      </c>
      <c r="V1522" s="91">
        <f t="shared" si="167"/>
        <v>19.593542699963781</v>
      </c>
    </row>
    <row r="1523" spans="1:22" ht="16">
      <c r="A1523" s="35">
        <v>2019</v>
      </c>
      <c r="B1523" s="36">
        <v>43543</v>
      </c>
      <c r="C1523" s="38" t="s">
        <v>380</v>
      </c>
      <c r="D1523" s="38" t="s">
        <v>367</v>
      </c>
      <c r="E1523" s="12">
        <v>7</v>
      </c>
      <c r="F1523" s="37">
        <v>0.61180555555555605</v>
      </c>
      <c r="G1523" s="12">
        <v>30</v>
      </c>
      <c r="H1523" s="38" t="s">
        <v>256</v>
      </c>
      <c r="I1523" s="38" t="str">
        <f>VLOOKUP(H1523,'Species List'!A$2:J$202,2,0)</f>
        <v>Graysby</v>
      </c>
      <c r="J1523" s="38" t="str">
        <f>VLOOKUP(H1523,'Species List'!A$2:J$202,3,0)</f>
        <v>Cephalopholis cruentata</v>
      </c>
      <c r="K1523" s="38" t="str">
        <f>VLOOKUP(H1523,'Species List'!A$2:J$202,4,0)</f>
        <v>Serranidae</v>
      </c>
      <c r="L1523" s="38" t="str">
        <f>VLOOKUP(H1523,'Species List'!A$2:J$202,5,0)</f>
        <v>Carnivore</v>
      </c>
      <c r="M1523" s="60">
        <v>8</v>
      </c>
      <c r="N1523" s="60">
        <v>1</v>
      </c>
      <c r="O1523" s="60" t="s">
        <v>375</v>
      </c>
      <c r="P1523" s="44">
        <f>VLOOKUP(H1523,'Species List'!A$2:J$202,6,0)</f>
        <v>1.1220000000000001E-2</v>
      </c>
      <c r="Q1523" s="44">
        <f>VLOOKUP(H1523,'Species List'!A$2:J$202,7,0)</f>
        <v>3.07</v>
      </c>
      <c r="R1523" s="44" t="str">
        <f>VLOOKUP(H1523,'Species List'!A$2:J$202,8,0)</f>
        <v>NA</v>
      </c>
      <c r="S1523" s="44" t="str">
        <f>VLOOKUP(H1523,'Species List'!A$2:J$202,9,0)</f>
        <v>NA</v>
      </c>
      <c r="T1523" s="44">
        <f t="shared" si="164"/>
        <v>6.6447572087896667</v>
      </c>
      <c r="U1523" s="87" t="s">
        <v>450</v>
      </c>
      <c r="V1523" s="91">
        <f t="shared" si="167"/>
        <v>6.6447572087896667</v>
      </c>
    </row>
    <row r="1524" spans="1:22" ht="16">
      <c r="A1524" s="35">
        <v>2019</v>
      </c>
      <c r="B1524" s="36">
        <v>43543</v>
      </c>
      <c r="C1524" s="38" t="s">
        <v>380</v>
      </c>
      <c r="D1524" s="38" t="s">
        <v>367</v>
      </c>
      <c r="E1524" s="12">
        <v>7</v>
      </c>
      <c r="F1524" s="37">
        <v>0.61180555555555605</v>
      </c>
      <c r="G1524" s="12">
        <v>30</v>
      </c>
      <c r="H1524" s="38" t="s">
        <v>286</v>
      </c>
      <c r="I1524" s="38" t="str">
        <f>VLOOKUP(H1524,'Species List'!A$2:J$202,2,0)</f>
        <v>Schoolmaster snapper</v>
      </c>
      <c r="J1524" s="38" t="str">
        <f>VLOOKUP(H1524,'Species List'!A$2:J$202,3,0)</f>
        <v>Lutjanus apodus</v>
      </c>
      <c r="K1524" s="38" t="str">
        <f>VLOOKUP(H1524,'Species List'!A$2:J$202,4,0)</f>
        <v>Lutjanidae</v>
      </c>
      <c r="L1524" s="38" t="str">
        <f>VLOOKUP(H1524,'Species List'!A$2:J$202,5,0)</f>
        <v>Carnivore</v>
      </c>
      <c r="M1524" s="60">
        <v>25</v>
      </c>
      <c r="N1524" s="60">
        <v>1</v>
      </c>
      <c r="O1524" s="60"/>
      <c r="P1524" s="44">
        <f>VLOOKUP(H1524,'Species List'!A$2:J$202,6,0)</f>
        <v>1.413E-2</v>
      </c>
      <c r="Q1524" s="44">
        <f>VLOOKUP(H1524,'Species List'!A$2:J$202,7,0)</f>
        <v>2.98</v>
      </c>
      <c r="R1524" s="44" t="str">
        <f>VLOOKUP(H1524,'Species List'!A$2:J$202,8,0)</f>
        <v>NA</v>
      </c>
      <c r="S1524" s="44" t="str">
        <f>VLOOKUP(H1524,'Species List'!A$2:J$202,9,0)</f>
        <v>NA</v>
      </c>
      <c r="T1524" s="44">
        <f t="shared" si="164"/>
        <v>207.01574968825722</v>
      </c>
      <c r="U1524" s="87" t="s">
        <v>450</v>
      </c>
      <c r="V1524" s="91">
        <f t="shared" si="167"/>
        <v>207.01574968825722</v>
      </c>
    </row>
    <row r="1525" spans="1:22" ht="16">
      <c r="A1525" s="35">
        <v>2019</v>
      </c>
      <c r="B1525" s="36">
        <v>43543</v>
      </c>
      <c r="C1525" s="38" t="s">
        <v>380</v>
      </c>
      <c r="D1525" s="38" t="s">
        <v>367</v>
      </c>
      <c r="E1525" s="12">
        <v>7</v>
      </c>
      <c r="F1525" s="37">
        <v>0.61180555555555605</v>
      </c>
      <c r="G1525" s="12">
        <v>30</v>
      </c>
      <c r="H1525" s="38" t="s">
        <v>233</v>
      </c>
      <c r="I1525" s="38" t="str">
        <f>VLOOKUP(H1525,'Species List'!A$2:J$202,2,0)</f>
        <v>Blackbar soldierfish</v>
      </c>
      <c r="J1525" s="38" t="str">
        <f>VLOOKUP(H1525,'Species List'!A$2:J$202,3,0)</f>
        <v xml:space="preserve">Myripristis jacobus </v>
      </c>
      <c r="K1525" s="38" t="str">
        <f>VLOOKUP(H1525,'Species List'!A$2:J$202,4,0)</f>
        <v>Holocentridae</v>
      </c>
      <c r="L1525" s="38" t="str">
        <f>VLOOKUP(H1525,'Species List'!A$2:J$202,5,0)</f>
        <v>Carnivore</v>
      </c>
      <c r="M1525" s="60">
        <v>17</v>
      </c>
      <c r="N1525" s="60">
        <v>1</v>
      </c>
      <c r="O1525" s="60"/>
      <c r="P1525" s="44">
        <f>VLOOKUP(H1525,'Species List'!A$2:J$202,6,0)</f>
        <v>1.2019999999999999E-2</v>
      </c>
      <c r="Q1525" s="44">
        <f>VLOOKUP(H1525,'Species List'!A$2:J$202,7,0)</f>
        <v>3.06</v>
      </c>
      <c r="R1525" s="44" t="str">
        <f>VLOOKUP(H1525,'Species List'!A$2:J$202,8,0)</f>
        <v>NA</v>
      </c>
      <c r="S1525" s="44" t="str">
        <f>VLOOKUP(H1525,'Species List'!A$2:J$202,9,0)</f>
        <v>NA</v>
      </c>
      <c r="T1525" s="44">
        <f t="shared" si="164"/>
        <v>69.99679693541637</v>
      </c>
      <c r="U1525" s="87" t="s">
        <v>450</v>
      </c>
      <c r="V1525" s="91">
        <f t="shared" si="167"/>
        <v>69.99679693541637</v>
      </c>
    </row>
    <row r="1526" spans="1:22" ht="16">
      <c r="A1526" s="35">
        <v>2019</v>
      </c>
      <c r="B1526" s="36">
        <v>43543</v>
      </c>
      <c r="C1526" s="38" t="s">
        <v>380</v>
      </c>
      <c r="D1526" s="38" t="s">
        <v>367</v>
      </c>
      <c r="E1526" s="12">
        <v>7</v>
      </c>
      <c r="F1526" s="37">
        <v>0.61180555555555605</v>
      </c>
      <c r="G1526" s="12">
        <v>30</v>
      </c>
      <c r="H1526" s="38" t="s">
        <v>310</v>
      </c>
      <c r="I1526" s="38" t="str">
        <f>VLOOKUP(H1526,'Species List'!A$2:J$202,2,0)</f>
        <v>Yellowhead Wrasse</v>
      </c>
      <c r="J1526" s="38" t="str">
        <f>VLOOKUP(H1526,'Species List'!A$2:J$202,3,0)</f>
        <v>Halichoeres garnoti</v>
      </c>
      <c r="K1526" s="38" t="str">
        <f>VLOOKUP(H1526,'Species List'!A$2:J$202,4,0)</f>
        <v>Labridae</v>
      </c>
      <c r="L1526" s="38" t="str">
        <f>VLOOKUP(H1526,'Species List'!A$2:J$202,5,0)</f>
        <v>Carnivore</v>
      </c>
      <c r="M1526" s="60">
        <v>6</v>
      </c>
      <c r="N1526" s="60">
        <v>1</v>
      </c>
      <c r="O1526" s="60"/>
      <c r="P1526" s="44">
        <f>VLOOKUP(H1526,'Species List'!A$2:J$202,6,0)</f>
        <v>0.01</v>
      </c>
      <c r="Q1526" s="44">
        <f>VLOOKUP(H1526,'Species List'!A$2:J$202,7,0)</f>
        <v>3.13</v>
      </c>
      <c r="R1526" s="44" t="str">
        <f>VLOOKUP(H1526,'Species List'!A$2:J$202,8,0)</f>
        <v>NA</v>
      </c>
      <c r="S1526" s="44" t="str">
        <f>VLOOKUP(H1526,'Species List'!A$2:J$202,9,0)</f>
        <v>NA</v>
      </c>
      <c r="T1526" s="44">
        <f t="shared" si="164"/>
        <v>2.7265496699528886</v>
      </c>
      <c r="U1526" s="87" t="s">
        <v>450</v>
      </c>
      <c r="V1526" s="91">
        <f t="shared" si="167"/>
        <v>2.7265496699528886</v>
      </c>
    </row>
    <row r="1527" spans="1:22" ht="16">
      <c r="A1527" s="35">
        <v>2019</v>
      </c>
      <c r="B1527" s="36">
        <v>43543</v>
      </c>
      <c r="C1527" s="38" t="s">
        <v>380</v>
      </c>
      <c r="D1527" s="38" t="s">
        <v>367</v>
      </c>
      <c r="E1527" s="12">
        <v>7</v>
      </c>
      <c r="F1527" s="37">
        <v>0.61180555555555605</v>
      </c>
      <c r="G1527" s="12">
        <v>30</v>
      </c>
      <c r="H1527" s="38" t="s">
        <v>256</v>
      </c>
      <c r="I1527" s="38" t="str">
        <f>VLOOKUP(H1527,'Species List'!A$2:J$202,2,0)</f>
        <v>Graysby</v>
      </c>
      <c r="J1527" s="38" t="str">
        <f>VLOOKUP(H1527,'Species List'!A$2:J$202,3,0)</f>
        <v>Cephalopholis cruentata</v>
      </c>
      <c r="K1527" s="38" t="str">
        <f>VLOOKUP(H1527,'Species List'!A$2:J$202,4,0)</f>
        <v>Serranidae</v>
      </c>
      <c r="L1527" s="38" t="str">
        <f>VLOOKUP(H1527,'Species List'!A$2:J$202,5,0)</f>
        <v>Carnivore</v>
      </c>
      <c r="M1527" s="60">
        <v>12</v>
      </c>
      <c r="N1527" s="60">
        <v>1</v>
      </c>
      <c r="O1527" s="60"/>
      <c r="P1527" s="44">
        <f>VLOOKUP(H1527,'Species List'!A$2:J$202,6,0)</f>
        <v>1.1220000000000001E-2</v>
      </c>
      <c r="Q1527" s="44">
        <f>VLOOKUP(H1527,'Species List'!A$2:J$202,7,0)</f>
        <v>3.07</v>
      </c>
      <c r="R1527" s="44" t="str">
        <f>VLOOKUP(H1527,'Species List'!A$2:J$202,8,0)</f>
        <v>NA</v>
      </c>
      <c r="S1527" s="44" t="str">
        <f>VLOOKUP(H1527,'Species List'!A$2:J$202,9,0)</f>
        <v>NA</v>
      </c>
      <c r="T1527" s="44">
        <f t="shared" si="164"/>
        <v>23.071683335720802</v>
      </c>
      <c r="U1527" s="87" t="s">
        <v>450</v>
      </c>
      <c r="V1527" s="91">
        <f t="shared" si="167"/>
        <v>23.071683335720802</v>
      </c>
    </row>
    <row r="1528" spans="1:22" ht="16">
      <c r="A1528" s="35">
        <v>2019</v>
      </c>
      <c r="B1528" s="36">
        <v>43543</v>
      </c>
      <c r="C1528" s="38" t="s">
        <v>380</v>
      </c>
      <c r="D1528" s="38" t="s">
        <v>367</v>
      </c>
      <c r="E1528" s="12">
        <v>7</v>
      </c>
      <c r="F1528" s="37">
        <v>0.61180555555555605</v>
      </c>
      <c r="G1528" s="12">
        <v>30</v>
      </c>
      <c r="H1528" s="38" t="s">
        <v>310</v>
      </c>
      <c r="I1528" s="38" t="str">
        <f>VLOOKUP(H1528,'Species List'!A$2:J$202,2,0)</f>
        <v>Yellowhead Wrasse</v>
      </c>
      <c r="J1528" s="38" t="str">
        <f>VLOOKUP(H1528,'Species List'!A$2:J$202,3,0)</f>
        <v>Halichoeres garnoti</v>
      </c>
      <c r="K1528" s="38" t="str">
        <f>VLOOKUP(H1528,'Species List'!A$2:J$202,4,0)</f>
        <v>Labridae</v>
      </c>
      <c r="L1528" s="38" t="str">
        <f>VLOOKUP(H1528,'Species List'!A$2:J$202,5,0)</f>
        <v>Carnivore</v>
      </c>
      <c r="M1528" s="60">
        <v>11</v>
      </c>
      <c r="N1528" s="60">
        <v>1</v>
      </c>
      <c r="O1528" s="60"/>
      <c r="P1528" s="44">
        <f>VLOOKUP(H1528,'Species List'!A$2:J$202,6,0)</f>
        <v>0.01</v>
      </c>
      <c r="Q1528" s="44">
        <f>VLOOKUP(H1528,'Species List'!A$2:J$202,7,0)</f>
        <v>3.13</v>
      </c>
      <c r="R1528" s="44" t="str">
        <f>VLOOKUP(H1528,'Species List'!A$2:J$202,8,0)</f>
        <v>NA</v>
      </c>
      <c r="S1528" s="44" t="str">
        <f>VLOOKUP(H1528,'Species List'!A$2:J$202,9,0)</f>
        <v>NA</v>
      </c>
      <c r="T1528" s="44">
        <f t="shared" si="164"/>
        <v>18.17854436970601</v>
      </c>
      <c r="U1528" s="87" t="s">
        <v>450</v>
      </c>
      <c r="V1528" s="91">
        <f t="shared" si="167"/>
        <v>18.17854436970601</v>
      </c>
    </row>
    <row r="1529" spans="1:22" ht="16">
      <c r="A1529" s="35">
        <v>2019</v>
      </c>
      <c r="B1529" s="36">
        <v>43543</v>
      </c>
      <c r="C1529" s="38" t="s">
        <v>380</v>
      </c>
      <c r="D1529" s="38" t="s">
        <v>367</v>
      </c>
      <c r="E1529" s="12">
        <v>7</v>
      </c>
      <c r="F1529" s="37">
        <v>0.61180555555555605</v>
      </c>
      <c r="G1529" s="12">
        <v>30</v>
      </c>
      <c r="H1529" s="38" t="s">
        <v>227</v>
      </c>
      <c r="I1529" s="38" t="str">
        <f>VLOOKUP(H1529,'Species List'!A$2:J$202,2,0)</f>
        <v>Hamlet spp.</v>
      </c>
      <c r="J1529" s="38" t="str">
        <f>VLOOKUP(H1529,'Species List'!A$2:J$202,3,0)</f>
        <v>Hypoplectrus puella</v>
      </c>
      <c r="K1529" s="38" t="str">
        <f>VLOOKUP(H1529,'Species List'!A$2:J$202,4,0)</f>
        <v>Serranidae</v>
      </c>
      <c r="L1529" s="38" t="str">
        <f>VLOOKUP(H1529,'Species List'!A$2:J$202,5,0)</f>
        <v>Carnivore</v>
      </c>
      <c r="M1529" s="60">
        <v>12</v>
      </c>
      <c r="N1529" s="60">
        <v>1</v>
      </c>
      <c r="O1529" s="60"/>
      <c r="P1529" s="44">
        <f>VLOOKUP(H1529,'Species List'!A$2:J$202,6,0)</f>
        <v>1.7780000000000001E-2</v>
      </c>
      <c r="Q1529" s="44">
        <f>VLOOKUP(H1529,'Species List'!A$2:J$202,7,0)</f>
        <v>3.03</v>
      </c>
      <c r="R1529" s="44" t="str">
        <f>VLOOKUP(H1529,'Species List'!A$2:J$202,8,0)</f>
        <v>NA</v>
      </c>
      <c r="S1529" s="44" t="str">
        <f>VLOOKUP(H1529,'Species List'!A$2:J$202,9,0)</f>
        <v>NA</v>
      </c>
      <c r="T1529" s="44">
        <f t="shared" si="164"/>
        <v>33.101748308010208</v>
      </c>
      <c r="U1529" s="87" t="s">
        <v>450</v>
      </c>
      <c r="V1529" s="91">
        <f t="shared" si="167"/>
        <v>33.101748308010208</v>
      </c>
    </row>
    <row r="1530" spans="1:22" ht="16">
      <c r="A1530" s="35">
        <v>2019</v>
      </c>
      <c r="B1530" s="36">
        <v>43543</v>
      </c>
      <c r="C1530" s="38" t="s">
        <v>380</v>
      </c>
      <c r="D1530" s="38" t="s">
        <v>367</v>
      </c>
      <c r="E1530" s="12">
        <v>7</v>
      </c>
      <c r="F1530" s="37">
        <v>0.6118055555555556</v>
      </c>
      <c r="G1530" s="12">
        <v>30</v>
      </c>
      <c r="H1530" s="38" t="s">
        <v>274</v>
      </c>
      <c r="I1530" s="38" t="str">
        <f>VLOOKUP(H1530,'Species List'!A$2:J$202,2,0)</f>
        <v>Princess Parrotfish</v>
      </c>
      <c r="J1530" s="38" t="str">
        <f>VLOOKUP(H1530,'Species List'!A$2:J$202,3,0)</f>
        <v>Scarus taeniopterus</v>
      </c>
      <c r="K1530" s="38" t="str">
        <f>VLOOKUP(H1530,'Species List'!A$2:J$202,4,0)</f>
        <v>Scaridae</v>
      </c>
      <c r="L1530" s="38" t="str">
        <f>VLOOKUP(H1530,'Species List'!A$2:J$202,5,0)</f>
        <v>Herbivore</v>
      </c>
      <c r="M1530" s="60">
        <v>21</v>
      </c>
      <c r="N1530" s="60">
        <v>1</v>
      </c>
      <c r="O1530" s="60" t="s">
        <v>369</v>
      </c>
      <c r="P1530" s="44">
        <f>VLOOKUP(H1530,'Species List'!A$2:J$202,6,0)</f>
        <v>3.3500000000000002E-2</v>
      </c>
      <c r="Q1530" s="44">
        <f>VLOOKUP(H1530,'Species List'!A$2:J$202,7,0)</f>
        <v>2.7086000000000001</v>
      </c>
      <c r="R1530" s="44">
        <f>VLOOKUP(H1530,'Species List'!A$2:J$202,8,0)</f>
        <v>-3.2256999999999998</v>
      </c>
      <c r="S1530" s="44">
        <f>VLOOKUP(H1530,'Species List'!A$2:J$202,9,0)</f>
        <v>2.3852000000000002</v>
      </c>
      <c r="T1530" s="44">
        <f t="shared" si="164"/>
        <v>127.76384956386568</v>
      </c>
      <c r="U1530" s="88">
        <f t="shared" ref="U1530:U1552" si="168">10^(R1530+(S1530*LOG(M1530*10)))</f>
        <v>205.71097462173614</v>
      </c>
      <c r="V1530" s="91">
        <f t="shared" ref="V1530:V1552" si="169">N1530*U1530</f>
        <v>205.71097462173614</v>
      </c>
    </row>
    <row r="1531" spans="1:22" ht="16">
      <c r="A1531" s="35">
        <v>2019</v>
      </c>
      <c r="B1531" s="36">
        <v>43543</v>
      </c>
      <c r="C1531" s="38" t="s">
        <v>380</v>
      </c>
      <c r="D1531" s="38" t="s">
        <v>367</v>
      </c>
      <c r="E1531" s="12">
        <v>7</v>
      </c>
      <c r="F1531" s="37">
        <v>0.6118055555555556</v>
      </c>
      <c r="G1531" s="12">
        <v>30</v>
      </c>
      <c r="H1531" s="38" t="s">
        <v>274</v>
      </c>
      <c r="I1531" s="38" t="str">
        <f>VLOOKUP(H1531,'Species List'!A$2:J$202,2,0)</f>
        <v>Princess Parrotfish</v>
      </c>
      <c r="J1531" s="38" t="str">
        <f>VLOOKUP(H1531,'Species List'!A$2:J$202,3,0)</f>
        <v>Scarus taeniopterus</v>
      </c>
      <c r="K1531" s="38" t="str">
        <f>VLOOKUP(H1531,'Species List'!A$2:J$202,4,0)</f>
        <v>Scaridae</v>
      </c>
      <c r="L1531" s="38" t="str">
        <f>VLOOKUP(H1531,'Species List'!A$2:J$202,5,0)</f>
        <v>Herbivore</v>
      </c>
      <c r="M1531" s="60">
        <v>20</v>
      </c>
      <c r="N1531" s="60">
        <v>1</v>
      </c>
      <c r="O1531" s="60" t="s">
        <v>369</v>
      </c>
      <c r="P1531" s="44">
        <f>VLOOKUP(H1531,'Species List'!A$2:J$202,6,0)</f>
        <v>3.3500000000000002E-2</v>
      </c>
      <c r="Q1531" s="44">
        <f>VLOOKUP(H1531,'Species List'!A$2:J$202,7,0)</f>
        <v>2.7086000000000001</v>
      </c>
      <c r="R1531" s="44">
        <f>VLOOKUP(H1531,'Species List'!A$2:J$202,8,0)</f>
        <v>-3.2256999999999998</v>
      </c>
      <c r="S1531" s="44">
        <f>VLOOKUP(H1531,'Species List'!A$2:J$202,9,0)</f>
        <v>2.3852000000000002</v>
      </c>
      <c r="T1531" s="44">
        <f t="shared" si="164"/>
        <v>111.94756544450011</v>
      </c>
      <c r="U1531" s="88">
        <f t="shared" si="168"/>
        <v>183.11197449783583</v>
      </c>
      <c r="V1531" s="91">
        <f t="shared" si="169"/>
        <v>183.11197449783583</v>
      </c>
    </row>
    <row r="1532" spans="1:22" ht="16">
      <c r="A1532" s="35">
        <v>2019</v>
      </c>
      <c r="B1532" s="36">
        <v>43543</v>
      </c>
      <c r="C1532" s="38" t="s">
        <v>380</v>
      </c>
      <c r="D1532" s="38" t="s">
        <v>367</v>
      </c>
      <c r="E1532" s="12">
        <v>7</v>
      </c>
      <c r="F1532" s="37">
        <v>0.61180555555555605</v>
      </c>
      <c r="G1532" s="12">
        <v>30</v>
      </c>
      <c r="H1532" s="38" t="s">
        <v>302</v>
      </c>
      <c r="I1532" s="38" t="str">
        <f>VLOOKUP(H1532,'Species List'!A$2:J$202,2,0)</f>
        <v>Stoplight Parrotfish</v>
      </c>
      <c r="J1532" s="38" t="str">
        <f>VLOOKUP(H1532,'Species List'!A$2:J$202,3,0)</f>
        <v>Sparisoma viride</v>
      </c>
      <c r="K1532" s="38" t="str">
        <f>VLOOKUP(H1532,'Species List'!A$2:J$202,4,0)</f>
        <v>Scaridae</v>
      </c>
      <c r="L1532" s="38" t="str">
        <f>VLOOKUP(H1532,'Species List'!A$2:J$202,5,0)</f>
        <v>Herbivore</v>
      </c>
      <c r="M1532" s="60">
        <v>32</v>
      </c>
      <c r="N1532" s="60">
        <v>1</v>
      </c>
      <c r="O1532" s="60" t="s">
        <v>369</v>
      </c>
      <c r="P1532" s="44">
        <f>VLOOKUP(H1532,'Species List'!A$2:J$202,6,0)</f>
        <v>1.38E-2</v>
      </c>
      <c r="Q1532" s="44">
        <f>VLOOKUP(H1532,'Species List'!A$2:J$202,7,0)</f>
        <v>3.04</v>
      </c>
      <c r="R1532" s="44">
        <f>VLOOKUP(H1532,'Species List'!A$2:J$202,8,0)</f>
        <v>-4.4317000000000002</v>
      </c>
      <c r="S1532" s="44">
        <f>VLOOKUP(H1532,'Species List'!A$2:J$202,9,0)</f>
        <v>2.9051</v>
      </c>
      <c r="T1532" s="44">
        <f t="shared" si="164"/>
        <v>519.43955821229099</v>
      </c>
      <c r="U1532" s="88">
        <f t="shared" si="168"/>
        <v>701.47339170910243</v>
      </c>
      <c r="V1532" s="91">
        <f t="shared" si="169"/>
        <v>701.47339170910243</v>
      </c>
    </row>
    <row r="1533" spans="1:22" ht="16">
      <c r="A1533" s="35">
        <v>2019</v>
      </c>
      <c r="B1533" s="36">
        <v>43543</v>
      </c>
      <c r="C1533" s="38" t="s">
        <v>380</v>
      </c>
      <c r="D1533" s="38" t="s">
        <v>367</v>
      </c>
      <c r="E1533" s="12">
        <v>7</v>
      </c>
      <c r="F1533" s="37">
        <v>0.61180555555555605</v>
      </c>
      <c r="G1533" s="12">
        <v>30</v>
      </c>
      <c r="H1533" s="38" t="s">
        <v>302</v>
      </c>
      <c r="I1533" s="38" t="str">
        <f>VLOOKUP(H1533,'Species List'!A$2:J$202,2,0)</f>
        <v>Stoplight Parrotfish</v>
      </c>
      <c r="J1533" s="38" t="str">
        <f>VLOOKUP(H1533,'Species List'!A$2:J$202,3,0)</f>
        <v>Sparisoma viride</v>
      </c>
      <c r="K1533" s="38" t="str">
        <f>VLOOKUP(H1533,'Species List'!A$2:J$202,4,0)</f>
        <v>Scaridae</v>
      </c>
      <c r="L1533" s="38" t="str">
        <f>VLOOKUP(H1533,'Species List'!A$2:J$202,5,0)</f>
        <v>Herbivore</v>
      </c>
      <c r="M1533" s="60">
        <v>34</v>
      </c>
      <c r="N1533" s="60">
        <v>1</v>
      </c>
      <c r="O1533" s="60" t="s">
        <v>369</v>
      </c>
      <c r="P1533" s="44">
        <f>VLOOKUP(H1533,'Species List'!A$2:J$202,6,0)</f>
        <v>1.38E-2</v>
      </c>
      <c r="Q1533" s="44">
        <f>VLOOKUP(H1533,'Species List'!A$2:J$202,7,0)</f>
        <v>3.04</v>
      </c>
      <c r="R1533" s="44">
        <f>VLOOKUP(H1533,'Species List'!A$2:J$202,8,0)</f>
        <v>-4.4317000000000002</v>
      </c>
      <c r="S1533" s="44">
        <f>VLOOKUP(H1533,'Species List'!A$2:J$202,9,0)</f>
        <v>2.9051</v>
      </c>
      <c r="T1533" s="44">
        <f t="shared" si="164"/>
        <v>624.56119053872885</v>
      </c>
      <c r="U1533" s="88">
        <f t="shared" si="168"/>
        <v>836.56444365737127</v>
      </c>
      <c r="V1533" s="91">
        <f t="shared" si="169"/>
        <v>836.56444365737127</v>
      </c>
    </row>
    <row r="1534" spans="1:22" ht="16">
      <c r="A1534" s="35">
        <v>2019</v>
      </c>
      <c r="B1534" s="36">
        <v>43543</v>
      </c>
      <c r="C1534" s="38" t="s">
        <v>380</v>
      </c>
      <c r="D1534" s="38" t="s">
        <v>367</v>
      </c>
      <c r="E1534" s="12">
        <v>7</v>
      </c>
      <c r="F1534" s="37">
        <v>0.61180555555555605</v>
      </c>
      <c r="G1534" s="12">
        <v>30</v>
      </c>
      <c r="H1534" s="38" t="s">
        <v>274</v>
      </c>
      <c r="I1534" s="38" t="str">
        <f>VLOOKUP(H1534,'Species List'!A$2:J$202,2,0)</f>
        <v>Princess Parrotfish</v>
      </c>
      <c r="J1534" s="38" t="str">
        <f>VLOOKUP(H1534,'Species List'!A$2:J$202,3,0)</f>
        <v>Scarus taeniopterus</v>
      </c>
      <c r="K1534" s="38" t="str">
        <f>VLOOKUP(H1534,'Species List'!A$2:J$202,4,0)</f>
        <v>Scaridae</v>
      </c>
      <c r="L1534" s="38" t="str">
        <f>VLOOKUP(H1534,'Species List'!A$2:J$202,5,0)</f>
        <v>Herbivore</v>
      </c>
      <c r="M1534" s="60">
        <v>17</v>
      </c>
      <c r="N1534" s="60">
        <v>1</v>
      </c>
      <c r="O1534" s="60" t="s">
        <v>368</v>
      </c>
      <c r="P1534" s="44">
        <f>VLOOKUP(H1534,'Species List'!A$2:J$202,6,0)</f>
        <v>3.3500000000000002E-2</v>
      </c>
      <c r="Q1534" s="44">
        <f>VLOOKUP(H1534,'Species List'!A$2:J$202,7,0)</f>
        <v>2.7086000000000001</v>
      </c>
      <c r="R1534" s="44">
        <f>VLOOKUP(H1534,'Species List'!A$2:J$202,8,0)</f>
        <v>-3.2256999999999998</v>
      </c>
      <c r="S1534" s="44">
        <f>VLOOKUP(H1534,'Species List'!A$2:J$202,9,0)</f>
        <v>2.3852000000000002</v>
      </c>
      <c r="T1534" s="44">
        <f t="shared" si="164"/>
        <v>72.083979665360687</v>
      </c>
      <c r="U1534" s="88">
        <f t="shared" si="168"/>
        <v>124.27013418228138</v>
      </c>
      <c r="V1534" s="91">
        <f t="shared" si="169"/>
        <v>124.27013418228138</v>
      </c>
    </row>
    <row r="1535" spans="1:22" ht="16">
      <c r="A1535" s="35">
        <v>2019</v>
      </c>
      <c r="B1535" s="36">
        <v>43543</v>
      </c>
      <c r="C1535" s="38" t="s">
        <v>380</v>
      </c>
      <c r="D1535" s="38" t="s">
        <v>367</v>
      </c>
      <c r="E1535" s="12">
        <v>7</v>
      </c>
      <c r="F1535" s="37">
        <v>0.61180555555555605</v>
      </c>
      <c r="G1535" s="12">
        <v>30</v>
      </c>
      <c r="H1535" s="38" t="s">
        <v>274</v>
      </c>
      <c r="I1535" s="38" t="str">
        <f>VLOOKUP(H1535,'Species List'!A$2:J$202,2,0)</f>
        <v>Princess Parrotfish</v>
      </c>
      <c r="J1535" s="38" t="str">
        <f>VLOOKUP(H1535,'Species List'!A$2:J$202,3,0)</f>
        <v>Scarus taeniopterus</v>
      </c>
      <c r="K1535" s="38" t="str">
        <f>VLOOKUP(H1535,'Species List'!A$2:J$202,4,0)</f>
        <v>Scaridae</v>
      </c>
      <c r="L1535" s="38" t="str">
        <f>VLOOKUP(H1535,'Species List'!A$2:J$202,5,0)</f>
        <v>Herbivore</v>
      </c>
      <c r="M1535" s="60">
        <v>11</v>
      </c>
      <c r="N1535" s="60">
        <v>1</v>
      </c>
      <c r="O1535" s="60">
        <v>1</v>
      </c>
      <c r="P1535" s="44">
        <f>VLOOKUP(H1535,'Species List'!A$2:J$202,6,0)</f>
        <v>3.3500000000000002E-2</v>
      </c>
      <c r="Q1535" s="44">
        <f>VLOOKUP(H1535,'Species List'!A$2:J$202,7,0)</f>
        <v>2.7086000000000001</v>
      </c>
      <c r="R1535" s="44">
        <f>VLOOKUP(H1535,'Species List'!A$2:J$202,8,0)</f>
        <v>-3.2256999999999998</v>
      </c>
      <c r="S1535" s="44">
        <f>VLOOKUP(H1535,'Species List'!A$2:J$202,9,0)</f>
        <v>2.3852000000000002</v>
      </c>
      <c r="T1535" s="44">
        <f t="shared" si="164"/>
        <v>22.169762164227816</v>
      </c>
      <c r="U1535" s="88">
        <f t="shared" si="168"/>
        <v>43.997685665219798</v>
      </c>
      <c r="V1535" s="91">
        <f t="shared" si="169"/>
        <v>43.997685665219798</v>
      </c>
    </row>
    <row r="1536" spans="1:22" ht="16">
      <c r="A1536" s="35">
        <v>2019</v>
      </c>
      <c r="B1536" s="36">
        <v>43543</v>
      </c>
      <c r="C1536" s="38" t="s">
        <v>380</v>
      </c>
      <c r="D1536" s="38" t="s">
        <v>367</v>
      </c>
      <c r="E1536" s="12">
        <v>7</v>
      </c>
      <c r="F1536" s="37">
        <v>0.61180555555555605</v>
      </c>
      <c r="G1536" s="12">
        <v>30</v>
      </c>
      <c r="H1536" s="38" t="s">
        <v>302</v>
      </c>
      <c r="I1536" s="38" t="str">
        <f>VLOOKUP(H1536,'Species List'!A$2:J$202,2,0)</f>
        <v>Stoplight Parrotfish</v>
      </c>
      <c r="J1536" s="38" t="str">
        <f>VLOOKUP(H1536,'Species List'!A$2:J$202,3,0)</f>
        <v>Sparisoma viride</v>
      </c>
      <c r="K1536" s="38" t="str">
        <f>VLOOKUP(H1536,'Species List'!A$2:J$202,4,0)</f>
        <v>Scaridae</v>
      </c>
      <c r="L1536" s="38" t="str">
        <f>VLOOKUP(H1536,'Species List'!A$2:J$202,5,0)</f>
        <v>Herbivore</v>
      </c>
      <c r="M1536" s="60">
        <v>8</v>
      </c>
      <c r="N1536" s="60">
        <v>1</v>
      </c>
      <c r="O1536" s="60" t="s">
        <v>375</v>
      </c>
      <c r="P1536" s="44">
        <f>VLOOKUP(H1536,'Species List'!A$2:J$202,6,0)</f>
        <v>1.38E-2</v>
      </c>
      <c r="Q1536" s="44">
        <f>VLOOKUP(H1536,'Species List'!A$2:J$202,7,0)</f>
        <v>3.04</v>
      </c>
      <c r="R1536" s="44">
        <f>VLOOKUP(H1536,'Species List'!A$2:J$202,8,0)</f>
        <v>-4.4317000000000002</v>
      </c>
      <c r="S1536" s="44">
        <f>VLOOKUP(H1536,'Species List'!A$2:J$202,9,0)</f>
        <v>2.9051</v>
      </c>
      <c r="T1536" s="44">
        <f t="shared" si="164"/>
        <v>7.6784338446641121</v>
      </c>
      <c r="U1536" s="88">
        <f t="shared" si="168"/>
        <v>12.501632299830902</v>
      </c>
      <c r="V1536" s="91">
        <f t="shared" si="169"/>
        <v>12.501632299830902</v>
      </c>
    </row>
    <row r="1537" spans="1:22" ht="16">
      <c r="A1537" s="35">
        <v>2019</v>
      </c>
      <c r="B1537" s="36">
        <v>43543</v>
      </c>
      <c r="C1537" s="38" t="s">
        <v>380</v>
      </c>
      <c r="D1537" s="38" t="s">
        <v>367</v>
      </c>
      <c r="E1537" s="12">
        <v>7</v>
      </c>
      <c r="F1537" s="37">
        <v>0.61180555555555605</v>
      </c>
      <c r="G1537" s="12">
        <v>30</v>
      </c>
      <c r="H1537" s="38" t="s">
        <v>274</v>
      </c>
      <c r="I1537" s="38" t="str">
        <f>VLOOKUP(H1537,'Species List'!A$2:J$202,2,0)</f>
        <v>Princess Parrotfish</v>
      </c>
      <c r="J1537" s="38" t="str">
        <f>VLOOKUP(H1537,'Species List'!A$2:J$202,3,0)</f>
        <v>Scarus taeniopterus</v>
      </c>
      <c r="K1537" s="38" t="str">
        <f>VLOOKUP(H1537,'Species List'!A$2:J$202,4,0)</f>
        <v>Scaridae</v>
      </c>
      <c r="L1537" s="38" t="str">
        <f>VLOOKUP(H1537,'Species List'!A$2:J$202,5,0)</f>
        <v>Herbivore</v>
      </c>
      <c r="M1537" s="60">
        <v>16</v>
      </c>
      <c r="N1537" s="60">
        <v>1</v>
      </c>
      <c r="O1537" s="60" t="s">
        <v>375</v>
      </c>
      <c r="P1537" s="44">
        <f>VLOOKUP(H1537,'Species List'!A$2:J$202,6,0)</f>
        <v>3.3500000000000002E-2</v>
      </c>
      <c r="Q1537" s="44">
        <f>VLOOKUP(H1537,'Species List'!A$2:J$202,7,0)</f>
        <v>2.7086000000000001</v>
      </c>
      <c r="R1537" s="44">
        <f>VLOOKUP(H1537,'Species List'!A$2:J$202,8,0)</f>
        <v>-3.2256999999999998</v>
      </c>
      <c r="S1537" s="44">
        <f>VLOOKUP(H1537,'Species List'!A$2:J$202,9,0)</f>
        <v>2.3852000000000002</v>
      </c>
      <c r="T1537" s="44">
        <f t="shared" si="164"/>
        <v>61.167987518884857</v>
      </c>
      <c r="U1537" s="88">
        <f t="shared" si="168"/>
        <v>107.53924488293569</v>
      </c>
      <c r="V1537" s="91">
        <f t="shared" si="169"/>
        <v>107.53924488293569</v>
      </c>
    </row>
    <row r="1538" spans="1:22" ht="16">
      <c r="A1538" s="35">
        <v>2019</v>
      </c>
      <c r="B1538" s="36">
        <v>43543</v>
      </c>
      <c r="C1538" s="38" t="s">
        <v>380</v>
      </c>
      <c r="D1538" s="38" t="s">
        <v>367</v>
      </c>
      <c r="E1538" s="12">
        <v>7</v>
      </c>
      <c r="F1538" s="37">
        <v>0.61180555555555605</v>
      </c>
      <c r="G1538" s="12">
        <v>30</v>
      </c>
      <c r="H1538" s="38" t="s">
        <v>274</v>
      </c>
      <c r="I1538" s="38" t="str">
        <f>VLOOKUP(H1538,'Species List'!A$2:J$202,2,0)</f>
        <v>Princess Parrotfish</v>
      </c>
      <c r="J1538" s="38" t="str">
        <f>VLOOKUP(H1538,'Species List'!A$2:J$202,3,0)</f>
        <v>Scarus taeniopterus</v>
      </c>
      <c r="K1538" s="38" t="str">
        <f>VLOOKUP(H1538,'Species List'!A$2:J$202,4,0)</f>
        <v>Scaridae</v>
      </c>
      <c r="L1538" s="38" t="str">
        <f>VLOOKUP(H1538,'Species List'!A$2:J$202,5,0)</f>
        <v>Herbivore</v>
      </c>
      <c r="M1538" s="60">
        <v>18</v>
      </c>
      <c r="N1538" s="60">
        <v>1</v>
      </c>
      <c r="O1538" s="60" t="s">
        <v>375</v>
      </c>
      <c r="P1538" s="44">
        <f>VLOOKUP(H1538,'Species List'!A$2:J$202,6,0)</f>
        <v>3.3500000000000002E-2</v>
      </c>
      <c r="Q1538" s="44">
        <f>VLOOKUP(H1538,'Species List'!A$2:J$202,7,0)</f>
        <v>2.7086000000000001</v>
      </c>
      <c r="R1538" s="44">
        <f>VLOOKUP(H1538,'Species List'!A$2:J$202,8,0)</f>
        <v>-3.2256999999999998</v>
      </c>
      <c r="S1538" s="44">
        <f>VLOOKUP(H1538,'Species List'!A$2:J$202,9,0)</f>
        <v>2.3852000000000002</v>
      </c>
      <c r="T1538" s="44">
        <f t="shared" ref="T1538:T1601" si="170">P1538*M1538^Q1538</f>
        <v>84.154222975924739</v>
      </c>
      <c r="U1538" s="88">
        <f t="shared" si="168"/>
        <v>142.42163893869329</v>
      </c>
      <c r="V1538" s="91">
        <f t="shared" si="169"/>
        <v>142.42163893869329</v>
      </c>
    </row>
    <row r="1539" spans="1:22" ht="16">
      <c r="A1539" s="35">
        <v>2019</v>
      </c>
      <c r="B1539" s="36">
        <v>43543</v>
      </c>
      <c r="C1539" s="38" t="s">
        <v>380</v>
      </c>
      <c r="D1539" s="38" t="s">
        <v>367</v>
      </c>
      <c r="E1539" s="12">
        <v>7</v>
      </c>
      <c r="F1539" s="37">
        <v>0.61180555555555605</v>
      </c>
      <c r="G1539" s="12">
        <v>30</v>
      </c>
      <c r="H1539" s="38" t="s">
        <v>237</v>
      </c>
      <c r="I1539" s="38" t="str">
        <f>VLOOKUP(H1539,'Species List'!A$2:J$202,2,0)</f>
        <v>Blue Tang</v>
      </c>
      <c r="J1539" s="38" t="str">
        <f>VLOOKUP(H1539,'Species List'!A$2:J$202,3,0)</f>
        <v>Acanthurus coeruleus</v>
      </c>
      <c r="K1539" s="38" t="str">
        <f>VLOOKUP(H1539,'Species List'!A$2:J$202,4,0)</f>
        <v>Acanthuridae</v>
      </c>
      <c r="L1539" s="38" t="str">
        <f>VLOOKUP(H1539,'Species List'!A$2:J$202,5,0)</f>
        <v>Herbivore</v>
      </c>
      <c r="M1539" s="60">
        <v>15</v>
      </c>
      <c r="N1539" s="60">
        <v>1</v>
      </c>
      <c r="O1539" s="60"/>
      <c r="P1539" s="44">
        <f>VLOOKUP(H1539,'Species List'!A$2:J$202,6,0)</f>
        <v>2.512E-2</v>
      </c>
      <c r="Q1539" s="44">
        <f>VLOOKUP(H1539,'Species List'!A$2:J$202,7,0)</f>
        <v>2.96</v>
      </c>
      <c r="R1539" s="44">
        <f>VLOOKUP(H1539,'Species List'!A$2:J$202,8,0)</f>
        <v>-2.8241999999999998</v>
      </c>
      <c r="S1539" s="44">
        <f>VLOOKUP(H1539,'Species List'!A$2:J$202,9,0)</f>
        <v>2.2637999999999998</v>
      </c>
      <c r="T1539" s="44">
        <f t="shared" si="170"/>
        <v>76.076366478829684</v>
      </c>
      <c r="U1539" s="88">
        <f t="shared" si="168"/>
        <v>126.48394196747614</v>
      </c>
      <c r="V1539" s="91">
        <f t="shared" si="169"/>
        <v>126.48394196747614</v>
      </c>
    </row>
    <row r="1540" spans="1:22" ht="16">
      <c r="A1540" s="35">
        <v>2019</v>
      </c>
      <c r="B1540" s="36">
        <v>43543</v>
      </c>
      <c r="C1540" s="38" t="s">
        <v>380</v>
      </c>
      <c r="D1540" s="38" t="s">
        <v>367</v>
      </c>
      <c r="E1540" s="12">
        <v>7</v>
      </c>
      <c r="F1540" s="37">
        <v>0.61180555555555605</v>
      </c>
      <c r="G1540" s="12">
        <v>30</v>
      </c>
      <c r="H1540" s="38" t="s">
        <v>237</v>
      </c>
      <c r="I1540" s="38" t="str">
        <f>VLOOKUP(H1540,'Species List'!A$2:J$202,2,0)</f>
        <v>Blue Tang</v>
      </c>
      <c r="J1540" s="38" t="str">
        <f>VLOOKUP(H1540,'Species List'!A$2:J$202,3,0)</f>
        <v>Acanthurus coeruleus</v>
      </c>
      <c r="K1540" s="38" t="str">
        <f>VLOOKUP(H1540,'Species List'!A$2:J$202,4,0)</f>
        <v>Acanthuridae</v>
      </c>
      <c r="L1540" s="38" t="str">
        <f>VLOOKUP(H1540,'Species List'!A$2:J$202,5,0)</f>
        <v>Herbivore</v>
      </c>
      <c r="M1540" s="60">
        <v>17</v>
      </c>
      <c r="N1540" s="60">
        <v>1</v>
      </c>
      <c r="O1540" s="60"/>
      <c r="P1540" s="44">
        <f>VLOOKUP(H1540,'Species List'!A$2:J$202,6,0)</f>
        <v>2.512E-2</v>
      </c>
      <c r="Q1540" s="44">
        <f>VLOOKUP(H1540,'Species List'!A$2:J$202,7,0)</f>
        <v>2.96</v>
      </c>
      <c r="R1540" s="44">
        <f>VLOOKUP(H1540,'Species List'!A$2:J$202,8,0)</f>
        <v>-2.8241999999999998</v>
      </c>
      <c r="S1540" s="44">
        <f>VLOOKUP(H1540,'Species List'!A$2:J$202,9,0)</f>
        <v>2.2637999999999998</v>
      </c>
      <c r="T1540" s="44">
        <f t="shared" si="170"/>
        <v>110.19158812752735</v>
      </c>
      <c r="U1540" s="88">
        <f t="shared" si="168"/>
        <v>167.91529942216221</v>
      </c>
      <c r="V1540" s="91">
        <f t="shared" si="169"/>
        <v>167.91529942216221</v>
      </c>
    </row>
    <row r="1541" spans="1:22" ht="16">
      <c r="A1541" s="35">
        <v>2019</v>
      </c>
      <c r="B1541" s="36">
        <v>43543</v>
      </c>
      <c r="C1541" s="38" t="s">
        <v>380</v>
      </c>
      <c r="D1541" s="38" t="s">
        <v>367</v>
      </c>
      <c r="E1541" s="12">
        <v>7</v>
      </c>
      <c r="F1541" s="37">
        <v>0.61180555555555605</v>
      </c>
      <c r="G1541" s="12">
        <v>30</v>
      </c>
      <c r="H1541" s="38" t="s">
        <v>274</v>
      </c>
      <c r="I1541" s="38" t="str">
        <f>VLOOKUP(H1541,'Species List'!A$2:J$202,2,0)</f>
        <v>Princess Parrotfish</v>
      </c>
      <c r="J1541" s="38" t="str">
        <f>VLOOKUP(H1541,'Species List'!A$2:J$202,3,0)</f>
        <v>Scarus taeniopterus</v>
      </c>
      <c r="K1541" s="38" t="str">
        <f>VLOOKUP(H1541,'Species List'!A$2:J$202,4,0)</f>
        <v>Scaridae</v>
      </c>
      <c r="L1541" s="38" t="str">
        <f>VLOOKUP(H1541,'Species List'!A$2:J$202,5,0)</f>
        <v>Herbivore</v>
      </c>
      <c r="M1541" s="60">
        <v>3</v>
      </c>
      <c r="N1541" s="60">
        <v>1</v>
      </c>
      <c r="O1541" s="60" t="s">
        <v>375</v>
      </c>
      <c r="P1541" s="44">
        <f>VLOOKUP(H1541,'Species List'!A$2:J$202,6,0)</f>
        <v>3.3500000000000002E-2</v>
      </c>
      <c r="Q1541" s="44">
        <f>VLOOKUP(H1541,'Species List'!A$2:J$202,7,0)</f>
        <v>2.7086000000000001</v>
      </c>
      <c r="R1541" s="44">
        <f>VLOOKUP(H1541,'Species List'!A$2:J$202,8,0)</f>
        <v>-3.2256999999999998</v>
      </c>
      <c r="S1541" s="44">
        <f>VLOOKUP(H1541,'Species List'!A$2:J$202,9,0)</f>
        <v>2.3852000000000002</v>
      </c>
      <c r="T1541" s="44">
        <f t="shared" si="170"/>
        <v>0.65671273400963648</v>
      </c>
      <c r="U1541" s="88">
        <f t="shared" si="168"/>
        <v>1.9839449475553055</v>
      </c>
      <c r="V1541" s="91">
        <f t="shared" si="169"/>
        <v>1.9839449475553055</v>
      </c>
    </row>
    <row r="1542" spans="1:22" ht="16">
      <c r="A1542" s="35">
        <v>2019</v>
      </c>
      <c r="B1542" s="36">
        <v>43543</v>
      </c>
      <c r="C1542" s="38" t="s">
        <v>380</v>
      </c>
      <c r="D1542" s="38" t="s">
        <v>367</v>
      </c>
      <c r="E1542" s="12">
        <v>7</v>
      </c>
      <c r="F1542" s="37">
        <v>0.61180555555555605</v>
      </c>
      <c r="G1542" s="12">
        <v>30</v>
      </c>
      <c r="H1542" s="38" t="s">
        <v>274</v>
      </c>
      <c r="I1542" s="38" t="str">
        <f>VLOOKUP(H1542,'Species List'!A$2:J$202,2,0)</f>
        <v>Princess Parrotfish</v>
      </c>
      <c r="J1542" s="38" t="str">
        <f>VLOOKUP(H1542,'Species List'!A$2:J$202,3,0)</f>
        <v>Scarus taeniopterus</v>
      </c>
      <c r="K1542" s="38" t="str">
        <f>VLOOKUP(H1542,'Species List'!A$2:J$202,4,0)</f>
        <v>Scaridae</v>
      </c>
      <c r="L1542" s="38" t="str">
        <f>VLOOKUP(H1542,'Species List'!A$2:J$202,5,0)</f>
        <v>Herbivore</v>
      </c>
      <c r="M1542" s="60">
        <v>4</v>
      </c>
      <c r="N1542" s="60">
        <v>1</v>
      </c>
      <c r="O1542" s="60" t="s">
        <v>375</v>
      </c>
      <c r="P1542" s="44">
        <f>VLOOKUP(H1542,'Species List'!A$2:J$202,6,0)</f>
        <v>3.3500000000000002E-2</v>
      </c>
      <c r="Q1542" s="44">
        <f>VLOOKUP(H1542,'Species List'!A$2:J$202,7,0)</f>
        <v>2.7086000000000001</v>
      </c>
      <c r="R1542" s="44">
        <f>VLOOKUP(H1542,'Species List'!A$2:J$202,8,0)</f>
        <v>-3.2256999999999998</v>
      </c>
      <c r="S1542" s="44">
        <f>VLOOKUP(H1542,'Species List'!A$2:J$202,9,0)</f>
        <v>2.3852000000000002</v>
      </c>
      <c r="T1542" s="44">
        <f t="shared" si="170"/>
        <v>1.4314774122851688</v>
      </c>
      <c r="U1542" s="88">
        <f t="shared" si="168"/>
        <v>3.9403381302253098</v>
      </c>
      <c r="V1542" s="91">
        <f t="shared" si="169"/>
        <v>3.9403381302253098</v>
      </c>
    </row>
    <row r="1543" spans="1:22" ht="16">
      <c r="A1543" s="35">
        <v>2019</v>
      </c>
      <c r="B1543" s="36">
        <v>43543</v>
      </c>
      <c r="C1543" s="38" t="s">
        <v>380</v>
      </c>
      <c r="D1543" s="38" t="s">
        <v>367</v>
      </c>
      <c r="E1543" s="12">
        <v>7</v>
      </c>
      <c r="F1543" s="37">
        <v>0.61180555555555605</v>
      </c>
      <c r="G1543" s="12">
        <v>30</v>
      </c>
      <c r="H1543" s="38" t="s">
        <v>277</v>
      </c>
      <c r="I1543" s="38" t="str">
        <f>VLOOKUP(H1543,'Species List'!A$2:J$202,2,0)</f>
        <v>Queen Parrotfish</v>
      </c>
      <c r="J1543" s="38" t="str">
        <f>VLOOKUP(H1543,'Species List'!A$2:J$202,3,0)</f>
        <v>Scarus vetula</v>
      </c>
      <c r="K1543" s="38" t="str">
        <f>VLOOKUP(H1543,'Species List'!A$2:J$202,4,0)</f>
        <v>Scaridae</v>
      </c>
      <c r="L1543" s="38" t="str">
        <f>VLOOKUP(H1543,'Species List'!A$2:J$202,5,0)</f>
        <v>Herbivore</v>
      </c>
      <c r="M1543" s="60">
        <v>16</v>
      </c>
      <c r="N1543" s="60">
        <v>1</v>
      </c>
      <c r="O1543" s="60" t="s">
        <v>368</v>
      </c>
      <c r="P1543" s="44">
        <f>VLOOKUP(H1543,'Species List'!A$2:J$202,6,0)</f>
        <v>1.38E-2</v>
      </c>
      <c r="Q1543" s="44">
        <f>VLOOKUP(H1543,'Species List'!A$2:J$202,7,0)</f>
        <v>3.03</v>
      </c>
      <c r="R1543" s="44">
        <f>VLOOKUP(H1543,'Species List'!A$2:J$202,8,0)</f>
        <v>-5.0162000000000004</v>
      </c>
      <c r="S1543" s="44">
        <f>VLOOKUP(H1543,'Species List'!A$2:J$202,9,0)</f>
        <v>3.1109</v>
      </c>
      <c r="T1543" s="44">
        <f t="shared" si="170"/>
        <v>61.427470757312861</v>
      </c>
      <c r="U1543" s="88">
        <f t="shared" si="168"/>
        <v>69.278241285785583</v>
      </c>
      <c r="V1543" s="91">
        <f t="shared" si="169"/>
        <v>69.278241285785583</v>
      </c>
    </row>
    <row r="1544" spans="1:22" ht="16">
      <c r="A1544" s="35">
        <v>2019</v>
      </c>
      <c r="B1544" s="36">
        <v>43543</v>
      </c>
      <c r="C1544" s="38" t="s">
        <v>380</v>
      </c>
      <c r="D1544" s="38" t="s">
        <v>367</v>
      </c>
      <c r="E1544" s="12">
        <v>7</v>
      </c>
      <c r="F1544" s="37">
        <v>0.61180555555555605</v>
      </c>
      <c r="G1544" s="12">
        <v>30</v>
      </c>
      <c r="H1544" s="38" t="s">
        <v>277</v>
      </c>
      <c r="I1544" s="38" t="str">
        <f>VLOOKUP(H1544,'Species List'!A$2:J$202,2,0)</f>
        <v>Queen Parrotfish</v>
      </c>
      <c r="J1544" s="38" t="str">
        <f>VLOOKUP(H1544,'Species List'!A$2:J$202,3,0)</f>
        <v>Scarus vetula</v>
      </c>
      <c r="K1544" s="38" t="str">
        <f>VLOOKUP(H1544,'Species List'!A$2:J$202,4,0)</f>
        <v>Scaridae</v>
      </c>
      <c r="L1544" s="38" t="str">
        <f>VLOOKUP(H1544,'Species List'!A$2:J$202,5,0)</f>
        <v>Herbivore</v>
      </c>
      <c r="M1544" s="60">
        <v>24</v>
      </c>
      <c r="N1544" s="60">
        <v>1</v>
      </c>
      <c r="O1544" s="60" t="s">
        <v>368</v>
      </c>
      <c r="P1544" s="44">
        <f>VLOOKUP(H1544,'Species List'!A$2:J$202,6,0)</f>
        <v>1.38E-2</v>
      </c>
      <c r="Q1544" s="44">
        <f>VLOOKUP(H1544,'Species List'!A$2:J$202,7,0)</f>
        <v>3.03</v>
      </c>
      <c r="R1544" s="44">
        <f>VLOOKUP(H1544,'Species List'!A$2:J$202,8,0)</f>
        <v>-5.0162000000000004</v>
      </c>
      <c r="S1544" s="44">
        <f>VLOOKUP(H1544,'Species List'!A$2:J$202,9,0)</f>
        <v>3.1109</v>
      </c>
      <c r="T1544" s="44">
        <f t="shared" si="170"/>
        <v>209.85491670789031</v>
      </c>
      <c r="U1544" s="88">
        <f t="shared" si="168"/>
        <v>244.56772957919503</v>
      </c>
      <c r="V1544" s="91">
        <f t="shared" si="169"/>
        <v>244.56772957919503</v>
      </c>
    </row>
    <row r="1545" spans="1:22" ht="16">
      <c r="A1545" s="35">
        <v>2019</v>
      </c>
      <c r="B1545" s="36">
        <v>43543</v>
      </c>
      <c r="C1545" s="38" t="s">
        <v>380</v>
      </c>
      <c r="D1545" s="38" t="s">
        <v>367</v>
      </c>
      <c r="E1545" s="12">
        <v>7</v>
      </c>
      <c r="F1545" s="37">
        <v>0.61180555555555605</v>
      </c>
      <c r="G1545" s="12">
        <v>30</v>
      </c>
      <c r="H1545" s="38" t="s">
        <v>274</v>
      </c>
      <c r="I1545" s="38" t="str">
        <f>VLOOKUP(H1545,'Species List'!A$2:J$202,2,0)</f>
        <v>Princess Parrotfish</v>
      </c>
      <c r="J1545" s="38" t="str">
        <f>VLOOKUP(H1545,'Species List'!A$2:J$202,3,0)</f>
        <v>Scarus taeniopterus</v>
      </c>
      <c r="K1545" s="38" t="str">
        <f>VLOOKUP(H1545,'Species List'!A$2:J$202,4,0)</f>
        <v>Scaridae</v>
      </c>
      <c r="L1545" s="38" t="str">
        <f>VLOOKUP(H1545,'Species List'!A$2:J$202,5,0)</f>
        <v>Herbivore</v>
      </c>
      <c r="M1545" s="60">
        <v>13</v>
      </c>
      <c r="N1545" s="60">
        <v>1</v>
      </c>
      <c r="O1545" s="60" t="s">
        <v>368</v>
      </c>
      <c r="P1545" s="44">
        <f>VLOOKUP(H1545,'Species List'!A$2:J$202,6,0)</f>
        <v>3.3500000000000002E-2</v>
      </c>
      <c r="Q1545" s="44">
        <f>VLOOKUP(H1545,'Species List'!A$2:J$202,7,0)</f>
        <v>2.7086000000000001</v>
      </c>
      <c r="R1545" s="44">
        <f>VLOOKUP(H1545,'Species List'!A$2:J$202,8,0)</f>
        <v>-3.2256999999999998</v>
      </c>
      <c r="S1545" s="44">
        <f>VLOOKUP(H1545,'Species List'!A$2:J$202,9,0)</f>
        <v>2.3852000000000002</v>
      </c>
      <c r="T1545" s="44">
        <f t="shared" si="170"/>
        <v>34.855536441080481</v>
      </c>
      <c r="U1545" s="88">
        <f t="shared" si="168"/>
        <v>65.535660968650873</v>
      </c>
      <c r="V1545" s="91">
        <f t="shared" si="169"/>
        <v>65.535660968650873</v>
      </c>
    </row>
    <row r="1546" spans="1:22" ht="16">
      <c r="A1546" s="35">
        <v>2019</v>
      </c>
      <c r="B1546" s="36">
        <v>43543</v>
      </c>
      <c r="C1546" s="38" t="s">
        <v>380</v>
      </c>
      <c r="D1546" s="38" t="s">
        <v>367</v>
      </c>
      <c r="E1546" s="12">
        <v>7</v>
      </c>
      <c r="F1546" s="37">
        <v>0.61180555555555605</v>
      </c>
      <c r="G1546" s="12">
        <v>30</v>
      </c>
      <c r="H1546" s="38" t="s">
        <v>274</v>
      </c>
      <c r="I1546" s="38" t="str">
        <f>VLOOKUP(H1546,'Species List'!A$2:J$202,2,0)</f>
        <v>Princess Parrotfish</v>
      </c>
      <c r="J1546" s="38" t="str">
        <f>VLOOKUP(H1546,'Species List'!A$2:J$202,3,0)</f>
        <v>Scarus taeniopterus</v>
      </c>
      <c r="K1546" s="38" t="str">
        <f>VLOOKUP(H1546,'Species List'!A$2:J$202,4,0)</f>
        <v>Scaridae</v>
      </c>
      <c r="L1546" s="38" t="str">
        <f>VLOOKUP(H1546,'Species List'!A$2:J$202,5,0)</f>
        <v>Herbivore</v>
      </c>
      <c r="M1546" s="60">
        <v>14</v>
      </c>
      <c r="N1546" s="60">
        <v>1</v>
      </c>
      <c r="O1546" s="60" t="s">
        <v>368</v>
      </c>
      <c r="P1546" s="44">
        <f>VLOOKUP(H1546,'Species List'!A$2:J$202,6,0)</f>
        <v>3.3500000000000002E-2</v>
      </c>
      <c r="Q1546" s="44">
        <f>VLOOKUP(H1546,'Species List'!A$2:J$202,7,0)</f>
        <v>2.7086000000000001</v>
      </c>
      <c r="R1546" s="44">
        <f>VLOOKUP(H1546,'Species List'!A$2:J$202,8,0)</f>
        <v>-3.2256999999999998</v>
      </c>
      <c r="S1546" s="44">
        <f>VLOOKUP(H1546,'Species List'!A$2:J$202,9,0)</f>
        <v>2.3852000000000002</v>
      </c>
      <c r="T1546" s="44">
        <f t="shared" si="170"/>
        <v>42.603688875365265</v>
      </c>
      <c r="U1546" s="88">
        <f t="shared" si="168"/>
        <v>78.206813423753971</v>
      </c>
      <c r="V1546" s="91">
        <f t="shared" si="169"/>
        <v>78.206813423753971</v>
      </c>
    </row>
    <row r="1547" spans="1:22" ht="16">
      <c r="A1547" s="35">
        <v>2019</v>
      </c>
      <c r="B1547" s="36">
        <v>43543</v>
      </c>
      <c r="C1547" s="38" t="s">
        <v>380</v>
      </c>
      <c r="D1547" s="38" t="s">
        <v>367</v>
      </c>
      <c r="E1547" s="12">
        <v>7</v>
      </c>
      <c r="F1547" s="37">
        <v>0.61180555555555605</v>
      </c>
      <c r="G1547" s="12">
        <v>30</v>
      </c>
      <c r="H1547" s="38" t="s">
        <v>274</v>
      </c>
      <c r="I1547" s="38" t="str">
        <f>VLOOKUP(H1547,'Species List'!A$2:J$202,2,0)</f>
        <v>Princess Parrotfish</v>
      </c>
      <c r="J1547" s="38" t="str">
        <f>VLOOKUP(H1547,'Species List'!A$2:J$202,3,0)</f>
        <v>Scarus taeniopterus</v>
      </c>
      <c r="K1547" s="38" t="str">
        <f>VLOOKUP(H1547,'Species List'!A$2:J$202,4,0)</f>
        <v>Scaridae</v>
      </c>
      <c r="L1547" s="38" t="str">
        <f>VLOOKUP(H1547,'Species List'!A$2:J$202,5,0)</f>
        <v>Herbivore</v>
      </c>
      <c r="M1547" s="60">
        <v>16</v>
      </c>
      <c r="N1547" s="60">
        <v>1</v>
      </c>
      <c r="O1547" s="60" t="s">
        <v>368</v>
      </c>
      <c r="P1547" s="44">
        <f>VLOOKUP(H1547,'Species List'!A$2:J$202,6,0)</f>
        <v>3.3500000000000002E-2</v>
      </c>
      <c r="Q1547" s="44">
        <f>VLOOKUP(H1547,'Species List'!A$2:J$202,7,0)</f>
        <v>2.7086000000000001</v>
      </c>
      <c r="R1547" s="44">
        <f>VLOOKUP(H1547,'Species List'!A$2:J$202,8,0)</f>
        <v>-3.2256999999999998</v>
      </c>
      <c r="S1547" s="44">
        <f>VLOOKUP(H1547,'Species List'!A$2:J$202,9,0)</f>
        <v>2.3852000000000002</v>
      </c>
      <c r="T1547" s="44">
        <f t="shared" si="170"/>
        <v>61.167987518884857</v>
      </c>
      <c r="U1547" s="88">
        <f t="shared" si="168"/>
        <v>107.53924488293569</v>
      </c>
      <c r="V1547" s="91">
        <f t="shared" si="169"/>
        <v>107.53924488293569</v>
      </c>
    </row>
    <row r="1548" spans="1:22" ht="16">
      <c r="A1548" s="35">
        <v>2019</v>
      </c>
      <c r="B1548" s="36">
        <v>43543</v>
      </c>
      <c r="C1548" s="38" t="s">
        <v>380</v>
      </c>
      <c r="D1548" s="38" t="s">
        <v>367</v>
      </c>
      <c r="E1548" s="12">
        <v>7</v>
      </c>
      <c r="F1548" s="37">
        <v>0.61180555555555605</v>
      </c>
      <c r="G1548" s="12">
        <v>30</v>
      </c>
      <c r="H1548" s="38" t="s">
        <v>302</v>
      </c>
      <c r="I1548" s="38" t="str">
        <f>VLOOKUP(H1548,'Species List'!A$2:J$202,2,0)</f>
        <v>Stoplight Parrotfish</v>
      </c>
      <c r="J1548" s="38" t="str">
        <f>VLOOKUP(H1548,'Species List'!A$2:J$202,3,0)</f>
        <v>Sparisoma viride</v>
      </c>
      <c r="K1548" s="38" t="str">
        <f>VLOOKUP(H1548,'Species List'!A$2:J$202,4,0)</f>
        <v>Scaridae</v>
      </c>
      <c r="L1548" s="38" t="str">
        <f>VLOOKUP(H1548,'Species List'!A$2:J$202,5,0)</f>
        <v>Herbivore</v>
      </c>
      <c r="M1548" s="60">
        <v>14</v>
      </c>
      <c r="N1548" s="60">
        <v>1</v>
      </c>
      <c r="O1548" s="60" t="s">
        <v>368</v>
      </c>
      <c r="P1548" s="44">
        <f>VLOOKUP(H1548,'Species List'!A$2:J$202,6,0)</f>
        <v>1.38E-2</v>
      </c>
      <c r="Q1548" s="44">
        <f>VLOOKUP(H1548,'Species List'!A$2:J$202,7,0)</f>
        <v>3.04</v>
      </c>
      <c r="R1548" s="44">
        <f>VLOOKUP(H1548,'Species List'!A$2:J$202,8,0)</f>
        <v>-4.4317000000000002</v>
      </c>
      <c r="S1548" s="44">
        <f>VLOOKUP(H1548,'Species List'!A$2:J$202,9,0)</f>
        <v>2.9051</v>
      </c>
      <c r="T1548" s="44">
        <f t="shared" si="170"/>
        <v>42.083157245422122</v>
      </c>
      <c r="U1548" s="88">
        <f t="shared" si="168"/>
        <v>63.535515280093612</v>
      </c>
      <c r="V1548" s="91">
        <f t="shared" si="169"/>
        <v>63.535515280093612</v>
      </c>
    </row>
    <row r="1549" spans="1:22" ht="16">
      <c r="A1549" s="35">
        <v>2019</v>
      </c>
      <c r="B1549" s="36">
        <v>43543</v>
      </c>
      <c r="C1549" s="38" t="s">
        <v>380</v>
      </c>
      <c r="D1549" s="38" t="s">
        <v>367</v>
      </c>
      <c r="E1549" s="12">
        <v>7</v>
      </c>
      <c r="F1549" s="37">
        <v>0.61180555555555605</v>
      </c>
      <c r="G1549" s="12">
        <v>30</v>
      </c>
      <c r="H1549" s="38" t="s">
        <v>302</v>
      </c>
      <c r="I1549" s="38" t="str">
        <f>VLOOKUP(H1549,'Species List'!A$2:J$202,2,0)</f>
        <v>Stoplight Parrotfish</v>
      </c>
      <c r="J1549" s="38" t="str">
        <f>VLOOKUP(H1549,'Species List'!A$2:J$202,3,0)</f>
        <v>Sparisoma viride</v>
      </c>
      <c r="K1549" s="38" t="str">
        <f>VLOOKUP(H1549,'Species List'!A$2:J$202,4,0)</f>
        <v>Scaridae</v>
      </c>
      <c r="L1549" s="38" t="str">
        <f>VLOOKUP(H1549,'Species List'!A$2:J$202,5,0)</f>
        <v>Herbivore</v>
      </c>
      <c r="M1549" s="60">
        <v>20</v>
      </c>
      <c r="N1549" s="60">
        <v>1</v>
      </c>
      <c r="O1549" s="60" t="s">
        <v>368</v>
      </c>
      <c r="P1549" s="44">
        <f>VLOOKUP(H1549,'Species List'!A$2:J$202,6,0)</f>
        <v>1.38E-2</v>
      </c>
      <c r="Q1549" s="44">
        <f>VLOOKUP(H1549,'Species List'!A$2:J$202,7,0)</f>
        <v>3.04</v>
      </c>
      <c r="R1549" s="44">
        <f>VLOOKUP(H1549,'Species List'!A$2:J$202,8,0)</f>
        <v>-4.4317000000000002</v>
      </c>
      <c r="S1549" s="44">
        <f>VLOOKUP(H1549,'Species List'!A$2:J$202,9,0)</f>
        <v>2.9051</v>
      </c>
      <c r="T1549" s="44">
        <f t="shared" si="170"/>
        <v>124.45440510662077</v>
      </c>
      <c r="U1549" s="88">
        <f t="shared" si="168"/>
        <v>179.06975540636282</v>
      </c>
      <c r="V1549" s="91">
        <f t="shared" si="169"/>
        <v>179.06975540636282</v>
      </c>
    </row>
    <row r="1550" spans="1:22" ht="16">
      <c r="A1550" s="35">
        <v>2019</v>
      </c>
      <c r="B1550" s="36">
        <v>43543</v>
      </c>
      <c r="C1550" s="38" t="s">
        <v>380</v>
      </c>
      <c r="D1550" s="38" t="s">
        <v>367</v>
      </c>
      <c r="E1550" s="12">
        <v>7</v>
      </c>
      <c r="F1550" s="37">
        <v>0.61180555555555605</v>
      </c>
      <c r="G1550" s="12">
        <v>30</v>
      </c>
      <c r="H1550" s="38" t="s">
        <v>274</v>
      </c>
      <c r="I1550" s="38" t="str">
        <f>VLOOKUP(H1550,'Species List'!A$2:J$202,2,0)</f>
        <v>Princess Parrotfish</v>
      </c>
      <c r="J1550" s="38" t="str">
        <f>VLOOKUP(H1550,'Species List'!A$2:J$202,3,0)</f>
        <v>Scarus taeniopterus</v>
      </c>
      <c r="K1550" s="38" t="str">
        <f>VLOOKUP(H1550,'Species List'!A$2:J$202,4,0)</f>
        <v>Scaridae</v>
      </c>
      <c r="L1550" s="38" t="str">
        <f>VLOOKUP(H1550,'Species List'!A$2:J$202,5,0)</f>
        <v>Herbivore</v>
      </c>
      <c r="M1550" s="60">
        <v>3</v>
      </c>
      <c r="N1550" s="60">
        <v>2</v>
      </c>
      <c r="O1550" s="60" t="s">
        <v>375</v>
      </c>
      <c r="P1550" s="44">
        <f>VLOOKUP(H1550,'Species List'!A$2:J$202,6,0)</f>
        <v>3.3500000000000002E-2</v>
      </c>
      <c r="Q1550" s="44">
        <f>VLOOKUP(H1550,'Species List'!A$2:J$202,7,0)</f>
        <v>2.7086000000000001</v>
      </c>
      <c r="R1550" s="44">
        <f>VLOOKUP(H1550,'Species List'!A$2:J$202,8,0)</f>
        <v>-3.2256999999999998</v>
      </c>
      <c r="S1550" s="44">
        <f>VLOOKUP(H1550,'Species List'!A$2:J$202,9,0)</f>
        <v>2.3852000000000002</v>
      </c>
      <c r="T1550" s="44">
        <f t="shared" si="170"/>
        <v>0.65671273400963648</v>
      </c>
      <c r="U1550" s="88">
        <f t="shared" si="168"/>
        <v>1.9839449475553055</v>
      </c>
      <c r="V1550" s="91">
        <f t="shared" si="169"/>
        <v>3.967889895110611</v>
      </c>
    </row>
    <row r="1551" spans="1:22" ht="16">
      <c r="A1551" s="35">
        <v>2019</v>
      </c>
      <c r="B1551" s="36">
        <v>43543</v>
      </c>
      <c r="C1551" s="38" t="s">
        <v>380</v>
      </c>
      <c r="D1551" s="38" t="s">
        <v>367</v>
      </c>
      <c r="E1551" s="12">
        <v>7</v>
      </c>
      <c r="F1551" s="37">
        <v>0.61180555555555605</v>
      </c>
      <c r="G1551" s="12">
        <v>30</v>
      </c>
      <c r="H1551" s="38" t="s">
        <v>280</v>
      </c>
      <c r="I1551" s="38" t="str">
        <f>VLOOKUP(H1551,'Species List'!A$2:J$202,2,0)</f>
        <v>Redband Parrotfish</v>
      </c>
      <c r="J1551" s="38" t="str">
        <f>VLOOKUP(H1551,'Species List'!A$2:J$202,3,0)</f>
        <v>Sparisoma aurofrenatum</v>
      </c>
      <c r="K1551" s="38" t="str">
        <f>VLOOKUP(H1551,'Species List'!A$2:J$202,4,0)</f>
        <v>Scaridae</v>
      </c>
      <c r="L1551" s="38" t="str">
        <f>VLOOKUP(H1551,'Species List'!A$2:J$202,5,0)</f>
        <v>Herbivore</v>
      </c>
      <c r="M1551" s="60">
        <v>14</v>
      </c>
      <c r="N1551" s="60">
        <v>1</v>
      </c>
      <c r="O1551" s="60" t="s">
        <v>368</v>
      </c>
      <c r="P1551" s="44">
        <f>VLOOKUP(H1551,'Species List'!A$2:J$202,6,0)</f>
        <v>1.072E-2</v>
      </c>
      <c r="Q1551" s="44">
        <f>VLOOKUP(H1551,'Species List'!A$2:J$202,7,0)</f>
        <v>3.12</v>
      </c>
      <c r="R1551" s="44">
        <f>VLOOKUP(H1551,'Species List'!A$2:J$202,8,0)</f>
        <v>-4.0781000000000001</v>
      </c>
      <c r="S1551" s="44">
        <f>VLOOKUP(H1551,'Species List'!A$2:J$202,9,0)</f>
        <v>2.7437999999999998</v>
      </c>
      <c r="T1551" s="44">
        <f t="shared" si="170"/>
        <v>40.375160027328299</v>
      </c>
      <c r="U1551" s="88">
        <f t="shared" si="168"/>
        <v>64.631778134170816</v>
      </c>
      <c r="V1551" s="91">
        <f t="shared" si="169"/>
        <v>64.631778134170816</v>
      </c>
    </row>
    <row r="1552" spans="1:22" ht="16">
      <c r="A1552" s="35">
        <v>2019</v>
      </c>
      <c r="B1552" s="36">
        <v>43543</v>
      </c>
      <c r="C1552" s="38" t="s">
        <v>380</v>
      </c>
      <c r="D1552" s="38" t="s">
        <v>367</v>
      </c>
      <c r="E1552" s="12">
        <v>7</v>
      </c>
      <c r="F1552" s="37">
        <v>0.61180555555555605</v>
      </c>
      <c r="G1552" s="12">
        <v>30</v>
      </c>
      <c r="H1552" s="38" t="s">
        <v>274</v>
      </c>
      <c r="I1552" s="38" t="str">
        <f>VLOOKUP(H1552,'Species List'!A$2:J$202,2,0)</f>
        <v>Princess Parrotfish</v>
      </c>
      <c r="J1552" s="38" t="str">
        <f>VLOOKUP(H1552,'Species List'!A$2:J$202,3,0)</f>
        <v>Scarus taeniopterus</v>
      </c>
      <c r="K1552" s="38" t="str">
        <f>VLOOKUP(H1552,'Species List'!A$2:J$202,4,0)</f>
        <v>Scaridae</v>
      </c>
      <c r="L1552" s="38" t="str">
        <f>VLOOKUP(H1552,'Species List'!A$2:J$202,5,0)</f>
        <v>Herbivore</v>
      </c>
      <c r="M1552" s="60">
        <v>1</v>
      </c>
      <c r="N1552" s="60">
        <v>2</v>
      </c>
      <c r="O1552" s="60" t="s">
        <v>375</v>
      </c>
      <c r="P1552" s="44">
        <f>VLOOKUP(H1552,'Species List'!A$2:J$202,6,0)</f>
        <v>3.3500000000000002E-2</v>
      </c>
      <c r="Q1552" s="44">
        <f>VLOOKUP(H1552,'Species List'!A$2:J$202,7,0)</f>
        <v>2.7086000000000001</v>
      </c>
      <c r="R1552" s="44">
        <f>VLOOKUP(H1552,'Species List'!A$2:J$202,8,0)</f>
        <v>-3.2256999999999998</v>
      </c>
      <c r="S1552" s="44">
        <f>VLOOKUP(H1552,'Species List'!A$2:J$202,9,0)</f>
        <v>2.3852000000000002</v>
      </c>
      <c r="T1552" s="44">
        <f t="shared" si="170"/>
        <v>3.3500000000000002E-2</v>
      </c>
      <c r="U1552" s="88">
        <f t="shared" si="168"/>
        <v>0.14437766042907371</v>
      </c>
      <c r="V1552" s="91">
        <f t="shared" si="169"/>
        <v>0.28875532085814742</v>
      </c>
    </row>
    <row r="1553" spans="1:22" ht="16">
      <c r="A1553" s="35">
        <v>2019</v>
      </c>
      <c r="B1553" s="36">
        <v>43543</v>
      </c>
      <c r="C1553" s="38" t="s">
        <v>380</v>
      </c>
      <c r="D1553" s="38" t="s">
        <v>367</v>
      </c>
      <c r="E1553" s="12">
        <v>7</v>
      </c>
      <c r="F1553" s="37">
        <v>0.61180555555555605</v>
      </c>
      <c r="G1553" s="12">
        <v>30</v>
      </c>
      <c r="H1553" s="38" t="s">
        <v>242</v>
      </c>
      <c r="I1553" s="38" t="str">
        <f>VLOOKUP(H1553,'Species List'!A$2:J$202,2,0)</f>
        <v xml:space="preserve">Sharp-nose puffer </v>
      </c>
      <c r="J1553" s="38" t="str">
        <f>VLOOKUP(H1553,'Species List'!A$2:J$202,3,0)</f>
        <v>Canthigaster rostrata</v>
      </c>
      <c r="K1553" s="38" t="str">
        <f>VLOOKUP(H1553,'Species List'!A$2:J$202,4,0)</f>
        <v>Tetraodontidae</v>
      </c>
      <c r="L1553" s="38" t="str">
        <f>VLOOKUP(H1553,'Species List'!A$2:J$202,5,0)</f>
        <v>Omnivore</v>
      </c>
      <c r="M1553" s="60">
        <v>3</v>
      </c>
      <c r="N1553" s="60">
        <v>1</v>
      </c>
      <c r="O1553" s="60"/>
      <c r="P1553" s="44">
        <f>VLOOKUP(H1553,'Species List'!A$2:J$202,6,0)</f>
        <v>2.239E-2</v>
      </c>
      <c r="Q1553" s="44">
        <f>VLOOKUP(H1553,'Species List'!A$2:J$202,7,0)</f>
        <v>2.96</v>
      </c>
      <c r="R1553" s="44" t="str">
        <f>VLOOKUP(H1553,'Species List'!A$2:J$202,8,0)</f>
        <v>NA</v>
      </c>
      <c r="S1553" s="44" t="str">
        <f>VLOOKUP(H1553,'Species List'!A$2:J$202,9,0)</f>
        <v>NA</v>
      </c>
      <c r="T1553" s="44">
        <f t="shared" si="170"/>
        <v>0.57853948885208784</v>
      </c>
      <c r="U1553" s="87" t="s">
        <v>450</v>
      </c>
      <c r="V1553" s="91">
        <f t="shared" ref="V1553:V1561" si="171">N1553*T1553</f>
        <v>0.57853948885208784</v>
      </c>
    </row>
    <row r="1554" spans="1:22" ht="16">
      <c r="A1554" s="35">
        <v>2019</v>
      </c>
      <c r="B1554" s="36">
        <v>43543</v>
      </c>
      <c r="C1554" s="38" t="s">
        <v>380</v>
      </c>
      <c r="D1554" s="38" t="s">
        <v>367</v>
      </c>
      <c r="E1554" s="12">
        <v>7</v>
      </c>
      <c r="F1554" s="37">
        <v>0.61180555555555605</v>
      </c>
      <c r="G1554" s="12">
        <v>30</v>
      </c>
      <c r="H1554" s="38" t="s">
        <v>247</v>
      </c>
      <c r="I1554" s="38" t="str">
        <f>VLOOKUP(H1554,'Species List'!A$2:J$202,2,0)</f>
        <v>Creole Wrasse</v>
      </c>
      <c r="J1554" s="38" t="str">
        <f>VLOOKUP(H1554,'Species List'!A$2:J$202,3,0)</f>
        <v>Clepticus parrae</v>
      </c>
      <c r="K1554" s="38" t="str">
        <f>VLOOKUP(H1554,'Species List'!A$2:J$202,4,0)</f>
        <v>Labridae</v>
      </c>
      <c r="L1554" s="38" t="str">
        <f>VLOOKUP(H1554,'Species List'!A$2:J$202,5,0)</f>
        <v>Planktivore</v>
      </c>
      <c r="M1554" s="60">
        <v>5</v>
      </c>
      <c r="N1554" s="60">
        <v>10</v>
      </c>
      <c r="O1554" s="60"/>
      <c r="P1554" s="44">
        <f>VLOOKUP(H1554,'Species List'!A$2:J$202,6,0)</f>
        <v>9.5499999999999995E-3</v>
      </c>
      <c r="Q1554" s="44">
        <f>VLOOKUP(H1554,'Species List'!A$2:J$202,7,0)</f>
        <v>3.05</v>
      </c>
      <c r="R1554" s="44" t="str">
        <f>VLOOKUP(H1554,'Species List'!A$2:J$202,8,0)</f>
        <v>NA</v>
      </c>
      <c r="S1554" s="44" t="str">
        <f>VLOOKUP(H1554,'Species List'!A$2:J$202,9,0)</f>
        <v>NA</v>
      </c>
      <c r="T1554" s="44">
        <f t="shared" si="170"/>
        <v>1.2937843241641511</v>
      </c>
      <c r="U1554" s="87" t="s">
        <v>450</v>
      </c>
      <c r="V1554" s="91">
        <f t="shared" si="171"/>
        <v>12.937843241641511</v>
      </c>
    </row>
    <row r="1555" spans="1:22" ht="16">
      <c r="A1555" s="35">
        <v>2019</v>
      </c>
      <c r="B1555" s="36">
        <v>43543</v>
      </c>
      <c r="C1555" s="38" t="s">
        <v>380</v>
      </c>
      <c r="D1555" s="38" t="s">
        <v>367</v>
      </c>
      <c r="E1555" s="12">
        <v>7</v>
      </c>
      <c r="F1555" s="37">
        <v>0.61180555555555605</v>
      </c>
      <c r="G1555" s="12">
        <v>30</v>
      </c>
      <c r="H1555" s="38" t="s">
        <v>247</v>
      </c>
      <c r="I1555" s="38" t="str">
        <f>VLOOKUP(H1555,'Species List'!A$2:J$202,2,0)</f>
        <v>Creole Wrasse</v>
      </c>
      <c r="J1555" s="38" t="str">
        <f>VLOOKUP(H1555,'Species List'!A$2:J$202,3,0)</f>
        <v>Clepticus parrae</v>
      </c>
      <c r="K1555" s="38" t="str">
        <f>VLOOKUP(H1555,'Species List'!A$2:J$202,4,0)</f>
        <v>Labridae</v>
      </c>
      <c r="L1555" s="38" t="str">
        <f>VLOOKUP(H1555,'Species List'!A$2:J$202,5,0)</f>
        <v>Planktivore</v>
      </c>
      <c r="M1555" s="60">
        <v>19</v>
      </c>
      <c r="N1555" s="60">
        <v>1</v>
      </c>
      <c r="O1555" s="60"/>
      <c r="P1555" s="44">
        <f>VLOOKUP(H1555,'Species List'!A$2:J$202,6,0)</f>
        <v>9.5499999999999995E-3</v>
      </c>
      <c r="Q1555" s="44">
        <f>VLOOKUP(H1555,'Species List'!A$2:J$202,7,0)</f>
        <v>3.05</v>
      </c>
      <c r="R1555" s="44" t="str">
        <f>VLOOKUP(H1555,'Species List'!A$2:J$202,8,0)</f>
        <v>NA</v>
      </c>
      <c r="S1555" s="44" t="str">
        <f>VLOOKUP(H1555,'Species List'!A$2:J$202,9,0)</f>
        <v>NA</v>
      </c>
      <c r="T1555" s="44">
        <f t="shared" si="170"/>
        <v>75.893023407959475</v>
      </c>
      <c r="U1555" s="87" t="s">
        <v>450</v>
      </c>
      <c r="V1555" s="91">
        <f t="shared" si="171"/>
        <v>75.893023407959475</v>
      </c>
    </row>
    <row r="1556" spans="1:22" ht="16">
      <c r="A1556" s="35">
        <v>2019</v>
      </c>
      <c r="B1556" s="36">
        <v>43543</v>
      </c>
      <c r="C1556" s="38" t="s">
        <v>380</v>
      </c>
      <c r="D1556" s="38" t="s">
        <v>367</v>
      </c>
      <c r="E1556" s="12">
        <v>8</v>
      </c>
      <c r="F1556" s="37">
        <v>0.49444444444444446</v>
      </c>
      <c r="G1556" s="12">
        <v>29</v>
      </c>
      <c r="H1556" s="38" t="s">
        <v>286</v>
      </c>
      <c r="I1556" s="38" t="str">
        <f>VLOOKUP(H1556,'Species List'!A$2:J$202,2,0)</f>
        <v>Schoolmaster snapper</v>
      </c>
      <c r="J1556" s="38" t="str">
        <f>VLOOKUP(H1556,'Species List'!A$2:J$202,3,0)</f>
        <v>Lutjanus apodus</v>
      </c>
      <c r="K1556" s="38" t="str">
        <f>VLOOKUP(H1556,'Species List'!A$2:J$202,4,0)</f>
        <v>Lutjanidae</v>
      </c>
      <c r="L1556" s="38" t="str">
        <f>VLOOKUP(H1556,'Species List'!A$2:J$202,5,0)</f>
        <v>Carnivore</v>
      </c>
      <c r="M1556" s="60">
        <v>34</v>
      </c>
      <c r="N1556" s="60">
        <v>1</v>
      </c>
      <c r="O1556" s="60"/>
      <c r="P1556" s="44">
        <f>VLOOKUP(H1556,'Species List'!A$2:J$202,6,0)</f>
        <v>1.413E-2</v>
      </c>
      <c r="Q1556" s="44">
        <f>VLOOKUP(H1556,'Species List'!A$2:J$202,7,0)</f>
        <v>2.98</v>
      </c>
      <c r="R1556" s="44" t="str">
        <f>VLOOKUP(H1556,'Species List'!A$2:J$202,8,0)</f>
        <v>NA</v>
      </c>
      <c r="S1556" s="44" t="str">
        <f>VLOOKUP(H1556,'Species List'!A$2:J$202,9,0)</f>
        <v>NA</v>
      </c>
      <c r="T1556" s="44">
        <f t="shared" si="170"/>
        <v>517.5464507788447</v>
      </c>
      <c r="U1556" s="87" t="s">
        <v>450</v>
      </c>
      <c r="V1556" s="91">
        <f t="shared" si="171"/>
        <v>517.5464507788447</v>
      </c>
    </row>
    <row r="1557" spans="1:22" ht="16">
      <c r="A1557" s="35">
        <v>2019</v>
      </c>
      <c r="B1557" s="36">
        <v>43543</v>
      </c>
      <c r="C1557" s="38" t="s">
        <v>380</v>
      </c>
      <c r="D1557" s="38" t="s">
        <v>367</v>
      </c>
      <c r="E1557" s="12">
        <v>8</v>
      </c>
      <c r="F1557" s="37">
        <v>0.49444444444444446</v>
      </c>
      <c r="G1557" s="12">
        <v>29</v>
      </c>
      <c r="H1557" s="38" t="s">
        <v>286</v>
      </c>
      <c r="I1557" s="38" t="str">
        <f>VLOOKUP(H1557,'Species List'!A$2:J$202,2,0)</f>
        <v>Schoolmaster snapper</v>
      </c>
      <c r="J1557" s="38" t="str">
        <f>VLOOKUP(H1557,'Species List'!A$2:J$202,3,0)</f>
        <v>Lutjanus apodus</v>
      </c>
      <c r="K1557" s="38" t="str">
        <f>VLOOKUP(H1557,'Species List'!A$2:J$202,4,0)</f>
        <v>Lutjanidae</v>
      </c>
      <c r="L1557" s="38" t="str">
        <f>VLOOKUP(H1557,'Species List'!A$2:J$202,5,0)</f>
        <v>Carnivore</v>
      </c>
      <c r="M1557" s="60">
        <v>40</v>
      </c>
      <c r="N1557" s="60">
        <v>1</v>
      </c>
      <c r="O1557" s="60"/>
      <c r="P1557" s="44">
        <f>VLOOKUP(H1557,'Species List'!A$2:J$202,6,0)</f>
        <v>1.413E-2</v>
      </c>
      <c r="Q1557" s="44">
        <f>VLOOKUP(H1557,'Species List'!A$2:J$202,7,0)</f>
        <v>2.98</v>
      </c>
      <c r="R1557" s="44" t="str">
        <f>VLOOKUP(H1557,'Species List'!A$2:J$202,8,0)</f>
        <v>NA</v>
      </c>
      <c r="S1557" s="44" t="str">
        <f>VLOOKUP(H1557,'Species List'!A$2:J$202,9,0)</f>
        <v>NA</v>
      </c>
      <c r="T1557" s="44">
        <f t="shared" si="170"/>
        <v>840.00319128069634</v>
      </c>
      <c r="U1557" s="87" t="s">
        <v>450</v>
      </c>
      <c r="V1557" s="91">
        <f t="shared" si="171"/>
        <v>840.00319128069634</v>
      </c>
    </row>
    <row r="1558" spans="1:22" ht="16">
      <c r="A1558" s="35">
        <v>2019</v>
      </c>
      <c r="B1558" s="36">
        <v>43543</v>
      </c>
      <c r="C1558" s="38" t="s">
        <v>380</v>
      </c>
      <c r="D1558" s="38" t="s">
        <v>367</v>
      </c>
      <c r="E1558" s="12">
        <v>8</v>
      </c>
      <c r="F1558" s="37">
        <v>0.49444444444444402</v>
      </c>
      <c r="G1558" s="12">
        <v>29</v>
      </c>
      <c r="H1558" s="38" t="s">
        <v>286</v>
      </c>
      <c r="I1558" s="38" t="str">
        <f>VLOOKUP(H1558,'Species List'!A$2:J$202,2,0)</f>
        <v>Schoolmaster snapper</v>
      </c>
      <c r="J1558" s="38" t="str">
        <f>VLOOKUP(H1558,'Species List'!A$2:J$202,3,0)</f>
        <v>Lutjanus apodus</v>
      </c>
      <c r="K1558" s="38" t="str">
        <f>VLOOKUP(H1558,'Species List'!A$2:J$202,4,0)</f>
        <v>Lutjanidae</v>
      </c>
      <c r="L1558" s="38" t="str">
        <f>VLOOKUP(H1558,'Species List'!A$2:J$202,5,0)</f>
        <v>Carnivore</v>
      </c>
      <c r="M1558" s="60">
        <v>20</v>
      </c>
      <c r="N1558" s="60">
        <v>1</v>
      </c>
      <c r="O1558" s="60"/>
      <c r="P1558" s="44">
        <f>VLOOKUP(H1558,'Species List'!A$2:J$202,6,0)</f>
        <v>1.413E-2</v>
      </c>
      <c r="Q1558" s="44">
        <f>VLOOKUP(H1558,'Species List'!A$2:J$202,7,0)</f>
        <v>2.98</v>
      </c>
      <c r="R1558" s="44" t="str">
        <f>VLOOKUP(H1558,'Species List'!A$2:J$202,8,0)</f>
        <v>NA</v>
      </c>
      <c r="S1558" s="44" t="str">
        <f>VLOOKUP(H1558,'Species List'!A$2:J$202,9,0)</f>
        <v>NA</v>
      </c>
      <c r="T1558" s="44">
        <f t="shared" si="170"/>
        <v>106.46614985661742</v>
      </c>
      <c r="U1558" s="87" t="s">
        <v>450</v>
      </c>
      <c r="V1558" s="91">
        <f t="shared" si="171"/>
        <v>106.46614985661742</v>
      </c>
    </row>
    <row r="1559" spans="1:22" ht="16">
      <c r="A1559" s="35">
        <v>2019</v>
      </c>
      <c r="B1559" s="36">
        <v>43543</v>
      </c>
      <c r="C1559" s="38" t="s">
        <v>380</v>
      </c>
      <c r="D1559" s="38" t="s">
        <v>367</v>
      </c>
      <c r="E1559" s="12">
        <v>8</v>
      </c>
      <c r="F1559" s="37">
        <v>0.49444444444444402</v>
      </c>
      <c r="G1559" s="12">
        <v>29</v>
      </c>
      <c r="H1559" s="38" t="s">
        <v>310</v>
      </c>
      <c r="I1559" s="38" t="str">
        <f>VLOOKUP(H1559,'Species List'!A$2:J$202,2,0)</f>
        <v>Yellowhead Wrasse</v>
      </c>
      <c r="J1559" s="38" t="str">
        <f>VLOOKUP(H1559,'Species List'!A$2:J$202,3,0)</f>
        <v>Halichoeres garnoti</v>
      </c>
      <c r="K1559" s="38" t="str">
        <f>VLOOKUP(H1559,'Species List'!A$2:J$202,4,0)</f>
        <v>Labridae</v>
      </c>
      <c r="L1559" s="38" t="str">
        <f>VLOOKUP(H1559,'Species List'!A$2:J$202,5,0)</f>
        <v>Carnivore</v>
      </c>
      <c r="M1559" s="60">
        <v>3</v>
      </c>
      <c r="N1559" s="60">
        <v>1</v>
      </c>
      <c r="O1559" s="60"/>
      <c r="P1559" s="44">
        <f>VLOOKUP(H1559,'Species List'!A$2:J$202,6,0)</f>
        <v>0.01</v>
      </c>
      <c r="Q1559" s="44">
        <f>VLOOKUP(H1559,'Species List'!A$2:J$202,7,0)</f>
        <v>3.13</v>
      </c>
      <c r="R1559" s="44" t="str">
        <f>VLOOKUP(H1559,'Species List'!A$2:J$202,8,0)</f>
        <v>NA</v>
      </c>
      <c r="S1559" s="44" t="str">
        <f>VLOOKUP(H1559,'Species List'!A$2:J$202,9,0)</f>
        <v>NA</v>
      </c>
      <c r="T1559" s="44">
        <f t="shared" si="170"/>
        <v>0.3114508548769428</v>
      </c>
      <c r="U1559" s="87" t="s">
        <v>450</v>
      </c>
      <c r="V1559" s="91">
        <f t="shared" si="171"/>
        <v>0.3114508548769428</v>
      </c>
    </row>
    <row r="1560" spans="1:22" ht="16">
      <c r="A1560" s="35">
        <v>2019</v>
      </c>
      <c r="B1560" s="36">
        <v>43543</v>
      </c>
      <c r="C1560" s="38" t="s">
        <v>380</v>
      </c>
      <c r="D1560" s="38" t="s">
        <v>367</v>
      </c>
      <c r="E1560" s="12">
        <v>8</v>
      </c>
      <c r="F1560" s="37">
        <v>0.49444444444444402</v>
      </c>
      <c r="G1560" s="12">
        <v>29</v>
      </c>
      <c r="H1560" s="38" t="s">
        <v>256</v>
      </c>
      <c r="I1560" s="38" t="str">
        <f>VLOOKUP(H1560,'Species List'!A$2:J$202,2,0)</f>
        <v>Graysby</v>
      </c>
      <c r="J1560" s="38" t="str">
        <f>VLOOKUP(H1560,'Species List'!A$2:J$202,3,0)</f>
        <v>Cephalopholis cruentata</v>
      </c>
      <c r="K1560" s="38" t="str">
        <f>VLOOKUP(H1560,'Species List'!A$2:J$202,4,0)</f>
        <v>Serranidae</v>
      </c>
      <c r="L1560" s="38" t="str">
        <f>VLOOKUP(H1560,'Species List'!A$2:J$202,5,0)</f>
        <v>Carnivore</v>
      </c>
      <c r="M1560" s="60">
        <v>16</v>
      </c>
      <c r="N1560" s="60">
        <v>1</v>
      </c>
      <c r="O1560" s="60"/>
      <c r="P1560" s="44">
        <f>VLOOKUP(H1560,'Species List'!A$2:J$202,6,0)</f>
        <v>1.1220000000000001E-2</v>
      </c>
      <c r="Q1560" s="44">
        <f>VLOOKUP(H1560,'Species List'!A$2:J$202,7,0)</f>
        <v>3.07</v>
      </c>
      <c r="R1560" s="44" t="str">
        <f>VLOOKUP(H1560,'Species List'!A$2:J$202,8,0)</f>
        <v>NA</v>
      </c>
      <c r="S1560" s="44" t="str">
        <f>VLOOKUP(H1560,'Species List'!A$2:J$202,9,0)</f>
        <v>NA</v>
      </c>
      <c r="T1560" s="44">
        <f t="shared" si="170"/>
        <v>55.800900005529286</v>
      </c>
      <c r="U1560" s="87" t="s">
        <v>450</v>
      </c>
      <c r="V1560" s="91">
        <f t="shared" si="171"/>
        <v>55.800900005529286</v>
      </c>
    </row>
    <row r="1561" spans="1:22" ht="16">
      <c r="A1561" s="35">
        <v>2019</v>
      </c>
      <c r="B1561" s="36">
        <v>43543</v>
      </c>
      <c r="C1561" s="38" t="s">
        <v>380</v>
      </c>
      <c r="D1561" s="38" t="s">
        <v>367</v>
      </c>
      <c r="E1561" s="12">
        <v>8</v>
      </c>
      <c r="F1561" s="37">
        <v>0.49444444444444402</v>
      </c>
      <c r="G1561" s="12">
        <v>29</v>
      </c>
      <c r="H1561" s="38" t="s">
        <v>310</v>
      </c>
      <c r="I1561" s="38" t="str">
        <f>VLOOKUP(H1561,'Species List'!A$2:J$202,2,0)</f>
        <v>Yellowhead Wrasse</v>
      </c>
      <c r="J1561" s="38" t="str">
        <f>VLOOKUP(H1561,'Species List'!A$2:J$202,3,0)</f>
        <v>Halichoeres garnoti</v>
      </c>
      <c r="K1561" s="38" t="str">
        <f>VLOOKUP(H1561,'Species List'!A$2:J$202,4,0)</f>
        <v>Labridae</v>
      </c>
      <c r="L1561" s="38" t="str">
        <f>VLOOKUP(H1561,'Species List'!A$2:J$202,5,0)</f>
        <v>Carnivore</v>
      </c>
      <c r="M1561" s="60">
        <v>6</v>
      </c>
      <c r="N1561" s="60">
        <v>1</v>
      </c>
      <c r="O1561" s="60"/>
      <c r="P1561" s="44">
        <f>VLOOKUP(H1561,'Species List'!A$2:J$202,6,0)</f>
        <v>0.01</v>
      </c>
      <c r="Q1561" s="44">
        <f>VLOOKUP(H1561,'Species List'!A$2:J$202,7,0)</f>
        <v>3.13</v>
      </c>
      <c r="R1561" s="44" t="str">
        <f>VLOOKUP(H1561,'Species List'!A$2:J$202,8,0)</f>
        <v>NA</v>
      </c>
      <c r="S1561" s="44" t="str">
        <f>VLOOKUP(H1561,'Species List'!A$2:J$202,9,0)</f>
        <v>NA</v>
      </c>
      <c r="T1561" s="44">
        <f t="shared" si="170"/>
        <v>2.7265496699528886</v>
      </c>
      <c r="U1561" s="87" t="s">
        <v>450</v>
      </c>
      <c r="V1561" s="91">
        <f t="shared" si="171"/>
        <v>2.7265496699528886</v>
      </c>
    </row>
    <row r="1562" spans="1:22" ht="16">
      <c r="A1562" s="35">
        <v>2019</v>
      </c>
      <c r="B1562" s="36">
        <v>43543</v>
      </c>
      <c r="C1562" s="38" t="s">
        <v>380</v>
      </c>
      <c r="D1562" s="38" t="s">
        <v>367</v>
      </c>
      <c r="E1562" s="12">
        <v>8</v>
      </c>
      <c r="F1562" s="37">
        <v>0.49444444444444402</v>
      </c>
      <c r="G1562" s="12">
        <v>29</v>
      </c>
      <c r="H1562" s="38" t="s">
        <v>277</v>
      </c>
      <c r="I1562" s="38" t="str">
        <f>VLOOKUP(H1562,'Species List'!A$2:J$202,2,0)</f>
        <v>Queen Parrotfish</v>
      </c>
      <c r="J1562" s="38" t="str">
        <f>VLOOKUP(H1562,'Species List'!A$2:J$202,3,0)</f>
        <v>Scarus vetula</v>
      </c>
      <c r="K1562" s="38" t="str">
        <f>VLOOKUP(H1562,'Species List'!A$2:J$202,4,0)</f>
        <v>Scaridae</v>
      </c>
      <c r="L1562" s="38" t="str">
        <f>VLOOKUP(H1562,'Species List'!A$2:J$202,5,0)</f>
        <v>Herbivore</v>
      </c>
      <c r="M1562" s="60">
        <v>37</v>
      </c>
      <c r="N1562" s="60">
        <v>1</v>
      </c>
      <c r="O1562" s="60" t="s">
        <v>369</v>
      </c>
      <c r="P1562" s="44">
        <f>VLOOKUP(H1562,'Species List'!A$2:J$202,6,0)</f>
        <v>1.38E-2</v>
      </c>
      <c r="Q1562" s="44">
        <f>VLOOKUP(H1562,'Species List'!A$2:J$202,7,0)</f>
        <v>3.03</v>
      </c>
      <c r="R1562" s="44">
        <f>VLOOKUP(H1562,'Species List'!A$2:J$202,8,0)</f>
        <v>-5.0162000000000004</v>
      </c>
      <c r="S1562" s="44">
        <f>VLOOKUP(H1562,'Species List'!A$2:J$202,9,0)</f>
        <v>3.1109</v>
      </c>
      <c r="T1562" s="44">
        <f t="shared" si="170"/>
        <v>778.98717980824449</v>
      </c>
      <c r="U1562" s="88">
        <f t="shared" ref="U1562:U1575" si="172">10^(R1562+(S1562*LOG(M1562*10)))</f>
        <v>940.19674519620162</v>
      </c>
      <c r="V1562" s="91">
        <f t="shared" ref="V1562:V1575" si="173">N1562*U1562</f>
        <v>940.19674519620162</v>
      </c>
    </row>
    <row r="1563" spans="1:22" ht="16">
      <c r="A1563" s="35">
        <v>2019</v>
      </c>
      <c r="B1563" s="36">
        <v>43543</v>
      </c>
      <c r="C1563" s="38" t="s">
        <v>380</v>
      </c>
      <c r="D1563" s="38" t="s">
        <v>367</v>
      </c>
      <c r="E1563" s="12">
        <v>8</v>
      </c>
      <c r="F1563" s="37">
        <v>0.49444444444444402</v>
      </c>
      <c r="G1563" s="12">
        <v>29</v>
      </c>
      <c r="H1563" s="38" t="s">
        <v>280</v>
      </c>
      <c r="I1563" s="38" t="str">
        <f>VLOOKUP(H1563,'Species List'!A$2:J$202,2,0)</f>
        <v>Redband Parrotfish</v>
      </c>
      <c r="J1563" s="38" t="str">
        <f>VLOOKUP(H1563,'Species List'!A$2:J$202,3,0)</f>
        <v>Sparisoma aurofrenatum</v>
      </c>
      <c r="K1563" s="38" t="str">
        <f>VLOOKUP(H1563,'Species List'!A$2:J$202,4,0)</f>
        <v>Scaridae</v>
      </c>
      <c r="L1563" s="38" t="str">
        <f>VLOOKUP(H1563,'Species List'!A$2:J$202,5,0)</f>
        <v>Herbivore</v>
      </c>
      <c r="M1563" s="60">
        <v>18</v>
      </c>
      <c r="N1563" s="60">
        <v>1</v>
      </c>
      <c r="O1563" s="60" t="s">
        <v>369</v>
      </c>
      <c r="P1563" s="44">
        <f>VLOOKUP(H1563,'Species List'!A$2:J$202,6,0)</f>
        <v>1.072E-2</v>
      </c>
      <c r="Q1563" s="44">
        <f>VLOOKUP(H1563,'Species List'!A$2:J$202,7,0)</f>
        <v>3.12</v>
      </c>
      <c r="R1563" s="44">
        <f>VLOOKUP(H1563,'Species List'!A$2:J$202,8,0)</f>
        <v>-4.0781000000000001</v>
      </c>
      <c r="S1563" s="44">
        <f>VLOOKUP(H1563,'Species List'!A$2:J$202,9,0)</f>
        <v>2.7437999999999998</v>
      </c>
      <c r="T1563" s="44">
        <f t="shared" si="170"/>
        <v>88.43923988864465</v>
      </c>
      <c r="U1563" s="88">
        <f t="shared" si="172"/>
        <v>128.80024807719036</v>
      </c>
      <c r="V1563" s="91">
        <f t="shared" si="173"/>
        <v>128.80024807719036</v>
      </c>
    </row>
    <row r="1564" spans="1:22" ht="16">
      <c r="A1564" s="35">
        <v>2019</v>
      </c>
      <c r="B1564" s="36">
        <v>43543</v>
      </c>
      <c r="C1564" s="38" t="s">
        <v>380</v>
      </c>
      <c r="D1564" s="38" t="s">
        <v>367</v>
      </c>
      <c r="E1564" s="12">
        <v>8</v>
      </c>
      <c r="F1564" s="37">
        <v>0.49444444444444402</v>
      </c>
      <c r="G1564" s="12">
        <v>29</v>
      </c>
      <c r="H1564" s="38" t="s">
        <v>274</v>
      </c>
      <c r="I1564" s="38" t="str">
        <f>VLOOKUP(H1564,'Species List'!A$2:J$202,2,0)</f>
        <v>Princess Parrotfish</v>
      </c>
      <c r="J1564" s="38" t="str">
        <f>VLOOKUP(H1564,'Species List'!A$2:J$202,3,0)</f>
        <v>Scarus taeniopterus</v>
      </c>
      <c r="K1564" s="38" t="str">
        <f>VLOOKUP(H1564,'Species List'!A$2:J$202,4,0)</f>
        <v>Scaridae</v>
      </c>
      <c r="L1564" s="38" t="str">
        <f>VLOOKUP(H1564,'Species List'!A$2:J$202,5,0)</f>
        <v>Herbivore</v>
      </c>
      <c r="M1564" s="60">
        <v>3</v>
      </c>
      <c r="N1564" s="60">
        <v>1</v>
      </c>
      <c r="O1564" s="60" t="s">
        <v>375</v>
      </c>
      <c r="P1564" s="44">
        <f>VLOOKUP(H1564,'Species List'!A$2:J$202,6,0)</f>
        <v>3.3500000000000002E-2</v>
      </c>
      <c r="Q1564" s="44">
        <f>VLOOKUP(H1564,'Species List'!A$2:J$202,7,0)</f>
        <v>2.7086000000000001</v>
      </c>
      <c r="R1564" s="44">
        <f>VLOOKUP(H1564,'Species List'!A$2:J$202,8,0)</f>
        <v>-3.2256999999999998</v>
      </c>
      <c r="S1564" s="44">
        <f>VLOOKUP(H1564,'Species List'!A$2:J$202,9,0)</f>
        <v>2.3852000000000002</v>
      </c>
      <c r="T1564" s="44">
        <f t="shared" si="170"/>
        <v>0.65671273400963648</v>
      </c>
      <c r="U1564" s="88">
        <f t="shared" si="172"/>
        <v>1.9839449475553055</v>
      </c>
      <c r="V1564" s="91">
        <f t="shared" si="173"/>
        <v>1.9839449475553055</v>
      </c>
    </row>
    <row r="1565" spans="1:22" ht="16">
      <c r="A1565" s="35">
        <v>2019</v>
      </c>
      <c r="B1565" s="36">
        <v>43543</v>
      </c>
      <c r="C1565" s="38" t="s">
        <v>380</v>
      </c>
      <c r="D1565" s="38" t="s">
        <v>367</v>
      </c>
      <c r="E1565" s="12">
        <v>8</v>
      </c>
      <c r="F1565" s="37">
        <v>0.49444444444444402</v>
      </c>
      <c r="G1565" s="12">
        <v>29</v>
      </c>
      <c r="H1565" s="38" t="s">
        <v>280</v>
      </c>
      <c r="I1565" s="38" t="str">
        <f>VLOOKUP(H1565,'Species List'!A$2:J$202,2,0)</f>
        <v>Redband Parrotfish</v>
      </c>
      <c r="J1565" s="38" t="str">
        <f>VLOOKUP(H1565,'Species List'!A$2:J$202,3,0)</f>
        <v>Sparisoma aurofrenatum</v>
      </c>
      <c r="K1565" s="38" t="str">
        <f>VLOOKUP(H1565,'Species List'!A$2:J$202,4,0)</f>
        <v>Scaridae</v>
      </c>
      <c r="L1565" s="38" t="str">
        <f>VLOOKUP(H1565,'Species List'!A$2:J$202,5,0)</f>
        <v>Herbivore</v>
      </c>
      <c r="M1565" s="60">
        <v>18</v>
      </c>
      <c r="N1565" s="60">
        <v>1</v>
      </c>
      <c r="O1565" s="60" t="s">
        <v>369</v>
      </c>
      <c r="P1565" s="44">
        <f>VLOOKUP(H1565,'Species List'!A$2:J$202,6,0)</f>
        <v>1.072E-2</v>
      </c>
      <c r="Q1565" s="44">
        <f>VLOOKUP(H1565,'Species List'!A$2:J$202,7,0)</f>
        <v>3.12</v>
      </c>
      <c r="R1565" s="44">
        <f>VLOOKUP(H1565,'Species List'!A$2:J$202,8,0)</f>
        <v>-4.0781000000000001</v>
      </c>
      <c r="S1565" s="44">
        <f>VLOOKUP(H1565,'Species List'!A$2:J$202,9,0)</f>
        <v>2.7437999999999998</v>
      </c>
      <c r="T1565" s="44">
        <f t="shared" si="170"/>
        <v>88.43923988864465</v>
      </c>
      <c r="U1565" s="88">
        <f t="shared" si="172"/>
        <v>128.80024807719036</v>
      </c>
      <c r="V1565" s="91">
        <f t="shared" si="173"/>
        <v>128.80024807719036</v>
      </c>
    </row>
    <row r="1566" spans="1:22" ht="16">
      <c r="A1566" s="35">
        <v>2019</v>
      </c>
      <c r="B1566" s="36">
        <v>43543</v>
      </c>
      <c r="C1566" s="38" t="s">
        <v>380</v>
      </c>
      <c r="D1566" s="38" t="s">
        <v>367</v>
      </c>
      <c r="E1566" s="12">
        <v>8</v>
      </c>
      <c r="F1566" s="37">
        <v>0.49444444444444402</v>
      </c>
      <c r="G1566" s="12">
        <v>29</v>
      </c>
      <c r="H1566" s="38" t="s">
        <v>274</v>
      </c>
      <c r="I1566" s="38" t="str">
        <f>VLOOKUP(H1566,'Species List'!A$2:J$202,2,0)</f>
        <v>Princess Parrotfish</v>
      </c>
      <c r="J1566" s="38" t="str">
        <f>VLOOKUP(H1566,'Species List'!A$2:J$202,3,0)</f>
        <v>Scarus taeniopterus</v>
      </c>
      <c r="K1566" s="38" t="str">
        <f>VLOOKUP(H1566,'Species List'!A$2:J$202,4,0)</f>
        <v>Scaridae</v>
      </c>
      <c r="L1566" s="38" t="str">
        <f>VLOOKUP(H1566,'Species List'!A$2:J$202,5,0)</f>
        <v>Herbivore</v>
      </c>
      <c r="M1566" s="60">
        <v>3</v>
      </c>
      <c r="N1566" s="60">
        <v>5</v>
      </c>
      <c r="O1566" s="60" t="s">
        <v>375</v>
      </c>
      <c r="P1566" s="44">
        <f>VLOOKUP(H1566,'Species List'!A$2:J$202,6,0)</f>
        <v>3.3500000000000002E-2</v>
      </c>
      <c r="Q1566" s="44">
        <f>VLOOKUP(H1566,'Species List'!A$2:J$202,7,0)</f>
        <v>2.7086000000000001</v>
      </c>
      <c r="R1566" s="44">
        <f>VLOOKUP(H1566,'Species List'!A$2:J$202,8,0)</f>
        <v>-3.2256999999999998</v>
      </c>
      <c r="S1566" s="44">
        <f>VLOOKUP(H1566,'Species List'!A$2:J$202,9,0)</f>
        <v>2.3852000000000002</v>
      </c>
      <c r="T1566" s="44">
        <f t="shared" si="170"/>
        <v>0.65671273400963648</v>
      </c>
      <c r="U1566" s="88">
        <f t="shared" si="172"/>
        <v>1.9839449475553055</v>
      </c>
      <c r="V1566" s="91">
        <f t="shared" si="173"/>
        <v>9.9197247377765265</v>
      </c>
    </row>
    <row r="1567" spans="1:22" ht="16">
      <c r="A1567" s="35">
        <v>2019</v>
      </c>
      <c r="B1567" s="36">
        <v>43543</v>
      </c>
      <c r="C1567" s="38" t="s">
        <v>380</v>
      </c>
      <c r="D1567" s="38" t="s">
        <v>367</v>
      </c>
      <c r="E1567" s="12">
        <v>8</v>
      </c>
      <c r="F1567" s="37">
        <v>0.49444444444444402</v>
      </c>
      <c r="G1567" s="12">
        <v>29</v>
      </c>
      <c r="H1567" s="38" t="s">
        <v>274</v>
      </c>
      <c r="I1567" s="38" t="str">
        <f>VLOOKUP(H1567,'Species List'!A$2:J$202,2,0)</f>
        <v>Princess Parrotfish</v>
      </c>
      <c r="J1567" s="38" t="str">
        <f>VLOOKUP(H1567,'Species List'!A$2:J$202,3,0)</f>
        <v>Scarus taeniopterus</v>
      </c>
      <c r="K1567" s="38" t="str">
        <f>VLOOKUP(H1567,'Species List'!A$2:J$202,4,0)</f>
        <v>Scaridae</v>
      </c>
      <c r="L1567" s="38" t="str">
        <f>VLOOKUP(H1567,'Species List'!A$2:J$202,5,0)</f>
        <v>Herbivore</v>
      </c>
      <c r="M1567" s="60">
        <v>5</v>
      </c>
      <c r="N1567" s="60">
        <v>2</v>
      </c>
      <c r="O1567" s="60" t="s">
        <v>375</v>
      </c>
      <c r="P1567" s="44">
        <f>VLOOKUP(H1567,'Species List'!A$2:J$202,6,0)</f>
        <v>3.3500000000000002E-2</v>
      </c>
      <c r="Q1567" s="44">
        <f>VLOOKUP(H1567,'Species List'!A$2:J$202,7,0)</f>
        <v>2.7086000000000001</v>
      </c>
      <c r="R1567" s="44">
        <f>VLOOKUP(H1567,'Species List'!A$2:J$202,8,0)</f>
        <v>-3.2256999999999998</v>
      </c>
      <c r="S1567" s="44">
        <f>VLOOKUP(H1567,'Species List'!A$2:J$202,9,0)</f>
        <v>2.3852000000000002</v>
      </c>
      <c r="T1567" s="44">
        <f t="shared" si="170"/>
        <v>2.6198411586557824</v>
      </c>
      <c r="U1567" s="88">
        <f t="shared" si="172"/>
        <v>6.7093933568168316</v>
      </c>
      <c r="V1567" s="91">
        <f t="shared" si="173"/>
        <v>13.418786713633663</v>
      </c>
    </row>
    <row r="1568" spans="1:22" ht="16">
      <c r="A1568" s="35">
        <v>2019</v>
      </c>
      <c r="B1568" s="36">
        <v>43543</v>
      </c>
      <c r="C1568" s="38" t="s">
        <v>380</v>
      </c>
      <c r="D1568" s="38" t="s">
        <v>367</v>
      </c>
      <c r="E1568" s="12">
        <v>8</v>
      </c>
      <c r="F1568" s="37">
        <v>0.49444444444444402</v>
      </c>
      <c r="G1568" s="12">
        <v>29</v>
      </c>
      <c r="H1568" s="38" t="s">
        <v>274</v>
      </c>
      <c r="I1568" s="38" t="str">
        <f>VLOOKUP(H1568,'Species List'!A$2:J$202,2,0)</f>
        <v>Princess Parrotfish</v>
      </c>
      <c r="J1568" s="38" t="str">
        <f>VLOOKUP(H1568,'Species List'!A$2:J$202,3,0)</f>
        <v>Scarus taeniopterus</v>
      </c>
      <c r="K1568" s="38" t="str">
        <f>VLOOKUP(H1568,'Species List'!A$2:J$202,4,0)</f>
        <v>Scaridae</v>
      </c>
      <c r="L1568" s="38" t="str">
        <f>VLOOKUP(H1568,'Species List'!A$2:J$202,5,0)</f>
        <v>Herbivore</v>
      </c>
      <c r="M1568" s="60">
        <v>6</v>
      </c>
      <c r="N1568" s="60">
        <v>2</v>
      </c>
      <c r="O1568" s="60" t="s">
        <v>375</v>
      </c>
      <c r="P1568" s="44">
        <f>VLOOKUP(H1568,'Species List'!A$2:J$202,6,0)</f>
        <v>3.3500000000000002E-2</v>
      </c>
      <c r="Q1568" s="44">
        <f>VLOOKUP(H1568,'Species List'!A$2:J$202,7,0)</f>
        <v>2.7086000000000001</v>
      </c>
      <c r="R1568" s="44">
        <f>VLOOKUP(H1568,'Species List'!A$2:J$202,8,0)</f>
        <v>-3.2256999999999998</v>
      </c>
      <c r="S1568" s="44">
        <f>VLOOKUP(H1568,'Species List'!A$2:J$202,9,0)</f>
        <v>2.3852000000000002</v>
      </c>
      <c r="T1568" s="44">
        <f t="shared" si="170"/>
        <v>4.2928457508060323</v>
      </c>
      <c r="U1568" s="88">
        <f t="shared" si="172"/>
        <v>10.364452425850182</v>
      </c>
      <c r="V1568" s="91">
        <f t="shared" si="173"/>
        <v>20.728904851700364</v>
      </c>
    </row>
    <row r="1569" spans="1:22" ht="16">
      <c r="A1569" s="35">
        <v>2019</v>
      </c>
      <c r="B1569" s="36">
        <v>43543</v>
      </c>
      <c r="C1569" s="38" t="s">
        <v>380</v>
      </c>
      <c r="D1569" s="38" t="s">
        <v>367</v>
      </c>
      <c r="E1569" s="12">
        <v>8</v>
      </c>
      <c r="F1569" s="37">
        <v>0.49444444444444402</v>
      </c>
      <c r="G1569" s="12">
        <v>29</v>
      </c>
      <c r="H1569" s="38" t="s">
        <v>274</v>
      </c>
      <c r="I1569" s="38" t="str">
        <f>VLOOKUP(H1569,'Species List'!A$2:J$202,2,0)</f>
        <v>Princess Parrotfish</v>
      </c>
      <c r="J1569" s="38" t="str">
        <f>VLOOKUP(H1569,'Species List'!A$2:J$202,3,0)</f>
        <v>Scarus taeniopterus</v>
      </c>
      <c r="K1569" s="38" t="str">
        <f>VLOOKUP(H1569,'Species List'!A$2:J$202,4,0)</f>
        <v>Scaridae</v>
      </c>
      <c r="L1569" s="38" t="str">
        <f>VLOOKUP(H1569,'Species List'!A$2:J$202,5,0)</f>
        <v>Herbivore</v>
      </c>
      <c r="M1569" s="60">
        <v>4</v>
      </c>
      <c r="N1569" s="60">
        <v>1</v>
      </c>
      <c r="O1569" s="60" t="s">
        <v>375</v>
      </c>
      <c r="P1569" s="44">
        <f>VLOOKUP(H1569,'Species List'!A$2:J$202,6,0)</f>
        <v>3.3500000000000002E-2</v>
      </c>
      <c r="Q1569" s="44">
        <f>VLOOKUP(H1569,'Species List'!A$2:J$202,7,0)</f>
        <v>2.7086000000000001</v>
      </c>
      <c r="R1569" s="44">
        <f>VLOOKUP(H1569,'Species List'!A$2:J$202,8,0)</f>
        <v>-3.2256999999999998</v>
      </c>
      <c r="S1569" s="44">
        <f>VLOOKUP(H1569,'Species List'!A$2:J$202,9,0)</f>
        <v>2.3852000000000002</v>
      </c>
      <c r="T1569" s="44">
        <f t="shared" si="170"/>
        <v>1.4314774122851688</v>
      </c>
      <c r="U1569" s="88">
        <f t="shared" si="172"/>
        <v>3.9403381302253098</v>
      </c>
      <c r="V1569" s="91">
        <f t="shared" si="173"/>
        <v>3.9403381302253098</v>
      </c>
    </row>
    <row r="1570" spans="1:22" ht="16">
      <c r="A1570" s="35">
        <v>2019</v>
      </c>
      <c r="B1570" s="36">
        <v>43543</v>
      </c>
      <c r="C1570" s="38" t="s">
        <v>380</v>
      </c>
      <c r="D1570" s="38" t="s">
        <v>367</v>
      </c>
      <c r="E1570" s="12">
        <v>8</v>
      </c>
      <c r="F1570" s="37">
        <v>0.49444444444444402</v>
      </c>
      <c r="G1570" s="12">
        <v>29</v>
      </c>
      <c r="H1570" s="38" t="s">
        <v>274</v>
      </c>
      <c r="I1570" s="38" t="str">
        <f>VLOOKUP(H1570,'Species List'!A$2:J$202,2,0)</f>
        <v>Princess Parrotfish</v>
      </c>
      <c r="J1570" s="38" t="str">
        <f>VLOOKUP(H1570,'Species List'!A$2:J$202,3,0)</f>
        <v>Scarus taeniopterus</v>
      </c>
      <c r="K1570" s="38" t="str">
        <f>VLOOKUP(H1570,'Species List'!A$2:J$202,4,0)</f>
        <v>Scaridae</v>
      </c>
      <c r="L1570" s="38" t="str">
        <f>VLOOKUP(H1570,'Species List'!A$2:J$202,5,0)</f>
        <v>Herbivore</v>
      </c>
      <c r="M1570" s="60">
        <v>2</v>
      </c>
      <c r="N1570" s="60">
        <v>1</v>
      </c>
      <c r="O1570" s="60" t="s">
        <v>375</v>
      </c>
      <c r="P1570" s="44">
        <f>VLOOKUP(H1570,'Species List'!A$2:J$202,6,0)</f>
        <v>3.3500000000000002E-2</v>
      </c>
      <c r="Q1570" s="44">
        <f>VLOOKUP(H1570,'Species List'!A$2:J$202,7,0)</f>
        <v>2.7086000000000001</v>
      </c>
      <c r="R1570" s="44">
        <f>VLOOKUP(H1570,'Species List'!A$2:J$202,8,0)</f>
        <v>-3.2256999999999998</v>
      </c>
      <c r="S1570" s="44">
        <f>VLOOKUP(H1570,'Species List'!A$2:J$202,9,0)</f>
        <v>2.3852000000000002</v>
      </c>
      <c r="T1570" s="44">
        <f t="shared" si="170"/>
        <v>0.21898514404304498</v>
      </c>
      <c r="U1570" s="88">
        <f t="shared" si="172"/>
        <v>0.75425247798161132</v>
      </c>
      <c r="V1570" s="91">
        <f t="shared" si="173"/>
        <v>0.75425247798161132</v>
      </c>
    </row>
    <row r="1571" spans="1:22" ht="16">
      <c r="A1571" s="35">
        <v>2019</v>
      </c>
      <c r="B1571" s="36">
        <v>43543</v>
      </c>
      <c r="C1571" s="38" t="s">
        <v>380</v>
      </c>
      <c r="D1571" s="38" t="s">
        <v>367</v>
      </c>
      <c r="E1571" s="12">
        <v>8</v>
      </c>
      <c r="F1571" s="37">
        <v>0.49444444444444402</v>
      </c>
      <c r="G1571" s="12">
        <v>29</v>
      </c>
      <c r="H1571" s="38" t="s">
        <v>274</v>
      </c>
      <c r="I1571" s="38" t="str">
        <f>VLOOKUP(H1571,'Species List'!A$2:J$202,2,0)</f>
        <v>Princess Parrotfish</v>
      </c>
      <c r="J1571" s="38" t="str">
        <f>VLOOKUP(H1571,'Species List'!A$2:J$202,3,0)</f>
        <v>Scarus taeniopterus</v>
      </c>
      <c r="K1571" s="38" t="str">
        <f>VLOOKUP(H1571,'Species List'!A$2:J$202,4,0)</f>
        <v>Scaridae</v>
      </c>
      <c r="L1571" s="38" t="str">
        <f>VLOOKUP(H1571,'Species List'!A$2:J$202,5,0)</f>
        <v>Herbivore</v>
      </c>
      <c r="M1571" s="60">
        <v>3</v>
      </c>
      <c r="N1571" s="60">
        <v>1</v>
      </c>
      <c r="O1571" s="60" t="s">
        <v>375</v>
      </c>
      <c r="P1571" s="44">
        <f>VLOOKUP(H1571,'Species List'!A$2:J$202,6,0)</f>
        <v>3.3500000000000002E-2</v>
      </c>
      <c r="Q1571" s="44">
        <f>VLOOKUP(H1571,'Species List'!A$2:J$202,7,0)</f>
        <v>2.7086000000000001</v>
      </c>
      <c r="R1571" s="44">
        <f>VLOOKUP(H1571,'Species List'!A$2:J$202,8,0)</f>
        <v>-3.2256999999999998</v>
      </c>
      <c r="S1571" s="44">
        <f>VLOOKUP(H1571,'Species List'!A$2:J$202,9,0)</f>
        <v>2.3852000000000002</v>
      </c>
      <c r="T1571" s="44">
        <f t="shared" si="170"/>
        <v>0.65671273400963648</v>
      </c>
      <c r="U1571" s="88">
        <f t="shared" si="172"/>
        <v>1.9839449475553055</v>
      </c>
      <c r="V1571" s="91">
        <f t="shared" si="173"/>
        <v>1.9839449475553055</v>
      </c>
    </row>
    <row r="1572" spans="1:22" ht="16">
      <c r="A1572" s="35">
        <v>2019</v>
      </c>
      <c r="B1572" s="36">
        <v>43543</v>
      </c>
      <c r="C1572" s="38" t="s">
        <v>380</v>
      </c>
      <c r="D1572" s="38" t="s">
        <v>367</v>
      </c>
      <c r="E1572" s="12">
        <v>8</v>
      </c>
      <c r="F1572" s="37">
        <v>0.49444444444444402</v>
      </c>
      <c r="G1572" s="12">
        <v>29</v>
      </c>
      <c r="H1572" s="38" t="s">
        <v>274</v>
      </c>
      <c r="I1572" s="38" t="str">
        <f>VLOOKUP(H1572,'Species List'!A$2:J$202,2,0)</f>
        <v>Princess Parrotfish</v>
      </c>
      <c r="J1572" s="38" t="str">
        <f>VLOOKUP(H1572,'Species List'!A$2:J$202,3,0)</f>
        <v>Scarus taeniopterus</v>
      </c>
      <c r="K1572" s="38" t="str">
        <f>VLOOKUP(H1572,'Species List'!A$2:J$202,4,0)</f>
        <v>Scaridae</v>
      </c>
      <c r="L1572" s="38" t="str">
        <f>VLOOKUP(H1572,'Species List'!A$2:J$202,5,0)</f>
        <v>Herbivore</v>
      </c>
      <c r="M1572" s="60">
        <v>16</v>
      </c>
      <c r="N1572" s="60">
        <v>1</v>
      </c>
      <c r="O1572" s="60" t="s">
        <v>368</v>
      </c>
      <c r="P1572" s="44">
        <f>VLOOKUP(H1572,'Species List'!A$2:J$202,6,0)</f>
        <v>3.3500000000000002E-2</v>
      </c>
      <c r="Q1572" s="44">
        <f>VLOOKUP(H1572,'Species List'!A$2:J$202,7,0)</f>
        <v>2.7086000000000001</v>
      </c>
      <c r="R1572" s="44">
        <f>VLOOKUP(H1572,'Species List'!A$2:J$202,8,0)</f>
        <v>-3.2256999999999998</v>
      </c>
      <c r="S1572" s="44">
        <f>VLOOKUP(H1572,'Species List'!A$2:J$202,9,0)</f>
        <v>2.3852000000000002</v>
      </c>
      <c r="T1572" s="44">
        <f t="shared" si="170"/>
        <v>61.167987518884857</v>
      </c>
      <c r="U1572" s="88">
        <f t="shared" si="172"/>
        <v>107.53924488293569</v>
      </c>
      <c r="V1572" s="91">
        <f t="shared" si="173"/>
        <v>107.53924488293569</v>
      </c>
    </row>
    <row r="1573" spans="1:22" ht="16">
      <c r="A1573" s="35">
        <v>2019</v>
      </c>
      <c r="B1573" s="36">
        <v>43543</v>
      </c>
      <c r="C1573" s="38" t="s">
        <v>380</v>
      </c>
      <c r="D1573" s="38" t="s">
        <v>367</v>
      </c>
      <c r="E1573" s="12">
        <v>8</v>
      </c>
      <c r="F1573" s="37">
        <v>0.49444444444444402</v>
      </c>
      <c r="G1573" s="12">
        <v>29</v>
      </c>
      <c r="H1573" s="38" t="s">
        <v>274</v>
      </c>
      <c r="I1573" s="38" t="str">
        <f>VLOOKUP(H1573,'Species List'!A$2:J$202,2,0)</f>
        <v>Princess Parrotfish</v>
      </c>
      <c r="J1573" s="38" t="str">
        <f>VLOOKUP(H1573,'Species List'!A$2:J$202,3,0)</f>
        <v>Scarus taeniopterus</v>
      </c>
      <c r="K1573" s="38" t="str">
        <f>VLOOKUP(H1573,'Species List'!A$2:J$202,4,0)</f>
        <v>Scaridae</v>
      </c>
      <c r="L1573" s="38" t="str">
        <f>VLOOKUP(H1573,'Species List'!A$2:J$202,5,0)</f>
        <v>Herbivore</v>
      </c>
      <c r="M1573" s="60">
        <v>14</v>
      </c>
      <c r="N1573" s="60">
        <v>1</v>
      </c>
      <c r="O1573" s="60" t="s">
        <v>368</v>
      </c>
      <c r="P1573" s="44">
        <f>VLOOKUP(H1573,'Species List'!A$2:J$202,6,0)</f>
        <v>3.3500000000000002E-2</v>
      </c>
      <c r="Q1573" s="44">
        <f>VLOOKUP(H1573,'Species List'!A$2:J$202,7,0)</f>
        <v>2.7086000000000001</v>
      </c>
      <c r="R1573" s="44">
        <f>VLOOKUP(H1573,'Species List'!A$2:J$202,8,0)</f>
        <v>-3.2256999999999998</v>
      </c>
      <c r="S1573" s="44">
        <f>VLOOKUP(H1573,'Species List'!A$2:J$202,9,0)</f>
        <v>2.3852000000000002</v>
      </c>
      <c r="T1573" s="44">
        <f t="shared" si="170"/>
        <v>42.603688875365265</v>
      </c>
      <c r="U1573" s="88">
        <f t="shared" si="172"/>
        <v>78.206813423753971</v>
      </c>
      <c r="V1573" s="91">
        <f t="shared" si="173"/>
        <v>78.206813423753971</v>
      </c>
    </row>
    <row r="1574" spans="1:22" ht="16">
      <c r="A1574" s="35">
        <v>2019</v>
      </c>
      <c r="B1574" s="36">
        <v>43543</v>
      </c>
      <c r="C1574" s="38" t="s">
        <v>380</v>
      </c>
      <c r="D1574" s="38" t="s">
        <v>367</v>
      </c>
      <c r="E1574" s="12">
        <v>8</v>
      </c>
      <c r="F1574" s="37">
        <v>0.49444444444444402</v>
      </c>
      <c r="G1574" s="12">
        <v>29</v>
      </c>
      <c r="H1574" s="38" t="s">
        <v>302</v>
      </c>
      <c r="I1574" s="38" t="str">
        <f>VLOOKUP(H1574,'Species List'!A$2:J$202,2,0)</f>
        <v>Stoplight Parrotfish</v>
      </c>
      <c r="J1574" s="38" t="str">
        <f>VLOOKUP(H1574,'Species List'!A$2:J$202,3,0)</f>
        <v>Sparisoma viride</v>
      </c>
      <c r="K1574" s="38" t="str">
        <f>VLOOKUP(H1574,'Species List'!A$2:J$202,4,0)</f>
        <v>Scaridae</v>
      </c>
      <c r="L1574" s="38" t="str">
        <f>VLOOKUP(H1574,'Species List'!A$2:J$202,5,0)</f>
        <v>Herbivore</v>
      </c>
      <c r="M1574" s="60">
        <v>19</v>
      </c>
      <c r="N1574" s="60">
        <v>1</v>
      </c>
      <c r="O1574" s="60" t="s">
        <v>368</v>
      </c>
      <c r="P1574" s="44">
        <f>VLOOKUP(H1574,'Species List'!A$2:J$202,6,0)</f>
        <v>1.38E-2</v>
      </c>
      <c r="Q1574" s="44">
        <f>VLOOKUP(H1574,'Species List'!A$2:J$202,7,0)</f>
        <v>3.04</v>
      </c>
      <c r="R1574" s="44">
        <f>VLOOKUP(H1574,'Species List'!A$2:J$202,8,0)</f>
        <v>-4.4317000000000002</v>
      </c>
      <c r="S1574" s="44">
        <f>VLOOKUP(H1574,'Species List'!A$2:J$202,9,0)</f>
        <v>2.9051</v>
      </c>
      <c r="T1574" s="44">
        <f t="shared" si="170"/>
        <v>106.48539183224881</v>
      </c>
      <c r="U1574" s="88">
        <f t="shared" si="172"/>
        <v>154.2790962414671</v>
      </c>
      <c r="V1574" s="91">
        <f t="shared" si="173"/>
        <v>154.2790962414671</v>
      </c>
    </row>
    <row r="1575" spans="1:22" ht="16">
      <c r="A1575" s="35">
        <v>2019</v>
      </c>
      <c r="B1575" s="36">
        <v>43543</v>
      </c>
      <c r="C1575" s="38" t="s">
        <v>380</v>
      </c>
      <c r="D1575" s="38" t="s">
        <v>367</v>
      </c>
      <c r="E1575" s="12">
        <v>8</v>
      </c>
      <c r="F1575" s="37">
        <v>0.49444444444444402</v>
      </c>
      <c r="G1575" s="12">
        <v>29</v>
      </c>
      <c r="H1575" s="38" t="s">
        <v>302</v>
      </c>
      <c r="I1575" s="38" t="str">
        <f>VLOOKUP(H1575,'Species List'!A$2:J$202,2,0)</f>
        <v>Stoplight Parrotfish</v>
      </c>
      <c r="J1575" s="38" t="str">
        <f>VLOOKUP(H1575,'Species List'!A$2:J$202,3,0)</f>
        <v>Sparisoma viride</v>
      </c>
      <c r="K1575" s="38" t="str">
        <f>VLOOKUP(H1575,'Species List'!A$2:J$202,4,0)</f>
        <v>Scaridae</v>
      </c>
      <c r="L1575" s="38" t="str">
        <f>VLOOKUP(H1575,'Species List'!A$2:J$202,5,0)</f>
        <v>Herbivore</v>
      </c>
      <c r="M1575" s="60">
        <v>21</v>
      </c>
      <c r="N1575" s="60">
        <v>1</v>
      </c>
      <c r="O1575" s="60" t="s">
        <v>368</v>
      </c>
      <c r="P1575" s="44">
        <f>VLOOKUP(H1575,'Species List'!A$2:J$202,6,0)</f>
        <v>1.38E-2</v>
      </c>
      <c r="Q1575" s="44">
        <f>VLOOKUP(H1575,'Species List'!A$2:J$202,7,0)</f>
        <v>3.04</v>
      </c>
      <c r="R1575" s="44">
        <f>VLOOKUP(H1575,'Species List'!A$2:J$202,8,0)</f>
        <v>-4.4317000000000002</v>
      </c>
      <c r="S1575" s="44">
        <f>VLOOKUP(H1575,'Species List'!A$2:J$202,9,0)</f>
        <v>2.9051</v>
      </c>
      <c r="T1575" s="44">
        <f t="shared" si="170"/>
        <v>144.35297620307892</v>
      </c>
      <c r="U1575" s="88">
        <f t="shared" si="172"/>
        <v>206.33802681991546</v>
      </c>
      <c r="V1575" s="91">
        <f t="shared" si="173"/>
        <v>206.33802681991546</v>
      </c>
    </row>
    <row r="1576" spans="1:22" ht="16">
      <c r="A1576" s="35">
        <v>2019</v>
      </c>
      <c r="B1576" s="36">
        <v>43543</v>
      </c>
      <c r="C1576" s="38" t="s">
        <v>380</v>
      </c>
      <c r="D1576" s="38" t="s">
        <v>367</v>
      </c>
      <c r="E1576" s="12">
        <v>8</v>
      </c>
      <c r="F1576" s="37">
        <v>0.49444444444444402</v>
      </c>
      <c r="G1576" s="12">
        <v>29</v>
      </c>
      <c r="H1576" s="38" t="s">
        <v>242</v>
      </c>
      <c r="I1576" s="38" t="str">
        <f>VLOOKUP(H1576,'Species List'!A$2:J$202,2,0)</f>
        <v xml:space="preserve">Sharp-nose puffer </v>
      </c>
      <c r="J1576" s="38" t="str">
        <f>VLOOKUP(H1576,'Species List'!A$2:J$202,3,0)</f>
        <v>Canthigaster rostrata</v>
      </c>
      <c r="K1576" s="38" t="str">
        <f>VLOOKUP(H1576,'Species List'!A$2:J$202,4,0)</f>
        <v>Tetraodontidae</v>
      </c>
      <c r="L1576" s="38" t="str">
        <f>VLOOKUP(H1576,'Species List'!A$2:J$202,5,0)</f>
        <v>Omnivore</v>
      </c>
      <c r="M1576" s="60">
        <v>5</v>
      </c>
      <c r="N1576" s="60">
        <v>1</v>
      </c>
      <c r="O1576" s="60"/>
      <c r="P1576" s="44">
        <f>VLOOKUP(H1576,'Species List'!A$2:J$202,6,0)</f>
        <v>2.239E-2</v>
      </c>
      <c r="Q1576" s="44">
        <f>VLOOKUP(H1576,'Species List'!A$2:J$202,7,0)</f>
        <v>2.96</v>
      </c>
      <c r="R1576" s="44" t="str">
        <f>VLOOKUP(H1576,'Species List'!A$2:J$202,8,0)</f>
        <v>NA</v>
      </c>
      <c r="S1576" s="44" t="str">
        <f>VLOOKUP(H1576,'Species List'!A$2:J$202,9,0)</f>
        <v>NA</v>
      </c>
      <c r="T1576" s="44">
        <f t="shared" si="170"/>
        <v>2.6242506075131411</v>
      </c>
      <c r="U1576" s="87" t="s">
        <v>450</v>
      </c>
      <c r="V1576" s="91">
        <f t="shared" ref="V1576:V1593" si="174">N1576*T1576</f>
        <v>2.6242506075131411</v>
      </c>
    </row>
    <row r="1577" spans="1:22" ht="16">
      <c r="A1577" s="35">
        <v>2019</v>
      </c>
      <c r="B1577" s="36">
        <v>43543</v>
      </c>
      <c r="C1577" s="38" t="s">
        <v>380</v>
      </c>
      <c r="D1577" s="38" t="s">
        <v>367</v>
      </c>
      <c r="E1577" s="12">
        <v>8</v>
      </c>
      <c r="F1577" s="37">
        <v>0.49444444444444402</v>
      </c>
      <c r="G1577" s="12">
        <v>29</v>
      </c>
      <c r="H1577" s="38" t="s">
        <v>242</v>
      </c>
      <c r="I1577" s="38" t="str">
        <f>VLOOKUP(H1577,'Species List'!A$2:J$202,2,0)</f>
        <v xml:space="preserve">Sharp-nose puffer </v>
      </c>
      <c r="J1577" s="38" t="str">
        <f>VLOOKUP(H1577,'Species List'!A$2:J$202,3,0)</f>
        <v>Canthigaster rostrata</v>
      </c>
      <c r="K1577" s="38" t="str">
        <f>VLOOKUP(H1577,'Species List'!A$2:J$202,4,0)</f>
        <v>Tetraodontidae</v>
      </c>
      <c r="L1577" s="38" t="str">
        <f>VLOOKUP(H1577,'Species List'!A$2:J$202,5,0)</f>
        <v>Omnivore</v>
      </c>
      <c r="M1577" s="60">
        <v>2</v>
      </c>
      <c r="N1577" s="60">
        <v>1</v>
      </c>
      <c r="O1577" s="60"/>
      <c r="P1577" s="44">
        <f>VLOOKUP(H1577,'Species List'!A$2:J$202,6,0)</f>
        <v>2.239E-2</v>
      </c>
      <c r="Q1577" s="44">
        <f>VLOOKUP(H1577,'Species List'!A$2:J$202,7,0)</f>
        <v>2.96</v>
      </c>
      <c r="R1577" s="44" t="str">
        <f>VLOOKUP(H1577,'Species List'!A$2:J$202,8,0)</f>
        <v>NA</v>
      </c>
      <c r="S1577" s="44" t="str">
        <f>VLOOKUP(H1577,'Species List'!A$2:J$202,9,0)</f>
        <v>NA</v>
      </c>
      <c r="T1577" s="44">
        <f t="shared" si="170"/>
        <v>0.17422195418048861</v>
      </c>
      <c r="U1577" s="87" t="s">
        <v>450</v>
      </c>
      <c r="V1577" s="91">
        <f t="shared" si="174"/>
        <v>0.17422195418048861</v>
      </c>
    </row>
    <row r="1578" spans="1:22" ht="16">
      <c r="A1578" s="35">
        <v>2019</v>
      </c>
      <c r="B1578" s="36">
        <v>43543</v>
      </c>
      <c r="C1578" s="38" t="s">
        <v>380</v>
      </c>
      <c r="D1578" s="38" t="s">
        <v>367</v>
      </c>
      <c r="E1578" s="12">
        <v>8</v>
      </c>
      <c r="F1578" s="37">
        <v>0.49444444444444402</v>
      </c>
      <c r="G1578" s="12">
        <v>29</v>
      </c>
      <c r="H1578" s="38" t="s">
        <v>242</v>
      </c>
      <c r="I1578" s="38" t="str">
        <f>VLOOKUP(H1578,'Species List'!A$2:J$202,2,0)</f>
        <v xml:space="preserve">Sharp-nose puffer </v>
      </c>
      <c r="J1578" s="38" t="str">
        <f>VLOOKUP(H1578,'Species List'!A$2:J$202,3,0)</f>
        <v>Canthigaster rostrata</v>
      </c>
      <c r="K1578" s="38" t="str">
        <f>VLOOKUP(H1578,'Species List'!A$2:J$202,4,0)</f>
        <v>Tetraodontidae</v>
      </c>
      <c r="L1578" s="38" t="str">
        <f>VLOOKUP(H1578,'Species List'!A$2:J$202,5,0)</f>
        <v>Omnivore</v>
      </c>
      <c r="M1578" s="60">
        <v>4</v>
      </c>
      <c r="N1578" s="60">
        <v>1</v>
      </c>
      <c r="O1578" s="60"/>
      <c r="P1578" s="44">
        <f>VLOOKUP(H1578,'Species List'!A$2:J$202,6,0)</f>
        <v>2.239E-2</v>
      </c>
      <c r="Q1578" s="44">
        <f>VLOOKUP(H1578,'Species List'!A$2:J$202,7,0)</f>
        <v>2.96</v>
      </c>
      <c r="R1578" s="44" t="str">
        <f>VLOOKUP(H1578,'Species List'!A$2:J$202,8,0)</f>
        <v>NA</v>
      </c>
      <c r="S1578" s="44" t="str">
        <f>VLOOKUP(H1578,'Species List'!A$2:J$202,9,0)</f>
        <v>NA</v>
      </c>
      <c r="T1578" s="44">
        <f t="shared" si="170"/>
        <v>1.3556627654519102</v>
      </c>
      <c r="U1578" s="87" t="s">
        <v>450</v>
      </c>
      <c r="V1578" s="91">
        <f t="shared" si="174"/>
        <v>1.3556627654519102</v>
      </c>
    </row>
    <row r="1579" spans="1:22" ht="16">
      <c r="A1579" s="35">
        <v>2019</v>
      </c>
      <c r="B1579" s="36">
        <v>43727</v>
      </c>
      <c r="C1579" s="12" t="s">
        <v>380</v>
      </c>
      <c r="D1579" s="12" t="s">
        <v>440</v>
      </c>
      <c r="E1579" s="12">
        <v>9</v>
      </c>
      <c r="F1579" s="37">
        <v>0.4770833333333333</v>
      </c>
      <c r="G1579" s="12">
        <v>33</v>
      </c>
      <c r="H1579" s="12" t="s">
        <v>373</v>
      </c>
      <c r="I1579" s="12" t="str">
        <f>VLOOKUP(H1579,'[1]Species List'!A$2:I$202,2,0)</f>
        <v>Goatfish</v>
      </c>
      <c r="J1579" s="38" t="str">
        <f>VLOOKUP(H1579,'Species List'!A$2:J$202,3,0)</f>
        <v>Mulloidichthys martinicus</v>
      </c>
      <c r="K1579" s="12" t="str">
        <f>VLOOKUP(H1579,'[1]Species List'!A$2:I$202,4,0)</f>
        <v>Mullidae</v>
      </c>
      <c r="L1579" s="38" t="str">
        <f>VLOOKUP(H1579,'Species List'!A$2:J$202,5,0)</f>
        <v>Carnivore</v>
      </c>
      <c r="M1579" s="60">
        <v>19</v>
      </c>
      <c r="N1579" s="60">
        <v>4</v>
      </c>
      <c r="O1579" s="60"/>
      <c r="P1579" s="44">
        <f>VLOOKUP(H1579,'Species List'!A$2:J$202,6,0)</f>
        <v>9.7699999999999992E-3</v>
      </c>
      <c r="Q1579" s="44">
        <f>VLOOKUP(H1579,'Species List'!A$2:J$202,7,0)</f>
        <v>3.12</v>
      </c>
      <c r="R1579" s="44" t="str">
        <f>VLOOKUP(H1579,'Species List'!A$2:J$202,8,0)</f>
        <v>NA</v>
      </c>
      <c r="S1579" s="44" t="str">
        <f>VLOOKUP(H1579,'Species List'!A$2:J$202,9,0)</f>
        <v>NA</v>
      </c>
      <c r="T1579" s="44">
        <f t="shared" si="170"/>
        <v>95.4126149670996</v>
      </c>
      <c r="U1579" s="87" t="s">
        <v>450</v>
      </c>
      <c r="V1579" s="91">
        <f t="shared" si="174"/>
        <v>381.6504598683984</v>
      </c>
    </row>
    <row r="1580" spans="1:22" ht="16">
      <c r="A1580" s="35">
        <v>2019</v>
      </c>
      <c r="B1580" s="36">
        <v>43727</v>
      </c>
      <c r="C1580" s="12" t="s">
        <v>380</v>
      </c>
      <c r="D1580" s="12" t="s">
        <v>440</v>
      </c>
      <c r="E1580" s="12">
        <v>9</v>
      </c>
      <c r="F1580" s="37">
        <v>0.47708333333333303</v>
      </c>
      <c r="G1580" s="12">
        <v>33</v>
      </c>
      <c r="H1580" s="12" t="s">
        <v>256</v>
      </c>
      <c r="I1580" s="12" t="str">
        <f>VLOOKUP(H1580,'[1]Species List'!A$2:I$202,2,0)</f>
        <v>Graysby</v>
      </c>
      <c r="J1580" s="38" t="str">
        <f>VLOOKUP(H1580,'Species List'!A$2:J$202,3,0)</f>
        <v>Cephalopholis cruentata</v>
      </c>
      <c r="K1580" s="12" t="str">
        <f>VLOOKUP(H1580,'[1]Species List'!A$2:I$202,4,0)</f>
        <v>Serranidae</v>
      </c>
      <c r="L1580" s="38" t="str">
        <f>VLOOKUP(H1580,'Species List'!A$2:J$202,5,0)</f>
        <v>Carnivore</v>
      </c>
      <c r="M1580" s="60">
        <v>20</v>
      </c>
      <c r="N1580" s="60">
        <v>1</v>
      </c>
      <c r="O1580" s="60"/>
      <c r="P1580" s="44">
        <f>VLOOKUP(H1580,'Species List'!A$2:J$202,6,0)</f>
        <v>1.1220000000000001E-2</v>
      </c>
      <c r="Q1580" s="44">
        <f>VLOOKUP(H1580,'Species List'!A$2:J$202,7,0)</f>
        <v>3.07</v>
      </c>
      <c r="R1580" s="44" t="str">
        <f>VLOOKUP(H1580,'Species List'!A$2:J$202,8,0)</f>
        <v>NA</v>
      </c>
      <c r="S1580" s="44" t="str">
        <f>VLOOKUP(H1580,'Species List'!A$2:J$202,9,0)</f>
        <v>NA</v>
      </c>
      <c r="T1580" s="44">
        <f t="shared" si="170"/>
        <v>110.70186655152514</v>
      </c>
      <c r="U1580" s="87" t="s">
        <v>450</v>
      </c>
      <c r="V1580" s="91">
        <f t="shared" si="174"/>
        <v>110.70186655152514</v>
      </c>
    </row>
    <row r="1581" spans="1:22" ht="16">
      <c r="A1581" s="35">
        <v>2019</v>
      </c>
      <c r="B1581" s="36">
        <v>43727</v>
      </c>
      <c r="C1581" s="12" t="s">
        <v>380</v>
      </c>
      <c r="D1581" s="12" t="s">
        <v>440</v>
      </c>
      <c r="E1581" s="12">
        <v>9</v>
      </c>
      <c r="F1581" s="37">
        <v>0.47708333333333303</v>
      </c>
      <c r="G1581" s="12">
        <v>33</v>
      </c>
      <c r="H1581" s="12" t="s">
        <v>268</v>
      </c>
      <c r="I1581" s="12" t="str">
        <f>VLOOKUP(H1581,'[1]Species List'!A$2:I$202,2,0)</f>
        <v>Mahogany Snapper</v>
      </c>
      <c r="J1581" s="38" t="str">
        <f>VLOOKUP(H1581,'Species List'!A$2:J$202,3,0)</f>
        <v>Lutjanus mahogoni</v>
      </c>
      <c r="K1581" s="12" t="str">
        <f>VLOOKUP(H1581,'[1]Species List'!A$2:I$202,4,0)</f>
        <v>Lutjanidae</v>
      </c>
      <c r="L1581" s="38" t="str">
        <f>VLOOKUP(H1581,'Species List'!A$2:J$202,5,0)</f>
        <v>Carnivore</v>
      </c>
      <c r="M1581" s="60">
        <v>28</v>
      </c>
      <c r="N1581" s="60">
        <v>1</v>
      </c>
      <c r="O1581" s="60"/>
      <c r="P1581" s="44">
        <f>VLOOKUP(H1581,'Species List'!A$2:J$202,6,0)</f>
        <v>1.6979999999999999E-2</v>
      </c>
      <c r="Q1581" s="44">
        <f>VLOOKUP(H1581,'Species List'!A$2:J$202,7,0)</f>
        <v>2.96</v>
      </c>
      <c r="R1581" s="44" t="str">
        <f>VLOOKUP(H1581,'Species List'!A$2:J$202,8,0)</f>
        <v>NA</v>
      </c>
      <c r="S1581" s="44" t="str">
        <f>VLOOKUP(H1581,'Species List'!A$2:J$202,9,0)</f>
        <v>NA</v>
      </c>
      <c r="T1581" s="44">
        <f t="shared" si="170"/>
        <v>326.23117375933163</v>
      </c>
      <c r="U1581" s="87" t="s">
        <v>450</v>
      </c>
      <c r="V1581" s="91">
        <f t="shared" si="174"/>
        <v>326.23117375933163</v>
      </c>
    </row>
    <row r="1582" spans="1:22" ht="16">
      <c r="A1582" s="35">
        <v>2019</v>
      </c>
      <c r="B1582" s="36">
        <v>43727</v>
      </c>
      <c r="C1582" s="12" t="s">
        <v>380</v>
      </c>
      <c r="D1582" s="12" t="s">
        <v>440</v>
      </c>
      <c r="E1582" s="12">
        <v>9</v>
      </c>
      <c r="F1582" s="37">
        <v>0.47708333333333303</v>
      </c>
      <c r="G1582" s="12">
        <v>33</v>
      </c>
      <c r="H1582" s="12" t="s">
        <v>227</v>
      </c>
      <c r="I1582" s="12" t="str">
        <f>VLOOKUP(H1582,'[1]Species List'!A$2:I$202,2,0)</f>
        <v>Hamlet spp.</v>
      </c>
      <c r="J1582" s="38" t="str">
        <f>VLOOKUP(H1582,'Species List'!A$2:J$202,3,0)</f>
        <v>Hypoplectrus puella</v>
      </c>
      <c r="K1582" s="12" t="str">
        <f>VLOOKUP(H1582,'[1]Species List'!A$2:I$202,4,0)</f>
        <v>Serranidae</v>
      </c>
      <c r="L1582" s="38" t="str">
        <f>VLOOKUP(H1582,'Species List'!A$2:J$202,5,0)</f>
        <v>Carnivore</v>
      </c>
      <c r="M1582" s="60">
        <v>13</v>
      </c>
      <c r="N1582" s="60">
        <v>1</v>
      </c>
      <c r="O1582" s="60"/>
      <c r="P1582" s="44">
        <f>VLOOKUP(H1582,'Species List'!A$2:J$202,6,0)</f>
        <v>1.7780000000000001E-2</v>
      </c>
      <c r="Q1582" s="44">
        <f>VLOOKUP(H1582,'Species List'!A$2:J$202,7,0)</f>
        <v>3.03</v>
      </c>
      <c r="R1582" s="44" t="str">
        <f>VLOOKUP(H1582,'Species List'!A$2:J$202,8,0)</f>
        <v>NA</v>
      </c>
      <c r="S1582" s="44" t="str">
        <f>VLOOKUP(H1582,'Species List'!A$2:J$202,9,0)</f>
        <v>NA</v>
      </c>
      <c r="T1582" s="44">
        <f t="shared" si="170"/>
        <v>42.18714290876423</v>
      </c>
      <c r="U1582" s="87" t="s">
        <v>450</v>
      </c>
      <c r="V1582" s="91">
        <f t="shared" si="174"/>
        <v>42.18714290876423</v>
      </c>
    </row>
    <row r="1583" spans="1:22" ht="16">
      <c r="A1583" s="35">
        <v>2019</v>
      </c>
      <c r="B1583" s="36">
        <v>43727</v>
      </c>
      <c r="C1583" s="12" t="s">
        <v>380</v>
      </c>
      <c r="D1583" s="12" t="s">
        <v>440</v>
      </c>
      <c r="E1583" s="12">
        <v>9</v>
      </c>
      <c r="F1583" s="37">
        <v>0.47708333333333303</v>
      </c>
      <c r="G1583" s="12">
        <v>33</v>
      </c>
      <c r="H1583" s="12" t="s">
        <v>238</v>
      </c>
      <c r="I1583" s="12" t="str">
        <f>VLOOKUP(H1583,'[1]Species List'!A$2:I$202,2,0)</f>
        <v>Bluehead Wrasse</v>
      </c>
      <c r="J1583" s="38" t="str">
        <f>VLOOKUP(H1583,'Species List'!A$2:J$202,3,0)</f>
        <v>Thalassoma bifasciatum</v>
      </c>
      <c r="K1583" s="12" t="str">
        <f>VLOOKUP(H1583,'[1]Species List'!A$2:I$202,4,0)</f>
        <v>Labridae</v>
      </c>
      <c r="L1583" s="38" t="str">
        <f>VLOOKUP(H1583,'Species List'!A$2:J$202,5,0)</f>
        <v>Carnivore</v>
      </c>
      <c r="M1583" s="60">
        <v>7</v>
      </c>
      <c r="N1583" s="60">
        <v>4</v>
      </c>
      <c r="O1583" s="60"/>
      <c r="P1583" s="44">
        <f>VLOOKUP(H1583,'Species List'!A$2:J$202,6,0)</f>
        <v>8.9099999999999995E-3</v>
      </c>
      <c r="Q1583" s="44">
        <f>VLOOKUP(H1583,'Species List'!A$2:J$202,7,0)</f>
        <v>3.01</v>
      </c>
      <c r="R1583" s="44" t="str">
        <f>VLOOKUP(H1583,'Species List'!A$2:J$202,8,0)</f>
        <v>NA</v>
      </c>
      <c r="S1583" s="44" t="str">
        <f>VLOOKUP(H1583,'Species List'!A$2:J$202,9,0)</f>
        <v>NA</v>
      </c>
      <c r="T1583" s="44">
        <f t="shared" si="170"/>
        <v>3.1161819272016391</v>
      </c>
      <c r="U1583" s="87" t="s">
        <v>450</v>
      </c>
      <c r="V1583" s="91">
        <f t="shared" si="174"/>
        <v>12.464727708806556</v>
      </c>
    </row>
    <row r="1584" spans="1:22" ht="16">
      <c r="A1584" s="35">
        <v>2019</v>
      </c>
      <c r="B1584" s="36">
        <v>43727</v>
      </c>
      <c r="C1584" s="12" t="s">
        <v>380</v>
      </c>
      <c r="D1584" s="12" t="s">
        <v>440</v>
      </c>
      <c r="E1584" s="12">
        <v>9</v>
      </c>
      <c r="F1584" s="37">
        <v>0.47708333333333303</v>
      </c>
      <c r="G1584" s="12">
        <v>33</v>
      </c>
      <c r="H1584" s="12" t="s">
        <v>227</v>
      </c>
      <c r="I1584" s="12" t="str">
        <f>VLOOKUP(H1584,'[1]Species List'!A$2:I$202,2,0)</f>
        <v>Hamlet spp.</v>
      </c>
      <c r="J1584" s="38" t="str">
        <f>VLOOKUP(H1584,'Species List'!A$2:J$202,3,0)</f>
        <v>Hypoplectrus puella</v>
      </c>
      <c r="K1584" s="12" t="str">
        <f>VLOOKUP(H1584,'[1]Species List'!A$2:I$202,4,0)</f>
        <v>Serranidae</v>
      </c>
      <c r="L1584" s="38" t="str">
        <f>VLOOKUP(H1584,'Species List'!A$2:J$202,5,0)</f>
        <v>Carnivore</v>
      </c>
      <c r="M1584" s="60">
        <v>10</v>
      </c>
      <c r="N1584" s="60">
        <v>1</v>
      </c>
      <c r="O1584" s="60"/>
      <c r="P1584" s="44">
        <f>VLOOKUP(H1584,'Species List'!A$2:J$202,6,0)</f>
        <v>1.7780000000000001E-2</v>
      </c>
      <c r="Q1584" s="44">
        <f>VLOOKUP(H1584,'Species List'!A$2:J$202,7,0)</f>
        <v>3.03</v>
      </c>
      <c r="R1584" s="44" t="str">
        <f>VLOOKUP(H1584,'Species List'!A$2:J$202,8,0)</f>
        <v>NA</v>
      </c>
      <c r="S1584" s="44" t="str">
        <f>VLOOKUP(H1584,'Species List'!A$2:J$202,9,0)</f>
        <v>NA</v>
      </c>
      <c r="T1584" s="44">
        <f t="shared" si="170"/>
        <v>19.051613247124653</v>
      </c>
      <c r="U1584" s="87" t="s">
        <v>450</v>
      </c>
      <c r="V1584" s="91">
        <f t="shared" si="174"/>
        <v>19.051613247124653</v>
      </c>
    </row>
    <row r="1585" spans="1:22" ht="16">
      <c r="A1585" s="35">
        <v>2019</v>
      </c>
      <c r="B1585" s="36">
        <v>43727</v>
      </c>
      <c r="C1585" s="12" t="s">
        <v>380</v>
      </c>
      <c r="D1585" s="12" t="s">
        <v>440</v>
      </c>
      <c r="E1585" s="12">
        <v>9</v>
      </c>
      <c r="F1585" s="37">
        <v>0.47708333333333303</v>
      </c>
      <c r="G1585" s="12">
        <v>33</v>
      </c>
      <c r="H1585" s="12" t="s">
        <v>253</v>
      </c>
      <c r="I1585" s="12" t="str">
        <f>VLOOKUP(H1585,'[1]Species List'!A$2:I$202,2,0)</f>
        <v>French Grunt</v>
      </c>
      <c r="J1585" s="38" t="str">
        <f>VLOOKUP(H1585,'Species List'!A$2:J$202,3,0)</f>
        <v>Haemulon flavolineatum</v>
      </c>
      <c r="K1585" s="12" t="str">
        <f>VLOOKUP(H1585,'[1]Species List'!A$2:I$202,4,0)</f>
        <v>Haemulidae</v>
      </c>
      <c r="L1585" s="38" t="str">
        <f>VLOOKUP(H1585,'Species List'!A$2:J$202,5,0)</f>
        <v>Carnivore</v>
      </c>
      <c r="M1585" s="60">
        <v>17</v>
      </c>
      <c r="N1585" s="60">
        <v>1</v>
      </c>
      <c r="O1585" s="60"/>
      <c r="P1585" s="44">
        <f>VLOOKUP(H1585,'Species List'!A$2:J$202,6,0)</f>
        <v>1.349E-2</v>
      </c>
      <c r="Q1585" s="44">
        <f>VLOOKUP(H1585,'Species List'!A$2:J$202,7,0)</f>
        <v>3</v>
      </c>
      <c r="R1585" s="44" t="str">
        <f>VLOOKUP(H1585,'Species List'!A$2:J$202,8,0)</f>
        <v>NA</v>
      </c>
      <c r="S1585" s="44" t="str">
        <f>VLOOKUP(H1585,'Species List'!A$2:J$202,9,0)</f>
        <v>NA</v>
      </c>
      <c r="T1585" s="44">
        <f t="shared" si="170"/>
        <v>66.27637</v>
      </c>
      <c r="U1585" s="87" t="s">
        <v>450</v>
      </c>
      <c r="V1585" s="91">
        <f t="shared" si="174"/>
        <v>66.27637</v>
      </c>
    </row>
    <row r="1586" spans="1:22" ht="16">
      <c r="A1586" s="35">
        <v>2019</v>
      </c>
      <c r="B1586" s="36">
        <v>43727</v>
      </c>
      <c r="C1586" s="12" t="s">
        <v>380</v>
      </c>
      <c r="D1586" s="12" t="s">
        <v>440</v>
      </c>
      <c r="E1586" s="12">
        <v>9</v>
      </c>
      <c r="F1586" s="37">
        <v>0.47708333333333303</v>
      </c>
      <c r="G1586" s="12">
        <v>33</v>
      </c>
      <c r="H1586" s="12" t="s">
        <v>255</v>
      </c>
      <c r="I1586" s="12" t="str">
        <f>VLOOKUP(H1586,'[1]Species List'!A$2:I$202,2,0)</f>
        <v>Goldentail Moray</v>
      </c>
      <c r="J1586" s="38" t="str">
        <f>VLOOKUP(H1586,'Species List'!A$2:J$202,3,0)</f>
        <v>Gymnothorax miliaris</v>
      </c>
      <c r="K1586" s="12" t="str">
        <f>VLOOKUP(H1586,'[1]Species List'!A$2:I$202,4,0)</f>
        <v>Muraenidae</v>
      </c>
      <c r="L1586" s="38" t="str">
        <f>VLOOKUP(H1586,'Species List'!A$2:J$202,5,0)</f>
        <v>Carnivore</v>
      </c>
      <c r="M1586" s="60">
        <v>40</v>
      </c>
      <c r="N1586" s="60">
        <v>1</v>
      </c>
      <c r="O1586" s="60"/>
      <c r="P1586" s="44">
        <f>VLOOKUP(H1586,'Species List'!A$2:J$202,6,0)</f>
        <v>1.8600000000000001E-3</v>
      </c>
      <c r="Q1586" s="44">
        <f>VLOOKUP(H1586,'Species List'!A$2:J$202,7,0)</f>
        <v>3.07</v>
      </c>
      <c r="R1586" s="44" t="str">
        <f>VLOOKUP(H1586,'Species List'!A$2:J$202,8,0)</f>
        <v>NA</v>
      </c>
      <c r="S1586" s="44" t="str">
        <f>VLOOKUP(H1586,'Species List'!A$2:J$202,9,0)</f>
        <v>NA</v>
      </c>
      <c r="T1586" s="44">
        <f t="shared" si="170"/>
        <v>154.1122345688926</v>
      </c>
      <c r="U1586" s="87" t="s">
        <v>450</v>
      </c>
      <c r="V1586" s="91">
        <f t="shared" si="174"/>
        <v>154.1122345688926</v>
      </c>
    </row>
    <row r="1587" spans="1:22" ht="16">
      <c r="A1587" s="35">
        <v>2019</v>
      </c>
      <c r="B1587" s="36">
        <v>43727</v>
      </c>
      <c r="C1587" s="12" t="s">
        <v>380</v>
      </c>
      <c r="D1587" s="12" t="s">
        <v>440</v>
      </c>
      <c r="E1587" s="12">
        <v>9</v>
      </c>
      <c r="F1587" s="37">
        <v>0.47708333333333303</v>
      </c>
      <c r="G1587" s="12">
        <v>33</v>
      </c>
      <c r="H1587" s="12" t="s">
        <v>238</v>
      </c>
      <c r="I1587" s="12" t="str">
        <f>VLOOKUP(H1587,'[1]Species List'!A$2:I$202,2,0)</f>
        <v>Bluehead Wrasse</v>
      </c>
      <c r="J1587" s="38" t="str">
        <f>VLOOKUP(H1587,'Species List'!A$2:J$202,3,0)</f>
        <v>Thalassoma bifasciatum</v>
      </c>
      <c r="K1587" s="12" t="str">
        <f>VLOOKUP(H1587,'[1]Species List'!A$2:I$202,4,0)</f>
        <v>Labridae</v>
      </c>
      <c r="L1587" s="38" t="str">
        <f>VLOOKUP(H1587,'Species List'!A$2:J$202,5,0)</f>
        <v>Carnivore</v>
      </c>
      <c r="M1587" s="60">
        <v>7</v>
      </c>
      <c r="N1587" s="60">
        <v>2</v>
      </c>
      <c r="O1587" s="60"/>
      <c r="P1587" s="44">
        <f>VLOOKUP(H1587,'Species List'!A$2:J$202,6,0)</f>
        <v>8.9099999999999995E-3</v>
      </c>
      <c r="Q1587" s="44">
        <f>VLOOKUP(H1587,'Species List'!A$2:J$202,7,0)</f>
        <v>3.01</v>
      </c>
      <c r="R1587" s="44" t="str">
        <f>VLOOKUP(H1587,'Species List'!A$2:J$202,8,0)</f>
        <v>NA</v>
      </c>
      <c r="S1587" s="44" t="str">
        <f>VLOOKUP(H1587,'Species List'!A$2:J$202,9,0)</f>
        <v>NA</v>
      </c>
      <c r="T1587" s="44">
        <f t="shared" si="170"/>
        <v>3.1161819272016391</v>
      </c>
      <c r="U1587" s="87" t="s">
        <v>450</v>
      </c>
      <c r="V1587" s="91">
        <f t="shared" si="174"/>
        <v>6.2323638544032782</v>
      </c>
    </row>
    <row r="1588" spans="1:22" ht="16">
      <c r="A1588" s="35">
        <v>2019</v>
      </c>
      <c r="B1588" s="36">
        <v>43727</v>
      </c>
      <c r="C1588" s="12" t="s">
        <v>380</v>
      </c>
      <c r="D1588" s="12" t="s">
        <v>440</v>
      </c>
      <c r="E1588" s="12">
        <v>9</v>
      </c>
      <c r="F1588" s="37">
        <v>0.47708333333333303</v>
      </c>
      <c r="G1588" s="12">
        <v>33</v>
      </c>
      <c r="H1588" s="12" t="s">
        <v>373</v>
      </c>
      <c r="I1588" s="12" t="str">
        <f>VLOOKUP(H1588,'[1]Species List'!A$2:I$202,2,0)</f>
        <v>Goatfish</v>
      </c>
      <c r="J1588" s="38" t="str">
        <f>VLOOKUP(H1588,'Species List'!A$2:J$202,3,0)</f>
        <v>Mulloidichthys martinicus</v>
      </c>
      <c r="K1588" s="12" t="str">
        <f>VLOOKUP(H1588,'[1]Species List'!A$2:I$202,4,0)</f>
        <v>Mullidae</v>
      </c>
      <c r="L1588" s="38" t="str">
        <f>VLOOKUP(H1588,'Species List'!A$2:J$202,5,0)</f>
        <v>Carnivore</v>
      </c>
      <c r="M1588" s="60">
        <v>23</v>
      </c>
      <c r="N1588" s="60">
        <v>5</v>
      </c>
      <c r="O1588" s="60"/>
      <c r="P1588" s="44">
        <f>VLOOKUP(H1588,'Species List'!A$2:J$202,6,0)</f>
        <v>9.7699999999999992E-3</v>
      </c>
      <c r="Q1588" s="44">
        <f>VLOOKUP(H1588,'Species List'!A$2:J$202,7,0)</f>
        <v>3.12</v>
      </c>
      <c r="R1588" s="44" t="str">
        <f>VLOOKUP(H1588,'Species List'!A$2:J$202,8,0)</f>
        <v>NA</v>
      </c>
      <c r="S1588" s="44" t="str">
        <f>VLOOKUP(H1588,'Species List'!A$2:J$202,9,0)</f>
        <v>NA</v>
      </c>
      <c r="T1588" s="44">
        <f t="shared" si="170"/>
        <v>173.17508604424239</v>
      </c>
      <c r="U1588" s="87" t="s">
        <v>450</v>
      </c>
      <c r="V1588" s="91">
        <f t="shared" si="174"/>
        <v>865.8754302212119</v>
      </c>
    </row>
    <row r="1589" spans="1:22" ht="16">
      <c r="A1589" s="35">
        <v>2019</v>
      </c>
      <c r="B1589" s="36">
        <v>43727</v>
      </c>
      <c r="C1589" s="12" t="s">
        <v>380</v>
      </c>
      <c r="D1589" s="12" t="s">
        <v>440</v>
      </c>
      <c r="E1589" s="12">
        <v>9</v>
      </c>
      <c r="F1589" s="37">
        <v>0.47708333333333303</v>
      </c>
      <c r="G1589" s="12">
        <v>33</v>
      </c>
      <c r="H1589" s="12" t="s">
        <v>262</v>
      </c>
      <c r="I1589" s="12" t="str">
        <f>VLOOKUP(H1589,'[1]Species List'!A$2:I$202,2,0)</f>
        <v>Lionfish</v>
      </c>
      <c r="J1589" s="38" t="str">
        <f>VLOOKUP(H1589,'Species List'!A$2:J$202,3,0)</f>
        <v>Pterois sp.</v>
      </c>
      <c r="K1589" s="12" t="str">
        <f>VLOOKUP(H1589,'[1]Species List'!A$2:I$202,4,0)</f>
        <v>Scorpaenidae</v>
      </c>
      <c r="L1589" s="38" t="str">
        <f>VLOOKUP(H1589,'Species List'!A$2:J$202,5,0)</f>
        <v>Carnivore</v>
      </c>
      <c r="M1589" s="60">
        <v>33</v>
      </c>
      <c r="N1589" s="60">
        <v>1</v>
      </c>
      <c r="O1589" s="60"/>
      <c r="P1589" s="44">
        <f>VLOOKUP(H1589,'Species List'!A$2:J$202,6,0)</f>
        <v>1.1480000000000001E-2</v>
      </c>
      <c r="Q1589" s="44">
        <f>VLOOKUP(H1589,'Species List'!A$2:J$202,7,0)</f>
        <v>3.09</v>
      </c>
      <c r="R1589" s="44" t="str">
        <f>VLOOKUP(H1589,'Species List'!A$2:J$202,8,0)</f>
        <v>NA</v>
      </c>
      <c r="S1589" s="44" t="str">
        <f>VLOOKUP(H1589,'Species List'!A$2:J$202,9,0)</f>
        <v>NA</v>
      </c>
      <c r="T1589" s="44">
        <f t="shared" si="170"/>
        <v>565.13208175342913</v>
      </c>
      <c r="U1589" s="87" t="s">
        <v>450</v>
      </c>
      <c r="V1589" s="91">
        <f t="shared" si="174"/>
        <v>565.13208175342913</v>
      </c>
    </row>
    <row r="1590" spans="1:22" ht="16">
      <c r="A1590" s="35">
        <v>2019</v>
      </c>
      <c r="B1590" s="36">
        <v>43727</v>
      </c>
      <c r="C1590" s="12" t="s">
        <v>380</v>
      </c>
      <c r="D1590" s="12" t="s">
        <v>440</v>
      </c>
      <c r="E1590" s="12">
        <v>9</v>
      </c>
      <c r="F1590" s="37">
        <v>0.47708333333333303</v>
      </c>
      <c r="G1590" s="12">
        <v>33</v>
      </c>
      <c r="H1590" s="12" t="s">
        <v>251</v>
      </c>
      <c r="I1590" s="12" t="str">
        <f>VLOOKUP(H1590,'[1]Species List'!A$2:I$202,2,0)</f>
        <v>Foureye Butterflyfish</v>
      </c>
      <c r="J1590" s="38" t="str">
        <f>VLOOKUP(H1590,'Species List'!A$2:J$202,3,0)</f>
        <v>Chaetodon capistratus</v>
      </c>
      <c r="K1590" s="12" t="str">
        <f>VLOOKUP(H1590,'[1]Species List'!A$2:I$202,4,0)</f>
        <v>Chaetodontidae</v>
      </c>
      <c r="L1590" s="38" t="str">
        <f>VLOOKUP(H1590,'Species List'!A$2:J$202,5,0)</f>
        <v>Carnivore</v>
      </c>
      <c r="M1590" s="60">
        <v>13</v>
      </c>
      <c r="N1590" s="60">
        <v>1</v>
      </c>
      <c r="O1590" s="60"/>
      <c r="P1590" s="44">
        <f>VLOOKUP(H1590,'Species List'!A$2:J$202,6,0)</f>
        <v>2.512E-2</v>
      </c>
      <c r="Q1590" s="44">
        <f>VLOOKUP(H1590,'Species List'!A$2:J$202,7,0)</f>
        <v>3.1</v>
      </c>
      <c r="R1590" s="44" t="str">
        <f>VLOOKUP(H1590,'Species List'!A$2:J$202,8,0)</f>
        <v>NA</v>
      </c>
      <c r="S1590" s="44" t="str">
        <f>VLOOKUP(H1590,'Species List'!A$2:J$202,9,0)</f>
        <v>NA</v>
      </c>
      <c r="T1590" s="44">
        <f t="shared" si="170"/>
        <v>71.325369011473867</v>
      </c>
      <c r="U1590" s="87" t="s">
        <v>450</v>
      </c>
      <c r="V1590" s="91">
        <f t="shared" si="174"/>
        <v>71.325369011473867</v>
      </c>
    </row>
    <row r="1591" spans="1:22" ht="16">
      <c r="A1591" s="35">
        <v>2019</v>
      </c>
      <c r="B1591" s="36">
        <v>43727</v>
      </c>
      <c r="C1591" s="12" t="s">
        <v>380</v>
      </c>
      <c r="D1591" s="12" t="s">
        <v>440</v>
      </c>
      <c r="E1591" s="12">
        <v>9</v>
      </c>
      <c r="F1591" s="37">
        <v>0.47708333333333303</v>
      </c>
      <c r="G1591" s="12">
        <v>33</v>
      </c>
      <c r="H1591" s="12" t="s">
        <v>310</v>
      </c>
      <c r="I1591" s="12" t="str">
        <f>VLOOKUP(H1591,'[1]Species List'!A$2:I$202,2,0)</f>
        <v>Yellowhead Wrasse</v>
      </c>
      <c r="J1591" s="38" t="str">
        <f>VLOOKUP(H1591,'Species List'!A$2:J$202,3,0)</f>
        <v>Halichoeres garnoti</v>
      </c>
      <c r="K1591" s="12" t="str">
        <f>VLOOKUP(H1591,'[1]Species List'!A$2:I$202,4,0)</f>
        <v>Labridae</v>
      </c>
      <c r="L1591" s="38" t="str">
        <f>VLOOKUP(H1591,'Species List'!A$2:J$202,5,0)</f>
        <v>Carnivore</v>
      </c>
      <c r="M1591" s="60">
        <v>4</v>
      </c>
      <c r="N1591" s="60">
        <v>12</v>
      </c>
      <c r="O1591" s="60"/>
      <c r="P1591" s="44">
        <f>VLOOKUP(H1591,'Species List'!A$2:J$202,6,0)</f>
        <v>0.01</v>
      </c>
      <c r="Q1591" s="44">
        <f>VLOOKUP(H1591,'Species List'!A$2:J$202,7,0)</f>
        <v>3.13</v>
      </c>
      <c r="R1591" s="44" t="str">
        <f>VLOOKUP(H1591,'Species List'!A$2:J$202,8,0)</f>
        <v>NA</v>
      </c>
      <c r="S1591" s="44" t="str">
        <f>VLOOKUP(H1591,'Species List'!A$2:J$202,9,0)</f>
        <v>NA</v>
      </c>
      <c r="T1591" s="44">
        <f t="shared" si="170"/>
        <v>0.76638637095611406</v>
      </c>
      <c r="U1591" s="87" t="s">
        <v>450</v>
      </c>
      <c r="V1591" s="91">
        <f t="shared" si="174"/>
        <v>9.1966364514733687</v>
      </c>
    </row>
    <row r="1592" spans="1:22" ht="16">
      <c r="A1592" s="35">
        <v>2019</v>
      </c>
      <c r="B1592" s="36">
        <v>43727</v>
      </c>
      <c r="C1592" s="12" t="s">
        <v>380</v>
      </c>
      <c r="D1592" s="12" t="s">
        <v>440</v>
      </c>
      <c r="E1592" s="12">
        <v>9</v>
      </c>
      <c r="F1592" s="37">
        <v>0.47708333333333303</v>
      </c>
      <c r="G1592" s="12">
        <v>33</v>
      </c>
      <c r="H1592" s="12" t="s">
        <v>310</v>
      </c>
      <c r="I1592" s="12" t="str">
        <f>VLOOKUP(H1592,'[1]Species List'!A$2:I$202,2,0)</f>
        <v>Yellowhead Wrasse</v>
      </c>
      <c r="J1592" s="38" t="str">
        <f>VLOOKUP(H1592,'Species List'!A$2:J$202,3,0)</f>
        <v>Halichoeres garnoti</v>
      </c>
      <c r="K1592" s="12" t="str">
        <f>VLOOKUP(H1592,'[1]Species List'!A$2:I$202,4,0)</f>
        <v>Labridae</v>
      </c>
      <c r="L1592" s="38" t="str">
        <f>VLOOKUP(H1592,'Species List'!A$2:J$202,5,0)</f>
        <v>Carnivore</v>
      </c>
      <c r="M1592" s="60">
        <v>5</v>
      </c>
      <c r="N1592" s="60">
        <v>3</v>
      </c>
      <c r="O1592" s="60"/>
      <c r="P1592" s="44">
        <f>VLOOKUP(H1592,'Species List'!A$2:J$202,6,0)</f>
        <v>0.01</v>
      </c>
      <c r="Q1592" s="44">
        <f>VLOOKUP(H1592,'Species List'!A$2:J$202,7,0)</f>
        <v>3.13</v>
      </c>
      <c r="R1592" s="44" t="str">
        <f>VLOOKUP(H1592,'Species List'!A$2:J$202,8,0)</f>
        <v>NA</v>
      </c>
      <c r="S1592" s="44" t="str">
        <f>VLOOKUP(H1592,'Species List'!A$2:J$202,9,0)</f>
        <v>NA</v>
      </c>
      <c r="T1592" s="44">
        <f t="shared" si="170"/>
        <v>1.540905884130453</v>
      </c>
      <c r="U1592" s="87" t="s">
        <v>450</v>
      </c>
      <c r="V1592" s="91">
        <f t="shared" si="174"/>
        <v>4.6227176523913593</v>
      </c>
    </row>
    <row r="1593" spans="1:22" ht="16">
      <c r="A1593" s="35">
        <v>2019</v>
      </c>
      <c r="B1593" s="36">
        <v>43727</v>
      </c>
      <c r="C1593" s="12" t="s">
        <v>380</v>
      </c>
      <c r="D1593" s="12" t="s">
        <v>440</v>
      </c>
      <c r="E1593" s="12">
        <v>9</v>
      </c>
      <c r="F1593" s="37">
        <v>0.47708333333333303</v>
      </c>
      <c r="G1593" s="12">
        <v>33</v>
      </c>
      <c r="H1593" s="12" t="s">
        <v>292</v>
      </c>
      <c r="I1593" s="12" t="str">
        <f>VLOOKUP(H1593,'[1]Species List'!A$2:I$202,2,0)</f>
        <v>Smallmouth Grunt</v>
      </c>
      <c r="J1593" s="38" t="str">
        <f>VLOOKUP(H1593,'Species List'!A$2:J$202,3,0)</f>
        <v>Haemulon chrysargyreum</v>
      </c>
      <c r="K1593" s="12" t="str">
        <f>VLOOKUP(H1593,'[1]Species List'!A$2:I$202,4,0)</f>
        <v>Haemulidae</v>
      </c>
      <c r="L1593" s="38" t="str">
        <f>VLOOKUP(H1593,'Species List'!A$2:J$202,5,0)</f>
        <v>Carnivore</v>
      </c>
      <c r="M1593" s="60">
        <v>14</v>
      </c>
      <c r="N1593" s="60">
        <v>1</v>
      </c>
      <c r="O1593" s="60"/>
      <c r="P1593" s="44">
        <f>VLOOKUP(H1593,'Species List'!A$2:J$202,6,0)</f>
        <v>1.259E-2</v>
      </c>
      <c r="Q1593" s="44">
        <f>VLOOKUP(H1593,'Species List'!A$2:J$202,7,0)</f>
        <v>2.99</v>
      </c>
      <c r="R1593" s="44" t="str">
        <f>VLOOKUP(H1593,'Species List'!A$2:J$202,8,0)</f>
        <v>NA</v>
      </c>
      <c r="S1593" s="44" t="str">
        <f>VLOOKUP(H1593,'Species List'!A$2:J$202,9,0)</f>
        <v>NA</v>
      </c>
      <c r="T1593" s="44">
        <f t="shared" si="170"/>
        <v>33.647171114051574</v>
      </c>
      <c r="U1593" s="87" t="s">
        <v>450</v>
      </c>
      <c r="V1593" s="91">
        <f t="shared" si="174"/>
        <v>33.647171114051574</v>
      </c>
    </row>
    <row r="1594" spans="1:22" ht="16">
      <c r="A1594" s="35">
        <v>2019</v>
      </c>
      <c r="B1594" s="36">
        <v>43727</v>
      </c>
      <c r="C1594" s="12" t="s">
        <v>380</v>
      </c>
      <c r="D1594" s="12" t="s">
        <v>440</v>
      </c>
      <c r="E1594" s="12">
        <v>9</v>
      </c>
      <c r="F1594" s="37">
        <v>0.4770833333333333</v>
      </c>
      <c r="G1594" s="12">
        <v>33</v>
      </c>
      <c r="H1594" s="12" t="s">
        <v>274</v>
      </c>
      <c r="I1594" s="12" t="str">
        <f>VLOOKUP(H1594,'[1]Species List'!A$2:I$202,2,0)</f>
        <v>Princess Parrotfish</v>
      </c>
      <c r="J1594" s="38" t="str">
        <f>VLOOKUP(H1594,'Species List'!A$2:J$202,3,0)</f>
        <v>Scarus taeniopterus</v>
      </c>
      <c r="K1594" s="12" t="str">
        <f>VLOOKUP(H1594,'[1]Species List'!A$2:I$202,4,0)</f>
        <v>Scaridae</v>
      </c>
      <c r="L1594" s="38" t="str">
        <f>VLOOKUP(H1594,'Species List'!A$2:J$202,5,0)</f>
        <v>Herbivore</v>
      </c>
      <c r="M1594" s="60">
        <v>23</v>
      </c>
      <c r="N1594" s="60">
        <v>2</v>
      </c>
      <c r="O1594" s="60" t="s">
        <v>368</v>
      </c>
      <c r="P1594" s="44">
        <f>VLOOKUP(H1594,'Species List'!A$2:J$202,6,0)</f>
        <v>3.3500000000000002E-2</v>
      </c>
      <c r="Q1594" s="44">
        <f>VLOOKUP(H1594,'Species List'!A$2:J$202,7,0)</f>
        <v>2.7086000000000001</v>
      </c>
      <c r="R1594" s="44">
        <f>VLOOKUP(H1594,'Species List'!A$2:J$202,8,0)</f>
        <v>-3.2256999999999998</v>
      </c>
      <c r="S1594" s="44">
        <f>VLOOKUP(H1594,'Species List'!A$2:J$202,9,0)</f>
        <v>2.3852000000000002</v>
      </c>
      <c r="T1594" s="44">
        <f t="shared" si="170"/>
        <v>163.46351132632066</v>
      </c>
      <c r="U1594" s="88">
        <f t="shared" ref="U1594:U1606" si="175">10^(R1594+(S1594*LOG(M1594*10)))</f>
        <v>255.56020890468707</v>
      </c>
      <c r="V1594" s="91">
        <f t="shared" ref="V1594:V1606" si="176">N1594*U1594</f>
        <v>511.12041780937415</v>
      </c>
    </row>
    <row r="1595" spans="1:22" ht="16">
      <c r="A1595" s="35">
        <v>2019</v>
      </c>
      <c r="B1595" s="36">
        <v>43727</v>
      </c>
      <c r="C1595" s="12" t="s">
        <v>380</v>
      </c>
      <c r="D1595" s="12" t="s">
        <v>440</v>
      </c>
      <c r="E1595" s="12">
        <v>9</v>
      </c>
      <c r="F1595" s="37">
        <v>0.47708333333333303</v>
      </c>
      <c r="G1595" s="12">
        <v>33</v>
      </c>
      <c r="H1595" s="12" t="s">
        <v>277</v>
      </c>
      <c r="I1595" s="12" t="str">
        <f>VLOOKUP(H1595,'[1]Species List'!A$2:I$202,2,0)</f>
        <v>Queen Parrotfish</v>
      </c>
      <c r="J1595" s="38" t="str">
        <f>VLOOKUP(H1595,'Species List'!A$2:J$202,3,0)</f>
        <v>Scarus vetula</v>
      </c>
      <c r="K1595" s="12" t="str">
        <f>VLOOKUP(H1595,'[1]Species List'!A$2:I$202,4,0)</f>
        <v>Scaridae</v>
      </c>
      <c r="L1595" s="38" t="str">
        <f>VLOOKUP(H1595,'Species List'!A$2:J$202,5,0)</f>
        <v>Herbivore</v>
      </c>
      <c r="M1595" s="60">
        <v>27</v>
      </c>
      <c r="N1595" s="60">
        <v>1</v>
      </c>
      <c r="O1595" s="60" t="s">
        <v>368</v>
      </c>
      <c r="P1595" s="44">
        <f>VLOOKUP(H1595,'Species List'!A$2:J$202,6,0)</f>
        <v>1.38E-2</v>
      </c>
      <c r="Q1595" s="44">
        <f>VLOOKUP(H1595,'Species List'!A$2:J$202,7,0)</f>
        <v>3.03</v>
      </c>
      <c r="R1595" s="44">
        <f>VLOOKUP(H1595,'Species List'!A$2:J$202,8,0)</f>
        <v>-5.0162000000000004</v>
      </c>
      <c r="S1595" s="44">
        <f>VLOOKUP(H1595,'Species List'!A$2:J$202,9,0)</f>
        <v>3.1109</v>
      </c>
      <c r="T1595" s="44">
        <f t="shared" si="170"/>
        <v>299.85499780940251</v>
      </c>
      <c r="U1595" s="88">
        <f t="shared" si="175"/>
        <v>352.80077779738235</v>
      </c>
      <c r="V1595" s="91">
        <f t="shared" si="176"/>
        <v>352.80077779738235</v>
      </c>
    </row>
    <row r="1596" spans="1:22" ht="16">
      <c r="A1596" s="35">
        <v>2019</v>
      </c>
      <c r="B1596" s="36">
        <v>43727</v>
      </c>
      <c r="C1596" s="12" t="s">
        <v>380</v>
      </c>
      <c r="D1596" s="12" t="s">
        <v>440</v>
      </c>
      <c r="E1596" s="12">
        <v>9</v>
      </c>
      <c r="F1596" s="37">
        <v>0.47708333333333303</v>
      </c>
      <c r="G1596" s="12">
        <v>33</v>
      </c>
      <c r="H1596" s="12" t="s">
        <v>274</v>
      </c>
      <c r="I1596" s="12" t="str">
        <f>VLOOKUP(H1596,'[1]Species List'!A$2:I$202,2,0)</f>
        <v>Princess Parrotfish</v>
      </c>
      <c r="J1596" s="38" t="str">
        <f>VLOOKUP(H1596,'Species List'!A$2:J$202,3,0)</f>
        <v>Scarus taeniopterus</v>
      </c>
      <c r="K1596" s="12" t="str">
        <f>VLOOKUP(H1596,'[1]Species List'!A$2:I$202,4,0)</f>
        <v>Scaridae</v>
      </c>
      <c r="L1596" s="38" t="str">
        <f>VLOOKUP(H1596,'Species List'!A$2:J$202,5,0)</f>
        <v>Herbivore</v>
      </c>
      <c r="M1596" s="60">
        <v>30</v>
      </c>
      <c r="N1596" s="60">
        <v>1</v>
      </c>
      <c r="O1596" s="60" t="s">
        <v>369</v>
      </c>
      <c r="P1596" s="44">
        <f>VLOOKUP(H1596,'Species List'!A$2:J$202,6,0)</f>
        <v>3.3500000000000002E-2</v>
      </c>
      <c r="Q1596" s="44">
        <f>VLOOKUP(H1596,'Species List'!A$2:J$202,7,0)</f>
        <v>2.7086000000000001</v>
      </c>
      <c r="R1596" s="44">
        <f>VLOOKUP(H1596,'Species List'!A$2:J$202,8,0)</f>
        <v>-3.2256999999999998</v>
      </c>
      <c r="S1596" s="44">
        <f>VLOOKUP(H1596,'Species List'!A$2:J$202,9,0)</f>
        <v>2.3852000000000002</v>
      </c>
      <c r="T1596" s="44">
        <f t="shared" si="170"/>
        <v>335.71862643946946</v>
      </c>
      <c r="U1596" s="88">
        <f t="shared" si="175"/>
        <v>481.64783974460363</v>
      </c>
      <c r="V1596" s="91">
        <f t="shared" si="176"/>
        <v>481.64783974460363</v>
      </c>
    </row>
    <row r="1597" spans="1:22" ht="16">
      <c r="A1597" s="35">
        <v>2019</v>
      </c>
      <c r="B1597" s="36">
        <v>43727</v>
      </c>
      <c r="C1597" s="12" t="s">
        <v>380</v>
      </c>
      <c r="D1597" s="12" t="s">
        <v>440</v>
      </c>
      <c r="E1597" s="12">
        <v>9</v>
      </c>
      <c r="F1597" s="37">
        <v>0.47708333333333303</v>
      </c>
      <c r="G1597" s="12">
        <v>33</v>
      </c>
      <c r="H1597" s="12" t="s">
        <v>237</v>
      </c>
      <c r="I1597" s="12" t="str">
        <f>VLOOKUP(H1597,'[1]Species List'!A$2:I$202,2,0)</f>
        <v>Blue Tang</v>
      </c>
      <c r="J1597" s="38" t="str">
        <f>VLOOKUP(H1597,'Species List'!A$2:J$202,3,0)</f>
        <v>Acanthurus coeruleus</v>
      </c>
      <c r="K1597" s="12" t="str">
        <f>VLOOKUP(H1597,'[1]Species List'!A$2:I$202,4,0)</f>
        <v>Acanthuridae</v>
      </c>
      <c r="L1597" s="38" t="str">
        <f>VLOOKUP(H1597,'Species List'!A$2:J$202,5,0)</f>
        <v>Herbivore</v>
      </c>
      <c r="M1597" s="60">
        <v>20</v>
      </c>
      <c r="N1597" s="60">
        <v>3</v>
      </c>
      <c r="O1597" s="60"/>
      <c r="P1597" s="44">
        <f>VLOOKUP(H1597,'Species List'!A$2:J$202,6,0)</f>
        <v>2.512E-2</v>
      </c>
      <c r="Q1597" s="44">
        <f>VLOOKUP(H1597,'Species List'!A$2:J$202,7,0)</f>
        <v>2.96</v>
      </c>
      <c r="R1597" s="44">
        <f>VLOOKUP(H1597,'Species List'!A$2:J$202,8,0)</f>
        <v>-2.8241999999999998</v>
      </c>
      <c r="S1597" s="44">
        <f>VLOOKUP(H1597,'Species List'!A$2:J$202,9,0)</f>
        <v>2.2637999999999998</v>
      </c>
      <c r="T1597" s="44">
        <f t="shared" si="170"/>
        <v>178.26595997942468</v>
      </c>
      <c r="U1597" s="88">
        <f t="shared" si="175"/>
        <v>242.58933511332035</v>
      </c>
      <c r="V1597" s="91">
        <f t="shared" si="176"/>
        <v>727.76800533996106</v>
      </c>
    </row>
    <row r="1598" spans="1:22" ht="16">
      <c r="A1598" s="35">
        <v>2019</v>
      </c>
      <c r="B1598" s="36">
        <v>43727</v>
      </c>
      <c r="C1598" s="12" t="s">
        <v>380</v>
      </c>
      <c r="D1598" s="12" t="s">
        <v>440</v>
      </c>
      <c r="E1598" s="12">
        <v>9</v>
      </c>
      <c r="F1598" s="37">
        <v>0.47708333333333303</v>
      </c>
      <c r="G1598" s="12">
        <v>33</v>
      </c>
      <c r="H1598" s="12" t="s">
        <v>302</v>
      </c>
      <c r="I1598" s="12" t="str">
        <f>VLOOKUP(H1598,'[1]Species List'!A$2:I$202,2,0)</f>
        <v>Stoplight Parrotfish</v>
      </c>
      <c r="J1598" s="38" t="str">
        <f>VLOOKUP(H1598,'Species List'!A$2:J$202,3,0)</f>
        <v>Sparisoma viride</v>
      </c>
      <c r="K1598" s="12" t="str">
        <f>VLOOKUP(H1598,'[1]Species List'!A$2:I$202,4,0)</f>
        <v>Scaridae</v>
      </c>
      <c r="L1598" s="38" t="str">
        <f>VLOOKUP(H1598,'Species List'!A$2:J$202,5,0)</f>
        <v>Herbivore</v>
      </c>
      <c r="M1598" s="60">
        <v>26</v>
      </c>
      <c r="N1598" s="60">
        <v>1</v>
      </c>
      <c r="O1598" s="60" t="s">
        <v>368</v>
      </c>
      <c r="P1598" s="44">
        <f>VLOOKUP(H1598,'Species List'!A$2:J$202,6,0)</f>
        <v>1.38E-2</v>
      </c>
      <c r="Q1598" s="44">
        <f>VLOOKUP(H1598,'Species List'!A$2:J$202,7,0)</f>
        <v>3.04</v>
      </c>
      <c r="R1598" s="44">
        <f>VLOOKUP(H1598,'Species List'!A$2:J$202,8,0)</f>
        <v>-4.4317000000000002</v>
      </c>
      <c r="S1598" s="44">
        <f>VLOOKUP(H1598,'Species List'!A$2:J$202,9,0)</f>
        <v>2.9051</v>
      </c>
      <c r="T1598" s="44">
        <f t="shared" si="170"/>
        <v>276.31092977022331</v>
      </c>
      <c r="U1598" s="88">
        <f t="shared" si="175"/>
        <v>383.741768934785</v>
      </c>
      <c r="V1598" s="91">
        <f t="shared" si="176"/>
        <v>383.741768934785</v>
      </c>
    </row>
    <row r="1599" spans="1:22" ht="16">
      <c r="A1599" s="35">
        <v>2019</v>
      </c>
      <c r="B1599" s="36">
        <v>43727</v>
      </c>
      <c r="C1599" s="12" t="s">
        <v>380</v>
      </c>
      <c r="D1599" s="12" t="s">
        <v>440</v>
      </c>
      <c r="E1599" s="12">
        <v>9</v>
      </c>
      <c r="F1599" s="37">
        <v>0.47708333333333303</v>
      </c>
      <c r="G1599" s="12">
        <v>33</v>
      </c>
      <c r="H1599" s="12" t="s">
        <v>274</v>
      </c>
      <c r="I1599" s="12" t="str">
        <f>VLOOKUP(H1599,'[1]Species List'!A$2:I$202,2,0)</f>
        <v>Princess Parrotfish</v>
      </c>
      <c r="J1599" s="38" t="str">
        <f>VLOOKUP(H1599,'Species List'!A$2:J$202,3,0)</f>
        <v>Scarus taeniopterus</v>
      </c>
      <c r="K1599" s="12" t="str">
        <f>VLOOKUP(H1599,'[1]Species List'!A$2:I$202,4,0)</f>
        <v>Scaridae</v>
      </c>
      <c r="L1599" s="38" t="str">
        <f>VLOOKUP(H1599,'Species List'!A$2:J$202,5,0)</f>
        <v>Herbivore</v>
      </c>
      <c r="M1599" s="60">
        <v>33</v>
      </c>
      <c r="N1599" s="60">
        <v>4</v>
      </c>
      <c r="O1599" s="60" t="s">
        <v>369</v>
      </c>
      <c r="P1599" s="44">
        <f>VLOOKUP(H1599,'Species List'!A$2:J$202,6,0)</f>
        <v>3.3500000000000002E-2</v>
      </c>
      <c r="Q1599" s="44">
        <f>VLOOKUP(H1599,'Species List'!A$2:J$202,7,0)</f>
        <v>2.7086000000000001</v>
      </c>
      <c r="R1599" s="44">
        <f>VLOOKUP(H1599,'Species List'!A$2:J$202,8,0)</f>
        <v>-3.2256999999999998</v>
      </c>
      <c r="S1599" s="44">
        <f>VLOOKUP(H1599,'Species List'!A$2:J$202,9,0)</f>
        <v>2.3852000000000002</v>
      </c>
      <c r="T1599" s="44">
        <f t="shared" si="170"/>
        <v>434.60194397652009</v>
      </c>
      <c r="U1599" s="88">
        <f t="shared" si="175"/>
        <v>604.58789760290301</v>
      </c>
      <c r="V1599" s="91">
        <f t="shared" si="176"/>
        <v>2418.3515904116121</v>
      </c>
    </row>
    <row r="1600" spans="1:22" ht="16">
      <c r="A1600" s="35">
        <v>2019</v>
      </c>
      <c r="B1600" s="36">
        <v>43727</v>
      </c>
      <c r="C1600" s="12" t="s">
        <v>380</v>
      </c>
      <c r="D1600" s="12" t="s">
        <v>440</v>
      </c>
      <c r="E1600" s="12">
        <v>9</v>
      </c>
      <c r="F1600" s="37">
        <v>0.47708333333333303</v>
      </c>
      <c r="G1600" s="12">
        <v>33</v>
      </c>
      <c r="H1600" s="12" t="s">
        <v>302</v>
      </c>
      <c r="I1600" s="12" t="str">
        <f>VLOOKUP(H1600,'[1]Species List'!A$2:I$202,2,0)</f>
        <v>Stoplight Parrotfish</v>
      </c>
      <c r="J1600" s="38" t="str">
        <f>VLOOKUP(H1600,'Species List'!A$2:J$202,3,0)</f>
        <v>Sparisoma viride</v>
      </c>
      <c r="K1600" s="12" t="str">
        <f>VLOOKUP(H1600,'[1]Species List'!A$2:I$202,4,0)</f>
        <v>Scaridae</v>
      </c>
      <c r="L1600" s="38" t="str">
        <f>VLOOKUP(H1600,'Species List'!A$2:J$202,5,0)</f>
        <v>Herbivore</v>
      </c>
      <c r="M1600" s="60">
        <v>30</v>
      </c>
      <c r="N1600" s="60">
        <v>1</v>
      </c>
      <c r="O1600" s="60" t="s">
        <v>368</v>
      </c>
      <c r="P1600" s="44">
        <f>VLOOKUP(H1600,'Species List'!A$2:J$202,6,0)</f>
        <v>1.38E-2</v>
      </c>
      <c r="Q1600" s="44">
        <f>VLOOKUP(H1600,'Species List'!A$2:J$202,7,0)</f>
        <v>3.04</v>
      </c>
      <c r="R1600" s="44">
        <f>VLOOKUP(H1600,'Species List'!A$2:J$202,8,0)</f>
        <v>-4.4317000000000002</v>
      </c>
      <c r="S1600" s="44">
        <f>VLOOKUP(H1600,'Species List'!A$2:J$202,9,0)</f>
        <v>2.9051</v>
      </c>
      <c r="T1600" s="44">
        <f t="shared" si="170"/>
        <v>426.90151962585236</v>
      </c>
      <c r="U1600" s="88">
        <f t="shared" si="175"/>
        <v>581.54718397712224</v>
      </c>
      <c r="V1600" s="91">
        <f t="shared" si="176"/>
        <v>581.54718397712224</v>
      </c>
    </row>
    <row r="1601" spans="1:22" ht="16">
      <c r="A1601" s="35">
        <v>2019</v>
      </c>
      <c r="B1601" s="36">
        <v>43727</v>
      </c>
      <c r="C1601" s="12" t="s">
        <v>380</v>
      </c>
      <c r="D1601" s="12" t="s">
        <v>440</v>
      </c>
      <c r="E1601" s="12">
        <v>9</v>
      </c>
      <c r="F1601" s="37">
        <v>0.47708333333333303</v>
      </c>
      <c r="G1601" s="12">
        <v>33</v>
      </c>
      <c r="H1601" s="12" t="s">
        <v>237</v>
      </c>
      <c r="I1601" s="12" t="str">
        <f>VLOOKUP(H1601,'[1]Species List'!A$2:I$202,2,0)</f>
        <v>Blue Tang</v>
      </c>
      <c r="J1601" s="38" t="str">
        <f>VLOOKUP(H1601,'Species List'!A$2:J$202,3,0)</f>
        <v>Acanthurus coeruleus</v>
      </c>
      <c r="K1601" s="12" t="str">
        <f>VLOOKUP(H1601,'[1]Species List'!A$2:I$202,4,0)</f>
        <v>Acanthuridae</v>
      </c>
      <c r="L1601" s="38" t="str">
        <f>VLOOKUP(H1601,'Species List'!A$2:J$202,5,0)</f>
        <v>Herbivore</v>
      </c>
      <c r="M1601" s="60">
        <v>23</v>
      </c>
      <c r="N1601" s="60">
        <v>1</v>
      </c>
      <c r="O1601" s="60"/>
      <c r="P1601" s="44">
        <f>VLOOKUP(H1601,'Species List'!A$2:J$202,6,0)</f>
        <v>2.512E-2</v>
      </c>
      <c r="Q1601" s="44">
        <f>VLOOKUP(H1601,'Species List'!A$2:J$202,7,0)</f>
        <v>2.96</v>
      </c>
      <c r="R1601" s="44">
        <f>VLOOKUP(H1601,'Species List'!A$2:J$202,8,0)</f>
        <v>-2.8241999999999998</v>
      </c>
      <c r="S1601" s="44">
        <f>VLOOKUP(H1601,'Species List'!A$2:J$202,9,0)</f>
        <v>2.2637999999999998</v>
      </c>
      <c r="T1601" s="44">
        <f t="shared" si="170"/>
        <v>269.60877905494021</v>
      </c>
      <c r="U1601" s="88">
        <f t="shared" si="175"/>
        <v>332.87369372531742</v>
      </c>
      <c r="V1601" s="91">
        <f t="shared" si="176"/>
        <v>332.87369372531742</v>
      </c>
    </row>
    <row r="1602" spans="1:22" ht="16">
      <c r="A1602" s="35">
        <v>2019</v>
      </c>
      <c r="B1602" s="36">
        <v>43727</v>
      </c>
      <c r="C1602" s="12" t="s">
        <v>380</v>
      </c>
      <c r="D1602" s="12" t="s">
        <v>440</v>
      </c>
      <c r="E1602" s="12">
        <v>9</v>
      </c>
      <c r="F1602" s="37">
        <v>0.47708333333333303</v>
      </c>
      <c r="G1602" s="12">
        <v>33</v>
      </c>
      <c r="H1602" s="12" t="s">
        <v>274</v>
      </c>
      <c r="I1602" s="12" t="str">
        <f>VLOOKUP(H1602,'[1]Species List'!A$2:I$202,2,0)</f>
        <v>Princess Parrotfish</v>
      </c>
      <c r="J1602" s="38" t="str">
        <f>VLOOKUP(H1602,'Species List'!A$2:J$202,3,0)</f>
        <v>Scarus taeniopterus</v>
      </c>
      <c r="K1602" s="12" t="str">
        <f>VLOOKUP(H1602,'[1]Species List'!A$2:I$202,4,0)</f>
        <v>Scaridae</v>
      </c>
      <c r="L1602" s="38" t="str">
        <f>VLOOKUP(H1602,'Species List'!A$2:J$202,5,0)</f>
        <v>Herbivore</v>
      </c>
      <c r="M1602" s="60">
        <v>37</v>
      </c>
      <c r="N1602" s="60">
        <v>1</v>
      </c>
      <c r="O1602" s="60" t="s">
        <v>369</v>
      </c>
      <c r="P1602" s="44">
        <f>VLOOKUP(H1602,'Species List'!A$2:J$202,6,0)</f>
        <v>3.3500000000000002E-2</v>
      </c>
      <c r="Q1602" s="44">
        <f>VLOOKUP(H1602,'Species List'!A$2:J$202,7,0)</f>
        <v>2.7086000000000001</v>
      </c>
      <c r="R1602" s="44">
        <f>VLOOKUP(H1602,'Species List'!A$2:J$202,8,0)</f>
        <v>-3.2256999999999998</v>
      </c>
      <c r="S1602" s="44">
        <f>VLOOKUP(H1602,'Species List'!A$2:J$202,9,0)</f>
        <v>2.3852000000000002</v>
      </c>
      <c r="T1602" s="44">
        <f t="shared" ref="T1602:T1665" si="177">P1602*M1602^Q1602</f>
        <v>592.48314066880585</v>
      </c>
      <c r="U1602" s="88">
        <f t="shared" si="175"/>
        <v>794.28205771104183</v>
      </c>
      <c r="V1602" s="91">
        <f t="shared" si="176"/>
        <v>794.28205771104183</v>
      </c>
    </row>
    <row r="1603" spans="1:22" ht="16">
      <c r="A1603" s="35">
        <v>2019</v>
      </c>
      <c r="B1603" s="36">
        <v>43727</v>
      </c>
      <c r="C1603" s="12" t="s">
        <v>380</v>
      </c>
      <c r="D1603" s="12" t="s">
        <v>440</v>
      </c>
      <c r="E1603" s="12">
        <v>9</v>
      </c>
      <c r="F1603" s="37">
        <v>0.47708333333333303</v>
      </c>
      <c r="G1603" s="12">
        <v>33</v>
      </c>
      <c r="H1603" s="12" t="s">
        <v>302</v>
      </c>
      <c r="I1603" s="12" t="str">
        <f>VLOOKUP(H1603,'[1]Species List'!A$2:I$202,2,0)</f>
        <v>Stoplight Parrotfish</v>
      </c>
      <c r="J1603" s="38" t="str">
        <f>VLOOKUP(H1603,'Species List'!A$2:J$202,3,0)</f>
        <v>Sparisoma viride</v>
      </c>
      <c r="K1603" s="12" t="str">
        <f>VLOOKUP(H1603,'[1]Species List'!A$2:I$202,4,0)</f>
        <v>Scaridae</v>
      </c>
      <c r="L1603" s="38" t="str">
        <f>VLOOKUP(H1603,'Species List'!A$2:J$202,5,0)</f>
        <v>Herbivore</v>
      </c>
      <c r="M1603" s="60">
        <v>14</v>
      </c>
      <c r="N1603" s="60">
        <v>1</v>
      </c>
      <c r="O1603" s="60" t="s">
        <v>375</v>
      </c>
      <c r="P1603" s="44">
        <f>VLOOKUP(H1603,'Species List'!A$2:J$202,6,0)</f>
        <v>1.38E-2</v>
      </c>
      <c r="Q1603" s="44">
        <f>VLOOKUP(H1603,'Species List'!A$2:J$202,7,0)</f>
        <v>3.04</v>
      </c>
      <c r="R1603" s="44">
        <f>VLOOKUP(H1603,'Species List'!A$2:J$202,8,0)</f>
        <v>-4.4317000000000002</v>
      </c>
      <c r="S1603" s="44">
        <f>VLOOKUP(H1603,'Species List'!A$2:J$202,9,0)</f>
        <v>2.9051</v>
      </c>
      <c r="T1603" s="44">
        <f t="shared" si="177"/>
        <v>42.083157245422122</v>
      </c>
      <c r="U1603" s="88">
        <f t="shared" si="175"/>
        <v>63.535515280093612</v>
      </c>
      <c r="V1603" s="91">
        <f t="shared" si="176"/>
        <v>63.535515280093612</v>
      </c>
    </row>
    <row r="1604" spans="1:22" ht="16">
      <c r="A1604" s="35">
        <v>2019</v>
      </c>
      <c r="B1604" s="36">
        <v>43727</v>
      </c>
      <c r="C1604" s="12" t="s">
        <v>380</v>
      </c>
      <c r="D1604" s="12" t="s">
        <v>440</v>
      </c>
      <c r="E1604" s="12">
        <v>9</v>
      </c>
      <c r="F1604" s="37">
        <v>0.47708333333333303</v>
      </c>
      <c r="G1604" s="12">
        <v>33</v>
      </c>
      <c r="H1604" s="12" t="s">
        <v>277</v>
      </c>
      <c r="I1604" s="12" t="str">
        <f>VLOOKUP(H1604,'[1]Species List'!A$2:I$202,2,0)</f>
        <v>Queen Parrotfish</v>
      </c>
      <c r="J1604" s="38" t="str">
        <f>VLOOKUP(H1604,'Species List'!A$2:J$202,3,0)</f>
        <v>Scarus vetula</v>
      </c>
      <c r="K1604" s="12" t="str">
        <f>VLOOKUP(H1604,'[1]Species List'!A$2:I$202,4,0)</f>
        <v>Scaridae</v>
      </c>
      <c r="L1604" s="38" t="str">
        <f>VLOOKUP(H1604,'Species List'!A$2:J$202,5,0)</f>
        <v>Herbivore</v>
      </c>
      <c r="M1604" s="60">
        <v>28</v>
      </c>
      <c r="N1604" s="60">
        <v>2</v>
      </c>
      <c r="O1604" s="60" t="s">
        <v>368</v>
      </c>
      <c r="P1604" s="44">
        <f>VLOOKUP(H1604,'Species List'!A$2:J$202,6,0)</f>
        <v>1.38E-2</v>
      </c>
      <c r="Q1604" s="44">
        <f>VLOOKUP(H1604,'Species List'!A$2:J$202,7,0)</f>
        <v>3.03</v>
      </c>
      <c r="R1604" s="44">
        <f>VLOOKUP(H1604,'Species List'!A$2:J$202,8,0)</f>
        <v>-5.0162000000000004</v>
      </c>
      <c r="S1604" s="44">
        <f>VLOOKUP(H1604,'Species List'!A$2:J$202,9,0)</f>
        <v>3.1109</v>
      </c>
      <c r="T1604" s="44">
        <f t="shared" si="177"/>
        <v>334.7864878774447</v>
      </c>
      <c r="U1604" s="88">
        <f t="shared" si="175"/>
        <v>395.06078258407069</v>
      </c>
      <c r="V1604" s="91">
        <f t="shared" si="176"/>
        <v>790.12156516814139</v>
      </c>
    </row>
    <row r="1605" spans="1:22" ht="16">
      <c r="A1605" s="35">
        <v>2019</v>
      </c>
      <c r="B1605" s="36">
        <v>43727</v>
      </c>
      <c r="C1605" s="12" t="s">
        <v>380</v>
      </c>
      <c r="D1605" s="12" t="s">
        <v>440</v>
      </c>
      <c r="E1605" s="12">
        <v>9</v>
      </c>
      <c r="F1605" s="37">
        <v>0.47708333333333303</v>
      </c>
      <c r="G1605" s="12">
        <v>33</v>
      </c>
      <c r="H1605" s="12" t="s">
        <v>302</v>
      </c>
      <c r="I1605" s="12" t="str">
        <f>VLOOKUP(H1605,'[1]Species List'!A$2:I$202,2,0)</f>
        <v>Stoplight Parrotfish</v>
      </c>
      <c r="J1605" s="38" t="str">
        <f>VLOOKUP(H1605,'Species List'!A$2:J$202,3,0)</f>
        <v>Sparisoma viride</v>
      </c>
      <c r="K1605" s="12" t="str">
        <f>VLOOKUP(H1605,'[1]Species List'!A$2:I$202,4,0)</f>
        <v>Scaridae</v>
      </c>
      <c r="L1605" s="38" t="str">
        <f>VLOOKUP(H1605,'Species List'!A$2:J$202,5,0)</f>
        <v>Herbivore</v>
      </c>
      <c r="M1605" s="60">
        <v>43</v>
      </c>
      <c r="N1605" s="60">
        <v>1</v>
      </c>
      <c r="O1605" s="60" t="s">
        <v>369</v>
      </c>
      <c r="P1605" s="44">
        <f>VLOOKUP(H1605,'Species List'!A$2:J$202,6,0)</f>
        <v>1.38E-2</v>
      </c>
      <c r="Q1605" s="44">
        <f>VLOOKUP(H1605,'Species List'!A$2:J$202,7,0)</f>
        <v>3.04</v>
      </c>
      <c r="R1605" s="44">
        <f>VLOOKUP(H1605,'Species List'!A$2:J$202,8,0)</f>
        <v>-4.4317000000000002</v>
      </c>
      <c r="S1605" s="44">
        <f>VLOOKUP(H1605,'Species List'!A$2:J$202,9,0)</f>
        <v>2.9051</v>
      </c>
      <c r="T1605" s="44">
        <f t="shared" si="177"/>
        <v>1275.3318074710705</v>
      </c>
      <c r="U1605" s="88">
        <f t="shared" si="175"/>
        <v>1654.9665119525057</v>
      </c>
      <c r="V1605" s="91">
        <f t="shared" si="176"/>
        <v>1654.9665119525057</v>
      </c>
    </row>
    <row r="1606" spans="1:22" ht="16">
      <c r="A1606" s="35">
        <v>2019</v>
      </c>
      <c r="B1606" s="36">
        <v>43727</v>
      </c>
      <c r="C1606" s="12" t="s">
        <v>380</v>
      </c>
      <c r="D1606" s="12" t="s">
        <v>440</v>
      </c>
      <c r="E1606" s="12">
        <v>9</v>
      </c>
      <c r="F1606" s="37">
        <v>0.47708333333333303</v>
      </c>
      <c r="G1606" s="12">
        <v>33</v>
      </c>
      <c r="H1606" s="12" t="s">
        <v>281</v>
      </c>
      <c r="I1606" s="12" t="str">
        <f>VLOOKUP(H1606,'[1]Species List'!A$2:I$202,2,0)</f>
        <v>Redtail Parrotfish</v>
      </c>
      <c r="J1606" s="38" t="str">
        <f>VLOOKUP(H1606,'Species List'!A$2:J$202,3,0)</f>
        <v>Sparisoma chrysopterum</v>
      </c>
      <c r="K1606" s="12" t="str">
        <f>VLOOKUP(H1606,'[1]Species List'!A$2:I$202,4,0)</f>
        <v>Scaridae</v>
      </c>
      <c r="L1606" s="38" t="str">
        <f>VLOOKUP(H1606,'Species List'!A$2:J$202,5,0)</f>
        <v>Herbivore</v>
      </c>
      <c r="M1606" s="60">
        <v>20</v>
      </c>
      <c r="N1606" s="60">
        <v>1</v>
      </c>
      <c r="O1606" s="60" t="s">
        <v>368</v>
      </c>
      <c r="P1606" s="44">
        <f>VLOOKUP(H1606,'Species List'!A$2:J$202,6,0)</f>
        <v>1.072E-2</v>
      </c>
      <c r="Q1606" s="44">
        <f>VLOOKUP(H1606,'Species List'!A$2:J$202,7,0)</f>
        <v>3.09</v>
      </c>
      <c r="R1606" s="44">
        <f>VLOOKUP(H1606,'Species List'!A$2:J$202,8,0)</f>
        <v>-3.0508999999999999</v>
      </c>
      <c r="S1606" s="44">
        <f>VLOOKUP(H1606,'Species List'!A$2:J$202,9,0)</f>
        <v>2.3191999999999999</v>
      </c>
      <c r="T1606" s="44">
        <f t="shared" si="177"/>
        <v>112.29940932578349</v>
      </c>
      <c r="U1606" s="88">
        <f t="shared" si="175"/>
        <v>193.04064764370327</v>
      </c>
      <c r="V1606" s="91">
        <f t="shared" si="176"/>
        <v>193.04064764370327</v>
      </c>
    </row>
    <row r="1607" spans="1:22" ht="16">
      <c r="A1607" s="35">
        <v>2019</v>
      </c>
      <c r="B1607" s="36">
        <v>43727</v>
      </c>
      <c r="C1607" s="12" t="s">
        <v>380</v>
      </c>
      <c r="D1607" s="12" t="s">
        <v>440</v>
      </c>
      <c r="E1607" s="12">
        <v>9</v>
      </c>
      <c r="F1607" s="37">
        <v>0.47708333333333303</v>
      </c>
      <c r="G1607" s="12">
        <v>33</v>
      </c>
      <c r="H1607" s="12" t="s">
        <v>242</v>
      </c>
      <c r="I1607" s="12" t="str">
        <f>VLOOKUP(H1607,'[1]Species List'!A$2:I$202,2,0)</f>
        <v xml:space="preserve">Sharp-nose puffer </v>
      </c>
      <c r="J1607" s="38" t="str">
        <f>VLOOKUP(H1607,'Species List'!A$2:J$202,3,0)</f>
        <v>Canthigaster rostrata</v>
      </c>
      <c r="K1607" s="12" t="str">
        <f>VLOOKUP(H1607,'[1]Species List'!A$2:I$202,4,0)</f>
        <v>Tetraodontidae</v>
      </c>
      <c r="L1607" s="38" t="str">
        <f>VLOOKUP(H1607,'Species List'!A$2:J$202,5,0)</f>
        <v>Omnivore</v>
      </c>
      <c r="M1607" s="60">
        <v>4</v>
      </c>
      <c r="N1607" s="60">
        <v>14</v>
      </c>
      <c r="O1607" s="60"/>
      <c r="P1607" s="44">
        <f>VLOOKUP(H1607,'Species List'!A$2:J$202,6,0)</f>
        <v>2.239E-2</v>
      </c>
      <c r="Q1607" s="44">
        <f>VLOOKUP(H1607,'Species List'!A$2:J$202,7,0)</f>
        <v>2.96</v>
      </c>
      <c r="R1607" s="44" t="str">
        <f>VLOOKUP(H1607,'Species List'!A$2:J$202,8,0)</f>
        <v>NA</v>
      </c>
      <c r="S1607" s="44" t="str">
        <f>VLOOKUP(H1607,'Species List'!A$2:J$202,9,0)</f>
        <v>NA</v>
      </c>
      <c r="T1607" s="44">
        <f t="shared" si="177"/>
        <v>1.3556627654519102</v>
      </c>
      <c r="U1607" s="87" t="s">
        <v>450</v>
      </c>
      <c r="V1607" s="91">
        <f t="shared" ref="V1607:V1620" si="178">N1607*T1607</f>
        <v>18.979278716326743</v>
      </c>
    </row>
    <row r="1608" spans="1:22" ht="16">
      <c r="A1608" s="35">
        <v>2019</v>
      </c>
      <c r="B1608" s="36">
        <v>43727</v>
      </c>
      <c r="C1608" s="12" t="s">
        <v>380</v>
      </c>
      <c r="D1608" s="12" t="s">
        <v>440</v>
      </c>
      <c r="E1608" s="12">
        <v>9</v>
      </c>
      <c r="F1608" s="37">
        <v>0.47708333333333303</v>
      </c>
      <c r="G1608" s="12">
        <v>33</v>
      </c>
      <c r="H1608" s="12" t="s">
        <v>242</v>
      </c>
      <c r="I1608" s="12" t="str">
        <f>VLOOKUP(H1608,'[1]Species List'!A$2:I$202,2,0)</f>
        <v xml:space="preserve">Sharp-nose puffer </v>
      </c>
      <c r="J1608" s="38" t="str">
        <f>VLOOKUP(H1608,'Species List'!A$2:J$202,3,0)</f>
        <v>Canthigaster rostrata</v>
      </c>
      <c r="K1608" s="12" t="str">
        <f>VLOOKUP(H1608,'[1]Species List'!A$2:I$202,4,0)</f>
        <v>Tetraodontidae</v>
      </c>
      <c r="L1608" s="38" t="str">
        <f>VLOOKUP(H1608,'Species List'!A$2:J$202,5,0)</f>
        <v>Omnivore</v>
      </c>
      <c r="M1608" s="60">
        <v>4</v>
      </c>
      <c r="N1608" s="60">
        <v>6</v>
      </c>
      <c r="O1608" s="60"/>
      <c r="P1608" s="44">
        <f>VLOOKUP(H1608,'Species List'!A$2:J$202,6,0)</f>
        <v>2.239E-2</v>
      </c>
      <c r="Q1608" s="44">
        <f>VLOOKUP(H1608,'Species List'!A$2:J$202,7,0)</f>
        <v>2.96</v>
      </c>
      <c r="R1608" s="44" t="str">
        <f>VLOOKUP(H1608,'Species List'!A$2:J$202,8,0)</f>
        <v>NA</v>
      </c>
      <c r="S1608" s="44" t="str">
        <f>VLOOKUP(H1608,'Species List'!A$2:J$202,9,0)</f>
        <v>NA</v>
      </c>
      <c r="T1608" s="44">
        <f t="shared" si="177"/>
        <v>1.3556627654519102</v>
      </c>
      <c r="U1608" s="87" t="s">
        <v>450</v>
      </c>
      <c r="V1608" s="91">
        <f t="shared" si="178"/>
        <v>8.1339765927114609</v>
      </c>
    </row>
    <row r="1609" spans="1:22" ht="16">
      <c r="A1609" s="35">
        <v>2019</v>
      </c>
      <c r="B1609" s="36">
        <v>43727</v>
      </c>
      <c r="C1609" s="12" t="s">
        <v>380</v>
      </c>
      <c r="D1609" s="12" t="s">
        <v>440</v>
      </c>
      <c r="E1609" s="12">
        <v>9</v>
      </c>
      <c r="F1609" s="37">
        <v>0.47708333333333303</v>
      </c>
      <c r="G1609" s="12">
        <v>33</v>
      </c>
      <c r="H1609" s="12" t="s">
        <v>247</v>
      </c>
      <c r="I1609" s="12" t="str">
        <f>VLOOKUP(H1609,'[1]Species List'!A$2:I$202,2,0)</f>
        <v>Creole Wrasse</v>
      </c>
      <c r="J1609" s="38" t="str">
        <f>VLOOKUP(H1609,'Species List'!A$2:J$202,3,0)</f>
        <v>Clepticus parrae</v>
      </c>
      <c r="K1609" s="12" t="str">
        <f>VLOOKUP(H1609,'[1]Species List'!A$2:I$202,4,0)</f>
        <v>Labridae</v>
      </c>
      <c r="L1609" s="38" t="str">
        <f>VLOOKUP(H1609,'Species List'!A$2:J$202,5,0)</f>
        <v>Planktivore</v>
      </c>
      <c r="M1609" s="60">
        <v>15</v>
      </c>
      <c r="N1609" s="60">
        <v>2</v>
      </c>
      <c r="O1609" s="60"/>
      <c r="P1609" s="44">
        <f>VLOOKUP(H1609,'Species List'!A$2:J$202,6,0)</f>
        <v>9.5499999999999995E-3</v>
      </c>
      <c r="Q1609" s="44">
        <f>VLOOKUP(H1609,'Species List'!A$2:J$202,7,0)</f>
        <v>3.05</v>
      </c>
      <c r="R1609" s="44" t="str">
        <f>VLOOKUP(H1609,'Species List'!A$2:J$202,8,0)</f>
        <v>NA</v>
      </c>
      <c r="S1609" s="44" t="str">
        <f>VLOOKUP(H1609,'Species List'!A$2:J$202,9,0)</f>
        <v>NA</v>
      </c>
      <c r="T1609" s="44">
        <f t="shared" si="177"/>
        <v>36.904702755418647</v>
      </c>
      <c r="U1609" s="87" t="s">
        <v>450</v>
      </c>
      <c r="V1609" s="91">
        <f t="shared" si="178"/>
        <v>73.809405510837294</v>
      </c>
    </row>
    <row r="1610" spans="1:22" ht="16">
      <c r="A1610" s="35">
        <v>2019</v>
      </c>
      <c r="B1610" s="36">
        <v>43727</v>
      </c>
      <c r="C1610" s="12" t="s">
        <v>380</v>
      </c>
      <c r="D1610" s="12" t="s">
        <v>440</v>
      </c>
      <c r="E1610" s="12">
        <v>10</v>
      </c>
      <c r="F1610" s="37">
        <v>0.47708333333333303</v>
      </c>
      <c r="G1610" s="12">
        <v>33</v>
      </c>
      <c r="H1610" s="12" t="s">
        <v>238</v>
      </c>
      <c r="I1610" s="12" t="str">
        <f>VLOOKUP(H1610,'[1]Species List'!A$2:I$202,2,0)</f>
        <v>Bluehead Wrasse</v>
      </c>
      <c r="J1610" s="38" t="str">
        <f>VLOOKUP(H1610,'Species List'!A$2:J$202,3,0)</f>
        <v>Thalassoma bifasciatum</v>
      </c>
      <c r="K1610" s="12" t="str">
        <f>VLOOKUP(H1610,'[1]Species List'!A$2:I$202,4,0)</f>
        <v>Labridae</v>
      </c>
      <c r="L1610" s="38" t="str">
        <f>VLOOKUP(H1610,'Species List'!A$2:J$202,5,0)</f>
        <v>Carnivore</v>
      </c>
      <c r="M1610" s="60">
        <v>7</v>
      </c>
      <c r="N1610" s="60">
        <v>12</v>
      </c>
      <c r="O1610" s="60"/>
      <c r="P1610" s="44">
        <f>VLOOKUP(H1610,'Species List'!A$2:J$202,6,0)</f>
        <v>8.9099999999999995E-3</v>
      </c>
      <c r="Q1610" s="44">
        <f>VLOOKUP(H1610,'Species List'!A$2:J$202,7,0)</f>
        <v>3.01</v>
      </c>
      <c r="R1610" s="44" t="str">
        <f>VLOOKUP(H1610,'Species List'!A$2:J$202,8,0)</f>
        <v>NA</v>
      </c>
      <c r="S1610" s="44" t="str">
        <f>VLOOKUP(H1610,'Species List'!A$2:J$202,9,0)</f>
        <v>NA</v>
      </c>
      <c r="T1610" s="44">
        <f t="shared" si="177"/>
        <v>3.1161819272016391</v>
      </c>
      <c r="U1610" s="87" t="s">
        <v>450</v>
      </c>
      <c r="V1610" s="91">
        <f t="shared" si="178"/>
        <v>37.394183126419669</v>
      </c>
    </row>
    <row r="1611" spans="1:22" ht="16">
      <c r="A1611" s="35">
        <v>2019</v>
      </c>
      <c r="B1611" s="36">
        <v>43727</v>
      </c>
      <c r="C1611" s="12" t="s">
        <v>380</v>
      </c>
      <c r="D1611" s="12" t="s">
        <v>440</v>
      </c>
      <c r="E1611" s="12">
        <v>10</v>
      </c>
      <c r="F1611" s="37">
        <v>0.47708333333333303</v>
      </c>
      <c r="G1611" s="12">
        <v>33</v>
      </c>
      <c r="H1611" s="12" t="s">
        <v>227</v>
      </c>
      <c r="I1611" s="12" t="str">
        <f>VLOOKUP(H1611,'[1]Species List'!A$2:I$202,2,0)</f>
        <v>Hamlet spp.</v>
      </c>
      <c r="J1611" s="38" t="str">
        <f>VLOOKUP(H1611,'Species List'!A$2:J$202,3,0)</f>
        <v>Hypoplectrus puella</v>
      </c>
      <c r="K1611" s="12" t="str">
        <f>VLOOKUP(H1611,'[1]Species List'!A$2:I$202,4,0)</f>
        <v>Serranidae</v>
      </c>
      <c r="L1611" s="38" t="str">
        <f>VLOOKUP(H1611,'Species List'!A$2:J$202,5,0)</f>
        <v>Carnivore</v>
      </c>
      <c r="M1611" s="60">
        <v>13</v>
      </c>
      <c r="N1611" s="60">
        <v>1</v>
      </c>
      <c r="O1611" s="60"/>
      <c r="P1611" s="44">
        <f>VLOOKUP(H1611,'Species List'!A$2:J$202,6,0)</f>
        <v>1.7780000000000001E-2</v>
      </c>
      <c r="Q1611" s="44">
        <f>VLOOKUP(H1611,'Species List'!A$2:J$202,7,0)</f>
        <v>3.03</v>
      </c>
      <c r="R1611" s="44" t="str">
        <f>VLOOKUP(H1611,'Species List'!A$2:J$202,8,0)</f>
        <v>NA</v>
      </c>
      <c r="S1611" s="44" t="str">
        <f>VLOOKUP(H1611,'Species List'!A$2:J$202,9,0)</f>
        <v>NA</v>
      </c>
      <c r="T1611" s="44">
        <f t="shared" si="177"/>
        <v>42.18714290876423</v>
      </c>
      <c r="U1611" s="87" t="s">
        <v>450</v>
      </c>
      <c r="V1611" s="91">
        <f t="shared" si="178"/>
        <v>42.18714290876423</v>
      </c>
    </row>
    <row r="1612" spans="1:22" ht="16">
      <c r="A1612" s="35">
        <v>2019</v>
      </c>
      <c r="B1612" s="36">
        <v>43727</v>
      </c>
      <c r="C1612" s="12" t="s">
        <v>380</v>
      </c>
      <c r="D1612" s="12" t="s">
        <v>440</v>
      </c>
      <c r="E1612" s="12">
        <v>10</v>
      </c>
      <c r="F1612" s="37">
        <v>0.47708333333333303</v>
      </c>
      <c r="G1612" s="12">
        <v>33</v>
      </c>
      <c r="H1612" s="12" t="s">
        <v>256</v>
      </c>
      <c r="I1612" s="12" t="str">
        <f>VLOOKUP(H1612,'[1]Species List'!A$2:I$202,2,0)</f>
        <v>Graysby</v>
      </c>
      <c r="J1612" s="38" t="str">
        <f>VLOOKUP(H1612,'Species List'!A$2:J$202,3,0)</f>
        <v>Cephalopholis cruentata</v>
      </c>
      <c r="K1612" s="12" t="str">
        <f>VLOOKUP(H1612,'[1]Species List'!A$2:I$202,4,0)</f>
        <v>Serranidae</v>
      </c>
      <c r="L1612" s="38" t="str">
        <f>VLOOKUP(H1612,'Species List'!A$2:J$202,5,0)</f>
        <v>Carnivore</v>
      </c>
      <c r="M1612" s="60">
        <v>15</v>
      </c>
      <c r="N1612" s="60">
        <v>1</v>
      </c>
      <c r="O1612" s="60"/>
      <c r="P1612" s="44">
        <f>VLOOKUP(H1612,'Species List'!A$2:J$202,6,0)</f>
        <v>1.1220000000000001E-2</v>
      </c>
      <c r="Q1612" s="44">
        <f>VLOOKUP(H1612,'Species List'!A$2:J$202,7,0)</f>
        <v>3.07</v>
      </c>
      <c r="R1612" s="44" t="str">
        <f>VLOOKUP(H1612,'Species List'!A$2:J$202,8,0)</f>
        <v>NA</v>
      </c>
      <c r="S1612" s="44" t="str">
        <f>VLOOKUP(H1612,'Species List'!A$2:J$202,9,0)</f>
        <v>NA</v>
      </c>
      <c r="T1612" s="44">
        <f t="shared" si="177"/>
        <v>45.771276260722111</v>
      </c>
      <c r="U1612" s="87" t="s">
        <v>450</v>
      </c>
      <c r="V1612" s="91">
        <f t="shared" si="178"/>
        <v>45.771276260722111</v>
      </c>
    </row>
    <row r="1613" spans="1:22" ht="16">
      <c r="A1613" s="35">
        <v>2019</v>
      </c>
      <c r="B1613" s="36">
        <v>43727</v>
      </c>
      <c r="C1613" s="12" t="s">
        <v>380</v>
      </c>
      <c r="D1613" s="12" t="s">
        <v>440</v>
      </c>
      <c r="E1613" s="12">
        <v>10</v>
      </c>
      <c r="F1613" s="37">
        <v>0.47708333333333303</v>
      </c>
      <c r="G1613" s="12">
        <v>33</v>
      </c>
      <c r="H1613" s="12" t="s">
        <v>295</v>
      </c>
      <c r="I1613" s="12" t="str">
        <f>VLOOKUP(H1613,'[1]Species List'!A$2:I$202,2,0)</f>
        <v>Spanish Hogfish</v>
      </c>
      <c r="J1613" s="38" t="str">
        <f>VLOOKUP(H1613,'Species List'!A$2:J$202,3,0)</f>
        <v>Bodianus rufus</v>
      </c>
      <c r="K1613" s="12" t="str">
        <f>VLOOKUP(H1613,'[1]Species List'!A$2:I$202,4,0)</f>
        <v>Labridae</v>
      </c>
      <c r="L1613" s="38" t="str">
        <f>VLOOKUP(H1613,'Species List'!A$2:J$202,5,0)</f>
        <v>Carnivore</v>
      </c>
      <c r="M1613" s="60">
        <v>15</v>
      </c>
      <c r="N1613" s="60">
        <v>1</v>
      </c>
      <c r="O1613" s="60"/>
      <c r="P1613" s="44">
        <f>VLOOKUP(H1613,'Species List'!A$2:J$202,6,0)</f>
        <v>1.44E-2</v>
      </c>
      <c r="Q1613" s="44">
        <f>VLOOKUP(H1613,'Species List'!A$2:J$202,7,0)</f>
        <v>3.0531999999999999</v>
      </c>
      <c r="R1613" s="44" t="str">
        <f>VLOOKUP(H1613,'Species List'!A$2:J$202,8,0)</f>
        <v>NA</v>
      </c>
      <c r="S1613" s="44" t="str">
        <f>VLOOKUP(H1613,'Species List'!A$2:J$202,9,0)</f>
        <v>NA</v>
      </c>
      <c r="T1613" s="44">
        <f t="shared" si="177"/>
        <v>56.131199659719258</v>
      </c>
      <c r="U1613" s="87" t="s">
        <v>450</v>
      </c>
      <c r="V1613" s="91">
        <f t="shared" si="178"/>
        <v>56.131199659719258</v>
      </c>
    </row>
    <row r="1614" spans="1:22" ht="16">
      <c r="A1614" s="35">
        <v>2019</v>
      </c>
      <c r="B1614" s="36">
        <v>43727</v>
      </c>
      <c r="C1614" s="12" t="s">
        <v>380</v>
      </c>
      <c r="D1614" s="12" t="s">
        <v>440</v>
      </c>
      <c r="E1614" s="12">
        <v>10</v>
      </c>
      <c r="F1614" s="37">
        <v>0.47708333333333303</v>
      </c>
      <c r="G1614" s="12">
        <v>33</v>
      </c>
      <c r="H1614" s="12" t="s">
        <v>310</v>
      </c>
      <c r="I1614" s="12" t="str">
        <f>VLOOKUP(H1614,'[1]Species List'!A$2:I$202,2,0)</f>
        <v>Yellowhead Wrasse</v>
      </c>
      <c r="J1614" s="38" t="str">
        <f>VLOOKUP(H1614,'Species List'!A$2:J$202,3,0)</f>
        <v>Halichoeres garnoti</v>
      </c>
      <c r="K1614" s="12" t="str">
        <f>VLOOKUP(H1614,'[1]Species List'!A$2:I$202,4,0)</f>
        <v>Labridae</v>
      </c>
      <c r="L1614" s="38" t="str">
        <f>VLOOKUP(H1614,'Species List'!A$2:J$202,5,0)</f>
        <v>Carnivore</v>
      </c>
      <c r="M1614" s="60">
        <v>10</v>
      </c>
      <c r="N1614" s="60">
        <v>1</v>
      </c>
      <c r="O1614" s="60"/>
      <c r="P1614" s="44">
        <f>VLOOKUP(H1614,'Species List'!A$2:J$202,6,0)</f>
        <v>0.01</v>
      </c>
      <c r="Q1614" s="44">
        <f>VLOOKUP(H1614,'Species List'!A$2:J$202,7,0)</f>
        <v>3.13</v>
      </c>
      <c r="R1614" s="44" t="str">
        <f>VLOOKUP(H1614,'Species List'!A$2:J$202,8,0)</f>
        <v>NA</v>
      </c>
      <c r="S1614" s="44" t="str">
        <f>VLOOKUP(H1614,'Species List'!A$2:J$202,9,0)</f>
        <v>NA</v>
      </c>
      <c r="T1614" s="44">
        <f t="shared" si="177"/>
        <v>13.48962882591654</v>
      </c>
      <c r="U1614" s="87" t="s">
        <v>450</v>
      </c>
      <c r="V1614" s="91">
        <f t="shared" si="178"/>
        <v>13.48962882591654</v>
      </c>
    </row>
    <row r="1615" spans="1:22" ht="16">
      <c r="A1615" s="35">
        <v>2019</v>
      </c>
      <c r="B1615" s="36">
        <v>43727</v>
      </c>
      <c r="C1615" s="12" t="s">
        <v>380</v>
      </c>
      <c r="D1615" s="12" t="s">
        <v>440</v>
      </c>
      <c r="E1615" s="12">
        <v>10</v>
      </c>
      <c r="F1615" s="37">
        <v>0.47708333333333303</v>
      </c>
      <c r="G1615" s="12">
        <v>33</v>
      </c>
      <c r="H1615" s="12" t="s">
        <v>310</v>
      </c>
      <c r="I1615" s="12" t="str">
        <f>VLOOKUP(H1615,'[1]Species List'!A$2:I$202,2,0)</f>
        <v>Yellowhead Wrasse</v>
      </c>
      <c r="J1615" s="38" t="str">
        <f>VLOOKUP(H1615,'Species List'!A$2:J$202,3,0)</f>
        <v>Halichoeres garnoti</v>
      </c>
      <c r="K1615" s="12" t="str">
        <f>VLOOKUP(H1615,'[1]Species List'!A$2:I$202,4,0)</f>
        <v>Labridae</v>
      </c>
      <c r="L1615" s="38" t="str">
        <f>VLOOKUP(H1615,'Species List'!A$2:J$202,5,0)</f>
        <v>Carnivore</v>
      </c>
      <c r="M1615" s="60">
        <v>5</v>
      </c>
      <c r="N1615" s="60">
        <v>3</v>
      </c>
      <c r="O1615" s="60"/>
      <c r="P1615" s="44">
        <f>VLOOKUP(H1615,'Species List'!A$2:J$202,6,0)</f>
        <v>0.01</v>
      </c>
      <c r="Q1615" s="44">
        <f>VLOOKUP(H1615,'Species List'!A$2:J$202,7,0)</f>
        <v>3.13</v>
      </c>
      <c r="R1615" s="44" t="str">
        <f>VLOOKUP(H1615,'Species List'!A$2:J$202,8,0)</f>
        <v>NA</v>
      </c>
      <c r="S1615" s="44" t="str">
        <f>VLOOKUP(H1615,'Species List'!A$2:J$202,9,0)</f>
        <v>NA</v>
      </c>
      <c r="T1615" s="44">
        <f t="shared" si="177"/>
        <v>1.540905884130453</v>
      </c>
      <c r="U1615" s="87" t="s">
        <v>450</v>
      </c>
      <c r="V1615" s="91">
        <f t="shared" si="178"/>
        <v>4.6227176523913593</v>
      </c>
    </row>
    <row r="1616" spans="1:22" ht="16">
      <c r="A1616" s="35">
        <v>2019</v>
      </c>
      <c r="B1616" s="36">
        <v>43727</v>
      </c>
      <c r="C1616" s="12" t="s">
        <v>380</v>
      </c>
      <c r="D1616" s="12" t="s">
        <v>440</v>
      </c>
      <c r="E1616" s="12">
        <v>10</v>
      </c>
      <c r="F1616" s="37">
        <v>0.47708333333333303</v>
      </c>
      <c r="G1616" s="12">
        <v>33</v>
      </c>
      <c r="H1616" s="12" t="s">
        <v>310</v>
      </c>
      <c r="I1616" s="12" t="str">
        <f>VLOOKUP(H1616,'[1]Species List'!A$2:I$202,2,0)</f>
        <v>Yellowhead Wrasse</v>
      </c>
      <c r="J1616" s="38" t="str">
        <f>VLOOKUP(H1616,'Species List'!A$2:J$202,3,0)</f>
        <v>Halichoeres garnoti</v>
      </c>
      <c r="K1616" s="12" t="str">
        <f>VLOOKUP(H1616,'[1]Species List'!A$2:I$202,4,0)</f>
        <v>Labridae</v>
      </c>
      <c r="L1616" s="38" t="str">
        <f>VLOOKUP(H1616,'Species List'!A$2:J$202,5,0)</f>
        <v>Carnivore</v>
      </c>
      <c r="M1616" s="60">
        <v>7</v>
      </c>
      <c r="N1616" s="60">
        <v>1</v>
      </c>
      <c r="O1616" s="60"/>
      <c r="P1616" s="44">
        <f>VLOOKUP(H1616,'Species List'!A$2:J$202,6,0)</f>
        <v>0.01</v>
      </c>
      <c r="Q1616" s="44">
        <f>VLOOKUP(H1616,'Species List'!A$2:J$202,7,0)</f>
        <v>3.13</v>
      </c>
      <c r="R1616" s="44" t="str">
        <f>VLOOKUP(H1616,'Species List'!A$2:J$202,8,0)</f>
        <v>NA</v>
      </c>
      <c r="S1616" s="44" t="str">
        <f>VLOOKUP(H1616,'Species List'!A$2:J$202,9,0)</f>
        <v>NA</v>
      </c>
      <c r="T1616" s="44">
        <f t="shared" si="177"/>
        <v>4.4172996945205609</v>
      </c>
      <c r="U1616" s="87" t="s">
        <v>450</v>
      </c>
      <c r="V1616" s="91">
        <f t="shared" si="178"/>
        <v>4.4172996945205609</v>
      </c>
    </row>
    <row r="1617" spans="1:22" ht="16">
      <c r="A1617" s="35">
        <v>2019</v>
      </c>
      <c r="B1617" s="36">
        <v>43727</v>
      </c>
      <c r="C1617" s="12" t="s">
        <v>380</v>
      </c>
      <c r="D1617" s="12" t="s">
        <v>440</v>
      </c>
      <c r="E1617" s="12">
        <v>10</v>
      </c>
      <c r="F1617" s="37">
        <v>0.47708333333333303</v>
      </c>
      <c r="G1617" s="12">
        <v>33</v>
      </c>
      <c r="H1617" s="12" t="s">
        <v>310</v>
      </c>
      <c r="I1617" s="12" t="str">
        <f>VLOOKUP(H1617,'[1]Species List'!A$2:I$202,2,0)</f>
        <v>Yellowhead Wrasse</v>
      </c>
      <c r="J1617" s="38" t="str">
        <f>VLOOKUP(H1617,'Species List'!A$2:J$202,3,0)</f>
        <v>Halichoeres garnoti</v>
      </c>
      <c r="K1617" s="12" t="str">
        <f>VLOOKUP(H1617,'[1]Species List'!A$2:I$202,4,0)</f>
        <v>Labridae</v>
      </c>
      <c r="L1617" s="38" t="str">
        <f>VLOOKUP(H1617,'Species List'!A$2:J$202,5,0)</f>
        <v>Carnivore</v>
      </c>
      <c r="M1617" s="60">
        <v>13</v>
      </c>
      <c r="N1617" s="60">
        <v>1</v>
      </c>
      <c r="O1617" s="60"/>
      <c r="P1617" s="44">
        <f>VLOOKUP(H1617,'Species List'!A$2:J$202,6,0)</f>
        <v>0.01</v>
      </c>
      <c r="Q1617" s="44">
        <f>VLOOKUP(H1617,'Species List'!A$2:J$202,7,0)</f>
        <v>3.13</v>
      </c>
      <c r="R1617" s="44" t="str">
        <f>VLOOKUP(H1617,'Species List'!A$2:J$202,8,0)</f>
        <v>NA</v>
      </c>
      <c r="S1617" s="44" t="str">
        <f>VLOOKUP(H1617,'Species List'!A$2:J$202,9,0)</f>
        <v>NA</v>
      </c>
      <c r="T1617" s="44">
        <f t="shared" si="177"/>
        <v>30.664980490582739</v>
      </c>
      <c r="U1617" s="87" t="s">
        <v>450</v>
      </c>
      <c r="V1617" s="91">
        <f t="shared" si="178"/>
        <v>30.664980490582739</v>
      </c>
    </row>
    <row r="1618" spans="1:22" ht="16">
      <c r="A1618" s="35">
        <v>2019</v>
      </c>
      <c r="B1618" s="36">
        <v>43727</v>
      </c>
      <c r="C1618" s="12" t="s">
        <v>380</v>
      </c>
      <c r="D1618" s="12" t="s">
        <v>440</v>
      </c>
      <c r="E1618" s="12">
        <v>10</v>
      </c>
      <c r="F1618" s="37">
        <v>0.47708333333333303</v>
      </c>
      <c r="G1618" s="12">
        <v>33</v>
      </c>
      <c r="H1618" s="12" t="s">
        <v>253</v>
      </c>
      <c r="I1618" s="12" t="str">
        <f>VLOOKUP(H1618,'[1]Species List'!A$2:I$202,2,0)</f>
        <v>French Grunt</v>
      </c>
      <c r="J1618" s="38" t="str">
        <f>VLOOKUP(H1618,'Species List'!A$2:J$202,3,0)</f>
        <v>Haemulon flavolineatum</v>
      </c>
      <c r="K1618" s="12" t="str">
        <f>VLOOKUP(H1618,'[1]Species List'!A$2:I$202,4,0)</f>
        <v>Haemulidae</v>
      </c>
      <c r="L1618" s="38" t="str">
        <f>VLOOKUP(H1618,'Species List'!A$2:J$202,5,0)</f>
        <v>Carnivore</v>
      </c>
      <c r="M1618" s="60">
        <v>17</v>
      </c>
      <c r="N1618" s="60">
        <v>2</v>
      </c>
      <c r="O1618" s="60"/>
      <c r="P1618" s="44">
        <f>VLOOKUP(H1618,'Species List'!A$2:J$202,6,0)</f>
        <v>1.349E-2</v>
      </c>
      <c r="Q1618" s="44">
        <f>VLOOKUP(H1618,'Species List'!A$2:J$202,7,0)</f>
        <v>3</v>
      </c>
      <c r="R1618" s="44" t="str">
        <f>VLOOKUP(H1618,'Species List'!A$2:J$202,8,0)</f>
        <v>NA</v>
      </c>
      <c r="S1618" s="44" t="str">
        <f>VLOOKUP(H1618,'Species List'!A$2:J$202,9,0)</f>
        <v>NA</v>
      </c>
      <c r="T1618" s="44">
        <f t="shared" si="177"/>
        <v>66.27637</v>
      </c>
      <c r="U1618" s="87" t="s">
        <v>450</v>
      </c>
      <c r="V1618" s="91">
        <f t="shared" si="178"/>
        <v>132.55274</v>
      </c>
    </row>
    <row r="1619" spans="1:22" ht="16">
      <c r="A1619" s="35">
        <v>2019</v>
      </c>
      <c r="B1619" s="36">
        <v>43727</v>
      </c>
      <c r="C1619" s="12" t="s">
        <v>380</v>
      </c>
      <c r="D1619" s="12" t="s">
        <v>440</v>
      </c>
      <c r="E1619" s="12">
        <v>10</v>
      </c>
      <c r="F1619" s="37">
        <v>0.47708333333333303</v>
      </c>
      <c r="G1619" s="12">
        <v>33</v>
      </c>
      <c r="H1619" s="12" t="s">
        <v>295</v>
      </c>
      <c r="I1619" s="12" t="str">
        <f>VLOOKUP(H1619,'[1]Species List'!A$2:I$202,2,0)</f>
        <v>Spanish Hogfish</v>
      </c>
      <c r="J1619" s="38" t="str">
        <f>VLOOKUP(H1619,'Species List'!A$2:J$202,3,0)</f>
        <v>Bodianus rufus</v>
      </c>
      <c r="K1619" s="12" t="str">
        <f>VLOOKUP(H1619,'[1]Species List'!A$2:I$202,4,0)</f>
        <v>Labridae</v>
      </c>
      <c r="L1619" s="38" t="str">
        <f>VLOOKUP(H1619,'Species List'!A$2:J$202,5,0)</f>
        <v>Carnivore</v>
      </c>
      <c r="M1619" s="60">
        <v>7</v>
      </c>
      <c r="N1619" s="60">
        <v>1</v>
      </c>
      <c r="O1619" s="60"/>
      <c r="P1619" s="44">
        <f>VLOOKUP(H1619,'Species List'!A$2:J$202,6,0)</f>
        <v>1.44E-2</v>
      </c>
      <c r="Q1619" s="44">
        <f>VLOOKUP(H1619,'Species List'!A$2:J$202,7,0)</f>
        <v>3.0531999999999999</v>
      </c>
      <c r="R1619" s="44" t="str">
        <f>VLOOKUP(H1619,'Species List'!A$2:J$202,8,0)</f>
        <v>NA</v>
      </c>
      <c r="S1619" s="44" t="str">
        <f>VLOOKUP(H1619,'Species List'!A$2:J$202,9,0)</f>
        <v>NA</v>
      </c>
      <c r="T1619" s="44">
        <f t="shared" si="177"/>
        <v>5.4779217958338</v>
      </c>
      <c r="U1619" s="87" t="s">
        <v>450</v>
      </c>
      <c r="V1619" s="91">
        <f t="shared" si="178"/>
        <v>5.4779217958338</v>
      </c>
    </row>
    <row r="1620" spans="1:22" ht="16">
      <c r="A1620" s="35">
        <v>2019</v>
      </c>
      <c r="B1620" s="36">
        <v>43727</v>
      </c>
      <c r="C1620" s="12" t="s">
        <v>380</v>
      </c>
      <c r="D1620" s="12" t="s">
        <v>440</v>
      </c>
      <c r="E1620" s="12">
        <v>10</v>
      </c>
      <c r="F1620" s="37">
        <v>0.47708333333333303</v>
      </c>
      <c r="G1620" s="12">
        <v>33</v>
      </c>
      <c r="H1620" s="12" t="s">
        <v>295</v>
      </c>
      <c r="I1620" s="12" t="str">
        <f>VLOOKUP(H1620,'[1]Species List'!A$2:I$202,2,0)</f>
        <v>Spanish Hogfish</v>
      </c>
      <c r="J1620" s="38" t="str">
        <f>VLOOKUP(H1620,'Species List'!A$2:J$202,3,0)</f>
        <v>Bodianus rufus</v>
      </c>
      <c r="K1620" s="12" t="str">
        <f>VLOOKUP(H1620,'[1]Species List'!A$2:I$202,4,0)</f>
        <v>Labridae</v>
      </c>
      <c r="L1620" s="38" t="str">
        <f>VLOOKUP(H1620,'Species List'!A$2:J$202,5,0)</f>
        <v>Carnivore</v>
      </c>
      <c r="M1620" s="60">
        <v>15</v>
      </c>
      <c r="N1620" s="60">
        <v>1</v>
      </c>
      <c r="O1620" s="60"/>
      <c r="P1620" s="44">
        <f>VLOOKUP(H1620,'Species List'!A$2:J$202,6,0)</f>
        <v>1.44E-2</v>
      </c>
      <c r="Q1620" s="44">
        <f>VLOOKUP(H1620,'Species List'!A$2:J$202,7,0)</f>
        <v>3.0531999999999999</v>
      </c>
      <c r="R1620" s="44" t="str">
        <f>VLOOKUP(H1620,'Species List'!A$2:J$202,8,0)</f>
        <v>NA</v>
      </c>
      <c r="S1620" s="44" t="str">
        <f>VLOOKUP(H1620,'Species List'!A$2:J$202,9,0)</f>
        <v>NA</v>
      </c>
      <c r="T1620" s="44">
        <f t="shared" si="177"/>
        <v>56.131199659719258</v>
      </c>
      <c r="U1620" s="87" t="s">
        <v>450</v>
      </c>
      <c r="V1620" s="91">
        <f t="shared" si="178"/>
        <v>56.131199659719258</v>
      </c>
    </row>
    <row r="1621" spans="1:22" ht="16">
      <c r="A1621" s="35">
        <v>2019</v>
      </c>
      <c r="B1621" s="36">
        <v>43727</v>
      </c>
      <c r="C1621" s="12" t="s">
        <v>380</v>
      </c>
      <c r="D1621" s="12" t="s">
        <v>440</v>
      </c>
      <c r="E1621" s="12">
        <v>10</v>
      </c>
      <c r="F1621" s="37">
        <v>0.47708333333333303</v>
      </c>
      <c r="G1621" s="12">
        <v>33</v>
      </c>
      <c r="H1621" s="12" t="s">
        <v>302</v>
      </c>
      <c r="I1621" s="12" t="str">
        <f>VLOOKUP(H1621,'[1]Species List'!A$2:I$202,2,0)</f>
        <v>Stoplight Parrotfish</v>
      </c>
      <c r="J1621" s="38" t="str">
        <f>VLOOKUP(H1621,'Species List'!A$2:J$202,3,0)</f>
        <v>Sparisoma viride</v>
      </c>
      <c r="K1621" s="12" t="str">
        <f>VLOOKUP(H1621,'[1]Species List'!A$2:I$202,4,0)</f>
        <v>Scaridae</v>
      </c>
      <c r="L1621" s="38" t="str">
        <f>VLOOKUP(H1621,'Species List'!A$2:J$202,5,0)</f>
        <v>Herbivore</v>
      </c>
      <c r="M1621" s="60">
        <v>26</v>
      </c>
      <c r="N1621" s="60">
        <v>1</v>
      </c>
      <c r="O1621" s="60" t="s">
        <v>368</v>
      </c>
      <c r="P1621" s="44">
        <f>VLOOKUP(H1621,'Species List'!A$2:J$202,6,0)</f>
        <v>1.38E-2</v>
      </c>
      <c r="Q1621" s="44">
        <f>VLOOKUP(H1621,'Species List'!A$2:J$202,7,0)</f>
        <v>3.04</v>
      </c>
      <c r="R1621" s="44">
        <f>VLOOKUP(H1621,'Species List'!A$2:J$202,8,0)</f>
        <v>-4.4317000000000002</v>
      </c>
      <c r="S1621" s="44">
        <f>VLOOKUP(H1621,'Species List'!A$2:J$202,9,0)</f>
        <v>2.9051</v>
      </c>
      <c r="T1621" s="44">
        <f t="shared" si="177"/>
        <v>276.31092977022331</v>
      </c>
      <c r="U1621" s="88">
        <f t="shared" ref="U1621:U1627" si="179">10^(R1621+(S1621*LOG(M1621*10)))</f>
        <v>383.741768934785</v>
      </c>
      <c r="V1621" s="91">
        <f t="shared" ref="V1621:V1627" si="180">N1621*U1621</f>
        <v>383.741768934785</v>
      </c>
    </row>
    <row r="1622" spans="1:22" ht="16">
      <c r="A1622" s="35">
        <v>2019</v>
      </c>
      <c r="B1622" s="36">
        <v>43727</v>
      </c>
      <c r="C1622" s="12" t="s">
        <v>380</v>
      </c>
      <c r="D1622" s="12" t="s">
        <v>440</v>
      </c>
      <c r="E1622" s="12">
        <v>10</v>
      </c>
      <c r="F1622" s="37">
        <v>0.47708333333333303</v>
      </c>
      <c r="G1622" s="12">
        <v>33</v>
      </c>
      <c r="H1622" s="12" t="s">
        <v>302</v>
      </c>
      <c r="I1622" s="12" t="str">
        <f>VLOOKUP(H1622,'[1]Species List'!A$2:I$202,2,0)</f>
        <v>Stoplight Parrotfish</v>
      </c>
      <c r="J1622" s="38" t="str">
        <f>VLOOKUP(H1622,'Species List'!A$2:J$202,3,0)</f>
        <v>Sparisoma viride</v>
      </c>
      <c r="K1622" s="12" t="str">
        <f>VLOOKUP(H1622,'[1]Species List'!A$2:I$202,4,0)</f>
        <v>Scaridae</v>
      </c>
      <c r="L1622" s="38" t="str">
        <f>VLOOKUP(H1622,'Species List'!A$2:J$202,5,0)</f>
        <v>Herbivore</v>
      </c>
      <c r="M1622" s="60">
        <v>34</v>
      </c>
      <c r="N1622" s="60">
        <v>1</v>
      </c>
      <c r="O1622" s="60" t="s">
        <v>369</v>
      </c>
      <c r="P1622" s="44">
        <f>VLOOKUP(H1622,'Species List'!A$2:J$202,6,0)</f>
        <v>1.38E-2</v>
      </c>
      <c r="Q1622" s="44">
        <f>VLOOKUP(H1622,'Species List'!A$2:J$202,7,0)</f>
        <v>3.04</v>
      </c>
      <c r="R1622" s="44">
        <f>VLOOKUP(H1622,'Species List'!A$2:J$202,8,0)</f>
        <v>-4.4317000000000002</v>
      </c>
      <c r="S1622" s="44">
        <f>VLOOKUP(H1622,'Species List'!A$2:J$202,9,0)</f>
        <v>2.9051</v>
      </c>
      <c r="T1622" s="44">
        <f t="shared" si="177"/>
        <v>624.56119053872885</v>
      </c>
      <c r="U1622" s="88">
        <f t="shared" si="179"/>
        <v>836.56444365737127</v>
      </c>
      <c r="V1622" s="91">
        <f t="shared" si="180"/>
        <v>836.56444365737127</v>
      </c>
    </row>
    <row r="1623" spans="1:22" ht="16">
      <c r="A1623" s="35">
        <v>2019</v>
      </c>
      <c r="B1623" s="36">
        <v>43727</v>
      </c>
      <c r="C1623" s="12" t="s">
        <v>380</v>
      </c>
      <c r="D1623" s="12" t="s">
        <v>440</v>
      </c>
      <c r="E1623" s="12">
        <v>10</v>
      </c>
      <c r="F1623" s="37">
        <v>0.47708333333333303</v>
      </c>
      <c r="G1623" s="12">
        <v>33</v>
      </c>
      <c r="H1623" s="12" t="s">
        <v>274</v>
      </c>
      <c r="I1623" s="12" t="str">
        <f>VLOOKUP(H1623,'[1]Species List'!A$2:I$202,2,0)</f>
        <v>Princess Parrotfish</v>
      </c>
      <c r="J1623" s="38" t="str">
        <f>VLOOKUP(H1623,'Species List'!A$2:J$202,3,0)</f>
        <v>Scarus taeniopterus</v>
      </c>
      <c r="K1623" s="12" t="str">
        <f>VLOOKUP(H1623,'[1]Species List'!A$2:I$202,4,0)</f>
        <v>Scaridae</v>
      </c>
      <c r="L1623" s="38" t="str">
        <f>VLOOKUP(H1623,'Species List'!A$2:J$202,5,0)</f>
        <v>Herbivore</v>
      </c>
      <c r="M1623" s="60">
        <v>20</v>
      </c>
      <c r="N1623" s="60">
        <v>1</v>
      </c>
      <c r="O1623" s="60" t="s">
        <v>368</v>
      </c>
      <c r="P1623" s="44">
        <f>VLOOKUP(H1623,'Species List'!A$2:J$202,6,0)</f>
        <v>3.3500000000000002E-2</v>
      </c>
      <c r="Q1623" s="44">
        <f>VLOOKUP(H1623,'Species List'!A$2:J$202,7,0)</f>
        <v>2.7086000000000001</v>
      </c>
      <c r="R1623" s="44">
        <f>VLOOKUP(H1623,'Species List'!A$2:J$202,8,0)</f>
        <v>-3.2256999999999998</v>
      </c>
      <c r="S1623" s="44">
        <f>VLOOKUP(H1623,'Species List'!A$2:J$202,9,0)</f>
        <v>2.3852000000000002</v>
      </c>
      <c r="T1623" s="44">
        <f t="shared" si="177"/>
        <v>111.94756544450011</v>
      </c>
      <c r="U1623" s="88">
        <f t="shared" si="179"/>
        <v>183.11197449783583</v>
      </c>
      <c r="V1623" s="91">
        <f t="shared" si="180"/>
        <v>183.11197449783583</v>
      </c>
    </row>
    <row r="1624" spans="1:22" ht="16">
      <c r="A1624" s="35">
        <v>2019</v>
      </c>
      <c r="B1624" s="36">
        <v>43727</v>
      </c>
      <c r="C1624" s="12" t="s">
        <v>380</v>
      </c>
      <c r="D1624" s="12" t="s">
        <v>440</v>
      </c>
      <c r="E1624" s="12">
        <v>10</v>
      </c>
      <c r="F1624" s="37">
        <v>0.47708333333333303</v>
      </c>
      <c r="G1624" s="12">
        <v>33</v>
      </c>
      <c r="H1624" s="12" t="s">
        <v>277</v>
      </c>
      <c r="I1624" s="12" t="str">
        <f>VLOOKUP(H1624,'[1]Species List'!A$2:I$202,2,0)</f>
        <v>Queen Parrotfish</v>
      </c>
      <c r="J1624" s="38" t="str">
        <f>VLOOKUP(H1624,'Species List'!A$2:J$202,3,0)</f>
        <v>Scarus vetula</v>
      </c>
      <c r="K1624" s="12" t="str">
        <f>VLOOKUP(H1624,'[1]Species List'!A$2:I$202,4,0)</f>
        <v>Scaridae</v>
      </c>
      <c r="L1624" s="38" t="str">
        <f>VLOOKUP(H1624,'Species List'!A$2:J$202,5,0)</f>
        <v>Herbivore</v>
      </c>
      <c r="M1624" s="60">
        <v>24</v>
      </c>
      <c r="N1624" s="60">
        <v>1</v>
      </c>
      <c r="O1624" s="60" t="s">
        <v>368</v>
      </c>
      <c r="P1624" s="44">
        <f>VLOOKUP(H1624,'Species List'!A$2:J$202,6,0)</f>
        <v>1.38E-2</v>
      </c>
      <c r="Q1624" s="44">
        <f>VLOOKUP(H1624,'Species List'!A$2:J$202,7,0)</f>
        <v>3.03</v>
      </c>
      <c r="R1624" s="44">
        <f>VLOOKUP(H1624,'Species List'!A$2:J$202,8,0)</f>
        <v>-5.0162000000000004</v>
      </c>
      <c r="S1624" s="44">
        <f>VLOOKUP(H1624,'Species List'!A$2:J$202,9,0)</f>
        <v>3.1109</v>
      </c>
      <c r="T1624" s="44">
        <f t="shared" si="177"/>
        <v>209.85491670789031</v>
      </c>
      <c r="U1624" s="88">
        <f t="shared" si="179"/>
        <v>244.56772957919503</v>
      </c>
      <c r="V1624" s="91">
        <f t="shared" si="180"/>
        <v>244.56772957919503</v>
      </c>
    </row>
    <row r="1625" spans="1:22" ht="16">
      <c r="A1625" s="35">
        <v>2019</v>
      </c>
      <c r="B1625" s="36">
        <v>43727</v>
      </c>
      <c r="C1625" s="12" t="s">
        <v>380</v>
      </c>
      <c r="D1625" s="12" t="s">
        <v>440</v>
      </c>
      <c r="E1625" s="12">
        <v>10</v>
      </c>
      <c r="F1625" s="37">
        <v>0.47708333333333303</v>
      </c>
      <c r="G1625" s="12">
        <v>33</v>
      </c>
      <c r="H1625" s="12" t="s">
        <v>274</v>
      </c>
      <c r="I1625" s="12" t="str">
        <f>VLOOKUP(H1625,'[1]Species List'!A$2:I$202,2,0)</f>
        <v>Princess Parrotfish</v>
      </c>
      <c r="J1625" s="38" t="str">
        <f>VLOOKUP(H1625,'Species List'!A$2:J$202,3,0)</f>
        <v>Scarus taeniopterus</v>
      </c>
      <c r="K1625" s="12" t="str">
        <f>VLOOKUP(H1625,'[1]Species List'!A$2:I$202,4,0)</f>
        <v>Scaridae</v>
      </c>
      <c r="L1625" s="38" t="str">
        <f>VLOOKUP(H1625,'Species List'!A$2:J$202,5,0)</f>
        <v>Herbivore</v>
      </c>
      <c r="M1625" s="60">
        <v>23</v>
      </c>
      <c r="N1625" s="60">
        <v>1</v>
      </c>
      <c r="O1625" s="60" t="s">
        <v>368</v>
      </c>
      <c r="P1625" s="44">
        <f>VLOOKUP(H1625,'Species List'!A$2:J$202,6,0)</f>
        <v>3.3500000000000002E-2</v>
      </c>
      <c r="Q1625" s="44">
        <f>VLOOKUP(H1625,'Species List'!A$2:J$202,7,0)</f>
        <v>2.7086000000000001</v>
      </c>
      <c r="R1625" s="44">
        <f>VLOOKUP(H1625,'Species List'!A$2:J$202,8,0)</f>
        <v>-3.2256999999999998</v>
      </c>
      <c r="S1625" s="44">
        <f>VLOOKUP(H1625,'Species List'!A$2:J$202,9,0)</f>
        <v>2.3852000000000002</v>
      </c>
      <c r="T1625" s="44">
        <f t="shared" si="177"/>
        <v>163.46351132632066</v>
      </c>
      <c r="U1625" s="88">
        <f t="shared" si="179"/>
        <v>255.56020890468707</v>
      </c>
      <c r="V1625" s="91">
        <f t="shared" si="180"/>
        <v>255.56020890468707</v>
      </c>
    </row>
    <row r="1626" spans="1:22" ht="16">
      <c r="A1626" s="35">
        <v>2019</v>
      </c>
      <c r="B1626" s="36">
        <v>43727</v>
      </c>
      <c r="C1626" s="12" t="s">
        <v>380</v>
      </c>
      <c r="D1626" s="12" t="s">
        <v>440</v>
      </c>
      <c r="E1626" s="12">
        <v>10</v>
      </c>
      <c r="F1626" s="37">
        <v>0.47708333333333303</v>
      </c>
      <c r="G1626" s="12">
        <v>33</v>
      </c>
      <c r="H1626" s="12" t="s">
        <v>277</v>
      </c>
      <c r="I1626" s="12" t="str">
        <f>VLOOKUP(H1626,'[1]Species List'!A$2:I$202,2,0)</f>
        <v>Queen Parrotfish</v>
      </c>
      <c r="J1626" s="38" t="str">
        <f>VLOOKUP(H1626,'Species List'!A$2:J$202,3,0)</f>
        <v>Scarus vetula</v>
      </c>
      <c r="K1626" s="12" t="str">
        <f>VLOOKUP(H1626,'[1]Species List'!A$2:I$202,4,0)</f>
        <v>Scaridae</v>
      </c>
      <c r="L1626" s="38" t="str">
        <f>VLOOKUP(H1626,'Species List'!A$2:J$202,5,0)</f>
        <v>Herbivore</v>
      </c>
      <c r="M1626" s="60">
        <v>25</v>
      </c>
      <c r="N1626" s="60">
        <v>1</v>
      </c>
      <c r="O1626" s="60" t="s">
        <v>368</v>
      </c>
      <c r="P1626" s="44">
        <f>VLOOKUP(H1626,'Species List'!A$2:J$202,6,0)</f>
        <v>1.38E-2</v>
      </c>
      <c r="Q1626" s="44">
        <f>VLOOKUP(H1626,'Species List'!A$2:J$202,7,0)</f>
        <v>3.03</v>
      </c>
      <c r="R1626" s="44">
        <f>VLOOKUP(H1626,'Species List'!A$2:J$202,8,0)</f>
        <v>-5.0162000000000004</v>
      </c>
      <c r="S1626" s="44">
        <f>VLOOKUP(H1626,'Species List'!A$2:J$202,9,0)</f>
        <v>3.1109</v>
      </c>
      <c r="T1626" s="44">
        <f t="shared" si="177"/>
        <v>237.48561721155306</v>
      </c>
      <c r="U1626" s="88">
        <f t="shared" si="179"/>
        <v>277.684458006971</v>
      </c>
      <c r="V1626" s="91">
        <f t="shared" si="180"/>
        <v>277.684458006971</v>
      </c>
    </row>
    <row r="1627" spans="1:22" ht="16">
      <c r="A1627" s="35">
        <v>2019</v>
      </c>
      <c r="B1627" s="36">
        <v>43727</v>
      </c>
      <c r="C1627" s="12" t="s">
        <v>380</v>
      </c>
      <c r="D1627" s="12" t="s">
        <v>440</v>
      </c>
      <c r="E1627" s="12">
        <v>10</v>
      </c>
      <c r="F1627" s="37">
        <v>0.47708333333333303</v>
      </c>
      <c r="G1627" s="12">
        <v>33</v>
      </c>
      <c r="H1627" s="12" t="s">
        <v>277</v>
      </c>
      <c r="I1627" s="12" t="str">
        <f>VLOOKUP(H1627,'[1]Species List'!A$2:I$202,2,0)</f>
        <v>Queen Parrotfish</v>
      </c>
      <c r="J1627" s="38" t="str">
        <f>VLOOKUP(H1627,'Species List'!A$2:J$202,3,0)</f>
        <v>Scarus vetula</v>
      </c>
      <c r="K1627" s="12" t="str">
        <f>VLOOKUP(H1627,'[1]Species List'!A$2:I$202,4,0)</f>
        <v>Scaridae</v>
      </c>
      <c r="L1627" s="38" t="str">
        <f>VLOOKUP(H1627,'Species List'!A$2:J$202,5,0)</f>
        <v>Herbivore</v>
      </c>
      <c r="M1627" s="60">
        <v>33</v>
      </c>
      <c r="N1627" s="60">
        <v>1</v>
      </c>
      <c r="O1627" s="60" t="s">
        <v>369</v>
      </c>
      <c r="P1627" s="44">
        <f>VLOOKUP(H1627,'Species List'!A$2:J$202,6,0)</f>
        <v>1.38E-2</v>
      </c>
      <c r="Q1627" s="44">
        <f>VLOOKUP(H1627,'Species List'!A$2:J$202,7,0)</f>
        <v>3.03</v>
      </c>
      <c r="R1627" s="44">
        <f>VLOOKUP(H1627,'Species List'!A$2:J$202,8,0)</f>
        <v>-5.0162000000000004</v>
      </c>
      <c r="S1627" s="44">
        <f>VLOOKUP(H1627,'Species List'!A$2:J$202,9,0)</f>
        <v>3.1109</v>
      </c>
      <c r="T1627" s="44">
        <f t="shared" si="177"/>
        <v>550.77766968219782</v>
      </c>
      <c r="U1627" s="88">
        <f t="shared" si="179"/>
        <v>658.63531859738646</v>
      </c>
      <c r="V1627" s="91">
        <f t="shared" si="180"/>
        <v>658.63531859738646</v>
      </c>
    </row>
    <row r="1628" spans="1:22" ht="16">
      <c r="A1628" s="35">
        <v>2019</v>
      </c>
      <c r="B1628" s="36">
        <v>43727</v>
      </c>
      <c r="C1628" s="12" t="s">
        <v>380</v>
      </c>
      <c r="D1628" s="12" t="s">
        <v>440</v>
      </c>
      <c r="E1628" s="12">
        <v>10</v>
      </c>
      <c r="F1628" s="37">
        <v>0.47708333333333303</v>
      </c>
      <c r="G1628" s="12">
        <v>33</v>
      </c>
      <c r="H1628" s="12" t="s">
        <v>242</v>
      </c>
      <c r="I1628" s="12" t="str">
        <f>VLOOKUP(H1628,'[1]Species List'!A$2:I$202,2,0)</f>
        <v xml:space="preserve">Sharp-nose puffer </v>
      </c>
      <c r="J1628" s="38" t="str">
        <f>VLOOKUP(H1628,'Species List'!A$2:J$202,3,0)</f>
        <v>Canthigaster rostrata</v>
      </c>
      <c r="K1628" s="12" t="str">
        <f>VLOOKUP(H1628,'[1]Species List'!A$2:I$202,4,0)</f>
        <v>Tetraodontidae</v>
      </c>
      <c r="L1628" s="38" t="str">
        <f>VLOOKUP(H1628,'Species List'!A$2:J$202,5,0)</f>
        <v>Omnivore</v>
      </c>
      <c r="M1628" s="60">
        <v>3</v>
      </c>
      <c r="N1628" s="60">
        <v>6</v>
      </c>
      <c r="O1628" s="60"/>
      <c r="P1628" s="44">
        <f>VLOOKUP(H1628,'Species List'!A$2:J$202,6,0)</f>
        <v>2.239E-2</v>
      </c>
      <c r="Q1628" s="44">
        <f>VLOOKUP(H1628,'Species List'!A$2:J$202,7,0)</f>
        <v>2.96</v>
      </c>
      <c r="R1628" s="44" t="str">
        <f>VLOOKUP(H1628,'Species List'!A$2:J$202,8,0)</f>
        <v>NA</v>
      </c>
      <c r="S1628" s="44" t="str">
        <f>VLOOKUP(H1628,'Species List'!A$2:J$202,9,0)</f>
        <v>NA</v>
      </c>
      <c r="T1628" s="44">
        <f t="shared" si="177"/>
        <v>0.57853948885208784</v>
      </c>
      <c r="U1628" s="87" t="s">
        <v>450</v>
      </c>
      <c r="V1628" s="91">
        <f t="shared" ref="V1628:V1638" si="181">N1628*T1628</f>
        <v>3.471236933112527</v>
      </c>
    </row>
    <row r="1629" spans="1:22" ht="16">
      <c r="A1629" s="35">
        <v>2019</v>
      </c>
      <c r="B1629" s="36">
        <v>43727</v>
      </c>
      <c r="C1629" s="12" t="s">
        <v>380</v>
      </c>
      <c r="D1629" s="12" t="s">
        <v>440</v>
      </c>
      <c r="E1629" s="12">
        <v>10</v>
      </c>
      <c r="F1629" s="37">
        <v>0.47708333333333303</v>
      </c>
      <c r="G1629" s="12">
        <v>33</v>
      </c>
      <c r="H1629" s="12" t="s">
        <v>247</v>
      </c>
      <c r="I1629" s="12" t="str">
        <f>VLOOKUP(H1629,'[1]Species List'!A$2:I$202,2,0)</f>
        <v>Creole Wrasse</v>
      </c>
      <c r="J1629" s="38" t="str">
        <f>VLOOKUP(H1629,'Species List'!A$2:J$202,3,0)</f>
        <v>Clepticus parrae</v>
      </c>
      <c r="K1629" s="12" t="str">
        <f>VLOOKUP(H1629,'[1]Species List'!A$2:I$202,4,0)</f>
        <v>Labridae</v>
      </c>
      <c r="L1629" s="38" t="str">
        <f>VLOOKUP(H1629,'Species List'!A$2:J$202,5,0)</f>
        <v>Planktivore</v>
      </c>
      <c r="M1629" s="60">
        <v>15</v>
      </c>
      <c r="N1629" s="60">
        <v>1</v>
      </c>
      <c r="O1629" s="60"/>
      <c r="P1629" s="44">
        <f>VLOOKUP(H1629,'Species List'!A$2:J$202,6,0)</f>
        <v>9.5499999999999995E-3</v>
      </c>
      <c r="Q1629" s="44">
        <f>VLOOKUP(H1629,'Species List'!A$2:J$202,7,0)</f>
        <v>3.05</v>
      </c>
      <c r="R1629" s="44" t="str">
        <f>VLOOKUP(H1629,'Species List'!A$2:J$202,8,0)</f>
        <v>NA</v>
      </c>
      <c r="S1629" s="44" t="str">
        <f>VLOOKUP(H1629,'Species List'!A$2:J$202,9,0)</f>
        <v>NA</v>
      </c>
      <c r="T1629" s="44">
        <f t="shared" si="177"/>
        <v>36.904702755418647</v>
      </c>
      <c r="U1629" s="87" t="s">
        <v>450</v>
      </c>
      <c r="V1629" s="91">
        <f t="shared" si="181"/>
        <v>36.904702755418647</v>
      </c>
    </row>
    <row r="1630" spans="1:22" ht="16">
      <c r="A1630" s="35">
        <v>2019</v>
      </c>
      <c r="B1630" s="36">
        <v>43727</v>
      </c>
      <c r="C1630" s="12" t="s">
        <v>380</v>
      </c>
      <c r="D1630" s="12" t="s">
        <v>440</v>
      </c>
      <c r="E1630" s="12">
        <v>11</v>
      </c>
      <c r="F1630" s="37">
        <v>0.47708333333333303</v>
      </c>
      <c r="G1630" s="12">
        <v>33</v>
      </c>
      <c r="H1630" s="12" t="s">
        <v>256</v>
      </c>
      <c r="I1630" s="12" t="str">
        <f>VLOOKUP(H1630,'[1]Species List'!A$2:I$202,2,0)</f>
        <v>Graysby</v>
      </c>
      <c r="J1630" s="38" t="str">
        <f>VLOOKUP(H1630,'Species List'!A$2:J$202,3,0)</f>
        <v>Cephalopholis cruentata</v>
      </c>
      <c r="K1630" s="12" t="str">
        <f>VLOOKUP(H1630,'[1]Species List'!A$2:I$202,4,0)</f>
        <v>Serranidae</v>
      </c>
      <c r="L1630" s="38" t="str">
        <f>VLOOKUP(H1630,'Species List'!A$2:J$202,5,0)</f>
        <v>Carnivore</v>
      </c>
      <c r="M1630" s="60">
        <v>15</v>
      </c>
      <c r="N1630" s="60">
        <v>1</v>
      </c>
      <c r="O1630" s="60"/>
      <c r="P1630" s="44">
        <f>VLOOKUP(H1630,'Species List'!A$2:J$202,6,0)</f>
        <v>1.1220000000000001E-2</v>
      </c>
      <c r="Q1630" s="44">
        <f>VLOOKUP(H1630,'Species List'!A$2:J$202,7,0)</f>
        <v>3.07</v>
      </c>
      <c r="R1630" s="44" t="str">
        <f>VLOOKUP(H1630,'Species List'!A$2:J$202,8,0)</f>
        <v>NA</v>
      </c>
      <c r="S1630" s="44" t="str">
        <f>VLOOKUP(H1630,'Species List'!A$2:J$202,9,0)</f>
        <v>NA</v>
      </c>
      <c r="T1630" s="44">
        <f t="shared" si="177"/>
        <v>45.771276260722111</v>
      </c>
      <c r="U1630" s="87" t="s">
        <v>450</v>
      </c>
      <c r="V1630" s="91">
        <f t="shared" si="181"/>
        <v>45.771276260722111</v>
      </c>
    </row>
    <row r="1631" spans="1:22" ht="16">
      <c r="A1631" s="35">
        <v>2019</v>
      </c>
      <c r="B1631" s="36">
        <v>43727</v>
      </c>
      <c r="C1631" s="12" t="s">
        <v>380</v>
      </c>
      <c r="D1631" s="12" t="s">
        <v>440</v>
      </c>
      <c r="E1631" s="12">
        <v>11</v>
      </c>
      <c r="F1631" s="37">
        <v>0.47708333333333303</v>
      </c>
      <c r="G1631" s="12">
        <v>33</v>
      </c>
      <c r="H1631" s="12" t="s">
        <v>373</v>
      </c>
      <c r="I1631" s="12" t="str">
        <f>VLOOKUP(H1631,'[1]Species List'!A$2:I$202,2,0)</f>
        <v>Goatfish</v>
      </c>
      <c r="J1631" s="38" t="str">
        <f>VLOOKUP(H1631,'Species List'!A$2:J$202,3,0)</f>
        <v>Mulloidichthys martinicus</v>
      </c>
      <c r="K1631" s="12" t="str">
        <f>VLOOKUP(H1631,'[1]Species List'!A$2:I$202,4,0)</f>
        <v>Mullidae</v>
      </c>
      <c r="L1631" s="38" t="str">
        <f>VLOOKUP(H1631,'Species List'!A$2:J$202,5,0)</f>
        <v>Carnivore</v>
      </c>
      <c r="M1631" s="60">
        <v>15</v>
      </c>
      <c r="N1631" s="60">
        <v>1</v>
      </c>
      <c r="O1631" s="60"/>
      <c r="P1631" s="44">
        <f>VLOOKUP(H1631,'Species List'!A$2:J$202,6,0)</f>
        <v>9.7699999999999992E-3</v>
      </c>
      <c r="Q1631" s="44">
        <f>VLOOKUP(H1631,'Species List'!A$2:J$202,7,0)</f>
        <v>3.12</v>
      </c>
      <c r="R1631" s="44" t="str">
        <f>VLOOKUP(H1631,'Species List'!A$2:J$202,8,0)</f>
        <v>NA</v>
      </c>
      <c r="S1631" s="44" t="str">
        <f>VLOOKUP(H1631,'Species List'!A$2:J$202,9,0)</f>
        <v>NA</v>
      </c>
      <c r="T1631" s="44">
        <f t="shared" si="177"/>
        <v>45.635129993427114</v>
      </c>
      <c r="U1631" s="87" t="s">
        <v>450</v>
      </c>
      <c r="V1631" s="91">
        <f t="shared" si="181"/>
        <v>45.635129993427114</v>
      </c>
    </row>
    <row r="1632" spans="1:22" ht="16">
      <c r="A1632" s="35">
        <v>2019</v>
      </c>
      <c r="B1632" s="36">
        <v>43727</v>
      </c>
      <c r="C1632" s="12" t="s">
        <v>380</v>
      </c>
      <c r="D1632" s="12" t="s">
        <v>440</v>
      </c>
      <c r="E1632" s="12">
        <v>11</v>
      </c>
      <c r="F1632" s="37">
        <v>0.47708333333333303</v>
      </c>
      <c r="G1632" s="12">
        <v>33</v>
      </c>
      <c r="H1632" s="12" t="s">
        <v>226</v>
      </c>
      <c r="I1632" s="12" t="str">
        <f>VLOOKUP(H1632,'[1]Species List'!A$2:I$202,2,0)</f>
        <v>Barracuda</v>
      </c>
      <c r="J1632" s="38" t="str">
        <f>VLOOKUP(H1632,'Species List'!A$2:J$202,3,0)</f>
        <v>Sphyraena barracuda</v>
      </c>
      <c r="K1632" s="12" t="str">
        <f>VLOOKUP(H1632,'[1]Species List'!A$2:I$202,4,0)</f>
        <v>Sphyraenidae</v>
      </c>
      <c r="L1632" s="38" t="str">
        <f>VLOOKUP(H1632,'Species List'!A$2:J$202,5,0)</f>
        <v>Carnivore</v>
      </c>
      <c r="M1632" s="60">
        <v>64</v>
      </c>
      <c r="N1632" s="60">
        <v>1</v>
      </c>
      <c r="O1632" s="60"/>
      <c r="P1632" s="44">
        <f>VLOOKUP(H1632,'Species List'!A$2:J$202,6,0)</f>
        <v>8.3199999999999993E-3</v>
      </c>
      <c r="Q1632" s="44">
        <f>VLOOKUP(H1632,'Species List'!A$2:J$202,7,0)</f>
        <v>2.93</v>
      </c>
      <c r="R1632" s="44" t="str">
        <f>VLOOKUP(H1632,'Species List'!A$2:J$202,8,0)</f>
        <v>NA</v>
      </c>
      <c r="S1632" s="44" t="str">
        <f>VLOOKUP(H1632,'Species List'!A$2:J$202,9,0)</f>
        <v>NA</v>
      </c>
      <c r="T1632" s="44">
        <f t="shared" si="177"/>
        <v>1630.1615675660928</v>
      </c>
      <c r="U1632" s="87" t="s">
        <v>450</v>
      </c>
      <c r="V1632" s="91">
        <f t="shared" si="181"/>
        <v>1630.1615675660928</v>
      </c>
    </row>
    <row r="1633" spans="1:22" ht="16">
      <c r="A1633" s="35">
        <v>2019</v>
      </c>
      <c r="B1633" s="36">
        <v>43727</v>
      </c>
      <c r="C1633" s="12" t="s">
        <v>380</v>
      </c>
      <c r="D1633" s="12" t="s">
        <v>440</v>
      </c>
      <c r="E1633" s="12">
        <v>11</v>
      </c>
      <c r="F1633" s="37">
        <v>0.47708333333333303</v>
      </c>
      <c r="G1633" s="12">
        <v>33</v>
      </c>
      <c r="H1633" s="12" t="s">
        <v>310</v>
      </c>
      <c r="I1633" s="12" t="str">
        <f>VLOOKUP(H1633,'[1]Species List'!A$2:I$202,2,0)</f>
        <v>Yellowhead Wrasse</v>
      </c>
      <c r="J1633" s="38" t="str">
        <f>VLOOKUP(H1633,'Species List'!A$2:J$202,3,0)</f>
        <v>Halichoeres garnoti</v>
      </c>
      <c r="K1633" s="12" t="str">
        <f>VLOOKUP(H1633,'[1]Species List'!A$2:I$202,4,0)</f>
        <v>Labridae</v>
      </c>
      <c r="L1633" s="38" t="str">
        <f>VLOOKUP(H1633,'Species List'!A$2:J$202,5,0)</f>
        <v>Carnivore</v>
      </c>
      <c r="M1633" s="60">
        <v>4</v>
      </c>
      <c r="N1633" s="60">
        <v>31</v>
      </c>
      <c r="O1633" s="60"/>
      <c r="P1633" s="44">
        <f>VLOOKUP(H1633,'Species List'!A$2:J$202,6,0)</f>
        <v>0.01</v>
      </c>
      <c r="Q1633" s="44">
        <f>VLOOKUP(H1633,'Species List'!A$2:J$202,7,0)</f>
        <v>3.13</v>
      </c>
      <c r="R1633" s="44" t="str">
        <f>VLOOKUP(H1633,'Species List'!A$2:J$202,8,0)</f>
        <v>NA</v>
      </c>
      <c r="S1633" s="44" t="str">
        <f>VLOOKUP(H1633,'Species List'!A$2:J$202,9,0)</f>
        <v>NA</v>
      </c>
      <c r="T1633" s="44">
        <f t="shared" si="177"/>
        <v>0.76638637095611406</v>
      </c>
      <c r="U1633" s="87" t="s">
        <v>450</v>
      </c>
      <c r="V1633" s="91">
        <f t="shared" si="181"/>
        <v>23.757977499639537</v>
      </c>
    </row>
    <row r="1634" spans="1:22" ht="16">
      <c r="A1634" s="35">
        <v>2019</v>
      </c>
      <c r="B1634" s="36">
        <v>43727</v>
      </c>
      <c r="C1634" s="12" t="s">
        <v>380</v>
      </c>
      <c r="D1634" s="12" t="s">
        <v>440</v>
      </c>
      <c r="E1634" s="12">
        <v>11</v>
      </c>
      <c r="F1634" s="37">
        <v>0.47708333333333303</v>
      </c>
      <c r="G1634" s="12">
        <v>33</v>
      </c>
      <c r="H1634" s="12" t="s">
        <v>295</v>
      </c>
      <c r="I1634" s="12" t="str">
        <f>VLOOKUP(H1634,'[1]Species List'!A$2:I$202,2,0)</f>
        <v>Spanish Hogfish</v>
      </c>
      <c r="J1634" s="38" t="str">
        <f>VLOOKUP(H1634,'Species List'!A$2:J$202,3,0)</f>
        <v>Bodianus rufus</v>
      </c>
      <c r="K1634" s="12" t="str">
        <f>VLOOKUP(H1634,'[1]Species List'!A$2:I$202,4,0)</f>
        <v>Labridae</v>
      </c>
      <c r="L1634" s="38" t="str">
        <f>VLOOKUP(H1634,'Species List'!A$2:J$202,5,0)</f>
        <v>Carnivore</v>
      </c>
      <c r="M1634" s="60">
        <v>23</v>
      </c>
      <c r="N1634" s="60">
        <v>1</v>
      </c>
      <c r="O1634" s="60"/>
      <c r="P1634" s="44">
        <f>VLOOKUP(H1634,'Species List'!A$2:J$202,6,0)</f>
        <v>1.44E-2</v>
      </c>
      <c r="Q1634" s="44">
        <f>VLOOKUP(H1634,'Species List'!A$2:J$202,7,0)</f>
        <v>3.0531999999999999</v>
      </c>
      <c r="R1634" s="44" t="str">
        <f>VLOOKUP(H1634,'Species List'!A$2:J$202,8,0)</f>
        <v>NA</v>
      </c>
      <c r="S1634" s="44" t="str">
        <f>VLOOKUP(H1634,'Species List'!A$2:J$202,9,0)</f>
        <v>NA</v>
      </c>
      <c r="T1634" s="44">
        <f t="shared" si="177"/>
        <v>207.00933061301546</v>
      </c>
      <c r="U1634" s="87" t="s">
        <v>450</v>
      </c>
      <c r="V1634" s="91">
        <f t="shared" si="181"/>
        <v>207.00933061301546</v>
      </c>
    </row>
    <row r="1635" spans="1:22" ht="16">
      <c r="A1635" s="35">
        <v>2019</v>
      </c>
      <c r="B1635" s="36">
        <v>43727</v>
      </c>
      <c r="C1635" s="12" t="s">
        <v>380</v>
      </c>
      <c r="D1635" s="12" t="s">
        <v>440</v>
      </c>
      <c r="E1635" s="12">
        <v>11</v>
      </c>
      <c r="F1635" s="37">
        <v>0.47708333333333303</v>
      </c>
      <c r="G1635" s="12">
        <v>33</v>
      </c>
      <c r="H1635" s="12" t="s">
        <v>373</v>
      </c>
      <c r="I1635" s="12" t="str">
        <f>VLOOKUP(H1635,'[1]Species List'!A$2:I$202,2,0)</f>
        <v>Goatfish</v>
      </c>
      <c r="J1635" s="38" t="str">
        <f>VLOOKUP(H1635,'Species List'!A$2:J$202,3,0)</f>
        <v>Mulloidichthys martinicus</v>
      </c>
      <c r="K1635" s="12" t="str">
        <f>VLOOKUP(H1635,'[1]Species List'!A$2:I$202,4,0)</f>
        <v>Mullidae</v>
      </c>
      <c r="L1635" s="38" t="str">
        <f>VLOOKUP(H1635,'Species List'!A$2:J$202,5,0)</f>
        <v>Carnivore</v>
      </c>
      <c r="M1635" s="60">
        <v>20</v>
      </c>
      <c r="N1635" s="60">
        <v>2</v>
      </c>
      <c r="O1635" s="60"/>
      <c r="P1635" s="44">
        <f>VLOOKUP(H1635,'Species List'!A$2:J$202,6,0)</f>
        <v>9.7699999999999992E-3</v>
      </c>
      <c r="Q1635" s="44">
        <f>VLOOKUP(H1635,'Species List'!A$2:J$202,7,0)</f>
        <v>3.12</v>
      </c>
      <c r="R1635" s="44" t="str">
        <f>VLOOKUP(H1635,'Species List'!A$2:J$202,8,0)</f>
        <v>NA</v>
      </c>
      <c r="S1635" s="44" t="str">
        <f>VLOOKUP(H1635,'Species List'!A$2:J$202,9,0)</f>
        <v>NA</v>
      </c>
      <c r="T1635" s="44">
        <f t="shared" si="177"/>
        <v>111.97166862172135</v>
      </c>
      <c r="U1635" s="87" t="s">
        <v>450</v>
      </c>
      <c r="V1635" s="91">
        <f t="shared" si="181"/>
        <v>223.9433372434427</v>
      </c>
    </row>
    <row r="1636" spans="1:22" ht="16">
      <c r="A1636" s="35">
        <v>2019</v>
      </c>
      <c r="B1636" s="36">
        <v>43727</v>
      </c>
      <c r="C1636" s="12" t="s">
        <v>380</v>
      </c>
      <c r="D1636" s="12" t="s">
        <v>440</v>
      </c>
      <c r="E1636" s="12">
        <v>11</v>
      </c>
      <c r="F1636" s="37">
        <v>0.47708333333333303</v>
      </c>
      <c r="G1636" s="12">
        <v>33</v>
      </c>
      <c r="H1636" s="12" t="s">
        <v>252</v>
      </c>
      <c r="I1636" s="12" t="str">
        <f>VLOOKUP(H1636,'[1]Species List'!A$2:I$202,2,0)</f>
        <v>French Angelfish</v>
      </c>
      <c r="J1636" s="38" t="str">
        <f>VLOOKUP(H1636,'Species List'!A$2:J$202,3,0)</f>
        <v>Pomacanthus paru</v>
      </c>
      <c r="K1636" s="12" t="str">
        <f>VLOOKUP(H1636,'[1]Species List'!A$2:I$202,4,0)</f>
        <v>Pomacanthidae</v>
      </c>
      <c r="L1636" s="38" t="str">
        <f>VLOOKUP(H1636,'Species List'!A$2:J$202,5,0)</f>
        <v>Carnivore</v>
      </c>
      <c r="M1636" s="60">
        <v>25</v>
      </c>
      <c r="N1636" s="60">
        <v>1</v>
      </c>
      <c r="O1636" s="60"/>
      <c r="P1636" s="44">
        <f>VLOOKUP(H1636,'Species List'!A$2:J$202,6,0)</f>
        <v>3.09E-2</v>
      </c>
      <c r="Q1636" s="44">
        <f>VLOOKUP(H1636,'Species List'!A$2:J$202,7,0)</f>
        <v>2.95</v>
      </c>
      <c r="R1636" s="44" t="str">
        <f>VLOOKUP(H1636,'Species List'!A$2:J$202,8,0)</f>
        <v>NA</v>
      </c>
      <c r="S1636" s="44" t="str">
        <f>VLOOKUP(H1636,'Species List'!A$2:J$202,9,0)</f>
        <v>NA</v>
      </c>
      <c r="T1636" s="44">
        <f t="shared" si="177"/>
        <v>411.03755634206669</v>
      </c>
      <c r="U1636" s="87" t="s">
        <v>450</v>
      </c>
      <c r="V1636" s="91">
        <f t="shared" si="181"/>
        <v>411.03755634206669</v>
      </c>
    </row>
    <row r="1637" spans="1:22" ht="16">
      <c r="A1637" s="35">
        <v>2019</v>
      </c>
      <c r="B1637" s="36">
        <v>43727</v>
      </c>
      <c r="C1637" s="12" t="s">
        <v>380</v>
      </c>
      <c r="D1637" s="12" t="s">
        <v>440</v>
      </c>
      <c r="E1637" s="12">
        <v>11</v>
      </c>
      <c r="F1637" s="37">
        <v>0.47708333333333303</v>
      </c>
      <c r="G1637" s="12">
        <v>33</v>
      </c>
      <c r="H1637" s="12" t="s">
        <v>310</v>
      </c>
      <c r="I1637" s="12" t="str">
        <f>VLOOKUP(H1637,'[1]Species List'!A$2:I$202,2,0)</f>
        <v>Yellowhead Wrasse</v>
      </c>
      <c r="J1637" s="38" t="str">
        <f>VLOOKUP(H1637,'Species List'!A$2:J$202,3,0)</f>
        <v>Halichoeres garnoti</v>
      </c>
      <c r="K1637" s="12" t="str">
        <f>VLOOKUP(H1637,'[1]Species List'!A$2:I$202,4,0)</f>
        <v>Labridae</v>
      </c>
      <c r="L1637" s="38" t="str">
        <f>VLOOKUP(H1637,'Species List'!A$2:J$202,5,0)</f>
        <v>Carnivore</v>
      </c>
      <c r="M1637" s="60">
        <v>4</v>
      </c>
      <c r="N1637" s="60">
        <v>7</v>
      </c>
      <c r="O1637" s="60"/>
      <c r="P1637" s="44">
        <f>VLOOKUP(H1637,'Species List'!A$2:J$202,6,0)</f>
        <v>0.01</v>
      </c>
      <c r="Q1637" s="44">
        <f>VLOOKUP(H1637,'Species List'!A$2:J$202,7,0)</f>
        <v>3.13</v>
      </c>
      <c r="R1637" s="44" t="str">
        <f>VLOOKUP(H1637,'Species List'!A$2:J$202,8,0)</f>
        <v>NA</v>
      </c>
      <c r="S1637" s="44" t="str">
        <f>VLOOKUP(H1637,'Species List'!A$2:J$202,9,0)</f>
        <v>NA</v>
      </c>
      <c r="T1637" s="44">
        <f t="shared" si="177"/>
        <v>0.76638637095611406</v>
      </c>
      <c r="U1637" s="87" t="s">
        <v>450</v>
      </c>
      <c r="V1637" s="91">
        <f t="shared" si="181"/>
        <v>5.364704596692798</v>
      </c>
    </row>
    <row r="1638" spans="1:22" ht="16">
      <c r="A1638" s="35">
        <v>2019</v>
      </c>
      <c r="B1638" s="36">
        <v>43727</v>
      </c>
      <c r="C1638" s="12" t="s">
        <v>380</v>
      </c>
      <c r="D1638" s="12" t="s">
        <v>440</v>
      </c>
      <c r="E1638" s="12">
        <v>11</v>
      </c>
      <c r="F1638" s="37">
        <v>0.47708333333333303</v>
      </c>
      <c r="G1638" s="12">
        <v>33</v>
      </c>
      <c r="H1638" s="12" t="s">
        <v>238</v>
      </c>
      <c r="I1638" s="12" t="str">
        <f>VLOOKUP(H1638,'[1]Species List'!A$2:I$202,2,0)</f>
        <v>Bluehead Wrasse</v>
      </c>
      <c r="J1638" s="38" t="str">
        <f>VLOOKUP(H1638,'Species List'!A$2:J$202,3,0)</f>
        <v>Thalassoma bifasciatum</v>
      </c>
      <c r="K1638" s="12" t="str">
        <f>VLOOKUP(H1638,'[1]Species List'!A$2:I$202,4,0)</f>
        <v>Labridae</v>
      </c>
      <c r="L1638" s="38" t="str">
        <f>VLOOKUP(H1638,'Species List'!A$2:J$202,5,0)</f>
        <v>Carnivore</v>
      </c>
      <c r="M1638" s="60">
        <v>3</v>
      </c>
      <c r="N1638" s="60">
        <v>4</v>
      </c>
      <c r="O1638" s="60"/>
      <c r="P1638" s="44">
        <f>VLOOKUP(H1638,'Species List'!A$2:J$202,6,0)</f>
        <v>8.9099999999999995E-3</v>
      </c>
      <c r="Q1638" s="44">
        <f>VLOOKUP(H1638,'Species List'!A$2:J$202,7,0)</f>
        <v>3.01</v>
      </c>
      <c r="R1638" s="44" t="str">
        <f>VLOOKUP(H1638,'Species List'!A$2:J$202,8,0)</f>
        <v>NA</v>
      </c>
      <c r="S1638" s="44" t="str">
        <f>VLOOKUP(H1638,'Species List'!A$2:J$202,9,0)</f>
        <v>NA</v>
      </c>
      <c r="T1638" s="44">
        <f t="shared" si="177"/>
        <v>0.24322750267948948</v>
      </c>
      <c r="U1638" s="87" t="s">
        <v>450</v>
      </c>
      <c r="V1638" s="91">
        <f t="shared" si="181"/>
        <v>0.97291001071795791</v>
      </c>
    </row>
    <row r="1639" spans="1:22" ht="16">
      <c r="A1639" s="35">
        <v>2019</v>
      </c>
      <c r="B1639" s="36">
        <v>43727</v>
      </c>
      <c r="C1639" s="12" t="s">
        <v>380</v>
      </c>
      <c r="D1639" s="12" t="s">
        <v>440</v>
      </c>
      <c r="E1639" s="12">
        <v>11</v>
      </c>
      <c r="F1639" s="37">
        <v>0.47708333333333303</v>
      </c>
      <c r="G1639" s="12">
        <v>33</v>
      </c>
      <c r="H1639" s="12" t="s">
        <v>237</v>
      </c>
      <c r="I1639" s="12" t="str">
        <f>VLOOKUP(H1639,'[1]Species List'!A$2:I$202,2,0)</f>
        <v>Blue Tang</v>
      </c>
      <c r="J1639" s="38" t="str">
        <f>VLOOKUP(H1639,'Species List'!A$2:J$202,3,0)</f>
        <v>Acanthurus coeruleus</v>
      </c>
      <c r="K1639" s="12" t="str">
        <f>VLOOKUP(H1639,'[1]Species List'!A$2:I$202,4,0)</f>
        <v>Acanthuridae</v>
      </c>
      <c r="L1639" s="38" t="str">
        <f>VLOOKUP(H1639,'Species List'!A$2:J$202,5,0)</f>
        <v>Herbivore</v>
      </c>
      <c r="M1639" s="60">
        <v>15</v>
      </c>
      <c r="N1639" s="60">
        <v>3</v>
      </c>
      <c r="O1639" s="60"/>
      <c r="P1639" s="44">
        <f>VLOOKUP(H1639,'Species List'!A$2:J$202,6,0)</f>
        <v>2.512E-2</v>
      </c>
      <c r="Q1639" s="44">
        <f>VLOOKUP(H1639,'Species List'!A$2:J$202,7,0)</f>
        <v>2.96</v>
      </c>
      <c r="R1639" s="44">
        <f>VLOOKUP(H1639,'Species List'!A$2:J$202,8,0)</f>
        <v>-2.8241999999999998</v>
      </c>
      <c r="S1639" s="44">
        <f>VLOOKUP(H1639,'Species List'!A$2:J$202,9,0)</f>
        <v>2.2637999999999998</v>
      </c>
      <c r="T1639" s="44">
        <f t="shared" si="177"/>
        <v>76.076366478829684</v>
      </c>
      <c r="U1639" s="88">
        <f t="shared" ref="U1639:U1651" si="182">10^(R1639+(S1639*LOG(M1639*10)))</f>
        <v>126.48394196747614</v>
      </c>
      <c r="V1639" s="91">
        <f t="shared" ref="V1639:V1651" si="183">N1639*U1639</f>
        <v>379.45182590242842</v>
      </c>
    </row>
    <row r="1640" spans="1:22" ht="16">
      <c r="A1640" s="35">
        <v>2019</v>
      </c>
      <c r="B1640" s="36">
        <v>43727</v>
      </c>
      <c r="C1640" s="12" t="s">
        <v>380</v>
      </c>
      <c r="D1640" s="12" t="s">
        <v>440</v>
      </c>
      <c r="E1640" s="12">
        <v>11</v>
      </c>
      <c r="F1640" s="37">
        <v>0.47708333333333303</v>
      </c>
      <c r="G1640" s="12">
        <v>33</v>
      </c>
      <c r="H1640" s="12" t="s">
        <v>277</v>
      </c>
      <c r="I1640" s="12" t="str">
        <f>VLOOKUP(H1640,'[1]Species List'!A$2:I$202,2,0)</f>
        <v>Queen Parrotfish</v>
      </c>
      <c r="J1640" s="38" t="str">
        <f>VLOOKUP(H1640,'Species List'!A$2:J$202,3,0)</f>
        <v>Scarus vetula</v>
      </c>
      <c r="K1640" s="12" t="str">
        <f>VLOOKUP(H1640,'[1]Species List'!A$2:I$202,4,0)</f>
        <v>Scaridae</v>
      </c>
      <c r="L1640" s="38" t="str">
        <f>VLOOKUP(H1640,'Species List'!A$2:J$202,5,0)</f>
        <v>Herbivore</v>
      </c>
      <c r="M1640" s="60">
        <v>20</v>
      </c>
      <c r="N1640" s="60">
        <v>4</v>
      </c>
      <c r="O1640" s="60" t="s">
        <v>368</v>
      </c>
      <c r="P1640" s="44">
        <f>VLOOKUP(H1640,'Species List'!A$2:J$202,6,0)</f>
        <v>1.38E-2</v>
      </c>
      <c r="Q1640" s="44">
        <f>VLOOKUP(H1640,'Species List'!A$2:J$202,7,0)</f>
        <v>3.03</v>
      </c>
      <c r="R1640" s="44">
        <f>VLOOKUP(H1640,'Species List'!A$2:J$202,8,0)</f>
        <v>-5.0162000000000004</v>
      </c>
      <c r="S1640" s="44">
        <f>VLOOKUP(H1640,'Species List'!A$2:J$202,9,0)</f>
        <v>3.1109</v>
      </c>
      <c r="T1640" s="44">
        <f t="shared" si="177"/>
        <v>120.7813760748945</v>
      </c>
      <c r="U1640" s="88">
        <f t="shared" si="182"/>
        <v>138.69928220116935</v>
      </c>
      <c r="V1640" s="91">
        <f t="shared" si="183"/>
        <v>554.79712880467741</v>
      </c>
    </row>
    <row r="1641" spans="1:22" ht="16">
      <c r="A1641" s="35">
        <v>2019</v>
      </c>
      <c r="B1641" s="36">
        <v>43727</v>
      </c>
      <c r="C1641" s="12" t="s">
        <v>380</v>
      </c>
      <c r="D1641" s="12" t="s">
        <v>440</v>
      </c>
      <c r="E1641" s="12">
        <v>11</v>
      </c>
      <c r="F1641" s="37">
        <v>0.47708333333333303</v>
      </c>
      <c r="G1641" s="12">
        <v>33</v>
      </c>
      <c r="H1641" s="12" t="s">
        <v>274</v>
      </c>
      <c r="I1641" s="12" t="str">
        <f>VLOOKUP(H1641,'[1]Species List'!A$2:I$202,2,0)</f>
        <v>Princess Parrotfish</v>
      </c>
      <c r="J1641" s="38" t="str">
        <f>VLOOKUP(H1641,'Species List'!A$2:J$202,3,0)</f>
        <v>Scarus taeniopterus</v>
      </c>
      <c r="K1641" s="12" t="str">
        <f>VLOOKUP(H1641,'[1]Species List'!A$2:I$202,4,0)</f>
        <v>Scaridae</v>
      </c>
      <c r="L1641" s="38" t="str">
        <f>VLOOKUP(H1641,'Species List'!A$2:J$202,5,0)</f>
        <v>Herbivore</v>
      </c>
      <c r="M1641" s="60">
        <v>26</v>
      </c>
      <c r="N1641" s="60">
        <v>1</v>
      </c>
      <c r="O1641" s="60" t="s">
        <v>368</v>
      </c>
      <c r="P1641" s="44">
        <f>VLOOKUP(H1641,'Species List'!A$2:J$202,6,0)</f>
        <v>3.3500000000000002E-2</v>
      </c>
      <c r="Q1641" s="44">
        <f>VLOOKUP(H1641,'Species List'!A$2:J$202,7,0)</f>
        <v>2.7086000000000001</v>
      </c>
      <c r="R1641" s="44">
        <f>VLOOKUP(H1641,'Species List'!A$2:J$202,8,0)</f>
        <v>-3.2256999999999998</v>
      </c>
      <c r="S1641" s="44">
        <f>VLOOKUP(H1641,'Species List'!A$2:J$202,9,0)</f>
        <v>2.3852000000000002</v>
      </c>
      <c r="T1641" s="44">
        <f t="shared" si="177"/>
        <v>227.84610949992882</v>
      </c>
      <c r="U1641" s="88">
        <f t="shared" si="182"/>
        <v>342.3689962482149</v>
      </c>
      <c r="V1641" s="91">
        <f t="shared" si="183"/>
        <v>342.3689962482149</v>
      </c>
    </row>
    <row r="1642" spans="1:22" ht="16">
      <c r="A1642" s="35">
        <v>2019</v>
      </c>
      <c r="B1642" s="36">
        <v>43727</v>
      </c>
      <c r="C1642" s="12" t="s">
        <v>380</v>
      </c>
      <c r="D1642" s="12" t="s">
        <v>440</v>
      </c>
      <c r="E1642" s="12">
        <v>11</v>
      </c>
      <c r="F1642" s="37">
        <v>0.47708333333333303</v>
      </c>
      <c r="G1642" s="12">
        <v>33</v>
      </c>
      <c r="H1642" s="12" t="s">
        <v>277</v>
      </c>
      <c r="I1642" s="12" t="str">
        <f>VLOOKUP(H1642,'[1]Species List'!A$2:I$202,2,0)</f>
        <v>Queen Parrotfish</v>
      </c>
      <c r="J1642" s="38" t="str">
        <f>VLOOKUP(H1642,'Species List'!A$2:J$202,3,0)</f>
        <v>Scarus vetula</v>
      </c>
      <c r="K1642" s="12" t="str">
        <f>VLOOKUP(H1642,'[1]Species List'!A$2:I$202,4,0)</f>
        <v>Scaridae</v>
      </c>
      <c r="L1642" s="38" t="str">
        <f>VLOOKUP(H1642,'Species List'!A$2:J$202,5,0)</f>
        <v>Herbivore</v>
      </c>
      <c r="M1642" s="60">
        <v>28</v>
      </c>
      <c r="N1642" s="60">
        <v>1</v>
      </c>
      <c r="O1642" s="60" t="s">
        <v>368</v>
      </c>
      <c r="P1642" s="44">
        <f>VLOOKUP(H1642,'Species List'!A$2:J$202,6,0)</f>
        <v>1.38E-2</v>
      </c>
      <c r="Q1642" s="44">
        <f>VLOOKUP(H1642,'Species List'!A$2:J$202,7,0)</f>
        <v>3.03</v>
      </c>
      <c r="R1642" s="44">
        <f>VLOOKUP(H1642,'Species List'!A$2:J$202,8,0)</f>
        <v>-5.0162000000000004</v>
      </c>
      <c r="S1642" s="44">
        <f>VLOOKUP(H1642,'Species List'!A$2:J$202,9,0)</f>
        <v>3.1109</v>
      </c>
      <c r="T1642" s="44">
        <f t="shared" si="177"/>
        <v>334.7864878774447</v>
      </c>
      <c r="U1642" s="88">
        <f t="shared" si="182"/>
        <v>395.06078258407069</v>
      </c>
      <c r="V1642" s="91">
        <f t="shared" si="183"/>
        <v>395.06078258407069</v>
      </c>
    </row>
    <row r="1643" spans="1:22" ht="16">
      <c r="A1643" s="35">
        <v>2019</v>
      </c>
      <c r="B1643" s="36">
        <v>43727</v>
      </c>
      <c r="C1643" s="12" t="s">
        <v>380</v>
      </c>
      <c r="D1643" s="12" t="s">
        <v>440</v>
      </c>
      <c r="E1643" s="12">
        <v>11</v>
      </c>
      <c r="F1643" s="37">
        <v>0.47708333333333303</v>
      </c>
      <c r="G1643" s="12">
        <v>33</v>
      </c>
      <c r="H1643" s="12" t="s">
        <v>302</v>
      </c>
      <c r="I1643" s="12" t="str">
        <f>VLOOKUP(H1643,'[1]Species List'!A$2:I$202,2,0)</f>
        <v>Stoplight Parrotfish</v>
      </c>
      <c r="J1643" s="38" t="str">
        <f>VLOOKUP(H1643,'Species List'!A$2:J$202,3,0)</f>
        <v>Sparisoma viride</v>
      </c>
      <c r="K1643" s="12" t="str">
        <f>VLOOKUP(H1643,'[1]Species List'!A$2:I$202,4,0)</f>
        <v>Scaridae</v>
      </c>
      <c r="L1643" s="38" t="str">
        <f>VLOOKUP(H1643,'Species List'!A$2:J$202,5,0)</f>
        <v>Herbivore</v>
      </c>
      <c r="M1643" s="60">
        <v>33</v>
      </c>
      <c r="N1643" s="60">
        <v>1</v>
      </c>
      <c r="O1643" s="60" t="s">
        <v>369</v>
      </c>
      <c r="P1643" s="44">
        <f>VLOOKUP(H1643,'Species List'!A$2:J$202,6,0)</f>
        <v>1.38E-2</v>
      </c>
      <c r="Q1643" s="44">
        <f>VLOOKUP(H1643,'Species List'!A$2:J$202,7,0)</f>
        <v>3.04</v>
      </c>
      <c r="R1643" s="44">
        <f>VLOOKUP(H1643,'Species List'!A$2:J$202,8,0)</f>
        <v>-4.4317000000000002</v>
      </c>
      <c r="S1643" s="44">
        <f>VLOOKUP(H1643,'Species List'!A$2:J$202,9,0)</f>
        <v>2.9051</v>
      </c>
      <c r="T1643" s="44">
        <f t="shared" si="177"/>
        <v>570.37628950044143</v>
      </c>
      <c r="U1643" s="88">
        <f t="shared" si="182"/>
        <v>767.06973304521671</v>
      </c>
      <c r="V1643" s="91">
        <f t="shared" si="183"/>
        <v>767.06973304521671</v>
      </c>
    </row>
    <row r="1644" spans="1:22" ht="16">
      <c r="A1644" s="35">
        <v>2019</v>
      </c>
      <c r="B1644" s="36">
        <v>43727</v>
      </c>
      <c r="C1644" s="12" t="s">
        <v>380</v>
      </c>
      <c r="D1644" s="12" t="s">
        <v>440</v>
      </c>
      <c r="E1644" s="12">
        <v>11</v>
      </c>
      <c r="F1644" s="37">
        <v>0.47708333333333303</v>
      </c>
      <c r="G1644" s="12">
        <v>33</v>
      </c>
      <c r="H1644" s="12" t="s">
        <v>271</v>
      </c>
      <c r="I1644" s="12" t="str">
        <f>VLOOKUP(H1644,'[1]Species List'!A$2:I$202,2,0)</f>
        <v>Ocean Surgeonfish</v>
      </c>
      <c r="J1644" s="38" t="str">
        <f>VLOOKUP(H1644,'Species List'!A$2:J$202,3,0)</f>
        <v>Acanthurus bahianus</v>
      </c>
      <c r="K1644" s="12" t="str">
        <f>VLOOKUP(H1644,'[1]Species List'!A$2:I$202,4,0)</f>
        <v>Acanthuridae</v>
      </c>
      <c r="L1644" s="38" t="str">
        <f>VLOOKUP(H1644,'Species List'!A$2:J$202,5,0)</f>
        <v>Herbivore</v>
      </c>
      <c r="M1644" s="60">
        <v>24</v>
      </c>
      <c r="N1644" s="60">
        <v>36</v>
      </c>
      <c r="O1644" s="60"/>
      <c r="P1644" s="44">
        <f>VLOOKUP(H1644,'Species List'!A$2:J$202,6,0)</f>
        <v>1.8620000000000001E-2</v>
      </c>
      <c r="Q1644" s="44">
        <f>VLOOKUP(H1644,'Species List'!A$2:J$202,7,0)</f>
        <v>2.91</v>
      </c>
      <c r="R1644" s="44">
        <f>VLOOKUP(H1644,'Species List'!A$2:J$202,8,0)</f>
        <v>-4.6005000000000003</v>
      </c>
      <c r="S1644" s="44">
        <f>VLOOKUP(H1644,'Species List'!A$2:J$202,9,0)</f>
        <v>2.9752000000000001</v>
      </c>
      <c r="T1644" s="44">
        <f t="shared" si="177"/>
        <v>193.37235663713702</v>
      </c>
      <c r="U1644" s="88">
        <f t="shared" si="182"/>
        <v>302.76417568472999</v>
      </c>
      <c r="V1644" s="91">
        <f t="shared" si="183"/>
        <v>10899.51032465028</v>
      </c>
    </row>
    <row r="1645" spans="1:22" ht="16">
      <c r="A1645" s="35">
        <v>2019</v>
      </c>
      <c r="B1645" s="36">
        <v>43727</v>
      </c>
      <c r="C1645" s="12" t="s">
        <v>380</v>
      </c>
      <c r="D1645" s="12" t="s">
        <v>440</v>
      </c>
      <c r="E1645" s="12">
        <v>11</v>
      </c>
      <c r="F1645" s="37">
        <v>0.47708333333333303</v>
      </c>
      <c r="G1645" s="12">
        <v>33</v>
      </c>
      <c r="H1645" s="12" t="s">
        <v>302</v>
      </c>
      <c r="I1645" s="12" t="str">
        <f>VLOOKUP(H1645,'[1]Species List'!A$2:I$202,2,0)</f>
        <v>Stoplight Parrotfish</v>
      </c>
      <c r="J1645" s="38" t="str">
        <f>VLOOKUP(H1645,'Species List'!A$2:J$202,3,0)</f>
        <v>Sparisoma viride</v>
      </c>
      <c r="K1645" s="12" t="str">
        <f>VLOOKUP(H1645,'[1]Species List'!A$2:I$202,4,0)</f>
        <v>Scaridae</v>
      </c>
      <c r="L1645" s="38" t="str">
        <f>VLOOKUP(H1645,'Species List'!A$2:J$202,5,0)</f>
        <v>Herbivore</v>
      </c>
      <c r="M1645" s="60">
        <v>27</v>
      </c>
      <c r="N1645" s="60">
        <v>1</v>
      </c>
      <c r="O1645" s="60" t="s">
        <v>368</v>
      </c>
      <c r="P1645" s="44">
        <f>VLOOKUP(H1645,'Species List'!A$2:J$202,6,0)</f>
        <v>1.38E-2</v>
      </c>
      <c r="Q1645" s="44">
        <f>VLOOKUP(H1645,'Species List'!A$2:J$202,7,0)</f>
        <v>3.04</v>
      </c>
      <c r="R1645" s="44">
        <f>VLOOKUP(H1645,'Species List'!A$2:J$202,8,0)</f>
        <v>-4.4317000000000002</v>
      </c>
      <c r="S1645" s="44">
        <f>VLOOKUP(H1645,'Species List'!A$2:J$202,9,0)</f>
        <v>2.9051</v>
      </c>
      <c r="T1645" s="44">
        <f t="shared" si="177"/>
        <v>309.9023927596819</v>
      </c>
      <c r="U1645" s="88">
        <f t="shared" si="182"/>
        <v>428.20809318874581</v>
      </c>
      <c r="V1645" s="91">
        <f t="shared" si="183"/>
        <v>428.20809318874581</v>
      </c>
    </row>
    <row r="1646" spans="1:22" ht="16">
      <c r="A1646" s="35">
        <v>2019</v>
      </c>
      <c r="B1646" s="36">
        <v>43727</v>
      </c>
      <c r="C1646" s="12" t="s">
        <v>380</v>
      </c>
      <c r="D1646" s="12" t="s">
        <v>440</v>
      </c>
      <c r="E1646" s="12">
        <v>11</v>
      </c>
      <c r="F1646" s="37">
        <v>0.47708333333333303</v>
      </c>
      <c r="G1646" s="12">
        <v>33</v>
      </c>
      <c r="H1646" s="12" t="s">
        <v>274</v>
      </c>
      <c r="I1646" s="12" t="str">
        <f>VLOOKUP(H1646,'[1]Species List'!A$2:I$202,2,0)</f>
        <v>Princess Parrotfish</v>
      </c>
      <c r="J1646" s="38" t="str">
        <f>VLOOKUP(H1646,'Species List'!A$2:J$202,3,0)</f>
        <v>Scarus taeniopterus</v>
      </c>
      <c r="K1646" s="12" t="str">
        <f>VLOOKUP(H1646,'[1]Species List'!A$2:I$202,4,0)</f>
        <v>Scaridae</v>
      </c>
      <c r="L1646" s="38" t="str">
        <f>VLOOKUP(H1646,'Species List'!A$2:J$202,5,0)</f>
        <v>Herbivore</v>
      </c>
      <c r="M1646" s="60">
        <v>30</v>
      </c>
      <c r="N1646" s="60">
        <v>1</v>
      </c>
      <c r="O1646" s="60" t="s">
        <v>369</v>
      </c>
      <c r="P1646" s="44">
        <f>VLOOKUP(H1646,'Species List'!A$2:J$202,6,0)</f>
        <v>3.3500000000000002E-2</v>
      </c>
      <c r="Q1646" s="44">
        <f>VLOOKUP(H1646,'Species List'!A$2:J$202,7,0)</f>
        <v>2.7086000000000001</v>
      </c>
      <c r="R1646" s="44">
        <f>VLOOKUP(H1646,'Species List'!A$2:J$202,8,0)</f>
        <v>-3.2256999999999998</v>
      </c>
      <c r="S1646" s="44">
        <f>VLOOKUP(H1646,'Species List'!A$2:J$202,9,0)</f>
        <v>2.3852000000000002</v>
      </c>
      <c r="T1646" s="44">
        <f t="shared" si="177"/>
        <v>335.71862643946946</v>
      </c>
      <c r="U1646" s="88">
        <f t="shared" si="182"/>
        <v>481.64783974460363</v>
      </c>
      <c r="V1646" s="91">
        <f t="shared" si="183"/>
        <v>481.64783974460363</v>
      </c>
    </row>
    <row r="1647" spans="1:22" ht="16">
      <c r="A1647" s="35">
        <v>2019</v>
      </c>
      <c r="B1647" s="36">
        <v>43727</v>
      </c>
      <c r="C1647" s="12" t="s">
        <v>380</v>
      </c>
      <c r="D1647" s="12" t="s">
        <v>440</v>
      </c>
      <c r="E1647" s="12">
        <v>11</v>
      </c>
      <c r="F1647" s="37">
        <v>0.47708333333333303</v>
      </c>
      <c r="G1647" s="12">
        <v>33</v>
      </c>
      <c r="H1647" s="12" t="s">
        <v>302</v>
      </c>
      <c r="I1647" s="12" t="str">
        <f>VLOOKUP(H1647,'[1]Species List'!A$2:I$202,2,0)</f>
        <v>Stoplight Parrotfish</v>
      </c>
      <c r="J1647" s="38" t="str">
        <f>VLOOKUP(H1647,'Species List'!A$2:J$202,3,0)</f>
        <v>Sparisoma viride</v>
      </c>
      <c r="K1647" s="12" t="str">
        <f>VLOOKUP(H1647,'[1]Species List'!A$2:I$202,4,0)</f>
        <v>Scaridae</v>
      </c>
      <c r="L1647" s="38" t="str">
        <f>VLOOKUP(H1647,'Species List'!A$2:J$202,5,0)</f>
        <v>Herbivore</v>
      </c>
      <c r="M1647" s="60">
        <v>20</v>
      </c>
      <c r="N1647" s="60">
        <v>2</v>
      </c>
      <c r="O1647" s="60" t="s">
        <v>375</v>
      </c>
      <c r="P1647" s="44">
        <f>VLOOKUP(H1647,'Species List'!A$2:J$202,6,0)</f>
        <v>1.38E-2</v>
      </c>
      <c r="Q1647" s="44">
        <f>VLOOKUP(H1647,'Species List'!A$2:J$202,7,0)</f>
        <v>3.04</v>
      </c>
      <c r="R1647" s="44">
        <f>VLOOKUP(H1647,'Species List'!A$2:J$202,8,0)</f>
        <v>-4.4317000000000002</v>
      </c>
      <c r="S1647" s="44">
        <f>VLOOKUP(H1647,'Species List'!A$2:J$202,9,0)</f>
        <v>2.9051</v>
      </c>
      <c r="T1647" s="44">
        <f t="shared" si="177"/>
        <v>124.45440510662077</v>
      </c>
      <c r="U1647" s="88">
        <f t="shared" si="182"/>
        <v>179.06975540636282</v>
      </c>
      <c r="V1647" s="91">
        <f t="shared" si="183"/>
        <v>358.13951081272563</v>
      </c>
    </row>
    <row r="1648" spans="1:22" ht="16">
      <c r="A1648" s="35">
        <v>2019</v>
      </c>
      <c r="B1648" s="36">
        <v>43727</v>
      </c>
      <c r="C1648" s="12" t="s">
        <v>380</v>
      </c>
      <c r="D1648" s="12" t="s">
        <v>440</v>
      </c>
      <c r="E1648" s="12">
        <v>11</v>
      </c>
      <c r="F1648" s="37">
        <v>0.47708333333333303</v>
      </c>
      <c r="G1648" s="12">
        <v>33</v>
      </c>
      <c r="H1648" s="12" t="s">
        <v>281</v>
      </c>
      <c r="I1648" s="12" t="str">
        <f>VLOOKUP(H1648,'[1]Species List'!A$2:I$202,2,0)</f>
        <v>Redtail Parrotfish</v>
      </c>
      <c r="J1648" s="38" t="str">
        <f>VLOOKUP(H1648,'Species List'!A$2:J$202,3,0)</f>
        <v>Sparisoma chrysopterum</v>
      </c>
      <c r="K1648" s="12" t="str">
        <f>VLOOKUP(H1648,'[1]Species List'!A$2:I$202,4,0)</f>
        <v>Scaridae</v>
      </c>
      <c r="L1648" s="38" t="str">
        <f>VLOOKUP(H1648,'Species List'!A$2:J$202,5,0)</f>
        <v>Herbivore</v>
      </c>
      <c r="M1648" s="60">
        <v>30</v>
      </c>
      <c r="N1648" s="60">
        <v>1</v>
      </c>
      <c r="O1648" s="60" t="s">
        <v>375</v>
      </c>
      <c r="P1648" s="44">
        <f>VLOOKUP(H1648,'Species List'!A$2:J$202,6,0)</f>
        <v>1.072E-2</v>
      </c>
      <c r="Q1648" s="44">
        <f>VLOOKUP(H1648,'Species List'!A$2:J$202,7,0)</f>
        <v>3.09</v>
      </c>
      <c r="R1648" s="44">
        <f>VLOOKUP(H1648,'Species List'!A$2:J$202,8,0)</f>
        <v>-3.0508999999999999</v>
      </c>
      <c r="S1648" s="44">
        <f>VLOOKUP(H1648,'Species List'!A$2:J$202,9,0)</f>
        <v>2.3191999999999999</v>
      </c>
      <c r="T1648" s="44">
        <f t="shared" si="177"/>
        <v>393.09675834124738</v>
      </c>
      <c r="U1648" s="88">
        <f t="shared" si="182"/>
        <v>494.35577733610052</v>
      </c>
      <c r="V1648" s="91">
        <f t="shared" si="183"/>
        <v>494.35577733610052</v>
      </c>
    </row>
    <row r="1649" spans="1:22" ht="16">
      <c r="A1649" s="35">
        <v>2019</v>
      </c>
      <c r="B1649" s="36">
        <v>43727</v>
      </c>
      <c r="C1649" s="12" t="s">
        <v>380</v>
      </c>
      <c r="D1649" s="12" t="s">
        <v>440</v>
      </c>
      <c r="E1649" s="12">
        <v>11</v>
      </c>
      <c r="F1649" s="37">
        <v>0.47708333333333303</v>
      </c>
      <c r="G1649" s="12">
        <v>33</v>
      </c>
      <c r="H1649" s="12" t="s">
        <v>277</v>
      </c>
      <c r="I1649" s="12" t="str">
        <f>VLOOKUP(H1649,'[1]Species List'!A$2:I$202,2,0)</f>
        <v>Queen Parrotfish</v>
      </c>
      <c r="J1649" s="38" t="str">
        <f>VLOOKUP(H1649,'Species List'!A$2:J$202,3,0)</f>
        <v>Scarus vetula</v>
      </c>
      <c r="K1649" s="12" t="str">
        <f>VLOOKUP(H1649,'[1]Species List'!A$2:I$202,4,0)</f>
        <v>Scaridae</v>
      </c>
      <c r="L1649" s="38" t="str">
        <f>VLOOKUP(H1649,'Species List'!A$2:J$202,5,0)</f>
        <v>Herbivore</v>
      </c>
      <c r="M1649" s="60">
        <v>33</v>
      </c>
      <c r="N1649" s="60">
        <v>2</v>
      </c>
      <c r="O1649" s="60" t="s">
        <v>369</v>
      </c>
      <c r="P1649" s="44">
        <f>VLOOKUP(H1649,'Species List'!A$2:J$202,6,0)</f>
        <v>1.38E-2</v>
      </c>
      <c r="Q1649" s="44">
        <f>VLOOKUP(H1649,'Species List'!A$2:J$202,7,0)</f>
        <v>3.03</v>
      </c>
      <c r="R1649" s="44">
        <f>VLOOKUP(H1649,'Species List'!A$2:J$202,8,0)</f>
        <v>-5.0162000000000004</v>
      </c>
      <c r="S1649" s="44">
        <f>VLOOKUP(H1649,'Species List'!A$2:J$202,9,0)</f>
        <v>3.1109</v>
      </c>
      <c r="T1649" s="44">
        <f t="shared" si="177"/>
        <v>550.77766968219782</v>
      </c>
      <c r="U1649" s="88">
        <f t="shared" si="182"/>
        <v>658.63531859738646</v>
      </c>
      <c r="V1649" s="91">
        <f t="shared" si="183"/>
        <v>1317.2706371947729</v>
      </c>
    </row>
    <row r="1650" spans="1:22" ht="16">
      <c r="A1650" s="35">
        <v>2019</v>
      </c>
      <c r="B1650" s="36">
        <v>43727</v>
      </c>
      <c r="C1650" s="12" t="s">
        <v>380</v>
      </c>
      <c r="D1650" s="12" t="s">
        <v>440</v>
      </c>
      <c r="E1650" s="12">
        <v>11</v>
      </c>
      <c r="F1650" s="37">
        <v>0.47708333333333303</v>
      </c>
      <c r="G1650" s="12">
        <v>33</v>
      </c>
      <c r="H1650" s="12" t="s">
        <v>237</v>
      </c>
      <c r="I1650" s="12" t="str">
        <f>VLOOKUP(H1650,'[1]Species List'!A$2:I$202,2,0)</f>
        <v>Blue Tang</v>
      </c>
      <c r="J1650" s="38" t="str">
        <f>VLOOKUP(H1650,'Species List'!A$2:J$202,3,0)</f>
        <v>Acanthurus coeruleus</v>
      </c>
      <c r="K1650" s="12" t="str">
        <f>VLOOKUP(H1650,'[1]Species List'!A$2:I$202,4,0)</f>
        <v>Acanthuridae</v>
      </c>
      <c r="L1650" s="38" t="str">
        <f>VLOOKUP(H1650,'Species List'!A$2:J$202,5,0)</f>
        <v>Herbivore</v>
      </c>
      <c r="M1650" s="60">
        <v>15</v>
      </c>
      <c r="N1650" s="60">
        <v>2</v>
      </c>
      <c r="O1650" s="60"/>
      <c r="P1650" s="44">
        <f>VLOOKUP(H1650,'Species List'!A$2:J$202,6,0)</f>
        <v>2.512E-2</v>
      </c>
      <c r="Q1650" s="44">
        <f>VLOOKUP(H1650,'Species List'!A$2:J$202,7,0)</f>
        <v>2.96</v>
      </c>
      <c r="R1650" s="44">
        <f>VLOOKUP(H1650,'Species List'!A$2:J$202,8,0)</f>
        <v>-2.8241999999999998</v>
      </c>
      <c r="S1650" s="44">
        <f>VLOOKUP(H1650,'Species List'!A$2:J$202,9,0)</f>
        <v>2.2637999999999998</v>
      </c>
      <c r="T1650" s="44">
        <f t="shared" si="177"/>
        <v>76.076366478829684</v>
      </c>
      <c r="U1650" s="88">
        <f t="shared" si="182"/>
        <v>126.48394196747614</v>
      </c>
      <c r="V1650" s="91">
        <f t="shared" si="183"/>
        <v>252.96788393495228</v>
      </c>
    </row>
    <row r="1651" spans="1:22" ht="16">
      <c r="A1651" s="35">
        <v>2019</v>
      </c>
      <c r="B1651" s="36">
        <v>43727</v>
      </c>
      <c r="C1651" s="12" t="s">
        <v>380</v>
      </c>
      <c r="D1651" s="12" t="s">
        <v>440</v>
      </c>
      <c r="E1651" s="12">
        <v>11</v>
      </c>
      <c r="F1651" s="37">
        <v>0.47708333333333303</v>
      </c>
      <c r="G1651" s="12">
        <v>33</v>
      </c>
      <c r="H1651" s="12" t="s">
        <v>302</v>
      </c>
      <c r="I1651" s="12" t="str">
        <f>VLOOKUP(H1651,'[1]Species List'!A$2:I$202,2,0)</f>
        <v>Stoplight Parrotfish</v>
      </c>
      <c r="J1651" s="38" t="str">
        <f>VLOOKUP(H1651,'Species List'!A$2:J$202,3,0)</f>
        <v>Sparisoma viride</v>
      </c>
      <c r="K1651" s="12" t="str">
        <f>VLOOKUP(H1651,'[1]Species List'!A$2:I$202,4,0)</f>
        <v>Scaridae</v>
      </c>
      <c r="L1651" s="38" t="str">
        <f>VLOOKUP(H1651,'Species List'!A$2:J$202,5,0)</f>
        <v>Herbivore</v>
      </c>
      <c r="M1651" s="60">
        <v>33</v>
      </c>
      <c r="N1651" s="60">
        <v>1</v>
      </c>
      <c r="O1651" s="60" t="s">
        <v>369</v>
      </c>
      <c r="P1651" s="44">
        <f>VLOOKUP(H1651,'Species List'!A$2:J$202,6,0)</f>
        <v>1.38E-2</v>
      </c>
      <c r="Q1651" s="44">
        <f>VLOOKUP(H1651,'Species List'!A$2:J$202,7,0)</f>
        <v>3.04</v>
      </c>
      <c r="R1651" s="44">
        <f>VLOOKUP(H1651,'Species List'!A$2:J$202,8,0)</f>
        <v>-4.4317000000000002</v>
      </c>
      <c r="S1651" s="44">
        <f>VLOOKUP(H1651,'Species List'!A$2:J$202,9,0)</f>
        <v>2.9051</v>
      </c>
      <c r="T1651" s="44">
        <f t="shared" si="177"/>
        <v>570.37628950044143</v>
      </c>
      <c r="U1651" s="88">
        <f t="shared" si="182"/>
        <v>767.06973304521671</v>
      </c>
      <c r="V1651" s="91">
        <f t="shared" si="183"/>
        <v>767.06973304521671</v>
      </c>
    </row>
    <row r="1652" spans="1:22" ht="16">
      <c r="A1652" s="35">
        <v>2019</v>
      </c>
      <c r="B1652" s="36">
        <v>43727</v>
      </c>
      <c r="C1652" s="12" t="s">
        <v>380</v>
      </c>
      <c r="D1652" s="12" t="s">
        <v>440</v>
      </c>
      <c r="E1652" s="12">
        <v>11</v>
      </c>
      <c r="F1652" s="37">
        <v>0.47708333333333303</v>
      </c>
      <c r="G1652" s="12">
        <v>33</v>
      </c>
      <c r="H1652" s="12" t="s">
        <v>247</v>
      </c>
      <c r="I1652" s="12" t="str">
        <f>VLOOKUP(H1652,'[1]Species List'!A$2:I$202,2,0)</f>
        <v>Creole Wrasse</v>
      </c>
      <c r="J1652" s="38" t="str">
        <f>VLOOKUP(H1652,'Species List'!A$2:J$202,3,0)</f>
        <v>Clepticus parrae</v>
      </c>
      <c r="K1652" s="12" t="str">
        <f>VLOOKUP(H1652,'[1]Species List'!A$2:I$202,4,0)</f>
        <v>Labridae</v>
      </c>
      <c r="L1652" s="38" t="str">
        <f>VLOOKUP(H1652,'Species List'!A$2:J$202,5,0)</f>
        <v>Planktivore</v>
      </c>
      <c r="M1652" s="60">
        <v>17</v>
      </c>
      <c r="N1652" s="60">
        <v>1</v>
      </c>
      <c r="O1652" s="60"/>
      <c r="P1652" s="44">
        <f>VLOOKUP(H1652,'Species List'!A$2:J$202,6,0)</f>
        <v>9.5499999999999995E-3</v>
      </c>
      <c r="Q1652" s="44">
        <f>VLOOKUP(H1652,'Species List'!A$2:J$202,7,0)</f>
        <v>3.05</v>
      </c>
      <c r="R1652" s="44" t="str">
        <f>VLOOKUP(H1652,'Species List'!A$2:J$202,8,0)</f>
        <v>NA</v>
      </c>
      <c r="S1652" s="44" t="str">
        <f>VLOOKUP(H1652,'Species List'!A$2:J$202,9,0)</f>
        <v>NA</v>
      </c>
      <c r="T1652" s="44">
        <f t="shared" si="177"/>
        <v>54.059569361574873</v>
      </c>
      <c r="U1652" s="87" t="s">
        <v>450</v>
      </c>
      <c r="V1652" s="91">
        <f t="shared" ref="V1652:V1661" si="184">N1652*T1652</f>
        <v>54.059569361574873</v>
      </c>
    </row>
    <row r="1653" spans="1:22" ht="16">
      <c r="A1653" s="35">
        <v>2019</v>
      </c>
      <c r="B1653" s="36">
        <v>43727</v>
      </c>
      <c r="C1653" s="12" t="s">
        <v>380</v>
      </c>
      <c r="D1653" s="12" t="s">
        <v>440</v>
      </c>
      <c r="E1653" s="12">
        <v>12</v>
      </c>
      <c r="F1653" s="37">
        <v>0.47708333333333303</v>
      </c>
      <c r="G1653" s="12">
        <v>33</v>
      </c>
      <c r="H1653" s="12" t="s">
        <v>225</v>
      </c>
      <c r="I1653" s="12" t="str">
        <f>VLOOKUP(H1653,'[1]Species List'!A$2:I$202,2,0)</f>
        <v>Bar Jack</v>
      </c>
      <c r="J1653" s="38" t="str">
        <f>VLOOKUP(H1653,'Species List'!A$2:J$202,3,0)</f>
        <v>Caranx ruber</v>
      </c>
      <c r="K1653" s="12" t="str">
        <f>VLOOKUP(H1653,'[1]Species List'!A$2:I$202,4,0)</f>
        <v>Carangidae</v>
      </c>
      <c r="L1653" s="38" t="str">
        <f>VLOOKUP(H1653,'Species List'!A$2:J$202,5,0)</f>
        <v>Carnivore</v>
      </c>
      <c r="M1653" s="60">
        <v>25</v>
      </c>
      <c r="N1653" s="60">
        <v>1</v>
      </c>
      <c r="O1653" s="60"/>
      <c r="P1653" s="44">
        <f>VLOOKUP(H1653,'Species List'!A$2:J$202,6,0)</f>
        <v>1.6979999999999999E-2</v>
      </c>
      <c r="Q1653" s="44">
        <f>VLOOKUP(H1653,'Species List'!A$2:J$202,7,0)</f>
        <v>2.95</v>
      </c>
      <c r="R1653" s="44" t="str">
        <f>VLOOKUP(H1653,'Species List'!A$2:J$202,8,0)</f>
        <v>NA</v>
      </c>
      <c r="S1653" s="44" t="str">
        <f>VLOOKUP(H1653,'Species List'!A$2:J$202,9,0)</f>
        <v>NA</v>
      </c>
      <c r="T1653" s="44">
        <f t="shared" si="177"/>
        <v>225.87112319379585</v>
      </c>
      <c r="U1653" s="87" t="s">
        <v>450</v>
      </c>
      <c r="V1653" s="91">
        <f t="shared" si="184"/>
        <v>225.87112319379585</v>
      </c>
    </row>
    <row r="1654" spans="1:22" ht="16">
      <c r="A1654" s="35">
        <v>2019</v>
      </c>
      <c r="B1654" s="36">
        <v>43727</v>
      </c>
      <c r="C1654" s="12" t="s">
        <v>380</v>
      </c>
      <c r="D1654" s="12" t="s">
        <v>440</v>
      </c>
      <c r="E1654" s="12">
        <v>12</v>
      </c>
      <c r="F1654" s="37">
        <v>0.47708333333333303</v>
      </c>
      <c r="G1654" s="12">
        <v>33</v>
      </c>
      <c r="H1654" s="12" t="s">
        <v>238</v>
      </c>
      <c r="I1654" s="12" t="str">
        <f>VLOOKUP(H1654,'[1]Species List'!A$2:I$202,2,0)</f>
        <v>Bluehead Wrasse</v>
      </c>
      <c r="J1654" s="38" t="str">
        <f>VLOOKUP(H1654,'Species List'!A$2:J$202,3,0)</f>
        <v>Thalassoma bifasciatum</v>
      </c>
      <c r="K1654" s="12" t="str">
        <f>VLOOKUP(H1654,'[1]Species List'!A$2:I$202,4,0)</f>
        <v>Labridae</v>
      </c>
      <c r="L1654" s="38" t="str">
        <f>VLOOKUP(H1654,'Species List'!A$2:J$202,5,0)</f>
        <v>Carnivore</v>
      </c>
      <c r="M1654" s="60">
        <v>6</v>
      </c>
      <c r="N1654" s="60">
        <v>3</v>
      </c>
      <c r="O1654" s="60"/>
      <c r="P1654" s="44">
        <f>VLOOKUP(H1654,'Species List'!A$2:J$202,6,0)</f>
        <v>8.9099999999999995E-3</v>
      </c>
      <c r="Q1654" s="44">
        <f>VLOOKUP(H1654,'Species List'!A$2:J$202,7,0)</f>
        <v>3.01</v>
      </c>
      <c r="R1654" s="44" t="str">
        <f>VLOOKUP(H1654,'Species List'!A$2:J$202,8,0)</f>
        <v>NA</v>
      </c>
      <c r="S1654" s="44" t="str">
        <f>VLOOKUP(H1654,'Species List'!A$2:J$202,9,0)</f>
        <v>NA</v>
      </c>
      <c r="T1654" s="44">
        <f t="shared" si="177"/>
        <v>1.9593542699963782</v>
      </c>
      <c r="U1654" s="87" t="s">
        <v>450</v>
      </c>
      <c r="V1654" s="91">
        <f t="shared" si="184"/>
        <v>5.8780628099891343</v>
      </c>
    </row>
    <row r="1655" spans="1:22" ht="16">
      <c r="A1655" s="35">
        <v>2019</v>
      </c>
      <c r="B1655" s="36">
        <v>43727</v>
      </c>
      <c r="C1655" s="12" t="s">
        <v>380</v>
      </c>
      <c r="D1655" s="12" t="s">
        <v>440</v>
      </c>
      <c r="E1655" s="12">
        <v>12</v>
      </c>
      <c r="F1655" s="37">
        <v>0.47708333333333303</v>
      </c>
      <c r="G1655" s="12">
        <v>33</v>
      </c>
      <c r="H1655" s="12" t="s">
        <v>348</v>
      </c>
      <c r="I1655" s="12" t="str">
        <f>VLOOKUP(H1655,'[1]Species List'!A$2:I$202,2,0)</f>
        <v>Atlantic trumpetfish</v>
      </c>
      <c r="J1655" s="38" t="str">
        <f>VLOOKUP(H1655,'Species List'!A$2:J$202,3,0)</f>
        <v>Aulostomus maculatus</v>
      </c>
      <c r="K1655" s="12" t="str">
        <f>VLOOKUP(H1655,'[1]Species List'!A$2:I$202,4,0)</f>
        <v>Aulostomidae</v>
      </c>
      <c r="L1655" s="38" t="str">
        <f>VLOOKUP(H1655,'Species List'!A$2:J$202,5,0)</f>
        <v>Carnivore</v>
      </c>
      <c r="M1655" s="60">
        <v>33</v>
      </c>
      <c r="N1655" s="60">
        <v>1</v>
      </c>
      <c r="O1655" s="60"/>
      <c r="P1655" s="44">
        <f>VLOOKUP(H1655,'Species List'!A$2:J$202,6,0)</f>
        <v>1E-4</v>
      </c>
      <c r="Q1655" s="44">
        <f>VLOOKUP(H1655,'Species List'!A$2:J$202,7,0)</f>
        <v>3.5539999999999998</v>
      </c>
      <c r="R1655" s="44" t="str">
        <f>VLOOKUP(H1655,'Species List'!A$2:J$202,8,0)</f>
        <v>NA</v>
      </c>
      <c r="S1655" s="44" t="str">
        <f>VLOOKUP(H1655,'Species List'!A$2:J$202,9,0)</f>
        <v>NA</v>
      </c>
      <c r="T1655" s="44">
        <f t="shared" si="177"/>
        <v>24.934378190632227</v>
      </c>
      <c r="U1655" s="87" t="s">
        <v>450</v>
      </c>
      <c r="V1655" s="91">
        <f t="shared" si="184"/>
        <v>24.934378190632227</v>
      </c>
    </row>
    <row r="1656" spans="1:22" ht="16">
      <c r="A1656" s="35">
        <v>2019</v>
      </c>
      <c r="B1656" s="36">
        <v>43727</v>
      </c>
      <c r="C1656" s="12" t="s">
        <v>380</v>
      </c>
      <c r="D1656" s="12" t="s">
        <v>440</v>
      </c>
      <c r="E1656" s="12">
        <v>12</v>
      </c>
      <c r="F1656" s="37">
        <v>0.47708333333333303</v>
      </c>
      <c r="G1656" s="12">
        <v>33</v>
      </c>
      <c r="H1656" s="12" t="s">
        <v>233</v>
      </c>
      <c r="I1656" s="12" t="str">
        <f>VLOOKUP(H1656,'[1]Species List'!A$2:I$202,2,0)</f>
        <v>Blackbar soldierfish</v>
      </c>
      <c r="J1656" s="38" t="str">
        <f>VLOOKUP(H1656,'Species List'!A$2:J$202,3,0)</f>
        <v xml:space="preserve">Myripristis jacobus </v>
      </c>
      <c r="K1656" s="12" t="str">
        <f>VLOOKUP(H1656,'[1]Species List'!A$2:I$202,4,0)</f>
        <v>Holocentridae</v>
      </c>
      <c r="L1656" s="38" t="str">
        <f>VLOOKUP(H1656,'Species List'!A$2:J$202,5,0)</f>
        <v>Carnivore</v>
      </c>
      <c r="M1656" s="60">
        <v>15</v>
      </c>
      <c r="N1656" s="60">
        <v>1</v>
      </c>
      <c r="O1656" s="60"/>
      <c r="P1656" s="44">
        <f>VLOOKUP(H1656,'Species List'!A$2:J$202,6,0)</f>
        <v>1.2019999999999999E-2</v>
      </c>
      <c r="Q1656" s="44">
        <f>VLOOKUP(H1656,'Species List'!A$2:J$202,7,0)</f>
        <v>3.06</v>
      </c>
      <c r="R1656" s="44" t="str">
        <f>VLOOKUP(H1656,'Species List'!A$2:J$202,8,0)</f>
        <v>NA</v>
      </c>
      <c r="S1656" s="44" t="str">
        <f>VLOOKUP(H1656,'Species List'!A$2:J$202,9,0)</f>
        <v>NA</v>
      </c>
      <c r="T1656" s="44">
        <f t="shared" si="177"/>
        <v>47.724756406775086</v>
      </c>
      <c r="U1656" s="87" t="s">
        <v>450</v>
      </c>
      <c r="V1656" s="91">
        <f t="shared" si="184"/>
        <v>47.724756406775086</v>
      </c>
    </row>
    <row r="1657" spans="1:22" ht="16">
      <c r="A1657" s="35">
        <v>2019</v>
      </c>
      <c r="B1657" s="36">
        <v>43727</v>
      </c>
      <c r="C1657" s="12" t="s">
        <v>380</v>
      </c>
      <c r="D1657" s="12" t="s">
        <v>440</v>
      </c>
      <c r="E1657" s="12">
        <v>12</v>
      </c>
      <c r="F1657" s="37">
        <v>0.47708333333333303</v>
      </c>
      <c r="G1657" s="12">
        <v>33</v>
      </c>
      <c r="H1657" s="12" t="s">
        <v>295</v>
      </c>
      <c r="I1657" s="12" t="str">
        <f>VLOOKUP(H1657,'[1]Species List'!A$2:I$202,2,0)</f>
        <v>Spanish Hogfish</v>
      </c>
      <c r="J1657" s="38" t="str">
        <f>VLOOKUP(H1657,'Species List'!A$2:J$202,3,0)</f>
        <v>Bodianus rufus</v>
      </c>
      <c r="K1657" s="12" t="str">
        <f>VLOOKUP(H1657,'[1]Species List'!A$2:I$202,4,0)</f>
        <v>Labridae</v>
      </c>
      <c r="L1657" s="38" t="str">
        <f>VLOOKUP(H1657,'Species List'!A$2:J$202,5,0)</f>
        <v>Carnivore</v>
      </c>
      <c r="M1657" s="64">
        <v>29</v>
      </c>
      <c r="N1657" s="60">
        <v>1</v>
      </c>
      <c r="O1657" s="60"/>
      <c r="P1657" s="44">
        <f>VLOOKUP(H1657,'Species List'!A$2:J$202,6,0)</f>
        <v>1.44E-2</v>
      </c>
      <c r="Q1657" s="44">
        <f>VLOOKUP(H1657,'Species List'!A$2:J$202,7,0)</f>
        <v>3.0531999999999999</v>
      </c>
      <c r="R1657" s="44" t="str">
        <f>VLOOKUP(H1657,'Species List'!A$2:J$202,8,0)</f>
        <v>NA</v>
      </c>
      <c r="S1657" s="44" t="str">
        <f>VLOOKUP(H1657,'Species List'!A$2:J$202,9,0)</f>
        <v>NA</v>
      </c>
      <c r="T1657" s="44">
        <f t="shared" si="177"/>
        <v>420.10326735691751</v>
      </c>
      <c r="U1657" s="87" t="s">
        <v>450</v>
      </c>
      <c r="V1657" s="91">
        <f t="shared" si="184"/>
        <v>420.10326735691751</v>
      </c>
    </row>
    <row r="1658" spans="1:22" ht="16">
      <c r="A1658" s="35">
        <v>2019</v>
      </c>
      <c r="B1658" s="36">
        <v>43727</v>
      </c>
      <c r="C1658" s="12" t="s">
        <v>380</v>
      </c>
      <c r="D1658" s="12" t="s">
        <v>440</v>
      </c>
      <c r="E1658" s="12">
        <v>12</v>
      </c>
      <c r="F1658" s="37">
        <v>0.47708333333333303</v>
      </c>
      <c r="G1658" s="12">
        <v>33</v>
      </c>
      <c r="H1658" s="12" t="s">
        <v>286</v>
      </c>
      <c r="I1658" s="12" t="str">
        <f>VLOOKUP(H1658,'[1]Species List'!A$2:I$202,2,0)</f>
        <v>Schoolmaster snapper</v>
      </c>
      <c r="J1658" s="38" t="str">
        <f>VLOOKUP(H1658,'Species List'!A$2:J$202,3,0)</f>
        <v>Lutjanus apodus</v>
      </c>
      <c r="K1658" s="12" t="str">
        <f>VLOOKUP(H1658,'[1]Species List'!A$2:I$202,4,0)</f>
        <v>Lutjanidae</v>
      </c>
      <c r="L1658" s="38" t="str">
        <f>VLOOKUP(H1658,'Species List'!A$2:J$202,5,0)</f>
        <v>Carnivore</v>
      </c>
      <c r="M1658" s="64">
        <v>33</v>
      </c>
      <c r="N1658" s="60">
        <v>2</v>
      </c>
      <c r="O1658" s="60"/>
      <c r="P1658" s="44">
        <f>VLOOKUP(H1658,'Species List'!A$2:J$202,6,0)</f>
        <v>1.413E-2</v>
      </c>
      <c r="Q1658" s="44">
        <f>VLOOKUP(H1658,'Species List'!A$2:J$202,7,0)</f>
        <v>2.98</v>
      </c>
      <c r="R1658" s="44" t="str">
        <f>VLOOKUP(H1658,'Species List'!A$2:J$202,8,0)</f>
        <v>NA</v>
      </c>
      <c r="S1658" s="44" t="str">
        <f>VLOOKUP(H1658,'Species List'!A$2:J$202,9,0)</f>
        <v>NA</v>
      </c>
      <c r="T1658" s="44">
        <f t="shared" si="177"/>
        <v>473.49315241480809</v>
      </c>
      <c r="U1658" s="87" t="s">
        <v>450</v>
      </c>
      <c r="V1658" s="91">
        <f t="shared" si="184"/>
        <v>946.98630482961619</v>
      </c>
    </row>
    <row r="1659" spans="1:22" ht="16">
      <c r="A1659" s="35">
        <v>2019</v>
      </c>
      <c r="B1659" s="36">
        <v>43727</v>
      </c>
      <c r="C1659" s="12" t="s">
        <v>380</v>
      </c>
      <c r="D1659" s="12" t="s">
        <v>440</v>
      </c>
      <c r="E1659" s="12">
        <v>12</v>
      </c>
      <c r="F1659" s="37">
        <v>0.47708333333333303</v>
      </c>
      <c r="G1659" s="12">
        <v>33</v>
      </c>
      <c r="H1659" s="12" t="s">
        <v>286</v>
      </c>
      <c r="I1659" s="12" t="str">
        <f>VLOOKUP(H1659,'[1]Species List'!A$2:I$202,2,0)</f>
        <v>Schoolmaster snapper</v>
      </c>
      <c r="J1659" s="38" t="str">
        <f>VLOOKUP(H1659,'Species List'!A$2:J$202,3,0)</f>
        <v>Lutjanus apodus</v>
      </c>
      <c r="K1659" s="12" t="str">
        <f>VLOOKUP(H1659,'[1]Species List'!A$2:I$202,4,0)</f>
        <v>Lutjanidae</v>
      </c>
      <c r="L1659" s="38" t="str">
        <f>VLOOKUP(H1659,'Species List'!A$2:J$202,5,0)</f>
        <v>Carnivore</v>
      </c>
      <c r="M1659" s="64">
        <v>40</v>
      </c>
      <c r="N1659" s="60">
        <v>1</v>
      </c>
      <c r="O1659" s="60"/>
      <c r="P1659" s="44">
        <f>VLOOKUP(H1659,'Species List'!A$2:J$202,6,0)</f>
        <v>1.413E-2</v>
      </c>
      <c r="Q1659" s="44">
        <f>VLOOKUP(H1659,'Species List'!A$2:J$202,7,0)</f>
        <v>2.98</v>
      </c>
      <c r="R1659" s="44" t="str">
        <f>VLOOKUP(H1659,'Species List'!A$2:J$202,8,0)</f>
        <v>NA</v>
      </c>
      <c r="S1659" s="44" t="str">
        <f>VLOOKUP(H1659,'Species List'!A$2:J$202,9,0)</f>
        <v>NA</v>
      </c>
      <c r="T1659" s="44">
        <f t="shared" si="177"/>
        <v>840.00319128069634</v>
      </c>
      <c r="U1659" s="87" t="s">
        <v>450</v>
      </c>
      <c r="V1659" s="91">
        <f t="shared" si="184"/>
        <v>840.00319128069634</v>
      </c>
    </row>
    <row r="1660" spans="1:22" ht="16">
      <c r="A1660" s="35">
        <v>2019</v>
      </c>
      <c r="B1660" s="36">
        <v>43727</v>
      </c>
      <c r="C1660" s="12" t="s">
        <v>380</v>
      </c>
      <c r="D1660" s="12" t="s">
        <v>440</v>
      </c>
      <c r="E1660" s="12">
        <v>12</v>
      </c>
      <c r="F1660" s="37">
        <v>0.47708333333333303</v>
      </c>
      <c r="G1660" s="12">
        <v>33</v>
      </c>
      <c r="H1660" s="12" t="s">
        <v>225</v>
      </c>
      <c r="I1660" s="12" t="str">
        <f>VLOOKUP(H1660,'[1]Species List'!A$2:I$202,2,0)</f>
        <v>Bar Jack</v>
      </c>
      <c r="J1660" s="38" t="str">
        <f>VLOOKUP(H1660,'Species List'!A$2:J$202,3,0)</f>
        <v>Caranx ruber</v>
      </c>
      <c r="K1660" s="12" t="str">
        <f>VLOOKUP(H1660,'[1]Species List'!A$2:I$202,4,0)</f>
        <v>Carangidae</v>
      </c>
      <c r="L1660" s="38" t="str">
        <f>VLOOKUP(H1660,'Species List'!A$2:J$202,5,0)</f>
        <v>Carnivore</v>
      </c>
      <c r="M1660" s="64">
        <v>30</v>
      </c>
      <c r="N1660" s="60">
        <v>2</v>
      </c>
      <c r="O1660" s="60"/>
      <c r="P1660" s="44">
        <f>VLOOKUP(H1660,'Species List'!A$2:J$202,6,0)</f>
        <v>1.6979999999999999E-2</v>
      </c>
      <c r="Q1660" s="44">
        <f>VLOOKUP(H1660,'Species List'!A$2:J$202,7,0)</f>
        <v>2.95</v>
      </c>
      <c r="R1660" s="44" t="str">
        <f>VLOOKUP(H1660,'Species List'!A$2:J$202,8,0)</f>
        <v>NA</v>
      </c>
      <c r="S1660" s="44" t="str">
        <f>VLOOKUP(H1660,'Species List'!A$2:J$202,9,0)</f>
        <v>NA</v>
      </c>
      <c r="T1660" s="44">
        <f t="shared" si="177"/>
        <v>386.76341595253263</v>
      </c>
      <c r="U1660" s="87" t="s">
        <v>450</v>
      </c>
      <c r="V1660" s="91">
        <f t="shared" si="184"/>
        <v>773.52683190506525</v>
      </c>
    </row>
    <row r="1661" spans="1:22" ht="16">
      <c r="A1661" s="35">
        <v>2019</v>
      </c>
      <c r="B1661" s="36">
        <v>43727</v>
      </c>
      <c r="C1661" s="12" t="s">
        <v>380</v>
      </c>
      <c r="D1661" s="12" t="s">
        <v>440</v>
      </c>
      <c r="E1661" s="12">
        <v>12</v>
      </c>
      <c r="F1661" s="37">
        <v>0.47708333333333303</v>
      </c>
      <c r="G1661" s="12">
        <v>33</v>
      </c>
      <c r="H1661" s="12" t="s">
        <v>251</v>
      </c>
      <c r="I1661" s="12" t="str">
        <f>VLOOKUP(H1661,'[1]Species List'!A$2:I$202,2,0)</f>
        <v>Foureye Butterflyfish</v>
      </c>
      <c r="J1661" s="38" t="str">
        <f>VLOOKUP(H1661,'Species List'!A$2:J$202,3,0)</f>
        <v>Chaetodon capistratus</v>
      </c>
      <c r="K1661" s="12" t="str">
        <f>VLOOKUP(H1661,'[1]Species List'!A$2:I$202,4,0)</f>
        <v>Chaetodontidae</v>
      </c>
      <c r="L1661" s="38" t="str">
        <f>VLOOKUP(H1661,'Species List'!A$2:J$202,5,0)</f>
        <v>Carnivore</v>
      </c>
      <c r="M1661" s="64">
        <v>15</v>
      </c>
      <c r="N1661" s="60">
        <v>1</v>
      </c>
      <c r="O1661" s="60"/>
      <c r="P1661" s="44">
        <f>VLOOKUP(H1661,'Species List'!A$2:J$202,6,0)</f>
        <v>2.512E-2</v>
      </c>
      <c r="Q1661" s="44">
        <f>VLOOKUP(H1661,'Species List'!A$2:J$202,7,0)</f>
        <v>3.1</v>
      </c>
      <c r="R1661" s="44" t="str">
        <f>VLOOKUP(H1661,'Species List'!A$2:J$202,8,0)</f>
        <v>NA</v>
      </c>
      <c r="S1661" s="44" t="str">
        <f>VLOOKUP(H1661,'Species List'!A$2:J$202,9,0)</f>
        <v>NA</v>
      </c>
      <c r="T1661" s="44">
        <f t="shared" si="177"/>
        <v>111.14822668531008</v>
      </c>
      <c r="U1661" s="87" t="s">
        <v>450</v>
      </c>
      <c r="V1661" s="91">
        <f t="shared" si="184"/>
        <v>111.14822668531008</v>
      </c>
    </row>
    <row r="1662" spans="1:22" ht="16">
      <c r="A1662" s="35">
        <v>2019</v>
      </c>
      <c r="B1662" s="36">
        <v>43727</v>
      </c>
      <c r="C1662" s="12" t="s">
        <v>380</v>
      </c>
      <c r="D1662" s="12" t="s">
        <v>440</v>
      </c>
      <c r="E1662" s="12">
        <v>12</v>
      </c>
      <c r="F1662" s="37">
        <v>0.47708333333333303</v>
      </c>
      <c r="G1662" s="12">
        <v>33</v>
      </c>
      <c r="H1662" s="12" t="s">
        <v>237</v>
      </c>
      <c r="I1662" s="12" t="str">
        <f>VLOOKUP(H1662,'[1]Species List'!A$2:I$202,2,0)</f>
        <v>Blue Tang</v>
      </c>
      <c r="J1662" s="38" t="str">
        <f>VLOOKUP(H1662,'Species List'!A$2:J$202,3,0)</f>
        <v>Acanthurus coeruleus</v>
      </c>
      <c r="K1662" s="12" t="str">
        <f>VLOOKUP(H1662,'[1]Species List'!A$2:I$202,4,0)</f>
        <v>Acanthuridae</v>
      </c>
      <c r="L1662" s="38" t="str">
        <f>VLOOKUP(H1662,'Species List'!A$2:J$202,5,0)</f>
        <v>Herbivore</v>
      </c>
      <c r="M1662" s="60">
        <v>20</v>
      </c>
      <c r="N1662" s="60">
        <v>1</v>
      </c>
      <c r="O1662" s="60"/>
      <c r="P1662" s="44">
        <f>VLOOKUP(H1662,'Species List'!A$2:J$202,6,0)</f>
        <v>2.512E-2</v>
      </c>
      <c r="Q1662" s="44">
        <f>VLOOKUP(H1662,'Species List'!A$2:J$202,7,0)</f>
        <v>2.96</v>
      </c>
      <c r="R1662" s="44">
        <f>VLOOKUP(H1662,'Species List'!A$2:J$202,8,0)</f>
        <v>-2.8241999999999998</v>
      </c>
      <c r="S1662" s="44">
        <f>VLOOKUP(H1662,'Species List'!A$2:J$202,9,0)</f>
        <v>2.2637999999999998</v>
      </c>
      <c r="T1662" s="44">
        <f t="shared" si="177"/>
        <v>178.26595997942468</v>
      </c>
      <c r="U1662" s="88">
        <f t="shared" ref="U1662:U1671" si="185">10^(R1662+(S1662*LOG(M1662*10)))</f>
        <v>242.58933511332035</v>
      </c>
      <c r="V1662" s="91">
        <f t="shared" ref="V1662:V1671" si="186">N1662*U1662</f>
        <v>242.58933511332035</v>
      </c>
    </row>
    <row r="1663" spans="1:22" ht="16">
      <c r="A1663" s="35">
        <v>2019</v>
      </c>
      <c r="B1663" s="36">
        <v>43727</v>
      </c>
      <c r="C1663" s="12" t="s">
        <v>380</v>
      </c>
      <c r="D1663" s="12" t="s">
        <v>440</v>
      </c>
      <c r="E1663" s="12">
        <v>12</v>
      </c>
      <c r="F1663" s="37">
        <v>0.47708333333333303</v>
      </c>
      <c r="G1663" s="12">
        <v>33</v>
      </c>
      <c r="H1663" s="12" t="s">
        <v>274</v>
      </c>
      <c r="I1663" s="12" t="str">
        <f>VLOOKUP(H1663,'[1]Species List'!A$2:I$202,2,0)</f>
        <v>Princess Parrotfish</v>
      </c>
      <c r="J1663" s="38" t="str">
        <f>VLOOKUP(H1663,'Species List'!A$2:J$202,3,0)</f>
        <v>Scarus taeniopterus</v>
      </c>
      <c r="K1663" s="12" t="str">
        <f>VLOOKUP(H1663,'[1]Species List'!A$2:I$202,4,0)</f>
        <v>Scaridae</v>
      </c>
      <c r="L1663" s="38" t="str">
        <f>VLOOKUP(H1663,'Species List'!A$2:J$202,5,0)</f>
        <v>Herbivore</v>
      </c>
      <c r="M1663" s="60">
        <v>20</v>
      </c>
      <c r="N1663" s="60">
        <v>1</v>
      </c>
      <c r="O1663" s="60" t="s">
        <v>368</v>
      </c>
      <c r="P1663" s="44">
        <f>VLOOKUP(H1663,'Species List'!A$2:J$202,6,0)</f>
        <v>3.3500000000000002E-2</v>
      </c>
      <c r="Q1663" s="44">
        <f>VLOOKUP(H1663,'Species List'!A$2:J$202,7,0)</f>
        <v>2.7086000000000001</v>
      </c>
      <c r="R1663" s="44">
        <f>VLOOKUP(H1663,'Species List'!A$2:J$202,8,0)</f>
        <v>-3.2256999999999998</v>
      </c>
      <c r="S1663" s="44">
        <f>VLOOKUP(H1663,'Species List'!A$2:J$202,9,0)</f>
        <v>2.3852000000000002</v>
      </c>
      <c r="T1663" s="44">
        <f t="shared" si="177"/>
        <v>111.94756544450011</v>
      </c>
      <c r="U1663" s="88">
        <f t="shared" si="185"/>
        <v>183.11197449783583</v>
      </c>
      <c r="V1663" s="91">
        <f t="shared" si="186"/>
        <v>183.11197449783583</v>
      </c>
    </row>
    <row r="1664" spans="1:22" ht="16">
      <c r="A1664" s="35">
        <v>2019</v>
      </c>
      <c r="B1664" s="36">
        <v>43727</v>
      </c>
      <c r="C1664" s="12" t="s">
        <v>380</v>
      </c>
      <c r="D1664" s="12" t="s">
        <v>440</v>
      </c>
      <c r="E1664" s="12">
        <v>12</v>
      </c>
      <c r="F1664" s="37">
        <v>0.47708333333333303</v>
      </c>
      <c r="G1664" s="12">
        <v>33</v>
      </c>
      <c r="H1664" s="12" t="s">
        <v>277</v>
      </c>
      <c r="I1664" s="12" t="str">
        <f>VLOOKUP(H1664,'[1]Species List'!A$2:I$202,2,0)</f>
        <v>Queen Parrotfish</v>
      </c>
      <c r="J1664" s="38" t="str">
        <f>VLOOKUP(H1664,'Species List'!A$2:J$202,3,0)</f>
        <v>Scarus vetula</v>
      </c>
      <c r="K1664" s="12" t="str">
        <f>VLOOKUP(H1664,'[1]Species List'!A$2:I$202,4,0)</f>
        <v>Scaridae</v>
      </c>
      <c r="L1664" s="38" t="str">
        <f>VLOOKUP(H1664,'Species List'!A$2:J$202,5,0)</f>
        <v>Herbivore</v>
      </c>
      <c r="M1664" s="60">
        <v>23</v>
      </c>
      <c r="N1664" s="60">
        <v>3</v>
      </c>
      <c r="O1664" s="60" t="s">
        <v>368</v>
      </c>
      <c r="P1664" s="44">
        <f>VLOOKUP(H1664,'Species List'!A$2:J$202,6,0)</f>
        <v>1.38E-2</v>
      </c>
      <c r="Q1664" s="44">
        <f>VLOOKUP(H1664,'Species List'!A$2:J$202,7,0)</f>
        <v>3.03</v>
      </c>
      <c r="R1664" s="44">
        <f>VLOOKUP(H1664,'Species List'!A$2:J$202,8,0)</f>
        <v>-5.0162000000000004</v>
      </c>
      <c r="S1664" s="44">
        <f>VLOOKUP(H1664,'Species List'!A$2:J$202,9,0)</f>
        <v>3.1109</v>
      </c>
      <c r="T1664" s="44">
        <f t="shared" si="177"/>
        <v>184.46519255545186</v>
      </c>
      <c r="U1664" s="88">
        <f t="shared" si="185"/>
        <v>214.23929230422809</v>
      </c>
      <c r="V1664" s="91">
        <f t="shared" si="186"/>
        <v>642.71787691268423</v>
      </c>
    </row>
    <row r="1665" spans="1:22" ht="16">
      <c r="A1665" s="35">
        <v>2019</v>
      </c>
      <c r="B1665" s="36">
        <v>43727</v>
      </c>
      <c r="C1665" s="12" t="s">
        <v>380</v>
      </c>
      <c r="D1665" s="12" t="s">
        <v>440</v>
      </c>
      <c r="E1665" s="12">
        <v>12</v>
      </c>
      <c r="F1665" s="37">
        <v>0.47708333333333303</v>
      </c>
      <c r="G1665" s="12">
        <v>33</v>
      </c>
      <c r="H1665" s="12" t="s">
        <v>302</v>
      </c>
      <c r="I1665" s="12" t="str">
        <f>VLOOKUP(H1665,'[1]Species List'!A$2:I$202,2,0)</f>
        <v>Stoplight Parrotfish</v>
      </c>
      <c r="J1665" s="38" t="str">
        <f>VLOOKUP(H1665,'Species List'!A$2:J$202,3,0)</f>
        <v>Sparisoma viride</v>
      </c>
      <c r="K1665" s="12" t="str">
        <f>VLOOKUP(H1665,'[1]Species List'!A$2:I$202,4,0)</f>
        <v>Scaridae</v>
      </c>
      <c r="L1665" s="38" t="str">
        <f>VLOOKUP(H1665,'Species List'!A$2:J$202,5,0)</f>
        <v>Herbivore</v>
      </c>
      <c r="M1665" s="60">
        <v>21</v>
      </c>
      <c r="N1665" s="60">
        <v>2</v>
      </c>
      <c r="O1665" s="60" t="s">
        <v>375</v>
      </c>
      <c r="P1665" s="44">
        <f>VLOOKUP(H1665,'Species List'!A$2:J$202,6,0)</f>
        <v>1.38E-2</v>
      </c>
      <c r="Q1665" s="44">
        <f>VLOOKUP(H1665,'Species List'!A$2:J$202,7,0)</f>
        <v>3.04</v>
      </c>
      <c r="R1665" s="44">
        <f>VLOOKUP(H1665,'Species List'!A$2:J$202,8,0)</f>
        <v>-4.4317000000000002</v>
      </c>
      <c r="S1665" s="44">
        <f>VLOOKUP(H1665,'Species List'!A$2:J$202,9,0)</f>
        <v>2.9051</v>
      </c>
      <c r="T1665" s="44">
        <f t="shared" si="177"/>
        <v>144.35297620307892</v>
      </c>
      <c r="U1665" s="88">
        <f t="shared" si="185"/>
        <v>206.33802681991546</v>
      </c>
      <c r="V1665" s="91">
        <f t="shared" si="186"/>
        <v>412.67605363983091</v>
      </c>
    </row>
    <row r="1666" spans="1:22" ht="16">
      <c r="A1666" s="35">
        <v>2019</v>
      </c>
      <c r="B1666" s="36">
        <v>43727</v>
      </c>
      <c r="C1666" s="12" t="s">
        <v>380</v>
      </c>
      <c r="D1666" s="12" t="s">
        <v>440</v>
      </c>
      <c r="E1666" s="12">
        <v>12</v>
      </c>
      <c r="F1666" s="37">
        <v>0.47708333333333303</v>
      </c>
      <c r="G1666" s="12">
        <v>33</v>
      </c>
      <c r="H1666" s="12" t="s">
        <v>277</v>
      </c>
      <c r="I1666" s="12" t="str">
        <f>VLOOKUP(H1666,'[1]Species List'!A$2:I$202,2,0)</f>
        <v>Queen Parrotfish</v>
      </c>
      <c r="J1666" s="38" t="str">
        <f>VLOOKUP(H1666,'Species List'!A$2:J$202,3,0)</f>
        <v>Scarus vetula</v>
      </c>
      <c r="K1666" s="12" t="str">
        <f>VLOOKUP(H1666,'[1]Species List'!A$2:I$202,4,0)</f>
        <v>Scaridae</v>
      </c>
      <c r="L1666" s="38" t="str">
        <f>VLOOKUP(H1666,'Species List'!A$2:J$202,5,0)</f>
        <v>Herbivore</v>
      </c>
      <c r="M1666" s="64">
        <v>20</v>
      </c>
      <c r="N1666" s="60">
        <v>2</v>
      </c>
      <c r="O1666" s="60" t="s">
        <v>368</v>
      </c>
      <c r="P1666" s="44">
        <f>VLOOKUP(H1666,'Species List'!A$2:J$202,6,0)</f>
        <v>1.38E-2</v>
      </c>
      <c r="Q1666" s="44">
        <f>VLOOKUP(H1666,'Species List'!A$2:J$202,7,0)</f>
        <v>3.03</v>
      </c>
      <c r="R1666" s="44">
        <f>VLOOKUP(H1666,'Species List'!A$2:J$202,8,0)</f>
        <v>-5.0162000000000004</v>
      </c>
      <c r="S1666" s="44">
        <f>VLOOKUP(H1666,'Species List'!A$2:J$202,9,0)</f>
        <v>3.1109</v>
      </c>
      <c r="T1666" s="44">
        <f t="shared" ref="T1666:T1729" si="187">P1666*M1666^Q1666</f>
        <v>120.7813760748945</v>
      </c>
      <c r="U1666" s="88">
        <f t="shared" si="185"/>
        <v>138.69928220116935</v>
      </c>
      <c r="V1666" s="91">
        <f t="shared" si="186"/>
        <v>277.39856440233871</v>
      </c>
    </row>
    <row r="1667" spans="1:22" ht="16">
      <c r="A1667" s="35">
        <v>2019</v>
      </c>
      <c r="B1667" s="36">
        <v>43727</v>
      </c>
      <c r="C1667" s="12" t="s">
        <v>380</v>
      </c>
      <c r="D1667" s="12" t="s">
        <v>440</v>
      </c>
      <c r="E1667" s="12">
        <v>12</v>
      </c>
      <c r="F1667" s="37">
        <v>0.47708333333333303</v>
      </c>
      <c r="G1667" s="12">
        <v>33</v>
      </c>
      <c r="H1667" s="12" t="s">
        <v>302</v>
      </c>
      <c r="I1667" s="12" t="str">
        <f>VLOOKUP(H1667,'[1]Species List'!A$2:I$202,2,0)</f>
        <v>Stoplight Parrotfish</v>
      </c>
      <c r="J1667" s="38" t="str">
        <f>VLOOKUP(H1667,'Species List'!A$2:J$202,3,0)</f>
        <v>Sparisoma viride</v>
      </c>
      <c r="K1667" s="12" t="str">
        <f>VLOOKUP(H1667,'[1]Species List'!A$2:I$202,4,0)</f>
        <v>Scaridae</v>
      </c>
      <c r="L1667" s="38" t="str">
        <f>VLOOKUP(H1667,'Species List'!A$2:J$202,5,0)</f>
        <v>Herbivore</v>
      </c>
      <c r="M1667" s="64">
        <v>17</v>
      </c>
      <c r="N1667" s="60">
        <v>1</v>
      </c>
      <c r="O1667" s="60" t="s">
        <v>375</v>
      </c>
      <c r="P1667" s="44">
        <f>VLOOKUP(H1667,'Species List'!A$2:J$202,6,0)</f>
        <v>1.38E-2</v>
      </c>
      <c r="Q1667" s="44">
        <f>VLOOKUP(H1667,'Species List'!A$2:J$202,7,0)</f>
        <v>3.04</v>
      </c>
      <c r="R1667" s="44">
        <f>VLOOKUP(H1667,'Species List'!A$2:J$202,8,0)</f>
        <v>-4.4317000000000002</v>
      </c>
      <c r="S1667" s="44">
        <f>VLOOKUP(H1667,'Species List'!A$2:J$202,9,0)</f>
        <v>2.9051</v>
      </c>
      <c r="T1667" s="44">
        <f t="shared" si="187"/>
        <v>75.935316492400261</v>
      </c>
      <c r="U1667" s="88">
        <f t="shared" si="185"/>
        <v>111.68045161684626</v>
      </c>
      <c r="V1667" s="91">
        <f t="shared" si="186"/>
        <v>111.68045161684626</v>
      </c>
    </row>
    <row r="1668" spans="1:22" ht="16">
      <c r="A1668" s="35">
        <v>2019</v>
      </c>
      <c r="B1668" s="36">
        <v>43727</v>
      </c>
      <c r="C1668" s="12" t="s">
        <v>380</v>
      </c>
      <c r="D1668" s="12" t="s">
        <v>440</v>
      </c>
      <c r="E1668" s="12">
        <v>12</v>
      </c>
      <c r="F1668" s="37">
        <v>0.47708333333333303</v>
      </c>
      <c r="G1668" s="12">
        <v>33</v>
      </c>
      <c r="H1668" s="12" t="s">
        <v>277</v>
      </c>
      <c r="I1668" s="12" t="str">
        <f>VLOOKUP(H1668,'[1]Species List'!A$2:I$202,2,0)</f>
        <v>Queen Parrotfish</v>
      </c>
      <c r="J1668" s="38" t="str">
        <f>VLOOKUP(H1668,'Species List'!A$2:J$202,3,0)</f>
        <v>Scarus vetula</v>
      </c>
      <c r="K1668" s="12" t="str">
        <f>VLOOKUP(H1668,'[1]Species List'!A$2:I$202,4,0)</f>
        <v>Scaridae</v>
      </c>
      <c r="L1668" s="38" t="str">
        <f>VLOOKUP(H1668,'Species List'!A$2:J$202,5,0)</f>
        <v>Herbivore</v>
      </c>
      <c r="M1668" s="64">
        <v>30</v>
      </c>
      <c r="N1668" s="60">
        <v>2</v>
      </c>
      <c r="O1668" s="60" t="s">
        <v>368</v>
      </c>
      <c r="P1668" s="44">
        <f>VLOOKUP(H1668,'Species List'!A$2:J$202,6,0)</f>
        <v>1.38E-2</v>
      </c>
      <c r="Q1668" s="44">
        <f>VLOOKUP(H1668,'Species List'!A$2:J$202,7,0)</f>
        <v>3.03</v>
      </c>
      <c r="R1668" s="44">
        <f>VLOOKUP(H1668,'Species List'!A$2:J$202,8,0)</f>
        <v>-5.0162000000000004</v>
      </c>
      <c r="S1668" s="44">
        <f>VLOOKUP(H1668,'Species List'!A$2:J$202,9,0)</f>
        <v>3.1109</v>
      </c>
      <c r="T1668" s="44">
        <f t="shared" si="187"/>
        <v>412.62590342031763</v>
      </c>
      <c r="U1668" s="88">
        <f t="shared" si="185"/>
        <v>489.6395738782121</v>
      </c>
      <c r="V1668" s="91">
        <f t="shared" si="186"/>
        <v>979.27914775642421</v>
      </c>
    </row>
    <row r="1669" spans="1:22" ht="16">
      <c r="A1669" s="35">
        <v>2019</v>
      </c>
      <c r="B1669" s="36">
        <v>43727</v>
      </c>
      <c r="C1669" s="12" t="s">
        <v>380</v>
      </c>
      <c r="D1669" s="12" t="s">
        <v>440</v>
      </c>
      <c r="E1669" s="12">
        <v>12</v>
      </c>
      <c r="F1669" s="37">
        <v>0.47708333333333303</v>
      </c>
      <c r="G1669" s="12">
        <v>33</v>
      </c>
      <c r="H1669" s="12" t="s">
        <v>302</v>
      </c>
      <c r="I1669" s="12" t="str">
        <f>VLOOKUP(H1669,'[1]Species List'!A$2:I$202,2,0)</f>
        <v>Stoplight Parrotfish</v>
      </c>
      <c r="J1669" s="38" t="str">
        <f>VLOOKUP(H1669,'Species List'!A$2:J$202,3,0)</f>
        <v>Sparisoma viride</v>
      </c>
      <c r="K1669" s="12" t="str">
        <f>VLOOKUP(H1669,'[1]Species List'!A$2:I$202,4,0)</f>
        <v>Scaridae</v>
      </c>
      <c r="L1669" s="38" t="str">
        <f>VLOOKUP(H1669,'Species List'!A$2:J$202,5,0)</f>
        <v>Herbivore</v>
      </c>
      <c r="M1669" s="64">
        <v>37</v>
      </c>
      <c r="N1669" s="60">
        <v>1</v>
      </c>
      <c r="O1669" s="60" t="s">
        <v>441</v>
      </c>
      <c r="P1669" s="44">
        <f>VLOOKUP(H1669,'Species List'!A$2:J$202,6,0)</f>
        <v>1.38E-2</v>
      </c>
      <c r="Q1669" s="44">
        <f>VLOOKUP(H1669,'Species List'!A$2:J$202,7,0)</f>
        <v>3.04</v>
      </c>
      <c r="R1669" s="44">
        <f>VLOOKUP(H1669,'Species List'!A$2:J$202,8,0)</f>
        <v>-4.4317000000000002</v>
      </c>
      <c r="S1669" s="44">
        <f>VLOOKUP(H1669,'Species List'!A$2:J$202,9,0)</f>
        <v>2.9051</v>
      </c>
      <c r="T1669" s="44">
        <f t="shared" si="187"/>
        <v>807.62978579086393</v>
      </c>
      <c r="U1669" s="88">
        <f t="shared" si="185"/>
        <v>1069.5050229565832</v>
      </c>
      <c r="V1669" s="91">
        <f t="shared" si="186"/>
        <v>1069.5050229565832</v>
      </c>
    </row>
    <row r="1670" spans="1:22" ht="16">
      <c r="A1670" s="35">
        <v>2019</v>
      </c>
      <c r="B1670" s="36">
        <v>43727</v>
      </c>
      <c r="C1670" s="12" t="s">
        <v>380</v>
      </c>
      <c r="D1670" s="12" t="s">
        <v>440</v>
      </c>
      <c r="E1670" s="12">
        <v>12</v>
      </c>
      <c r="F1670" s="37">
        <v>0.47708333333333303</v>
      </c>
      <c r="G1670" s="12">
        <v>33</v>
      </c>
      <c r="H1670" s="12" t="s">
        <v>237</v>
      </c>
      <c r="I1670" s="12" t="str">
        <f>VLOOKUP(H1670,'[1]Species List'!A$2:I$202,2,0)</f>
        <v>Blue Tang</v>
      </c>
      <c r="J1670" s="38" t="str">
        <f>VLOOKUP(H1670,'Species List'!A$2:J$202,3,0)</f>
        <v>Acanthurus coeruleus</v>
      </c>
      <c r="K1670" s="12" t="str">
        <f>VLOOKUP(H1670,'[1]Species List'!A$2:I$202,4,0)</f>
        <v>Acanthuridae</v>
      </c>
      <c r="L1670" s="38" t="str">
        <f>VLOOKUP(H1670,'Species List'!A$2:J$202,5,0)</f>
        <v>Herbivore</v>
      </c>
      <c r="M1670" s="64">
        <v>17</v>
      </c>
      <c r="N1670" s="60">
        <v>2</v>
      </c>
      <c r="O1670" s="60"/>
      <c r="P1670" s="44">
        <f>VLOOKUP(H1670,'Species List'!A$2:J$202,6,0)</f>
        <v>2.512E-2</v>
      </c>
      <c r="Q1670" s="44">
        <f>VLOOKUP(H1670,'Species List'!A$2:J$202,7,0)</f>
        <v>2.96</v>
      </c>
      <c r="R1670" s="44">
        <f>VLOOKUP(H1670,'Species List'!A$2:J$202,8,0)</f>
        <v>-2.8241999999999998</v>
      </c>
      <c r="S1670" s="44">
        <f>VLOOKUP(H1670,'Species List'!A$2:J$202,9,0)</f>
        <v>2.2637999999999998</v>
      </c>
      <c r="T1670" s="44">
        <f t="shared" si="187"/>
        <v>110.19158812752735</v>
      </c>
      <c r="U1670" s="88">
        <f t="shared" si="185"/>
        <v>167.91529942216221</v>
      </c>
      <c r="V1670" s="91">
        <f t="shared" si="186"/>
        <v>335.83059884432441</v>
      </c>
    </row>
    <row r="1671" spans="1:22" ht="16">
      <c r="A1671" s="35">
        <v>2019</v>
      </c>
      <c r="B1671" s="36">
        <v>43727</v>
      </c>
      <c r="C1671" s="12" t="s">
        <v>380</v>
      </c>
      <c r="D1671" s="12" t="s">
        <v>440</v>
      </c>
      <c r="E1671" s="12">
        <v>12</v>
      </c>
      <c r="F1671" s="37">
        <v>0.47708333333333303</v>
      </c>
      <c r="G1671" s="12">
        <v>33</v>
      </c>
      <c r="H1671" s="12" t="s">
        <v>274</v>
      </c>
      <c r="I1671" s="12" t="str">
        <f>VLOOKUP(H1671,'[1]Species List'!A$2:I$202,2,0)</f>
        <v>Princess Parrotfish</v>
      </c>
      <c r="J1671" s="38" t="str">
        <f>VLOOKUP(H1671,'Species List'!A$2:J$202,3,0)</f>
        <v>Scarus taeniopterus</v>
      </c>
      <c r="K1671" s="12" t="str">
        <f>VLOOKUP(H1671,'[1]Species List'!A$2:I$202,4,0)</f>
        <v>Scaridae</v>
      </c>
      <c r="L1671" s="38" t="str">
        <f>VLOOKUP(H1671,'Species List'!A$2:J$202,5,0)</f>
        <v>Herbivore</v>
      </c>
      <c r="M1671" s="64">
        <v>31</v>
      </c>
      <c r="N1671" s="60">
        <v>1</v>
      </c>
      <c r="O1671" s="60" t="s">
        <v>369</v>
      </c>
      <c r="P1671" s="44">
        <f>VLOOKUP(H1671,'Species List'!A$2:J$202,6,0)</f>
        <v>3.3500000000000002E-2</v>
      </c>
      <c r="Q1671" s="44">
        <f>VLOOKUP(H1671,'Species List'!A$2:J$202,7,0)</f>
        <v>2.7086000000000001</v>
      </c>
      <c r="R1671" s="44">
        <f>VLOOKUP(H1671,'Species List'!A$2:J$202,8,0)</f>
        <v>-3.2256999999999998</v>
      </c>
      <c r="S1671" s="44">
        <f>VLOOKUP(H1671,'Species List'!A$2:J$202,9,0)</f>
        <v>2.3852000000000002</v>
      </c>
      <c r="T1671" s="44">
        <f t="shared" si="187"/>
        <v>366.89947553741325</v>
      </c>
      <c r="U1671" s="88">
        <f t="shared" si="185"/>
        <v>520.82990445609448</v>
      </c>
      <c r="V1671" s="91">
        <f t="shared" si="186"/>
        <v>520.82990445609448</v>
      </c>
    </row>
    <row r="1672" spans="1:22" ht="16">
      <c r="A1672" s="35">
        <v>2019</v>
      </c>
      <c r="B1672" s="36">
        <v>43727</v>
      </c>
      <c r="C1672" s="12" t="s">
        <v>380</v>
      </c>
      <c r="D1672" s="12" t="s">
        <v>440</v>
      </c>
      <c r="E1672" s="12">
        <v>12</v>
      </c>
      <c r="F1672" s="37">
        <v>0.47708333333333303</v>
      </c>
      <c r="G1672" s="12">
        <v>33</v>
      </c>
      <c r="H1672" s="12" t="s">
        <v>282</v>
      </c>
      <c r="I1672" s="12" t="str">
        <f>VLOOKUP(H1672,'[1]Species List'!A$2:I$202,2,0)</f>
        <v>Rock Beauty</v>
      </c>
      <c r="J1672" s="38" t="str">
        <f>VLOOKUP(H1672,'Species List'!A$2:J$202,3,0)</f>
        <v>Holacanthus tricolour</v>
      </c>
      <c r="K1672" s="12" t="str">
        <f>VLOOKUP(H1672,'[1]Species List'!A$2:I$202,4,0)</f>
        <v>Pomacanthidae</v>
      </c>
      <c r="L1672" s="38" t="str">
        <f>VLOOKUP(H1672,'Species List'!A$2:J$202,5,0)</f>
        <v>Omnivore</v>
      </c>
      <c r="M1672" s="60">
        <v>25</v>
      </c>
      <c r="N1672" s="60">
        <v>1</v>
      </c>
      <c r="O1672" s="60"/>
      <c r="P1672" s="44">
        <f>VLOOKUP(H1672,'Species List'!A$2:J$202,6,0)</f>
        <v>3.388E-2</v>
      </c>
      <c r="Q1672" s="44">
        <f>VLOOKUP(H1672,'Species List'!A$2:J$202,7,0)</f>
        <v>2.91</v>
      </c>
      <c r="R1672" s="44" t="str">
        <f>VLOOKUP(H1672,'Species List'!A$2:J$202,8,0)</f>
        <v>NA</v>
      </c>
      <c r="S1672" s="44" t="str">
        <f>VLOOKUP(H1672,'Species List'!A$2:J$202,9,0)</f>
        <v>NA</v>
      </c>
      <c r="T1672" s="44">
        <f t="shared" si="187"/>
        <v>396.23134339498114</v>
      </c>
      <c r="U1672" s="87" t="s">
        <v>450</v>
      </c>
      <c r="V1672" s="91">
        <f t="shared" ref="V1672:V1687" si="188">N1672*T1672</f>
        <v>396.23134339498114</v>
      </c>
    </row>
    <row r="1673" spans="1:22" ht="16">
      <c r="A1673" s="35">
        <v>2019</v>
      </c>
      <c r="B1673" s="36">
        <v>43727</v>
      </c>
      <c r="C1673" s="12" t="s">
        <v>380</v>
      </c>
      <c r="D1673" s="12" t="s">
        <v>440</v>
      </c>
      <c r="E1673" s="12">
        <v>12</v>
      </c>
      <c r="F1673" s="37">
        <v>0.47708333333333303</v>
      </c>
      <c r="G1673" s="12">
        <v>33</v>
      </c>
      <c r="H1673" s="12" t="s">
        <v>282</v>
      </c>
      <c r="I1673" s="12" t="str">
        <f>VLOOKUP(H1673,'[1]Species List'!A$2:I$202,2,0)</f>
        <v>Rock Beauty</v>
      </c>
      <c r="J1673" s="38" t="str">
        <f>VLOOKUP(H1673,'Species List'!A$2:J$202,3,0)</f>
        <v>Holacanthus tricolour</v>
      </c>
      <c r="K1673" s="12" t="str">
        <f>VLOOKUP(H1673,'[1]Species List'!A$2:I$202,4,0)</f>
        <v>Pomacanthidae</v>
      </c>
      <c r="L1673" s="38" t="str">
        <f>VLOOKUP(H1673,'Species List'!A$2:J$202,5,0)</f>
        <v>Omnivore</v>
      </c>
      <c r="M1673" s="64">
        <v>33</v>
      </c>
      <c r="N1673" s="60">
        <v>1</v>
      </c>
      <c r="O1673" s="60"/>
      <c r="P1673" s="44">
        <f>VLOOKUP(H1673,'Species List'!A$2:J$202,6,0)</f>
        <v>3.388E-2</v>
      </c>
      <c r="Q1673" s="44">
        <f>VLOOKUP(H1673,'Species List'!A$2:J$202,7,0)</f>
        <v>2.91</v>
      </c>
      <c r="R1673" s="44" t="str">
        <f>VLOOKUP(H1673,'Species List'!A$2:J$202,8,0)</f>
        <v>NA</v>
      </c>
      <c r="S1673" s="44" t="str">
        <f>VLOOKUP(H1673,'Species List'!A$2:J$202,9,0)</f>
        <v>NA</v>
      </c>
      <c r="T1673" s="44">
        <f t="shared" si="187"/>
        <v>888.83053644288589</v>
      </c>
      <c r="U1673" s="87" t="s">
        <v>450</v>
      </c>
      <c r="V1673" s="91">
        <f t="shared" si="188"/>
        <v>888.83053644288589</v>
      </c>
    </row>
    <row r="1674" spans="1:22" ht="16">
      <c r="A1674" s="35">
        <v>2019</v>
      </c>
      <c r="B1674" s="36">
        <v>43727</v>
      </c>
      <c r="C1674" s="12" t="s">
        <v>380</v>
      </c>
      <c r="D1674" s="12" t="s">
        <v>440</v>
      </c>
      <c r="E1674" s="12">
        <v>12</v>
      </c>
      <c r="F1674" s="37">
        <v>0.47708333333333303</v>
      </c>
      <c r="G1674" s="12">
        <v>33</v>
      </c>
      <c r="H1674" s="12" t="s">
        <v>242</v>
      </c>
      <c r="I1674" s="12" t="str">
        <f>VLOOKUP(H1674,'[1]Species List'!A$2:I$202,2,0)</f>
        <v xml:space="preserve">Sharp-nose puffer </v>
      </c>
      <c r="J1674" s="38" t="str">
        <f>VLOOKUP(H1674,'Species List'!A$2:J$202,3,0)</f>
        <v>Canthigaster rostrata</v>
      </c>
      <c r="K1674" s="12" t="str">
        <f>VLOOKUP(H1674,'[1]Species List'!A$2:I$202,4,0)</f>
        <v>Tetraodontidae</v>
      </c>
      <c r="L1674" s="38" t="str">
        <f>VLOOKUP(H1674,'Species List'!A$2:J$202,5,0)</f>
        <v>Omnivore</v>
      </c>
      <c r="M1674" s="64">
        <v>4</v>
      </c>
      <c r="N1674" s="60">
        <v>4</v>
      </c>
      <c r="O1674" s="60"/>
      <c r="P1674" s="44">
        <f>VLOOKUP(H1674,'Species List'!A$2:J$202,6,0)</f>
        <v>2.239E-2</v>
      </c>
      <c r="Q1674" s="44">
        <f>VLOOKUP(H1674,'Species List'!A$2:J$202,7,0)</f>
        <v>2.96</v>
      </c>
      <c r="R1674" s="44" t="str">
        <f>VLOOKUP(H1674,'Species List'!A$2:J$202,8,0)</f>
        <v>NA</v>
      </c>
      <c r="S1674" s="44" t="str">
        <f>VLOOKUP(H1674,'Species List'!A$2:J$202,9,0)</f>
        <v>NA</v>
      </c>
      <c r="T1674" s="44">
        <f t="shared" si="187"/>
        <v>1.3556627654519102</v>
      </c>
      <c r="U1674" s="87" t="s">
        <v>450</v>
      </c>
      <c r="V1674" s="91">
        <f t="shared" si="188"/>
        <v>5.4226510618076409</v>
      </c>
    </row>
    <row r="1675" spans="1:22" ht="16">
      <c r="A1675" s="35">
        <v>2019</v>
      </c>
      <c r="B1675" s="36">
        <v>43727</v>
      </c>
      <c r="C1675" s="12" t="s">
        <v>380</v>
      </c>
      <c r="D1675" s="12" t="s">
        <v>440</v>
      </c>
      <c r="E1675" s="12">
        <v>12</v>
      </c>
      <c r="F1675" s="37">
        <v>0.47708333333333303</v>
      </c>
      <c r="G1675" s="12">
        <v>33</v>
      </c>
      <c r="H1675" s="12" t="s">
        <v>287</v>
      </c>
      <c r="I1675" s="12" t="str">
        <f>VLOOKUP(H1675,'[1]Species List'!A$2:I$202,2,0)</f>
        <v>Scrawled Filefish</v>
      </c>
      <c r="J1675" s="38" t="str">
        <f>VLOOKUP(H1675,'Species List'!A$2:J$202,3,0)</f>
        <v>Aluterus scriptus</v>
      </c>
      <c r="K1675" s="12" t="str">
        <f>VLOOKUP(H1675,'[1]Species List'!A$2:I$202,4,0)</f>
        <v>Monacanthidae</v>
      </c>
      <c r="L1675" s="38" t="str">
        <f>VLOOKUP(H1675,'Species List'!A$2:J$202,5,0)</f>
        <v>Omnivore</v>
      </c>
      <c r="M1675" s="64">
        <v>37</v>
      </c>
      <c r="N1675" s="60">
        <v>1</v>
      </c>
      <c r="O1675" s="60"/>
      <c r="P1675" s="44">
        <f>VLOOKUP(H1675,'Species List'!A$2:J$202,6,0)</f>
        <v>0.82299999999999995</v>
      </c>
      <c r="Q1675" s="44">
        <f>VLOOKUP(H1675,'Species List'!A$2:J$202,7,0)</f>
        <v>1.8136000000000001</v>
      </c>
      <c r="R1675" s="44" t="str">
        <f>VLOOKUP(H1675,'Species List'!A$2:J$202,8,0)</f>
        <v>NA</v>
      </c>
      <c r="S1675" s="44" t="str">
        <f>VLOOKUP(H1675,'Species List'!A$2:J$202,9,0)</f>
        <v>NA</v>
      </c>
      <c r="T1675" s="44">
        <f t="shared" si="187"/>
        <v>574.7652221238119</v>
      </c>
      <c r="U1675" s="87" t="s">
        <v>450</v>
      </c>
      <c r="V1675" s="91">
        <f t="shared" si="188"/>
        <v>574.7652221238119</v>
      </c>
    </row>
    <row r="1676" spans="1:22" ht="16">
      <c r="A1676" s="35">
        <v>2019</v>
      </c>
      <c r="B1676" s="36">
        <v>43543</v>
      </c>
      <c r="C1676" s="38" t="s">
        <v>442</v>
      </c>
      <c r="D1676" s="38" t="s">
        <v>367</v>
      </c>
      <c r="E1676" s="12">
        <v>1</v>
      </c>
      <c r="F1676" s="37">
        <v>0.37291666666666662</v>
      </c>
      <c r="G1676" s="12">
        <v>31</v>
      </c>
      <c r="H1676" s="12" t="s">
        <v>286</v>
      </c>
      <c r="I1676" s="38" t="str">
        <f>VLOOKUP(H1676,'Species List'!A$2:J$202,2,0)</f>
        <v>Schoolmaster snapper</v>
      </c>
      <c r="J1676" s="38" t="str">
        <f>VLOOKUP(H1676,'Species List'!A$2:J$202,3,0)</f>
        <v>Lutjanus apodus</v>
      </c>
      <c r="K1676" s="38" t="str">
        <f>VLOOKUP(H1676,'Species List'!A$2:J$202,4,0)</f>
        <v>Lutjanidae</v>
      </c>
      <c r="L1676" s="38" t="str">
        <f>VLOOKUP(H1676,'Species List'!A$2:J$202,5,0)</f>
        <v>Carnivore</v>
      </c>
      <c r="M1676" s="59">
        <v>32</v>
      </c>
      <c r="N1676" s="60">
        <v>1</v>
      </c>
      <c r="O1676" s="60"/>
      <c r="P1676" s="44">
        <f>VLOOKUP(H1676,'Species List'!A$2:J$202,6,0)</f>
        <v>1.413E-2</v>
      </c>
      <c r="Q1676" s="44">
        <f>VLOOKUP(H1676,'Species List'!A$2:J$202,7,0)</f>
        <v>2.98</v>
      </c>
      <c r="R1676" s="44" t="str">
        <f>VLOOKUP(H1676,'Species List'!A$2:J$202,8,0)</f>
        <v>NA</v>
      </c>
      <c r="S1676" s="44" t="str">
        <f>VLOOKUP(H1676,'Species List'!A$2:J$202,9,0)</f>
        <v>NA</v>
      </c>
      <c r="T1676" s="44">
        <f t="shared" si="187"/>
        <v>432.00532219216183</v>
      </c>
      <c r="U1676" s="87" t="s">
        <v>450</v>
      </c>
      <c r="V1676" s="91">
        <f t="shared" si="188"/>
        <v>432.00532219216183</v>
      </c>
    </row>
    <row r="1677" spans="1:22" ht="16">
      <c r="A1677" s="35">
        <v>2019</v>
      </c>
      <c r="B1677" s="36">
        <v>43543</v>
      </c>
      <c r="C1677" s="38" t="s">
        <v>442</v>
      </c>
      <c r="D1677" s="38" t="s">
        <v>367</v>
      </c>
      <c r="E1677" s="12">
        <v>1</v>
      </c>
      <c r="F1677" s="37">
        <v>0.37291666666666662</v>
      </c>
      <c r="G1677" s="12">
        <v>31</v>
      </c>
      <c r="H1677" s="12" t="s">
        <v>310</v>
      </c>
      <c r="I1677" s="38" t="str">
        <f>VLOOKUP(H1677,'Species List'!A$2:J$202,2,0)</f>
        <v>Yellowhead Wrasse</v>
      </c>
      <c r="J1677" s="38" t="str">
        <f>VLOOKUP(H1677,'Species List'!A$2:J$202,3,0)</f>
        <v>Halichoeres garnoti</v>
      </c>
      <c r="K1677" s="38" t="str">
        <f>VLOOKUP(H1677,'Species List'!A$2:J$202,4,0)</f>
        <v>Labridae</v>
      </c>
      <c r="L1677" s="38" t="str">
        <f>VLOOKUP(H1677,'Species List'!A$2:J$202,5,0)</f>
        <v>Carnivore</v>
      </c>
      <c r="M1677" s="59">
        <v>12</v>
      </c>
      <c r="N1677" s="60">
        <v>1</v>
      </c>
      <c r="O1677" s="60"/>
      <c r="P1677" s="44">
        <f>VLOOKUP(H1677,'Species List'!A$2:J$202,6,0)</f>
        <v>0.01</v>
      </c>
      <c r="Q1677" s="44">
        <f>VLOOKUP(H1677,'Species List'!A$2:J$202,7,0)</f>
        <v>3.13</v>
      </c>
      <c r="R1677" s="44" t="str">
        <f>VLOOKUP(H1677,'Species List'!A$2:J$202,8,0)</f>
        <v>NA</v>
      </c>
      <c r="S1677" s="44" t="str">
        <f>VLOOKUP(H1677,'Species List'!A$2:J$202,9,0)</f>
        <v>NA</v>
      </c>
      <c r="T1677" s="44">
        <f t="shared" si="187"/>
        <v>23.869169040031956</v>
      </c>
      <c r="U1677" s="87" t="s">
        <v>450</v>
      </c>
      <c r="V1677" s="91">
        <f t="shared" si="188"/>
        <v>23.869169040031956</v>
      </c>
    </row>
    <row r="1678" spans="1:22" ht="16">
      <c r="A1678" s="35">
        <v>2019</v>
      </c>
      <c r="B1678" s="36">
        <v>43543</v>
      </c>
      <c r="C1678" s="38" t="s">
        <v>442</v>
      </c>
      <c r="D1678" s="38" t="s">
        <v>367</v>
      </c>
      <c r="E1678" s="12">
        <v>1</v>
      </c>
      <c r="F1678" s="37">
        <v>0.37291666666666662</v>
      </c>
      <c r="G1678" s="12">
        <v>31</v>
      </c>
      <c r="H1678" s="12" t="s">
        <v>295</v>
      </c>
      <c r="I1678" s="38" t="str">
        <f>VLOOKUP(H1678,'Species List'!A$2:J$202,2,0)</f>
        <v>Spanish Hogfish</v>
      </c>
      <c r="J1678" s="38" t="str">
        <f>VLOOKUP(H1678,'Species List'!A$2:J$202,3,0)</f>
        <v>Bodianus rufus</v>
      </c>
      <c r="K1678" s="38" t="str">
        <f>VLOOKUP(H1678,'Species List'!A$2:J$202,4,0)</f>
        <v>Labridae</v>
      </c>
      <c r="L1678" s="38" t="str">
        <f>VLOOKUP(H1678,'Species List'!A$2:J$202,5,0)</f>
        <v>Carnivore</v>
      </c>
      <c r="M1678" s="60">
        <v>9</v>
      </c>
      <c r="N1678" s="60">
        <v>1</v>
      </c>
      <c r="O1678" s="60"/>
      <c r="P1678" s="44">
        <f>VLOOKUP(H1678,'Species List'!A$2:J$202,6,0)</f>
        <v>1.44E-2</v>
      </c>
      <c r="Q1678" s="44">
        <f>VLOOKUP(H1678,'Species List'!A$2:J$202,7,0)</f>
        <v>3.0531999999999999</v>
      </c>
      <c r="R1678" s="44" t="str">
        <f>VLOOKUP(H1678,'Species List'!A$2:J$202,8,0)</f>
        <v>NA</v>
      </c>
      <c r="S1678" s="44" t="str">
        <f>VLOOKUP(H1678,'Species List'!A$2:J$202,9,0)</f>
        <v>NA</v>
      </c>
      <c r="T1678" s="44">
        <f t="shared" si="187"/>
        <v>11.799285834295931</v>
      </c>
      <c r="U1678" s="87" t="s">
        <v>450</v>
      </c>
      <c r="V1678" s="91">
        <f t="shared" si="188"/>
        <v>11.799285834295931</v>
      </c>
    </row>
    <row r="1679" spans="1:22" ht="16">
      <c r="A1679" s="35">
        <v>2019</v>
      </c>
      <c r="B1679" s="36">
        <v>43543</v>
      </c>
      <c r="C1679" s="38" t="s">
        <v>442</v>
      </c>
      <c r="D1679" s="38" t="s">
        <v>367</v>
      </c>
      <c r="E1679" s="12">
        <v>1</v>
      </c>
      <c r="F1679" s="37">
        <v>0.37291666666666701</v>
      </c>
      <c r="G1679" s="12">
        <v>31</v>
      </c>
      <c r="H1679" s="12" t="s">
        <v>381</v>
      </c>
      <c r="I1679" s="38" t="str">
        <f>VLOOKUP(H1679,'Species List'!A$2:J$202,2,0)</f>
        <v>Longjaw squirrelfish</v>
      </c>
      <c r="J1679" s="38" t="str">
        <f>VLOOKUP(H1679,'Species List'!A$2:J$202,3,0)</f>
        <v>Neoniphon marianus</v>
      </c>
      <c r="K1679" s="38" t="str">
        <f>VLOOKUP(H1679,'Species List'!A$2:J$202,4,0)</f>
        <v>Holocentridae</v>
      </c>
      <c r="L1679" s="38" t="str">
        <f>VLOOKUP(H1679,'Species List'!A$2:J$202,5,0)</f>
        <v>Carnivore</v>
      </c>
      <c r="M1679" s="60">
        <v>13</v>
      </c>
      <c r="N1679" s="60">
        <v>1</v>
      </c>
      <c r="O1679" s="60"/>
      <c r="P1679" s="44">
        <f>VLOOKUP(H1679,'Species List'!A$2:J$202,6,0)</f>
        <v>1.549E-2</v>
      </c>
      <c r="Q1679" s="44">
        <f>VLOOKUP(H1679,'Species List'!A$2:J$202,7,0)</f>
        <v>2.98</v>
      </c>
      <c r="R1679" s="44" t="str">
        <f>VLOOKUP(H1679,'Species List'!A$2:J$202,8,0)</f>
        <v>NA</v>
      </c>
      <c r="S1679" s="44" t="str">
        <f>VLOOKUP(H1679,'Species List'!A$2:J$202,9,0)</f>
        <v>NA</v>
      </c>
      <c r="T1679" s="44">
        <f t="shared" si="187"/>
        <v>32.329769453803472</v>
      </c>
      <c r="U1679" s="87" t="s">
        <v>450</v>
      </c>
      <c r="V1679" s="91">
        <f t="shared" si="188"/>
        <v>32.329769453803472</v>
      </c>
    </row>
    <row r="1680" spans="1:22" ht="16">
      <c r="A1680" s="35">
        <v>2019</v>
      </c>
      <c r="B1680" s="36">
        <v>43543</v>
      </c>
      <c r="C1680" s="38" t="s">
        <v>442</v>
      </c>
      <c r="D1680" s="38" t="s">
        <v>367</v>
      </c>
      <c r="E1680" s="12">
        <v>1</v>
      </c>
      <c r="F1680" s="37">
        <v>0.37291666666666701</v>
      </c>
      <c r="G1680" s="12">
        <v>31</v>
      </c>
      <c r="H1680" s="12" t="s">
        <v>381</v>
      </c>
      <c r="I1680" s="38" t="str">
        <f>VLOOKUP(H1680,'Species List'!A$2:J$202,2,0)</f>
        <v>Longjaw squirrelfish</v>
      </c>
      <c r="J1680" s="38" t="str">
        <f>VLOOKUP(H1680,'Species List'!A$2:J$202,3,0)</f>
        <v>Neoniphon marianus</v>
      </c>
      <c r="K1680" s="38" t="str">
        <f>VLOOKUP(H1680,'Species List'!A$2:J$202,4,0)</f>
        <v>Holocentridae</v>
      </c>
      <c r="L1680" s="38" t="str">
        <f>VLOOKUP(H1680,'Species List'!A$2:J$202,5,0)</f>
        <v>Carnivore</v>
      </c>
      <c r="M1680" s="60">
        <v>15</v>
      </c>
      <c r="N1680" s="60">
        <v>1</v>
      </c>
      <c r="O1680" s="60"/>
      <c r="P1680" s="44">
        <f>VLOOKUP(H1680,'Species List'!A$2:J$202,6,0)</f>
        <v>1.549E-2</v>
      </c>
      <c r="Q1680" s="44">
        <f>VLOOKUP(H1680,'Species List'!A$2:J$202,7,0)</f>
        <v>2.98</v>
      </c>
      <c r="R1680" s="44" t="str">
        <f>VLOOKUP(H1680,'Species List'!A$2:J$202,8,0)</f>
        <v>NA</v>
      </c>
      <c r="S1680" s="44" t="str">
        <f>VLOOKUP(H1680,'Species List'!A$2:J$202,9,0)</f>
        <v>NA</v>
      </c>
      <c r="T1680" s="44">
        <f t="shared" si="187"/>
        <v>49.52259225934101</v>
      </c>
      <c r="U1680" s="87" t="s">
        <v>450</v>
      </c>
      <c r="V1680" s="91">
        <f t="shared" si="188"/>
        <v>49.52259225934101</v>
      </c>
    </row>
    <row r="1681" spans="1:22" ht="16">
      <c r="A1681" s="35">
        <v>2019</v>
      </c>
      <c r="B1681" s="36">
        <v>43543</v>
      </c>
      <c r="C1681" s="38" t="s">
        <v>442</v>
      </c>
      <c r="D1681" s="38" t="s">
        <v>367</v>
      </c>
      <c r="E1681" s="12">
        <v>1</v>
      </c>
      <c r="F1681" s="37">
        <v>0.37291666666666701</v>
      </c>
      <c r="G1681" s="12">
        <v>31</v>
      </c>
      <c r="H1681" s="12" t="s">
        <v>238</v>
      </c>
      <c r="I1681" s="38" t="str">
        <f>VLOOKUP(H1681,'Species List'!A$2:J$202,2,0)</f>
        <v>Bluehead Wrasse</v>
      </c>
      <c r="J1681" s="38" t="str">
        <f>VLOOKUP(H1681,'Species List'!A$2:J$202,3,0)</f>
        <v>Thalassoma bifasciatum</v>
      </c>
      <c r="K1681" s="38" t="str">
        <f>VLOOKUP(H1681,'Species List'!A$2:J$202,4,0)</f>
        <v>Labridae</v>
      </c>
      <c r="L1681" s="38" t="str">
        <f>VLOOKUP(H1681,'Species List'!A$2:J$202,5,0)</f>
        <v>Carnivore</v>
      </c>
      <c r="M1681" s="60">
        <v>10</v>
      </c>
      <c r="N1681" s="60">
        <v>1</v>
      </c>
      <c r="O1681" s="60"/>
      <c r="P1681" s="44">
        <f>VLOOKUP(H1681,'Species List'!A$2:J$202,6,0)</f>
        <v>8.9099999999999995E-3</v>
      </c>
      <c r="Q1681" s="44">
        <f>VLOOKUP(H1681,'Species List'!A$2:J$202,7,0)</f>
        <v>3.01</v>
      </c>
      <c r="R1681" s="44" t="str">
        <f>VLOOKUP(H1681,'Species List'!A$2:J$202,8,0)</f>
        <v>NA</v>
      </c>
      <c r="S1681" s="44" t="str">
        <f>VLOOKUP(H1681,'Species List'!A$2:J$202,9,0)</f>
        <v>NA</v>
      </c>
      <c r="T1681" s="44">
        <f t="shared" si="187"/>
        <v>9.1175405612215243</v>
      </c>
      <c r="U1681" s="87" t="s">
        <v>450</v>
      </c>
      <c r="V1681" s="91">
        <f t="shared" si="188"/>
        <v>9.1175405612215243</v>
      </c>
    </row>
    <row r="1682" spans="1:22" ht="16">
      <c r="A1682" s="35">
        <v>2019</v>
      </c>
      <c r="B1682" s="36">
        <v>43543</v>
      </c>
      <c r="C1682" s="38" t="s">
        <v>442</v>
      </c>
      <c r="D1682" s="38" t="s">
        <v>367</v>
      </c>
      <c r="E1682" s="12">
        <v>1</v>
      </c>
      <c r="F1682" s="37">
        <v>0.37291666666666701</v>
      </c>
      <c r="G1682" s="12">
        <v>31</v>
      </c>
      <c r="H1682" s="12" t="s">
        <v>238</v>
      </c>
      <c r="I1682" s="38" t="str">
        <f>VLOOKUP(H1682,'Species List'!A$2:J$202,2,0)</f>
        <v>Bluehead Wrasse</v>
      </c>
      <c r="J1682" s="38" t="str">
        <f>VLOOKUP(H1682,'Species List'!A$2:J$202,3,0)</f>
        <v>Thalassoma bifasciatum</v>
      </c>
      <c r="K1682" s="38" t="str">
        <f>VLOOKUP(H1682,'Species List'!A$2:J$202,4,0)</f>
        <v>Labridae</v>
      </c>
      <c r="L1682" s="38" t="str">
        <f>VLOOKUP(H1682,'Species List'!A$2:J$202,5,0)</f>
        <v>Carnivore</v>
      </c>
      <c r="M1682" s="60">
        <v>2</v>
      </c>
      <c r="N1682" s="60">
        <v>3</v>
      </c>
      <c r="O1682" s="60"/>
      <c r="P1682" s="44">
        <f>VLOOKUP(H1682,'Species List'!A$2:J$202,6,0)</f>
        <v>8.9099999999999995E-3</v>
      </c>
      <c r="Q1682" s="44">
        <f>VLOOKUP(H1682,'Species List'!A$2:J$202,7,0)</f>
        <v>3.01</v>
      </c>
      <c r="R1682" s="44" t="str">
        <f>VLOOKUP(H1682,'Species List'!A$2:J$202,8,0)</f>
        <v>NA</v>
      </c>
      <c r="S1682" s="44" t="str">
        <f>VLOOKUP(H1682,'Species List'!A$2:J$202,9,0)</f>
        <v>NA</v>
      </c>
      <c r="T1682" s="44">
        <f t="shared" si="187"/>
        <v>7.1775791608042885E-2</v>
      </c>
      <c r="U1682" s="87" t="s">
        <v>450</v>
      </c>
      <c r="V1682" s="91">
        <f t="shared" si="188"/>
        <v>0.21532737482412867</v>
      </c>
    </row>
    <row r="1683" spans="1:22" ht="16">
      <c r="A1683" s="35">
        <v>2019</v>
      </c>
      <c r="B1683" s="36">
        <v>43543</v>
      </c>
      <c r="C1683" s="38" t="s">
        <v>442</v>
      </c>
      <c r="D1683" s="38" t="s">
        <v>367</v>
      </c>
      <c r="E1683" s="12">
        <v>1</v>
      </c>
      <c r="F1683" s="37">
        <v>0.37291666666666701</v>
      </c>
      <c r="G1683" s="12">
        <v>31</v>
      </c>
      <c r="H1683" s="12" t="s">
        <v>238</v>
      </c>
      <c r="I1683" s="38" t="str">
        <f>VLOOKUP(H1683,'Species List'!A$2:J$202,2,0)</f>
        <v>Bluehead Wrasse</v>
      </c>
      <c r="J1683" s="38" t="str">
        <f>VLOOKUP(H1683,'Species List'!A$2:J$202,3,0)</f>
        <v>Thalassoma bifasciatum</v>
      </c>
      <c r="K1683" s="38" t="str">
        <f>VLOOKUP(H1683,'Species List'!A$2:J$202,4,0)</f>
        <v>Labridae</v>
      </c>
      <c r="L1683" s="38" t="str">
        <f>VLOOKUP(H1683,'Species List'!A$2:J$202,5,0)</f>
        <v>Carnivore</v>
      </c>
      <c r="M1683" s="60">
        <v>5</v>
      </c>
      <c r="N1683" s="60">
        <v>3</v>
      </c>
      <c r="O1683" s="60"/>
      <c r="P1683" s="44">
        <f>VLOOKUP(H1683,'Species List'!A$2:J$202,6,0)</f>
        <v>8.9099999999999995E-3</v>
      </c>
      <c r="Q1683" s="44">
        <f>VLOOKUP(H1683,'Species List'!A$2:J$202,7,0)</f>
        <v>3.01</v>
      </c>
      <c r="R1683" s="44" t="str">
        <f>VLOOKUP(H1683,'Species List'!A$2:J$202,8,0)</f>
        <v>NA</v>
      </c>
      <c r="S1683" s="44" t="str">
        <f>VLOOKUP(H1683,'Species List'!A$2:J$202,9,0)</f>
        <v>NA</v>
      </c>
      <c r="T1683" s="44">
        <f t="shared" si="187"/>
        <v>1.1318201385239828</v>
      </c>
      <c r="U1683" s="87" t="s">
        <v>450</v>
      </c>
      <c r="V1683" s="91">
        <f t="shared" si="188"/>
        <v>3.3954604155719483</v>
      </c>
    </row>
    <row r="1684" spans="1:22" ht="16">
      <c r="A1684" s="35">
        <v>2019</v>
      </c>
      <c r="B1684" s="36">
        <v>43543</v>
      </c>
      <c r="C1684" s="38" t="s">
        <v>442</v>
      </c>
      <c r="D1684" s="38" t="s">
        <v>367</v>
      </c>
      <c r="E1684" s="12">
        <v>1</v>
      </c>
      <c r="F1684" s="37">
        <v>0.37291666666666701</v>
      </c>
      <c r="G1684" s="12">
        <v>31</v>
      </c>
      <c r="H1684" s="12" t="s">
        <v>310</v>
      </c>
      <c r="I1684" s="38" t="str">
        <f>VLOOKUP(H1684,'Species List'!A$2:J$202,2,0)</f>
        <v>Yellowhead Wrasse</v>
      </c>
      <c r="J1684" s="38" t="str">
        <f>VLOOKUP(H1684,'Species List'!A$2:J$202,3,0)</f>
        <v>Halichoeres garnoti</v>
      </c>
      <c r="K1684" s="38" t="str">
        <f>VLOOKUP(H1684,'Species List'!A$2:J$202,4,0)</f>
        <v>Labridae</v>
      </c>
      <c r="L1684" s="38" t="str">
        <f>VLOOKUP(H1684,'Species List'!A$2:J$202,5,0)</f>
        <v>Carnivore</v>
      </c>
      <c r="M1684" s="60">
        <v>3</v>
      </c>
      <c r="N1684" s="60">
        <v>3</v>
      </c>
      <c r="O1684" s="60"/>
      <c r="P1684" s="44">
        <f>VLOOKUP(H1684,'Species List'!A$2:J$202,6,0)</f>
        <v>0.01</v>
      </c>
      <c r="Q1684" s="44">
        <f>VLOOKUP(H1684,'Species List'!A$2:J$202,7,0)</f>
        <v>3.13</v>
      </c>
      <c r="R1684" s="44" t="str">
        <f>VLOOKUP(H1684,'Species List'!A$2:J$202,8,0)</f>
        <v>NA</v>
      </c>
      <c r="S1684" s="44" t="str">
        <f>VLOOKUP(H1684,'Species List'!A$2:J$202,9,0)</f>
        <v>NA</v>
      </c>
      <c r="T1684" s="44">
        <f t="shared" si="187"/>
        <v>0.3114508548769428</v>
      </c>
      <c r="U1684" s="87" t="s">
        <v>450</v>
      </c>
      <c r="V1684" s="91">
        <f t="shared" si="188"/>
        <v>0.93435256463082839</v>
      </c>
    </row>
    <row r="1685" spans="1:22" ht="16">
      <c r="A1685" s="35">
        <v>2019</v>
      </c>
      <c r="B1685" s="36">
        <v>43543</v>
      </c>
      <c r="C1685" s="38" t="s">
        <v>442</v>
      </c>
      <c r="D1685" s="38" t="s">
        <v>367</v>
      </c>
      <c r="E1685" s="12">
        <v>1</v>
      </c>
      <c r="F1685" s="37">
        <v>0.37291666666666701</v>
      </c>
      <c r="G1685" s="12">
        <v>31</v>
      </c>
      <c r="H1685" s="12" t="s">
        <v>310</v>
      </c>
      <c r="I1685" s="38" t="str">
        <f>VLOOKUP(H1685,'Species List'!A$2:J$202,2,0)</f>
        <v>Yellowhead Wrasse</v>
      </c>
      <c r="J1685" s="38" t="str">
        <f>VLOOKUP(H1685,'Species List'!A$2:J$202,3,0)</f>
        <v>Halichoeres garnoti</v>
      </c>
      <c r="K1685" s="38" t="str">
        <f>VLOOKUP(H1685,'Species List'!A$2:J$202,4,0)</f>
        <v>Labridae</v>
      </c>
      <c r="L1685" s="38" t="str">
        <f>VLOOKUP(H1685,'Species List'!A$2:J$202,5,0)</f>
        <v>Carnivore</v>
      </c>
      <c r="M1685" s="60">
        <v>10</v>
      </c>
      <c r="N1685" s="60">
        <v>1</v>
      </c>
      <c r="O1685" s="60"/>
      <c r="P1685" s="44">
        <f>VLOOKUP(H1685,'Species List'!A$2:J$202,6,0)</f>
        <v>0.01</v>
      </c>
      <c r="Q1685" s="44">
        <f>VLOOKUP(H1685,'Species List'!A$2:J$202,7,0)</f>
        <v>3.13</v>
      </c>
      <c r="R1685" s="44" t="str">
        <f>VLOOKUP(H1685,'Species List'!A$2:J$202,8,0)</f>
        <v>NA</v>
      </c>
      <c r="S1685" s="44" t="str">
        <f>VLOOKUP(H1685,'Species List'!A$2:J$202,9,0)</f>
        <v>NA</v>
      </c>
      <c r="T1685" s="44">
        <f t="shared" si="187"/>
        <v>13.48962882591654</v>
      </c>
      <c r="U1685" s="87" t="s">
        <v>450</v>
      </c>
      <c r="V1685" s="91">
        <f t="shared" si="188"/>
        <v>13.48962882591654</v>
      </c>
    </row>
    <row r="1686" spans="1:22" ht="16">
      <c r="A1686" s="35">
        <v>2019</v>
      </c>
      <c r="B1686" s="36">
        <v>43543</v>
      </c>
      <c r="C1686" s="38" t="s">
        <v>442</v>
      </c>
      <c r="D1686" s="38" t="s">
        <v>367</v>
      </c>
      <c r="E1686" s="12">
        <v>1</v>
      </c>
      <c r="F1686" s="37">
        <v>0.37291666666666701</v>
      </c>
      <c r="G1686" s="12">
        <v>31</v>
      </c>
      <c r="H1686" s="12" t="s">
        <v>310</v>
      </c>
      <c r="I1686" s="38" t="str">
        <f>VLOOKUP(H1686,'Species List'!A$2:J$202,2,0)</f>
        <v>Yellowhead Wrasse</v>
      </c>
      <c r="J1686" s="38" t="str">
        <f>VLOOKUP(H1686,'Species List'!A$2:J$202,3,0)</f>
        <v>Halichoeres garnoti</v>
      </c>
      <c r="K1686" s="38" t="str">
        <f>VLOOKUP(H1686,'Species List'!A$2:J$202,4,0)</f>
        <v>Labridae</v>
      </c>
      <c r="L1686" s="38" t="str">
        <f>VLOOKUP(H1686,'Species List'!A$2:J$202,5,0)</f>
        <v>Carnivore</v>
      </c>
      <c r="M1686" s="60">
        <v>12</v>
      </c>
      <c r="N1686" s="60">
        <v>1</v>
      </c>
      <c r="O1686" s="60"/>
      <c r="P1686" s="44">
        <f>VLOOKUP(H1686,'Species List'!A$2:J$202,6,0)</f>
        <v>0.01</v>
      </c>
      <c r="Q1686" s="44">
        <f>VLOOKUP(H1686,'Species List'!A$2:J$202,7,0)</f>
        <v>3.13</v>
      </c>
      <c r="R1686" s="44" t="str">
        <f>VLOOKUP(H1686,'Species List'!A$2:J$202,8,0)</f>
        <v>NA</v>
      </c>
      <c r="S1686" s="44" t="str">
        <f>VLOOKUP(H1686,'Species List'!A$2:J$202,9,0)</f>
        <v>NA</v>
      </c>
      <c r="T1686" s="44">
        <f t="shared" si="187"/>
        <v>23.869169040031956</v>
      </c>
      <c r="U1686" s="87" t="s">
        <v>450</v>
      </c>
      <c r="V1686" s="91">
        <f t="shared" si="188"/>
        <v>23.869169040031956</v>
      </c>
    </row>
    <row r="1687" spans="1:22" ht="16">
      <c r="A1687" s="35">
        <v>2019</v>
      </c>
      <c r="B1687" s="36">
        <v>43543</v>
      </c>
      <c r="C1687" s="38" t="s">
        <v>442</v>
      </c>
      <c r="D1687" s="38" t="s">
        <v>367</v>
      </c>
      <c r="E1687" s="12">
        <v>1</v>
      </c>
      <c r="F1687" s="37">
        <v>0.37291666666666701</v>
      </c>
      <c r="G1687" s="12">
        <v>31</v>
      </c>
      <c r="H1687" s="12" t="s">
        <v>241</v>
      </c>
      <c r="I1687" s="38" t="str">
        <f>VLOOKUP(H1687,'Species List'!A$2:J$202,2,0)</f>
        <v>Caesar Grunt</v>
      </c>
      <c r="J1687" s="38" t="str">
        <f>VLOOKUP(H1687,'Species List'!A$2:J$202,3,0)</f>
        <v>Haemulon carbonarium</v>
      </c>
      <c r="K1687" s="38" t="str">
        <f>VLOOKUP(H1687,'Species List'!A$2:J$202,4,0)</f>
        <v>Haemulidae</v>
      </c>
      <c r="L1687" s="38" t="str">
        <f>VLOOKUP(H1687,'Species List'!A$2:J$202,5,0)</f>
        <v>Carnivore</v>
      </c>
      <c r="M1687" s="60">
        <v>22</v>
      </c>
      <c r="N1687" s="60">
        <v>1</v>
      </c>
      <c r="O1687" s="60"/>
      <c r="P1687" s="44">
        <f>VLOOKUP(H1687,'Species List'!A$2:J$202,6,0)</f>
        <v>1.738E-2</v>
      </c>
      <c r="Q1687" s="44">
        <f>VLOOKUP(H1687,'Species List'!A$2:J$202,7,0)</f>
        <v>2.98</v>
      </c>
      <c r="R1687" s="44" t="str">
        <f>VLOOKUP(H1687,'Species List'!A$2:J$202,8,0)</f>
        <v>NA</v>
      </c>
      <c r="S1687" s="44" t="str">
        <f>VLOOKUP(H1687,'Species List'!A$2:J$202,9,0)</f>
        <v>NA</v>
      </c>
      <c r="T1687" s="44">
        <f t="shared" si="187"/>
        <v>173.96799610442116</v>
      </c>
      <c r="U1687" s="87" t="s">
        <v>450</v>
      </c>
      <c r="V1687" s="91">
        <f t="shared" si="188"/>
        <v>173.96799610442116</v>
      </c>
    </row>
    <row r="1688" spans="1:22" ht="16">
      <c r="A1688" s="35">
        <v>2019</v>
      </c>
      <c r="B1688" s="36">
        <v>43543</v>
      </c>
      <c r="C1688" s="38" t="s">
        <v>442</v>
      </c>
      <c r="D1688" s="38" t="s">
        <v>367</v>
      </c>
      <c r="E1688" s="12">
        <v>1</v>
      </c>
      <c r="F1688" s="37">
        <v>0.37291666666666662</v>
      </c>
      <c r="G1688" s="12">
        <v>31</v>
      </c>
      <c r="H1688" s="12" t="s">
        <v>274</v>
      </c>
      <c r="I1688" s="38" t="str">
        <f>VLOOKUP(H1688,'Species List'!A$2:J$202,2,0)</f>
        <v>Princess Parrotfish</v>
      </c>
      <c r="J1688" s="38" t="str">
        <f>VLOOKUP(H1688,'Species List'!A$2:J$202,3,0)</f>
        <v>Scarus taeniopterus</v>
      </c>
      <c r="K1688" s="38" t="str">
        <f>VLOOKUP(H1688,'Species List'!A$2:J$202,4,0)</f>
        <v>Scaridae</v>
      </c>
      <c r="L1688" s="38" t="str">
        <f>VLOOKUP(H1688,'Species List'!A$2:J$202,5,0)</f>
        <v>Herbivore</v>
      </c>
      <c r="M1688" s="59">
        <v>13</v>
      </c>
      <c r="N1688" s="60">
        <v>2</v>
      </c>
      <c r="O1688" s="60" t="s">
        <v>368</v>
      </c>
      <c r="P1688" s="44">
        <f>VLOOKUP(H1688,'Species List'!A$2:J$202,6,0)</f>
        <v>3.3500000000000002E-2</v>
      </c>
      <c r="Q1688" s="44">
        <f>VLOOKUP(H1688,'Species List'!A$2:J$202,7,0)</f>
        <v>2.7086000000000001</v>
      </c>
      <c r="R1688" s="44">
        <f>VLOOKUP(H1688,'Species List'!A$2:J$202,8,0)</f>
        <v>-3.2256999999999998</v>
      </c>
      <c r="S1688" s="44">
        <f>VLOOKUP(H1688,'Species List'!A$2:J$202,9,0)</f>
        <v>2.3852000000000002</v>
      </c>
      <c r="T1688" s="44">
        <f t="shared" si="187"/>
        <v>34.855536441080481</v>
      </c>
      <c r="U1688" s="88">
        <f t="shared" ref="U1688:U1703" si="189">10^(R1688+(S1688*LOG(M1688*10)))</f>
        <v>65.535660968650873</v>
      </c>
      <c r="V1688" s="91">
        <f t="shared" ref="V1688:V1703" si="190">N1688*U1688</f>
        <v>131.07132193730175</v>
      </c>
    </row>
    <row r="1689" spans="1:22" ht="16">
      <c r="A1689" s="35">
        <v>2019</v>
      </c>
      <c r="B1689" s="36">
        <v>43543</v>
      </c>
      <c r="C1689" s="38" t="s">
        <v>442</v>
      </c>
      <c r="D1689" s="38" t="s">
        <v>367</v>
      </c>
      <c r="E1689" s="12">
        <v>1</v>
      </c>
      <c r="F1689" s="37">
        <v>0.37291666666666662</v>
      </c>
      <c r="G1689" s="12">
        <v>31</v>
      </c>
      <c r="H1689" s="12" t="s">
        <v>274</v>
      </c>
      <c r="I1689" s="38" t="str">
        <f>VLOOKUP(H1689,'Species List'!A$2:J$202,2,0)</f>
        <v>Princess Parrotfish</v>
      </c>
      <c r="J1689" s="38" t="str">
        <f>VLOOKUP(H1689,'Species List'!A$2:J$202,3,0)</f>
        <v>Scarus taeniopterus</v>
      </c>
      <c r="K1689" s="38" t="str">
        <f>VLOOKUP(H1689,'Species List'!A$2:J$202,4,0)</f>
        <v>Scaridae</v>
      </c>
      <c r="L1689" s="38" t="str">
        <f>VLOOKUP(H1689,'Species List'!A$2:J$202,5,0)</f>
        <v>Herbivore</v>
      </c>
      <c r="M1689" s="59">
        <v>12</v>
      </c>
      <c r="N1689" s="60">
        <v>3</v>
      </c>
      <c r="O1689" s="60" t="s">
        <v>368</v>
      </c>
      <c r="P1689" s="44">
        <f>VLOOKUP(H1689,'Species List'!A$2:J$202,6,0)</f>
        <v>3.3500000000000002E-2</v>
      </c>
      <c r="Q1689" s="44">
        <f>VLOOKUP(H1689,'Species List'!A$2:J$202,7,0)</f>
        <v>2.7086000000000001</v>
      </c>
      <c r="R1689" s="44">
        <f>VLOOKUP(H1689,'Species List'!A$2:J$202,8,0)</f>
        <v>-3.2256999999999998</v>
      </c>
      <c r="S1689" s="44">
        <f>VLOOKUP(H1689,'Species List'!A$2:J$202,9,0)</f>
        <v>2.3852000000000002</v>
      </c>
      <c r="T1689" s="44">
        <f t="shared" si="187"/>
        <v>28.061774480442775</v>
      </c>
      <c r="U1689" s="88">
        <f t="shared" si="189"/>
        <v>54.145592205106873</v>
      </c>
      <c r="V1689" s="91">
        <f t="shared" si="190"/>
        <v>162.43677661532061</v>
      </c>
    </row>
    <row r="1690" spans="1:22" ht="16">
      <c r="A1690" s="35">
        <v>2019</v>
      </c>
      <c r="B1690" s="36">
        <v>43543</v>
      </c>
      <c r="C1690" s="38" t="s">
        <v>442</v>
      </c>
      <c r="D1690" s="38" t="s">
        <v>367</v>
      </c>
      <c r="E1690" s="12">
        <v>1</v>
      </c>
      <c r="F1690" s="37">
        <v>0.37291666666666662</v>
      </c>
      <c r="G1690" s="12">
        <v>31</v>
      </c>
      <c r="H1690" s="12" t="s">
        <v>237</v>
      </c>
      <c r="I1690" s="38" t="str">
        <f>VLOOKUP(H1690,'Species List'!A$2:J$202,2,0)</f>
        <v>Blue Tang</v>
      </c>
      <c r="J1690" s="38" t="str">
        <f>VLOOKUP(H1690,'Species List'!A$2:J$202,3,0)</f>
        <v>Acanthurus coeruleus</v>
      </c>
      <c r="K1690" s="38" t="str">
        <f>VLOOKUP(H1690,'Species List'!A$2:J$202,4,0)</f>
        <v>Acanthuridae</v>
      </c>
      <c r="L1690" s="38" t="str">
        <f>VLOOKUP(H1690,'Species List'!A$2:J$202,5,0)</f>
        <v>Herbivore</v>
      </c>
      <c r="M1690" s="60">
        <v>12</v>
      </c>
      <c r="N1690" s="60">
        <v>1</v>
      </c>
      <c r="O1690" s="60"/>
      <c r="P1690" s="44">
        <f>VLOOKUP(H1690,'Species List'!A$2:J$202,6,0)</f>
        <v>2.512E-2</v>
      </c>
      <c r="Q1690" s="44">
        <f>VLOOKUP(H1690,'Species List'!A$2:J$202,7,0)</f>
        <v>2.96</v>
      </c>
      <c r="R1690" s="44">
        <f>VLOOKUP(H1690,'Species List'!A$2:J$202,8,0)</f>
        <v>-2.8241999999999998</v>
      </c>
      <c r="S1690" s="44">
        <f>VLOOKUP(H1690,'Species List'!A$2:J$202,9,0)</f>
        <v>2.2637999999999998</v>
      </c>
      <c r="T1690" s="44">
        <f t="shared" si="187"/>
        <v>39.300323326954469</v>
      </c>
      <c r="U1690" s="88">
        <f t="shared" si="189"/>
        <v>76.322133977954692</v>
      </c>
      <c r="V1690" s="91">
        <f t="shared" si="190"/>
        <v>76.322133977954692</v>
      </c>
    </row>
    <row r="1691" spans="1:22" ht="16">
      <c r="A1691" s="35">
        <v>2019</v>
      </c>
      <c r="B1691" s="36">
        <v>43543</v>
      </c>
      <c r="C1691" s="38" t="s">
        <v>442</v>
      </c>
      <c r="D1691" s="38" t="s">
        <v>367</v>
      </c>
      <c r="E1691" s="12">
        <v>1</v>
      </c>
      <c r="F1691" s="37">
        <v>0.37291666666666701</v>
      </c>
      <c r="G1691" s="12">
        <v>31</v>
      </c>
      <c r="H1691" s="12" t="s">
        <v>237</v>
      </c>
      <c r="I1691" s="38" t="str">
        <f>VLOOKUP(H1691,'Species List'!A$2:J$202,2,0)</f>
        <v>Blue Tang</v>
      </c>
      <c r="J1691" s="38" t="str">
        <f>VLOOKUP(H1691,'Species List'!A$2:J$202,3,0)</f>
        <v>Acanthurus coeruleus</v>
      </c>
      <c r="K1691" s="38" t="str">
        <f>VLOOKUP(H1691,'Species List'!A$2:J$202,4,0)</f>
        <v>Acanthuridae</v>
      </c>
      <c r="L1691" s="38" t="str">
        <f>VLOOKUP(H1691,'Species List'!A$2:J$202,5,0)</f>
        <v>Herbivore</v>
      </c>
      <c r="M1691" s="60">
        <v>16</v>
      </c>
      <c r="N1691" s="60">
        <v>1</v>
      </c>
      <c r="O1691" s="60"/>
      <c r="P1691" s="44">
        <f>VLOOKUP(H1691,'Species List'!A$2:J$202,6,0)</f>
        <v>2.512E-2</v>
      </c>
      <c r="Q1691" s="44">
        <f>VLOOKUP(H1691,'Species List'!A$2:J$202,7,0)</f>
        <v>2.96</v>
      </c>
      <c r="R1691" s="44">
        <f>VLOOKUP(H1691,'Species List'!A$2:J$202,8,0)</f>
        <v>-2.8241999999999998</v>
      </c>
      <c r="S1691" s="44">
        <f>VLOOKUP(H1691,'Species List'!A$2:J$202,9,0)</f>
        <v>2.2637999999999998</v>
      </c>
      <c r="T1691" s="44">
        <f t="shared" si="187"/>
        <v>92.090489985886919</v>
      </c>
      <c r="U1691" s="88">
        <f t="shared" si="189"/>
        <v>146.38171018501848</v>
      </c>
      <c r="V1691" s="91">
        <f t="shared" si="190"/>
        <v>146.38171018501848</v>
      </c>
    </row>
    <row r="1692" spans="1:22" ht="16">
      <c r="A1692" s="35">
        <v>2019</v>
      </c>
      <c r="B1692" s="36">
        <v>43543</v>
      </c>
      <c r="C1692" s="38" t="s">
        <v>442</v>
      </c>
      <c r="D1692" s="38" t="s">
        <v>367</v>
      </c>
      <c r="E1692" s="12">
        <v>1</v>
      </c>
      <c r="F1692" s="37">
        <v>0.37291666666666701</v>
      </c>
      <c r="G1692" s="12">
        <v>31</v>
      </c>
      <c r="H1692" s="12" t="s">
        <v>280</v>
      </c>
      <c r="I1692" s="38" t="str">
        <f>VLOOKUP(H1692,'Species List'!A$2:J$202,2,0)</f>
        <v>Redband Parrotfish</v>
      </c>
      <c r="J1692" s="38" t="str">
        <f>VLOOKUP(H1692,'Species List'!A$2:J$202,3,0)</f>
        <v>Sparisoma aurofrenatum</v>
      </c>
      <c r="K1692" s="38" t="str">
        <f>VLOOKUP(H1692,'Species List'!A$2:J$202,4,0)</f>
        <v>Scaridae</v>
      </c>
      <c r="L1692" s="38" t="str">
        <f>VLOOKUP(H1692,'Species List'!A$2:J$202,5,0)</f>
        <v>Herbivore</v>
      </c>
      <c r="M1692" s="60">
        <v>19</v>
      </c>
      <c r="N1692" s="60">
        <v>1</v>
      </c>
      <c r="O1692" s="60" t="s">
        <v>369</v>
      </c>
      <c r="P1692" s="44">
        <f>VLOOKUP(H1692,'Species List'!A$2:J$202,6,0)</f>
        <v>1.072E-2</v>
      </c>
      <c r="Q1692" s="44">
        <f>VLOOKUP(H1692,'Species List'!A$2:J$202,7,0)</f>
        <v>3.12</v>
      </c>
      <c r="R1692" s="44">
        <f>VLOOKUP(H1692,'Species List'!A$2:J$202,8,0)</f>
        <v>-4.0781000000000001</v>
      </c>
      <c r="S1692" s="44">
        <f>VLOOKUP(H1692,'Species List'!A$2:J$202,9,0)</f>
        <v>2.7437999999999998</v>
      </c>
      <c r="T1692" s="44">
        <f t="shared" si="187"/>
        <v>104.69019779399261</v>
      </c>
      <c r="U1692" s="88">
        <f t="shared" si="189"/>
        <v>149.3977752647418</v>
      </c>
      <c r="V1692" s="91">
        <f t="shared" si="190"/>
        <v>149.3977752647418</v>
      </c>
    </row>
    <row r="1693" spans="1:22" ht="16">
      <c r="A1693" s="35">
        <v>2019</v>
      </c>
      <c r="B1693" s="36">
        <v>43543</v>
      </c>
      <c r="C1693" s="38" t="s">
        <v>442</v>
      </c>
      <c r="D1693" s="38" t="s">
        <v>367</v>
      </c>
      <c r="E1693" s="12">
        <v>1</v>
      </c>
      <c r="F1693" s="37">
        <v>0.37291666666666701</v>
      </c>
      <c r="G1693" s="12">
        <v>31</v>
      </c>
      <c r="H1693" s="12" t="s">
        <v>277</v>
      </c>
      <c r="I1693" s="38" t="str">
        <f>VLOOKUP(H1693,'Species List'!A$2:J$202,2,0)</f>
        <v>Queen Parrotfish</v>
      </c>
      <c r="J1693" s="38" t="str">
        <f>VLOOKUP(H1693,'Species List'!A$2:J$202,3,0)</f>
        <v>Scarus vetula</v>
      </c>
      <c r="K1693" s="38" t="str">
        <f>VLOOKUP(H1693,'Species List'!A$2:J$202,4,0)</f>
        <v>Scaridae</v>
      </c>
      <c r="L1693" s="38" t="str">
        <f>VLOOKUP(H1693,'Species List'!A$2:J$202,5,0)</f>
        <v>Herbivore</v>
      </c>
      <c r="M1693" s="60">
        <v>8</v>
      </c>
      <c r="N1693" s="60">
        <v>1</v>
      </c>
      <c r="O1693" s="60" t="s">
        <v>375</v>
      </c>
      <c r="P1693" s="44">
        <f>VLOOKUP(H1693,'Species List'!A$2:J$202,6,0)</f>
        <v>1.38E-2</v>
      </c>
      <c r="Q1693" s="44">
        <f>VLOOKUP(H1693,'Species List'!A$2:J$202,7,0)</f>
        <v>3.03</v>
      </c>
      <c r="R1693" s="44">
        <f>VLOOKUP(H1693,'Species List'!A$2:J$202,8,0)</f>
        <v>-5.0162000000000004</v>
      </c>
      <c r="S1693" s="44">
        <f>VLOOKUP(H1693,'Species List'!A$2:J$202,9,0)</f>
        <v>3.1109</v>
      </c>
      <c r="T1693" s="44">
        <f t="shared" si="187"/>
        <v>7.5204139611424496</v>
      </c>
      <c r="U1693" s="88">
        <f t="shared" si="189"/>
        <v>8.0190448143496464</v>
      </c>
      <c r="V1693" s="91">
        <f t="shared" si="190"/>
        <v>8.0190448143496464</v>
      </c>
    </row>
    <row r="1694" spans="1:22" ht="16">
      <c r="A1694" s="35">
        <v>2019</v>
      </c>
      <c r="B1694" s="36">
        <v>43543</v>
      </c>
      <c r="C1694" s="38" t="s">
        <v>442</v>
      </c>
      <c r="D1694" s="38" t="s">
        <v>367</v>
      </c>
      <c r="E1694" s="12">
        <v>1</v>
      </c>
      <c r="F1694" s="37">
        <v>0.37291666666666701</v>
      </c>
      <c r="G1694" s="12">
        <v>31</v>
      </c>
      <c r="H1694" s="12" t="s">
        <v>303</v>
      </c>
      <c r="I1694" s="38" t="str">
        <f>VLOOKUP(H1694,'Species List'!A$2:J$202,2,0)</f>
        <v>Striped Parrotfish</v>
      </c>
      <c r="J1694" s="38" t="str">
        <f>VLOOKUP(H1694,'Species List'!A$2:J$202,3,0)</f>
        <v>Scarus iserti</v>
      </c>
      <c r="K1694" s="38" t="str">
        <f>VLOOKUP(H1694,'Species List'!A$2:J$202,4,0)</f>
        <v>Scaridae</v>
      </c>
      <c r="L1694" s="38" t="str">
        <f>VLOOKUP(H1694,'Species List'!A$2:J$202,5,0)</f>
        <v>Herbivore</v>
      </c>
      <c r="M1694" s="60">
        <v>8</v>
      </c>
      <c r="N1694" s="60">
        <v>1</v>
      </c>
      <c r="O1694" s="60" t="s">
        <v>375</v>
      </c>
      <c r="P1694" s="44">
        <f>VLOOKUP(H1694,'Species List'!A$2:J$202,6,0)</f>
        <v>1.0959999999999999E-2</v>
      </c>
      <c r="Q1694" s="44">
        <f>VLOOKUP(H1694,'Species List'!A$2:J$202,7,0)</f>
        <v>3.01</v>
      </c>
      <c r="R1694" s="44">
        <f>VLOOKUP(H1694,'Species List'!A$2:J$202,8,0)</f>
        <v>-4.8887</v>
      </c>
      <c r="S1694" s="44">
        <f>VLOOKUP(H1694,'Species List'!A$2:J$202,9,0)</f>
        <v>3.0548000000000002</v>
      </c>
      <c r="T1694" s="44">
        <f t="shared" si="187"/>
        <v>5.7294299636484229</v>
      </c>
      <c r="U1694" s="88">
        <f t="shared" si="189"/>
        <v>8.4112258089550505</v>
      </c>
      <c r="V1694" s="91">
        <f t="shared" si="190"/>
        <v>8.4112258089550505</v>
      </c>
    </row>
    <row r="1695" spans="1:22" ht="16">
      <c r="A1695" s="35">
        <v>2019</v>
      </c>
      <c r="B1695" s="36">
        <v>43543</v>
      </c>
      <c r="C1695" s="38" t="s">
        <v>442</v>
      </c>
      <c r="D1695" s="38" t="s">
        <v>367</v>
      </c>
      <c r="E1695" s="12">
        <v>1</v>
      </c>
      <c r="F1695" s="37">
        <v>0.37291666666666701</v>
      </c>
      <c r="G1695" s="12">
        <v>31</v>
      </c>
      <c r="H1695" s="12" t="s">
        <v>274</v>
      </c>
      <c r="I1695" s="38" t="str">
        <f>VLOOKUP(H1695,'Species List'!A$2:J$202,2,0)</f>
        <v>Princess Parrotfish</v>
      </c>
      <c r="J1695" s="38" t="str">
        <f>VLOOKUP(H1695,'Species List'!A$2:J$202,3,0)</f>
        <v>Scarus taeniopterus</v>
      </c>
      <c r="K1695" s="38" t="str">
        <f>VLOOKUP(H1695,'Species List'!A$2:J$202,4,0)</f>
        <v>Scaridae</v>
      </c>
      <c r="L1695" s="38" t="str">
        <f>VLOOKUP(H1695,'Species List'!A$2:J$202,5,0)</f>
        <v>Herbivore</v>
      </c>
      <c r="M1695" s="60">
        <v>22</v>
      </c>
      <c r="N1695" s="60">
        <v>1</v>
      </c>
      <c r="O1695" s="60" t="s">
        <v>369</v>
      </c>
      <c r="P1695" s="44">
        <f>VLOOKUP(H1695,'Species List'!A$2:J$202,6,0)</f>
        <v>3.3500000000000002E-2</v>
      </c>
      <c r="Q1695" s="44">
        <f>VLOOKUP(H1695,'Species List'!A$2:J$202,7,0)</f>
        <v>2.7086000000000001</v>
      </c>
      <c r="R1695" s="44">
        <f>VLOOKUP(H1695,'Species List'!A$2:J$202,8,0)</f>
        <v>-3.2256999999999998</v>
      </c>
      <c r="S1695" s="44">
        <f>VLOOKUP(H1695,'Species List'!A$2:J$202,9,0)</f>
        <v>2.3852000000000002</v>
      </c>
      <c r="T1695" s="44">
        <f t="shared" si="187"/>
        <v>144.92085256517834</v>
      </c>
      <c r="U1695" s="88">
        <f t="shared" si="189"/>
        <v>229.85109565998633</v>
      </c>
      <c r="V1695" s="91">
        <f t="shared" si="190"/>
        <v>229.85109565998633</v>
      </c>
    </row>
    <row r="1696" spans="1:22" ht="16">
      <c r="A1696" s="35">
        <v>2019</v>
      </c>
      <c r="B1696" s="36">
        <v>43543</v>
      </c>
      <c r="C1696" s="38" t="s">
        <v>442</v>
      </c>
      <c r="D1696" s="38" t="s">
        <v>367</v>
      </c>
      <c r="E1696" s="12">
        <v>1</v>
      </c>
      <c r="F1696" s="37">
        <v>0.37291666666666701</v>
      </c>
      <c r="G1696" s="12">
        <v>31</v>
      </c>
      <c r="H1696" s="12" t="s">
        <v>274</v>
      </c>
      <c r="I1696" s="38" t="str">
        <f>VLOOKUP(H1696,'Species List'!A$2:J$202,2,0)</f>
        <v>Princess Parrotfish</v>
      </c>
      <c r="J1696" s="38" t="str">
        <f>VLOOKUP(H1696,'Species List'!A$2:J$202,3,0)</f>
        <v>Scarus taeniopterus</v>
      </c>
      <c r="K1696" s="38" t="str">
        <f>VLOOKUP(H1696,'Species List'!A$2:J$202,4,0)</f>
        <v>Scaridae</v>
      </c>
      <c r="L1696" s="38" t="str">
        <f>VLOOKUP(H1696,'Species List'!A$2:J$202,5,0)</f>
        <v>Herbivore</v>
      </c>
      <c r="M1696" s="60">
        <v>2</v>
      </c>
      <c r="N1696" s="60">
        <v>4</v>
      </c>
      <c r="O1696" s="60" t="s">
        <v>375</v>
      </c>
      <c r="P1696" s="44">
        <f>VLOOKUP(H1696,'Species List'!A$2:J$202,6,0)</f>
        <v>3.3500000000000002E-2</v>
      </c>
      <c r="Q1696" s="44">
        <f>VLOOKUP(H1696,'Species List'!A$2:J$202,7,0)</f>
        <v>2.7086000000000001</v>
      </c>
      <c r="R1696" s="44">
        <f>VLOOKUP(H1696,'Species List'!A$2:J$202,8,0)</f>
        <v>-3.2256999999999998</v>
      </c>
      <c r="S1696" s="44">
        <f>VLOOKUP(H1696,'Species List'!A$2:J$202,9,0)</f>
        <v>2.3852000000000002</v>
      </c>
      <c r="T1696" s="44">
        <f t="shared" si="187"/>
        <v>0.21898514404304498</v>
      </c>
      <c r="U1696" s="88">
        <f t="shared" si="189"/>
        <v>0.75425247798161132</v>
      </c>
      <c r="V1696" s="91">
        <f t="shared" si="190"/>
        <v>3.0170099119264453</v>
      </c>
    </row>
    <row r="1697" spans="1:22" ht="16">
      <c r="A1697" s="35">
        <v>2019</v>
      </c>
      <c r="B1697" s="36">
        <v>43543</v>
      </c>
      <c r="C1697" s="38" t="s">
        <v>442</v>
      </c>
      <c r="D1697" s="38" t="s">
        <v>367</v>
      </c>
      <c r="E1697" s="12">
        <v>1</v>
      </c>
      <c r="F1697" s="37">
        <v>0.37291666666666701</v>
      </c>
      <c r="G1697" s="12">
        <v>31</v>
      </c>
      <c r="H1697" s="12" t="s">
        <v>274</v>
      </c>
      <c r="I1697" s="38" t="str">
        <f>VLOOKUP(H1697,'Species List'!A$2:J$202,2,0)</f>
        <v>Princess Parrotfish</v>
      </c>
      <c r="J1697" s="38" t="str">
        <f>VLOOKUP(H1697,'Species List'!A$2:J$202,3,0)</f>
        <v>Scarus taeniopterus</v>
      </c>
      <c r="K1697" s="38" t="str">
        <f>VLOOKUP(H1697,'Species List'!A$2:J$202,4,0)</f>
        <v>Scaridae</v>
      </c>
      <c r="L1697" s="38" t="str">
        <f>VLOOKUP(H1697,'Species List'!A$2:J$202,5,0)</f>
        <v>Herbivore</v>
      </c>
      <c r="M1697" s="60">
        <v>3</v>
      </c>
      <c r="N1697" s="60">
        <v>2</v>
      </c>
      <c r="O1697" s="60"/>
      <c r="P1697" s="44">
        <f>VLOOKUP(H1697,'Species List'!A$2:J$202,6,0)</f>
        <v>3.3500000000000002E-2</v>
      </c>
      <c r="Q1697" s="44">
        <f>VLOOKUP(H1697,'Species List'!A$2:J$202,7,0)</f>
        <v>2.7086000000000001</v>
      </c>
      <c r="R1697" s="44">
        <f>VLOOKUP(H1697,'Species List'!A$2:J$202,8,0)</f>
        <v>-3.2256999999999998</v>
      </c>
      <c r="S1697" s="44">
        <f>VLOOKUP(H1697,'Species List'!A$2:J$202,9,0)</f>
        <v>2.3852000000000002</v>
      </c>
      <c r="T1697" s="44">
        <f t="shared" si="187"/>
        <v>0.65671273400963648</v>
      </c>
      <c r="U1697" s="88">
        <f t="shared" si="189"/>
        <v>1.9839449475553055</v>
      </c>
      <c r="V1697" s="91">
        <f t="shared" si="190"/>
        <v>3.967889895110611</v>
      </c>
    </row>
    <row r="1698" spans="1:22" ht="16">
      <c r="A1698" s="35">
        <v>2019</v>
      </c>
      <c r="B1698" s="36">
        <v>43543</v>
      </c>
      <c r="C1698" s="38" t="s">
        <v>442</v>
      </c>
      <c r="D1698" s="38" t="s">
        <v>367</v>
      </c>
      <c r="E1698" s="12">
        <v>1</v>
      </c>
      <c r="F1698" s="37">
        <v>0.37291666666666701</v>
      </c>
      <c r="G1698" s="12">
        <v>31</v>
      </c>
      <c r="H1698" s="12" t="s">
        <v>302</v>
      </c>
      <c r="I1698" s="38" t="str">
        <f>VLOOKUP(H1698,'Species List'!A$2:J$202,2,0)</f>
        <v>Stoplight Parrotfish</v>
      </c>
      <c r="J1698" s="38" t="str">
        <f>VLOOKUP(H1698,'Species List'!A$2:J$202,3,0)</f>
        <v>Sparisoma viride</v>
      </c>
      <c r="K1698" s="38" t="str">
        <f>VLOOKUP(H1698,'Species List'!A$2:J$202,4,0)</f>
        <v>Scaridae</v>
      </c>
      <c r="L1698" s="38" t="str">
        <f>VLOOKUP(H1698,'Species List'!A$2:J$202,5,0)</f>
        <v>Herbivore</v>
      </c>
      <c r="M1698" s="60">
        <v>12</v>
      </c>
      <c r="N1698" s="60">
        <v>1</v>
      </c>
      <c r="O1698" s="60" t="s">
        <v>368</v>
      </c>
      <c r="P1698" s="44">
        <f>VLOOKUP(H1698,'Species List'!A$2:J$202,6,0)</f>
        <v>1.38E-2</v>
      </c>
      <c r="Q1698" s="44">
        <f>VLOOKUP(H1698,'Species List'!A$2:J$202,7,0)</f>
        <v>3.04</v>
      </c>
      <c r="R1698" s="44">
        <f>VLOOKUP(H1698,'Species List'!A$2:J$202,8,0)</f>
        <v>-4.4317000000000002</v>
      </c>
      <c r="S1698" s="44">
        <f>VLOOKUP(H1698,'Species List'!A$2:J$202,9,0)</f>
        <v>2.9051</v>
      </c>
      <c r="T1698" s="44">
        <f t="shared" si="187"/>
        <v>26.338441566816869</v>
      </c>
      <c r="U1698" s="88">
        <f t="shared" si="189"/>
        <v>40.600318253552281</v>
      </c>
      <c r="V1698" s="91">
        <f t="shared" si="190"/>
        <v>40.600318253552281</v>
      </c>
    </row>
    <row r="1699" spans="1:22" ht="16">
      <c r="A1699" s="35">
        <v>2019</v>
      </c>
      <c r="B1699" s="36">
        <v>43543</v>
      </c>
      <c r="C1699" s="38" t="s">
        <v>442</v>
      </c>
      <c r="D1699" s="38" t="s">
        <v>367</v>
      </c>
      <c r="E1699" s="12">
        <v>1</v>
      </c>
      <c r="F1699" s="37">
        <v>0.37291666666666701</v>
      </c>
      <c r="G1699" s="12">
        <v>31</v>
      </c>
      <c r="H1699" s="12" t="s">
        <v>302</v>
      </c>
      <c r="I1699" s="38" t="str">
        <f>VLOOKUP(H1699,'Species List'!A$2:J$202,2,0)</f>
        <v>Stoplight Parrotfish</v>
      </c>
      <c r="J1699" s="38" t="str">
        <f>VLOOKUP(H1699,'Species List'!A$2:J$202,3,0)</f>
        <v>Sparisoma viride</v>
      </c>
      <c r="K1699" s="38" t="str">
        <f>VLOOKUP(H1699,'Species List'!A$2:J$202,4,0)</f>
        <v>Scaridae</v>
      </c>
      <c r="L1699" s="38" t="str">
        <f>VLOOKUP(H1699,'Species List'!A$2:J$202,5,0)</f>
        <v>Herbivore</v>
      </c>
      <c r="M1699" s="60">
        <v>18</v>
      </c>
      <c r="N1699" s="60">
        <v>1</v>
      </c>
      <c r="O1699" s="60" t="s">
        <v>368</v>
      </c>
      <c r="P1699" s="44">
        <f>VLOOKUP(H1699,'Species List'!A$2:J$202,6,0)</f>
        <v>1.38E-2</v>
      </c>
      <c r="Q1699" s="44">
        <f>VLOOKUP(H1699,'Species List'!A$2:J$202,7,0)</f>
        <v>3.04</v>
      </c>
      <c r="R1699" s="44">
        <f>VLOOKUP(H1699,'Species List'!A$2:J$202,8,0)</f>
        <v>-4.4317000000000002</v>
      </c>
      <c r="S1699" s="44">
        <f>VLOOKUP(H1699,'Species List'!A$2:J$202,9,0)</f>
        <v>2.9051</v>
      </c>
      <c r="T1699" s="44">
        <f t="shared" si="187"/>
        <v>90.345703069474155</v>
      </c>
      <c r="U1699" s="88">
        <f t="shared" si="189"/>
        <v>131.85364940800787</v>
      </c>
      <c r="V1699" s="91">
        <f t="shared" si="190"/>
        <v>131.85364940800787</v>
      </c>
    </row>
    <row r="1700" spans="1:22" ht="16">
      <c r="A1700" s="35">
        <v>2019</v>
      </c>
      <c r="B1700" s="36">
        <v>43543</v>
      </c>
      <c r="C1700" s="38" t="s">
        <v>442</v>
      </c>
      <c r="D1700" s="38" t="s">
        <v>367</v>
      </c>
      <c r="E1700" s="12">
        <v>1</v>
      </c>
      <c r="F1700" s="37">
        <v>0.37291666666666701</v>
      </c>
      <c r="G1700" s="12">
        <v>31</v>
      </c>
      <c r="H1700" s="12" t="s">
        <v>274</v>
      </c>
      <c r="I1700" s="38" t="str">
        <f>VLOOKUP(H1700,'Species List'!A$2:J$202,2,0)</f>
        <v>Princess Parrotfish</v>
      </c>
      <c r="J1700" s="38" t="str">
        <f>VLOOKUP(H1700,'Species List'!A$2:J$202,3,0)</f>
        <v>Scarus taeniopterus</v>
      </c>
      <c r="K1700" s="38" t="str">
        <f>VLOOKUP(H1700,'Species List'!A$2:J$202,4,0)</f>
        <v>Scaridae</v>
      </c>
      <c r="L1700" s="38" t="str">
        <f>VLOOKUP(H1700,'Species List'!A$2:J$202,5,0)</f>
        <v>Herbivore</v>
      </c>
      <c r="M1700" s="60">
        <v>5</v>
      </c>
      <c r="N1700" s="60">
        <v>2</v>
      </c>
      <c r="O1700" s="60" t="s">
        <v>375</v>
      </c>
      <c r="P1700" s="44">
        <f>VLOOKUP(H1700,'Species List'!A$2:J$202,6,0)</f>
        <v>3.3500000000000002E-2</v>
      </c>
      <c r="Q1700" s="44">
        <f>VLOOKUP(H1700,'Species List'!A$2:J$202,7,0)</f>
        <v>2.7086000000000001</v>
      </c>
      <c r="R1700" s="44">
        <f>VLOOKUP(H1700,'Species List'!A$2:J$202,8,0)</f>
        <v>-3.2256999999999998</v>
      </c>
      <c r="S1700" s="44">
        <f>VLOOKUP(H1700,'Species List'!A$2:J$202,9,0)</f>
        <v>2.3852000000000002</v>
      </c>
      <c r="T1700" s="44">
        <f t="shared" si="187"/>
        <v>2.6198411586557824</v>
      </c>
      <c r="U1700" s="88">
        <f t="shared" si="189"/>
        <v>6.7093933568168316</v>
      </c>
      <c r="V1700" s="91">
        <f t="shared" si="190"/>
        <v>13.418786713633663</v>
      </c>
    </row>
    <row r="1701" spans="1:22" ht="16">
      <c r="A1701" s="35">
        <v>2019</v>
      </c>
      <c r="B1701" s="36">
        <v>43543</v>
      </c>
      <c r="C1701" s="38" t="s">
        <v>442</v>
      </c>
      <c r="D1701" s="38" t="s">
        <v>367</v>
      </c>
      <c r="E1701" s="12">
        <v>1</v>
      </c>
      <c r="F1701" s="37">
        <v>0.37291666666666701</v>
      </c>
      <c r="G1701" s="12">
        <v>31</v>
      </c>
      <c r="H1701" s="12" t="s">
        <v>274</v>
      </c>
      <c r="I1701" s="38" t="str">
        <f>VLOOKUP(H1701,'Species List'!A$2:J$202,2,0)</f>
        <v>Princess Parrotfish</v>
      </c>
      <c r="J1701" s="38" t="str">
        <f>VLOOKUP(H1701,'Species List'!A$2:J$202,3,0)</f>
        <v>Scarus taeniopterus</v>
      </c>
      <c r="K1701" s="38" t="str">
        <f>VLOOKUP(H1701,'Species List'!A$2:J$202,4,0)</f>
        <v>Scaridae</v>
      </c>
      <c r="L1701" s="38" t="str">
        <f>VLOOKUP(H1701,'Species List'!A$2:J$202,5,0)</f>
        <v>Herbivore</v>
      </c>
      <c r="M1701" s="60">
        <v>8</v>
      </c>
      <c r="N1701" s="60">
        <v>1</v>
      </c>
      <c r="O1701" s="60" t="s">
        <v>375</v>
      </c>
      <c r="P1701" s="44">
        <f>VLOOKUP(H1701,'Species List'!A$2:J$202,6,0)</f>
        <v>3.3500000000000002E-2</v>
      </c>
      <c r="Q1701" s="44">
        <f>VLOOKUP(H1701,'Species List'!A$2:J$202,7,0)</f>
        <v>2.7086000000000001</v>
      </c>
      <c r="R1701" s="44">
        <f>VLOOKUP(H1701,'Species List'!A$2:J$202,8,0)</f>
        <v>-3.2256999999999998</v>
      </c>
      <c r="S1701" s="44">
        <f>VLOOKUP(H1701,'Species List'!A$2:J$202,9,0)</f>
        <v>2.3852000000000002</v>
      </c>
      <c r="T1701" s="44">
        <f t="shared" si="187"/>
        <v>9.3573817111532165</v>
      </c>
      <c r="U1701" s="88">
        <f t="shared" si="189"/>
        <v>20.584969932158472</v>
      </c>
      <c r="V1701" s="91">
        <f t="shared" si="190"/>
        <v>20.584969932158472</v>
      </c>
    </row>
    <row r="1702" spans="1:22" ht="16">
      <c r="A1702" s="35">
        <v>2019</v>
      </c>
      <c r="B1702" s="36">
        <v>43543</v>
      </c>
      <c r="C1702" s="38" t="s">
        <v>442</v>
      </c>
      <c r="D1702" s="38" t="s">
        <v>367</v>
      </c>
      <c r="E1702" s="12">
        <v>1</v>
      </c>
      <c r="F1702" s="37">
        <v>0.37291666666666701</v>
      </c>
      <c r="G1702" s="12">
        <v>31</v>
      </c>
      <c r="H1702" s="12" t="s">
        <v>280</v>
      </c>
      <c r="I1702" s="38" t="str">
        <f>VLOOKUP(H1702,'Species List'!A$2:J$202,2,0)</f>
        <v>Redband Parrotfish</v>
      </c>
      <c r="J1702" s="38" t="str">
        <f>VLOOKUP(H1702,'Species List'!A$2:J$202,3,0)</f>
        <v>Sparisoma aurofrenatum</v>
      </c>
      <c r="K1702" s="38" t="str">
        <f>VLOOKUP(H1702,'Species List'!A$2:J$202,4,0)</f>
        <v>Scaridae</v>
      </c>
      <c r="L1702" s="38" t="str">
        <f>VLOOKUP(H1702,'Species List'!A$2:J$202,5,0)</f>
        <v>Herbivore</v>
      </c>
      <c r="M1702" s="60">
        <v>5</v>
      </c>
      <c r="N1702" s="60">
        <v>1</v>
      </c>
      <c r="O1702" s="60" t="s">
        <v>375</v>
      </c>
      <c r="P1702" s="44">
        <f>VLOOKUP(H1702,'Species List'!A$2:J$202,6,0)</f>
        <v>1.072E-2</v>
      </c>
      <c r="Q1702" s="44">
        <f>VLOOKUP(H1702,'Species List'!A$2:J$202,7,0)</f>
        <v>3.12</v>
      </c>
      <c r="R1702" s="44">
        <f>VLOOKUP(H1702,'Species List'!A$2:J$202,8,0)</f>
        <v>-4.0781000000000001</v>
      </c>
      <c r="S1702" s="44">
        <f>VLOOKUP(H1702,'Species List'!A$2:J$202,9,0)</f>
        <v>2.7437999999999998</v>
      </c>
      <c r="T1702" s="44">
        <f t="shared" si="187"/>
        <v>1.6254783853713242</v>
      </c>
      <c r="U1702" s="88">
        <f t="shared" si="189"/>
        <v>3.8329565652892388</v>
      </c>
      <c r="V1702" s="91">
        <f t="shared" si="190"/>
        <v>3.8329565652892388</v>
      </c>
    </row>
    <row r="1703" spans="1:22" ht="16">
      <c r="A1703" s="35">
        <v>2019</v>
      </c>
      <c r="B1703" s="36">
        <v>43543</v>
      </c>
      <c r="C1703" s="38" t="s">
        <v>442</v>
      </c>
      <c r="D1703" s="38" t="s">
        <v>367</v>
      </c>
      <c r="E1703" s="12">
        <v>1</v>
      </c>
      <c r="F1703" s="37">
        <v>0.37291666666666701</v>
      </c>
      <c r="G1703" s="12">
        <v>31</v>
      </c>
      <c r="H1703" s="12" t="s">
        <v>237</v>
      </c>
      <c r="I1703" s="38" t="str">
        <f>VLOOKUP(H1703,'Species List'!A$2:J$202,2,0)</f>
        <v>Blue Tang</v>
      </c>
      <c r="J1703" s="38" t="str">
        <f>VLOOKUP(H1703,'Species List'!A$2:J$202,3,0)</f>
        <v>Acanthurus coeruleus</v>
      </c>
      <c r="K1703" s="38" t="str">
        <f>VLOOKUP(H1703,'Species List'!A$2:J$202,4,0)</f>
        <v>Acanthuridae</v>
      </c>
      <c r="L1703" s="38" t="str">
        <f>VLOOKUP(H1703,'Species List'!A$2:J$202,5,0)</f>
        <v>Herbivore</v>
      </c>
      <c r="M1703" s="60">
        <v>18</v>
      </c>
      <c r="N1703" s="60">
        <v>1</v>
      </c>
      <c r="O1703" s="60"/>
      <c r="P1703" s="44">
        <f>VLOOKUP(H1703,'Species List'!A$2:J$202,6,0)</f>
        <v>2.512E-2</v>
      </c>
      <c r="Q1703" s="44">
        <f>VLOOKUP(H1703,'Species List'!A$2:J$202,7,0)</f>
        <v>2.96</v>
      </c>
      <c r="R1703" s="44">
        <f>VLOOKUP(H1703,'Species List'!A$2:J$202,8,0)</f>
        <v>-2.8241999999999998</v>
      </c>
      <c r="S1703" s="44">
        <f>VLOOKUP(H1703,'Species List'!A$2:J$202,9,0)</f>
        <v>2.2637999999999998</v>
      </c>
      <c r="T1703" s="44">
        <f t="shared" si="187"/>
        <v>130.5047293049154</v>
      </c>
      <c r="U1703" s="88">
        <f t="shared" si="189"/>
        <v>191.11109332634919</v>
      </c>
      <c r="V1703" s="91">
        <f t="shared" si="190"/>
        <v>191.11109332634919</v>
      </c>
    </row>
    <row r="1704" spans="1:22" ht="16">
      <c r="A1704" s="35">
        <v>2019</v>
      </c>
      <c r="B1704" s="36">
        <v>43543</v>
      </c>
      <c r="C1704" s="38" t="s">
        <v>442</v>
      </c>
      <c r="D1704" s="38" t="s">
        <v>367</v>
      </c>
      <c r="E1704" s="12">
        <v>1</v>
      </c>
      <c r="F1704" s="37">
        <v>0.37291666666666701</v>
      </c>
      <c r="G1704" s="12">
        <v>31</v>
      </c>
      <c r="H1704" s="12" t="s">
        <v>231</v>
      </c>
      <c r="I1704" s="38" t="str">
        <f>VLOOKUP(H1704,'Species List'!A$2:J$202,2,0)</f>
        <v>Black Durgon</v>
      </c>
      <c r="J1704" s="38" t="str">
        <f>VLOOKUP(H1704,'Species List'!A$2:J$202,3,0)</f>
        <v>Melichthys niger</v>
      </c>
      <c r="K1704" s="38" t="str">
        <f>VLOOKUP(H1704,'Species List'!A$2:J$202,4,0)</f>
        <v>Balistidae</v>
      </c>
      <c r="L1704" s="38" t="str">
        <f>VLOOKUP(H1704,'Species List'!A$2:J$202,5,0)</f>
        <v>Omnivore</v>
      </c>
      <c r="M1704" s="60">
        <v>18</v>
      </c>
      <c r="N1704" s="60">
        <v>1</v>
      </c>
      <c r="O1704" s="60"/>
      <c r="P1704" s="44">
        <f>VLOOKUP(H1704,'Species List'!A$2:J$202,6,0)</f>
        <v>2.3439999999999999E-2</v>
      </c>
      <c r="Q1704" s="44">
        <f>VLOOKUP(H1704,'Species List'!A$2:J$202,7,0)</f>
        <v>2.95</v>
      </c>
      <c r="R1704" s="44" t="str">
        <f>VLOOKUP(H1704,'Species List'!A$2:J$202,8,0)</f>
        <v>NA</v>
      </c>
      <c r="S1704" s="44" t="str">
        <f>VLOOKUP(H1704,'Species List'!A$2:J$202,9,0)</f>
        <v>NA</v>
      </c>
      <c r="T1704" s="44">
        <f t="shared" si="187"/>
        <v>118.30728756786792</v>
      </c>
      <c r="U1704" s="87" t="s">
        <v>450</v>
      </c>
      <c r="V1704" s="91">
        <f t="shared" ref="V1704:V1726" si="191">N1704*T1704</f>
        <v>118.30728756786792</v>
      </c>
    </row>
    <row r="1705" spans="1:22" ht="16">
      <c r="A1705" s="35">
        <v>2019</v>
      </c>
      <c r="B1705" s="36">
        <v>43543</v>
      </c>
      <c r="C1705" s="38" t="s">
        <v>442</v>
      </c>
      <c r="D1705" s="38" t="s">
        <v>367</v>
      </c>
      <c r="E1705" s="12">
        <v>1</v>
      </c>
      <c r="F1705" s="37">
        <v>0.37291666666666701</v>
      </c>
      <c r="G1705" s="12">
        <v>31</v>
      </c>
      <c r="H1705" s="12" t="s">
        <v>242</v>
      </c>
      <c r="I1705" s="38" t="str">
        <f>VLOOKUP(H1705,'Species List'!A$2:J$202,2,0)</f>
        <v xml:space="preserve">Sharp-nose puffer </v>
      </c>
      <c r="J1705" s="38" t="str">
        <f>VLOOKUP(H1705,'Species List'!A$2:J$202,3,0)</f>
        <v>Canthigaster rostrata</v>
      </c>
      <c r="K1705" s="38" t="str">
        <f>VLOOKUP(H1705,'Species List'!A$2:J$202,4,0)</f>
        <v>Tetraodontidae</v>
      </c>
      <c r="L1705" s="38" t="str">
        <f>VLOOKUP(H1705,'Species List'!A$2:J$202,5,0)</f>
        <v>Omnivore</v>
      </c>
      <c r="M1705" s="60">
        <v>3</v>
      </c>
      <c r="N1705" s="60">
        <v>1</v>
      </c>
      <c r="O1705" s="60"/>
      <c r="P1705" s="44">
        <f>VLOOKUP(H1705,'Species List'!A$2:J$202,6,0)</f>
        <v>2.239E-2</v>
      </c>
      <c r="Q1705" s="44">
        <f>VLOOKUP(H1705,'Species List'!A$2:J$202,7,0)</f>
        <v>2.96</v>
      </c>
      <c r="R1705" s="44" t="str">
        <f>VLOOKUP(H1705,'Species List'!A$2:J$202,8,0)</f>
        <v>NA</v>
      </c>
      <c r="S1705" s="44" t="str">
        <f>VLOOKUP(H1705,'Species List'!A$2:J$202,9,0)</f>
        <v>NA</v>
      </c>
      <c r="T1705" s="44">
        <f t="shared" si="187"/>
        <v>0.57853948885208784</v>
      </c>
      <c r="U1705" s="87" t="s">
        <v>450</v>
      </c>
      <c r="V1705" s="91">
        <f t="shared" si="191"/>
        <v>0.57853948885208784</v>
      </c>
    </row>
    <row r="1706" spans="1:22" ht="16">
      <c r="A1706" s="35">
        <v>2019</v>
      </c>
      <c r="B1706" s="36">
        <v>43543</v>
      </c>
      <c r="C1706" s="38" t="s">
        <v>442</v>
      </c>
      <c r="D1706" s="38" t="s">
        <v>367</v>
      </c>
      <c r="E1706" s="12">
        <v>1</v>
      </c>
      <c r="F1706" s="37">
        <v>0.37291666666666701</v>
      </c>
      <c r="G1706" s="12">
        <v>31</v>
      </c>
      <c r="H1706" s="12" t="s">
        <v>242</v>
      </c>
      <c r="I1706" s="38" t="str">
        <f>VLOOKUP(H1706,'Species List'!A$2:J$202,2,0)</f>
        <v xml:space="preserve">Sharp-nose puffer </v>
      </c>
      <c r="J1706" s="38" t="str">
        <f>VLOOKUP(H1706,'Species List'!A$2:J$202,3,0)</f>
        <v>Canthigaster rostrata</v>
      </c>
      <c r="K1706" s="38" t="str">
        <f>VLOOKUP(H1706,'Species List'!A$2:J$202,4,0)</f>
        <v>Tetraodontidae</v>
      </c>
      <c r="L1706" s="38" t="str">
        <f>VLOOKUP(H1706,'Species List'!A$2:J$202,5,0)</f>
        <v>Omnivore</v>
      </c>
      <c r="M1706" s="60">
        <v>6</v>
      </c>
      <c r="N1706" s="60">
        <v>1</v>
      </c>
      <c r="O1706" s="60"/>
      <c r="P1706" s="44">
        <f>VLOOKUP(H1706,'Species List'!A$2:J$202,6,0)</f>
        <v>2.239E-2</v>
      </c>
      <c r="Q1706" s="44">
        <f>VLOOKUP(H1706,'Species List'!A$2:J$202,7,0)</f>
        <v>2.96</v>
      </c>
      <c r="R1706" s="44" t="str">
        <f>VLOOKUP(H1706,'Species List'!A$2:J$202,8,0)</f>
        <v>NA</v>
      </c>
      <c r="S1706" s="44" t="str">
        <f>VLOOKUP(H1706,'Species List'!A$2:J$202,9,0)</f>
        <v>NA</v>
      </c>
      <c r="T1706" s="44">
        <f t="shared" si="187"/>
        <v>4.501754368842863</v>
      </c>
      <c r="U1706" s="87" t="s">
        <v>450</v>
      </c>
      <c r="V1706" s="91">
        <f t="shared" si="191"/>
        <v>4.501754368842863</v>
      </c>
    </row>
    <row r="1707" spans="1:22" ht="16">
      <c r="A1707" s="35">
        <v>2019</v>
      </c>
      <c r="B1707" s="36">
        <v>43543</v>
      </c>
      <c r="C1707" s="38" t="s">
        <v>442</v>
      </c>
      <c r="D1707" s="38" t="s">
        <v>367</v>
      </c>
      <c r="E1707" s="12">
        <v>2</v>
      </c>
      <c r="F1707" s="37">
        <v>0.37916666666666698</v>
      </c>
      <c r="G1707" s="12">
        <v>30</v>
      </c>
      <c r="H1707" s="12" t="s">
        <v>241</v>
      </c>
      <c r="I1707" s="38" t="str">
        <f>VLOOKUP(H1707,'Species List'!A$2:J$202,2,0)</f>
        <v>Caesar Grunt</v>
      </c>
      <c r="J1707" s="38" t="str">
        <f>VLOOKUP(H1707,'Species List'!A$2:J$202,3,0)</f>
        <v>Haemulon carbonarium</v>
      </c>
      <c r="K1707" s="38" t="str">
        <f>VLOOKUP(H1707,'Species List'!A$2:J$202,4,0)</f>
        <v>Haemulidae</v>
      </c>
      <c r="L1707" s="38" t="str">
        <f>VLOOKUP(H1707,'Species List'!A$2:J$202,5,0)</f>
        <v>Carnivore</v>
      </c>
      <c r="M1707" s="60">
        <v>28</v>
      </c>
      <c r="N1707" s="60">
        <v>1</v>
      </c>
      <c r="O1707" s="60"/>
      <c r="P1707" s="44">
        <f>VLOOKUP(H1707,'Species List'!A$2:J$202,6,0)</f>
        <v>1.738E-2</v>
      </c>
      <c r="Q1707" s="44">
        <f>VLOOKUP(H1707,'Species List'!A$2:J$202,7,0)</f>
        <v>2.98</v>
      </c>
      <c r="R1707" s="44" t="str">
        <f>VLOOKUP(H1707,'Species List'!A$2:J$202,8,0)</f>
        <v>NA</v>
      </c>
      <c r="S1707" s="44" t="str">
        <f>VLOOKUP(H1707,'Species List'!A$2:J$202,9,0)</f>
        <v>NA</v>
      </c>
      <c r="T1707" s="44">
        <f t="shared" si="187"/>
        <v>356.92807153199328</v>
      </c>
      <c r="U1707" s="87" t="s">
        <v>450</v>
      </c>
      <c r="V1707" s="91">
        <f t="shared" si="191"/>
        <v>356.92807153199328</v>
      </c>
    </row>
    <row r="1708" spans="1:22" ht="16">
      <c r="A1708" s="35">
        <v>2019</v>
      </c>
      <c r="B1708" s="36">
        <v>43543</v>
      </c>
      <c r="C1708" s="38" t="s">
        <v>442</v>
      </c>
      <c r="D1708" s="38" t="s">
        <v>367</v>
      </c>
      <c r="E1708" s="12">
        <v>2</v>
      </c>
      <c r="F1708" s="37">
        <v>0.37916666666666698</v>
      </c>
      <c r="G1708" s="12">
        <v>30</v>
      </c>
      <c r="H1708" s="12" t="s">
        <v>256</v>
      </c>
      <c r="I1708" s="38" t="str">
        <f>VLOOKUP(H1708,'Species List'!A$2:J$202,2,0)</f>
        <v>Graysby</v>
      </c>
      <c r="J1708" s="38" t="str">
        <f>VLOOKUP(H1708,'Species List'!A$2:J$202,3,0)</f>
        <v>Cephalopholis cruentata</v>
      </c>
      <c r="K1708" s="38" t="str">
        <f>VLOOKUP(H1708,'Species List'!A$2:J$202,4,0)</f>
        <v>Serranidae</v>
      </c>
      <c r="L1708" s="38" t="str">
        <f>VLOOKUP(H1708,'Species List'!A$2:J$202,5,0)</f>
        <v>Carnivore</v>
      </c>
      <c r="M1708" s="60">
        <v>24</v>
      </c>
      <c r="N1708" s="60">
        <v>1</v>
      </c>
      <c r="O1708" s="60"/>
      <c r="P1708" s="44">
        <f>VLOOKUP(H1708,'Species List'!A$2:J$202,6,0)</f>
        <v>1.1220000000000001E-2</v>
      </c>
      <c r="Q1708" s="44">
        <f>VLOOKUP(H1708,'Species List'!A$2:J$202,7,0)</f>
        <v>3.07</v>
      </c>
      <c r="R1708" s="44" t="str">
        <f>VLOOKUP(H1708,'Species List'!A$2:J$202,8,0)</f>
        <v>NA</v>
      </c>
      <c r="S1708" s="44" t="str">
        <f>VLOOKUP(H1708,'Species List'!A$2:J$202,9,0)</f>
        <v>NA</v>
      </c>
      <c r="T1708" s="44">
        <f t="shared" si="187"/>
        <v>193.74984733419532</v>
      </c>
      <c r="U1708" s="87" t="s">
        <v>450</v>
      </c>
      <c r="V1708" s="91">
        <f t="shared" si="191"/>
        <v>193.74984733419532</v>
      </c>
    </row>
    <row r="1709" spans="1:22" ht="16">
      <c r="A1709" s="35">
        <v>2019</v>
      </c>
      <c r="B1709" s="36">
        <v>43543</v>
      </c>
      <c r="C1709" s="38" t="s">
        <v>442</v>
      </c>
      <c r="D1709" s="38" t="s">
        <v>367</v>
      </c>
      <c r="E1709" s="12">
        <v>2</v>
      </c>
      <c r="F1709" s="37">
        <v>0.37916666666666698</v>
      </c>
      <c r="G1709" s="12">
        <v>30</v>
      </c>
      <c r="H1709" s="12" t="s">
        <v>292</v>
      </c>
      <c r="I1709" s="38" t="str">
        <f>VLOOKUP(H1709,'Species List'!A$2:J$202,2,0)</f>
        <v>Smallmouth Grunt</v>
      </c>
      <c r="J1709" s="38" t="str">
        <f>VLOOKUP(H1709,'Species List'!A$2:J$202,3,0)</f>
        <v>Haemulon chrysargyreum</v>
      </c>
      <c r="K1709" s="38" t="str">
        <f>VLOOKUP(H1709,'Species List'!A$2:J$202,4,0)</f>
        <v>Haemulidae</v>
      </c>
      <c r="L1709" s="38" t="str">
        <f>VLOOKUP(H1709,'Species List'!A$2:J$202,5,0)</f>
        <v>Carnivore</v>
      </c>
      <c r="M1709" s="60">
        <v>17</v>
      </c>
      <c r="N1709" s="60">
        <v>11</v>
      </c>
      <c r="O1709" s="60"/>
      <c r="P1709" s="44">
        <f>VLOOKUP(H1709,'Species List'!A$2:J$202,6,0)</f>
        <v>1.259E-2</v>
      </c>
      <c r="Q1709" s="44">
        <f>VLOOKUP(H1709,'Species List'!A$2:J$202,7,0)</f>
        <v>2.99</v>
      </c>
      <c r="R1709" s="44" t="str">
        <f>VLOOKUP(H1709,'Species List'!A$2:J$202,8,0)</f>
        <v>NA</v>
      </c>
      <c r="S1709" s="44" t="str">
        <f>VLOOKUP(H1709,'Species List'!A$2:J$202,9,0)</f>
        <v>NA</v>
      </c>
      <c r="T1709" s="44">
        <f t="shared" si="187"/>
        <v>60.12678810658732</v>
      </c>
      <c r="U1709" s="87" t="s">
        <v>450</v>
      </c>
      <c r="V1709" s="91">
        <f t="shared" si="191"/>
        <v>661.39466917246057</v>
      </c>
    </row>
    <row r="1710" spans="1:22" ht="16">
      <c r="A1710" s="35">
        <v>2019</v>
      </c>
      <c r="B1710" s="36">
        <v>43543</v>
      </c>
      <c r="C1710" s="38" t="s">
        <v>442</v>
      </c>
      <c r="D1710" s="38" t="s">
        <v>367</v>
      </c>
      <c r="E1710" s="12">
        <v>2</v>
      </c>
      <c r="F1710" s="37">
        <v>0.37916666666666698</v>
      </c>
      <c r="G1710" s="12">
        <v>30</v>
      </c>
      <c r="H1710" s="12" t="s">
        <v>292</v>
      </c>
      <c r="I1710" s="38" t="str">
        <f>VLOOKUP(H1710,'Species List'!A$2:J$202,2,0)</f>
        <v>Smallmouth Grunt</v>
      </c>
      <c r="J1710" s="38" t="str">
        <f>VLOOKUP(H1710,'Species List'!A$2:J$202,3,0)</f>
        <v>Haemulon chrysargyreum</v>
      </c>
      <c r="K1710" s="38" t="str">
        <f>VLOOKUP(H1710,'Species List'!A$2:J$202,4,0)</f>
        <v>Haemulidae</v>
      </c>
      <c r="L1710" s="38" t="str">
        <f>VLOOKUP(H1710,'Species List'!A$2:J$202,5,0)</f>
        <v>Carnivore</v>
      </c>
      <c r="M1710" s="60">
        <v>18</v>
      </c>
      <c r="N1710" s="60">
        <v>3</v>
      </c>
      <c r="O1710" s="60"/>
      <c r="P1710" s="44">
        <f>VLOOKUP(H1710,'Species List'!A$2:J$202,6,0)</f>
        <v>1.259E-2</v>
      </c>
      <c r="Q1710" s="44">
        <f>VLOOKUP(H1710,'Species List'!A$2:J$202,7,0)</f>
        <v>2.99</v>
      </c>
      <c r="R1710" s="44" t="str">
        <f>VLOOKUP(H1710,'Species List'!A$2:J$202,8,0)</f>
        <v>NA</v>
      </c>
      <c r="S1710" s="44" t="str">
        <f>VLOOKUP(H1710,'Species List'!A$2:J$202,9,0)</f>
        <v>NA</v>
      </c>
      <c r="T1710" s="44">
        <f t="shared" si="187"/>
        <v>71.333005117288693</v>
      </c>
      <c r="U1710" s="87" t="s">
        <v>450</v>
      </c>
      <c r="V1710" s="91">
        <f t="shared" si="191"/>
        <v>213.99901535186609</v>
      </c>
    </row>
    <row r="1711" spans="1:22" ht="16">
      <c r="A1711" s="35">
        <v>2019</v>
      </c>
      <c r="B1711" s="36">
        <v>43543</v>
      </c>
      <c r="C1711" s="38" t="s">
        <v>442</v>
      </c>
      <c r="D1711" s="38" t="s">
        <v>367</v>
      </c>
      <c r="E1711" s="12">
        <v>2</v>
      </c>
      <c r="F1711" s="37">
        <v>0.37916666666666698</v>
      </c>
      <c r="G1711" s="12">
        <v>30</v>
      </c>
      <c r="H1711" s="12" t="s">
        <v>233</v>
      </c>
      <c r="I1711" s="38" t="str">
        <f>VLOOKUP(H1711,'Species List'!A$2:J$202,2,0)</f>
        <v>Blackbar soldierfish</v>
      </c>
      <c r="J1711" s="38" t="str">
        <f>VLOOKUP(H1711,'Species List'!A$2:J$202,3,0)</f>
        <v xml:space="preserve">Myripristis jacobus </v>
      </c>
      <c r="K1711" s="38" t="str">
        <f>VLOOKUP(H1711,'Species List'!A$2:J$202,4,0)</f>
        <v>Holocentridae</v>
      </c>
      <c r="L1711" s="38" t="str">
        <f>VLOOKUP(H1711,'Species List'!A$2:J$202,5,0)</f>
        <v>Carnivore</v>
      </c>
      <c r="M1711" s="60">
        <v>16</v>
      </c>
      <c r="N1711" s="60">
        <v>1</v>
      </c>
      <c r="O1711" s="60"/>
      <c r="P1711" s="44">
        <f>VLOOKUP(H1711,'Species List'!A$2:J$202,6,0)</f>
        <v>1.2019999999999999E-2</v>
      </c>
      <c r="Q1711" s="44">
        <f>VLOOKUP(H1711,'Species List'!A$2:J$202,7,0)</f>
        <v>3.06</v>
      </c>
      <c r="R1711" s="44" t="str">
        <f>VLOOKUP(H1711,'Species List'!A$2:J$202,8,0)</f>
        <v>NA</v>
      </c>
      <c r="S1711" s="44" t="str">
        <f>VLOOKUP(H1711,'Species List'!A$2:J$202,9,0)</f>
        <v>NA</v>
      </c>
      <c r="T1711" s="44">
        <f t="shared" si="187"/>
        <v>58.144898213408602</v>
      </c>
      <c r="U1711" s="87" t="s">
        <v>450</v>
      </c>
      <c r="V1711" s="91">
        <f t="shared" si="191"/>
        <v>58.144898213408602</v>
      </c>
    </row>
    <row r="1712" spans="1:22" ht="16">
      <c r="A1712" s="35">
        <v>2019</v>
      </c>
      <c r="B1712" s="36">
        <v>43543</v>
      </c>
      <c r="C1712" s="38" t="s">
        <v>442</v>
      </c>
      <c r="D1712" s="38" t="s">
        <v>367</v>
      </c>
      <c r="E1712" s="12">
        <v>2</v>
      </c>
      <c r="F1712" s="37">
        <v>0.37916666666666698</v>
      </c>
      <c r="G1712" s="12">
        <v>30</v>
      </c>
      <c r="H1712" s="12" t="s">
        <v>238</v>
      </c>
      <c r="I1712" s="38" t="str">
        <f>VLOOKUP(H1712,'Species List'!A$2:J$202,2,0)</f>
        <v>Bluehead Wrasse</v>
      </c>
      <c r="J1712" s="38" t="str">
        <f>VLOOKUP(H1712,'Species List'!A$2:J$202,3,0)</f>
        <v>Thalassoma bifasciatum</v>
      </c>
      <c r="K1712" s="38" t="str">
        <f>VLOOKUP(H1712,'Species List'!A$2:J$202,4,0)</f>
        <v>Labridae</v>
      </c>
      <c r="L1712" s="38" t="str">
        <f>VLOOKUP(H1712,'Species List'!A$2:J$202,5,0)</f>
        <v>Carnivore</v>
      </c>
      <c r="M1712" s="60">
        <v>5</v>
      </c>
      <c r="N1712" s="60">
        <v>10</v>
      </c>
      <c r="O1712" s="60"/>
      <c r="P1712" s="44">
        <f>VLOOKUP(H1712,'Species List'!A$2:J$202,6,0)</f>
        <v>8.9099999999999995E-3</v>
      </c>
      <c r="Q1712" s="44">
        <f>VLOOKUP(H1712,'Species List'!A$2:J$202,7,0)</f>
        <v>3.01</v>
      </c>
      <c r="R1712" s="44" t="str">
        <f>VLOOKUP(H1712,'Species List'!A$2:J$202,8,0)</f>
        <v>NA</v>
      </c>
      <c r="S1712" s="44" t="str">
        <f>VLOOKUP(H1712,'Species List'!A$2:J$202,9,0)</f>
        <v>NA</v>
      </c>
      <c r="T1712" s="44">
        <f t="shared" si="187"/>
        <v>1.1318201385239828</v>
      </c>
      <c r="U1712" s="87" t="s">
        <v>450</v>
      </c>
      <c r="V1712" s="91">
        <f t="shared" si="191"/>
        <v>11.318201385239828</v>
      </c>
    </row>
    <row r="1713" spans="1:22" ht="16">
      <c r="A1713" s="35">
        <v>2019</v>
      </c>
      <c r="B1713" s="36">
        <v>43543</v>
      </c>
      <c r="C1713" s="38" t="s">
        <v>442</v>
      </c>
      <c r="D1713" s="38" t="s">
        <v>367</v>
      </c>
      <c r="E1713" s="12">
        <v>2</v>
      </c>
      <c r="F1713" s="37">
        <v>0.37916666666666698</v>
      </c>
      <c r="G1713" s="12">
        <v>30</v>
      </c>
      <c r="H1713" s="12" t="s">
        <v>238</v>
      </c>
      <c r="I1713" s="38" t="str">
        <f>VLOOKUP(H1713,'Species List'!A$2:J$202,2,0)</f>
        <v>Bluehead Wrasse</v>
      </c>
      <c r="J1713" s="38" t="str">
        <f>VLOOKUP(H1713,'Species List'!A$2:J$202,3,0)</f>
        <v>Thalassoma bifasciatum</v>
      </c>
      <c r="K1713" s="38" t="str">
        <f>VLOOKUP(H1713,'Species List'!A$2:J$202,4,0)</f>
        <v>Labridae</v>
      </c>
      <c r="L1713" s="38" t="str">
        <f>VLOOKUP(H1713,'Species List'!A$2:J$202,5,0)</f>
        <v>Carnivore</v>
      </c>
      <c r="M1713" s="60">
        <v>8</v>
      </c>
      <c r="N1713" s="60">
        <v>1</v>
      </c>
      <c r="O1713" s="60"/>
      <c r="P1713" s="44">
        <f>VLOOKUP(H1713,'Species List'!A$2:J$202,6,0)</f>
        <v>8.9099999999999995E-3</v>
      </c>
      <c r="Q1713" s="44">
        <f>VLOOKUP(H1713,'Species List'!A$2:J$202,7,0)</f>
        <v>3.01</v>
      </c>
      <c r="R1713" s="44" t="str">
        <f>VLOOKUP(H1713,'Species List'!A$2:J$202,8,0)</f>
        <v>NA</v>
      </c>
      <c r="S1713" s="44" t="str">
        <f>VLOOKUP(H1713,'Species List'!A$2:J$202,9,0)</f>
        <v>NA</v>
      </c>
      <c r="T1713" s="44">
        <f t="shared" si="187"/>
        <v>4.6577756365061544</v>
      </c>
      <c r="U1713" s="87" t="s">
        <v>450</v>
      </c>
      <c r="V1713" s="91">
        <f t="shared" si="191"/>
        <v>4.6577756365061544</v>
      </c>
    </row>
    <row r="1714" spans="1:22" ht="16">
      <c r="A1714" s="35">
        <v>2019</v>
      </c>
      <c r="B1714" s="36">
        <v>43543</v>
      </c>
      <c r="C1714" s="38" t="s">
        <v>442</v>
      </c>
      <c r="D1714" s="38" t="s">
        <v>367</v>
      </c>
      <c r="E1714" s="12">
        <v>2</v>
      </c>
      <c r="F1714" s="37">
        <v>0.37916666666666698</v>
      </c>
      <c r="G1714" s="12">
        <v>30</v>
      </c>
      <c r="H1714" s="12" t="s">
        <v>310</v>
      </c>
      <c r="I1714" s="38" t="str">
        <f>VLOOKUP(H1714,'Species List'!A$2:J$202,2,0)</f>
        <v>Yellowhead Wrasse</v>
      </c>
      <c r="J1714" s="38" t="str">
        <f>VLOOKUP(H1714,'Species List'!A$2:J$202,3,0)</f>
        <v>Halichoeres garnoti</v>
      </c>
      <c r="K1714" s="38" t="str">
        <f>VLOOKUP(H1714,'Species List'!A$2:J$202,4,0)</f>
        <v>Labridae</v>
      </c>
      <c r="L1714" s="38" t="str">
        <f>VLOOKUP(H1714,'Species List'!A$2:J$202,5,0)</f>
        <v>Carnivore</v>
      </c>
      <c r="M1714" s="60">
        <v>5</v>
      </c>
      <c r="N1714" s="60">
        <v>1</v>
      </c>
      <c r="O1714" s="60"/>
      <c r="P1714" s="44">
        <f>VLOOKUP(H1714,'Species List'!A$2:J$202,6,0)</f>
        <v>0.01</v>
      </c>
      <c r="Q1714" s="44">
        <f>VLOOKUP(H1714,'Species List'!A$2:J$202,7,0)</f>
        <v>3.13</v>
      </c>
      <c r="R1714" s="44" t="str">
        <f>VLOOKUP(H1714,'Species List'!A$2:J$202,8,0)</f>
        <v>NA</v>
      </c>
      <c r="S1714" s="44" t="str">
        <f>VLOOKUP(H1714,'Species List'!A$2:J$202,9,0)</f>
        <v>NA</v>
      </c>
      <c r="T1714" s="44">
        <f t="shared" si="187"/>
        <v>1.540905884130453</v>
      </c>
      <c r="U1714" s="87" t="s">
        <v>450</v>
      </c>
      <c r="V1714" s="91">
        <f t="shared" si="191"/>
        <v>1.540905884130453</v>
      </c>
    </row>
    <row r="1715" spans="1:22" ht="16">
      <c r="A1715" s="35">
        <v>2019</v>
      </c>
      <c r="B1715" s="36">
        <v>43543</v>
      </c>
      <c r="C1715" s="38" t="s">
        <v>442</v>
      </c>
      <c r="D1715" s="38" t="s">
        <v>367</v>
      </c>
      <c r="E1715" s="12">
        <v>2</v>
      </c>
      <c r="F1715" s="37">
        <v>0.37916666666666698</v>
      </c>
      <c r="G1715" s="12">
        <v>30</v>
      </c>
      <c r="H1715" s="12" t="s">
        <v>310</v>
      </c>
      <c r="I1715" s="38" t="str">
        <f>VLOOKUP(H1715,'Species List'!A$2:J$202,2,0)</f>
        <v>Yellowhead Wrasse</v>
      </c>
      <c r="J1715" s="38" t="str">
        <f>VLOOKUP(H1715,'Species List'!A$2:J$202,3,0)</f>
        <v>Halichoeres garnoti</v>
      </c>
      <c r="K1715" s="38" t="str">
        <f>VLOOKUP(H1715,'Species List'!A$2:J$202,4,0)</f>
        <v>Labridae</v>
      </c>
      <c r="L1715" s="38" t="str">
        <f>VLOOKUP(H1715,'Species List'!A$2:J$202,5,0)</f>
        <v>Carnivore</v>
      </c>
      <c r="M1715" s="60">
        <v>10</v>
      </c>
      <c r="N1715" s="60">
        <v>1</v>
      </c>
      <c r="O1715" s="60"/>
      <c r="P1715" s="44">
        <f>VLOOKUP(H1715,'Species List'!A$2:J$202,6,0)</f>
        <v>0.01</v>
      </c>
      <c r="Q1715" s="44">
        <f>VLOOKUP(H1715,'Species List'!A$2:J$202,7,0)</f>
        <v>3.13</v>
      </c>
      <c r="R1715" s="44" t="str">
        <f>VLOOKUP(H1715,'Species List'!A$2:J$202,8,0)</f>
        <v>NA</v>
      </c>
      <c r="S1715" s="44" t="str">
        <f>VLOOKUP(H1715,'Species List'!A$2:J$202,9,0)</f>
        <v>NA</v>
      </c>
      <c r="T1715" s="44">
        <f t="shared" si="187"/>
        <v>13.48962882591654</v>
      </c>
      <c r="U1715" s="87" t="s">
        <v>450</v>
      </c>
      <c r="V1715" s="91">
        <f t="shared" si="191"/>
        <v>13.48962882591654</v>
      </c>
    </row>
    <row r="1716" spans="1:22" ht="16">
      <c r="A1716" s="35">
        <v>2019</v>
      </c>
      <c r="B1716" s="36">
        <v>43543</v>
      </c>
      <c r="C1716" s="38" t="s">
        <v>442</v>
      </c>
      <c r="D1716" s="38" t="s">
        <v>367</v>
      </c>
      <c r="E1716" s="12">
        <v>2</v>
      </c>
      <c r="F1716" s="37">
        <v>0.37916666666666698</v>
      </c>
      <c r="G1716" s="12">
        <v>30</v>
      </c>
      <c r="H1716" s="12" t="s">
        <v>233</v>
      </c>
      <c r="I1716" s="38" t="str">
        <f>VLOOKUP(H1716,'Species List'!A$2:J$202,2,0)</f>
        <v>Blackbar soldierfish</v>
      </c>
      <c r="J1716" s="38" t="str">
        <f>VLOOKUP(H1716,'Species List'!A$2:J$202,3,0)</f>
        <v xml:space="preserve">Myripristis jacobus </v>
      </c>
      <c r="K1716" s="38" t="str">
        <f>VLOOKUP(H1716,'Species List'!A$2:J$202,4,0)</f>
        <v>Holocentridae</v>
      </c>
      <c r="L1716" s="38" t="str">
        <f>VLOOKUP(H1716,'Species List'!A$2:J$202,5,0)</f>
        <v>Carnivore</v>
      </c>
      <c r="M1716" s="60">
        <v>16</v>
      </c>
      <c r="N1716" s="60">
        <v>2</v>
      </c>
      <c r="O1716" s="60"/>
      <c r="P1716" s="44">
        <f>VLOOKUP(H1716,'Species List'!A$2:J$202,6,0)</f>
        <v>1.2019999999999999E-2</v>
      </c>
      <c r="Q1716" s="44">
        <f>VLOOKUP(H1716,'Species List'!A$2:J$202,7,0)</f>
        <v>3.06</v>
      </c>
      <c r="R1716" s="44" t="str">
        <f>VLOOKUP(H1716,'Species List'!A$2:J$202,8,0)</f>
        <v>NA</v>
      </c>
      <c r="S1716" s="44" t="str">
        <f>VLOOKUP(H1716,'Species List'!A$2:J$202,9,0)</f>
        <v>NA</v>
      </c>
      <c r="T1716" s="44">
        <f t="shared" si="187"/>
        <v>58.144898213408602</v>
      </c>
      <c r="U1716" s="87" t="s">
        <v>450</v>
      </c>
      <c r="V1716" s="91">
        <f t="shared" si="191"/>
        <v>116.2897964268172</v>
      </c>
    </row>
    <row r="1717" spans="1:22" ht="16">
      <c r="A1717" s="35">
        <v>2019</v>
      </c>
      <c r="B1717" s="36">
        <v>43543</v>
      </c>
      <c r="C1717" s="38" t="s">
        <v>442</v>
      </c>
      <c r="D1717" s="38" t="s">
        <v>367</v>
      </c>
      <c r="E1717" s="12">
        <v>2</v>
      </c>
      <c r="F1717" s="37">
        <v>0.37916666666666698</v>
      </c>
      <c r="G1717" s="12">
        <v>30</v>
      </c>
      <c r="H1717" s="12" t="s">
        <v>381</v>
      </c>
      <c r="I1717" s="38" t="str">
        <f>VLOOKUP(H1717,'Species List'!A$2:J$202,2,0)</f>
        <v>Longjaw squirrelfish</v>
      </c>
      <c r="J1717" s="38" t="str">
        <f>VLOOKUP(H1717,'Species List'!A$2:J$202,3,0)</f>
        <v>Neoniphon marianus</v>
      </c>
      <c r="K1717" s="38" t="str">
        <f>VLOOKUP(H1717,'Species List'!A$2:J$202,4,0)</f>
        <v>Holocentridae</v>
      </c>
      <c r="L1717" s="38" t="str">
        <f>VLOOKUP(H1717,'Species List'!A$2:J$202,5,0)</f>
        <v>Carnivore</v>
      </c>
      <c r="M1717" s="60">
        <v>15</v>
      </c>
      <c r="N1717" s="60">
        <v>1</v>
      </c>
      <c r="O1717" s="60"/>
      <c r="P1717" s="44">
        <f>VLOOKUP(H1717,'Species List'!A$2:J$202,6,0)</f>
        <v>1.549E-2</v>
      </c>
      <c r="Q1717" s="44">
        <f>VLOOKUP(H1717,'Species List'!A$2:J$202,7,0)</f>
        <v>2.98</v>
      </c>
      <c r="R1717" s="44" t="str">
        <f>VLOOKUP(H1717,'Species List'!A$2:J$202,8,0)</f>
        <v>NA</v>
      </c>
      <c r="S1717" s="44" t="str">
        <f>VLOOKUP(H1717,'Species List'!A$2:J$202,9,0)</f>
        <v>NA</v>
      </c>
      <c r="T1717" s="44">
        <f t="shared" si="187"/>
        <v>49.52259225934101</v>
      </c>
      <c r="U1717" s="87" t="s">
        <v>450</v>
      </c>
      <c r="V1717" s="91">
        <f t="shared" si="191"/>
        <v>49.52259225934101</v>
      </c>
    </row>
    <row r="1718" spans="1:22" ht="16">
      <c r="A1718" s="35">
        <v>2019</v>
      </c>
      <c r="B1718" s="36">
        <v>43543</v>
      </c>
      <c r="C1718" s="38" t="s">
        <v>442</v>
      </c>
      <c r="D1718" s="38" t="s">
        <v>367</v>
      </c>
      <c r="E1718" s="12">
        <v>2</v>
      </c>
      <c r="F1718" s="37">
        <v>0.37916666666666698</v>
      </c>
      <c r="G1718" s="12">
        <v>30</v>
      </c>
      <c r="H1718" s="12" t="s">
        <v>310</v>
      </c>
      <c r="I1718" s="38" t="str">
        <f>VLOOKUP(H1718,'Species List'!A$2:J$202,2,0)</f>
        <v>Yellowhead Wrasse</v>
      </c>
      <c r="J1718" s="38" t="str">
        <f>VLOOKUP(H1718,'Species List'!A$2:J$202,3,0)</f>
        <v>Halichoeres garnoti</v>
      </c>
      <c r="K1718" s="38" t="str">
        <f>VLOOKUP(H1718,'Species List'!A$2:J$202,4,0)</f>
        <v>Labridae</v>
      </c>
      <c r="L1718" s="38" t="str">
        <f>VLOOKUP(H1718,'Species List'!A$2:J$202,5,0)</f>
        <v>Carnivore</v>
      </c>
      <c r="M1718" s="60">
        <v>14</v>
      </c>
      <c r="N1718" s="60">
        <v>1</v>
      </c>
      <c r="O1718" s="60"/>
      <c r="P1718" s="44">
        <f>VLOOKUP(H1718,'Species List'!A$2:J$202,6,0)</f>
        <v>0.01</v>
      </c>
      <c r="Q1718" s="44">
        <f>VLOOKUP(H1718,'Species List'!A$2:J$202,7,0)</f>
        <v>3.13</v>
      </c>
      <c r="R1718" s="44" t="str">
        <f>VLOOKUP(H1718,'Species List'!A$2:J$202,8,0)</f>
        <v>NA</v>
      </c>
      <c r="S1718" s="44" t="str">
        <f>VLOOKUP(H1718,'Species List'!A$2:J$202,9,0)</f>
        <v>NA</v>
      </c>
      <c r="T1718" s="44">
        <f t="shared" si="187"/>
        <v>38.670585858358713</v>
      </c>
      <c r="U1718" s="87" t="s">
        <v>450</v>
      </c>
      <c r="V1718" s="91">
        <f t="shared" si="191"/>
        <v>38.670585858358713</v>
      </c>
    </row>
    <row r="1719" spans="1:22" ht="16">
      <c r="A1719" s="35">
        <v>2019</v>
      </c>
      <c r="B1719" s="36">
        <v>43543</v>
      </c>
      <c r="C1719" s="38" t="s">
        <v>442</v>
      </c>
      <c r="D1719" s="38" t="s">
        <v>367</v>
      </c>
      <c r="E1719" s="12">
        <v>2</v>
      </c>
      <c r="F1719" s="37">
        <v>0.37916666666666698</v>
      </c>
      <c r="G1719" s="12">
        <v>30</v>
      </c>
      <c r="H1719" s="12" t="s">
        <v>310</v>
      </c>
      <c r="I1719" s="38" t="str">
        <f>VLOOKUP(H1719,'Species List'!A$2:J$202,2,0)</f>
        <v>Yellowhead Wrasse</v>
      </c>
      <c r="J1719" s="38" t="str">
        <f>VLOOKUP(H1719,'Species List'!A$2:J$202,3,0)</f>
        <v>Halichoeres garnoti</v>
      </c>
      <c r="K1719" s="38" t="str">
        <f>VLOOKUP(H1719,'Species List'!A$2:J$202,4,0)</f>
        <v>Labridae</v>
      </c>
      <c r="L1719" s="38" t="str">
        <f>VLOOKUP(H1719,'Species List'!A$2:J$202,5,0)</f>
        <v>Carnivore</v>
      </c>
      <c r="M1719" s="60">
        <v>8</v>
      </c>
      <c r="N1719" s="60">
        <v>2</v>
      </c>
      <c r="O1719" s="60"/>
      <c r="P1719" s="44">
        <f>VLOOKUP(H1719,'Species List'!A$2:J$202,6,0)</f>
        <v>0.01</v>
      </c>
      <c r="Q1719" s="44">
        <f>VLOOKUP(H1719,'Species List'!A$2:J$202,7,0)</f>
        <v>3.13</v>
      </c>
      <c r="R1719" s="44" t="str">
        <f>VLOOKUP(H1719,'Species List'!A$2:J$202,8,0)</f>
        <v>NA</v>
      </c>
      <c r="S1719" s="44" t="str">
        <f>VLOOKUP(H1719,'Species List'!A$2:J$202,9,0)</f>
        <v>NA</v>
      </c>
      <c r="T1719" s="44">
        <f t="shared" si="187"/>
        <v>6.7092142277548126</v>
      </c>
      <c r="U1719" s="87" t="s">
        <v>450</v>
      </c>
      <c r="V1719" s="91">
        <f t="shared" si="191"/>
        <v>13.418428455509625</v>
      </c>
    </row>
    <row r="1720" spans="1:22" ht="16">
      <c r="A1720" s="35">
        <v>2019</v>
      </c>
      <c r="B1720" s="36">
        <v>43543</v>
      </c>
      <c r="C1720" s="38" t="s">
        <v>442</v>
      </c>
      <c r="D1720" s="38" t="s">
        <v>367</v>
      </c>
      <c r="E1720" s="12">
        <v>2</v>
      </c>
      <c r="F1720" s="37">
        <v>0.37916666666666698</v>
      </c>
      <c r="G1720" s="12">
        <v>30</v>
      </c>
      <c r="H1720" s="12" t="s">
        <v>310</v>
      </c>
      <c r="I1720" s="38" t="str">
        <f>VLOOKUP(H1720,'Species List'!A$2:J$202,2,0)</f>
        <v>Yellowhead Wrasse</v>
      </c>
      <c r="J1720" s="38" t="str">
        <f>VLOOKUP(H1720,'Species List'!A$2:J$202,3,0)</f>
        <v>Halichoeres garnoti</v>
      </c>
      <c r="K1720" s="38" t="str">
        <f>VLOOKUP(H1720,'Species List'!A$2:J$202,4,0)</f>
        <v>Labridae</v>
      </c>
      <c r="L1720" s="38" t="str">
        <f>VLOOKUP(H1720,'Species List'!A$2:J$202,5,0)</f>
        <v>Carnivore</v>
      </c>
      <c r="M1720" s="60">
        <v>10</v>
      </c>
      <c r="N1720" s="60">
        <v>1</v>
      </c>
      <c r="O1720" s="60"/>
      <c r="P1720" s="44">
        <f>VLOOKUP(H1720,'Species List'!A$2:J$202,6,0)</f>
        <v>0.01</v>
      </c>
      <c r="Q1720" s="44">
        <f>VLOOKUP(H1720,'Species List'!A$2:J$202,7,0)</f>
        <v>3.13</v>
      </c>
      <c r="R1720" s="44" t="str">
        <f>VLOOKUP(H1720,'Species List'!A$2:J$202,8,0)</f>
        <v>NA</v>
      </c>
      <c r="S1720" s="44" t="str">
        <f>VLOOKUP(H1720,'Species List'!A$2:J$202,9,0)</f>
        <v>NA</v>
      </c>
      <c r="T1720" s="44">
        <f t="shared" si="187"/>
        <v>13.48962882591654</v>
      </c>
      <c r="U1720" s="87" t="s">
        <v>450</v>
      </c>
      <c r="V1720" s="91">
        <f t="shared" si="191"/>
        <v>13.48962882591654</v>
      </c>
    </row>
    <row r="1721" spans="1:22" ht="16">
      <c r="A1721" s="35">
        <v>2019</v>
      </c>
      <c r="B1721" s="36">
        <v>43543</v>
      </c>
      <c r="C1721" s="38" t="s">
        <v>442</v>
      </c>
      <c r="D1721" s="38" t="s">
        <v>367</v>
      </c>
      <c r="E1721" s="12">
        <v>2</v>
      </c>
      <c r="F1721" s="37">
        <v>0.37916666666666698</v>
      </c>
      <c r="G1721" s="12">
        <v>30</v>
      </c>
      <c r="H1721" s="12" t="s">
        <v>233</v>
      </c>
      <c r="I1721" s="38" t="str">
        <f>VLOOKUP(H1721,'Species List'!A$2:J$202,2,0)</f>
        <v>Blackbar soldierfish</v>
      </c>
      <c r="J1721" s="38" t="str">
        <f>VLOOKUP(H1721,'Species List'!A$2:J$202,3,0)</f>
        <v xml:space="preserve">Myripristis jacobus </v>
      </c>
      <c r="K1721" s="38" t="str">
        <f>VLOOKUP(H1721,'Species List'!A$2:J$202,4,0)</f>
        <v>Holocentridae</v>
      </c>
      <c r="L1721" s="38" t="str">
        <f>VLOOKUP(H1721,'Species List'!A$2:J$202,5,0)</f>
        <v>Carnivore</v>
      </c>
      <c r="M1721" s="60">
        <v>18</v>
      </c>
      <c r="N1721" s="60">
        <v>2</v>
      </c>
      <c r="O1721" s="60"/>
      <c r="P1721" s="44">
        <f>VLOOKUP(H1721,'Species List'!A$2:J$202,6,0)</f>
        <v>1.2019999999999999E-2</v>
      </c>
      <c r="Q1721" s="44">
        <f>VLOOKUP(H1721,'Species List'!A$2:J$202,7,0)</f>
        <v>3.06</v>
      </c>
      <c r="R1721" s="44" t="str">
        <f>VLOOKUP(H1721,'Species List'!A$2:J$202,8,0)</f>
        <v>NA</v>
      </c>
      <c r="S1721" s="44" t="str">
        <f>VLOOKUP(H1721,'Species List'!A$2:J$202,9,0)</f>
        <v>NA</v>
      </c>
      <c r="T1721" s="44">
        <f t="shared" si="187"/>
        <v>83.375477327526866</v>
      </c>
      <c r="U1721" s="87" t="s">
        <v>450</v>
      </c>
      <c r="V1721" s="91">
        <f t="shared" si="191"/>
        <v>166.75095465505373</v>
      </c>
    </row>
    <row r="1722" spans="1:22" ht="16">
      <c r="A1722" s="35">
        <v>2019</v>
      </c>
      <c r="B1722" s="36">
        <v>43543</v>
      </c>
      <c r="C1722" s="38" t="s">
        <v>442</v>
      </c>
      <c r="D1722" s="38" t="s">
        <v>367</v>
      </c>
      <c r="E1722" s="12">
        <v>2</v>
      </c>
      <c r="F1722" s="37">
        <v>0.37916666666666698</v>
      </c>
      <c r="G1722" s="12">
        <v>30</v>
      </c>
      <c r="H1722" s="12" t="s">
        <v>310</v>
      </c>
      <c r="I1722" s="38" t="str">
        <f>VLOOKUP(H1722,'Species List'!A$2:J$202,2,0)</f>
        <v>Yellowhead Wrasse</v>
      </c>
      <c r="J1722" s="38" t="str">
        <f>VLOOKUP(H1722,'Species List'!A$2:J$202,3,0)</f>
        <v>Halichoeres garnoti</v>
      </c>
      <c r="K1722" s="38" t="str">
        <f>VLOOKUP(H1722,'Species List'!A$2:J$202,4,0)</f>
        <v>Labridae</v>
      </c>
      <c r="L1722" s="38" t="str">
        <f>VLOOKUP(H1722,'Species List'!A$2:J$202,5,0)</f>
        <v>Carnivore</v>
      </c>
      <c r="M1722" s="60">
        <v>6</v>
      </c>
      <c r="N1722" s="60">
        <v>2</v>
      </c>
      <c r="O1722" s="60"/>
      <c r="P1722" s="44">
        <f>VLOOKUP(H1722,'Species List'!A$2:J$202,6,0)</f>
        <v>0.01</v>
      </c>
      <c r="Q1722" s="44">
        <f>VLOOKUP(H1722,'Species List'!A$2:J$202,7,0)</f>
        <v>3.13</v>
      </c>
      <c r="R1722" s="44" t="str">
        <f>VLOOKUP(H1722,'Species List'!A$2:J$202,8,0)</f>
        <v>NA</v>
      </c>
      <c r="S1722" s="44" t="str">
        <f>VLOOKUP(H1722,'Species List'!A$2:J$202,9,0)</f>
        <v>NA</v>
      </c>
      <c r="T1722" s="44">
        <f t="shared" si="187"/>
        <v>2.7265496699528886</v>
      </c>
      <c r="U1722" s="87" t="s">
        <v>450</v>
      </c>
      <c r="V1722" s="91">
        <f t="shared" si="191"/>
        <v>5.4530993399057772</v>
      </c>
    </row>
    <row r="1723" spans="1:22" ht="16">
      <c r="A1723" s="35">
        <v>2019</v>
      </c>
      <c r="B1723" s="36">
        <v>43543</v>
      </c>
      <c r="C1723" s="38" t="s">
        <v>442</v>
      </c>
      <c r="D1723" s="38" t="s">
        <v>367</v>
      </c>
      <c r="E1723" s="12">
        <v>2</v>
      </c>
      <c r="F1723" s="37">
        <v>0.37916666666666698</v>
      </c>
      <c r="G1723" s="12">
        <v>30</v>
      </c>
      <c r="H1723" s="12" t="s">
        <v>310</v>
      </c>
      <c r="I1723" s="38" t="str">
        <f>VLOOKUP(H1723,'Species List'!A$2:J$202,2,0)</f>
        <v>Yellowhead Wrasse</v>
      </c>
      <c r="J1723" s="38" t="str">
        <f>VLOOKUP(H1723,'Species List'!A$2:J$202,3,0)</f>
        <v>Halichoeres garnoti</v>
      </c>
      <c r="K1723" s="38" t="str">
        <f>VLOOKUP(H1723,'Species List'!A$2:J$202,4,0)</f>
        <v>Labridae</v>
      </c>
      <c r="L1723" s="38" t="str">
        <f>VLOOKUP(H1723,'Species List'!A$2:J$202,5,0)</f>
        <v>Carnivore</v>
      </c>
      <c r="M1723" s="60">
        <v>3</v>
      </c>
      <c r="N1723" s="60">
        <v>1</v>
      </c>
      <c r="O1723" s="60"/>
      <c r="P1723" s="44">
        <f>VLOOKUP(H1723,'Species List'!A$2:J$202,6,0)</f>
        <v>0.01</v>
      </c>
      <c r="Q1723" s="44">
        <f>VLOOKUP(H1723,'Species List'!A$2:J$202,7,0)</f>
        <v>3.13</v>
      </c>
      <c r="R1723" s="44" t="str">
        <f>VLOOKUP(H1723,'Species List'!A$2:J$202,8,0)</f>
        <v>NA</v>
      </c>
      <c r="S1723" s="44" t="str">
        <f>VLOOKUP(H1723,'Species List'!A$2:J$202,9,0)</f>
        <v>NA</v>
      </c>
      <c r="T1723" s="44">
        <f t="shared" si="187"/>
        <v>0.3114508548769428</v>
      </c>
      <c r="U1723" s="87" t="s">
        <v>450</v>
      </c>
      <c r="V1723" s="91">
        <f t="shared" si="191"/>
        <v>0.3114508548769428</v>
      </c>
    </row>
    <row r="1724" spans="1:22" ht="16">
      <c r="A1724" s="35">
        <v>2019</v>
      </c>
      <c r="B1724" s="36">
        <v>43543</v>
      </c>
      <c r="C1724" s="38" t="s">
        <v>442</v>
      </c>
      <c r="D1724" s="38" t="s">
        <v>367</v>
      </c>
      <c r="E1724" s="12">
        <v>2</v>
      </c>
      <c r="F1724" s="37">
        <v>0.37916666666666698</v>
      </c>
      <c r="G1724" s="12">
        <v>30</v>
      </c>
      <c r="H1724" s="12" t="s">
        <v>256</v>
      </c>
      <c r="I1724" s="38" t="str">
        <f>VLOOKUP(H1724,'Species List'!A$2:J$202,2,0)</f>
        <v>Graysby</v>
      </c>
      <c r="J1724" s="38" t="str">
        <f>VLOOKUP(H1724,'Species List'!A$2:J$202,3,0)</f>
        <v>Cephalopholis cruentata</v>
      </c>
      <c r="K1724" s="38" t="str">
        <f>VLOOKUP(H1724,'Species List'!A$2:J$202,4,0)</f>
        <v>Serranidae</v>
      </c>
      <c r="L1724" s="38" t="str">
        <f>VLOOKUP(H1724,'Species List'!A$2:J$202,5,0)</f>
        <v>Carnivore</v>
      </c>
      <c r="M1724" s="60">
        <v>13</v>
      </c>
      <c r="N1724" s="60">
        <v>1</v>
      </c>
      <c r="O1724" s="60"/>
      <c r="P1724" s="44">
        <f>VLOOKUP(H1724,'Species List'!A$2:J$202,6,0)</f>
        <v>1.1220000000000001E-2</v>
      </c>
      <c r="Q1724" s="44">
        <f>VLOOKUP(H1724,'Species List'!A$2:J$202,7,0)</f>
        <v>3.07</v>
      </c>
      <c r="R1724" s="44" t="str">
        <f>VLOOKUP(H1724,'Species List'!A$2:J$202,8,0)</f>
        <v>NA</v>
      </c>
      <c r="S1724" s="44" t="str">
        <f>VLOOKUP(H1724,'Species List'!A$2:J$202,9,0)</f>
        <v>NA</v>
      </c>
      <c r="T1724" s="44">
        <f t="shared" si="187"/>
        <v>29.498433154231666</v>
      </c>
      <c r="U1724" s="87" t="s">
        <v>450</v>
      </c>
      <c r="V1724" s="91">
        <f t="shared" si="191"/>
        <v>29.498433154231666</v>
      </c>
    </row>
    <row r="1725" spans="1:22" ht="16">
      <c r="A1725" s="35">
        <v>2019</v>
      </c>
      <c r="B1725" s="36">
        <v>43543</v>
      </c>
      <c r="C1725" s="38" t="s">
        <v>442</v>
      </c>
      <c r="D1725" s="38" t="s">
        <v>367</v>
      </c>
      <c r="E1725" s="12">
        <v>2</v>
      </c>
      <c r="F1725" s="37">
        <v>0.37916666666666698</v>
      </c>
      <c r="G1725" s="12">
        <v>30</v>
      </c>
      <c r="H1725" s="12" t="s">
        <v>373</v>
      </c>
      <c r="I1725" s="38" t="str">
        <f>VLOOKUP(H1725,'Species List'!A$2:J$202,2,0)</f>
        <v>Goatfish</v>
      </c>
      <c r="J1725" s="38" t="str">
        <f>VLOOKUP(H1725,'Species List'!A$2:J$202,3,0)</f>
        <v>Mulloidichthys martinicus</v>
      </c>
      <c r="K1725" s="38" t="str">
        <f>VLOOKUP(H1725,'Species List'!A$2:J$202,4,0)</f>
        <v>Mullidae</v>
      </c>
      <c r="L1725" s="38" t="str">
        <f>VLOOKUP(H1725,'Species List'!A$2:J$202,5,0)</f>
        <v>Carnivore</v>
      </c>
      <c r="M1725" s="60">
        <v>17</v>
      </c>
      <c r="N1725" s="60">
        <v>1</v>
      </c>
      <c r="O1725" s="60"/>
      <c r="P1725" s="44">
        <f>VLOOKUP(H1725,'Species List'!A$2:J$202,6,0)</f>
        <v>9.7699999999999992E-3</v>
      </c>
      <c r="Q1725" s="44">
        <f>VLOOKUP(H1725,'Species List'!A$2:J$202,7,0)</f>
        <v>3.12</v>
      </c>
      <c r="R1725" s="44" t="str">
        <f>VLOOKUP(H1725,'Species List'!A$2:J$202,8,0)</f>
        <v>NA</v>
      </c>
      <c r="S1725" s="44" t="str">
        <f>VLOOKUP(H1725,'Species List'!A$2:J$202,9,0)</f>
        <v>NA</v>
      </c>
      <c r="T1725" s="44">
        <f t="shared" si="187"/>
        <v>67.436527390317082</v>
      </c>
      <c r="U1725" s="87" t="s">
        <v>450</v>
      </c>
      <c r="V1725" s="91">
        <f t="shared" si="191"/>
        <v>67.436527390317082</v>
      </c>
    </row>
    <row r="1726" spans="1:22" ht="16">
      <c r="A1726" s="35">
        <v>2019</v>
      </c>
      <c r="B1726" s="36">
        <v>43543</v>
      </c>
      <c r="C1726" s="38" t="s">
        <v>442</v>
      </c>
      <c r="D1726" s="38" t="s">
        <v>367</v>
      </c>
      <c r="E1726" s="12">
        <v>2</v>
      </c>
      <c r="F1726" s="37">
        <v>0.37916666666666698</v>
      </c>
      <c r="G1726" s="12">
        <v>30</v>
      </c>
      <c r="H1726" s="12" t="s">
        <v>256</v>
      </c>
      <c r="I1726" s="38" t="str">
        <f>VLOOKUP(H1726,'Species List'!A$2:J$202,2,0)</f>
        <v>Graysby</v>
      </c>
      <c r="J1726" s="38" t="str">
        <f>VLOOKUP(H1726,'Species List'!A$2:J$202,3,0)</f>
        <v>Cephalopholis cruentata</v>
      </c>
      <c r="K1726" s="38" t="str">
        <f>VLOOKUP(H1726,'Species List'!A$2:J$202,4,0)</f>
        <v>Serranidae</v>
      </c>
      <c r="L1726" s="38" t="str">
        <f>VLOOKUP(H1726,'Species List'!A$2:J$202,5,0)</f>
        <v>Carnivore</v>
      </c>
      <c r="M1726" s="60">
        <v>17</v>
      </c>
      <c r="N1726" s="60">
        <v>1</v>
      </c>
      <c r="O1726" s="60"/>
      <c r="P1726" s="44">
        <f>VLOOKUP(H1726,'Species List'!A$2:J$202,6,0)</f>
        <v>1.1220000000000001E-2</v>
      </c>
      <c r="Q1726" s="44">
        <f>VLOOKUP(H1726,'Species List'!A$2:J$202,7,0)</f>
        <v>3.07</v>
      </c>
      <c r="R1726" s="44" t="str">
        <f>VLOOKUP(H1726,'Species List'!A$2:J$202,8,0)</f>
        <v>NA</v>
      </c>
      <c r="S1726" s="44" t="str">
        <f>VLOOKUP(H1726,'Species List'!A$2:J$202,9,0)</f>
        <v>NA</v>
      </c>
      <c r="T1726" s="44">
        <f t="shared" si="187"/>
        <v>67.215749482265423</v>
      </c>
      <c r="U1726" s="87" t="s">
        <v>450</v>
      </c>
      <c r="V1726" s="91">
        <f t="shared" si="191"/>
        <v>67.215749482265423</v>
      </c>
    </row>
    <row r="1727" spans="1:22" ht="16">
      <c r="A1727" s="35">
        <v>2019</v>
      </c>
      <c r="B1727" s="36">
        <v>43543</v>
      </c>
      <c r="C1727" s="38" t="s">
        <v>442</v>
      </c>
      <c r="D1727" s="38" t="s">
        <v>367</v>
      </c>
      <c r="E1727" s="12">
        <v>2</v>
      </c>
      <c r="F1727" s="37">
        <v>0.37916666666666665</v>
      </c>
      <c r="G1727" s="12">
        <v>30</v>
      </c>
      <c r="H1727" s="12" t="s">
        <v>281</v>
      </c>
      <c r="I1727" s="38" t="str">
        <f>VLOOKUP(H1727,'Species List'!A$2:J$202,2,0)</f>
        <v>Redtail Parrotfish</v>
      </c>
      <c r="J1727" s="38" t="str">
        <f>VLOOKUP(H1727,'Species List'!A$2:J$202,3,0)</f>
        <v>Sparisoma chrysopterum</v>
      </c>
      <c r="K1727" s="38" t="str">
        <f>VLOOKUP(H1727,'Species List'!A$2:J$202,4,0)</f>
        <v>Scaridae</v>
      </c>
      <c r="L1727" s="38" t="str">
        <f>VLOOKUP(H1727,'Species List'!A$2:J$202,5,0)</f>
        <v>Herbivore</v>
      </c>
      <c r="M1727" s="60">
        <v>33</v>
      </c>
      <c r="N1727" s="60">
        <v>1</v>
      </c>
      <c r="O1727" s="60" t="s">
        <v>368</v>
      </c>
      <c r="P1727" s="44">
        <f>VLOOKUP(H1727,'Species List'!A$2:J$202,6,0)</f>
        <v>1.072E-2</v>
      </c>
      <c r="Q1727" s="44">
        <f>VLOOKUP(H1727,'Species List'!A$2:J$202,7,0)</f>
        <v>3.09</v>
      </c>
      <c r="R1727" s="44">
        <f>VLOOKUP(H1727,'Species List'!A$2:J$202,8,0)</f>
        <v>-3.0508999999999999</v>
      </c>
      <c r="S1727" s="44">
        <f>VLOOKUP(H1727,'Species List'!A$2:J$202,9,0)</f>
        <v>2.3191999999999999</v>
      </c>
      <c r="T1727" s="44">
        <f t="shared" si="187"/>
        <v>527.71915648055392</v>
      </c>
      <c r="U1727" s="88">
        <f t="shared" ref="U1727:U1743" si="192">10^(R1727+(S1727*LOG(M1727*10)))</f>
        <v>616.64828694702783</v>
      </c>
      <c r="V1727" s="91">
        <f t="shared" ref="V1727:V1743" si="193">N1727*U1727</f>
        <v>616.64828694702783</v>
      </c>
    </row>
    <row r="1728" spans="1:22" ht="16">
      <c r="A1728" s="35">
        <v>2019</v>
      </c>
      <c r="B1728" s="36">
        <v>43543</v>
      </c>
      <c r="C1728" s="38" t="s">
        <v>442</v>
      </c>
      <c r="D1728" s="38" t="s">
        <v>367</v>
      </c>
      <c r="E1728" s="12">
        <v>2</v>
      </c>
      <c r="F1728" s="37">
        <v>0.37916666666666665</v>
      </c>
      <c r="G1728" s="12">
        <v>30</v>
      </c>
      <c r="H1728" s="12" t="s">
        <v>277</v>
      </c>
      <c r="I1728" s="38" t="str">
        <f>VLOOKUP(H1728,'Species List'!A$2:J$202,2,0)</f>
        <v>Queen Parrotfish</v>
      </c>
      <c r="J1728" s="38" t="str">
        <f>VLOOKUP(H1728,'Species List'!A$2:J$202,3,0)</f>
        <v>Scarus vetula</v>
      </c>
      <c r="K1728" s="38" t="str">
        <f>VLOOKUP(H1728,'Species List'!A$2:J$202,4,0)</f>
        <v>Scaridae</v>
      </c>
      <c r="L1728" s="38" t="str">
        <f>VLOOKUP(H1728,'Species List'!A$2:J$202,5,0)</f>
        <v>Herbivore</v>
      </c>
      <c r="M1728" s="60">
        <v>37</v>
      </c>
      <c r="N1728" s="60">
        <v>1</v>
      </c>
      <c r="O1728" s="60" t="s">
        <v>369</v>
      </c>
      <c r="P1728" s="44">
        <f>VLOOKUP(H1728,'Species List'!A$2:J$202,6,0)</f>
        <v>1.38E-2</v>
      </c>
      <c r="Q1728" s="44">
        <f>VLOOKUP(H1728,'Species List'!A$2:J$202,7,0)</f>
        <v>3.03</v>
      </c>
      <c r="R1728" s="44">
        <f>VLOOKUP(H1728,'Species List'!A$2:J$202,8,0)</f>
        <v>-5.0162000000000004</v>
      </c>
      <c r="S1728" s="44">
        <f>VLOOKUP(H1728,'Species List'!A$2:J$202,9,0)</f>
        <v>3.1109</v>
      </c>
      <c r="T1728" s="44">
        <f t="shared" si="187"/>
        <v>778.98717980824449</v>
      </c>
      <c r="U1728" s="88">
        <f t="shared" si="192"/>
        <v>940.19674519620162</v>
      </c>
      <c r="V1728" s="91">
        <f t="shared" si="193"/>
        <v>940.19674519620162</v>
      </c>
    </row>
    <row r="1729" spans="1:22" ht="16">
      <c r="A1729" s="35">
        <v>2019</v>
      </c>
      <c r="B1729" s="36">
        <v>43543</v>
      </c>
      <c r="C1729" s="38" t="s">
        <v>442</v>
      </c>
      <c r="D1729" s="38" t="s">
        <v>367</v>
      </c>
      <c r="E1729" s="12">
        <v>2</v>
      </c>
      <c r="F1729" s="37">
        <v>0.37916666666666698</v>
      </c>
      <c r="G1729" s="12">
        <v>30</v>
      </c>
      <c r="H1729" s="12" t="s">
        <v>274</v>
      </c>
      <c r="I1729" s="38" t="str">
        <f>VLOOKUP(H1729,'Species List'!A$2:J$202,2,0)</f>
        <v>Princess Parrotfish</v>
      </c>
      <c r="J1729" s="38" t="str">
        <f>VLOOKUP(H1729,'Species List'!A$2:J$202,3,0)</f>
        <v>Scarus taeniopterus</v>
      </c>
      <c r="K1729" s="38" t="str">
        <f>VLOOKUP(H1729,'Species List'!A$2:J$202,4,0)</f>
        <v>Scaridae</v>
      </c>
      <c r="L1729" s="38" t="str">
        <f>VLOOKUP(H1729,'Species List'!A$2:J$202,5,0)</f>
        <v>Herbivore</v>
      </c>
      <c r="M1729" s="60">
        <v>22</v>
      </c>
      <c r="N1729" s="60">
        <v>2</v>
      </c>
      <c r="O1729" s="60" t="s">
        <v>369</v>
      </c>
      <c r="P1729" s="44">
        <f>VLOOKUP(H1729,'Species List'!A$2:J$202,6,0)</f>
        <v>3.3500000000000002E-2</v>
      </c>
      <c r="Q1729" s="44">
        <f>VLOOKUP(H1729,'Species List'!A$2:J$202,7,0)</f>
        <v>2.7086000000000001</v>
      </c>
      <c r="R1729" s="44">
        <f>VLOOKUP(H1729,'Species List'!A$2:J$202,8,0)</f>
        <v>-3.2256999999999998</v>
      </c>
      <c r="S1729" s="44">
        <f>VLOOKUP(H1729,'Species List'!A$2:J$202,9,0)</f>
        <v>2.3852000000000002</v>
      </c>
      <c r="T1729" s="44">
        <f t="shared" si="187"/>
        <v>144.92085256517834</v>
      </c>
      <c r="U1729" s="88">
        <f t="shared" si="192"/>
        <v>229.85109565998633</v>
      </c>
      <c r="V1729" s="91">
        <f t="shared" si="193"/>
        <v>459.70219131997266</v>
      </c>
    </row>
    <row r="1730" spans="1:22" ht="16">
      <c r="A1730" s="35">
        <v>2019</v>
      </c>
      <c r="B1730" s="36">
        <v>43543</v>
      </c>
      <c r="C1730" s="38" t="s">
        <v>442</v>
      </c>
      <c r="D1730" s="38" t="s">
        <v>367</v>
      </c>
      <c r="E1730" s="12">
        <v>2</v>
      </c>
      <c r="F1730" s="37">
        <v>0.37916666666666698</v>
      </c>
      <c r="G1730" s="12">
        <v>30</v>
      </c>
      <c r="H1730" s="12" t="s">
        <v>274</v>
      </c>
      <c r="I1730" s="38" t="str">
        <f>VLOOKUP(H1730,'Species List'!A$2:J$202,2,0)</f>
        <v>Princess Parrotfish</v>
      </c>
      <c r="J1730" s="38" t="str">
        <f>VLOOKUP(H1730,'Species List'!A$2:J$202,3,0)</f>
        <v>Scarus taeniopterus</v>
      </c>
      <c r="K1730" s="38" t="str">
        <f>VLOOKUP(H1730,'Species List'!A$2:J$202,4,0)</f>
        <v>Scaridae</v>
      </c>
      <c r="L1730" s="38" t="str">
        <f>VLOOKUP(H1730,'Species List'!A$2:J$202,5,0)</f>
        <v>Herbivore</v>
      </c>
      <c r="M1730" s="60">
        <v>3</v>
      </c>
      <c r="N1730" s="60">
        <v>1</v>
      </c>
      <c r="O1730" s="60" t="s">
        <v>375</v>
      </c>
      <c r="P1730" s="44">
        <f>VLOOKUP(H1730,'Species List'!A$2:J$202,6,0)</f>
        <v>3.3500000000000002E-2</v>
      </c>
      <c r="Q1730" s="44">
        <f>VLOOKUP(H1730,'Species List'!A$2:J$202,7,0)</f>
        <v>2.7086000000000001</v>
      </c>
      <c r="R1730" s="44">
        <f>VLOOKUP(H1730,'Species List'!A$2:J$202,8,0)</f>
        <v>-3.2256999999999998</v>
      </c>
      <c r="S1730" s="44">
        <f>VLOOKUP(H1730,'Species List'!A$2:J$202,9,0)</f>
        <v>2.3852000000000002</v>
      </c>
      <c r="T1730" s="44">
        <f t="shared" ref="T1730:T1793" si="194">P1730*M1730^Q1730</f>
        <v>0.65671273400963648</v>
      </c>
      <c r="U1730" s="88">
        <f t="shared" si="192"/>
        <v>1.9839449475553055</v>
      </c>
      <c r="V1730" s="91">
        <f t="shared" si="193"/>
        <v>1.9839449475553055</v>
      </c>
    </row>
    <row r="1731" spans="1:22" ht="16">
      <c r="A1731" s="35">
        <v>2019</v>
      </c>
      <c r="B1731" s="36">
        <v>43543</v>
      </c>
      <c r="C1731" s="38" t="s">
        <v>442</v>
      </c>
      <c r="D1731" s="38" t="s">
        <v>367</v>
      </c>
      <c r="E1731" s="12">
        <v>2</v>
      </c>
      <c r="F1731" s="37">
        <v>0.37916666666666698</v>
      </c>
      <c r="G1731" s="12">
        <v>30</v>
      </c>
      <c r="H1731" s="12" t="s">
        <v>274</v>
      </c>
      <c r="I1731" s="38" t="str">
        <f>VLOOKUP(H1731,'Species List'!A$2:J$202,2,0)</f>
        <v>Princess Parrotfish</v>
      </c>
      <c r="J1731" s="38" t="str">
        <f>VLOOKUP(H1731,'Species List'!A$2:J$202,3,0)</f>
        <v>Scarus taeniopterus</v>
      </c>
      <c r="K1731" s="38" t="str">
        <f>VLOOKUP(H1731,'Species List'!A$2:J$202,4,0)</f>
        <v>Scaridae</v>
      </c>
      <c r="L1731" s="38" t="str">
        <f>VLOOKUP(H1731,'Species List'!A$2:J$202,5,0)</f>
        <v>Herbivore</v>
      </c>
      <c r="M1731" s="60">
        <v>12</v>
      </c>
      <c r="N1731" s="60">
        <v>3</v>
      </c>
      <c r="O1731" s="60" t="s">
        <v>368</v>
      </c>
      <c r="P1731" s="44">
        <f>VLOOKUP(H1731,'Species List'!A$2:J$202,6,0)</f>
        <v>3.3500000000000002E-2</v>
      </c>
      <c r="Q1731" s="44">
        <f>VLOOKUP(H1731,'Species List'!A$2:J$202,7,0)</f>
        <v>2.7086000000000001</v>
      </c>
      <c r="R1731" s="44">
        <f>VLOOKUP(H1731,'Species List'!A$2:J$202,8,0)</f>
        <v>-3.2256999999999998</v>
      </c>
      <c r="S1731" s="44">
        <f>VLOOKUP(H1731,'Species List'!A$2:J$202,9,0)</f>
        <v>2.3852000000000002</v>
      </c>
      <c r="T1731" s="44">
        <f t="shared" si="194"/>
        <v>28.061774480442775</v>
      </c>
      <c r="U1731" s="88">
        <f t="shared" si="192"/>
        <v>54.145592205106873</v>
      </c>
      <c r="V1731" s="91">
        <f t="shared" si="193"/>
        <v>162.43677661532061</v>
      </c>
    </row>
    <row r="1732" spans="1:22" ht="16">
      <c r="A1732" s="35">
        <v>2019</v>
      </c>
      <c r="B1732" s="36">
        <v>43543</v>
      </c>
      <c r="C1732" s="38" t="s">
        <v>442</v>
      </c>
      <c r="D1732" s="38" t="s">
        <v>367</v>
      </c>
      <c r="E1732" s="12">
        <v>2</v>
      </c>
      <c r="F1732" s="37">
        <v>0.37916666666666698</v>
      </c>
      <c r="G1732" s="12">
        <v>30</v>
      </c>
      <c r="H1732" s="12" t="s">
        <v>274</v>
      </c>
      <c r="I1732" s="38" t="str">
        <f>VLOOKUP(H1732,'Species List'!A$2:J$202,2,0)</f>
        <v>Princess Parrotfish</v>
      </c>
      <c r="J1732" s="38" t="str">
        <f>VLOOKUP(H1732,'Species List'!A$2:J$202,3,0)</f>
        <v>Scarus taeniopterus</v>
      </c>
      <c r="K1732" s="38" t="str">
        <f>VLOOKUP(H1732,'Species List'!A$2:J$202,4,0)</f>
        <v>Scaridae</v>
      </c>
      <c r="L1732" s="38" t="str">
        <f>VLOOKUP(H1732,'Species List'!A$2:J$202,5,0)</f>
        <v>Herbivore</v>
      </c>
      <c r="M1732" s="60">
        <v>15</v>
      </c>
      <c r="N1732" s="60">
        <v>1</v>
      </c>
      <c r="O1732" s="60"/>
      <c r="P1732" s="44">
        <f>VLOOKUP(H1732,'Species List'!A$2:J$202,6,0)</f>
        <v>3.3500000000000002E-2</v>
      </c>
      <c r="Q1732" s="44">
        <f>VLOOKUP(H1732,'Species List'!A$2:J$202,7,0)</f>
        <v>2.7086000000000001</v>
      </c>
      <c r="R1732" s="44">
        <f>VLOOKUP(H1732,'Species List'!A$2:J$202,8,0)</f>
        <v>-3.2256999999999998</v>
      </c>
      <c r="S1732" s="44">
        <f>VLOOKUP(H1732,'Species List'!A$2:J$202,9,0)</f>
        <v>2.3852000000000002</v>
      </c>
      <c r="T1732" s="44">
        <f t="shared" si="194"/>
        <v>51.357702984233178</v>
      </c>
      <c r="U1732" s="88">
        <f t="shared" si="192"/>
        <v>92.19616810425471</v>
      </c>
      <c r="V1732" s="91">
        <f t="shared" si="193"/>
        <v>92.19616810425471</v>
      </c>
    </row>
    <row r="1733" spans="1:22" ht="16">
      <c r="A1733" s="35">
        <v>2019</v>
      </c>
      <c r="B1733" s="36">
        <v>43543</v>
      </c>
      <c r="C1733" s="38" t="s">
        <v>442</v>
      </c>
      <c r="D1733" s="38" t="s">
        <v>367</v>
      </c>
      <c r="E1733" s="12">
        <v>2</v>
      </c>
      <c r="F1733" s="37">
        <v>0.37916666666666698</v>
      </c>
      <c r="G1733" s="12">
        <v>30</v>
      </c>
      <c r="H1733" s="12" t="s">
        <v>302</v>
      </c>
      <c r="I1733" s="38" t="str">
        <f>VLOOKUP(H1733,'Species List'!A$2:J$202,2,0)</f>
        <v>Stoplight Parrotfish</v>
      </c>
      <c r="J1733" s="38" t="str">
        <f>VLOOKUP(H1733,'Species List'!A$2:J$202,3,0)</f>
        <v>Sparisoma viride</v>
      </c>
      <c r="K1733" s="38" t="str">
        <f>VLOOKUP(H1733,'Species List'!A$2:J$202,4,0)</f>
        <v>Scaridae</v>
      </c>
      <c r="L1733" s="38" t="str">
        <f>VLOOKUP(H1733,'Species List'!A$2:J$202,5,0)</f>
        <v>Herbivore</v>
      </c>
      <c r="M1733" s="60">
        <v>15</v>
      </c>
      <c r="N1733" s="60">
        <v>1</v>
      </c>
      <c r="O1733" s="60" t="s">
        <v>368</v>
      </c>
      <c r="P1733" s="44">
        <f>VLOOKUP(H1733,'Species List'!A$2:J$202,6,0)</f>
        <v>1.38E-2</v>
      </c>
      <c r="Q1733" s="44">
        <f>VLOOKUP(H1733,'Species List'!A$2:J$202,7,0)</f>
        <v>3.04</v>
      </c>
      <c r="R1733" s="44">
        <f>VLOOKUP(H1733,'Species List'!A$2:J$202,8,0)</f>
        <v>-4.4317000000000002</v>
      </c>
      <c r="S1733" s="44">
        <f>VLOOKUP(H1733,'Species List'!A$2:J$202,9,0)</f>
        <v>2.9051</v>
      </c>
      <c r="T1733" s="44">
        <f t="shared" si="194"/>
        <v>51.903484390238546</v>
      </c>
      <c r="U1733" s="88">
        <f t="shared" si="192"/>
        <v>77.635922295629129</v>
      </c>
      <c r="V1733" s="91">
        <f t="shared" si="193"/>
        <v>77.635922295629129</v>
      </c>
    </row>
    <row r="1734" spans="1:22" ht="16">
      <c r="A1734" s="35">
        <v>2019</v>
      </c>
      <c r="B1734" s="36">
        <v>43543</v>
      </c>
      <c r="C1734" s="38" t="s">
        <v>442</v>
      </c>
      <c r="D1734" s="38" t="s">
        <v>367</v>
      </c>
      <c r="E1734" s="12">
        <v>2</v>
      </c>
      <c r="F1734" s="37">
        <v>0.37916666666666698</v>
      </c>
      <c r="G1734" s="12">
        <v>30</v>
      </c>
      <c r="H1734" s="12" t="s">
        <v>274</v>
      </c>
      <c r="I1734" s="38" t="str">
        <f>VLOOKUP(H1734,'Species List'!A$2:J$202,2,0)</f>
        <v>Princess Parrotfish</v>
      </c>
      <c r="J1734" s="38" t="str">
        <f>VLOOKUP(H1734,'Species List'!A$2:J$202,3,0)</f>
        <v>Scarus taeniopterus</v>
      </c>
      <c r="K1734" s="38" t="str">
        <f>VLOOKUP(H1734,'Species List'!A$2:J$202,4,0)</f>
        <v>Scaridae</v>
      </c>
      <c r="L1734" s="38" t="str">
        <f>VLOOKUP(H1734,'Species List'!A$2:J$202,5,0)</f>
        <v>Herbivore</v>
      </c>
      <c r="M1734" s="60">
        <v>18</v>
      </c>
      <c r="N1734" s="60">
        <v>1</v>
      </c>
      <c r="O1734" s="60" t="s">
        <v>368</v>
      </c>
      <c r="P1734" s="44">
        <f>VLOOKUP(H1734,'Species List'!A$2:J$202,6,0)</f>
        <v>3.3500000000000002E-2</v>
      </c>
      <c r="Q1734" s="44">
        <f>VLOOKUP(H1734,'Species List'!A$2:J$202,7,0)</f>
        <v>2.7086000000000001</v>
      </c>
      <c r="R1734" s="44">
        <f>VLOOKUP(H1734,'Species List'!A$2:J$202,8,0)</f>
        <v>-3.2256999999999998</v>
      </c>
      <c r="S1734" s="44">
        <f>VLOOKUP(H1734,'Species List'!A$2:J$202,9,0)</f>
        <v>2.3852000000000002</v>
      </c>
      <c r="T1734" s="44">
        <f t="shared" si="194"/>
        <v>84.154222975924739</v>
      </c>
      <c r="U1734" s="88">
        <f t="shared" si="192"/>
        <v>142.42163893869329</v>
      </c>
      <c r="V1734" s="91">
        <f t="shared" si="193"/>
        <v>142.42163893869329</v>
      </c>
    </row>
    <row r="1735" spans="1:22" ht="16">
      <c r="A1735" s="35">
        <v>2019</v>
      </c>
      <c r="B1735" s="36">
        <v>43543</v>
      </c>
      <c r="C1735" s="38" t="s">
        <v>442</v>
      </c>
      <c r="D1735" s="38" t="s">
        <v>367</v>
      </c>
      <c r="E1735" s="12">
        <v>2</v>
      </c>
      <c r="F1735" s="37">
        <v>0.37916666666666698</v>
      </c>
      <c r="G1735" s="12">
        <v>30</v>
      </c>
      <c r="H1735" s="12" t="s">
        <v>274</v>
      </c>
      <c r="I1735" s="38" t="str">
        <f>VLOOKUP(H1735,'Species List'!A$2:J$202,2,0)</f>
        <v>Princess Parrotfish</v>
      </c>
      <c r="J1735" s="38" t="str">
        <f>VLOOKUP(H1735,'Species List'!A$2:J$202,3,0)</f>
        <v>Scarus taeniopterus</v>
      </c>
      <c r="K1735" s="38" t="str">
        <f>VLOOKUP(H1735,'Species List'!A$2:J$202,4,0)</f>
        <v>Scaridae</v>
      </c>
      <c r="L1735" s="38" t="str">
        <f>VLOOKUP(H1735,'Species List'!A$2:J$202,5,0)</f>
        <v>Herbivore</v>
      </c>
      <c r="M1735" s="60">
        <v>5</v>
      </c>
      <c r="N1735" s="60">
        <v>2</v>
      </c>
      <c r="O1735" s="60" t="s">
        <v>375</v>
      </c>
      <c r="P1735" s="44">
        <f>VLOOKUP(H1735,'Species List'!A$2:J$202,6,0)</f>
        <v>3.3500000000000002E-2</v>
      </c>
      <c r="Q1735" s="44">
        <f>VLOOKUP(H1735,'Species List'!A$2:J$202,7,0)</f>
        <v>2.7086000000000001</v>
      </c>
      <c r="R1735" s="44">
        <f>VLOOKUP(H1735,'Species List'!A$2:J$202,8,0)</f>
        <v>-3.2256999999999998</v>
      </c>
      <c r="S1735" s="44">
        <f>VLOOKUP(H1735,'Species List'!A$2:J$202,9,0)</f>
        <v>2.3852000000000002</v>
      </c>
      <c r="T1735" s="44">
        <f t="shared" si="194"/>
        <v>2.6198411586557824</v>
      </c>
      <c r="U1735" s="88">
        <f t="shared" si="192"/>
        <v>6.7093933568168316</v>
      </c>
      <c r="V1735" s="91">
        <f t="shared" si="193"/>
        <v>13.418786713633663</v>
      </c>
    </row>
    <row r="1736" spans="1:22" ht="16">
      <c r="A1736" s="35">
        <v>2019</v>
      </c>
      <c r="B1736" s="36">
        <v>43543</v>
      </c>
      <c r="C1736" s="38" t="s">
        <v>442</v>
      </c>
      <c r="D1736" s="38" t="s">
        <v>367</v>
      </c>
      <c r="E1736" s="12">
        <v>2</v>
      </c>
      <c r="F1736" s="37">
        <v>0.37916666666666698</v>
      </c>
      <c r="G1736" s="12">
        <v>30</v>
      </c>
      <c r="H1736" s="12" t="s">
        <v>274</v>
      </c>
      <c r="I1736" s="38" t="str">
        <f>VLOOKUP(H1736,'Species List'!A$2:J$202,2,0)</f>
        <v>Princess Parrotfish</v>
      </c>
      <c r="J1736" s="38" t="str">
        <f>VLOOKUP(H1736,'Species List'!A$2:J$202,3,0)</f>
        <v>Scarus taeniopterus</v>
      </c>
      <c r="K1736" s="38" t="str">
        <f>VLOOKUP(H1736,'Species List'!A$2:J$202,4,0)</f>
        <v>Scaridae</v>
      </c>
      <c r="L1736" s="38" t="str">
        <f>VLOOKUP(H1736,'Species List'!A$2:J$202,5,0)</f>
        <v>Herbivore</v>
      </c>
      <c r="M1736" s="60">
        <v>6</v>
      </c>
      <c r="N1736" s="60">
        <v>2</v>
      </c>
      <c r="O1736" s="60" t="s">
        <v>375</v>
      </c>
      <c r="P1736" s="44">
        <f>VLOOKUP(H1736,'Species List'!A$2:J$202,6,0)</f>
        <v>3.3500000000000002E-2</v>
      </c>
      <c r="Q1736" s="44">
        <f>VLOOKUP(H1736,'Species List'!A$2:J$202,7,0)</f>
        <v>2.7086000000000001</v>
      </c>
      <c r="R1736" s="44">
        <f>VLOOKUP(H1736,'Species List'!A$2:J$202,8,0)</f>
        <v>-3.2256999999999998</v>
      </c>
      <c r="S1736" s="44">
        <f>VLOOKUP(H1736,'Species List'!A$2:J$202,9,0)</f>
        <v>2.3852000000000002</v>
      </c>
      <c r="T1736" s="44">
        <f t="shared" si="194"/>
        <v>4.2928457508060323</v>
      </c>
      <c r="U1736" s="88">
        <f t="shared" si="192"/>
        <v>10.364452425850182</v>
      </c>
      <c r="V1736" s="91">
        <f t="shared" si="193"/>
        <v>20.728904851700364</v>
      </c>
    </row>
    <row r="1737" spans="1:22" ht="16">
      <c r="A1737" s="35">
        <v>2019</v>
      </c>
      <c r="B1737" s="36">
        <v>43543</v>
      </c>
      <c r="C1737" s="38" t="s">
        <v>442</v>
      </c>
      <c r="D1737" s="38" t="s">
        <v>367</v>
      </c>
      <c r="E1737" s="12">
        <v>2</v>
      </c>
      <c r="F1737" s="37">
        <v>0.37916666666666698</v>
      </c>
      <c r="G1737" s="12">
        <v>30</v>
      </c>
      <c r="H1737" s="12" t="s">
        <v>302</v>
      </c>
      <c r="I1737" s="38" t="str">
        <f>VLOOKUP(H1737,'Species List'!A$2:J$202,2,0)</f>
        <v>Stoplight Parrotfish</v>
      </c>
      <c r="J1737" s="38" t="str">
        <f>VLOOKUP(H1737,'Species List'!A$2:J$202,3,0)</f>
        <v>Sparisoma viride</v>
      </c>
      <c r="K1737" s="38" t="str">
        <f>VLOOKUP(H1737,'Species List'!A$2:J$202,4,0)</f>
        <v>Scaridae</v>
      </c>
      <c r="L1737" s="38" t="str">
        <f>VLOOKUP(H1737,'Species List'!A$2:J$202,5,0)</f>
        <v>Herbivore</v>
      </c>
      <c r="M1737" s="60">
        <v>1</v>
      </c>
      <c r="N1737" s="60">
        <v>1</v>
      </c>
      <c r="O1737" s="60" t="s">
        <v>368</v>
      </c>
      <c r="P1737" s="44">
        <f>VLOOKUP(H1737,'Species List'!A$2:J$202,6,0)</f>
        <v>1.38E-2</v>
      </c>
      <c r="Q1737" s="44">
        <f>VLOOKUP(H1737,'Species List'!A$2:J$202,7,0)</f>
        <v>3.04</v>
      </c>
      <c r="R1737" s="44">
        <f>VLOOKUP(H1737,'Species List'!A$2:J$202,8,0)</f>
        <v>-4.4317000000000002</v>
      </c>
      <c r="S1737" s="44">
        <f>VLOOKUP(H1737,'Species List'!A$2:J$202,9,0)</f>
        <v>2.9051</v>
      </c>
      <c r="T1737" s="44">
        <f t="shared" si="194"/>
        <v>1.38E-2</v>
      </c>
      <c r="U1737" s="88">
        <f t="shared" si="192"/>
        <v>2.9744042981251381E-2</v>
      </c>
      <c r="V1737" s="91">
        <f t="shared" si="193"/>
        <v>2.9744042981251381E-2</v>
      </c>
    </row>
    <row r="1738" spans="1:22" ht="16">
      <c r="A1738" s="35">
        <v>2019</v>
      </c>
      <c r="B1738" s="36">
        <v>43543</v>
      </c>
      <c r="C1738" s="38" t="s">
        <v>442</v>
      </c>
      <c r="D1738" s="38" t="s">
        <v>367</v>
      </c>
      <c r="E1738" s="12">
        <v>2</v>
      </c>
      <c r="F1738" s="37">
        <v>0.37916666666666698</v>
      </c>
      <c r="G1738" s="12">
        <v>30</v>
      </c>
      <c r="H1738" s="12" t="s">
        <v>302</v>
      </c>
      <c r="I1738" s="38" t="str">
        <f>VLOOKUP(H1738,'Species List'!A$2:J$202,2,0)</f>
        <v>Stoplight Parrotfish</v>
      </c>
      <c r="J1738" s="38" t="str">
        <f>VLOOKUP(H1738,'Species List'!A$2:J$202,3,0)</f>
        <v>Sparisoma viride</v>
      </c>
      <c r="K1738" s="38" t="str">
        <f>VLOOKUP(H1738,'Species List'!A$2:J$202,4,0)</f>
        <v>Scaridae</v>
      </c>
      <c r="L1738" s="38" t="str">
        <f>VLOOKUP(H1738,'Species List'!A$2:J$202,5,0)</f>
        <v>Herbivore</v>
      </c>
      <c r="M1738" s="60">
        <v>23</v>
      </c>
      <c r="N1738" s="60">
        <v>1</v>
      </c>
      <c r="O1738" s="60" t="s">
        <v>368</v>
      </c>
      <c r="P1738" s="44">
        <f>VLOOKUP(H1738,'Species List'!A$2:J$202,6,0)</f>
        <v>1.38E-2</v>
      </c>
      <c r="Q1738" s="44">
        <f>VLOOKUP(H1738,'Species List'!A$2:J$202,7,0)</f>
        <v>3.04</v>
      </c>
      <c r="R1738" s="44">
        <f>VLOOKUP(H1738,'Species List'!A$2:J$202,8,0)</f>
        <v>-4.4317000000000002</v>
      </c>
      <c r="S1738" s="44">
        <f>VLOOKUP(H1738,'Species List'!A$2:J$202,9,0)</f>
        <v>2.9051</v>
      </c>
      <c r="T1738" s="44">
        <f t="shared" si="194"/>
        <v>190.34072005024225</v>
      </c>
      <c r="U1738" s="88">
        <f t="shared" si="192"/>
        <v>268.75437106326598</v>
      </c>
      <c r="V1738" s="91">
        <f t="shared" si="193"/>
        <v>268.75437106326598</v>
      </c>
    </row>
    <row r="1739" spans="1:22" ht="16">
      <c r="A1739" s="35">
        <v>2019</v>
      </c>
      <c r="B1739" s="36">
        <v>43543</v>
      </c>
      <c r="C1739" s="38" t="s">
        <v>442</v>
      </c>
      <c r="D1739" s="38" t="s">
        <v>367</v>
      </c>
      <c r="E1739" s="12">
        <v>2</v>
      </c>
      <c r="F1739" s="37">
        <v>0.37916666666666698</v>
      </c>
      <c r="G1739" s="12">
        <v>30</v>
      </c>
      <c r="H1739" s="12" t="s">
        <v>277</v>
      </c>
      <c r="I1739" s="38" t="str">
        <f>VLOOKUP(H1739,'Species List'!A$2:J$202,2,0)</f>
        <v>Queen Parrotfish</v>
      </c>
      <c r="J1739" s="38" t="str">
        <f>VLOOKUP(H1739,'Species List'!A$2:J$202,3,0)</f>
        <v>Scarus vetula</v>
      </c>
      <c r="K1739" s="38" t="str">
        <f>VLOOKUP(H1739,'Species List'!A$2:J$202,4,0)</f>
        <v>Scaridae</v>
      </c>
      <c r="L1739" s="38" t="str">
        <f>VLOOKUP(H1739,'Species List'!A$2:J$202,5,0)</f>
        <v>Herbivore</v>
      </c>
      <c r="M1739" s="60">
        <v>19</v>
      </c>
      <c r="N1739" s="60">
        <v>1</v>
      </c>
      <c r="O1739" s="60" t="s">
        <v>368</v>
      </c>
      <c r="P1739" s="44">
        <f>VLOOKUP(H1739,'Species List'!A$2:J$202,6,0)</f>
        <v>1.38E-2</v>
      </c>
      <c r="Q1739" s="44">
        <f>VLOOKUP(H1739,'Species List'!A$2:J$202,7,0)</f>
        <v>3.03</v>
      </c>
      <c r="R1739" s="44">
        <f>VLOOKUP(H1739,'Species List'!A$2:J$202,8,0)</f>
        <v>-5.0162000000000004</v>
      </c>
      <c r="S1739" s="44">
        <f>VLOOKUP(H1739,'Species List'!A$2:J$202,9,0)</f>
        <v>3.1109</v>
      </c>
      <c r="T1739" s="44">
        <f t="shared" si="194"/>
        <v>103.39570464445558</v>
      </c>
      <c r="U1739" s="88">
        <f t="shared" si="192"/>
        <v>118.24276512290622</v>
      </c>
      <c r="V1739" s="91">
        <f t="shared" si="193"/>
        <v>118.24276512290622</v>
      </c>
    </row>
    <row r="1740" spans="1:22" ht="16">
      <c r="A1740" s="35">
        <v>2019</v>
      </c>
      <c r="B1740" s="36">
        <v>43543</v>
      </c>
      <c r="C1740" s="38" t="s">
        <v>442</v>
      </c>
      <c r="D1740" s="38" t="s">
        <v>367</v>
      </c>
      <c r="E1740" s="12">
        <v>2</v>
      </c>
      <c r="F1740" s="37">
        <v>0.37916666666666698</v>
      </c>
      <c r="G1740" s="12">
        <v>30</v>
      </c>
      <c r="H1740" s="12" t="s">
        <v>303</v>
      </c>
      <c r="I1740" s="38" t="str">
        <f>VLOOKUP(H1740,'Species List'!A$2:J$202,2,0)</f>
        <v>Striped Parrotfish</v>
      </c>
      <c r="J1740" s="38" t="str">
        <f>VLOOKUP(H1740,'Species List'!A$2:J$202,3,0)</f>
        <v>Scarus iserti</v>
      </c>
      <c r="K1740" s="38" t="str">
        <f>VLOOKUP(H1740,'Species List'!A$2:J$202,4,0)</f>
        <v>Scaridae</v>
      </c>
      <c r="L1740" s="38" t="str">
        <f>VLOOKUP(H1740,'Species List'!A$2:J$202,5,0)</f>
        <v>Herbivore</v>
      </c>
      <c r="M1740" s="60">
        <v>4</v>
      </c>
      <c r="N1740" s="60">
        <v>1</v>
      </c>
      <c r="O1740" s="60" t="s">
        <v>375</v>
      </c>
      <c r="P1740" s="44">
        <f>VLOOKUP(H1740,'Species List'!A$2:J$202,6,0)</f>
        <v>1.0959999999999999E-2</v>
      </c>
      <c r="Q1740" s="44">
        <f>VLOOKUP(H1740,'Species List'!A$2:J$202,7,0)</f>
        <v>3.01</v>
      </c>
      <c r="R1740" s="44">
        <f>VLOOKUP(H1740,'Species List'!A$2:J$202,8,0)</f>
        <v>-4.8887</v>
      </c>
      <c r="S1740" s="44">
        <f>VLOOKUP(H1740,'Species List'!A$2:J$202,9,0)</f>
        <v>3.0548000000000002</v>
      </c>
      <c r="T1740" s="44">
        <f t="shared" si="194"/>
        <v>0.71123173750391744</v>
      </c>
      <c r="U1740" s="88">
        <f t="shared" si="192"/>
        <v>1.0122152160204034</v>
      </c>
      <c r="V1740" s="91">
        <f t="shared" si="193"/>
        <v>1.0122152160204034</v>
      </c>
    </row>
    <row r="1741" spans="1:22" ht="16">
      <c r="A1741" s="35">
        <v>2019</v>
      </c>
      <c r="B1741" s="36">
        <v>43543</v>
      </c>
      <c r="C1741" s="38" t="s">
        <v>442</v>
      </c>
      <c r="D1741" s="38" t="s">
        <v>367</v>
      </c>
      <c r="E1741" s="12">
        <v>2</v>
      </c>
      <c r="F1741" s="37">
        <v>0.37916666666666698</v>
      </c>
      <c r="G1741" s="12">
        <v>30</v>
      </c>
      <c r="H1741" s="12" t="s">
        <v>280</v>
      </c>
      <c r="I1741" s="38" t="str">
        <f>VLOOKUP(H1741,'Species List'!A$2:J$202,2,0)</f>
        <v>Redband Parrotfish</v>
      </c>
      <c r="J1741" s="38" t="str">
        <f>VLOOKUP(H1741,'Species List'!A$2:J$202,3,0)</f>
        <v>Sparisoma aurofrenatum</v>
      </c>
      <c r="K1741" s="38" t="str">
        <f>VLOOKUP(H1741,'Species List'!A$2:J$202,4,0)</f>
        <v>Scaridae</v>
      </c>
      <c r="L1741" s="38" t="str">
        <f>VLOOKUP(H1741,'Species List'!A$2:J$202,5,0)</f>
        <v>Herbivore</v>
      </c>
      <c r="M1741" s="60">
        <v>5</v>
      </c>
      <c r="N1741" s="60">
        <v>1</v>
      </c>
      <c r="O1741" s="60" t="s">
        <v>375</v>
      </c>
      <c r="P1741" s="44">
        <f>VLOOKUP(H1741,'Species List'!A$2:J$202,6,0)</f>
        <v>1.072E-2</v>
      </c>
      <c r="Q1741" s="44">
        <f>VLOOKUP(H1741,'Species List'!A$2:J$202,7,0)</f>
        <v>3.12</v>
      </c>
      <c r="R1741" s="44">
        <f>VLOOKUP(H1741,'Species List'!A$2:J$202,8,0)</f>
        <v>-4.0781000000000001</v>
      </c>
      <c r="S1741" s="44">
        <f>VLOOKUP(H1741,'Species List'!A$2:J$202,9,0)</f>
        <v>2.7437999999999998</v>
      </c>
      <c r="T1741" s="44">
        <f t="shared" si="194"/>
        <v>1.6254783853713242</v>
      </c>
      <c r="U1741" s="88">
        <f t="shared" si="192"/>
        <v>3.8329565652892388</v>
      </c>
      <c r="V1741" s="91">
        <f t="shared" si="193"/>
        <v>3.8329565652892388</v>
      </c>
    </row>
    <row r="1742" spans="1:22" ht="16">
      <c r="A1742" s="35">
        <v>2019</v>
      </c>
      <c r="B1742" s="36">
        <v>43543</v>
      </c>
      <c r="C1742" s="38" t="s">
        <v>442</v>
      </c>
      <c r="D1742" s="38" t="s">
        <v>367</v>
      </c>
      <c r="E1742" s="12">
        <v>2</v>
      </c>
      <c r="F1742" s="37">
        <v>0.37916666666666698</v>
      </c>
      <c r="G1742" s="12">
        <v>30</v>
      </c>
      <c r="H1742" s="12" t="s">
        <v>302</v>
      </c>
      <c r="I1742" s="38" t="str">
        <f>VLOOKUP(H1742,'Species List'!A$2:J$202,2,0)</f>
        <v>Stoplight Parrotfish</v>
      </c>
      <c r="J1742" s="38" t="str">
        <f>VLOOKUP(H1742,'Species List'!A$2:J$202,3,0)</f>
        <v>Sparisoma viride</v>
      </c>
      <c r="K1742" s="38" t="str">
        <f>VLOOKUP(H1742,'Species List'!A$2:J$202,4,0)</f>
        <v>Scaridae</v>
      </c>
      <c r="L1742" s="38" t="str">
        <f>VLOOKUP(H1742,'Species List'!A$2:J$202,5,0)</f>
        <v>Herbivore</v>
      </c>
      <c r="M1742" s="60">
        <v>26</v>
      </c>
      <c r="N1742" s="60">
        <v>1</v>
      </c>
      <c r="O1742" s="60" t="s">
        <v>369</v>
      </c>
      <c r="P1742" s="44">
        <f>VLOOKUP(H1742,'Species List'!A$2:J$202,6,0)</f>
        <v>1.38E-2</v>
      </c>
      <c r="Q1742" s="44">
        <f>VLOOKUP(H1742,'Species List'!A$2:J$202,7,0)</f>
        <v>3.04</v>
      </c>
      <c r="R1742" s="44">
        <f>VLOOKUP(H1742,'Species List'!A$2:J$202,8,0)</f>
        <v>-4.4317000000000002</v>
      </c>
      <c r="S1742" s="44">
        <f>VLOOKUP(H1742,'Species List'!A$2:J$202,9,0)</f>
        <v>2.9051</v>
      </c>
      <c r="T1742" s="44">
        <f t="shared" si="194"/>
        <v>276.31092977022331</v>
      </c>
      <c r="U1742" s="88">
        <f t="shared" si="192"/>
        <v>383.741768934785</v>
      </c>
      <c r="V1742" s="91">
        <f t="shared" si="193"/>
        <v>383.741768934785</v>
      </c>
    </row>
    <row r="1743" spans="1:22" ht="16">
      <c r="A1743" s="35">
        <v>2019</v>
      </c>
      <c r="B1743" s="36">
        <v>43543</v>
      </c>
      <c r="C1743" s="38" t="s">
        <v>442</v>
      </c>
      <c r="D1743" s="38" t="s">
        <v>367</v>
      </c>
      <c r="E1743" s="12">
        <v>2</v>
      </c>
      <c r="F1743" s="37">
        <v>0.37916666666666698</v>
      </c>
      <c r="G1743" s="12">
        <v>30</v>
      </c>
      <c r="H1743" s="12" t="s">
        <v>280</v>
      </c>
      <c r="I1743" s="38" t="str">
        <f>VLOOKUP(H1743,'Species List'!A$2:J$202,2,0)</f>
        <v>Redband Parrotfish</v>
      </c>
      <c r="J1743" s="38" t="str">
        <f>VLOOKUP(H1743,'Species List'!A$2:J$202,3,0)</f>
        <v>Sparisoma aurofrenatum</v>
      </c>
      <c r="K1743" s="38" t="str">
        <f>VLOOKUP(H1743,'Species List'!A$2:J$202,4,0)</f>
        <v>Scaridae</v>
      </c>
      <c r="L1743" s="38" t="str">
        <f>VLOOKUP(H1743,'Species List'!A$2:J$202,5,0)</f>
        <v>Herbivore</v>
      </c>
      <c r="M1743" s="60">
        <v>16</v>
      </c>
      <c r="N1743" s="60">
        <v>1</v>
      </c>
      <c r="O1743" s="60" t="s">
        <v>368</v>
      </c>
      <c r="P1743" s="44">
        <f>VLOOKUP(H1743,'Species List'!A$2:J$202,6,0)</f>
        <v>1.072E-2</v>
      </c>
      <c r="Q1743" s="44">
        <f>VLOOKUP(H1743,'Species List'!A$2:J$202,7,0)</f>
        <v>3.12</v>
      </c>
      <c r="R1743" s="44">
        <f>VLOOKUP(H1743,'Species List'!A$2:J$202,8,0)</f>
        <v>-4.0781000000000001</v>
      </c>
      <c r="S1743" s="44">
        <f>VLOOKUP(H1743,'Species List'!A$2:J$202,9,0)</f>
        <v>2.7437999999999998</v>
      </c>
      <c r="T1743" s="44">
        <f t="shared" si="194"/>
        <v>61.241967015019895</v>
      </c>
      <c r="U1743" s="88">
        <f t="shared" si="192"/>
        <v>93.231872840853399</v>
      </c>
      <c r="V1743" s="91">
        <f t="shared" si="193"/>
        <v>93.231872840853399</v>
      </c>
    </row>
    <row r="1744" spans="1:22" ht="16">
      <c r="A1744" s="35">
        <v>2019</v>
      </c>
      <c r="B1744" s="36">
        <v>43543</v>
      </c>
      <c r="C1744" s="38" t="s">
        <v>442</v>
      </c>
      <c r="D1744" s="38" t="s">
        <v>367</v>
      </c>
      <c r="E1744" s="12">
        <v>2</v>
      </c>
      <c r="F1744" s="37">
        <v>0.37916666666666698</v>
      </c>
      <c r="G1744" s="12">
        <v>30</v>
      </c>
      <c r="H1744" s="12" t="s">
        <v>300</v>
      </c>
      <c r="I1744" s="38" t="str">
        <f>VLOOKUP(H1744,'Species List'!A$2:J$202,2,0)</f>
        <v>Spotted Trunkfish</v>
      </c>
      <c r="J1744" s="38" t="str">
        <f>VLOOKUP(H1744,'Species List'!A$2:J$202,3,0)</f>
        <v>Lactophrys bicaudalis</v>
      </c>
      <c r="K1744" s="38" t="str">
        <f>VLOOKUP(H1744,'Species List'!A$2:J$202,4,0)</f>
        <v>Ostraciidae</v>
      </c>
      <c r="L1744" s="38" t="str">
        <f>VLOOKUP(H1744,'Species List'!A$2:J$202,5,0)</f>
        <v>Omnivore</v>
      </c>
      <c r="M1744" s="60">
        <v>15</v>
      </c>
      <c r="N1744" s="60">
        <v>1</v>
      </c>
      <c r="O1744" s="60"/>
      <c r="P1744" s="44">
        <f>VLOOKUP(H1744,'Species List'!A$2:J$202,6,0)</f>
        <v>4.9000000000000002E-2</v>
      </c>
      <c r="Q1744" s="44">
        <f>VLOOKUP(H1744,'Species List'!A$2:J$202,7,0)</f>
        <v>2.78</v>
      </c>
      <c r="R1744" s="44" t="str">
        <f>VLOOKUP(H1744,'Species List'!A$2:J$202,8,0)</f>
        <v>NA</v>
      </c>
      <c r="S1744" s="44" t="str">
        <f>VLOOKUP(H1744,'Species List'!A$2:J$202,9,0)</f>
        <v>NA</v>
      </c>
      <c r="T1744" s="44">
        <f t="shared" si="194"/>
        <v>91.144355899496077</v>
      </c>
      <c r="U1744" s="87" t="s">
        <v>450</v>
      </c>
      <c r="V1744" s="91">
        <f t="shared" ref="V1744:V1767" si="195">N1744*T1744</f>
        <v>91.144355899496077</v>
      </c>
    </row>
    <row r="1745" spans="1:22" ht="16">
      <c r="A1745" s="35">
        <v>2019</v>
      </c>
      <c r="B1745" s="36">
        <v>43543</v>
      </c>
      <c r="C1745" s="38" t="s">
        <v>442</v>
      </c>
      <c r="D1745" s="38" t="s">
        <v>367</v>
      </c>
      <c r="E1745" s="12">
        <v>2</v>
      </c>
      <c r="F1745" s="37">
        <v>0.37916666666666698</v>
      </c>
      <c r="G1745" s="12">
        <v>30</v>
      </c>
      <c r="H1745" s="12" t="s">
        <v>300</v>
      </c>
      <c r="I1745" s="38" t="str">
        <f>VLOOKUP(H1745,'Species List'!A$2:J$202,2,0)</f>
        <v>Spotted Trunkfish</v>
      </c>
      <c r="J1745" s="38" t="str">
        <f>VLOOKUP(H1745,'Species List'!A$2:J$202,3,0)</f>
        <v>Lactophrys bicaudalis</v>
      </c>
      <c r="K1745" s="38" t="str">
        <f>VLOOKUP(H1745,'Species List'!A$2:J$202,4,0)</f>
        <v>Ostraciidae</v>
      </c>
      <c r="L1745" s="38" t="str">
        <f>VLOOKUP(H1745,'Species List'!A$2:J$202,5,0)</f>
        <v>Omnivore</v>
      </c>
      <c r="M1745" s="60">
        <v>17</v>
      </c>
      <c r="N1745" s="60">
        <v>1</v>
      </c>
      <c r="O1745" s="60"/>
      <c r="P1745" s="44">
        <f>VLOOKUP(H1745,'Species List'!A$2:J$202,6,0)</f>
        <v>4.9000000000000002E-2</v>
      </c>
      <c r="Q1745" s="44">
        <f>VLOOKUP(H1745,'Species List'!A$2:J$202,7,0)</f>
        <v>2.78</v>
      </c>
      <c r="R1745" s="44" t="str">
        <f>VLOOKUP(H1745,'Species List'!A$2:J$202,8,0)</f>
        <v>NA</v>
      </c>
      <c r="S1745" s="44" t="str">
        <f>VLOOKUP(H1745,'Species List'!A$2:J$202,9,0)</f>
        <v>NA</v>
      </c>
      <c r="T1745" s="44">
        <f t="shared" si="194"/>
        <v>129.07557888189936</v>
      </c>
      <c r="U1745" s="87" t="s">
        <v>450</v>
      </c>
      <c r="V1745" s="91">
        <f t="shared" si="195"/>
        <v>129.07557888189936</v>
      </c>
    </row>
    <row r="1746" spans="1:22" ht="16">
      <c r="A1746" s="35">
        <v>2019</v>
      </c>
      <c r="B1746" s="36">
        <v>43543</v>
      </c>
      <c r="C1746" s="38" t="s">
        <v>442</v>
      </c>
      <c r="D1746" s="38" t="s">
        <v>367</v>
      </c>
      <c r="E1746" s="12">
        <v>2</v>
      </c>
      <c r="F1746" s="37">
        <v>0.37916666666666698</v>
      </c>
      <c r="G1746" s="12">
        <v>30</v>
      </c>
      <c r="H1746" s="12" t="s">
        <v>247</v>
      </c>
      <c r="I1746" s="38" t="str">
        <f>VLOOKUP(H1746,'Species List'!A$2:J$202,2,0)</f>
        <v>Creole Wrasse</v>
      </c>
      <c r="J1746" s="38" t="str">
        <f>VLOOKUP(H1746,'Species List'!A$2:J$202,3,0)</f>
        <v>Clepticus parrae</v>
      </c>
      <c r="K1746" s="38" t="str">
        <f>VLOOKUP(H1746,'Species List'!A$2:J$202,4,0)</f>
        <v>Labridae</v>
      </c>
      <c r="L1746" s="38" t="str">
        <f>VLOOKUP(H1746,'Species List'!A$2:J$202,5,0)</f>
        <v>Planktivore</v>
      </c>
      <c r="M1746" s="60">
        <v>17</v>
      </c>
      <c r="N1746" s="60">
        <v>20</v>
      </c>
      <c r="O1746" s="60"/>
      <c r="P1746" s="44">
        <f>VLOOKUP(H1746,'Species List'!A$2:J$202,6,0)</f>
        <v>9.5499999999999995E-3</v>
      </c>
      <c r="Q1746" s="44">
        <f>VLOOKUP(H1746,'Species List'!A$2:J$202,7,0)</f>
        <v>3.05</v>
      </c>
      <c r="R1746" s="44" t="str">
        <f>VLOOKUP(H1746,'Species List'!A$2:J$202,8,0)</f>
        <v>NA</v>
      </c>
      <c r="S1746" s="44" t="str">
        <f>VLOOKUP(H1746,'Species List'!A$2:J$202,9,0)</f>
        <v>NA</v>
      </c>
      <c r="T1746" s="44">
        <f t="shared" si="194"/>
        <v>54.059569361574873</v>
      </c>
      <c r="U1746" s="87" t="s">
        <v>450</v>
      </c>
      <c r="V1746" s="91">
        <f t="shared" si="195"/>
        <v>1081.1913872314974</v>
      </c>
    </row>
    <row r="1747" spans="1:22" ht="16">
      <c r="A1747" s="35">
        <v>2019</v>
      </c>
      <c r="B1747" s="36">
        <v>43543</v>
      </c>
      <c r="C1747" s="38" t="s">
        <v>442</v>
      </c>
      <c r="D1747" s="38" t="s">
        <v>367</v>
      </c>
      <c r="E1747" s="12">
        <v>2</v>
      </c>
      <c r="F1747" s="37">
        <v>0.37916666666666698</v>
      </c>
      <c r="G1747" s="12">
        <v>30</v>
      </c>
      <c r="H1747" s="12" t="s">
        <v>247</v>
      </c>
      <c r="I1747" s="38" t="str">
        <f>VLOOKUP(H1747,'Species List'!A$2:J$202,2,0)</f>
        <v>Creole Wrasse</v>
      </c>
      <c r="J1747" s="38" t="str">
        <f>VLOOKUP(H1747,'Species List'!A$2:J$202,3,0)</f>
        <v>Clepticus parrae</v>
      </c>
      <c r="K1747" s="38" t="str">
        <f>VLOOKUP(H1747,'Species List'!A$2:J$202,4,0)</f>
        <v>Labridae</v>
      </c>
      <c r="L1747" s="38" t="str">
        <f>VLOOKUP(H1747,'Species List'!A$2:J$202,5,0)</f>
        <v>Planktivore</v>
      </c>
      <c r="M1747" s="60">
        <v>5</v>
      </c>
      <c r="N1747" s="60">
        <v>15</v>
      </c>
      <c r="O1747" s="60"/>
      <c r="P1747" s="44">
        <f>VLOOKUP(H1747,'Species List'!A$2:J$202,6,0)</f>
        <v>9.5499999999999995E-3</v>
      </c>
      <c r="Q1747" s="44">
        <f>VLOOKUP(H1747,'Species List'!A$2:J$202,7,0)</f>
        <v>3.05</v>
      </c>
      <c r="R1747" s="44" t="str">
        <f>VLOOKUP(H1747,'Species List'!A$2:J$202,8,0)</f>
        <v>NA</v>
      </c>
      <c r="S1747" s="44" t="str">
        <f>VLOOKUP(H1747,'Species List'!A$2:J$202,9,0)</f>
        <v>NA</v>
      </c>
      <c r="T1747" s="44">
        <f t="shared" si="194"/>
        <v>1.2937843241641511</v>
      </c>
      <c r="U1747" s="87" t="s">
        <v>450</v>
      </c>
      <c r="V1747" s="91">
        <f t="shared" si="195"/>
        <v>19.406764862462268</v>
      </c>
    </row>
    <row r="1748" spans="1:22" ht="16">
      <c r="A1748" s="35">
        <v>2019</v>
      </c>
      <c r="B1748" s="36">
        <v>43543</v>
      </c>
      <c r="C1748" s="38" t="s">
        <v>442</v>
      </c>
      <c r="D1748" s="38" t="s">
        <v>367</v>
      </c>
      <c r="E1748" s="12">
        <v>3</v>
      </c>
      <c r="F1748" s="37">
        <v>0.38750000000000001</v>
      </c>
      <c r="G1748" s="12">
        <v>28</v>
      </c>
      <c r="H1748" s="12" t="s">
        <v>225</v>
      </c>
      <c r="I1748" s="38" t="str">
        <f>VLOOKUP(H1748,'Species List'!A$2:J$202,2,0)</f>
        <v>Bar Jack</v>
      </c>
      <c r="J1748" s="38" t="str">
        <f>VLOOKUP(H1748,'Species List'!A$2:J$202,3,0)</f>
        <v>Caranx ruber</v>
      </c>
      <c r="K1748" s="38" t="str">
        <f>VLOOKUP(H1748,'Species List'!A$2:J$202,4,0)</f>
        <v>Carangidae</v>
      </c>
      <c r="L1748" s="38" t="str">
        <f>VLOOKUP(H1748,'Species List'!A$2:J$202,5,0)</f>
        <v>Carnivore</v>
      </c>
      <c r="M1748" s="60">
        <v>40</v>
      </c>
      <c r="N1748" s="60">
        <v>1</v>
      </c>
      <c r="O1748" s="60"/>
      <c r="P1748" s="44">
        <f>VLOOKUP(H1748,'Species List'!A$2:J$202,6,0)</f>
        <v>1.6979999999999999E-2</v>
      </c>
      <c r="Q1748" s="44">
        <f>VLOOKUP(H1748,'Species List'!A$2:J$202,7,0)</f>
        <v>2.95</v>
      </c>
      <c r="R1748" s="44" t="str">
        <f>VLOOKUP(H1748,'Species List'!A$2:J$202,8,0)</f>
        <v>NA</v>
      </c>
      <c r="S1748" s="44" t="str">
        <f>VLOOKUP(H1748,'Species List'!A$2:J$202,9,0)</f>
        <v>NA</v>
      </c>
      <c r="T1748" s="44">
        <f t="shared" si="194"/>
        <v>903.67997841326121</v>
      </c>
      <c r="U1748" s="87" t="s">
        <v>450</v>
      </c>
      <c r="V1748" s="91">
        <f t="shared" si="195"/>
        <v>903.67997841326121</v>
      </c>
    </row>
    <row r="1749" spans="1:22" ht="16">
      <c r="A1749" s="35">
        <v>2019</v>
      </c>
      <c r="B1749" s="36">
        <v>43543</v>
      </c>
      <c r="C1749" s="38" t="s">
        <v>442</v>
      </c>
      <c r="D1749" s="38" t="s">
        <v>367</v>
      </c>
      <c r="E1749" s="12">
        <v>3</v>
      </c>
      <c r="F1749" s="37">
        <v>0.38750000000000001</v>
      </c>
      <c r="G1749" s="12">
        <v>28</v>
      </c>
      <c r="H1749" s="12" t="s">
        <v>313</v>
      </c>
      <c r="I1749" s="38" t="str">
        <f>VLOOKUP(H1749,'Species List'!A$2:J$202,2,0)</f>
        <v>Yellowtail Snapper</v>
      </c>
      <c r="J1749" s="38" t="str">
        <f>VLOOKUP(H1749,'Species List'!A$2:J$202,3,0)</f>
        <v>Ocyurus chrysurus</v>
      </c>
      <c r="K1749" s="38" t="str">
        <f>VLOOKUP(H1749,'Species List'!A$2:J$202,4,0)</f>
        <v>Lutjanidae</v>
      </c>
      <c r="L1749" s="38" t="str">
        <f>VLOOKUP(H1749,'Species List'!A$2:J$202,5,0)</f>
        <v>Carnivore</v>
      </c>
      <c r="M1749" s="60">
        <v>25</v>
      </c>
      <c r="N1749" s="60">
        <v>2</v>
      </c>
      <c r="O1749" s="60"/>
      <c r="P1749" s="44">
        <f>VLOOKUP(H1749,'Species List'!A$2:J$202,6,0)</f>
        <v>1.4789999999999999E-2</v>
      </c>
      <c r="Q1749" s="44">
        <f>VLOOKUP(H1749,'Species List'!A$2:J$202,7,0)</f>
        <v>2.95</v>
      </c>
      <c r="R1749" s="44" t="str">
        <f>VLOOKUP(H1749,'Species List'!A$2:J$202,8,0)</f>
        <v>NA</v>
      </c>
      <c r="S1749" s="44" t="str">
        <f>VLOOKUP(H1749,'Species List'!A$2:J$202,9,0)</f>
        <v>NA</v>
      </c>
      <c r="T1749" s="44">
        <f t="shared" si="194"/>
        <v>196.73933522003773</v>
      </c>
      <c r="U1749" s="87" t="s">
        <v>450</v>
      </c>
      <c r="V1749" s="91">
        <f t="shared" si="195"/>
        <v>393.47867044007546</v>
      </c>
    </row>
    <row r="1750" spans="1:22" ht="16">
      <c r="A1750" s="35">
        <v>2019</v>
      </c>
      <c r="B1750" s="36">
        <v>43543</v>
      </c>
      <c r="C1750" s="38" t="s">
        <v>442</v>
      </c>
      <c r="D1750" s="38" t="s">
        <v>367</v>
      </c>
      <c r="E1750" s="12">
        <v>3</v>
      </c>
      <c r="F1750" s="37">
        <v>0.38750000000000001</v>
      </c>
      <c r="G1750" s="12">
        <v>28</v>
      </c>
      <c r="H1750" s="12" t="s">
        <v>252</v>
      </c>
      <c r="I1750" s="38" t="str">
        <f>VLOOKUP(H1750,'Species List'!A$2:J$202,2,0)</f>
        <v>French Angelfish</v>
      </c>
      <c r="J1750" s="38" t="str">
        <f>VLOOKUP(H1750,'Species List'!A$2:J$202,3,0)</f>
        <v>Pomacanthus paru</v>
      </c>
      <c r="K1750" s="38" t="str">
        <f>VLOOKUP(H1750,'Species List'!A$2:J$202,4,0)</f>
        <v>Pomacanthidae</v>
      </c>
      <c r="L1750" s="38" t="str">
        <f>VLOOKUP(H1750,'Species List'!A$2:J$202,5,0)</f>
        <v>Carnivore</v>
      </c>
      <c r="M1750" s="60">
        <v>25</v>
      </c>
      <c r="N1750" s="60">
        <v>1</v>
      </c>
      <c r="O1750" s="60"/>
      <c r="P1750" s="44">
        <f>VLOOKUP(H1750,'Species List'!A$2:J$202,6,0)</f>
        <v>3.09E-2</v>
      </c>
      <c r="Q1750" s="44">
        <f>VLOOKUP(H1750,'Species List'!A$2:J$202,7,0)</f>
        <v>2.95</v>
      </c>
      <c r="R1750" s="44" t="str">
        <f>VLOOKUP(H1750,'Species List'!A$2:J$202,8,0)</f>
        <v>NA</v>
      </c>
      <c r="S1750" s="44" t="str">
        <f>VLOOKUP(H1750,'Species List'!A$2:J$202,9,0)</f>
        <v>NA</v>
      </c>
      <c r="T1750" s="44">
        <f t="shared" si="194"/>
        <v>411.03755634206669</v>
      </c>
      <c r="U1750" s="87" t="s">
        <v>450</v>
      </c>
      <c r="V1750" s="91">
        <f t="shared" si="195"/>
        <v>411.03755634206669</v>
      </c>
    </row>
    <row r="1751" spans="1:22" ht="16">
      <c r="A1751" s="35">
        <v>2019</v>
      </c>
      <c r="B1751" s="36">
        <v>43543</v>
      </c>
      <c r="C1751" s="38" t="s">
        <v>442</v>
      </c>
      <c r="D1751" s="38" t="s">
        <v>367</v>
      </c>
      <c r="E1751" s="12">
        <v>3</v>
      </c>
      <c r="F1751" s="37">
        <v>0.38750000000000001</v>
      </c>
      <c r="G1751" s="12">
        <v>28</v>
      </c>
      <c r="H1751" s="12" t="s">
        <v>241</v>
      </c>
      <c r="I1751" s="38" t="str">
        <f>VLOOKUP(H1751,'Species List'!A$2:J$202,2,0)</f>
        <v>Caesar Grunt</v>
      </c>
      <c r="J1751" s="38" t="str">
        <f>VLOOKUP(H1751,'Species List'!A$2:J$202,3,0)</f>
        <v>Haemulon carbonarium</v>
      </c>
      <c r="K1751" s="38" t="str">
        <f>VLOOKUP(H1751,'Species List'!A$2:J$202,4,0)</f>
        <v>Haemulidae</v>
      </c>
      <c r="L1751" s="38" t="str">
        <f>VLOOKUP(H1751,'Species List'!A$2:J$202,5,0)</f>
        <v>Carnivore</v>
      </c>
      <c r="M1751" s="60">
        <v>25</v>
      </c>
      <c r="N1751" s="60">
        <v>1</v>
      </c>
      <c r="O1751" s="60"/>
      <c r="P1751" s="44">
        <f>VLOOKUP(H1751,'Species List'!A$2:J$202,6,0)</f>
        <v>1.738E-2</v>
      </c>
      <c r="Q1751" s="44">
        <f>VLOOKUP(H1751,'Species List'!A$2:J$202,7,0)</f>
        <v>2.98</v>
      </c>
      <c r="R1751" s="44" t="str">
        <f>VLOOKUP(H1751,'Species List'!A$2:J$202,8,0)</f>
        <v>NA</v>
      </c>
      <c r="S1751" s="44" t="str">
        <f>VLOOKUP(H1751,'Species List'!A$2:J$202,9,0)</f>
        <v>NA</v>
      </c>
      <c r="T1751" s="44">
        <f t="shared" si="194"/>
        <v>254.630837196172</v>
      </c>
      <c r="U1751" s="87" t="s">
        <v>450</v>
      </c>
      <c r="V1751" s="91">
        <f t="shared" si="195"/>
        <v>254.630837196172</v>
      </c>
    </row>
    <row r="1752" spans="1:22" ht="16">
      <c r="A1752" s="35">
        <v>2019</v>
      </c>
      <c r="B1752" s="36">
        <v>43543</v>
      </c>
      <c r="C1752" s="38" t="s">
        <v>442</v>
      </c>
      <c r="D1752" s="38" t="s">
        <v>367</v>
      </c>
      <c r="E1752" s="12">
        <v>3</v>
      </c>
      <c r="F1752" s="37">
        <v>0.38750000000000001</v>
      </c>
      <c r="G1752" s="12">
        <v>28</v>
      </c>
      <c r="H1752" s="12" t="s">
        <v>256</v>
      </c>
      <c r="I1752" s="38" t="str">
        <f>VLOOKUP(H1752,'Species List'!A$2:J$202,2,0)</f>
        <v>Graysby</v>
      </c>
      <c r="J1752" s="38" t="str">
        <f>VLOOKUP(H1752,'Species List'!A$2:J$202,3,0)</f>
        <v>Cephalopholis cruentata</v>
      </c>
      <c r="K1752" s="38" t="str">
        <f>VLOOKUP(H1752,'Species List'!A$2:J$202,4,0)</f>
        <v>Serranidae</v>
      </c>
      <c r="L1752" s="38" t="str">
        <f>VLOOKUP(H1752,'Species List'!A$2:J$202,5,0)</f>
        <v>Carnivore</v>
      </c>
      <c r="M1752" s="60">
        <v>21</v>
      </c>
      <c r="N1752" s="60">
        <v>1</v>
      </c>
      <c r="O1752" s="60"/>
      <c r="P1752" s="44">
        <f>VLOOKUP(H1752,'Species List'!A$2:J$202,6,0)</f>
        <v>1.1220000000000001E-2</v>
      </c>
      <c r="Q1752" s="44">
        <f>VLOOKUP(H1752,'Species List'!A$2:J$202,7,0)</f>
        <v>3.07</v>
      </c>
      <c r="R1752" s="44" t="str">
        <f>VLOOKUP(H1752,'Species List'!A$2:J$202,8,0)</f>
        <v>NA</v>
      </c>
      <c r="S1752" s="44" t="str">
        <f>VLOOKUP(H1752,'Species List'!A$2:J$202,9,0)</f>
        <v>NA</v>
      </c>
      <c r="T1752" s="44">
        <f t="shared" si="194"/>
        <v>128.58967294987866</v>
      </c>
      <c r="U1752" s="87" t="s">
        <v>450</v>
      </c>
      <c r="V1752" s="91">
        <f t="shared" si="195"/>
        <v>128.58967294987866</v>
      </c>
    </row>
    <row r="1753" spans="1:22" ht="16">
      <c r="A1753" s="35">
        <v>2019</v>
      </c>
      <c r="B1753" s="36">
        <v>43543</v>
      </c>
      <c r="C1753" s="38" t="s">
        <v>442</v>
      </c>
      <c r="D1753" s="38" t="s">
        <v>367</v>
      </c>
      <c r="E1753" s="12">
        <v>3</v>
      </c>
      <c r="F1753" s="37">
        <v>0.38750000000000001</v>
      </c>
      <c r="G1753" s="12">
        <v>28</v>
      </c>
      <c r="H1753" s="12" t="s">
        <v>373</v>
      </c>
      <c r="I1753" s="38" t="str">
        <f>VLOOKUP(H1753,'Species List'!A$2:J$202,2,0)</f>
        <v>Goatfish</v>
      </c>
      <c r="J1753" s="38" t="str">
        <f>VLOOKUP(H1753,'Species List'!A$2:J$202,3,0)</f>
        <v>Mulloidichthys martinicus</v>
      </c>
      <c r="K1753" s="38" t="str">
        <f>VLOOKUP(H1753,'Species List'!A$2:J$202,4,0)</f>
        <v>Mullidae</v>
      </c>
      <c r="L1753" s="38" t="str">
        <f>VLOOKUP(H1753,'Species List'!A$2:J$202,5,0)</f>
        <v>Carnivore</v>
      </c>
      <c r="M1753" s="60">
        <v>18</v>
      </c>
      <c r="N1753" s="60">
        <v>4</v>
      </c>
      <c r="O1753" s="60"/>
      <c r="P1753" s="44">
        <f>VLOOKUP(H1753,'Species List'!A$2:J$202,6,0)</f>
        <v>9.7699999999999992E-3</v>
      </c>
      <c r="Q1753" s="44">
        <f>VLOOKUP(H1753,'Species List'!A$2:J$202,7,0)</f>
        <v>3.12</v>
      </c>
      <c r="R1753" s="44" t="str">
        <f>VLOOKUP(H1753,'Species List'!A$2:J$202,8,0)</f>
        <v>NA</v>
      </c>
      <c r="S1753" s="44" t="str">
        <f>VLOOKUP(H1753,'Species List'!A$2:J$202,9,0)</f>
        <v>NA</v>
      </c>
      <c r="T1753" s="44">
        <f t="shared" si="194"/>
        <v>80.601807249259167</v>
      </c>
      <c r="U1753" s="87" t="s">
        <v>450</v>
      </c>
      <c r="V1753" s="91">
        <f t="shared" si="195"/>
        <v>322.40722899703667</v>
      </c>
    </row>
    <row r="1754" spans="1:22" ht="16">
      <c r="A1754" s="35">
        <v>2019</v>
      </c>
      <c r="B1754" s="36">
        <v>43543</v>
      </c>
      <c r="C1754" s="38" t="s">
        <v>442</v>
      </c>
      <c r="D1754" s="38" t="s">
        <v>367</v>
      </c>
      <c r="E1754" s="12">
        <v>3</v>
      </c>
      <c r="F1754" s="37">
        <v>0.38750000000000001</v>
      </c>
      <c r="G1754" s="12">
        <v>28</v>
      </c>
      <c r="H1754" s="12" t="s">
        <v>373</v>
      </c>
      <c r="I1754" s="38" t="str">
        <f>VLOOKUP(H1754,'Species List'!A$2:J$202,2,0)</f>
        <v>Goatfish</v>
      </c>
      <c r="J1754" s="38" t="str">
        <f>VLOOKUP(H1754,'Species List'!A$2:J$202,3,0)</f>
        <v>Mulloidichthys martinicus</v>
      </c>
      <c r="K1754" s="38" t="str">
        <f>VLOOKUP(H1754,'Species List'!A$2:J$202,4,0)</f>
        <v>Mullidae</v>
      </c>
      <c r="L1754" s="38" t="str">
        <f>VLOOKUP(H1754,'Species List'!A$2:J$202,5,0)</f>
        <v>Carnivore</v>
      </c>
      <c r="M1754" s="60">
        <v>15</v>
      </c>
      <c r="N1754" s="60">
        <v>4</v>
      </c>
      <c r="O1754" s="60"/>
      <c r="P1754" s="44">
        <f>VLOOKUP(H1754,'Species List'!A$2:J$202,6,0)</f>
        <v>9.7699999999999992E-3</v>
      </c>
      <c r="Q1754" s="44">
        <f>VLOOKUP(H1754,'Species List'!A$2:J$202,7,0)</f>
        <v>3.12</v>
      </c>
      <c r="R1754" s="44" t="str">
        <f>VLOOKUP(H1754,'Species List'!A$2:J$202,8,0)</f>
        <v>NA</v>
      </c>
      <c r="S1754" s="44" t="str">
        <f>VLOOKUP(H1754,'Species List'!A$2:J$202,9,0)</f>
        <v>NA</v>
      </c>
      <c r="T1754" s="44">
        <f t="shared" si="194"/>
        <v>45.635129993427114</v>
      </c>
      <c r="U1754" s="87" t="s">
        <v>450</v>
      </c>
      <c r="V1754" s="91">
        <f t="shared" si="195"/>
        <v>182.54051997370846</v>
      </c>
    </row>
    <row r="1755" spans="1:22" ht="16">
      <c r="A1755" s="35">
        <v>2019</v>
      </c>
      <c r="B1755" s="36">
        <v>43543</v>
      </c>
      <c r="C1755" s="38" t="s">
        <v>442</v>
      </c>
      <c r="D1755" s="38" t="s">
        <v>367</v>
      </c>
      <c r="E1755" s="12">
        <v>3</v>
      </c>
      <c r="F1755" s="37">
        <v>0.38750000000000001</v>
      </c>
      <c r="G1755" s="12">
        <v>28</v>
      </c>
      <c r="H1755" s="12" t="s">
        <v>233</v>
      </c>
      <c r="I1755" s="38" t="str">
        <f>VLOOKUP(H1755,'Species List'!A$2:J$202,2,0)</f>
        <v>Blackbar soldierfish</v>
      </c>
      <c r="J1755" s="38" t="str">
        <f>VLOOKUP(H1755,'Species List'!A$2:J$202,3,0)</f>
        <v xml:space="preserve">Myripristis jacobus </v>
      </c>
      <c r="K1755" s="38" t="str">
        <f>VLOOKUP(H1755,'Species List'!A$2:J$202,4,0)</f>
        <v>Holocentridae</v>
      </c>
      <c r="L1755" s="38" t="str">
        <f>VLOOKUP(H1755,'Species List'!A$2:J$202,5,0)</f>
        <v>Carnivore</v>
      </c>
      <c r="M1755" s="60">
        <v>17</v>
      </c>
      <c r="N1755" s="60">
        <v>1</v>
      </c>
      <c r="O1755" s="60"/>
      <c r="P1755" s="44">
        <f>VLOOKUP(H1755,'Species List'!A$2:J$202,6,0)</f>
        <v>1.2019999999999999E-2</v>
      </c>
      <c r="Q1755" s="44">
        <f>VLOOKUP(H1755,'Species List'!A$2:J$202,7,0)</f>
        <v>3.06</v>
      </c>
      <c r="R1755" s="44" t="str">
        <f>VLOOKUP(H1755,'Species List'!A$2:J$202,8,0)</f>
        <v>NA</v>
      </c>
      <c r="S1755" s="44" t="str">
        <f>VLOOKUP(H1755,'Species List'!A$2:J$202,9,0)</f>
        <v>NA</v>
      </c>
      <c r="T1755" s="44">
        <f t="shared" si="194"/>
        <v>69.99679693541637</v>
      </c>
      <c r="U1755" s="87" t="s">
        <v>450</v>
      </c>
      <c r="V1755" s="91">
        <f t="shared" si="195"/>
        <v>69.99679693541637</v>
      </c>
    </row>
    <row r="1756" spans="1:22" ht="16">
      <c r="A1756" s="35">
        <v>2019</v>
      </c>
      <c r="B1756" s="36">
        <v>43543</v>
      </c>
      <c r="C1756" s="38" t="s">
        <v>442</v>
      </c>
      <c r="D1756" s="38" t="s">
        <v>367</v>
      </c>
      <c r="E1756" s="12">
        <v>3</v>
      </c>
      <c r="F1756" s="37">
        <v>0.38750000000000001</v>
      </c>
      <c r="G1756" s="12">
        <v>28</v>
      </c>
      <c r="H1756" s="12" t="s">
        <v>370</v>
      </c>
      <c r="I1756" s="38" t="str">
        <f>VLOOKUP(H1756,'Species List'!A$2:J$202,2,0)</f>
        <v>Longspine Squirrelfish</v>
      </c>
      <c r="J1756" s="38" t="str">
        <f>VLOOKUP(H1756,'Species List'!A$2:J$202,3,0)</f>
        <v>Holocentrus rufus</v>
      </c>
      <c r="K1756" s="38" t="str">
        <f>VLOOKUP(H1756,'Species List'!A$2:J$202,4,0)</f>
        <v>Holocentridae</v>
      </c>
      <c r="L1756" s="38" t="str">
        <f>VLOOKUP(H1756,'Species List'!A$2:J$202,5,0)</f>
        <v>Carnivore</v>
      </c>
      <c r="M1756" s="60">
        <v>18</v>
      </c>
      <c r="N1756" s="60">
        <v>1</v>
      </c>
      <c r="O1756" s="60"/>
      <c r="P1756" s="44">
        <f>VLOOKUP(H1756,'Species List'!A$2:J$202,6,0)</f>
        <v>1.1480000000000001E-2</v>
      </c>
      <c r="Q1756" s="44">
        <f>VLOOKUP(H1756,'Species List'!A$2:J$202,7,0)</f>
        <v>2.89</v>
      </c>
      <c r="R1756" s="44" t="str">
        <f>VLOOKUP(H1756,'Species List'!A$2:J$202,8,0)</f>
        <v>NA</v>
      </c>
      <c r="S1756" s="44" t="str">
        <f>VLOOKUP(H1756,'Species List'!A$2:J$202,9,0)</f>
        <v>NA</v>
      </c>
      <c r="T1756" s="44">
        <f t="shared" si="194"/>
        <v>48.716875629464418</v>
      </c>
      <c r="U1756" s="87" t="s">
        <v>450</v>
      </c>
      <c r="V1756" s="91">
        <f t="shared" si="195"/>
        <v>48.716875629464418</v>
      </c>
    </row>
    <row r="1757" spans="1:22" ht="16">
      <c r="A1757" s="35">
        <v>2019</v>
      </c>
      <c r="B1757" s="36">
        <v>43543</v>
      </c>
      <c r="C1757" s="38" t="s">
        <v>442</v>
      </c>
      <c r="D1757" s="38" t="s">
        <v>367</v>
      </c>
      <c r="E1757" s="12">
        <v>3</v>
      </c>
      <c r="F1757" s="37">
        <v>0.38750000000000001</v>
      </c>
      <c r="G1757" s="12">
        <v>28</v>
      </c>
      <c r="H1757" s="12" t="s">
        <v>370</v>
      </c>
      <c r="I1757" s="38" t="str">
        <f>VLOOKUP(H1757,'Species List'!A$2:J$202,2,0)</f>
        <v>Longspine Squirrelfish</v>
      </c>
      <c r="J1757" s="38" t="str">
        <f>VLOOKUP(H1757,'Species List'!A$2:J$202,3,0)</f>
        <v>Holocentrus rufus</v>
      </c>
      <c r="K1757" s="38" t="str">
        <f>VLOOKUP(H1757,'Species List'!A$2:J$202,4,0)</f>
        <v>Holocentridae</v>
      </c>
      <c r="L1757" s="38" t="str">
        <f>VLOOKUP(H1757,'Species List'!A$2:J$202,5,0)</f>
        <v>Carnivore</v>
      </c>
      <c r="M1757" s="60">
        <v>21</v>
      </c>
      <c r="N1757" s="60">
        <v>1</v>
      </c>
      <c r="O1757" s="60"/>
      <c r="P1757" s="44">
        <f>VLOOKUP(H1757,'Species List'!A$2:J$202,6,0)</f>
        <v>1.1480000000000001E-2</v>
      </c>
      <c r="Q1757" s="44">
        <f>VLOOKUP(H1757,'Species List'!A$2:J$202,7,0)</f>
        <v>2.89</v>
      </c>
      <c r="R1757" s="44" t="str">
        <f>VLOOKUP(H1757,'Species List'!A$2:J$202,8,0)</f>
        <v>NA</v>
      </c>
      <c r="S1757" s="44" t="str">
        <f>VLOOKUP(H1757,'Species List'!A$2:J$202,9,0)</f>
        <v>NA</v>
      </c>
      <c r="T1757" s="44">
        <f t="shared" si="194"/>
        <v>76.059882444026258</v>
      </c>
      <c r="U1757" s="87" t="s">
        <v>450</v>
      </c>
      <c r="V1757" s="91">
        <f t="shared" si="195"/>
        <v>76.059882444026258</v>
      </c>
    </row>
    <row r="1758" spans="1:22" ht="16">
      <c r="A1758" s="35">
        <v>2019</v>
      </c>
      <c r="B1758" s="36">
        <v>43543</v>
      </c>
      <c r="C1758" s="38" t="s">
        <v>442</v>
      </c>
      <c r="D1758" s="38" t="s">
        <v>367</v>
      </c>
      <c r="E1758" s="12">
        <v>3</v>
      </c>
      <c r="F1758" s="37">
        <v>0.38750000000000001</v>
      </c>
      <c r="G1758" s="12">
        <v>28</v>
      </c>
      <c r="H1758" s="12" t="s">
        <v>295</v>
      </c>
      <c r="I1758" s="38" t="str">
        <f>VLOOKUP(H1758,'Species List'!A$2:J$202,2,0)</f>
        <v>Spanish Hogfish</v>
      </c>
      <c r="J1758" s="38" t="str">
        <f>VLOOKUP(H1758,'Species List'!A$2:J$202,3,0)</f>
        <v>Bodianus rufus</v>
      </c>
      <c r="K1758" s="38" t="str">
        <f>VLOOKUP(H1758,'Species List'!A$2:J$202,4,0)</f>
        <v>Labridae</v>
      </c>
      <c r="L1758" s="38" t="str">
        <f>VLOOKUP(H1758,'Species List'!A$2:J$202,5,0)</f>
        <v>Carnivore</v>
      </c>
      <c r="M1758" s="60">
        <v>6</v>
      </c>
      <c r="N1758" s="60">
        <v>1</v>
      </c>
      <c r="O1758" s="60"/>
      <c r="P1758" s="44">
        <f>VLOOKUP(H1758,'Species List'!A$2:J$202,6,0)</f>
        <v>1.44E-2</v>
      </c>
      <c r="Q1758" s="44">
        <f>VLOOKUP(H1758,'Species List'!A$2:J$202,7,0)</f>
        <v>3.0531999999999999</v>
      </c>
      <c r="R1758" s="44" t="str">
        <f>VLOOKUP(H1758,'Species List'!A$2:J$202,8,0)</f>
        <v>NA</v>
      </c>
      <c r="S1758" s="44" t="str">
        <f>VLOOKUP(H1758,'Species List'!A$2:J$202,9,0)</f>
        <v>NA</v>
      </c>
      <c r="T1758" s="44">
        <f t="shared" si="194"/>
        <v>3.4214790866122002</v>
      </c>
      <c r="U1758" s="87" t="s">
        <v>450</v>
      </c>
      <c r="V1758" s="91">
        <f t="shared" si="195"/>
        <v>3.4214790866122002</v>
      </c>
    </row>
    <row r="1759" spans="1:22" ht="16">
      <c r="A1759" s="35">
        <v>2019</v>
      </c>
      <c r="B1759" s="36">
        <v>43543</v>
      </c>
      <c r="C1759" s="38" t="s">
        <v>442</v>
      </c>
      <c r="D1759" s="38" t="s">
        <v>367</v>
      </c>
      <c r="E1759" s="12">
        <v>3</v>
      </c>
      <c r="F1759" s="37">
        <v>0.38750000000000001</v>
      </c>
      <c r="G1759" s="12">
        <v>28</v>
      </c>
      <c r="H1759" s="12" t="s">
        <v>295</v>
      </c>
      <c r="I1759" s="38" t="str">
        <f>VLOOKUP(H1759,'Species List'!A$2:J$202,2,0)</f>
        <v>Spanish Hogfish</v>
      </c>
      <c r="J1759" s="38" t="str">
        <f>VLOOKUP(H1759,'Species List'!A$2:J$202,3,0)</f>
        <v>Bodianus rufus</v>
      </c>
      <c r="K1759" s="38" t="str">
        <f>VLOOKUP(H1759,'Species List'!A$2:J$202,4,0)</f>
        <v>Labridae</v>
      </c>
      <c r="L1759" s="38" t="str">
        <f>VLOOKUP(H1759,'Species List'!A$2:J$202,5,0)</f>
        <v>Carnivore</v>
      </c>
      <c r="M1759" s="60">
        <v>12</v>
      </c>
      <c r="N1759" s="60">
        <v>1</v>
      </c>
      <c r="O1759" s="60"/>
      <c r="P1759" s="44">
        <f>VLOOKUP(H1759,'Species List'!A$2:J$202,6,0)</f>
        <v>1.44E-2</v>
      </c>
      <c r="Q1759" s="44">
        <f>VLOOKUP(H1759,'Species List'!A$2:J$202,7,0)</f>
        <v>3.0531999999999999</v>
      </c>
      <c r="R1759" s="44" t="str">
        <f>VLOOKUP(H1759,'Species List'!A$2:J$202,8,0)</f>
        <v>NA</v>
      </c>
      <c r="S1759" s="44" t="str">
        <f>VLOOKUP(H1759,'Species List'!A$2:J$202,9,0)</f>
        <v>NA</v>
      </c>
      <c r="T1759" s="44">
        <f t="shared" si="194"/>
        <v>28.40002174206511</v>
      </c>
      <c r="U1759" s="87" t="s">
        <v>450</v>
      </c>
      <c r="V1759" s="91">
        <f t="shared" si="195"/>
        <v>28.40002174206511</v>
      </c>
    </row>
    <row r="1760" spans="1:22" ht="16">
      <c r="A1760" s="35">
        <v>2019</v>
      </c>
      <c r="B1760" s="36">
        <v>43543</v>
      </c>
      <c r="C1760" s="38" t="s">
        <v>442</v>
      </c>
      <c r="D1760" s="38" t="s">
        <v>367</v>
      </c>
      <c r="E1760" s="12">
        <v>3</v>
      </c>
      <c r="F1760" s="37">
        <v>0.38750000000000001</v>
      </c>
      <c r="G1760" s="12">
        <v>28</v>
      </c>
      <c r="H1760" s="12" t="s">
        <v>262</v>
      </c>
      <c r="I1760" s="38" t="str">
        <f>VLOOKUP(H1760,'Species List'!A$2:J$202,2,0)</f>
        <v>Lionfish</v>
      </c>
      <c r="J1760" s="38" t="str">
        <f>VLOOKUP(H1760,'Species List'!A$2:J$202,3,0)</f>
        <v>Pterois sp.</v>
      </c>
      <c r="K1760" s="38" t="str">
        <f>VLOOKUP(H1760,'Species List'!A$2:J$202,4,0)</f>
        <v>Scorpaenidae</v>
      </c>
      <c r="L1760" s="38" t="str">
        <f>VLOOKUP(H1760,'Species List'!A$2:J$202,5,0)</f>
        <v>Carnivore</v>
      </c>
      <c r="M1760" s="60">
        <v>20</v>
      </c>
      <c r="N1760" s="60">
        <v>1</v>
      </c>
      <c r="O1760" s="60"/>
      <c r="P1760" s="44">
        <f>VLOOKUP(H1760,'Species List'!A$2:J$202,6,0)</f>
        <v>1.1480000000000001E-2</v>
      </c>
      <c r="Q1760" s="44">
        <f>VLOOKUP(H1760,'Species List'!A$2:J$202,7,0)</f>
        <v>3.09</v>
      </c>
      <c r="R1760" s="44" t="str">
        <f>VLOOKUP(H1760,'Species List'!A$2:J$202,8,0)</f>
        <v>NA</v>
      </c>
      <c r="S1760" s="44" t="str">
        <f>VLOOKUP(H1760,'Species List'!A$2:J$202,9,0)</f>
        <v>NA</v>
      </c>
      <c r="T1760" s="44">
        <f t="shared" si="194"/>
        <v>120.26093461380546</v>
      </c>
      <c r="U1760" s="87" t="s">
        <v>450</v>
      </c>
      <c r="V1760" s="91">
        <f t="shared" si="195"/>
        <v>120.26093461380546</v>
      </c>
    </row>
    <row r="1761" spans="1:22" ht="16">
      <c r="A1761" s="35">
        <v>2019</v>
      </c>
      <c r="B1761" s="36">
        <v>43543</v>
      </c>
      <c r="C1761" s="38" t="s">
        <v>442</v>
      </c>
      <c r="D1761" s="38" t="s">
        <v>367</v>
      </c>
      <c r="E1761" s="12">
        <v>3</v>
      </c>
      <c r="F1761" s="37">
        <v>0.38750000000000001</v>
      </c>
      <c r="G1761" s="12">
        <v>28</v>
      </c>
      <c r="H1761" s="12" t="s">
        <v>310</v>
      </c>
      <c r="I1761" s="38" t="str">
        <f>VLOOKUP(H1761,'Species List'!A$2:J$202,2,0)</f>
        <v>Yellowhead Wrasse</v>
      </c>
      <c r="J1761" s="38" t="str">
        <f>VLOOKUP(H1761,'Species List'!A$2:J$202,3,0)</f>
        <v>Halichoeres garnoti</v>
      </c>
      <c r="K1761" s="38" t="str">
        <f>VLOOKUP(H1761,'Species List'!A$2:J$202,4,0)</f>
        <v>Labridae</v>
      </c>
      <c r="L1761" s="38" t="str">
        <f>VLOOKUP(H1761,'Species List'!A$2:J$202,5,0)</f>
        <v>Carnivore</v>
      </c>
      <c r="M1761" s="60">
        <v>3</v>
      </c>
      <c r="N1761" s="60">
        <v>1</v>
      </c>
      <c r="O1761" s="60"/>
      <c r="P1761" s="44">
        <f>VLOOKUP(H1761,'Species List'!A$2:J$202,6,0)</f>
        <v>0.01</v>
      </c>
      <c r="Q1761" s="44">
        <f>VLOOKUP(H1761,'Species List'!A$2:J$202,7,0)</f>
        <v>3.13</v>
      </c>
      <c r="R1761" s="44" t="str">
        <f>VLOOKUP(H1761,'Species List'!A$2:J$202,8,0)</f>
        <v>NA</v>
      </c>
      <c r="S1761" s="44" t="str">
        <f>VLOOKUP(H1761,'Species List'!A$2:J$202,9,0)</f>
        <v>NA</v>
      </c>
      <c r="T1761" s="44">
        <f t="shared" si="194"/>
        <v>0.3114508548769428</v>
      </c>
      <c r="U1761" s="87" t="s">
        <v>450</v>
      </c>
      <c r="V1761" s="91">
        <f t="shared" si="195"/>
        <v>0.3114508548769428</v>
      </c>
    </row>
    <row r="1762" spans="1:22" ht="16">
      <c r="A1762" s="35">
        <v>2019</v>
      </c>
      <c r="B1762" s="36">
        <v>43543</v>
      </c>
      <c r="C1762" s="38" t="s">
        <v>442</v>
      </c>
      <c r="D1762" s="38" t="s">
        <v>367</v>
      </c>
      <c r="E1762" s="12">
        <v>3</v>
      </c>
      <c r="F1762" s="37">
        <v>0.38750000000000001</v>
      </c>
      <c r="G1762" s="12">
        <v>28</v>
      </c>
      <c r="H1762" s="12" t="s">
        <v>310</v>
      </c>
      <c r="I1762" s="38" t="str">
        <f>VLOOKUP(H1762,'Species List'!A$2:J$202,2,0)</f>
        <v>Yellowhead Wrasse</v>
      </c>
      <c r="J1762" s="38" t="str">
        <f>VLOOKUP(H1762,'Species List'!A$2:J$202,3,0)</f>
        <v>Halichoeres garnoti</v>
      </c>
      <c r="K1762" s="38" t="str">
        <f>VLOOKUP(H1762,'Species List'!A$2:J$202,4,0)</f>
        <v>Labridae</v>
      </c>
      <c r="L1762" s="38" t="str">
        <f>VLOOKUP(H1762,'Species List'!A$2:J$202,5,0)</f>
        <v>Carnivore</v>
      </c>
      <c r="M1762" s="60">
        <v>3</v>
      </c>
      <c r="N1762" s="60">
        <v>1</v>
      </c>
      <c r="O1762" s="60"/>
      <c r="P1762" s="44">
        <f>VLOOKUP(H1762,'Species List'!A$2:J$202,6,0)</f>
        <v>0.01</v>
      </c>
      <c r="Q1762" s="44">
        <f>VLOOKUP(H1762,'Species List'!A$2:J$202,7,0)</f>
        <v>3.13</v>
      </c>
      <c r="R1762" s="44" t="str">
        <f>VLOOKUP(H1762,'Species List'!A$2:J$202,8,0)</f>
        <v>NA</v>
      </c>
      <c r="S1762" s="44" t="str">
        <f>VLOOKUP(H1762,'Species List'!A$2:J$202,9,0)</f>
        <v>NA</v>
      </c>
      <c r="T1762" s="44">
        <f t="shared" si="194"/>
        <v>0.3114508548769428</v>
      </c>
      <c r="U1762" s="87" t="s">
        <v>450</v>
      </c>
      <c r="V1762" s="91">
        <f t="shared" si="195"/>
        <v>0.3114508548769428</v>
      </c>
    </row>
    <row r="1763" spans="1:22" ht="16">
      <c r="A1763" s="35">
        <v>2019</v>
      </c>
      <c r="B1763" s="36">
        <v>43543</v>
      </c>
      <c r="C1763" s="38" t="s">
        <v>442</v>
      </c>
      <c r="D1763" s="38" t="s">
        <v>367</v>
      </c>
      <c r="E1763" s="12">
        <v>3</v>
      </c>
      <c r="F1763" s="37">
        <v>0.38750000000000001</v>
      </c>
      <c r="G1763" s="12">
        <v>28</v>
      </c>
      <c r="H1763" s="12" t="s">
        <v>238</v>
      </c>
      <c r="I1763" s="38" t="str">
        <f>VLOOKUP(H1763,'Species List'!A$2:J$202,2,0)</f>
        <v>Bluehead Wrasse</v>
      </c>
      <c r="J1763" s="38" t="str">
        <f>VLOOKUP(H1763,'Species List'!A$2:J$202,3,0)</f>
        <v>Thalassoma bifasciatum</v>
      </c>
      <c r="K1763" s="38" t="str">
        <f>VLOOKUP(H1763,'Species List'!A$2:J$202,4,0)</f>
        <v>Labridae</v>
      </c>
      <c r="L1763" s="38" t="str">
        <f>VLOOKUP(H1763,'Species List'!A$2:J$202,5,0)</f>
        <v>Carnivore</v>
      </c>
      <c r="M1763" s="60">
        <v>3</v>
      </c>
      <c r="N1763" s="60">
        <v>1</v>
      </c>
      <c r="O1763" s="60"/>
      <c r="P1763" s="44">
        <f>VLOOKUP(H1763,'Species List'!A$2:J$202,6,0)</f>
        <v>8.9099999999999995E-3</v>
      </c>
      <c r="Q1763" s="44">
        <f>VLOOKUP(H1763,'Species List'!A$2:J$202,7,0)</f>
        <v>3.01</v>
      </c>
      <c r="R1763" s="44" t="str">
        <f>VLOOKUP(H1763,'Species List'!A$2:J$202,8,0)</f>
        <v>NA</v>
      </c>
      <c r="S1763" s="44" t="str">
        <f>VLOOKUP(H1763,'Species List'!A$2:J$202,9,0)</f>
        <v>NA</v>
      </c>
      <c r="T1763" s="44">
        <f t="shared" si="194"/>
        <v>0.24322750267948948</v>
      </c>
      <c r="U1763" s="87" t="s">
        <v>450</v>
      </c>
      <c r="V1763" s="91">
        <f t="shared" si="195"/>
        <v>0.24322750267948948</v>
      </c>
    </row>
    <row r="1764" spans="1:22" ht="16">
      <c r="A1764" s="35">
        <v>2019</v>
      </c>
      <c r="B1764" s="36">
        <v>43543</v>
      </c>
      <c r="C1764" s="38" t="s">
        <v>442</v>
      </c>
      <c r="D1764" s="38" t="s">
        <v>367</v>
      </c>
      <c r="E1764" s="12">
        <v>3</v>
      </c>
      <c r="F1764" s="37">
        <v>0.38750000000000001</v>
      </c>
      <c r="G1764" s="12">
        <v>28</v>
      </c>
      <c r="H1764" s="12" t="s">
        <v>373</v>
      </c>
      <c r="I1764" s="38" t="str">
        <f>VLOOKUP(H1764,'Species List'!A$2:J$202,2,0)</f>
        <v>Goatfish</v>
      </c>
      <c r="J1764" s="38" t="str">
        <f>VLOOKUP(H1764,'Species List'!A$2:J$202,3,0)</f>
        <v>Mulloidichthys martinicus</v>
      </c>
      <c r="K1764" s="38" t="str">
        <f>VLOOKUP(H1764,'Species List'!A$2:J$202,4,0)</f>
        <v>Mullidae</v>
      </c>
      <c r="L1764" s="38" t="str">
        <f>VLOOKUP(H1764,'Species List'!A$2:J$202,5,0)</f>
        <v>Carnivore</v>
      </c>
      <c r="M1764" s="60">
        <v>18</v>
      </c>
      <c r="N1764" s="60">
        <v>1</v>
      </c>
      <c r="O1764" s="60"/>
      <c r="P1764" s="44">
        <f>VLOOKUP(H1764,'Species List'!A$2:J$202,6,0)</f>
        <v>9.7699999999999992E-3</v>
      </c>
      <c r="Q1764" s="44">
        <f>VLOOKUP(H1764,'Species List'!A$2:J$202,7,0)</f>
        <v>3.12</v>
      </c>
      <c r="R1764" s="44" t="str">
        <f>VLOOKUP(H1764,'Species List'!A$2:J$202,8,0)</f>
        <v>NA</v>
      </c>
      <c r="S1764" s="44" t="str">
        <f>VLOOKUP(H1764,'Species List'!A$2:J$202,9,0)</f>
        <v>NA</v>
      </c>
      <c r="T1764" s="44">
        <f t="shared" si="194"/>
        <v>80.601807249259167</v>
      </c>
      <c r="U1764" s="87" t="s">
        <v>450</v>
      </c>
      <c r="V1764" s="91">
        <f t="shared" si="195"/>
        <v>80.601807249259167</v>
      </c>
    </row>
    <row r="1765" spans="1:22" ht="16">
      <c r="A1765" s="35">
        <v>2019</v>
      </c>
      <c r="B1765" s="36">
        <v>43543</v>
      </c>
      <c r="C1765" s="38" t="s">
        <v>442</v>
      </c>
      <c r="D1765" s="38" t="s">
        <v>367</v>
      </c>
      <c r="E1765" s="12">
        <v>3</v>
      </c>
      <c r="F1765" s="37">
        <v>0.38750000000000001</v>
      </c>
      <c r="G1765" s="12">
        <v>28</v>
      </c>
      <c r="H1765" s="12" t="s">
        <v>373</v>
      </c>
      <c r="I1765" s="38" t="str">
        <f>VLOOKUP(H1765,'Species List'!A$2:J$202,2,0)</f>
        <v>Goatfish</v>
      </c>
      <c r="J1765" s="38" t="str">
        <f>VLOOKUP(H1765,'Species List'!A$2:J$202,3,0)</f>
        <v>Mulloidichthys martinicus</v>
      </c>
      <c r="K1765" s="38" t="str">
        <f>VLOOKUP(H1765,'Species List'!A$2:J$202,4,0)</f>
        <v>Mullidae</v>
      </c>
      <c r="L1765" s="38" t="str">
        <f>VLOOKUP(H1765,'Species List'!A$2:J$202,5,0)</f>
        <v>Carnivore</v>
      </c>
      <c r="M1765" s="60">
        <v>20</v>
      </c>
      <c r="N1765" s="60">
        <v>1</v>
      </c>
      <c r="O1765" s="60"/>
      <c r="P1765" s="44">
        <f>VLOOKUP(H1765,'Species List'!A$2:J$202,6,0)</f>
        <v>9.7699999999999992E-3</v>
      </c>
      <c r="Q1765" s="44">
        <f>VLOOKUP(H1765,'Species List'!A$2:J$202,7,0)</f>
        <v>3.12</v>
      </c>
      <c r="R1765" s="44" t="str">
        <f>VLOOKUP(H1765,'Species List'!A$2:J$202,8,0)</f>
        <v>NA</v>
      </c>
      <c r="S1765" s="44" t="str">
        <f>VLOOKUP(H1765,'Species List'!A$2:J$202,9,0)</f>
        <v>NA</v>
      </c>
      <c r="T1765" s="44">
        <f t="shared" si="194"/>
        <v>111.97166862172135</v>
      </c>
      <c r="U1765" s="87" t="s">
        <v>450</v>
      </c>
      <c r="V1765" s="91">
        <f t="shared" si="195"/>
        <v>111.97166862172135</v>
      </c>
    </row>
    <row r="1766" spans="1:22" ht="16">
      <c r="A1766" s="35">
        <v>2019</v>
      </c>
      <c r="B1766" s="36">
        <v>43543</v>
      </c>
      <c r="C1766" s="38" t="s">
        <v>442</v>
      </c>
      <c r="D1766" s="38" t="s">
        <v>367</v>
      </c>
      <c r="E1766" s="12">
        <v>3</v>
      </c>
      <c r="F1766" s="37">
        <v>0.38750000000000001</v>
      </c>
      <c r="G1766" s="12">
        <v>28</v>
      </c>
      <c r="H1766" s="12" t="s">
        <v>292</v>
      </c>
      <c r="I1766" s="38" t="str">
        <f>VLOOKUP(H1766,'Species List'!A$2:J$202,2,0)</f>
        <v>Smallmouth Grunt</v>
      </c>
      <c r="J1766" s="38" t="str">
        <f>VLOOKUP(H1766,'Species List'!A$2:J$202,3,0)</f>
        <v>Haemulon chrysargyreum</v>
      </c>
      <c r="K1766" s="38" t="str">
        <f>VLOOKUP(H1766,'Species List'!A$2:J$202,4,0)</f>
        <v>Haemulidae</v>
      </c>
      <c r="L1766" s="38" t="str">
        <f>VLOOKUP(H1766,'Species List'!A$2:J$202,5,0)</f>
        <v>Carnivore</v>
      </c>
      <c r="M1766" s="60">
        <v>16</v>
      </c>
      <c r="N1766" s="60">
        <v>5</v>
      </c>
      <c r="O1766" s="60"/>
      <c r="P1766" s="44">
        <f>VLOOKUP(H1766,'Species List'!A$2:J$202,6,0)</f>
        <v>1.259E-2</v>
      </c>
      <c r="Q1766" s="44">
        <f>VLOOKUP(H1766,'Species List'!A$2:J$202,7,0)</f>
        <v>2.99</v>
      </c>
      <c r="R1766" s="44" t="str">
        <f>VLOOKUP(H1766,'Species List'!A$2:J$202,8,0)</f>
        <v>NA</v>
      </c>
      <c r="S1766" s="44" t="str">
        <f>VLOOKUP(H1766,'Species List'!A$2:J$202,9,0)</f>
        <v>NA</v>
      </c>
      <c r="T1766" s="44">
        <f t="shared" si="194"/>
        <v>50.158492827323087</v>
      </c>
      <c r="U1766" s="87" t="s">
        <v>450</v>
      </c>
      <c r="V1766" s="91">
        <f t="shared" si="195"/>
        <v>250.79246413661542</v>
      </c>
    </row>
    <row r="1767" spans="1:22" ht="16">
      <c r="A1767" s="35">
        <v>2019</v>
      </c>
      <c r="B1767" s="36">
        <v>43543</v>
      </c>
      <c r="C1767" s="38" t="s">
        <v>442</v>
      </c>
      <c r="D1767" s="38" t="s">
        <v>367</v>
      </c>
      <c r="E1767" s="12">
        <v>3</v>
      </c>
      <c r="F1767" s="37">
        <v>0.38750000000000001</v>
      </c>
      <c r="G1767" s="12">
        <v>28</v>
      </c>
      <c r="H1767" s="12" t="s">
        <v>256</v>
      </c>
      <c r="I1767" s="38" t="str">
        <f>VLOOKUP(H1767,'Species List'!A$2:J$202,2,0)</f>
        <v>Graysby</v>
      </c>
      <c r="J1767" s="38" t="str">
        <f>VLOOKUP(H1767,'Species List'!A$2:J$202,3,0)</f>
        <v>Cephalopholis cruentata</v>
      </c>
      <c r="K1767" s="38" t="str">
        <f>VLOOKUP(H1767,'Species List'!A$2:J$202,4,0)</f>
        <v>Serranidae</v>
      </c>
      <c r="L1767" s="38" t="str">
        <f>VLOOKUP(H1767,'Species List'!A$2:J$202,5,0)</f>
        <v>Carnivore</v>
      </c>
      <c r="M1767" s="60">
        <v>15</v>
      </c>
      <c r="N1767" s="60">
        <v>1</v>
      </c>
      <c r="O1767" s="60"/>
      <c r="P1767" s="44">
        <f>VLOOKUP(H1767,'Species List'!A$2:J$202,6,0)</f>
        <v>1.1220000000000001E-2</v>
      </c>
      <c r="Q1767" s="44">
        <f>VLOOKUP(H1767,'Species List'!A$2:J$202,7,0)</f>
        <v>3.07</v>
      </c>
      <c r="R1767" s="44" t="str">
        <f>VLOOKUP(H1767,'Species List'!A$2:J$202,8,0)</f>
        <v>NA</v>
      </c>
      <c r="S1767" s="44" t="str">
        <f>VLOOKUP(H1767,'Species List'!A$2:J$202,9,0)</f>
        <v>NA</v>
      </c>
      <c r="T1767" s="44">
        <f t="shared" si="194"/>
        <v>45.771276260722111</v>
      </c>
      <c r="U1767" s="87" t="s">
        <v>450</v>
      </c>
      <c r="V1767" s="91">
        <f t="shared" si="195"/>
        <v>45.771276260722111</v>
      </c>
    </row>
    <row r="1768" spans="1:22" ht="16">
      <c r="A1768" s="35">
        <v>2019</v>
      </c>
      <c r="B1768" s="36">
        <v>43543</v>
      </c>
      <c r="C1768" s="38" t="s">
        <v>442</v>
      </c>
      <c r="D1768" s="38" t="s">
        <v>367</v>
      </c>
      <c r="E1768" s="12">
        <v>3</v>
      </c>
      <c r="F1768" s="37">
        <v>0.38750000000000001</v>
      </c>
      <c r="G1768" s="12">
        <v>28</v>
      </c>
      <c r="H1768" s="12" t="s">
        <v>302</v>
      </c>
      <c r="I1768" s="38" t="str">
        <f>VLOOKUP(H1768,'Species List'!A$2:J$202,2,0)</f>
        <v>Stoplight Parrotfish</v>
      </c>
      <c r="J1768" s="38" t="str">
        <f>VLOOKUP(H1768,'Species List'!A$2:J$202,3,0)</f>
        <v>Sparisoma viride</v>
      </c>
      <c r="K1768" s="38" t="str">
        <f>VLOOKUP(H1768,'Species List'!A$2:J$202,4,0)</f>
        <v>Scaridae</v>
      </c>
      <c r="L1768" s="38" t="str">
        <f>VLOOKUP(H1768,'Species List'!A$2:J$202,5,0)</f>
        <v>Herbivore</v>
      </c>
      <c r="M1768" s="60">
        <v>33</v>
      </c>
      <c r="N1768" s="60">
        <v>1</v>
      </c>
      <c r="O1768" s="60" t="s">
        <v>369</v>
      </c>
      <c r="P1768" s="44">
        <f>VLOOKUP(H1768,'Species List'!A$2:J$202,6,0)</f>
        <v>1.38E-2</v>
      </c>
      <c r="Q1768" s="44">
        <f>VLOOKUP(H1768,'Species List'!A$2:J$202,7,0)</f>
        <v>3.04</v>
      </c>
      <c r="R1768" s="44">
        <f>VLOOKUP(H1768,'Species List'!A$2:J$202,8,0)</f>
        <v>-4.4317000000000002</v>
      </c>
      <c r="S1768" s="44">
        <f>VLOOKUP(H1768,'Species List'!A$2:J$202,9,0)</f>
        <v>2.9051</v>
      </c>
      <c r="T1768" s="44">
        <f t="shared" si="194"/>
        <v>570.37628950044143</v>
      </c>
      <c r="U1768" s="88">
        <f t="shared" ref="U1768:U1783" si="196">10^(R1768+(S1768*LOG(M1768*10)))</f>
        <v>767.06973304521671</v>
      </c>
      <c r="V1768" s="91">
        <f t="shared" ref="V1768:V1783" si="197">N1768*U1768</f>
        <v>767.06973304521671</v>
      </c>
    </row>
    <row r="1769" spans="1:22" ht="16">
      <c r="A1769" s="35">
        <v>2019</v>
      </c>
      <c r="B1769" s="36">
        <v>43543</v>
      </c>
      <c r="C1769" s="38" t="s">
        <v>442</v>
      </c>
      <c r="D1769" s="38" t="s">
        <v>367</v>
      </c>
      <c r="E1769" s="12">
        <v>3</v>
      </c>
      <c r="F1769" s="37">
        <v>0.38750000000000001</v>
      </c>
      <c r="G1769" s="12">
        <v>28</v>
      </c>
      <c r="H1769" s="12" t="s">
        <v>277</v>
      </c>
      <c r="I1769" s="38" t="str">
        <f>VLOOKUP(H1769,'Species List'!A$2:J$202,2,0)</f>
        <v>Queen Parrotfish</v>
      </c>
      <c r="J1769" s="38" t="str">
        <f>VLOOKUP(H1769,'Species List'!A$2:J$202,3,0)</f>
        <v>Scarus vetula</v>
      </c>
      <c r="K1769" s="38" t="str">
        <f>VLOOKUP(H1769,'Species List'!A$2:J$202,4,0)</f>
        <v>Scaridae</v>
      </c>
      <c r="L1769" s="38" t="str">
        <f>VLOOKUP(H1769,'Species List'!A$2:J$202,5,0)</f>
        <v>Herbivore</v>
      </c>
      <c r="M1769" s="60">
        <v>32</v>
      </c>
      <c r="N1769" s="60">
        <v>1</v>
      </c>
      <c r="O1769" s="60" t="s">
        <v>369</v>
      </c>
      <c r="P1769" s="44">
        <f>VLOOKUP(H1769,'Species List'!A$2:J$202,6,0)</f>
        <v>1.38E-2</v>
      </c>
      <c r="Q1769" s="44">
        <f>VLOOKUP(H1769,'Species List'!A$2:J$202,7,0)</f>
        <v>3.03</v>
      </c>
      <c r="R1769" s="44">
        <f>VLOOKUP(H1769,'Species List'!A$2:J$202,8,0)</f>
        <v>-5.0162000000000004</v>
      </c>
      <c r="S1769" s="44">
        <f>VLOOKUP(H1769,'Species List'!A$2:J$202,9,0)</f>
        <v>3.1109</v>
      </c>
      <c r="T1769" s="44">
        <f t="shared" si="194"/>
        <v>501.74553995792371</v>
      </c>
      <c r="U1769" s="88">
        <f t="shared" si="196"/>
        <v>598.50952660385963</v>
      </c>
      <c r="V1769" s="91">
        <f t="shared" si="197"/>
        <v>598.50952660385963</v>
      </c>
    </row>
    <row r="1770" spans="1:22" ht="16">
      <c r="A1770" s="35">
        <v>2019</v>
      </c>
      <c r="B1770" s="36">
        <v>43543</v>
      </c>
      <c r="C1770" s="38" t="s">
        <v>442</v>
      </c>
      <c r="D1770" s="38" t="s">
        <v>367</v>
      </c>
      <c r="E1770" s="12">
        <v>3</v>
      </c>
      <c r="F1770" s="37">
        <v>0.38750000000000001</v>
      </c>
      <c r="G1770" s="12">
        <v>28</v>
      </c>
      <c r="H1770" s="12" t="s">
        <v>274</v>
      </c>
      <c r="I1770" s="38" t="str">
        <f>VLOOKUP(H1770,'Species List'!A$2:J$202,2,0)</f>
        <v>Princess Parrotfish</v>
      </c>
      <c r="J1770" s="38" t="str">
        <f>VLOOKUP(H1770,'Species List'!A$2:J$202,3,0)</f>
        <v>Scarus taeniopterus</v>
      </c>
      <c r="K1770" s="38" t="str">
        <f>VLOOKUP(H1770,'Species List'!A$2:J$202,4,0)</f>
        <v>Scaridae</v>
      </c>
      <c r="L1770" s="38" t="str">
        <f>VLOOKUP(H1770,'Species List'!A$2:J$202,5,0)</f>
        <v>Herbivore</v>
      </c>
      <c r="M1770" s="60">
        <v>24</v>
      </c>
      <c r="N1770" s="60">
        <v>1</v>
      </c>
      <c r="O1770" s="60" t="s">
        <v>369</v>
      </c>
      <c r="P1770" s="44">
        <f>VLOOKUP(H1770,'Species List'!A$2:J$202,6,0)</f>
        <v>3.3500000000000002E-2</v>
      </c>
      <c r="Q1770" s="44">
        <f>VLOOKUP(H1770,'Species List'!A$2:J$202,7,0)</f>
        <v>2.7086000000000001</v>
      </c>
      <c r="R1770" s="44">
        <f>VLOOKUP(H1770,'Species List'!A$2:J$202,8,0)</f>
        <v>-3.2256999999999998</v>
      </c>
      <c r="S1770" s="44">
        <f>VLOOKUP(H1770,'Species List'!A$2:J$202,9,0)</f>
        <v>2.3852000000000002</v>
      </c>
      <c r="T1770" s="44">
        <f t="shared" si="194"/>
        <v>183.4361709463644</v>
      </c>
      <c r="U1770" s="88">
        <f t="shared" si="196"/>
        <v>282.86541679033706</v>
      </c>
      <c r="V1770" s="91">
        <f t="shared" si="197"/>
        <v>282.86541679033706</v>
      </c>
    </row>
    <row r="1771" spans="1:22" ht="16">
      <c r="A1771" s="35">
        <v>2019</v>
      </c>
      <c r="B1771" s="36">
        <v>43543</v>
      </c>
      <c r="C1771" s="38" t="s">
        <v>442</v>
      </c>
      <c r="D1771" s="38" t="s">
        <v>367</v>
      </c>
      <c r="E1771" s="12">
        <v>3</v>
      </c>
      <c r="F1771" s="37">
        <v>0.38750000000000001</v>
      </c>
      <c r="G1771" s="12">
        <v>28</v>
      </c>
      <c r="H1771" s="12" t="s">
        <v>274</v>
      </c>
      <c r="I1771" s="38" t="str">
        <f>VLOOKUP(H1771,'Species List'!A$2:J$202,2,0)</f>
        <v>Princess Parrotfish</v>
      </c>
      <c r="J1771" s="38" t="str">
        <f>VLOOKUP(H1771,'Species List'!A$2:J$202,3,0)</f>
        <v>Scarus taeniopterus</v>
      </c>
      <c r="K1771" s="38" t="str">
        <f>VLOOKUP(H1771,'Species List'!A$2:J$202,4,0)</f>
        <v>Scaridae</v>
      </c>
      <c r="L1771" s="38" t="str">
        <f>VLOOKUP(H1771,'Species List'!A$2:J$202,5,0)</f>
        <v>Herbivore</v>
      </c>
      <c r="M1771" s="60">
        <v>18</v>
      </c>
      <c r="N1771" s="60">
        <v>2</v>
      </c>
      <c r="O1771" s="60"/>
      <c r="P1771" s="44">
        <f>VLOOKUP(H1771,'Species List'!A$2:J$202,6,0)</f>
        <v>3.3500000000000002E-2</v>
      </c>
      <c r="Q1771" s="44">
        <f>VLOOKUP(H1771,'Species List'!A$2:J$202,7,0)</f>
        <v>2.7086000000000001</v>
      </c>
      <c r="R1771" s="44">
        <f>VLOOKUP(H1771,'Species List'!A$2:J$202,8,0)</f>
        <v>-3.2256999999999998</v>
      </c>
      <c r="S1771" s="44">
        <f>VLOOKUP(H1771,'Species List'!A$2:J$202,9,0)</f>
        <v>2.3852000000000002</v>
      </c>
      <c r="T1771" s="44">
        <f t="shared" si="194"/>
        <v>84.154222975924739</v>
      </c>
      <c r="U1771" s="88">
        <f t="shared" si="196"/>
        <v>142.42163893869329</v>
      </c>
      <c r="V1771" s="91">
        <f t="shared" si="197"/>
        <v>284.84327787738658</v>
      </c>
    </row>
    <row r="1772" spans="1:22" ht="16">
      <c r="A1772" s="35">
        <v>2019</v>
      </c>
      <c r="B1772" s="36">
        <v>43543</v>
      </c>
      <c r="C1772" s="38" t="s">
        <v>442</v>
      </c>
      <c r="D1772" s="38" t="s">
        <v>367</v>
      </c>
      <c r="E1772" s="12">
        <v>3</v>
      </c>
      <c r="F1772" s="37">
        <v>0.38750000000000001</v>
      </c>
      <c r="G1772" s="12">
        <v>28</v>
      </c>
      <c r="H1772" s="12" t="s">
        <v>302</v>
      </c>
      <c r="I1772" s="38" t="str">
        <f>VLOOKUP(H1772,'Species List'!A$2:J$202,2,0)</f>
        <v>Stoplight Parrotfish</v>
      </c>
      <c r="J1772" s="38" t="str">
        <f>VLOOKUP(H1772,'Species List'!A$2:J$202,3,0)</f>
        <v>Sparisoma viride</v>
      </c>
      <c r="K1772" s="38" t="str">
        <f>VLOOKUP(H1772,'Species List'!A$2:J$202,4,0)</f>
        <v>Scaridae</v>
      </c>
      <c r="L1772" s="38" t="str">
        <f>VLOOKUP(H1772,'Species List'!A$2:J$202,5,0)</f>
        <v>Herbivore</v>
      </c>
      <c r="M1772" s="60">
        <v>16</v>
      </c>
      <c r="N1772" s="60">
        <v>1</v>
      </c>
      <c r="O1772" s="60" t="s">
        <v>368</v>
      </c>
      <c r="P1772" s="44">
        <f>VLOOKUP(H1772,'Species List'!A$2:J$202,6,0)</f>
        <v>1.38E-2</v>
      </c>
      <c r="Q1772" s="44">
        <f>VLOOKUP(H1772,'Species List'!A$2:J$202,7,0)</f>
        <v>3.04</v>
      </c>
      <c r="R1772" s="44">
        <f>VLOOKUP(H1772,'Species List'!A$2:J$202,8,0)</f>
        <v>-4.4317000000000002</v>
      </c>
      <c r="S1772" s="44">
        <f>VLOOKUP(H1772,'Species List'!A$2:J$202,9,0)</f>
        <v>2.9051</v>
      </c>
      <c r="T1772" s="44">
        <f t="shared" si="194"/>
        <v>63.154432022104622</v>
      </c>
      <c r="U1772" s="88">
        <f t="shared" si="196"/>
        <v>93.645941776792625</v>
      </c>
      <c r="V1772" s="91">
        <f t="shared" si="197"/>
        <v>93.645941776792625</v>
      </c>
    </row>
    <row r="1773" spans="1:22" ht="16">
      <c r="A1773" s="35">
        <v>2019</v>
      </c>
      <c r="B1773" s="36">
        <v>43543</v>
      </c>
      <c r="C1773" s="38" t="s">
        <v>442</v>
      </c>
      <c r="D1773" s="38" t="s">
        <v>367</v>
      </c>
      <c r="E1773" s="12">
        <v>3</v>
      </c>
      <c r="F1773" s="37">
        <v>0.38750000000000001</v>
      </c>
      <c r="G1773" s="12">
        <v>28</v>
      </c>
      <c r="H1773" s="12" t="s">
        <v>274</v>
      </c>
      <c r="I1773" s="38" t="str">
        <f>VLOOKUP(H1773,'Species List'!A$2:J$202,2,0)</f>
        <v>Princess Parrotfish</v>
      </c>
      <c r="J1773" s="38" t="str">
        <f>VLOOKUP(H1773,'Species List'!A$2:J$202,3,0)</f>
        <v>Scarus taeniopterus</v>
      </c>
      <c r="K1773" s="38" t="str">
        <f>VLOOKUP(H1773,'Species List'!A$2:J$202,4,0)</f>
        <v>Scaridae</v>
      </c>
      <c r="L1773" s="38" t="str">
        <f>VLOOKUP(H1773,'Species List'!A$2:J$202,5,0)</f>
        <v>Herbivore</v>
      </c>
      <c r="M1773" s="60">
        <v>15</v>
      </c>
      <c r="N1773" s="60">
        <v>1</v>
      </c>
      <c r="O1773" s="60" t="s">
        <v>368</v>
      </c>
      <c r="P1773" s="44">
        <f>VLOOKUP(H1773,'Species List'!A$2:J$202,6,0)</f>
        <v>3.3500000000000002E-2</v>
      </c>
      <c r="Q1773" s="44">
        <f>VLOOKUP(H1773,'Species List'!A$2:J$202,7,0)</f>
        <v>2.7086000000000001</v>
      </c>
      <c r="R1773" s="44">
        <f>VLOOKUP(H1773,'Species List'!A$2:J$202,8,0)</f>
        <v>-3.2256999999999998</v>
      </c>
      <c r="S1773" s="44">
        <f>VLOOKUP(H1773,'Species List'!A$2:J$202,9,0)</f>
        <v>2.3852000000000002</v>
      </c>
      <c r="T1773" s="44">
        <f t="shared" si="194"/>
        <v>51.357702984233178</v>
      </c>
      <c r="U1773" s="88">
        <f t="shared" si="196"/>
        <v>92.19616810425471</v>
      </c>
      <c r="V1773" s="91">
        <f t="shared" si="197"/>
        <v>92.19616810425471</v>
      </c>
    </row>
    <row r="1774" spans="1:22" ht="16">
      <c r="A1774" s="35">
        <v>2019</v>
      </c>
      <c r="B1774" s="36">
        <v>43543</v>
      </c>
      <c r="C1774" s="38" t="s">
        <v>442</v>
      </c>
      <c r="D1774" s="38" t="s">
        <v>367</v>
      </c>
      <c r="E1774" s="12">
        <v>3</v>
      </c>
      <c r="F1774" s="37">
        <v>0.38750000000000001</v>
      </c>
      <c r="G1774" s="12">
        <v>28</v>
      </c>
      <c r="H1774" s="12" t="s">
        <v>274</v>
      </c>
      <c r="I1774" s="38" t="str">
        <f>VLOOKUP(H1774,'Species List'!A$2:J$202,2,0)</f>
        <v>Princess Parrotfish</v>
      </c>
      <c r="J1774" s="38" t="str">
        <f>VLOOKUP(H1774,'Species List'!A$2:J$202,3,0)</f>
        <v>Scarus taeniopterus</v>
      </c>
      <c r="K1774" s="38" t="str">
        <f>VLOOKUP(H1774,'Species List'!A$2:J$202,4,0)</f>
        <v>Scaridae</v>
      </c>
      <c r="L1774" s="38" t="str">
        <f>VLOOKUP(H1774,'Species List'!A$2:J$202,5,0)</f>
        <v>Herbivore</v>
      </c>
      <c r="M1774" s="60">
        <v>12</v>
      </c>
      <c r="N1774" s="60">
        <v>2</v>
      </c>
      <c r="O1774" s="60" t="s">
        <v>368</v>
      </c>
      <c r="P1774" s="44">
        <f>VLOOKUP(H1774,'Species List'!A$2:J$202,6,0)</f>
        <v>3.3500000000000002E-2</v>
      </c>
      <c r="Q1774" s="44">
        <f>VLOOKUP(H1774,'Species List'!A$2:J$202,7,0)</f>
        <v>2.7086000000000001</v>
      </c>
      <c r="R1774" s="44">
        <f>VLOOKUP(H1774,'Species List'!A$2:J$202,8,0)</f>
        <v>-3.2256999999999998</v>
      </c>
      <c r="S1774" s="44">
        <f>VLOOKUP(H1774,'Species List'!A$2:J$202,9,0)</f>
        <v>2.3852000000000002</v>
      </c>
      <c r="T1774" s="44">
        <f t="shared" si="194"/>
        <v>28.061774480442775</v>
      </c>
      <c r="U1774" s="88">
        <f t="shared" si="196"/>
        <v>54.145592205106873</v>
      </c>
      <c r="V1774" s="91">
        <f t="shared" si="197"/>
        <v>108.29118441021375</v>
      </c>
    </row>
    <row r="1775" spans="1:22" ht="16">
      <c r="A1775" s="35">
        <v>2019</v>
      </c>
      <c r="B1775" s="36">
        <v>43543</v>
      </c>
      <c r="C1775" s="38" t="s">
        <v>442</v>
      </c>
      <c r="D1775" s="38" t="s">
        <v>367</v>
      </c>
      <c r="E1775" s="12">
        <v>3</v>
      </c>
      <c r="F1775" s="37">
        <v>0.38750000000000001</v>
      </c>
      <c r="G1775" s="12">
        <v>28</v>
      </c>
      <c r="H1775" s="12" t="s">
        <v>274</v>
      </c>
      <c r="I1775" s="38" t="str">
        <f>VLOOKUP(H1775,'Species List'!A$2:J$202,2,0)</f>
        <v>Princess Parrotfish</v>
      </c>
      <c r="J1775" s="38" t="str">
        <f>VLOOKUP(H1775,'Species List'!A$2:J$202,3,0)</f>
        <v>Scarus taeniopterus</v>
      </c>
      <c r="K1775" s="38" t="str">
        <f>VLOOKUP(H1775,'Species List'!A$2:J$202,4,0)</f>
        <v>Scaridae</v>
      </c>
      <c r="L1775" s="38" t="str">
        <f>VLOOKUP(H1775,'Species List'!A$2:J$202,5,0)</f>
        <v>Herbivore</v>
      </c>
      <c r="M1775" s="60">
        <v>13</v>
      </c>
      <c r="N1775" s="60">
        <v>1</v>
      </c>
      <c r="O1775" s="60" t="s">
        <v>368</v>
      </c>
      <c r="P1775" s="44">
        <f>VLOOKUP(H1775,'Species List'!A$2:J$202,6,0)</f>
        <v>3.3500000000000002E-2</v>
      </c>
      <c r="Q1775" s="44">
        <f>VLOOKUP(H1775,'Species List'!A$2:J$202,7,0)</f>
        <v>2.7086000000000001</v>
      </c>
      <c r="R1775" s="44">
        <f>VLOOKUP(H1775,'Species List'!A$2:J$202,8,0)</f>
        <v>-3.2256999999999998</v>
      </c>
      <c r="S1775" s="44">
        <f>VLOOKUP(H1775,'Species List'!A$2:J$202,9,0)</f>
        <v>2.3852000000000002</v>
      </c>
      <c r="T1775" s="44">
        <f t="shared" si="194"/>
        <v>34.855536441080481</v>
      </c>
      <c r="U1775" s="88">
        <f t="shared" si="196"/>
        <v>65.535660968650873</v>
      </c>
      <c r="V1775" s="91">
        <f t="shared" si="197"/>
        <v>65.535660968650873</v>
      </c>
    </row>
    <row r="1776" spans="1:22" ht="16">
      <c r="A1776" s="35">
        <v>2019</v>
      </c>
      <c r="B1776" s="36">
        <v>43543</v>
      </c>
      <c r="C1776" s="38" t="s">
        <v>442</v>
      </c>
      <c r="D1776" s="38" t="s">
        <v>367</v>
      </c>
      <c r="E1776" s="12">
        <v>3</v>
      </c>
      <c r="F1776" s="37">
        <v>0.38750000000000001</v>
      </c>
      <c r="G1776" s="12">
        <v>28</v>
      </c>
      <c r="H1776" s="12" t="s">
        <v>274</v>
      </c>
      <c r="I1776" s="38" t="str">
        <f>VLOOKUP(H1776,'Species List'!A$2:J$202,2,0)</f>
        <v>Princess Parrotfish</v>
      </c>
      <c r="J1776" s="38" t="str">
        <f>VLOOKUP(H1776,'Species List'!A$2:J$202,3,0)</f>
        <v>Scarus taeniopterus</v>
      </c>
      <c r="K1776" s="38" t="str">
        <f>VLOOKUP(H1776,'Species List'!A$2:J$202,4,0)</f>
        <v>Scaridae</v>
      </c>
      <c r="L1776" s="38" t="str">
        <f>VLOOKUP(H1776,'Species List'!A$2:J$202,5,0)</f>
        <v>Herbivore</v>
      </c>
      <c r="M1776" s="60">
        <v>3</v>
      </c>
      <c r="N1776" s="60">
        <v>1</v>
      </c>
      <c r="O1776" s="60" t="s">
        <v>375</v>
      </c>
      <c r="P1776" s="44">
        <f>VLOOKUP(H1776,'Species List'!A$2:J$202,6,0)</f>
        <v>3.3500000000000002E-2</v>
      </c>
      <c r="Q1776" s="44">
        <f>VLOOKUP(H1776,'Species List'!A$2:J$202,7,0)</f>
        <v>2.7086000000000001</v>
      </c>
      <c r="R1776" s="44">
        <f>VLOOKUP(H1776,'Species List'!A$2:J$202,8,0)</f>
        <v>-3.2256999999999998</v>
      </c>
      <c r="S1776" s="44">
        <f>VLOOKUP(H1776,'Species List'!A$2:J$202,9,0)</f>
        <v>2.3852000000000002</v>
      </c>
      <c r="T1776" s="44">
        <f t="shared" si="194"/>
        <v>0.65671273400963648</v>
      </c>
      <c r="U1776" s="88">
        <f t="shared" si="196"/>
        <v>1.9839449475553055</v>
      </c>
      <c r="V1776" s="91">
        <f t="shared" si="197"/>
        <v>1.9839449475553055</v>
      </c>
    </row>
    <row r="1777" spans="1:22" ht="16">
      <c r="A1777" s="35">
        <v>2019</v>
      </c>
      <c r="B1777" s="36">
        <v>43543</v>
      </c>
      <c r="C1777" s="38" t="s">
        <v>442</v>
      </c>
      <c r="D1777" s="38" t="s">
        <v>367</v>
      </c>
      <c r="E1777" s="12">
        <v>3</v>
      </c>
      <c r="F1777" s="37">
        <v>0.38750000000000001</v>
      </c>
      <c r="G1777" s="12">
        <v>28</v>
      </c>
      <c r="H1777" s="12" t="s">
        <v>302</v>
      </c>
      <c r="I1777" s="38" t="str">
        <f>VLOOKUP(H1777,'Species List'!A$2:J$202,2,0)</f>
        <v>Stoplight Parrotfish</v>
      </c>
      <c r="J1777" s="38" t="str">
        <f>VLOOKUP(H1777,'Species List'!A$2:J$202,3,0)</f>
        <v>Sparisoma viride</v>
      </c>
      <c r="K1777" s="38" t="str">
        <f>VLOOKUP(H1777,'Species List'!A$2:J$202,4,0)</f>
        <v>Scaridae</v>
      </c>
      <c r="L1777" s="38" t="str">
        <f>VLOOKUP(H1777,'Species List'!A$2:J$202,5,0)</f>
        <v>Herbivore</v>
      </c>
      <c r="M1777" s="60">
        <v>20</v>
      </c>
      <c r="N1777" s="60">
        <v>1</v>
      </c>
      <c r="O1777" s="60" t="s">
        <v>368</v>
      </c>
      <c r="P1777" s="44">
        <f>VLOOKUP(H1777,'Species List'!A$2:J$202,6,0)</f>
        <v>1.38E-2</v>
      </c>
      <c r="Q1777" s="44">
        <f>VLOOKUP(H1777,'Species List'!A$2:J$202,7,0)</f>
        <v>3.04</v>
      </c>
      <c r="R1777" s="44">
        <f>VLOOKUP(H1777,'Species List'!A$2:J$202,8,0)</f>
        <v>-4.4317000000000002</v>
      </c>
      <c r="S1777" s="44">
        <f>VLOOKUP(H1777,'Species List'!A$2:J$202,9,0)</f>
        <v>2.9051</v>
      </c>
      <c r="T1777" s="44">
        <f t="shared" si="194"/>
        <v>124.45440510662077</v>
      </c>
      <c r="U1777" s="88">
        <f t="shared" si="196"/>
        <v>179.06975540636282</v>
      </c>
      <c r="V1777" s="91">
        <f t="shared" si="197"/>
        <v>179.06975540636282</v>
      </c>
    </row>
    <row r="1778" spans="1:22" ht="16">
      <c r="A1778" s="35">
        <v>2019</v>
      </c>
      <c r="B1778" s="36">
        <v>43543</v>
      </c>
      <c r="C1778" s="38" t="s">
        <v>442</v>
      </c>
      <c r="D1778" s="38" t="s">
        <v>367</v>
      </c>
      <c r="E1778" s="12">
        <v>3</v>
      </c>
      <c r="F1778" s="37">
        <v>0.38750000000000001</v>
      </c>
      <c r="G1778" s="12">
        <v>28</v>
      </c>
      <c r="H1778" s="12" t="s">
        <v>302</v>
      </c>
      <c r="I1778" s="38" t="str">
        <f>VLOOKUP(H1778,'Species List'!A$2:J$202,2,0)</f>
        <v>Stoplight Parrotfish</v>
      </c>
      <c r="J1778" s="38" t="str">
        <f>VLOOKUP(H1778,'Species List'!A$2:J$202,3,0)</f>
        <v>Sparisoma viride</v>
      </c>
      <c r="K1778" s="38" t="str">
        <f>VLOOKUP(H1778,'Species List'!A$2:J$202,4,0)</f>
        <v>Scaridae</v>
      </c>
      <c r="L1778" s="38" t="str">
        <f>VLOOKUP(H1778,'Species List'!A$2:J$202,5,0)</f>
        <v>Herbivore</v>
      </c>
      <c r="M1778" s="60">
        <v>22</v>
      </c>
      <c r="N1778" s="60">
        <v>1</v>
      </c>
      <c r="O1778" s="60" t="s">
        <v>368</v>
      </c>
      <c r="P1778" s="44">
        <f>VLOOKUP(H1778,'Species List'!A$2:J$202,6,0)</f>
        <v>1.38E-2</v>
      </c>
      <c r="Q1778" s="44">
        <f>VLOOKUP(H1778,'Species List'!A$2:J$202,7,0)</f>
        <v>3.04</v>
      </c>
      <c r="R1778" s="44">
        <f>VLOOKUP(H1778,'Species List'!A$2:J$202,8,0)</f>
        <v>-4.4317000000000002</v>
      </c>
      <c r="S1778" s="44">
        <f>VLOOKUP(H1778,'Species List'!A$2:J$202,9,0)</f>
        <v>2.9051</v>
      </c>
      <c r="T1778" s="44">
        <f t="shared" si="194"/>
        <v>166.28153926206005</v>
      </c>
      <c r="U1778" s="88">
        <f t="shared" si="196"/>
        <v>236.19577785013334</v>
      </c>
      <c r="V1778" s="91">
        <f t="shared" si="197"/>
        <v>236.19577785013334</v>
      </c>
    </row>
    <row r="1779" spans="1:22" ht="16">
      <c r="A1779" s="35">
        <v>2019</v>
      </c>
      <c r="B1779" s="36">
        <v>43543</v>
      </c>
      <c r="C1779" s="38" t="s">
        <v>442</v>
      </c>
      <c r="D1779" s="38" t="s">
        <v>367</v>
      </c>
      <c r="E1779" s="12">
        <v>3</v>
      </c>
      <c r="F1779" s="37">
        <v>0.38750000000000001</v>
      </c>
      <c r="G1779" s="12">
        <v>28</v>
      </c>
      <c r="H1779" s="12" t="s">
        <v>274</v>
      </c>
      <c r="I1779" s="38" t="str">
        <f>VLOOKUP(H1779,'Species List'!A$2:J$202,2,0)</f>
        <v>Princess Parrotfish</v>
      </c>
      <c r="J1779" s="38" t="str">
        <f>VLOOKUP(H1779,'Species List'!A$2:J$202,3,0)</f>
        <v>Scarus taeniopterus</v>
      </c>
      <c r="K1779" s="38" t="str">
        <f>VLOOKUP(H1779,'Species List'!A$2:J$202,4,0)</f>
        <v>Scaridae</v>
      </c>
      <c r="L1779" s="38" t="str">
        <f>VLOOKUP(H1779,'Species List'!A$2:J$202,5,0)</f>
        <v>Herbivore</v>
      </c>
      <c r="M1779" s="60">
        <v>2</v>
      </c>
      <c r="N1779" s="60">
        <v>2</v>
      </c>
      <c r="O1779" s="60" t="s">
        <v>375</v>
      </c>
      <c r="P1779" s="44">
        <f>VLOOKUP(H1779,'Species List'!A$2:J$202,6,0)</f>
        <v>3.3500000000000002E-2</v>
      </c>
      <c r="Q1779" s="44">
        <f>VLOOKUP(H1779,'Species List'!A$2:J$202,7,0)</f>
        <v>2.7086000000000001</v>
      </c>
      <c r="R1779" s="44">
        <f>VLOOKUP(H1779,'Species List'!A$2:J$202,8,0)</f>
        <v>-3.2256999999999998</v>
      </c>
      <c r="S1779" s="44">
        <f>VLOOKUP(H1779,'Species List'!A$2:J$202,9,0)</f>
        <v>2.3852000000000002</v>
      </c>
      <c r="T1779" s="44">
        <f t="shared" si="194"/>
        <v>0.21898514404304498</v>
      </c>
      <c r="U1779" s="88">
        <f t="shared" si="196"/>
        <v>0.75425247798161132</v>
      </c>
      <c r="V1779" s="91">
        <f t="shared" si="197"/>
        <v>1.5085049559632226</v>
      </c>
    </row>
    <row r="1780" spans="1:22" ht="16">
      <c r="A1780" s="35">
        <v>2019</v>
      </c>
      <c r="B1780" s="36">
        <v>43543</v>
      </c>
      <c r="C1780" s="38" t="s">
        <v>442</v>
      </c>
      <c r="D1780" s="38" t="s">
        <v>367</v>
      </c>
      <c r="E1780" s="12">
        <v>3</v>
      </c>
      <c r="F1780" s="37">
        <v>0.38750000000000001</v>
      </c>
      <c r="G1780" s="12">
        <v>28</v>
      </c>
      <c r="H1780" s="12" t="s">
        <v>274</v>
      </c>
      <c r="I1780" s="38" t="str">
        <f>VLOOKUP(H1780,'Species List'!A$2:J$202,2,0)</f>
        <v>Princess Parrotfish</v>
      </c>
      <c r="J1780" s="38" t="str">
        <f>VLOOKUP(H1780,'Species List'!A$2:J$202,3,0)</f>
        <v>Scarus taeniopterus</v>
      </c>
      <c r="K1780" s="38" t="str">
        <f>VLOOKUP(H1780,'Species List'!A$2:J$202,4,0)</f>
        <v>Scaridae</v>
      </c>
      <c r="L1780" s="38" t="str">
        <f>VLOOKUP(H1780,'Species List'!A$2:J$202,5,0)</f>
        <v>Herbivore</v>
      </c>
      <c r="M1780" s="60">
        <v>3</v>
      </c>
      <c r="N1780" s="60">
        <v>1</v>
      </c>
      <c r="O1780" s="60" t="s">
        <v>375</v>
      </c>
      <c r="P1780" s="44">
        <f>VLOOKUP(H1780,'Species List'!A$2:J$202,6,0)</f>
        <v>3.3500000000000002E-2</v>
      </c>
      <c r="Q1780" s="44">
        <f>VLOOKUP(H1780,'Species List'!A$2:J$202,7,0)</f>
        <v>2.7086000000000001</v>
      </c>
      <c r="R1780" s="44">
        <f>VLOOKUP(H1780,'Species List'!A$2:J$202,8,0)</f>
        <v>-3.2256999999999998</v>
      </c>
      <c r="S1780" s="44">
        <f>VLOOKUP(H1780,'Species List'!A$2:J$202,9,0)</f>
        <v>2.3852000000000002</v>
      </c>
      <c r="T1780" s="44">
        <f t="shared" si="194"/>
        <v>0.65671273400963648</v>
      </c>
      <c r="U1780" s="88">
        <f t="shared" si="196"/>
        <v>1.9839449475553055</v>
      </c>
      <c r="V1780" s="91">
        <f t="shared" si="197"/>
        <v>1.9839449475553055</v>
      </c>
    </row>
    <row r="1781" spans="1:22" ht="16">
      <c r="A1781" s="35">
        <v>2019</v>
      </c>
      <c r="B1781" s="36">
        <v>43543</v>
      </c>
      <c r="C1781" s="38" t="s">
        <v>442</v>
      </c>
      <c r="D1781" s="38" t="s">
        <v>367</v>
      </c>
      <c r="E1781" s="12">
        <v>3</v>
      </c>
      <c r="F1781" s="37">
        <v>0.38750000000000001</v>
      </c>
      <c r="G1781" s="12">
        <v>28</v>
      </c>
      <c r="H1781" s="12" t="s">
        <v>274</v>
      </c>
      <c r="I1781" s="38" t="str">
        <f>VLOOKUP(H1781,'Species List'!A$2:J$202,2,0)</f>
        <v>Princess Parrotfish</v>
      </c>
      <c r="J1781" s="38" t="str">
        <f>VLOOKUP(H1781,'Species List'!A$2:J$202,3,0)</f>
        <v>Scarus taeniopterus</v>
      </c>
      <c r="K1781" s="38" t="str">
        <f>VLOOKUP(H1781,'Species List'!A$2:J$202,4,0)</f>
        <v>Scaridae</v>
      </c>
      <c r="L1781" s="38" t="str">
        <f>VLOOKUP(H1781,'Species List'!A$2:J$202,5,0)</f>
        <v>Herbivore</v>
      </c>
      <c r="M1781" s="60">
        <v>6</v>
      </c>
      <c r="N1781" s="60">
        <v>2</v>
      </c>
      <c r="O1781" s="60" t="s">
        <v>375</v>
      </c>
      <c r="P1781" s="44">
        <f>VLOOKUP(H1781,'Species List'!A$2:J$202,6,0)</f>
        <v>3.3500000000000002E-2</v>
      </c>
      <c r="Q1781" s="44">
        <f>VLOOKUP(H1781,'Species List'!A$2:J$202,7,0)</f>
        <v>2.7086000000000001</v>
      </c>
      <c r="R1781" s="44">
        <f>VLOOKUP(H1781,'Species List'!A$2:J$202,8,0)</f>
        <v>-3.2256999999999998</v>
      </c>
      <c r="S1781" s="44">
        <f>VLOOKUP(H1781,'Species List'!A$2:J$202,9,0)</f>
        <v>2.3852000000000002</v>
      </c>
      <c r="T1781" s="44">
        <f t="shared" si="194"/>
        <v>4.2928457508060323</v>
      </c>
      <c r="U1781" s="88">
        <f t="shared" si="196"/>
        <v>10.364452425850182</v>
      </c>
      <c r="V1781" s="91">
        <f t="shared" si="197"/>
        <v>20.728904851700364</v>
      </c>
    </row>
    <row r="1782" spans="1:22" ht="16">
      <c r="A1782" s="35">
        <v>2019</v>
      </c>
      <c r="B1782" s="36">
        <v>43543</v>
      </c>
      <c r="C1782" s="38" t="s">
        <v>442</v>
      </c>
      <c r="D1782" s="38" t="s">
        <v>367</v>
      </c>
      <c r="E1782" s="12">
        <v>3</v>
      </c>
      <c r="F1782" s="37">
        <v>0.38750000000000001</v>
      </c>
      <c r="G1782" s="12">
        <v>28</v>
      </c>
      <c r="H1782" s="12" t="s">
        <v>274</v>
      </c>
      <c r="I1782" s="38" t="str">
        <f>VLOOKUP(H1782,'Species List'!A$2:J$202,2,0)</f>
        <v>Princess Parrotfish</v>
      </c>
      <c r="J1782" s="38" t="str">
        <f>VLOOKUP(H1782,'Species List'!A$2:J$202,3,0)</f>
        <v>Scarus taeniopterus</v>
      </c>
      <c r="K1782" s="38" t="str">
        <f>VLOOKUP(H1782,'Species List'!A$2:J$202,4,0)</f>
        <v>Scaridae</v>
      </c>
      <c r="L1782" s="38" t="str">
        <f>VLOOKUP(H1782,'Species List'!A$2:J$202,5,0)</f>
        <v>Herbivore</v>
      </c>
      <c r="M1782" s="60">
        <v>8</v>
      </c>
      <c r="N1782" s="60">
        <v>1</v>
      </c>
      <c r="O1782" s="60" t="s">
        <v>375</v>
      </c>
      <c r="P1782" s="44">
        <f>VLOOKUP(H1782,'Species List'!A$2:J$202,6,0)</f>
        <v>3.3500000000000002E-2</v>
      </c>
      <c r="Q1782" s="44">
        <f>VLOOKUP(H1782,'Species List'!A$2:J$202,7,0)</f>
        <v>2.7086000000000001</v>
      </c>
      <c r="R1782" s="44">
        <f>VLOOKUP(H1782,'Species List'!A$2:J$202,8,0)</f>
        <v>-3.2256999999999998</v>
      </c>
      <c r="S1782" s="44">
        <f>VLOOKUP(H1782,'Species List'!A$2:J$202,9,0)</f>
        <v>2.3852000000000002</v>
      </c>
      <c r="T1782" s="44">
        <f t="shared" si="194"/>
        <v>9.3573817111532165</v>
      </c>
      <c r="U1782" s="88">
        <f t="shared" si="196"/>
        <v>20.584969932158472</v>
      </c>
      <c r="V1782" s="91">
        <f t="shared" si="197"/>
        <v>20.584969932158472</v>
      </c>
    </row>
    <row r="1783" spans="1:22" ht="16">
      <c r="A1783" s="35">
        <v>2019</v>
      </c>
      <c r="B1783" s="36">
        <v>43543</v>
      </c>
      <c r="C1783" s="38" t="s">
        <v>442</v>
      </c>
      <c r="D1783" s="38" t="s">
        <v>367</v>
      </c>
      <c r="E1783" s="12">
        <v>3</v>
      </c>
      <c r="F1783" s="37">
        <v>0.38750000000000001</v>
      </c>
      <c r="G1783" s="12">
        <v>28</v>
      </c>
      <c r="H1783" s="12" t="s">
        <v>302</v>
      </c>
      <c r="I1783" s="38" t="str">
        <f>VLOOKUP(H1783,'Species List'!A$2:J$202,2,0)</f>
        <v>Stoplight Parrotfish</v>
      </c>
      <c r="J1783" s="38" t="str">
        <f>VLOOKUP(H1783,'Species List'!A$2:J$202,3,0)</f>
        <v>Sparisoma viride</v>
      </c>
      <c r="K1783" s="38" t="str">
        <f>VLOOKUP(H1783,'Species List'!A$2:J$202,4,0)</f>
        <v>Scaridae</v>
      </c>
      <c r="L1783" s="38" t="str">
        <f>VLOOKUP(H1783,'Species List'!A$2:J$202,5,0)</f>
        <v>Herbivore</v>
      </c>
      <c r="M1783" s="60">
        <v>2</v>
      </c>
      <c r="N1783" s="60">
        <v>1</v>
      </c>
      <c r="O1783" s="60" t="s">
        <v>375</v>
      </c>
      <c r="P1783" s="44">
        <f>VLOOKUP(H1783,'Species List'!A$2:J$202,6,0)</f>
        <v>1.38E-2</v>
      </c>
      <c r="Q1783" s="44">
        <f>VLOOKUP(H1783,'Species List'!A$2:J$202,7,0)</f>
        <v>3.04</v>
      </c>
      <c r="R1783" s="44">
        <f>VLOOKUP(H1783,'Species List'!A$2:J$202,8,0)</f>
        <v>-4.4317000000000002</v>
      </c>
      <c r="S1783" s="44">
        <f>VLOOKUP(H1783,'Species List'!A$2:J$202,9,0)</f>
        <v>2.9051</v>
      </c>
      <c r="T1783" s="44">
        <f t="shared" si="194"/>
        <v>0.11350376646282974</v>
      </c>
      <c r="U1783" s="88">
        <f t="shared" si="196"/>
        <v>0.22280361879355268</v>
      </c>
      <c r="V1783" s="91">
        <f t="shared" si="197"/>
        <v>0.22280361879355268</v>
      </c>
    </row>
    <row r="1784" spans="1:22" ht="16">
      <c r="A1784" s="35">
        <v>2019</v>
      </c>
      <c r="B1784" s="36">
        <v>43543</v>
      </c>
      <c r="C1784" s="38" t="s">
        <v>442</v>
      </c>
      <c r="D1784" s="38" t="s">
        <v>367</v>
      </c>
      <c r="E1784" s="12">
        <v>3</v>
      </c>
      <c r="F1784" s="37">
        <v>0.38750000000000001</v>
      </c>
      <c r="G1784" s="12">
        <v>28</v>
      </c>
      <c r="H1784" s="12" t="s">
        <v>242</v>
      </c>
      <c r="I1784" s="38" t="str">
        <f>VLOOKUP(H1784,'Species List'!A$2:J$202,2,0)</f>
        <v xml:space="preserve">Sharp-nose puffer </v>
      </c>
      <c r="J1784" s="38" t="str">
        <f>VLOOKUP(H1784,'Species List'!A$2:J$202,3,0)</f>
        <v>Canthigaster rostrata</v>
      </c>
      <c r="K1784" s="38" t="str">
        <f>VLOOKUP(H1784,'Species List'!A$2:J$202,4,0)</f>
        <v>Tetraodontidae</v>
      </c>
      <c r="L1784" s="38" t="str">
        <f>VLOOKUP(H1784,'Species List'!A$2:J$202,5,0)</f>
        <v>Omnivore</v>
      </c>
      <c r="M1784" s="60">
        <v>5</v>
      </c>
      <c r="N1784" s="60">
        <v>1</v>
      </c>
      <c r="O1784" s="60"/>
      <c r="P1784" s="44">
        <f>VLOOKUP(H1784,'Species List'!A$2:J$202,6,0)</f>
        <v>2.239E-2</v>
      </c>
      <c r="Q1784" s="44">
        <f>VLOOKUP(H1784,'Species List'!A$2:J$202,7,0)</f>
        <v>2.96</v>
      </c>
      <c r="R1784" s="44" t="str">
        <f>VLOOKUP(H1784,'Species List'!A$2:J$202,8,0)</f>
        <v>NA</v>
      </c>
      <c r="S1784" s="44" t="str">
        <f>VLOOKUP(H1784,'Species List'!A$2:J$202,9,0)</f>
        <v>NA</v>
      </c>
      <c r="T1784" s="44">
        <f t="shared" si="194"/>
        <v>2.6242506075131411</v>
      </c>
      <c r="U1784" s="87" t="s">
        <v>450</v>
      </c>
      <c r="V1784" s="91">
        <f t="shared" ref="V1784:V1815" si="198">N1784*T1784</f>
        <v>2.6242506075131411</v>
      </c>
    </row>
    <row r="1785" spans="1:22" ht="16">
      <c r="A1785" s="35">
        <v>2019</v>
      </c>
      <c r="B1785" s="36">
        <v>43543</v>
      </c>
      <c r="C1785" s="38" t="s">
        <v>442</v>
      </c>
      <c r="D1785" s="38" t="s">
        <v>367</v>
      </c>
      <c r="E1785" s="12">
        <v>3</v>
      </c>
      <c r="F1785" s="37">
        <v>0.38750000000000001</v>
      </c>
      <c r="G1785" s="12">
        <v>28</v>
      </c>
      <c r="H1785" s="12" t="s">
        <v>231</v>
      </c>
      <c r="I1785" s="38" t="str">
        <f>VLOOKUP(H1785,'Species List'!A$2:J$202,2,0)</f>
        <v>Black Durgon</v>
      </c>
      <c r="J1785" s="38" t="str">
        <f>VLOOKUP(H1785,'Species List'!A$2:J$202,3,0)</f>
        <v>Melichthys niger</v>
      </c>
      <c r="K1785" s="38" t="str">
        <f>VLOOKUP(H1785,'Species List'!A$2:J$202,4,0)</f>
        <v>Balistidae</v>
      </c>
      <c r="L1785" s="38" t="str">
        <f>VLOOKUP(H1785,'Species List'!A$2:J$202,5,0)</f>
        <v>Omnivore</v>
      </c>
      <c r="M1785" s="60">
        <v>26</v>
      </c>
      <c r="N1785" s="60">
        <v>1</v>
      </c>
      <c r="O1785" s="60"/>
      <c r="P1785" s="44">
        <f>VLOOKUP(H1785,'Species List'!A$2:J$202,6,0)</f>
        <v>2.3439999999999999E-2</v>
      </c>
      <c r="Q1785" s="44">
        <f>VLOOKUP(H1785,'Species List'!A$2:J$202,7,0)</f>
        <v>2.95</v>
      </c>
      <c r="R1785" s="44" t="str">
        <f>VLOOKUP(H1785,'Species List'!A$2:J$202,8,0)</f>
        <v>NA</v>
      </c>
      <c r="S1785" s="44" t="str">
        <f>VLOOKUP(H1785,'Species List'!A$2:J$202,9,0)</f>
        <v>NA</v>
      </c>
      <c r="T1785" s="44">
        <f t="shared" si="194"/>
        <v>350.04911488808705</v>
      </c>
      <c r="U1785" s="87" t="s">
        <v>450</v>
      </c>
      <c r="V1785" s="91">
        <f t="shared" si="198"/>
        <v>350.04911488808705</v>
      </c>
    </row>
    <row r="1786" spans="1:22" ht="16">
      <c r="A1786" s="35">
        <v>2019</v>
      </c>
      <c r="B1786" s="36">
        <v>43543</v>
      </c>
      <c r="C1786" s="38" t="s">
        <v>442</v>
      </c>
      <c r="D1786" s="38" t="s">
        <v>367</v>
      </c>
      <c r="E1786" s="12">
        <v>3</v>
      </c>
      <c r="F1786" s="37">
        <v>0.38750000000000001</v>
      </c>
      <c r="G1786" s="12">
        <v>28</v>
      </c>
      <c r="H1786" s="12" t="s">
        <v>242</v>
      </c>
      <c r="I1786" s="38" t="str">
        <f>VLOOKUP(H1786,'Species List'!A$2:J$202,2,0)</f>
        <v xml:space="preserve">Sharp-nose puffer </v>
      </c>
      <c r="J1786" s="38" t="str">
        <f>VLOOKUP(H1786,'Species List'!A$2:J$202,3,0)</f>
        <v>Canthigaster rostrata</v>
      </c>
      <c r="K1786" s="38" t="str">
        <f>VLOOKUP(H1786,'Species List'!A$2:J$202,4,0)</f>
        <v>Tetraodontidae</v>
      </c>
      <c r="L1786" s="38" t="str">
        <f>VLOOKUP(H1786,'Species List'!A$2:J$202,5,0)</f>
        <v>Omnivore</v>
      </c>
      <c r="M1786" s="60">
        <v>3</v>
      </c>
      <c r="N1786" s="60">
        <v>2</v>
      </c>
      <c r="O1786" s="60"/>
      <c r="P1786" s="44">
        <f>VLOOKUP(H1786,'Species List'!A$2:J$202,6,0)</f>
        <v>2.239E-2</v>
      </c>
      <c r="Q1786" s="44">
        <f>VLOOKUP(H1786,'Species List'!A$2:J$202,7,0)</f>
        <v>2.96</v>
      </c>
      <c r="R1786" s="44" t="str">
        <f>VLOOKUP(H1786,'Species List'!A$2:J$202,8,0)</f>
        <v>NA</v>
      </c>
      <c r="S1786" s="44" t="str">
        <f>VLOOKUP(H1786,'Species List'!A$2:J$202,9,0)</f>
        <v>NA</v>
      </c>
      <c r="T1786" s="44">
        <f t="shared" si="194"/>
        <v>0.57853948885208784</v>
      </c>
      <c r="U1786" s="87" t="s">
        <v>450</v>
      </c>
      <c r="V1786" s="91">
        <f t="shared" si="198"/>
        <v>1.1570789777041757</v>
      </c>
    </row>
    <row r="1787" spans="1:22" ht="16">
      <c r="A1787" s="35">
        <v>2019</v>
      </c>
      <c r="B1787" s="36">
        <v>43543</v>
      </c>
      <c r="C1787" s="38" t="s">
        <v>442</v>
      </c>
      <c r="D1787" s="38" t="s">
        <v>367</v>
      </c>
      <c r="E1787" s="12">
        <v>3</v>
      </c>
      <c r="F1787" s="37">
        <v>0.38750000000000001</v>
      </c>
      <c r="G1787" s="12">
        <v>28</v>
      </c>
      <c r="H1787" s="12" t="s">
        <v>300</v>
      </c>
      <c r="I1787" s="38" t="str">
        <f>VLOOKUP(H1787,'Species List'!A$2:J$202,2,0)</f>
        <v>Spotted Trunkfish</v>
      </c>
      <c r="J1787" s="38" t="str">
        <f>VLOOKUP(H1787,'Species List'!A$2:J$202,3,0)</f>
        <v>Lactophrys bicaudalis</v>
      </c>
      <c r="K1787" s="38" t="str">
        <f>VLOOKUP(H1787,'Species List'!A$2:J$202,4,0)</f>
        <v>Ostraciidae</v>
      </c>
      <c r="L1787" s="38" t="str">
        <f>VLOOKUP(H1787,'Species List'!A$2:J$202,5,0)</f>
        <v>Omnivore</v>
      </c>
      <c r="M1787" s="60">
        <v>16</v>
      </c>
      <c r="N1787" s="60">
        <v>1</v>
      </c>
      <c r="O1787" s="60"/>
      <c r="P1787" s="44">
        <f>VLOOKUP(H1787,'Species List'!A$2:J$202,6,0)</f>
        <v>4.9000000000000002E-2</v>
      </c>
      <c r="Q1787" s="44">
        <f>VLOOKUP(H1787,'Species List'!A$2:J$202,7,0)</f>
        <v>2.78</v>
      </c>
      <c r="R1787" s="44" t="str">
        <f>VLOOKUP(H1787,'Species List'!A$2:J$202,8,0)</f>
        <v>NA</v>
      </c>
      <c r="S1787" s="44" t="str">
        <f>VLOOKUP(H1787,'Species List'!A$2:J$202,9,0)</f>
        <v>NA</v>
      </c>
      <c r="T1787" s="44">
        <f t="shared" si="194"/>
        <v>109.05601692421486</v>
      </c>
      <c r="U1787" s="87" t="s">
        <v>450</v>
      </c>
      <c r="V1787" s="91">
        <f t="shared" si="198"/>
        <v>109.05601692421486</v>
      </c>
    </row>
    <row r="1788" spans="1:22" ht="16">
      <c r="A1788" s="35">
        <v>2019</v>
      </c>
      <c r="B1788" s="36">
        <v>43543</v>
      </c>
      <c r="C1788" s="38" t="s">
        <v>442</v>
      </c>
      <c r="D1788" s="38" t="s">
        <v>367</v>
      </c>
      <c r="E1788" s="12">
        <v>3</v>
      </c>
      <c r="F1788" s="37">
        <v>0.38750000000000001</v>
      </c>
      <c r="G1788" s="12">
        <v>28</v>
      </c>
      <c r="H1788" s="12" t="s">
        <v>247</v>
      </c>
      <c r="I1788" s="38" t="str">
        <f>VLOOKUP(H1788,'Species List'!A$2:J$202,2,0)</f>
        <v>Creole Wrasse</v>
      </c>
      <c r="J1788" s="38" t="str">
        <f>VLOOKUP(H1788,'Species List'!A$2:J$202,3,0)</f>
        <v>Clepticus parrae</v>
      </c>
      <c r="K1788" s="38" t="str">
        <f>VLOOKUP(H1788,'Species List'!A$2:J$202,4,0)</f>
        <v>Labridae</v>
      </c>
      <c r="L1788" s="38" t="str">
        <f>VLOOKUP(H1788,'Species List'!A$2:J$202,5,0)</f>
        <v>Planktivore</v>
      </c>
      <c r="M1788" s="60">
        <v>14</v>
      </c>
      <c r="N1788" s="60">
        <v>2</v>
      </c>
      <c r="O1788" s="60"/>
      <c r="P1788" s="44">
        <f>VLOOKUP(H1788,'Species List'!A$2:J$202,6,0)</f>
        <v>9.5499999999999995E-3</v>
      </c>
      <c r="Q1788" s="44">
        <f>VLOOKUP(H1788,'Species List'!A$2:J$202,7,0)</f>
        <v>3.05</v>
      </c>
      <c r="R1788" s="44" t="str">
        <f>VLOOKUP(H1788,'Species List'!A$2:J$202,8,0)</f>
        <v>NA</v>
      </c>
      <c r="S1788" s="44" t="str">
        <f>VLOOKUP(H1788,'Species List'!A$2:J$202,9,0)</f>
        <v>NA</v>
      </c>
      <c r="T1788" s="44">
        <f t="shared" si="194"/>
        <v>29.901562328983751</v>
      </c>
      <c r="U1788" s="87" t="s">
        <v>450</v>
      </c>
      <c r="V1788" s="91">
        <f t="shared" si="198"/>
        <v>59.803124657967501</v>
      </c>
    </row>
    <row r="1789" spans="1:22" ht="16">
      <c r="A1789" s="35">
        <v>2019</v>
      </c>
      <c r="B1789" s="36">
        <v>43543</v>
      </c>
      <c r="C1789" s="38" t="s">
        <v>442</v>
      </c>
      <c r="D1789" s="38" t="s">
        <v>367</v>
      </c>
      <c r="E1789" s="12">
        <v>4</v>
      </c>
      <c r="F1789" s="37">
        <v>0.39861111111111108</v>
      </c>
      <c r="G1789" s="12">
        <v>30</v>
      </c>
      <c r="H1789" s="12" t="s">
        <v>286</v>
      </c>
      <c r="I1789" s="38" t="str">
        <f>VLOOKUP(H1789,'Species List'!A$2:J$202,2,0)</f>
        <v>Schoolmaster snapper</v>
      </c>
      <c r="J1789" s="38" t="str">
        <f>VLOOKUP(H1789,'Species List'!A$2:J$202,3,0)</f>
        <v>Lutjanus apodus</v>
      </c>
      <c r="K1789" s="38" t="str">
        <f>VLOOKUP(H1789,'Species List'!A$2:J$202,4,0)</f>
        <v>Lutjanidae</v>
      </c>
      <c r="L1789" s="38" t="str">
        <f>VLOOKUP(H1789,'Species List'!A$2:J$202,5,0)</f>
        <v>Carnivore</v>
      </c>
      <c r="M1789" s="60">
        <v>26</v>
      </c>
      <c r="N1789" s="60">
        <v>1</v>
      </c>
      <c r="O1789" s="60"/>
      <c r="P1789" s="44">
        <f>VLOOKUP(H1789,'Species List'!A$2:J$202,6,0)</f>
        <v>1.413E-2</v>
      </c>
      <c r="Q1789" s="44">
        <f>VLOOKUP(H1789,'Species List'!A$2:J$202,7,0)</f>
        <v>2.98</v>
      </c>
      <c r="R1789" s="44" t="str">
        <f>VLOOKUP(H1789,'Species List'!A$2:J$202,8,0)</f>
        <v>NA</v>
      </c>
      <c r="S1789" s="44" t="str">
        <f>VLOOKUP(H1789,'Species List'!A$2:J$202,9,0)</f>
        <v>NA</v>
      </c>
      <c r="T1789" s="44">
        <f t="shared" si="194"/>
        <v>232.68197359448862</v>
      </c>
      <c r="U1789" s="87" t="s">
        <v>450</v>
      </c>
      <c r="V1789" s="91">
        <f t="shared" si="198"/>
        <v>232.68197359448862</v>
      </c>
    </row>
    <row r="1790" spans="1:22" ht="16">
      <c r="A1790" s="35">
        <v>2019</v>
      </c>
      <c r="B1790" s="36">
        <v>43543</v>
      </c>
      <c r="C1790" s="38" t="s">
        <v>442</v>
      </c>
      <c r="D1790" s="38" t="s">
        <v>367</v>
      </c>
      <c r="E1790" s="12">
        <v>4</v>
      </c>
      <c r="F1790" s="37">
        <v>0.39861111111111103</v>
      </c>
      <c r="G1790" s="12">
        <v>30</v>
      </c>
      <c r="H1790" s="12" t="s">
        <v>256</v>
      </c>
      <c r="I1790" s="38" t="str">
        <f>VLOOKUP(H1790,'Species List'!A$2:J$202,2,0)</f>
        <v>Graysby</v>
      </c>
      <c r="J1790" s="38" t="str">
        <f>VLOOKUP(H1790,'Species List'!A$2:J$202,3,0)</f>
        <v>Cephalopholis cruentata</v>
      </c>
      <c r="K1790" s="38" t="str">
        <f>VLOOKUP(H1790,'Species List'!A$2:J$202,4,0)</f>
        <v>Serranidae</v>
      </c>
      <c r="L1790" s="38" t="str">
        <f>VLOOKUP(H1790,'Species List'!A$2:J$202,5,0)</f>
        <v>Carnivore</v>
      </c>
      <c r="M1790" s="60">
        <v>16</v>
      </c>
      <c r="N1790" s="60">
        <v>1</v>
      </c>
      <c r="O1790" s="60"/>
      <c r="P1790" s="44">
        <f>VLOOKUP(H1790,'Species List'!A$2:J$202,6,0)</f>
        <v>1.1220000000000001E-2</v>
      </c>
      <c r="Q1790" s="44">
        <f>VLOOKUP(H1790,'Species List'!A$2:J$202,7,0)</f>
        <v>3.07</v>
      </c>
      <c r="R1790" s="44" t="str">
        <f>VLOOKUP(H1790,'Species List'!A$2:J$202,8,0)</f>
        <v>NA</v>
      </c>
      <c r="S1790" s="44" t="str">
        <f>VLOOKUP(H1790,'Species List'!A$2:J$202,9,0)</f>
        <v>NA</v>
      </c>
      <c r="T1790" s="44">
        <f t="shared" si="194"/>
        <v>55.800900005529286</v>
      </c>
      <c r="U1790" s="87" t="s">
        <v>450</v>
      </c>
      <c r="V1790" s="91">
        <f t="shared" si="198"/>
        <v>55.800900005529286</v>
      </c>
    </row>
    <row r="1791" spans="1:22" ht="16">
      <c r="A1791" s="35">
        <v>2019</v>
      </c>
      <c r="B1791" s="36">
        <v>43543</v>
      </c>
      <c r="C1791" s="38" t="s">
        <v>442</v>
      </c>
      <c r="D1791" s="38" t="s">
        <v>367</v>
      </c>
      <c r="E1791" s="12">
        <v>4</v>
      </c>
      <c r="F1791" s="37">
        <v>0.39861111111111103</v>
      </c>
      <c r="G1791" s="12">
        <v>30</v>
      </c>
      <c r="H1791" s="12" t="s">
        <v>256</v>
      </c>
      <c r="I1791" s="38" t="str">
        <f>VLOOKUP(H1791,'Species List'!A$2:J$202,2,0)</f>
        <v>Graysby</v>
      </c>
      <c r="J1791" s="38" t="str">
        <f>VLOOKUP(H1791,'Species List'!A$2:J$202,3,0)</f>
        <v>Cephalopholis cruentata</v>
      </c>
      <c r="K1791" s="38" t="str">
        <f>VLOOKUP(H1791,'Species List'!A$2:J$202,4,0)</f>
        <v>Serranidae</v>
      </c>
      <c r="L1791" s="38" t="str">
        <f>VLOOKUP(H1791,'Species List'!A$2:J$202,5,0)</f>
        <v>Carnivore</v>
      </c>
      <c r="M1791" s="60">
        <v>12</v>
      </c>
      <c r="N1791" s="60">
        <v>1</v>
      </c>
      <c r="O1791" s="60"/>
      <c r="P1791" s="44">
        <f>VLOOKUP(H1791,'Species List'!A$2:J$202,6,0)</f>
        <v>1.1220000000000001E-2</v>
      </c>
      <c r="Q1791" s="44">
        <f>VLOOKUP(H1791,'Species List'!A$2:J$202,7,0)</f>
        <v>3.07</v>
      </c>
      <c r="R1791" s="44" t="str">
        <f>VLOOKUP(H1791,'Species List'!A$2:J$202,8,0)</f>
        <v>NA</v>
      </c>
      <c r="S1791" s="44" t="str">
        <f>VLOOKUP(H1791,'Species List'!A$2:J$202,9,0)</f>
        <v>NA</v>
      </c>
      <c r="T1791" s="44">
        <f t="shared" si="194"/>
        <v>23.071683335720802</v>
      </c>
      <c r="U1791" s="87" t="s">
        <v>450</v>
      </c>
      <c r="V1791" s="91">
        <f t="shared" si="198"/>
        <v>23.071683335720802</v>
      </c>
    </row>
    <row r="1792" spans="1:22" ht="16">
      <c r="A1792" s="35">
        <v>2019</v>
      </c>
      <c r="B1792" s="36">
        <v>43543</v>
      </c>
      <c r="C1792" s="38" t="s">
        <v>442</v>
      </c>
      <c r="D1792" s="38" t="s">
        <v>367</v>
      </c>
      <c r="E1792" s="12">
        <v>4</v>
      </c>
      <c r="F1792" s="37">
        <v>0.39861111111111103</v>
      </c>
      <c r="G1792" s="12">
        <v>30</v>
      </c>
      <c r="H1792" s="12" t="s">
        <v>256</v>
      </c>
      <c r="I1792" s="38" t="str">
        <f>VLOOKUP(H1792,'Species List'!A$2:J$202,2,0)</f>
        <v>Graysby</v>
      </c>
      <c r="J1792" s="38" t="str">
        <f>VLOOKUP(H1792,'Species List'!A$2:J$202,3,0)</f>
        <v>Cephalopholis cruentata</v>
      </c>
      <c r="K1792" s="38" t="str">
        <f>VLOOKUP(H1792,'Species List'!A$2:J$202,4,0)</f>
        <v>Serranidae</v>
      </c>
      <c r="L1792" s="38" t="str">
        <f>VLOOKUP(H1792,'Species List'!A$2:J$202,5,0)</f>
        <v>Carnivore</v>
      </c>
      <c r="M1792" s="60">
        <v>14</v>
      </c>
      <c r="N1792" s="60">
        <v>2</v>
      </c>
      <c r="O1792" s="60"/>
      <c r="P1792" s="44">
        <f>VLOOKUP(H1792,'Species List'!A$2:J$202,6,0)</f>
        <v>1.1220000000000001E-2</v>
      </c>
      <c r="Q1792" s="44">
        <f>VLOOKUP(H1792,'Species List'!A$2:J$202,7,0)</f>
        <v>3.07</v>
      </c>
      <c r="R1792" s="44" t="str">
        <f>VLOOKUP(H1792,'Species List'!A$2:J$202,8,0)</f>
        <v>NA</v>
      </c>
      <c r="S1792" s="44" t="str">
        <f>VLOOKUP(H1792,'Species List'!A$2:J$202,9,0)</f>
        <v>NA</v>
      </c>
      <c r="T1792" s="44">
        <f t="shared" si="194"/>
        <v>37.034452314396681</v>
      </c>
      <c r="U1792" s="87" t="s">
        <v>450</v>
      </c>
      <c r="V1792" s="91">
        <f t="shared" si="198"/>
        <v>74.068904628793362</v>
      </c>
    </row>
    <row r="1793" spans="1:22" ht="16">
      <c r="A1793" s="35">
        <v>2019</v>
      </c>
      <c r="B1793" s="36">
        <v>43543</v>
      </c>
      <c r="C1793" s="38" t="s">
        <v>442</v>
      </c>
      <c r="D1793" s="38" t="s">
        <v>367</v>
      </c>
      <c r="E1793" s="12">
        <v>4</v>
      </c>
      <c r="F1793" s="37">
        <v>0.39861111111111103</v>
      </c>
      <c r="G1793" s="12">
        <v>30</v>
      </c>
      <c r="H1793" s="12" t="s">
        <v>227</v>
      </c>
      <c r="I1793" s="38" t="str">
        <f>VLOOKUP(H1793,'Species List'!A$2:J$202,2,0)</f>
        <v>Hamlet spp.</v>
      </c>
      <c r="J1793" s="38" t="str">
        <f>VLOOKUP(H1793,'Species List'!A$2:J$202,3,0)</f>
        <v>Hypoplectrus puella</v>
      </c>
      <c r="K1793" s="38" t="str">
        <f>VLOOKUP(H1793,'Species List'!A$2:J$202,4,0)</f>
        <v>Serranidae</v>
      </c>
      <c r="L1793" s="38" t="str">
        <f>VLOOKUP(H1793,'Species List'!A$2:J$202,5,0)</f>
        <v>Carnivore</v>
      </c>
      <c r="M1793" s="60">
        <v>10</v>
      </c>
      <c r="N1793" s="60">
        <v>1</v>
      </c>
      <c r="O1793" s="60"/>
      <c r="P1793" s="44">
        <f>VLOOKUP(H1793,'Species List'!A$2:J$202,6,0)</f>
        <v>1.7780000000000001E-2</v>
      </c>
      <c r="Q1793" s="44">
        <f>VLOOKUP(H1793,'Species List'!A$2:J$202,7,0)</f>
        <v>3.03</v>
      </c>
      <c r="R1793" s="44" t="str">
        <f>VLOOKUP(H1793,'Species List'!A$2:J$202,8,0)</f>
        <v>NA</v>
      </c>
      <c r="S1793" s="44" t="str">
        <f>VLOOKUP(H1793,'Species List'!A$2:J$202,9,0)</f>
        <v>NA</v>
      </c>
      <c r="T1793" s="44">
        <f t="shared" si="194"/>
        <v>19.051613247124653</v>
      </c>
      <c r="U1793" s="87" t="s">
        <v>450</v>
      </c>
      <c r="V1793" s="91">
        <f t="shared" si="198"/>
        <v>19.051613247124653</v>
      </c>
    </row>
    <row r="1794" spans="1:22" ht="16">
      <c r="A1794" s="35">
        <v>2019</v>
      </c>
      <c r="B1794" s="36">
        <v>43543</v>
      </c>
      <c r="C1794" s="38" t="s">
        <v>442</v>
      </c>
      <c r="D1794" s="38" t="s">
        <v>367</v>
      </c>
      <c r="E1794" s="12">
        <v>4</v>
      </c>
      <c r="F1794" s="37">
        <v>0.39861111111111103</v>
      </c>
      <c r="G1794" s="12">
        <v>30</v>
      </c>
      <c r="H1794" s="12" t="s">
        <v>310</v>
      </c>
      <c r="I1794" s="38" t="str">
        <f>VLOOKUP(H1794,'Species List'!A$2:J$202,2,0)</f>
        <v>Yellowhead Wrasse</v>
      </c>
      <c r="J1794" s="38" t="str">
        <f>VLOOKUP(H1794,'Species List'!A$2:J$202,3,0)</f>
        <v>Halichoeres garnoti</v>
      </c>
      <c r="K1794" s="38" t="str">
        <f>VLOOKUP(H1794,'Species List'!A$2:J$202,4,0)</f>
        <v>Labridae</v>
      </c>
      <c r="L1794" s="38" t="str">
        <f>VLOOKUP(H1794,'Species List'!A$2:J$202,5,0)</f>
        <v>Carnivore</v>
      </c>
      <c r="M1794" s="60">
        <v>4</v>
      </c>
      <c r="N1794" s="60">
        <v>1</v>
      </c>
      <c r="O1794" s="60"/>
      <c r="P1794" s="44">
        <f>VLOOKUP(H1794,'Species List'!A$2:J$202,6,0)</f>
        <v>0.01</v>
      </c>
      <c r="Q1794" s="44">
        <f>VLOOKUP(H1794,'Species List'!A$2:J$202,7,0)</f>
        <v>3.13</v>
      </c>
      <c r="R1794" s="44" t="str">
        <f>VLOOKUP(H1794,'Species List'!A$2:J$202,8,0)</f>
        <v>NA</v>
      </c>
      <c r="S1794" s="44" t="str">
        <f>VLOOKUP(H1794,'Species List'!A$2:J$202,9,0)</f>
        <v>NA</v>
      </c>
      <c r="T1794" s="44">
        <f t="shared" ref="T1794:T1857" si="199">P1794*M1794^Q1794</f>
        <v>0.76638637095611406</v>
      </c>
      <c r="U1794" s="87" t="s">
        <v>450</v>
      </c>
      <c r="V1794" s="91">
        <f t="shared" si="198"/>
        <v>0.76638637095611406</v>
      </c>
    </row>
    <row r="1795" spans="1:22" ht="16">
      <c r="A1795" s="35">
        <v>2019</v>
      </c>
      <c r="B1795" s="36">
        <v>43543</v>
      </c>
      <c r="C1795" s="38" t="s">
        <v>442</v>
      </c>
      <c r="D1795" s="38" t="s">
        <v>367</v>
      </c>
      <c r="E1795" s="12">
        <v>4</v>
      </c>
      <c r="F1795" s="37">
        <v>0.39861111111111103</v>
      </c>
      <c r="G1795" s="12">
        <v>30</v>
      </c>
      <c r="H1795" s="12" t="s">
        <v>238</v>
      </c>
      <c r="I1795" s="38" t="str">
        <f>VLOOKUP(H1795,'Species List'!A$2:J$202,2,0)</f>
        <v>Bluehead Wrasse</v>
      </c>
      <c r="J1795" s="38" t="str">
        <f>VLOOKUP(H1795,'Species List'!A$2:J$202,3,0)</f>
        <v>Thalassoma bifasciatum</v>
      </c>
      <c r="K1795" s="38" t="str">
        <f>VLOOKUP(H1795,'Species List'!A$2:J$202,4,0)</f>
        <v>Labridae</v>
      </c>
      <c r="L1795" s="38" t="str">
        <f>VLOOKUP(H1795,'Species List'!A$2:J$202,5,0)</f>
        <v>Carnivore</v>
      </c>
      <c r="M1795" s="60">
        <v>5</v>
      </c>
      <c r="N1795" s="60">
        <v>8</v>
      </c>
      <c r="O1795" s="60"/>
      <c r="P1795" s="44">
        <f>VLOOKUP(H1795,'Species List'!A$2:J$202,6,0)</f>
        <v>8.9099999999999995E-3</v>
      </c>
      <c r="Q1795" s="44">
        <f>VLOOKUP(H1795,'Species List'!A$2:J$202,7,0)</f>
        <v>3.01</v>
      </c>
      <c r="R1795" s="44" t="str">
        <f>VLOOKUP(H1795,'Species List'!A$2:J$202,8,0)</f>
        <v>NA</v>
      </c>
      <c r="S1795" s="44" t="str">
        <f>VLOOKUP(H1795,'Species List'!A$2:J$202,9,0)</f>
        <v>NA</v>
      </c>
      <c r="T1795" s="44">
        <f t="shared" si="199"/>
        <v>1.1318201385239828</v>
      </c>
      <c r="U1795" s="87" t="s">
        <v>450</v>
      </c>
      <c r="V1795" s="91">
        <f t="shared" si="198"/>
        <v>9.0545611081918622</v>
      </c>
    </row>
    <row r="1796" spans="1:22" ht="16">
      <c r="A1796" s="35">
        <v>2019</v>
      </c>
      <c r="B1796" s="36">
        <v>43543</v>
      </c>
      <c r="C1796" s="38" t="s">
        <v>442</v>
      </c>
      <c r="D1796" s="38" t="s">
        <v>367</v>
      </c>
      <c r="E1796" s="12">
        <v>4</v>
      </c>
      <c r="F1796" s="37">
        <v>0.39861111111111103</v>
      </c>
      <c r="G1796" s="12">
        <v>30</v>
      </c>
      <c r="H1796" s="12" t="s">
        <v>238</v>
      </c>
      <c r="I1796" s="38" t="str">
        <f>VLOOKUP(H1796,'Species List'!A$2:J$202,2,0)</f>
        <v>Bluehead Wrasse</v>
      </c>
      <c r="J1796" s="38" t="str">
        <f>VLOOKUP(H1796,'Species List'!A$2:J$202,3,0)</f>
        <v>Thalassoma bifasciatum</v>
      </c>
      <c r="K1796" s="38" t="str">
        <f>VLOOKUP(H1796,'Species List'!A$2:J$202,4,0)</f>
        <v>Labridae</v>
      </c>
      <c r="L1796" s="38" t="str">
        <f>VLOOKUP(H1796,'Species List'!A$2:J$202,5,0)</f>
        <v>Carnivore</v>
      </c>
      <c r="M1796" s="60">
        <v>3</v>
      </c>
      <c r="N1796" s="60">
        <v>1</v>
      </c>
      <c r="O1796" s="60"/>
      <c r="P1796" s="44">
        <f>VLOOKUP(H1796,'Species List'!A$2:J$202,6,0)</f>
        <v>8.9099999999999995E-3</v>
      </c>
      <c r="Q1796" s="44">
        <f>VLOOKUP(H1796,'Species List'!A$2:J$202,7,0)</f>
        <v>3.01</v>
      </c>
      <c r="R1796" s="44" t="str">
        <f>VLOOKUP(H1796,'Species List'!A$2:J$202,8,0)</f>
        <v>NA</v>
      </c>
      <c r="S1796" s="44" t="str">
        <f>VLOOKUP(H1796,'Species List'!A$2:J$202,9,0)</f>
        <v>NA</v>
      </c>
      <c r="T1796" s="44">
        <f t="shared" si="199"/>
        <v>0.24322750267948948</v>
      </c>
      <c r="U1796" s="87" t="s">
        <v>450</v>
      </c>
      <c r="V1796" s="91">
        <f t="shared" si="198"/>
        <v>0.24322750267948948</v>
      </c>
    </row>
    <row r="1797" spans="1:22" ht="16">
      <c r="A1797" s="35">
        <v>2019</v>
      </c>
      <c r="B1797" s="36">
        <v>43543</v>
      </c>
      <c r="C1797" s="38" t="s">
        <v>442</v>
      </c>
      <c r="D1797" s="38" t="s">
        <v>367</v>
      </c>
      <c r="E1797" s="12">
        <v>4</v>
      </c>
      <c r="F1797" s="37">
        <v>0.39861111111111103</v>
      </c>
      <c r="G1797" s="12">
        <v>30</v>
      </c>
      <c r="H1797" s="12" t="s">
        <v>373</v>
      </c>
      <c r="I1797" s="38" t="str">
        <f>VLOOKUP(H1797,'Species List'!A$2:J$202,2,0)</f>
        <v>Goatfish</v>
      </c>
      <c r="J1797" s="38" t="str">
        <f>VLOOKUP(H1797,'Species List'!A$2:J$202,3,0)</f>
        <v>Mulloidichthys martinicus</v>
      </c>
      <c r="K1797" s="38" t="str">
        <f>VLOOKUP(H1797,'Species List'!A$2:J$202,4,0)</f>
        <v>Mullidae</v>
      </c>
      <c r="L1797" s="38" t="str">
        <f>VLOOKUP(H1797,'Species List'!A$2:J$202,5,0)</f>
        <v>Carnivore</v>
      </c>
      <c r="M1797" s="60">
        <v>12</v>
      </c>
      <c r="N1797" s="60">
        <v>2</v>
      </c>
      <c r="O1797" s="60"/>
      <c r="P1797" s="44">
        <f>VLOOKUP(H1797,'Species List'!A$2:J$202,6,0)</f>
        <v>9.7699999999999992E-3</v>
      </c>
      <c r="Q1797" s="44">
        <f>VLOOKUP(H1797,'Species List'!A$2:J$202,7,0)</f>
        <v>3.12</v>
      </c>
      <c r="R1797" s="44" t="str">
        <f>VLOOKUP(H1797,'Species List'!A$2:J$202,8,0)</f>
        <v>NA</v>
      </c>
      <c r="S1797" s="44" t="str">
        <f>VLOOKUP(H1797,'Species List'!A$2:J$202,9,0)</f>
        <v>NA</v>
      </c>
      <c r="T1797" s="44">
        <f t="shared" si="199"/>
        <v>22.747834053184654</v>
      </c>
      <c r="U1797" s="87" t="s">
        <v>450</v>
      </c>
      <c r="V1797" s="91">
        <f t="shared" si="198"/>
        <v>45.495668106369308</v>
      </c>
    </row>
    <row r="1798" spans="1:22" ht="16">
      <c r="A1798" s="35">
        <v>2019</v>
      </c>
      <c r="B1798" s="36">
        <v>43543</v>
      </c>
      <c r="C1798" s="38" t="s">
        <v>442</v>
      </c>
      <c r="D1798" s="38" t="s">
        <v>367</v>
      </c>
      <c r="E1798" s="12">
        <v>4</v>
      </c>
      <c r="F1798" s="37">
        <v>0.39861111111111103</v>
      </c>
      <c r="G1798" s="12">
        <v>30</v>
      </c>
      <c r="H1798" s="12" t="s">
        <v>373</v>
      </c>
      <c r="I1798" s="38" t="str">
        <f>VLOOKUP(H1798,'Species List'!A$2:J$202,2,0)</f>
        <v>Goatfish</v>
      </c>
      <c r="J1798" s="38" t="str">
        <f>VLOOKUP(H1798,'Species List'!A$2:J$202,3,0)</f>
        <v>Mulloidichthys martinicus</v>
      </c>
      <c r="K1798" s="38" t="str">
        <f>VLOOKUP(H1798,'Species List'!A$2:J$202,4,0)</f>
        <v>Mullidae</v>
      </c>
      <c r="L1798" s="38" t="str">
        <f>VLOOKUP(H1798,'Species List'!A$2:J$202,5,0)</f>
        <v>Carnivore</v>
      </c>
      <c r="M1798" s="60">
        <v>15</v>
      </c>
      <c r="N1798" s="60">
        <v>1</v>
      </c>
      <c r="O1798" s="60"/>
      <c r="P1798" s="44">
        <f>VLOOKUP(H1798,'Species List'!A$2:J$202,6,0)</f>
        <v>9.7699999999999992E-3</v>
      </c>
      <c r="Q1798" s="44">
        <f>VLOOKUP(H1798,'Species List'!A$2:J$202,7,0)</f>
        <v>3.12</v>
      </c>
      <c r="R1798" s="44" t="str">
        <f>VLOOKUP(H1798,'Species List'!A$2:J$202,8,0)</f>
        <v>NA</v>
      </c>
      <c r="S1798" s="44" t="str">
        <f>VLOOKUP(H1798,'Species List'!A$2:J$202,9,0)</f>
        <v>NA</v>
      </c>
      <c r="T1798" s="44">
        <f t="shared" si="199"/>
        <v>45.635129993427114</v>
      </c>
      <c r="U1798" s="87" t="s">
        <v>450</v>
      </c>
      <c r="V1798" s="91">
        <f t="shared" si="198"/>
        <v>45.635129993427114</v>
      </c>
    </row>
    <row r="1799" spans="1:22" ht="16">
      <c r="A1799" s="35">
        <v>2019</v>
      </c>
      <c r="B1799" s="36">
        <v>43543</v>
      </c>
      <c r="C1799" s="38" t="s">
        <v>442</v>
      </c>
      <c r="D1799" s="38" t="s">
        <v>367</v>
      </c>
      <c r="E1799" s="12">
        <v>4</v>
      </c>
      <c r="F1799" s="37">
        <v>0.39861111111111103</v>
      </c>
      <c r="G1799" s="12">
        <v>30</v>
      </c>
      <c r="H1799" s="12" t="s">
        <v>233</v>
      </c>
      <c r="I1799" s="38" t="str">
        <f>VLOOKUP(H1799,'Species List'!A$2:J$202,2,0)</f>
        <v>Blackbar soldierfish</v>
      </c>
      <c r="J1799" s="38" t="str">
        <f>VLOOKUP(H1799,'Species List'!A$2:J$202,3,0)</f>
        <v xml:space="preserve">Myripristis jacobus </v>
      </c>
      <c r="K1799" s="38" t="str">
        <f>VLOOKUP(H1799,'Species List'!A$2:J$202,4,0)</f>
        <v>Holocentridae</v>
      </c>
      <c r="L1799" s="38" t="str">
        <f>VLOOKUP(H1799,'Species List'!A$2:J$202,5,0)</f>
        <v>Carnivore</v>
      </c>
      <c r="M1799" s="60">
        <v>15</v>
      </c>
      <c r="N1799" s="60">
        <v>1</v>
      </c>
      <c r="O1799" s="60"/>
      <c r="P1799" s="44">
        <f>VLOOKUP(H1799,'Species List'!A$2:J$202,6,0)</f>
        <v>1.2019999999999999E-2</v>
      </c>
      <c r="Q1799" s="44">
        <f>VLOOKUP(H1799,'Species List'!A$2:J$202,7,0)</f>
        <v>3.06</v>
      </c>
      <c r="R1799" s="44" t="str">
        <f>VLOOKUP(H1799,'Species List'!A$2:J$202,8,0)</f>
        <v>NA</v>
      </c>
      <c r="S1799" s="44" t="str">
        <f>VLOOKUP(H1799,'Species List'!A$2:J$202,9,0)</f>
        <v>NA</v>
      </c>
      <c r="T1799" s="44">
        <f t="shared" si="199"/>
        <v>47.724756406775086</v>
      </c>
      <c r="U1799" s="87" t="s">
        <v>450</v>
      </c>
      <c r="V1799" s="91">
        <f t="shared" si="198"/>
        <v>47.724756406775086</v>
      </c>
    </row>
    <row r="1800" spans="1:22" ht="16">
      <c r="A1800" s="35">
        <v>2019</v>
      </c>
      <c r="B1800" s="36">
        <v>43543</v>
      </c>
      <c r="C1800" s="38" t="s">
        <v>442</v>
      </c>
      <c r="D1800" s="38" t="s">
        <v>367</v>
      </c>
      <c r="E1800" s="12">
        <v>4</v>
      </c>
      <c r="F1800" s="37">
        <v>0.39861111111111103</v>
      </c>
      <c r="G1800" s="12">
        <v>30</v>
      </c>
      <c r="H1800" s="12" t="s">
        <v>310</v>
      </c>
      <c r="I1800" s="38" t="str">
        <f>VLOOKUP(H1800,'Species List'!A$2:J$202,2,0)</f>
        <v>Yellowhead Wrasse</v>
      </c>
      <c r="J1800" s="38" t="str">
        <f>VLOOKUP(H1800,'Species List'!A$2:J$202,3,0)</f>
        <v>Halichoeres garnoti</v>
      </c>
      <c r="K1800" s="38" t="str">
        <f>VLOOKUP(H1800,'Species List'!A$2:J$202,4,0)</f>
        <v>Labridae</v>
      </c>
      <c r="L1800" s="38" t="str">
        <f>VLOOKUP(H1800,'Species List'!A$2:J$202,5,0)</f>
        <v>Carnivore</v>
      </c>
      <c r="M1800" s="60">
        <v>14</v>
      </c>
      <c r="N1800" s="60">
        <v>1</v>
      </c>
      <c r="O1800" s="60"/>
      <c r="P1800" s="44">
        <f>VLOOKUP(H1800,'Species List'!A$2:J$202,6,0)</f>
        <v>0.01</v>
      </c>
      <c r="Q1800" s="44">
        <f>VLOOKUP(H1800,'Species List'!A$2:J$202,7,0)</f>
        <v>3.13</v>
      </c>
      <c r="R1800" s="44" t="str">
        <f>VLOOKUP(H1800,'Species List'!A$2:J$202,8,0)</f>
        <v>NA</v>
      </c>
      <c r="S1800" s="44" t="str">
        <f>VLOOKUP(H1800,'Species List'!A$2:J$202,9,0)</f>
        <v>NA</v>
      </c>
      <c r="T1800" s="44">
        <f t="shared" si="199"/>
        <v>38.670585858358713</v>
      </c>
      <c r="U1800" s="87" t="s">
        <v>450</v>
      </c>
      <c r="V1800" s="91">
        <f t="shared" si="198"/>
        <v>38.670585858358713</v>
      </c>
    </row>
    <row r="1801" spans="1:22" ht="16">
      <c r="A1801" s="35">
        <v>2019</v>
      </c>
      <c r="B1801" s="36">
        <v>43543</v>
      </c>
      <c r="C1801" s="38" t="s">
        <v>442</v>
      </c>
      <c r="D1801" s="38" t="s">
        <v>367</v>
      </c>
      <c r="E1801" s="12">
        <v>4</v>
      </c>
      <c r="F1801" s="37">
        <v>0.39861111111111103</v>
      </c>
      <c r="G1801" s="12">
        <v>30</v>
      </c>
      <c r="H1801" s="12" t="s">
        <v>254</v>
      </c>
      <c r="I1801" s="38" t="str">
        <f>VLOOKUP(H1801,'Species List'!A$2:J$202,2,0)</f>
        <v>Glass Eye Snapper</v>
      </c>
      <c r="J1801" s="38" t="str">
        <f>VLOOKUP(H1801,'Species List'!A$2:J$202,3,0)</f>
        <v>Heteropriacanthus cruentatus</v>
      </c>
      <c r="K1801" s="38" t="str">
        <f>VLOOKUP(H1801,'Species List'!A$2:J$202,4,0)</f>
        <v>Priacanthidae</v>
      </c>
      <c r="L1801" s="38" t="str">
        <f>VLOOKUP(H1801,'Species List'!A$2:J$202,5,0)</f>
        <v>Carnivore</v>
      </c>
      <c r="M1801" s="60">
        <v>19</v>
      </c>
      <c r="N1801" s="60">
        <v>1</v>
      </c>
      <c r="O1801" s="60"/>
      <c r="P1801" s="44">
        <f>VLOOKUP(H1801,'Species List'!A$2:J$202,6,0)</f>
        <v>1.738E-2</v>
      </c>
      <c r="Q1801" s="44">
        <f>VLOOKUP(H1801,'Species List'!A$2:J$202,7,0)</f>
        <v>2.9</v>
      </c>
      <c r="R1801" s="44" t="str">
        <f>VLOOKUP(H1801,'Species List'!A$2:J$202,8,0)</f>
        <v>NA</v>
      </c>
      <c r="S1801" s="44" t="str">
        <f>VLOOKUP(H1801,'Species List'!A$2:J$202,9,0)</f>
        <v>NA</v>
      </c>
      <c r="T1801" s="44">
        <f t="shared" si="199"/>
        <v>88.804549379574325</v>
      </c>
      <c r="U1801" s="87" t="s">
        <v>450</v>
      </c>
      <c r="V1801" s="91">
        <f t="shared" si="198"/>
        <v>88.804549379574325</v>
      </c>
    </row>
    <row r="1802" spans="1:22" ht="16">
      <c r="A1802" s="35">
        <v>2019</v>
      </c>
      <c r="B1802" s="36">
        <v>43543</v>
      </c>
      <c r="C1802" s="38" t="s">
        <v>442</v>
      </c>
      <c r="D1802" s="38" t="s">
        <v>367</v>
      </c>
      <c r="E1802" s="12">
        <v>4</v>
      </c>
      <c r="F1802" s="37">
        <v>0.39861111111111103</v>
      </c>
      <c r="G1802" s="12">
        <v>30</v>
      </c>
      <c r="H1802" s="12" t="s">
        <v>313</v>
      </c>
      <c r="I1802" s="38" t="str">
        <f>VLOOKUP(H1802,'Species List'!A$2:J$202,2,0)</f>
        <v>Yellowtail Snapper</v>
      </c>
      <c r="J1802" s="38" t="str">
        <f>VLOOKUP(H1802,'Species List'!A$2:J$202,3,0)</f>
        <v>Ocyurus chrysurus</v>
      </c>
      <c r="K1802" s="38" t="str">
        <f>VLOOKUP(H1802,'Species List'!A$2:J$202,4,0)</f>
        <v>Lutjanidae</v>
      </c>
      <c r="L1802" s="38" t="str">
        <f>VLOOKUP(H1802,'Species List'!A$2:J$202,5,0)</f>
        <v>Carnivore</v>
      </c>
      <c r="M1802" s="60">
        <v>16</v>
      </c>
      <c r="N1802" s="60">
        <v>1</v>
      </c>
      <c r="O1802" s="60"/>
      <c r="P1802" s="44">
        <f>VLOOKUP(H1802,'Species List'!A$2:J$202,6,0)</f>
        <v>1.4789999999999999E-2</v>
      </c>
      <c r="Q1802" s="44">
        <f>VLOOKUP(H1802,'Species List'!A$2:J$202,7,0)</f>
        <v>2.95</v>
      </c>
      <c r="R1802" s="44" t="str">
        <f>VLOOKUP(H1802,'Species List'!A$2:J$202,8,0)</f>
        <v>NA</v>
      </c>
      <c r="S1802" s="44" t="str">
        <f>VLOOKUP(H1802,'Species List'!A$2:J$202,9,0)</f>
        <v>NA</v>
      </c>
      <c r="T1802" s="44">
        <f t="shared" si="199"/>
        <v>52.737813836389122</v>
      </c>
      <c r="U1802" s="87" t="s">
        <v>450</v>
      </c>
      <c r="V1802" s="91">
        <f t="shared" si="198"/>
        <v>52.737813836389122</v>
      </c>
    </row>
    <row r="1803" spans="1:22" ht="16">
      <c r="A1803" s="35">
        <v>2019</v>
      </c>
      <c r="B1803" s="36">
        <v>43543</v>
      </c>
      <c r="C1803" s="38" t="s">
        <v>442</v>
      </c>
      <c r="D1803" s="38" t="s">
        <v>367</v>
      </c>
      <c r="E1803" s="12">
        <v>4</v>
      </c>
      <c r="F1803" s="37">
        <v>0.39861111111111103</v>
      </c>
      <c r="G1803" s="12">
        <v>30</v>
      </c>
      <c r="H1803" s="12" t="s">
        <v>373</v>
      </c>
      <c r="I1803" s="38" t="str">
        <f>VLOOKUP(H1803,'Species List'!A$2:J$202,2,0)</f>
        <v>Goatfish</v>
      </c>
      <c r="J1803" s="38" t="str">
        <f>VLOOKUP(H1803,'Species List'!A$2:J$202,3,0)</f>
        <v>Mulloidichthys martinicus</v>
      </c>
      <c r="K1803" s="38" t="str">
        <f>VLOOKUP(H1803,'Species List'!A$2:J$202,4,0)</f>
        <v>Mullidae</v>
      </c>
      <c r="L1803" s="38" t="str">
        <f>VLOOKUP(H1803,'Species List'!A$2:J$202,5,0)</f>
        <v>Carnivore</v>
      </c>
      <c r="M1803" s="60">
        <v>14</v>
      </c>
      <c r="N1803" s="60">
        <v>1</v>
      </c>
      <c r="O1803" s="60"/>
      <c r="P1803" s="44">
        <f>VLOOKUP(H1803,'Species List'!A$2:J$202,6,0)</f>
        <v>9.7699999999999992E-3</v>
      </c>
      <c r="Q1803" s="44">
        <f>VLOOKUP(H1803,'Species List'!A$2:J$202,7,0)</f>
        <v>3.12</v>
      </c>
      <c r="R1803" s="44" t="str">
        <f>VLOOKUP(H1803,'Species List'!A$2:J$202,8,0)</f>
        <v>NA</v>
      </c>
      <c r="S1803" s="44" t="str">
        <f>VLOOKUP(H1803,'Species List'!A$2:J$202,9,0)</f>
        <v>NA</v>
      </c>
      <c r="T1803" s="44">
        <f t="shared" si="199"/>
        <v>36.797137450279614</v>
      </c>
      <c r="U1803" s="87" t="s">
        <v>450</v>
      </c>
      <c r="V1803" s="91">
        <f t="shared" si="198"/>
        <v>36.797137450279614</v>
      </c>
    </row>
    <row r="1804" spans="1:22" ht="16">
      <c r="A1804" s="35">
        <v>2019</v>
      </c>
      <c r="B1804" s="36">
        <v>43543</v>
      </c>
      <c r="C1804" s="38" t="s">
        <v>442</v>
      </c>
      <c r="D1804" s="38" t="s">
        <v>367</v>
      </c>
      <c r="E1804" s="12">
        <v>4</v>
      </c>
      <c r="F1804" s="37">
        <v>0.39861111111111103</v>
      </c>
      <c r="G1804" s="12">
        <v>30</v>
      </c>
      <c r="H1804" s="12" t="s">
        <v>377</v>
      </c>
      <c r="I1804" s="38" t="str">
        <f>VLOOKUP(H1804,'Species List'!A$2:J$202,2,0)</f>
        <v>Whitespotted Filefish</v>
      </c>
      <c r="J1804" s="38" t="str">
        <f>VLOOKUP(H1804,'Species List'!A$2:J$202,3,0)</f>
        <v>Cantherhines macrocerus</v>
      </c>
      <c r="K1804" s="38" t="str">
        <f>VLOOKUP(H1804,'Species List'!A$2:J$202,4,0)</f>
        <v>Monacanthidae</v>
      </c>
      <c r="L1804" s="38" t="str">
        <f>VLOOKUP(H1804,'Species List'!A$2:J$202,5,0)</f>
        <v>Carnivore</v>
      </c>
      <c r="M1804" s="60">
        <v>20</v>
      </c>
      <c r="N1804" s="60">
        <v>2</v>
      </c>
      <c r="O1804" s="60"/>
      <c r="P1804" s="44">
        <f>VLOOKUP(H1804,'Species List'!A$2:J$202,6,0)</f>
        <v>2.291E-2</v>
      </c>
      <c r="Q1804" s="44">
        <f>VLOOKUP(H1804,'Species List'!A$2:J$202,7,0)</f>
        <v>2.89</v>
      </c>
      <c r="R1804" s="44" t="str">
        <f>VLOOKUP(H1804,'Species List'!A$2:J$202,8,0)</f>
        <v>NA</v>
      </c>
      <c r="S1804" s="44" t="str">
        <f>VLOOKUP(H1804,'Species List'!A$2:J$202,9,0)</f>
        <v>NA</v>
      </c>
      <c r="T1804" s="44">
        <f t="shared" si="199"/>
        <v>131.82621314330586</v>
      </c>
      <c r="U1804" s="87" t="s">
        <v>450</v>
      </c>
      <c r="V1804" s="91">
        <f t="shared" si="198"/>
        <v>263.65242628661173</v>
      </c>
    </row>
    <row r="1805" spans="1:22" ht="16">
      <c r="A1805" s="35">
        <v>2019</v>
      </c>
      <c r="B1805" s="36">
        <v>43543</v>
      </c>
      <c r="C1805" s="38" t="s">
        <v>442</v>
      </c>
      <c r="D1805" s="38" t="s">
        <v>367</v>
      </c>
      <c r="E1805" s="12">
        <v>4</v>
      </c>
      <c r="F1805" s="37">
        <v>0.39861111111111103</v>
      </c>
      <c r="G1805" s="12">
        <v>30</v>
      </c>
      <c r="H1805" s="12" t="s">
        <v>310</v>
      </c>
      <c r="I1805" s="38" t="str">
        <f>VLOOKUP(H1805,'Species List'!A$2:J$202,2,0)</f>
        <v>Yellowhead Wrasse</v>
      </c>
      <c r="J1805" s="38" t="str">
        <f>VLOOKUP(H1805,'Species List'!A$2:J$202,3,0)</f>
        <v>Halichoeres garnoti</v>
      </c>
      <c r="K1805" s="38" t="str">
        <f>VLOOKUP(H1805,'Species List'!A$2:J$202,4,0)</f>
        <v>Labridae</v>
      </c>
      <c r="L1805" s="38" t="str">
        <f>VLOOKUP(H1805,'Species List'!A$2:J$202,5,0)</f>
        <v>Carnivore</v>
      </c>
      <c r="M1805" s="60">
        <v>7</v>
      </c>
      <c r="N1805" s="60">
        <v>1</v>
      </c>
      <c r="O1805" s="60"/>
      <c r="P1805" s="44">
        <f>VLOOKUP(H1805,'Species List'!A$2:J$202,6,0)</f>
        <v>0.01</v>
      </c>
      <c r="Q1805" s="44">
        <f>VLOOKUP(H1805,'Species List'!A$2:J$202,7,0)</f>
        <v>3.13</v>
      </c>
      <c r="R1805" s="44" t="str">
        <f>VLOOKUP(H1805,'Species List'!A$2:J$202,8,0)</f>
        <v>NA</v>
      </c>
      <c r="S1805" s="44" t="str">
        <f>VLOOKUP(H1805,'Species List'!A$2:J$202,9,0)</f>
        <v>NA</v>
      </c>
      <c r="T1805" s="44">
        <f t="shared" si="199"/>
        <v>4.4172996945205609</v>
      </c>
      <c r="U1805" s="87" t="s">
        <v>450</v>
      </c>
      <c r="V1805" s="91">
        <f t="shared" si="198"/>
        <v>4.4172996945205609</v>
      </c>
    </row>
    <row r="1806" spans="1:22" ht="16">
      <c r="A1806" s="35">
        <v>2019</v>
      </c>
      <c r="B1806" s="36">
        <v>43543</v>
      </c>
      <c r="C1806" s="38" t="s">
        <v>442</v>
      </c>
      <c r="D1806" s="38" t="s">
        <v>367</v>
      </c>
      <c r="E1806" s="12">
        <v>4</v>
      </c>
      <c r="F1806" s="37">
        <v>0.39861111111111103</v>
      </c>
      <c r="G1806" s="12">
        <v>30</v>
      </c>
      <c r="H1806" s="12" t="s">
        <v>348</v>
      </c>
      <c r="I1806" s="38" t="str">
        <f>VLOOKUP(H1806,'Species List'!A$2:J$202,2,0)</f>
        <v>Atlantic trumpetfish</v>
      </c>
      <c r="J1806" s="38" t="str">
        <f>VLOOKUP(H1806,'Species List'!A$2:J$202,3,0)</f>
        <v>Aulostomus maculatus</v>
      </c>
      <c r="K1806" s="38" t="str">
        <f>VLOOKUP(H1806,'Species List'!A$2:J$202,4,0)</f>
        <v>Aulostomidae</v>
      </c>
      <c r="L1806" s="38" t="str">
        <f>VLOOKUP(H1806,'Species List'!A$2:J$202,5,0)</f>
        <v>Carnivore</v>
      </c>
      <c r="M1806" s="60">
        <v>30</v>
      </c>
      <c r="N1806" s="60">
        <v>1</v>
      </c>
      <c r="O1806" s="60"/>
      <c r="P1806" s="44">
        <f>VLOOKUP(H1806,'Species List'!A$2:J$202,6,0)</f>
        <v>1E-4</v>
      </c>
      <c r="Q1806" s="44">
        <f>VLOOKUP(H1806,'Species List'!A$2:J$202,7,0)</f>
        <v>3.5539999999999998</v>
      </c>
      <c r="R1806" s="44" t="str">
        <f>VLOOKUP(H1806,'Species List'!A$2:J$202,8,0)</f>
        <v>NA</v>
      </c>
      <c r="S1806" s="44" t="str">
        <f>VLOOKUP(H1806,'Species List'!A$2:J$202,9,0)</f>
        <v>NA</v>
      </c>
      <c r="T1806" s="44">
        <f t="shared" si="199"/>
        <v>17.770061844764207</v>
      </c>
      <c r="U1806" s="87" t="s">
        <v>450</v>
      </c>
      <c r="V1806" s="91">
        <f t="shared" si="198"/>
        <v>17.770061844764207</v>
      </c>
    </row>
    <row r="1807" spans="1:22" ht="16">
      <c r="A1807" s="35">
        <v>2019</v>
      </c>
      <c r="B1807" s="36">
        <v>43543</v>
      </c>
      <c r="C1807" s="38" t="s">
        <v>442</v>
      </c>
      <c r="D1807" s="38" t="s">
        <v>367</v>
      </c>
      <c r="E1807" s="12">
        <v>4</v>
      </c>
      <c r="F1807" s="37">
        <v>0.39861111111111103</v>
      </c>
      <c r="G1807" s="12">
        <v>30</v>
      </c>
      <c r="H1807" s="12" t="s">
        <v>373</v>
      </c>
      <c r="I1807" s="38" t="str">
        <f>VLOOKUP(H1807,'Species List'!A$2:J$202,2,0)</f>
        <v>Goatfish</v>
      </c>
      <c r="J1807" s="38" t="str">
        <f>VLOOKUP(H1807,'Species List'!A$2:J$202,3,0)</f>
        <v>Mulloidichthys martinicus</v>
      </c>
      <c r="K1807" s="38" t="str">
        <f>VLOOKUP(H1807,'Species List'!A$2:J$202,4,0)</f>
        <v>Mullidae</v>
      </c>
      <c r="L1807" s="38" t="str">
        <f>VLOOKUP(H1807,'Species List'!A$2:J$202,5,0)</f>
        <v>Carnivore</v>
      </c>
      <c r="M1807" s="60">
        <v>21</v>
      </c>
      <c r="N1807" s="60">
        <v>1</v>
      </c>
      <c r="O1807" s="60"/>
      <c r="P1807" s="44">
        <f>VLOOKUP(H1807,'Species List'!A$2:J$202,6,0)</f>
        <v>9.7699999999999992E-3</v>
      </c>
      <c r="Q1807" s="44">
        <f>VLOOKUP(H1807,'Species List'!A$2:J$202,7,0)</f>
        <v>3.12</v>
      </c>
      <c r="R1807" s="44" t="str">
        <f>VLOOKUP(H1807,'Species List'!A$2:J$202,8,0)</f>
        <v>NA</v>
      </c>
      <c r="S1807" s="44" t="str">
        <f>VLOOKUP(H1807,'Species List'!A$2:J$202,9,0)</f>
        <v>NA</v>
      </c>
      <c r="T1807" s="44">
        <f t="shared" si="199"/>
        <v>130.38233763960125</v>
      </c>
      <c r="U1807" s="87" t="s">
        <v>450</v>
      </c>
      <c r="V1807" s="91">
        <f t="shared" si="198"/>
        <v>130.38233763960125</v>
      </c>
    </row>
    <row r="1808" spans="1:22" ht="16">
      <c r="A1808" s="35">
        <v>2019</v>
      </c>
      <c r="B1808" s="36">
        <v>43543</v>
      </c>
      <c r="C1808" s="38" t="s">
        <v>442</v>
      </c>
      <c r="D1808" s="38" t="s">
        <v>367</v>
      </c>
      <c r="E1808" s="12">
        <v>4</v>
      </c>
      <c r="F1808" s="37">
        <v>0.39861111111111103</v>
      </c>
      <c r="G1808" s="12">
        <v>30</v>
      </c>
      <c r="H1808" s="12" t="s">
        <v>373</v>
      </c>
      <c r="I1808" s="38" t="str">
        <f>VLOOKUP(H1808,'Species List'!A$2:J$202,2,0)</f>
        <v>Goatfish</v>
      </c>
      <c r="J1808" s="38" t="str">
        <f>VLOOKUP(H1808,'Species List'!A$2:J$202,3,0)</f>
        <v>Mulloidichthys martinicus</v>
      </c>
      <c r="K1808" s="38" t="str">
        <f>VLOOKUP(H1808,'Species List'!A$2:J$202,4,0)</f>
        <v>Mullidae</v>
      </c>
      <c r="L1808" s="38" t="str">
        <f>VLOOKUP(H1808,'Species List'!A$2:J$202,5,0)</f>
        <v>Carnivore</v>
      </c>
      <c r="M1808" s="60">
        <v>18</v>
      </c>
      <c r="N1808" s="60">
        <v>2</v>
      </c>
      <c r="O1808" s="60"/>
      <c r="P1808" s="44">
        <f>VLOOKUP(H1808,'Species List'!A$2:J$202,6,0)</f>
        <v>9.7699999999999992E-3</v>
      </c>
      <c r="Q1808" s="44">
        <f>VLOOKUP(H1808,'Species List'!A$2:J$202,7,0)</f>
        <v>3.12</v>
      </c>
      <c r="R1808" s="44" t="str">
        <f>VLOOKUP(H1808,'Species List'!A$2:J$202,8,0)</f>
        <v>NA</v>
      </c>
      <c r="S1808" s="44" t="str">
        <f>VLOOKUP(H1808,'Species List'!A$2:J$202,9,0)</f>
        <v>NA</v>
      </c>
      <c r="T1808" s="44">
        <f t="shared" si="199"/>
        <v>80.601807249259167</v>
      </c>
      <c r="U1808" s="87" t="s">
        <v>450</v>
      </c>
      <c r="V1808" s="91">
        <f t="shared" si="198"/>
        <v>161.20361449851833</v>
      </c>
    </row>
    <row r="1809" spans="1:22" ht="16">
      <c r="A1809" s="35">
        <v>2019</v>
      </c>
      <c r="B1809" s="36">
        <v>43543</v>
      </c>
      <c r="C1809" s="38" t="s">
        <v>442</v>
      </c>
      <c r="D1809" s="38" t="s">
        <v>367</v>
      </c>
      <c r="E1809" s="12">
        <v>4</v>
      </c>
      <c r="F1809" s="37">
        <v>0.39861111111111103</v>
      </c>
      <c r="G1809" s="12">
        <v>30</v>
      </c>
      <c r="H1809" s="12" t="s">
        <v>373</v>
      </c>
      <c r="I1809" s="38" t="str">
        <f>VLOOKUP(H1809,'Species List'!A$2:J$202,2,0)</f>
        <v>Goatfish</v>
      </c>
      <c r="J1809" s="38" t="str">
        <f>VLOOKUP(H1809,'Species List'!A$2:J$202,3,0)</f>
        <v>Mulloidichthys martinicus</v>
      </c>
      <c r="K1809" s="38" t="str">
        <f>VLOOKUP(H1809,'Species List'!A$2:J$202,4,0)</f>
        <v>Mullidae</v>
      </c>
      <c r="L1809" s="38" t="str">
        <f>VLOOKUP(H1809,'Species List'!A$2:J$202,5,0)</f>
        <v>Carnivore</v>
      </c>
      <c r="M1809" s="60">
        <v>16</v>
      </c>
      <c r="N1809" s="60">
        <v>2</v>
      </c>
      <c r="O1809" s="60"/>
      <c r="P1809" s="44">
        <f>VLOOKUP(H1809,'Species List'!A$2:J$202,6,0)</f>
        <v>9.7699999999999992E-3</v>
      </c>
      <c r="Q1809" s="44">
        <f>VLOOKUP(H1809,'Species List'!A$2:J$202,7,0)</f>
        <v>3.12</v>
      </c>
      <c r="R1809" s="44" t="str">
        <f>VLOOKUP(H1809,'Species List'!A$2:J$202,8,0)</f>
        <v>NA</v>
      </c>
      <c r="S1809" s="44" t="str">
        <f>VLOOKUP(H1809,'Species List'!A$2:J$202,9,0)</f>
        <v>NA</v>
      </c>
      <c r="T1809" s="44">
        <f t="shared" si="199"/>
        <v>55.814740460517193</v>
      </c>
      <c r="U1809" s="87" t="s">
        <v>450</v>
      </c>
      <c r="V1809" s="91">
        <f t="shared" si="198"/>
        <v>111.62948092103439</v>
      </c>
    </row>
    <row r="1810" spans="1:22" ht="16">
      <c r="A1810" s="35">
        <v>2019</v>
      </c>
      <c r="B1810" s="36">
        <v>43543</v>
      </c>
      <c r="C1810" s="38" t="s">
        <v>442</v>
      </c>
      <c r="D1810" s="38" t="s">
        <v>367</v>
      </c>
      <c r="E1810" s="12">
        <v>4</v>
      </c>
      <c r="F1810" s="37">
        <v>0.39861111111111103</v>
      </c>
      <c r="G1810" s="12">
        <v>30</v>
      </c>
      <c r="H1810" s="12" t="s">
        <v>233</v>
      </c>
      <c r="I1810" s="38" t="str">
        <f>VLOOKUP(H1810,'Species List'!A$2:J$202,2,0)</f>
        <v>Blackbar soldierfish</v>
      </c>
      <c r="J1810" s="38" t="str">
        <f>VLOOKUP(H1810,'Species List'!A$2:J$202,3,0)</f>
        <v xml:space="preserve">Myripristis jacobus </v>
      </c>
      <c r="K1810" s="38" t="str">
        <f>VLOOKUP(H1810,'Species List'!A$2:J$202,4,0)</f>
        <v>Holocentridae</v>
      </c>
      <c r="L1810" s="38" t="str">
        <f>VLOOKUP(H1810,'Species List'!A$2:J$202,5,0)</f>
        <v>Carnivore</v>
      </c>
      <c r="M1810" s="60">
        <v>18</v>
      </c>
      <c r="N1810" s="60">
        <v>1</v>
      </c>
      <c r="O1810" s="60"/>
      <c r="P1810" s="44">
        <f>VLOOKUP(H1810,'Species List'!A$2:J$202,6,0)</f>
        <v>1.2019999999999999E-2</v>
      </c>
      <c r="Q1810" s="44">
        <f>VLOOKUP(H1810,'Species List'!A$2:J$202,7,0)</f>
        <v>3.06</v>
      </c>
      <c r="R1810" s="44" t="str">
        <f>VLOOKUP(H1810,'Species List'!A$2:J$202,8,0)</f>
        <v>NA</v>
      </c>
      <c r="S1810" s="44" t="str">
        <f>VLOOKUP(H1810,'Species List'!A$2:J$202,9,0)</f>
        <v>NA</v>
      </c>
      <c r="T1810" s="44">
        <f t="shared" si="199"/>
        <v>83.375477327526866</v>
      </c>
      <c r="U1810" s="87" t="s">
        <v>450</v>
      </c>
      <c r="V1810" s="91">
        <f t="shared" si="198"/>
        <v>83.375477327526866</v>
      </c>
    </row>
    <row r="1811" spans="1:22" ht="16">
      <c r="A1811" s="35">
        <v>2019</v>
      </c>
      <c r="B1811" s="36">
        <v>43543</v>
      </c>
      <c r="C1811" s="38" t="s">
        <v>442</v>
      </c>
      <c r="D1811" s="38" t="s">
        <v>367</v>
      </c>
      <c r="E1811" s="12">
        <v>4</v>
      </c>
      <c r="F1811" s="37">
        <v>0.39861111111111103</v>
      </c>
      <c r="G1811" s="12">
        <v>30</v>
      </c>
      <c r="H1811" s="12" t="s">
        <v>233</v>
      </c>
      <c r="I1811" s="38" t="str">
        <f>VLOOKUP(H1811,'Species List'!A$2:J$202,2,0)</f>
        <v>Blackbar soldierfish</v>
      </c>
      <c r="J1811" s="38" t="str">
        <f>VLOOKUP(H1811,'Species List'!A$2:J$202,3,0)</f>
        <v xml:space="preserve">Myripristis jacobus </v>
      </c>
      <c r="K1811" s="38" t="str">
        <f>VLOOKUP(H1811,'Species List'!A$2:J$202,4,0)</f>
        <v>Holocentridae</v>
      </c>
      <c r="L1811" s="38" t="str">
        <f>VLOOKUP(H1811,'Species List'!A$2:J$202,5,0)</f>
        <v>Carnivore</v>
      </c>
      <c r="M1811" s="60">
        <v>14</v>
      </c>
      <c r="N1811" s="60">
        <v>1</v>
      </c>
      <c r="O1811" s="60"/>
      <c r="P1811" s="44">
        <f>VLOOKUP(H1811,'Species List'!A$2:J$202,6,0)</f>
        <v>1.2019999999999999E-2</v>
      </c>
      <c r="Q1811" s="44">
        <f>VLOOKUP(H1811,'Species List'!A$2:J$202,7,0)</f>
        <v>3.06</v>
      </c>
      <c r="R1811" s="44" t="str">
        <f>VLOOKUP(H1811,'Species List'!A$2:J$202,8,0)</f>
        <v>NA</v>
      </c>
      <c r="S1811" s="44" t="str">
        <f>VLOOKUP(H1811,'Species List'!A$2:J$202,9,0)</f>
        <v>NA</v>
      </c>
      <c r="T1811" s="44">
        <f t="shared" si="199"/>
        <v>38.64170287926558</v>
      </c>
      <c r="U1811" s="87" t="s">
        <v>450</v>
      </c>
      <c r="V1811" s="91">
        <f t="shared" si="198"/>
        <v>38.64170287926558</v>
      </c>
    </row>
    <row r="1812" spans="1:22" ht="16">
      <c r="A1812" s="35">
        <v>2019</v>
      </c>
      <c r="B1812" s="36">
        <v>43543</v>
      </c>
      <c r="C1812" s="38" t="s">
        <v>442</v>
      </c>
      <c r="D1812" s="38" t="s">
        <v>367</v>
      </c>
      <c r="E1812" s="12">
        <v>4</v>
      </c>
      <c r="F1812" s="37">
        <v>0.39861111111111103</v>
      </c>
      <c r="G1812" s="12">
        <v>30</v>
      </c>
      <c r="H1812" s="12" t="s">
        <v>256</v>
      </c>
      <c r="I1812" s="38" t="str">
        <f>VLOOKUP(H1812,'Species List'!A$2:J$202,2,0)</f>
        <v>Graysby</v>
      </c>
      <c r="J1812" s="38" t="str">
        <f>VLOOKUP(H1812,'Species List'!A$2:J$202,3,0)</f>
        <v>Cephalopholis cruentata</v>
      </c>
      <c r="K1812" s="38" t="str">
        <f>VLOOKUP(H1812,'Species List'!A$2:J$202,4,0)</f>
        <v>Serranidae</v>
      </c>
      <c r="L1812" s="38" t="str">
        <f>VLOOKUP(H1812,'Species List'!A$2:J$202,5,0)</f>
        <v>Carnivore</v>
      </c>
      <c r="M1812" s="60">
        <v>21</v>
      </c>
      <c r="N1812" s="60">
        <v>1</v>
      </c>
      <c r="O1812" s="60"/>
      <c r="P1812" s="44">
        <f>VLOOKUP(H1812,'Species List'!A$2:J$202,6,0)</f>
        <v>1.1220000000000001E-2</v>
      </c>
      <c r="Q1812" s="44">
        <f>VLOOKUP(H1812,'Species List'!A$2:J$202,7,0)</f>
        <v>3.07</v>
      </c>
      <c r="R1812" s="44" t="str">
        <f>VLOOKUP(H1812,'Species List'!A$2:J$202,8,0)</f>
        <v>NA</v>
      </c>
      <c r="S1812" s="44" t="str">
        <f>VLOOKUP(H1812,'Species List'!A$2:J$202,9,0)</f>
        <v>NA</v>
      </c>
      <c r="T1812" s="44">
        <f t="shared" si="199"/>
        <v>128.58967294987866</v>
      </c>
      <c r="U1812" s="87" t="s">
        <v>450</v>
      </c>
      <c r="V1812" s="91">
        <f t="shared" si="198"/>
        <v>128.58967294987866</v>
      </c>
    </row>
    <row r="1813" spans="1:22" ht="16">
      <c r="A1813" s="35">
        <v>2019</v>
      </c>
      <c r="B1813" s="36">
        <v>43543</v>
      </c>
      <c r="C1813" s="38" t="s">
        <v>442</v>
      </c>
      <c r="D1813" s="38" t="s">
        <v>367</v>
      </c>
      <c r="E1813" s="12">
        <v>4</v>
      </c>
      <c r="F1813" s="37">
        <v>0.39861111111111103</v>
      </c>
      <c r="G1813" s="12">
        <v>30</v>
      </c>
      <c r="H1813" s="12" t="s">
        <v>381</v>
      </c>
      <c r="I1813" s="38" t="str">
        <f>VLOOKUP(H1813,'Species List'!A$2:J$202,2,0)</f>
        <v>Longjaw squirrelfish</v>
      </c>
      <c r="J1813" s="38" t="str">
        <f>VLOOKUP(H1813,'Species List'!A$2:J$202,3,0)</f>
        <v>Neoniphon marianus</v>
      </c>
      <c r="K1813" s="38" t="str">
        <f>VLOOKUP(H1813,'Species List'!A$2:J$202,4,0)</f>
        <v>Holocentridae</v>
      </c>
      <c r="L1813" s="38" t="str">
        <f>VLOOKUP(H1813,'Species List'!A$2:J$202,5,0)</f>
        <v>Carnivore</v>
      </c>
      <c r="M1813" s="60">
        <v>14</v>
      </c>
      <c r="N1813" s="60">
        <v>1</v>
      </c>
      <c r="O1813" s="60"/>
      <c r="P1813" s="44">
        <f>VLOOKUP(H1813,'Species List'!A$2:J$202,6,0)</f>
        <v>1.549E-2</v>
      </c>
      <c r="Q1813" s="44">
        <f>VLOOKUP(H1813,'Species List'!A$2:J$202,7,0)</f>
        <v>2.98</v>
      </c>
      <c r="R1813" s="44" t="str">
        <f>VLOOKUP(H1813,'Species List'!A$2:J$202,8,0)</f>
        <v>NA</v>
      </c>
      <c r="S1813" s="44" t="str">
        <f>VLOOKUP(H1813,'Species List'!A$2:J$202,9,0)</f>
        <v>NA</v>
      </c>
      <c r="T1813" s="44">
        <f t="shared" si="199"/>
        <v>40.319298193647576</v>
      </c>
      <c r="U1813" s="87" t="s">
        <v>450</v>
      </c>
      <c r="V1813" s="91">
        <f t="shared" si="198"/>
        <v>40.319298193647576</v>
      </c>
    </row>
    <row r="1814" spans="1:22" ht="16">
      <c r="A1814" s="35">
        <v>2019</v>
      </c>
      <c r="B1814" s="36">
        <v>43543</v>
      </c>
      <c r="C1814" s="38" t="s">
        <v>442</v>
      </c>
      <c r="D1814" s="38" t="s">
        <v>367</v>
      </c>
      <c r="E1814" s="12">
        <v>4</v>
      </c>
      <c r="F1814" s="37">
        <v>0.39861111111111103</v>
      </c>
      <c r="G1814" s="12">
        <v>30</v>
      </c>
      <c r="H1814" s="12" t="s">
        <v>224</v>
      </c>
      <c r="I1814" s="38" t="str">
        <f>VLOOKUP(H1814,'Species List'!A$2:J$202,2,0)</f>
        <v>Banded Butterflyfish</v>
      </c>
      <c r="J1814" s="38" t="str">
        <f>VLOOKUP(H1814,'Species List'!A$2:J$202,3,0)</f>
        <v>Chaetodan striatus</v>
      </c>
      <c r="K1814" s="38" t="str">
        <f>VLOOKUP(H1814,'Species List'!A$2:J$202,4,0)</f>
        <v>Chaetodontidae</v>
      </c>
      <c r="L1814" s="38" t="str">
        <f>VLOOKUP(H1814,'Species List'!A$2:J$202,5,0)</f>
        <v>Carnivore</v>
      </c>
      <c r="M1814" s="60">
        <v>12</v>
      </c>
      <c r="N1814" s="60">
        <v>1</v>
      </c>
      <c r="O1814" s="60"/>
      <c r="P1814" s="44">
        <f>VLOOKUP(H1814,'Species List'!A$2:J$202,6,0)</f>
        <v>2.239E-2</v>
      </c>
      <c r="Q1814" s="44">
        <f>VLOOKUP(H1814,'Species List'!A$2:J$202,7,0)</f>
        <v>3.03</v>
      </c>
      <c r="R1814" s="44" t="str">
        <f>VLOOKUP(H1814,'Species List'!A$2:J$202,8,0)</f>
        <v>NA</v>
      </c>
      <c r="S1814" s="44" t="str">
        <f>VLOOKUP(H1814,'Species List'!A$2:J$202,9,0)</f>
        <v>NA</v>
      </c>
      <c r="T1814" s="44">
        <f t="shared" si="199"/>
        <v>41.684372588096089</v>
      </c>
      <c r="U1814" s="87" t="s">
        <v>450</v>
      </c>
      <c r="V1814" s="91">
        <f t="shared" si="198"/>
        <v>41.684372588096089</v>
      </c>
    </row>
    <row r="1815" spans="1:22" ht="16">
      <c r="A1815" s="35">
        <v>2019</v>
      </c>
      <c r="B1815" s="36">
        <v>43543</v>
      </c>
      <c r="C1815" s="38" t="s">
        <v>442</v>
      </c>
      <c r="D1815" s="38" t="s">
        <v>367</v>
      </c>
      <c r="E1815" s="12">
        <v>4</v>
      </c>
      <c r="F1815" s="37">
        <v>0.39861111111111103</v>
      </c>
      <c r="G1815" s="12">
        <v>30</v>
      </c>
      <c r="H1815" s="12" t="s">
        <v>238</v>
      </c>
      <c r="I1815" s="38" t="str">
        <f>VLOOKUP(H1815,'Species List'!A$2:J$202,2,0)</f>
        <v>Bluehead Wrasse</v>
      </c>
      <c r="J1815" s="38" t="str">
        <f>VLOOKUP(H1815,'Species List'!A$2:J$202,3,0)</f>
        <v>Thalassoma bifasciatum</v>
      </c>
      <c r="K1815" s="38" t="str">
        <f>VLOOKUP(H1815,'Species List'!A$2:J$202,4,0)</f>
        <v>Labridae</v>
      </c>
      <c r="L1815" s="38" t="str">
        <f>VLOOKUP(H1815,'Species List'!A$2:J$202,5,0)</f>
        <v>Carnivore</v>
      </c>
      <c r="M1815" s="60">
        <v>10</v>
      </c>
      <c r="N1815" s="60">
        <v>1</v>
      </c>
      <c r="O1815" s="60"/>
      <c r="P1815" s="44">
        <f>VLOOKUP(H1815,'Species List'!A$2:J$202,6,0)</f>
        <v>8.9099999999999995E-3</v>
      </c>
      <c r="Q1815" s="44">
        <f>VLOOKUP(H1815,'Species List'!A$2:J$202,7,0)</f>
        <v>3.01</v>
      </c>
      <c r="R1815" s="44" t="str">
        <f>VLOOKUP(H1815,'Species List'!A$2:J$202,8,0)</f>
        <v>NA</v>
      </c>
      <c r="S1815" s="44" t="str">
        <f>VLOOKUP(H1815,'Species List'!A$2:J$202,9,0)</f>
        <v>NA</v>
      </c>
      <c r="T1815" s="44">
        <f t="shared" si="199"/>
        <v>9.1175405612215243</v>
      </c>
      <c r="U1815" s="87" t="s">
        <v>450</v>
      </c>
      <c r="V1815" s="91">
        <f t="shared" si="198"/>
        <v>9.1175405612215243</v>
      </c>
    </row>
    <row r="1816" spans="1:22" ht="16">
      <c r="A1816" s="35">
        <v>2019</v>
      </c>
      <c r="B1816" s="36">
        <v>43543</v>
      </c>
      <c r="C1816" s="38" t="s">
        <v>442</v>
      </c>
      <c r="D1816" s="38" t="s">
        <v>367</v>
      </c>
      <c r="E1816" s="12">
        <v>4</v>
      </c>
      <c r="F1816" s="37">
        <v>0.39861111111111108</v>
      </c>
      <c r="G1816" s="12">
        <v>30</v>
      </c>
      <c r="H1816" s="12" t="s">
        <v>274</v>
      </c>
      <c r="I1816" s="38" t="str">
        <f>VLOOKUP(H1816,'Species List'!A$2:J$202,2,0)</f>
        <v>Princess Parrotfish</v>
      </c>
      <c r="J1816" s="38" t="str">
        <f>VLOOKUP(H1816,'Species List'!A$2:J$202,3,0)</f>
        <v>Scarus taeniopterus</v>
      </c>
      <c r="K1816" s="38" t="str">
        <f>VLOOKUP(H1816,'Species List'!A$2:J$202,4,0)</f>
        <v>Scaridae</v>
      </c>
      <c r="L1816" s="38" t="str">
        <f>VLOOKUP(H1816,'Species List'!A$2:J$202,5,0)</f>
        <v>Herbivore</v>
      </c>
      <c r="M1816" s="60">
        <v>18</v>
      </c>
      <c r="N1816" s="60">
        <v>1</v>
      </c>
      <c r="O1816" s="60" t="s">
        <v>369</v>
      </c>
      <c r="P1816" s="44">
        <f>VLOOKUP(H1816,'Species List'!A$2:J$202,6,0)</f>
        <v>3.3500000000000002E-2</v>
      </c>
      <c r="Q1816" s="44">
        <f>VLOOKUP(H1816,'Species List'!A$2:J$202,7,0)</f>
        <v>2.7086000000000001</v>
      </c>
      <c r="R1816" s="44">
        <f>VLOOKUP(H1816,'Species List'!A$2:J$202,8,0)</f>
        <v>-3.2256999999999998</v>
      </c>
      <c r="S1816" s="44">
        <f>VLOOKUP(H1816,'Species List'!A$2:J$202,9,0)</f>
        <v>2.3852000000000002</v>
      </c>
      <c r="T1816" s="44">
        <f t="shared" si="199"/>
        <v>84.154222975924739</v>
      </c>
      <c r="U1816" s="88">
        <f t="shared" ref="U1816:U1834" si="200">10^(R1816+(S1816*LOG(M1816*10)))</f>
        <v>142.42163893869329</v>
      </c>
      <c r="V1816" s="91">
        <f t="shared" ref="V1816:V1834" si="201">N1816*U1816</f>
        <v>142.42163893869329</v>
      </c>
    </row>
    <row r="1817" spans="1:22" ht="16">
      <c r="A1817" s="35">
        <v>2019</v>
      </c>
      <c r="B1817" s="36">
        <v>43543</v>
      </c>
      <c r="C1817" s="38" t="s">
        <v>442</v>
      </c>
      <c r="D1817" s="38" t="s">
        <v>367</v>
      </c>
      <c r="E1817" s="12">
        <v>4</v>
      </c>
      <c r="F1817" s="37">
        <v>0.39861111111111103</v>
      </c>
      <c r="G1817" s="12">
        <v>30</v>
      </c>
      <c r="H1817" s="12" t="s">
        <v>274</v>
      </c>
      <c r="I1817" s="38" t="str">
        <f>VLOOKUP(H1817,'Species List'!A$2:J$202,2,0)</f>
        <v>Princess Parrotfish</v>
      </c>
      <c r="J1817" s="38" t="str">
        <f>VLOOKUP(H1817,'Species List'!A$2:J$202,3,0)</f>
        <v>Scarus taeniopterus</v>
      </c>
      <c r="K1817" s="38" t="str">
        <f>VLOOKUP(H1817,'Species List'!A$2:J$202,4,0)</f>
        <v>Scaridae</v>
      </c>
      <c r="L1817" s="38" t="str">
        <f>VLOOKUP(H1817,'Species List'!A$2:J$202,5,0)</f>
        <v>Herbivore</v>
      </c>
      <c r="M1817" s="60">
        <v>20</v>
      </c>
      <c r="N1817" s="60">
        <v>1</v>
      </c>
      <c r="O1817" s="60" t="s">
        <v>369</v>
      </c>
      <c r="P1817" s="44">
        <f>VLOOKUP(H1817,'Species List'!A$2:J$202,6,0)</f>
        <v>3.3500000000000002E-2</v>
      </c>
      <c r="Q1817" s="44">
        <f>VLOOKUP(H1817,'Species List'!A$2:J$202,7,0)</f>
        <v>2.7086000000000001</v>
      </c>
      <c r="R1817" s="44">
        <f>VLOOKUP(H1817,'Species List'!A$2:J$202,8,0)</f>
        <v>-3.2256999999999998</v>
      </c>
      <c r="S1817" s="44">
        <f>VLOOKUP(H1817,'Species List'!A$2:J$202,9,0)</f>
        <v>2.3852000000000002</v>
      </c>
      <c r="T1817" s="44">
        <f t="shared" si="199"/>
        <v>111.94756544450011</v>
      </c>
      <c r="U1817" s="88">
        <f t="shared" si="200"/>
        <v>183.11197449783583</v>
      </c>
      <c r="V1817" s="91">
        <f t="shared" si="201"/>
        <v>183.11197449783583</v>
      </c>
    </row>
    <row r="1818" spans="1:22" ht="16">
      <c r="A1818" s="35">
        <v>2019</v>
      </c>
      <c r="B1818" s="36">
        <v>43543</v>
      </c>
      <c r="C1818" s="38" t="s">
        <v>442</v>
      </c>
      <c r="D1818" s="38" t="s">
        <v>367</v>
      </c>
      <c r="E1818" s="12">
        <v>4</v>
      </c>
      <c r="F1818" s="37">
        <v>0.39861111111111103</v>
      </c>
      <c r="G1818" s="12">
        <v>30</v>
      </c>
      <c r="H1818" s="12" t="s">
        <v>277</v>
      </c>
      <c r="I1818" s="38" t="str">
        <f>VLOOKUP(H1818,'Species List'!A$2:J$202,2,0)</f>
        <v>Queen Parrotfish</v>
      </c>
      <c r="J1818" s="38" t="str">
        <f>VLOOKUP(H1818,'Species List'!A$2:J$202,3,0)</f>
        <v>Scarus vetula</v>
      </c>
      <c r="K1818" s="38" t="str">
        <f>VLOOKUP(H1818,'Species List'!A$2:J$202,4,0)</f>
        <v>Scaridae</v>
      </c>
      <c r="L1818" s="38" t="str">
        <f>VLOOKUP(H1818,'Species List'!A$2:J$202,5,0)</f>
        <v>Herbivore</v>
      </c>
      <c r="M1818" s="60">
        <v>36</v>
      </c>
      <c r="N1818" s="60">
        <v>1</v>
      </c>
      <c r="O1818" s="60" t="s">
        <v>369</v>
      </c>
      <c r="P1818" s="44">
        <f>VLOOKUP(H1818,'Species List'!A$2:J$202,6,0)</f>
        <v>1.38E-2</v>
      </c>
      <c r="Q1818" s="44">
        <f>VLOOKUP(H1818,'Species List'!A$2:J$202,7,0)</f>
        <v>3.03</v>
      </c>
      <c r="R1818" s="44">
        <f>VLOOKUP(H1818,'Species List'!A$2:J$202,8,0)</f>
        <v>-5.0162000000000004</v>
      </c>
      <c r="S1818" s="44">
        <f>VLOOKUP(H1818,'Species List'!A$2:J$202,9,0)</f>
        <v>3.1109</v>
      </c>
      <c r="T1818" s="44">
        <f t="shared" si="199"/>
        <v>716.92820042135281</v>
      </c>
      <c r="U1818" s="88">
        <f t="shared" si="200"/>
        <v>863.378937475925</v>
      </c>
      <c r="V1818" s="91">
        <f t="shared" si="201"/>
        <v>863.378937475925</v>
      </c>
    </row>
    <row r="1819" spans="1:22" ht="16">
      <c r="A1819" s="35">
        <v>2019</v>
      </c>
      <c r="B1819" s="36">
        <v>43543</v>
      </c>
      <c r="C1819" s="38" t="s">
        <v>442</v>
      </c>
      <c r="D1819" s="38" t="s">
        <v>367</v>
      </c>
      <c r="E1819" s="12">
        <v>4</v>
      </c>
      <c r="F1819" s="37">
        <v>0.39861111111111103</v>
      </c>
      <c r="G1819" s="12">
        <v>30</v>
      </c>
      <c r="H1819" s="12" t="s">
        <v>280</v>
      </c>
      <c r="I1819" s="38" t="str">
        <f>VLOOKUP(H1819,'Species List'!A$2:J$202,2,0)</f>
        <v>Redband Parrotfish</v>
      </c>
      <c r="J1819" s="38" t="str">
        <f>VLOOKUP(H1819,'Species List'!A$2:J$202,3,0)</f>
        <v>Sparisoma aurofrenatum</v>
      </c>
      <c r="K1819" s="38" t="str">
        <f>VLOOKUP(H1819,'Species List'!A$2:J$202,4,0)</f>
        <v>Scaridae</v>
      </c>
      <c r="L1819" s="38" t="str">
        <f>VLOOKUP(H1819,'Species List'!A$2:J$202,5,0)</f>
        <v>Herbivore</v>
      </c>
      <c r="M1819" s="60">
        <v>19</v>
      </c>
      <c r="N1819" s="60">
        <v>1</v>
      </c>
      <c r="O1819" s="60" t="s">
        <v>369</v>
      </c>
      <c r="P1819" s="44">
        <f>VLOOKUP(H1819,'Species List'!A$2:J$202,6,0)</f>
        <v>1.072E-2</v>
      </c>
      <c r="Q1819" s="44">
        <f>VLOOKUP(H1819,'Species List'!A$2:J$202,7,0)</f>
        <v>3.12</v>
      </c>
      <c r="R1819" s="44">
        <f>VLOOKUP(H1819,'Species List'!A$2:J$202,8,0)</f>
        <v>-4.0781000000000001</v>
      </c>
      <c r="S1819" s="44">
        <f>VLOOKUP(H1819,'Species List'!A$2:J$202,9,0)</f>
        <v>2.7437999999999998</v>
      </c>
      <c r="T1819" s="44">
        <f t="shared" si="199"/>
        <v>104.69019779399261</v>
      </c>
      <c r="U1819" s="88">
        <f t="shared" si="200"/>
        <v>149.3977752647418</v>
      </c>
      <c r="V1819" s="91">
        <f t="shared" si="201"/>
        <v>149.3977752647418</v>
      </c>
    </row>
    <row r="1820" spans="1:22" ht="16">
      <c r="A1820" s="35">
        <v>2019</v>
      </c>
      <c r="B1820" s="36">
        <v>43543</v>
      </c>
      <c r="C1820" s="38" t="s">
        <v>442</v>
      </c>
      <c r="D1820" s="38" t="s">
        <v>367</v>
      </c>
      <c r="E1820" s="12">
        <v>4</v>
      </c>
      <c r="F1820" s="37">
        <v>0.39861111111111103</v>
      </c>
      <c r="G1820" s="12">
        <v>30</v>
      </c>
      <c r="H1820" s="12" t="s">
        <v>302</v>
      </c>
      <c r="I1820" s="38" t="str">
        <f>VLOOKUP(H1820,'Species List'!A$2:J$202,2,0)</f>
        <v>Stoplight Parrotfish</v>
      </c>
      <c r="J1820" s="38" t="str">
        <f>VLOOKUP(H1820,'Species List'!A$2:J$202,3,0)</f>
        <v>Sparisoma viride</v>
      </c>
      <c r="K1820" s="38" t="str">
        <f>VLOOKUP(H1820,'Species List'!A$2:J$202,4,0)</f>
        <v>Scaridae</v>
      </c>
      <c r="L1820" s="38" t="str">
        <f>VLOOKUP(H1820,'Species List'!A$2:J$202,5,0)</f>
        <v>Herbivore</v>
      </c>
      <c r="M1820" s="60">
        <v>8</v>
      </c>
      <c r="N1820" s="60">
        <v>1</v>
      </c>
      <c r="O1820" s="60" t="s">
        <v>375</v>
      </c>
      <c r="P1820" s="44">
        <f>VLOOKUP(H1820,'Species List'!A$2:J$202,6,0)</f>
        <v>1.38E-2</v>
      </c>
      <c r="Q1820" s="44">
        <f>VLOOKUP(H1820,'Species List'!A$2:J$202,7,0)</f>
        <v>3.04</v>
      </c>
      <c r="R1820" s="44">
        <f>VLOOKUP(H1820,'Species List'!A$2:J$202,8,0)</f>
        <v>-4.4317000000000002</v>
      </c>
      <c r="S1820" s="44">
        <f>VLOOKUP(H1820,'Species List'!A$2:J$202,9,0)</f>
        <v>2.9051</v>
      </c>
      <c r="T1820" s="44">
        <f t="shared" si="199"/>
        <v>7.6784338446641121</v>
      </c>
      <c r="U1820" s="88">
        <f t="shared" si="200"/>
        <v>12.501632299830902</v>
      </c>
      <c r="V1820" s="91">
        <f t="shared" si="201"/>
        <v>12.501632299830902</v>
      </c>
    </row>
    <row r="1821" spans="1:22" ht="16">
      <c r="A1821" s="35">
        <v>2019</v>
      </c>
      <c r="B1821" s="36">
        <v>43543</v>
      </c>
      <c r="C1821" s="38" t="s">
        <v>442</v>
      </c>
      <c r="D1821" s="38" t="s">
        <v>367</v>
      </c>
      <c r="E1821" s="12">
        <v>4</v>
      </c>
      <c r="F1821" s="37">
        <v>0.39861111111111103</v>
      </c>
      <c r="G1821" s="12">
        <v>30</v>
      </c>
      <c r="H1821" s="12" t="s">
        <v>302</v>
      </c>
      <c r="I1821" s="38" t="str">
        <f>VLOOKUP(H1821,'Species List'!A$2:J$202,2,0)</f>
        <v>Stoplight Parrotfish</v>
      </c>
      <c r="J1821" s="38" t="str">
        <f>VLOOKUP(H1821,'Species List'!A$2:J$202,3,0)</f>
        <v>Sparisoma viride</v>
      </c>
      <c r="K1821" s="38" t="str">
        <f>VLOOKUP(H1821,'Species List'!A$2:J$202,4,0)</f>
        <v>Scaridae</v>
      </c>
      <c r="L1821" s="38" t="str">
        <f>VLOOKUP(H1821,'Species List'!A$2:J$202,5,0)</f>
        <v>Herbivore</v>
      </c>
      <c r="M1821" s="60">
        <v>30</v>
      </c>
      <c r="N1821" s="60">
        <v>1</v>
      </c>
      <c r="O1821" s="60" t="s">
        <v>369</v>
      </c>
      <c r="P1821" s="44">
        <f>VLOOKUP(H1821,'Species List'!A$2:J$202,6,0)</f>
        <v>1.38E-2</v>
      </c>
      <c r="Q1821" s="44">
        <f>VLOOKUP(H1821,'Species List'!A$2:J$202,7,0)</f>
        <v>3.04</v>
      </c>
      <c r="R1821" s="44">
        <f>VLOOKUP(H1821,'Species List'!A$2:J$202,8,0)</f>
        <v>-4.4317000000000002</v>
      </c>
      <c r="S1821" s="44">
        <f>VLOOKUP(H1821,'Species List'!A$2:J$202,9,0)</f>
        <v>2.9051</v>
      </c>
      <c r="T1821" s="44">
        <f t="shared" si="199"/>
        <v>426.90151962585236</v>
      </c>
      <c r="U1821" s="88">
        <f t="shared" si="200"/>
        <v>581.54718397712224</v>
      </c>
      <c r="V1821" s="91">
        <f t="shared" si="201"/>
        <v>581.54718397712224</v>
      </c>
    </row>
    <row r="1822" spans="1:22" ht="16">
      <c r="A1822" s="35">
        <v>2019</v>
      </c>
      <c r="B1822" s="36">
        <v>43543</v>
      </c>
      <c r="C1822" s="38" t="s">
        <v>442</v>
      </c>
      <c r="D1822" s="38" t="s">
        <v>367</v>
      </c>
      <c r="E1822" s="12">
        <v>4</v>
      </c>
      <c r="F1822" s="37">
        <v>0.39861111111111103</v>
      </c>
      <c r="G1822" s="12">
        <v>30</v>
      </c>
      <c r="H1822" s="12" t="s">
        <v>302</v>
      </c>
      <c r="I1822" s="38" t="str">
        <f>VLOOKUP(H1822,'Species List'!A$2:J$202,2,0)</f>
        <v>Stoplight Parrotfish</v>
      </c>
      <c r="J1822" s="38" t="str">
        <f>VLOOKUP(H1822,'Species List'!A$2:J$202,3,0)</f>
        <v>Sparisoma viride</v>
      </c>
      <c r="K1822" s="38" t="str">
        <f>VLOOKUP(H1822,'Species List'!A$2:J$202,4,0)</f>
        <v>Scaridae</v>
      </c>
      <c r="L1822" s="38" t="str">
        <f>VLOOKUP(H1822,'Species List'!A$2:J$202,5,0)</f>
        <v>Herbivore</v>
      </c>
      <c r="M1822" s="60">
        <v>18</v>
      </c>
      <c r="N1822" s="60">
        <v>1</v>
      </c>
      <c r="O1822" s="60" t="s">
        <v>368</v>
      </c>
      <c r="P1822" s="44">
        <f>VLOOKUP(H1822,'Species List'!A$2:J$202,6,0)</f>
        <v>1.38E-2</v>
      </c>
      <c r="Q1822" s="44">
        <f>VLOOKUP(H1822,'Species List'!A$2:J$202,7,0)</f>
        <v>3.04</v>
      </c>
      <c r="R1822" s="44">
        <f>VLOOKUP(H1822,'Species List'!A$2:J$202,8,0)</f>
        <v>-4.4317000000000002</v>
      </c>
      <c r="S1822" s="44">
        <f>VLOOKUP(H1822,'Species List'!A$2:J$202,9,0)</f>
        <v>2.9051</v>
      </c>
      <c r="T1822" s="44">
        <f t="shared" si="199"/>
        <v>90.345703069474155</v>
      </c>
      <c r="U1822" s="88">
        <f t="shared" si="200"/>
        <v>131.85364940800787</v>
      </c>
      <c r="V1822" s="91">
        <f t="shared" si="201"/>
        <v>131.85364940800787</v>
      </c>
    </row>
    <row r="1823" spans="1:22" ht="16">
      <c r="A1823" s="35">
        <v>2019</v>
      </c>
      <c r="B1823" s="36">
        <v>43543</v>
      </c>
      <c r="C1823" s="38" t="s">
        <v>442</v>
      </c>
      <c r="D1823" s="38" t="s">
        <v>367</v>
      </c>
      <c r="E1823" s="12">
        <v>4</v>
      </c>
      <c r="F1823" s="37">
        <v>0.39861111111111103</v>
      </c>
      <c r="G1823" s="12">
        <v>30</v>
      </c>
      <c r="H1823" s="12" t="s">
        <v>302</v>
      </c>
      <c r="I1823" s="38" t="str">
        <f>VLOOKUP(H1823,'Species List'!A$2:J$202,2,0)</f>
        <v>Stoplight Parrotfish</v>
      </c>
      <c r="J1823" s="38" t="str">
        <f>VLOOKUP(H1823,'Species List'!A$2:J$202,3,0)</f>
        <v>Sparisoma viride</v>
      </c>
      <c r="K1823" s="38" t="str">
        <f>VLOOKUP(H1823,'Species List'!A$2:J$202,4,0)</f>
        <v>Scaridae</v>
      </c>
      <c r="L1823" s="38" t="str">
        <f>VLOOKUP(H1823,'Species List'!A$2:J$202,5,0)</f>
        <v>Herbivore</v>
      </c>
      <c r="M1823" s="60">
        <v>20</v>
      </c>
      <c r="N1823" s="60">
        <v>1</v>
      </c>
      <c r="O1823" s="60" t="s">
        <v>368</v>
      </c>
      <c r="P1823" s="44">
        <f>VLOOKUP(H1823,'Species List'!A$2:J$202,6,0)</f>
        <v>1.38E-2</v>
      </c>
      <c r="Q1823" s="44">
        <f>VLOOKUP(H1823,'Species List'!A$2:J$202,7,0)</f>
        <v>3.04</v>
      </c>
      <c r="R1823" s="44">
        <f>VLOOKUP(H1823,'Species List'!A$2:J$202,8,0)</f>
        <v>-4.4317000000000002</v>
      </c>
      <c r="S1823" s="44">
        <f>VLOOKUP(H1823,'Species List'!A$2:J$202,9,0)</f>
        <v>2.9051</v>
      </c>
      <c r="T1823" s="44">
        <f t="shared" si="199"/>
        <v>124.45440510662077</v>
      </c>
      <c r="U1823" s="88">
        <f t="shared" si="200"/>
        <v>179.06975540636282</v>
      </c>
      <c r="V1823" s="91">
        <f t="shared" si="201"/>
        <v>179.06975540636282</v>
      </c>
    </row>
    <row r="1824" spans="1:22" ht="16">
      <c r="A1824" s="35">
        <v>2019</v>
      </c>
      <c r="B1824" s="36">
        <v>43543</v>
      </c>
      <c r="C1824" s="38" t="s">
        <v>442</v>
      </c>
      <c r="D1824" s="38" t="s">
        <v>367</v>
      </c>
      <c r="E1824" s="12">
        <v>4</v>
      </c>
      <c r="F1824" s="37">
        <v>0.39861111111111103</v>
      </c>
      <c r="G1824" s="12">
        <v>30</v>
      </c>
      <c r="H1824" s="12" t="s">
        <v>274</v>
      </c>
      <c r="I1824" s="38" t="str">
        <f>VLOOKUP(H1824,'Species List'!A$2:J$202,2,0)</f>
        <v>Princess Parrotfish</v>
      </c>
      <c r="J1824" s="38" t="str">
        <f>VLOOKUP(H1824,'Species List'!A$2:J$202,3,0)</f>
        <v>Scarus taeniopterus</v>
      </c>
      <c r="K1824" s="38" t="str">
        <f>VLOOKUP(H1824,'Species List'!A$2:J$202,4,0)</f>
        <v>Scaridae</v>
      </c>
      <c r="L1824" s="38" t="str">
        <f>VLOOKUP(H1824,'Species List'!A$2:J$202,5,0)</f>
        <v>Herbivore</v>
      </c>
      <c r="M1824" s="60">
        <v>2</v>
      </c>
      <c r="N1824" s="60">
        <v>1</v>
      </c>
      <c r="O1824" s="60" t="s">
        <v>375</v>
      </c>
      <c r="P1824" s="44">
        <f>VLOOKUP(H1824,'Species List'!A$2:J$202,6,0)</f>
        <v>3.3500000000000002E-2</v>
      </c>
      <c r="Q1824" s="44">
        <f>VLOOKUP(H1824,'Species List'!A$2:J$202,7,0)</f>
        <v>2.7086000000000001</v>
      </c>
      <c r="R1824" s="44">
        <f>VLOOKUP(H1824,'Species List'!A$2:J$202,8,0)</f>
        <v>-3.2256999999999998</v>
      </c>
      <c r="S1824" s="44">
        <f>VLOOKUP(H1824,'Species List'!A$2:J$202,9,0)</f>
        <v>2.3852000000000002</v>
      </c>
      <c r="T1824" s="44">
        <f t="shared" si="199"/>
        <v>0.21898514404304498</v>
      </c>
      <c r="U1824" s="88">
        <f t="shared" si="200"/>
        <v>0.75425247798161132</v>
      </c>
      <c r="V1824" s="91">
        <f t="shared" si="201"/>
        <v>0.75425247798161132</v>
      </c>
    </row>
    <row r="1825" spans="1:22" ht="16">
      <c r="A1825" s="35">
        <v>2019</v>
      </c>
      <c r="B1825" s="36">
        <v>43543</v>
      </c>
      <c r="C1825" s="38" t="s">
        <v>442</v>
      </c>
      <c r="D1825" s="38" t="s">
        <v>367</v>
      </c>
      <c r="E1825" s="12">
        <v>4</v>
      </c>
      <c r="F1825" s="37">
        <v>0.39861111111111103</v>
      </c>
      <c r="G1825" s="12">
        <v>30</v>
      </c>
      <c r="H1825" s="12" t="s">
        <v>274</v>
      </c>
      <c r="I1825" s="38" t="str">
        <f>VLOOKUP(H1825,'Species List'!A$2:J$202,2,0)</f>
        <v>Princess Parrotfish</v>
      </c>
      <c r="J1825" s="38" t="str">
        <f>VLOOKUP(H1825,'Species List'!A$2:J$202,3,0)</f>
        <v>Scarus taeniopterus</v>
      </c>
      <c r="K1825" s="38" t="str">
        <f>VLOOKUP(H1825,'Species List'!A$2:J$202,4,0)</f>
        <v>Scaridae</v>
      </c>
      <c r="L1825" s="38" t="str">
        <f>VLOOKUP(H1825,'Species List'!A$2:J$202,5,0)</f>
        <v>Herbivore</v>
      </c>
      <c r="M1825" s="60">
        <v>3</v>
      </c>
      <c r="N1825" s="60">
        <v>1</v>
      </c>
      <c r="O1825" s="60" t="s">
        <v>375</v>
      </c>
      <c r="P1825" s="44">
        <f>VLOOKUP(H1825,'Species List'!A$2:J$202,6,0)</f>
        <v>3.3500000000000002E-2</v>
      </c>
      <c r="Q1825" s="44">
        <f>VLOOKUP(H1825,'Species List'!A$2:J$202,7,0)</f>
        <v>2.7086000000000001</v>
      </c>
      <c r="R1825" s="44">
        <f>VLOOKUP(H1825,'Species List'!A$2:J$202,8,0)</f>
        <v>-3.2256999999999998</v>
      </c>
      <c r="S1825" s="44">
        <f>VLOOKUP(H1825,'Species List'!A$2:J$202,9,0)</f>
        <v>2.3852000000000002</v>
      </c>
      <c r="T1825" s="44">
        <f t="shared" si="199"/>
        <v>0.65671273400963648</v>
      </c>
      <c r="U1825" s="88">
        <f t="shared" si="200"/>
        <v>1.9839449475553055</v>
      </c>
      <c r="V1825" s="91">
        <f t="shared" si="201"/>
        <v>1.9839449475553055</v>
      </c>
    </row>
    <row r="1826" spans="1:22" ht="16">
      <c r="A1826" s="35">
        <v>2019</v>
      </c>
      <c r="B1826" s="36">
        <v>43543</v>
      </c>
      <c r="C1826" s="38" t="s">
        <v>442</v>
      </c>
      <c r="D1826" s="38" t="s">
        <v>367</v>
      </c>
      <c r="E1826" s="12">
        <v>4</v>
      </c>
      <c r="F1826" s="37">
        <v>0.39861111111111103</v>
      </c>
      <c r="G1826" s="12">
        <v>30</v>
      </c>
      <c r="H1826" s="12" t="s">
        <v>274</v>
      </c>
      <c r="I1826" s="38" t="str">
        <f>VLOOKUP(H1826,'Species List'!A$2:J$202,2,0)</f>
        <v>Princess Parrotfish</v>
      </c>
      <c r="J1826" s="38" t="str">
        <f>VLOOKUP(H1826,'Species List'!A$2:J$202,3,0)</f>
        <v>Scarus taeniopterus</v>
      </c>
      <c r="K1826" s="38" t="str">
        <f>VLOOKUP(H1826,'Species List'!A$2:J$202,4,0)</f>
        <v>Scaridae</v>
      </c>
      <c r="L1826" s="38" t="str">
        <f>VLOOKUP(H1826,'Species List'!A$2:J$202,5,0)</f>
        <v>Herbivore</v>
      </c>
      <c r="M1826" s="60">
        <v>4</v>
      </c>
      <c r="N1826" s="60">
        <v>1</v>
      </c>
      <c r="O1826" s="60" t="s">
        <v>375</v>
      </c>
      <c r="P1826" s="44">
        <f>VLOOKUP(H1826,'Species List'!A$2:J$202,6,0)</f>
        <v>3.3500000000000002E-2</v>
      </c>
      <c r="Q1826" s="44">
        <f>VLOOKUP(H1826,'Species List'!A$2:J$202,7,0)</f>
        <v>2.7086000000000001</v>
      </c>
      <c r="R1826" s="44">
        <f>VLOOKUP(H1826,'Species List'!A$2:J$202,8,0)</f>
        <v>-3.2256999999999998</v>
      </c>
      <c r="S1826" s="44">
        <f>VLOOKUP(H1826,'Species List'!A$2:J$202,9,0)</f>
        <v>2.3852000000000002</v>
      </c>
      <c r="T1826" s="44">
        <f t="shared" si="199"/>
        <v>1.4314774122851688</v>
      </c>
      <c r="U1826" s="88">
        <f t="shared" si="200"/>
        <v>3.9403381302253098</v>
      </c>
      <c r="V1826" s="91">
        <f t="shared" si="201"/>
        <v>3.9403381302253098</v>
      </c>
    </row>
    <row r="1827" spans="1:22" ht="16">
      <c r="A1827" s="35">
        <v>2019</v>
      </c>
      <c r="B1827" s="36">
        <v>43543</v>
      </c>
      <c r="C1827" s="38" t="s">
        <v>442</v>
      </c>
      <c r="D1827" s="38" t="s">
        <v>367</v>
      </c>
      <c r="E1827" s="12">
        <v>4</v>
      </c>
      <c r="F1827" s="37">
        <v>0.39861111111111103</v>
      </c>
      <c r="G1827" s="12">
        <v>30</v>
      </c>
      <c r="H1827" s="12" t="s">
        <v>237</v>
      </c>
      <c r="I1827" s="38" t="str">
        <f>VLOOKUP(H1827,'Species List'!A$2:J$202,2,0)</f>
        <v>Blue Tang</v>
      </c>
      <c r="J1827" s="38" t="str">
        <f>VLOOKUP(H1827,'Species List'!A$2:J$202,3,0)</f>
        <v>Acanthurus coeruleus</v>
      </c>
      <c r="K1827" s="38" t="str">
        <f>VLOOKUP(H1827,'Species List'!A$2:J$202,4,0)</f>
        <v>Acanthuridae</v>
      </c>
      <c r="L1827" s="38" t="str">
        <f>VLOOKUP(H1827,'Species List'!A$2:J$202,5,0)</f>
        <v>Herbivore</v>
      </c>
      <c r="M1827" s="60">
        <v>16</v>
      </c>
      <c r="N1827" s="60">
        <v>1</v>
      </c>
      <c r="O1827" s="60"/>
      <c r="P1827" s="44">
        <f>VLOOKUP(H1827,'Species List'!A$2:J$202,6,0)</f>
        <v>2.512E-2</v>
      </c>
      <c r="Q1827" s="44">
        <f>VLOOKUP(H1827,'Species List'!A$2:J$202,7,0)</f>
        <v>2.96</v>
      </c>
      <c r="R1827" s="44">
        <f>VLOOKUP(H1827,'Species List'!A$2:J$202,8,0)</f>
        <v>-2.8241999999999998</v>
      </c>
      <c r="S1827" s="44">
        <f>VLOOKUP(H1827,'Species List'!A$2:J$202,9,0)</f>
        <v>2.2637999999999998</v>
      </c>
      <c r="T1827" s="44">
        <f t="shared" si="199"/>
        <v>92.090489985886919</v>
      </c>
      <c r="U1827" s="88">
        <f t="shared" si="200"/>
        <v>146.38171018501848</v>
      </c>
      <c r="V1827" s="91">
        <f t="shared" si="201"/>
        <v>146.38171018501848</v>
      </c>
    </row>
    <row r="1828" spans="1:22" ht="16">
      <c r="A1828" s="35">
        <v>2019</v>
      </c>
      <c r="B1828" s="36">
        <v>43543</v>
      </c>
      <c r="C1828" s="38" t="s">
        <v>442</v>
      </c>
      <c r="D1828" s="38" t="s">
        <v>367</v>
      </c>
      <c r="E1828" s="12">
        <v>4</v>
      </c>
      <c r="F1828" s="37">
        <v>0.39861111111111103</v>
      </c>
      <c r="G1828" s="12">
        <v>30</v>
      </c>
      <c r="H1828" s="12" t="s">
        <v>274</v>
      </c>
      <c r="I1828" s="38" t="str">
        <f>VLOOKUP(H1828,'Species List'!A$2:J$202,2,0)</f>
        <v>Princess Parrotfish</v>
      </c>
      <c r="J1828" s="38" t="str">
        <f>VLOOKUP(H1828,'Species List'!A$2:J$202,3,0)</f>
        <v>Scarus taeniopterus</v>
      </c>
      <c r="K1828" s="38" t="str">
        <f>VLOOKUP(H1828,'Species List'!A$2:J$202,4,0)</f>
        <v>Scaridae</v>
      </c>
      <c r="L1828" s="38" t="str">
        <f>VLOOKUP(H1828,'Species List'!A$2:J$202,5,0)</f>
        <v>Herbivore</v>
      </c>
      <c r="M1828" s="60">
        <v>19</v>
      </c>
      <c r="N1828" s="60">
        <v>1</v>
      </c>
      <c r="O1828" s="60" t="s">
        <v>368</v>
      </c>
      <c r="P1828" s="44">
        <f>VLOOKUP(H1828,'Species List'!A$2:J$202,6,0)</f>
        <v>3.3500000000000002E-2</v>
      </c>
      <c r="Q1828" s="44">
        <f>VLOOKUP(H1828,'Species List'!A$2:J$202,7,0)</f>
        <v>2.7086000000000001</v>
      </c>
      <c r="R1828" s="44">
        <f>VLOOKUP(H1828,'Species List'!A$2:J$202,8,0)</f>
        <v>-3.2256999999999998</v>
      </c>
      <c r="S1828" s="44">
        <f>VLOOKUP(H1828,'Species List'!A$2:J$202,9,0)</f>
        <v>2.3852000000000002</v>
      </c>
      <c r="T1828" s="44">
        <f t="shared" si="199"/>
        <v>97.426434846443598</v>
      </c>
      <c r="U1828" s="88">
        <f t="shared" si="200"/>
        <v>162.02539503890316</v>
      </c>
      <c r="V1828" s="91">
        <f t="shared" si="201"/>
        <v>162.02539503890316</v>
      </c>
    </row>
    <row r="1829" spans="1:22" ht="16">
      <c r="A1829" s="35">
        <v>2019</v>
      </c>
      <c r="B1829" s="36">
        <v>43543</v>
      </c>
      <c r="C1829" s="38" t="s">
        <v>442</v>
      </c>
      <c r="D1829" s="38" t="s">
        <v>367</v>
      </c>
      <c r="E1829" s="12">
        <v>4</v>
      </c>
      <c r="F1829" s="37">
        <v>0.39861111111111103</v>
      </c>
      <c r="G1829" s="12">
        <v>30</v>
      </c>
      <c r="H1829" s="12" t="s">
        <v>274</v>
      </c>
      <c r="I1829" s="38" t="str">
        <f>VLOOKUP(H1829,'Species List'!A$2:J$202,2,0)</f>
        <v>Princess Parrotfish</v>
      </c>
      <c r="J1829" s="38" t="str">
        <f>VLOOKUP(H1829,'Species List'!A$2:J$202,3,0)</f>
        <v>Scarus taeniopterus</v>
      </c>
      <c r="K1829" s="38" t="str">
        <f>VLOOKUP(H1829,'Species List'!A$2:J$202,4,0)</f>
        <v>Scaridae</v>
      </c>
      <c r="L1829" s="38" t="str">
        <f>VLOOKUP(H1829,'Species List'!A$2:J$202,5,0)</f>
        <v>Herbivore</v>
      </c>
      <c r="M1829" s="60">
        <v>13</v>
      </c>
      <c r="N1829" s="60">
        <v>2</v>
      </c>
      <c r="O1829" s="60" t="s">
        <v>368</v>
      </c>
      <c r="P1829" s="44">
        <f>VLOOKUP(H1829,'Species List'!A$2:J$202,6,0)</f>
        <v>3.3500000000000002E-2</v>
      </c>
      <c r="Q1829" s="44">
        <f>VLOOKUP(H1829,'Species List'!A$2:J$202,7,0)</f>
        <v>2.7086000000000001</v>
      </c>
      <c r="R1829" s="44">
        <f>VLOOKUP(H1829,'Species List'!A$2:J$202,8,0)</f>
        <v>-3.2256999999999998</v>
      </c>
      <c r="S1829" s="44">
        <f>VLOOKUP(H1829,'Species List'!A$2:J$202,9,0)</f>
        <v>2.3852000000000002</v>
      </c>
      <c r="T1829" s="44">
        <f t="shared" si="199"/>
        <v>34.855536441080481</v>
      </c>
      <c r="U1829" s="88">
        <f t="shared" si="200"/>
        <v>65.535660968650873</v>
      </c>
      <c r="V1829" s="91">
        <f t="shared" si="201"/>
        <v>131.07132193730175</v>
      </c>
    </row>
    <row r="1830" spans="1:22" ht="16">
      <c r="A1830" s="35">
        <v>2019</v>
      </c>
      <c r="B1830" s="36">
        <v>43543</v>
      </c>
      <c r="C1830" s="38" t="s">
        <v>442</v>
      </c>
      <c r="D1830" s="38" t="s">
        <v>367</v>
      </c>
      <c r="E1830" s="12">
        <v>4</v>
      </c>
      <c r="F1830" s="37">
        <v>0.39861111111111103</v>
      </c>
      <c r="G1830" s="12">
        <v>30</v>
      </c>
      <c r="H1830" s="12" t="s">
        <v>274</v>
      </c>
      <c r="I1830" s="38" t="str">
        <f>VLOOKUP(H1830,'Species List'!A$2:J$202,2,0)</f>
        <v>Princess Parrotfish</v>
      </c>
      <c r="J1830" s="38" t="str">
        <f>VLOOKUP(H1830,'Species List'!A$2:J$202,3,0)</f>
        <v>Scarus taeniopterus</v>
      </c>
      <c r="K1830" s="38" t="str">
        <f>VLOOKUP(H1830,'Species List'!A$2:J$202,4,0)</f>
        <v>Scaridae</v>
      </c>
      <c r="L1830" s="38" t="str">
        <f>VLOOKUP(H1830,'Species List'!A$2:J$202,5,0)</f>
        <v>Herbivore</v>
      </c>
      <c r="M1830" s="60">
        <v>10</v>
      </c>
      <c r="N1830" s="60">
        <v>1</v>
      </c>
      <c r="O1830" s="60" t="s">
        <v>368</v>
      </c>
      <c r="P1830" s="44">
        <f>VLOOKUP(H1830,'Species List'!A$2:J$202,6,0)</f>
        <v>3.3500000000000002E-2</v>
      </c>
      <c r="Q1830" s="44">
        <f>VLOOKUP(H1830,'Species List'!A$2:J$202,7,0)</f>
        <v>2.7086000000000001</v>
      </c>
      <c r="R1830" s="44">
        <f>VLOOKUP(H1830,'Species List'!A$2:J$202,8,0)</f>
        <v>-3.2256999999999998</v>
      </c>
      <c r="S1830" s="44">
        <f>VLOOKUP(H1830,'Species List'!A$2:J$202,9,0)</f>
        <v>2.3852000000000002</v>
      </c>
      <c r="T1830" s="44">
        <f t="shared" si="199"/>
        <v>17.125560999944316</v>
      </c>
      <c r="U1830" s="88">
        <f t="shared" si="200"/>
        <v>35.050966680669347</v>
      </c>
      <c r="V1830" s="91">
        <f t="shared" si="201"/>
        <v>35.050966680669347</v>
      </c>
    </row>
    <row r="1831" spans="1:22" ht="16">
      <c r="A1831" s="35">
        <v>2019</v>
      </c>
      <c r="B1831" s="36">
        <v>43543</v>
      </c>
      <c r="C1831" s="38" t="s">
        <v>442</v>
      </c>
      <c r="D1831" s="38" t="s">
        <v>367</v>
      </c>
      <c r="E1831" s="12">
        <v>4</v>
      </c>
      <c r="F1831" s="37">
        <v>0.39861111111111103</v>
      </c>
      <c r="G1831" s="12">
        <v>30</v>
      </c>
      <c r="H1831" s="12" t="s">
        <v>237</v>
      </c>
      <c r="I1831" s="38" t="str">
        <f>VLOOKUP(H1831,'Species List'!A$2:J$202,2,0)</f>
        <v>Blue Tang</v>
      </c>
      <c r="J1831" s="38" t="str">
        <f>VLOOKUP(H1831,'Species List'!A$2:J$202,3,0)</f>
        <v>Acanthurus coeruleus</v>
      </c>
      <c r="K1831" s="38" t="str">
        <f>VLOOKUP(H1831,'Species List'!A$2:J$202,4,0)</f>
        <v>Acanthuridae</v>
      </c>
      <c r="L1831" s="38" t="str">
        <f>VLOOKUP(H1831,'Species List'!A$2:J$202,5,0)</f>
        <v>Herbivore</v>
      </c>
      <c r="M1831" s="60">
        <v>17</v>
      </c>
      <c r="N1831" s="60">
        <v>1</v>
      </c>
      <c r="O1831" s="60"/>
      <c r="P1831" s="44">
        <f>VLOOKUP(H1831,'Species List'!A$2:J$202,6,0)</f>
        <v>2.512E-2</v>
      </c>
      <c r="Q1831" s="44">
        <f>VLOOKUP(H1831,'Species List'!A$2:J$202,7,0)</f>
        <v>2.96</v>
      </c>
      <c r="R1831" s="44">
        <f>VLOOKUP(H1831,'Species List'!A$2:J$202,8,0)</f>
        <v>-2.8241999999999998</v>
      </c>
      <c r="S1831" s="44">
        <f>VLOOKUP(H1831,'Species List'!A$2:J$202,9,0)</f>
        <v>2.2637999999999998</v>
      </c>
      <c r="T1831" s="44">
        <f t="shared" si="199"/>
        <v>110.19158812752735</v>
      </c>
      <c r="U1831" s="88">
        <f t="shared" si="200"/>
        <v>167.91529942216221</v>
      </c>
      <c r="V1831" s="91">
        <f t="shared" si="201"/>
        <v>167.91529942216221</v>
      </c>
    </row>
    <row r="1832" spans="1:22" ht="16">
      <c r="A1832" s="35">
        <v>2019</v>
      </c>
      <c r="B1832" s="36">
        <v>43543</v>
      </c>
      <c r="C1832" s="38" t="s">
        <v>442</v>
      </c>
      <c r="D1832" s="38" t="s">
        <v>367</v>
      </c>
      <c r="E1832" s="12">
        <v>4</v>
      </c>
      <c r="F1832" s="37">
        <v>0.39861111111111103</v>
      </c>
      <c r="G1832" s="12">
        <v>30</v>
      </c>
      <c r="H1832" s="12" t="s">
        <v>302</v>
      </c>
      <c r="I1832" s="38" t="str">
        <f>VLOOKUP(H1832,'Species List'!A$2:J$202,2,0)</f>
        <v>Stoplight Parrotfish</v>
      </c>
      <c r="J1832" s="38" t="str">
        <f>VLOOKUP(H1832,'Species List'!A$2:J$202,3,0)</f>
        <v>Sparisoma viride</v>
      </c>
      <c r="K1832" s="38" t="str">
        <f>VLOOKUP(H1832,'Species List'!A$2:J$202,4,0)</f>
        <v>Scaridae</v>
      </c>
      <c r="L1832" s="38" t="str">
        <f>VLOOKUP(H1832,'Species List'!A$2:J$202,5,0)</f>
        <v>Herbivore</v>
      </c>
      <c r="M1832" s="60">
        <v>14</v>
      </c>
      <c r="N1832" s="60">
        <v>1</v>
      </c>
      <c r="O1832" s="60" t="s">
        <v>414</v>
      </c>
      <c r="P1832" s="44">
        <f>VLOOKUP(H1832,'Species List'!A$2:J$202,6,0)</f>
        <v>1.38E-2</v>
      </c>
      <c r="Q1832" s="44">
        <f>VLOOKUP(H1832,'Species List'!A$2:J$202,7,0)</f>
        <v>3.04</v>
      </c>
      <c r="R1832" s="44">
        <f>VLOOKUP(H1832,'Species List'!A$2:J$202,8,0)</f>
        <v>-4.4317000000000002</v>
      </c>
      <c r="S1832" s="44">
        <f>VLOOKUP(H1832,'Species List'!A$2:J$202,9,0)</f>
        <v>2.9051</v>
      </c>
      <c r="T1832" s="44">
        <f t="shared" si="199"/>
        <v>42.083157245422122</v>
      </c>
      <c r="U1832" s="88">
        <f t="shared" si="200"/>
        <v>63.535515280093612</v>
      </c>
      <c r="V1832" s="91">
        <f t="shared" si="201"/>
        <v>63.535515280093612</v>
      </c>
    </row>
    <row r="1833" spans="1:22" ht="16">
      <c r="A1833" s="35">
        <v>2019</v>
      </c>
      <c r="B1833" s="36">
        <v>43543</v>
      </c>
      <c r="C1833" s="38" t="s">
        <v>442</v>
      </c>
      <c r="D1833" s="38" t="s">
        <v>367</v>
      </c>
      <c r="E1833" s="12">
        <v>4</v>
      </c>
      <c r="F1833" s="37">
        <v>0.39861111111111103</v>
      </c>
      <c r="G1833" s="12">
        <v>30</v>
      </c>
      <c r="H1833" s="12" t="s">
        <v>302</v>
      </c>
      <c r="I1833" s="38" t="str">
        <f>VLOOKUP(H1833,'Species List'!A$2:J$202,2,0)</f>
        <v>Stoplight Parrotfish</v>
      </c>
      <c r="J1833" s="38" t="str">
        <f>VLOOKUP(H1833,'Species List'!A$2:J$202,3,0)</f>
        <v>Sparisoma viride</v>
      </c>
      <c r="K1833" s="38" t="str">
        <f>VLOOKUP(H1833,'Species List'!A$2:J$202,4,0)</f>
        <v>Scaridae</v>
      </c>
      <c r="L1833" s="38" t="str">
        <f>VLOOKUP(H1833,'Species List'!A$2:J$202,5,0)</f>
        <v>Herbivore</v>
      </c>
      <c r="M1833" s="60">
        <v>20</v>
      </c>
      <c r="N1833" s="60">
        <v>1</v>
      </c>
      <c r="O1833" s="60" t="s">
        <v>368</v>
      </c>
      <c r="P1833" s="44">
        <f>VLOOKUP(H1833,'Species List'!A$2:J$202,6,0)</f>
        <v>1.38E-2</v>
      </c>
      <c r="Q1833" s="44">
        <f>VLOOKUP(H1833,'Species List'!A$2:J$202,7,0)</f>
        <v>3.04</v>
      </c>
      <c r="R1833" s="44">
        <f>VLOOKUP(H1833,'Species List'!A$2:J$202,8,0)</f>
        <v>-4.4317000000000002</v>
      </c>
      <c r="S1833" s="44">
        <f>VLOOKUP(H1833,'Species List'!A$2:J$202,9,0)</f>
        <v>2.9051</v>
      </c>
      <c r="T1833" s="44">
        <f t="shared" si="199"/>
        <v>124.45440510662077</v>
      </c>
      <c r="U1833" s="88">
        <f t="shared" si="200"/>
        <v>179.06975540636282</v>
      </c>
      <c r="V1833" s="91">
        <f t="shared" si="201"/>
        <v>179.06975540636282</v>
      </c>
    </row>
    <row r="1834" spans="1:22" ht="16">
      <c r="A1834" s="35">
        <v>2019</v>
      </c>
      <c r="B1834" s="36">
        <v>43543</v>
      </c>
      <c r="C1834" s="38" t="s">
        <v>442</v>
      </c>
      <c r="D1834" s="38" t="s">
        <v>367</v>
      </c>
      <c r="E1834" s="12">
        <v>4</v>
      </c>
      <c r="F1834" s="37">
        <v>0.39861111111111103</v>
      </c>
      <c r="G1834" s="12">
        <v>30</v>
      </c>
      <c r="H1834" s="12" t="s">
        <v>302</v>
      </c>
      <c r="I1834" s="38" t="str">
        <f>VLOOKUP(H1834,'Species List'!A$2:J$202,2,0)</f>
        <v>Stoplight Parrotfish</v>
      </c>
      <c r="J1834" s="38" t="str">
        <f>VLOOKUP(H1834,'Species List'!A$2:J$202,3,0)</f>
        <v>Sparisoma viride</v>
      </c>
      <c r="K1834" s="38" t="str">
        <f>VLOOKUP(H1834,'Species List'!A$2:J$202,4,0)</f>
        <v>Scaridae</v>
      </c>
      <c r="L1834" s="38" t="str">
        <f>VLOOKUP(H1834,'Species List'!A$2:J$202,5,0)</f>
        <v>Herbivore</v>
      </c>
      <c r="M1834" s="60">
        <v>22</v>
      </c>
      <c r="N1834" s="60">
        <v>1</v>
      </c>
      <c r="O1834" s="60" t="s">
        <v>368</v>
      </c>
      <c r="P1834" s="44">
        <f>VLOOKUP(H1834,'Species List'!A$2:J$202,6,0)</f>
        <v>1.38E-2</v>
      </c>
      <c r="Q1834" s="44">
        <f>VLOOKUP(H1834,'Species List'!A$2:J$202,7,0)</f>
        <v>3.04</v>
      </c>
      <c r="R1834" s="44">
        <f>VLOOKUP(H1834,'Species List'!A$2:J$202,8,0)</f>
        <v>-4.4317000000000002</v>
      </c>
      <c r="S1834" s="44">
        <f>VLOOKUP(H1834,'Species List'!A$2:J$202,9,0)</f>
        <v>2.9051</v>
      </c>
      <c r="T1834" s="44">
        <f t="shared" si="199"/>
        <v>166.28153926206005</v>
      </c>
      <c r="U1834" s="88">
        <f t="shared" si="200"/>
        <v>236.19577785013334</v>
      </c>
      <c r="V1834" s="91">
        <f t="shared" si="201"/>
        <v>236.19577785013334</v>
      </c>
    </row>
    <row r="1835" spans="1:22" ht="16">
      <c r="A1835" s="35">
        <v>2019</v>
      </c>
      <c r="B1835" s="36">
        <v>43543</v>
      </c>
      <c r="C1835" s="38" t="s">
        <v>442</v>
      </c>
      <c r="D1835" s="38" t="s">
        <v>367</v>
      </c>
      <c r="E1835" s="12">
        <v>4</v>
      </c>
      <c r="F1835" s="37">
        <v>0.39861111111111103</v>
      </c>
      <c r="G1835" s="12">
        <v>30</v>
      </c>
      <c r="H1835" s="12" t="s">
        <v>229</v>
      </c>
      <c r="I1835" s="38" t="str">
        <f>VLOOKUP(H1835,'Species List'!A$2:J$202,2,0)</f>
        <v>Bermuda Chub</v>
      </c>
      <c r="J1835" s="38" t="str">
        <f>VLOOKUP(H1835,'Species List'!A$2:J$202,3,0)</f>
        <v>Kyphosus sectatrix</v>
      </c>
      <c r="K1835" s="38" t="str">
        <f>VLOOKUP(H1835,'Species List'!A$2:J$202,4,0)</f>
        <v>Kyphosidae</v>
      </c>
      <c r="L1835" s="38" t="str">
        <f>VLOOKUP(H1835,'Species List'!A$2:J$202,5,0)</f>
        <v>Omnivore</v>
      </c>
      <c r="M1835" s="60">
        <v>21</v>
      </c>
      <c r="N1835" s="60">
        <v>2</v>
      </c>
      <c r="O1835" s="60"/>
      <c r="P1835" s="44">
        <f>VLOOKUP(H1835,'Species List'!A$2:J$202,6,0)</f>
        <v>1.2019999999999999E-2</v>
      </c>
      <c r="Q1835" s="44">
        <f>VLOOKUP(H1835,'Species List'!A$2:J$202,7,0)</f>
        <v>3.02</v>
      </c>
      <c r="R1835" s="44" t="str">
        <f>VLOOKUP(H1835,'Species List'!A$2:J$202,8,0)</f>
        <v>NA</v>
      </c>
      <c r="S1835" s="44" t="str">
        <f>VLOOKUP(H1835,'Species List'!A$2:J$202,9,0)</f>
        <v>NA</v>
      </c>
      <c r="T1835" s="44">
        <f t="shared" si="199"/>
        <v>118.30599098972132</v>
      </c>
      <c r="U1835" s="87" t="s">
        <v>450</v>
      </c>
      <c r="V1835" s="91">
        <f t="shared" ref="V1835:V1855" si="202">N1835*T1835</f>
        <v>236.61198197944265</v>
      </c>
    </row>
    <row r="1836" spans="1:22" ht="16">
      <c r="A1836" s="35">
        <v>2019</v>
      </c>
      <c r="B1836" s="36">
        <v>43543</v>
      </c>
      <c r="C1836" s="38" t="s">
        <v>442</v>
      </c>
      <c r="D1836" s="38" t="s">
        <v>367</v>
      </c>
      <c r="E1836" s="12">
        <v>4</v>
      </c>
      <c r="F1836" s="37">
        <v>0.39861111111111103</v>
      </c>
      <c r="G1836" s="12">
        <v>30</v>
      </c>
      <c r="H1836" s="12" t="s">
        <v>287</v>
      </c>
      <c r="I1836" s="38" t="str">
        <f>VLOOKUP(H1836,'Species List'!A$2:J$202,2,0)</f>
        <v>Scrawled Filefish</v>
      </c>
      <c r="J1836" s="38" t="str">
        <f>VLOOKUP(H1836,'Species List'!A$2:J$202,3,0)</f>
        <v>Aluterus scriptus</v>
      </c>
      <c r="K1836" s="38" t="str">
        <f>VLOOKUP(H1836,'Species List'!A$2:J$202,4,0)</f>
        <v>Monacanthidae</v>
      </c>
      <c r="L1836" s="38" t="str">
        <f>VLOOKUP(H1836,'Species List'!A$2:J$202,5,0)</f>
        <v>Omnivore</v>
      </c>
      <c r="M1836" s="60">
        <v>30</v>
      </c>
      <c r="N1836" s="60">
        <v>1</v>
      </c>
      <c r="O1836" s="60"/>
      <c r="P1836" s="44">
        <f>VLOOKUP(H1836,'Species List'!A$2:J$202,6,0)</f>
        <v>0.82299999999999995</v>
      </c>
      <c r="Q1836" s="44">
        <f>VLOOKUP(H1836,'Species List'!A$2:J$202,7,0)</f>
        <v>1.8136000000000001</v>
      </c>
      <c r="R1836" s="44" t="str">
        <f>VLOOKUP(H1836,'Species List'!A$2:J$202,8,0)</f>
        <v>NA</v>
      </c>
      <c r="S1836" s="44" t="str">
        <f>VLOOKUP(H1836,'Species List'!A$2:J$202,9,0)</f>
        <v>NA</v>
      </c>
      <c r="T1836" s="44">
        <f t="shared" si="199"/>
        <v>392.92253994947214</v>
      </c>
      <c r="U1836" s="87" t="s">
        <v>450</v>
      </c>
      <c r="V1836" s="91">
        <f t="shared" si="202"/>
        <v>392.92253994947214</v>
      </c>
    </row>
    <row r="1837" spans="1:22" ht="16">
      <c r="A1837" s="35">
        <v>2019</v>
      </c>
      <c r="B1837" s="36">
        <v>43543</v>
      </c>
      <c r="C1837" s="38" t="s">
        <v>442</v>
      </c>
      <c r="D1837" s="38" t="s">
        <v>367</v>
      </c>
      <c r="E1837" s="12">
        <v>4</v>
      </c>
      <c r="F1837" s="37">
        <v>0.39861111111111103</v>
      </c>
      <c r="G1837" s="12">
        <v>30</v>
      </c>
      <c r="H1837" s="12" t="s">
        <v>231</v>
      </c>
      <c r="I1837" s="38" t="str">
        <f>VLOOKUP(H1837,'Species List'!A$2:J$202,2,0)</f>
        <v>Black Durgon</v>
      </c>
      <c r="J1837" s="38" t="str">
        <f>VLOOKUP(H1837,'Species List'!A$2:J$202,3,0)</f>
        <v>Melichthys niger</v>
      </c>
      <c r="K1837" s="38" t="str">
        <f>VLOOKUP(H1837,'Species List'!A$2:J$202,4,0)</f>
        <v>Balistidae</v>
      </c>
      <c r="L1837" s="38" t="str">
        <f>VLOOKUP(H1837,'Species List'!A$2:J$202,5,0)</f>
        <v>Omnivore</v>
      </c>
      <c r="M1837" s="60">
        <v>21</v>
      </c>
      <c r="N1837" s="60">
        <v>1</v>
      </c>
      <c r="O1837" s="60"/>
      <c r="P1837" s="44">
        <f>VLOOKUP(H1837,'Species List'!A$2:J$202,6,0)</f>
        <v>2.3439999999999999E-2</v>
      </c>
      <c r="Q1837" s="44">
        <f>VLOOKUP(H1837,'Species List'!A$2:J$202,7,0)</f>
        <v>2.95</v>
      </c>
      <c r="R1837" s="44" t="str">
        <f>VLOOKUP(H1837,'Species List'!A$2:J$202,8,0)</f>
        <v>NA</v>
      </c>
      <c r="S1837" s="44" t="str">
        <f>VLOOKUP(H1837,'Species List'!A$2:J$202,9,0)</f>
        <v>NA</v>
      </c>
      <c r="T1837" s="44">
        <f t="shared" si="199"/>
        <v>186.42516099314153</v>
      </c>
      <c r="U1837" s="87" t="s">
        <v>450</v>
      </c>
      <c r="V1837" s="91">
        <f t="shared" si="202"/>
        <v>186.42516099314153</v>
      </c>
    </row>
    <row r="1838" spans="1:22" ht="16">
      <c r="A1838" s="35">
        <v>2019</v>
      </c>
      <c r="B1838" s="36">
        <v>43543</v>
      </c>
      <c r="C1838" s="38" t="s">
        <v>442</v>
      </c>
      <c r="D1838" s="38" t="s">
        <v>367</v>
      </c>
      <c r="E1838" s="12">
        <v>4</v>
      </c>
      <c r="F1838" s="37">
        <v>0.39861111111111103</v>
      </c>
      <c r="G1838" s="12">
        <v>30</v>
      </c>
      <c r="H1838" s="12" t="s">
        <v>242</v>
      </c>
      <c r="I1838" s="38" t="str">
        <f>VLOOKUP(H1838,'Species List'!A$2:J$202,2,0)</f>
        <v xml:space="preserve">Sharp-nose puffer </v>
      </c>
      <c r="J1838" s="38" t="str">
        <f>VLOOKUP(H1838,'Species List'!A$2:J$202,3,0)</f>
        <v>Canthigaster rostrata</v>
      </c>
      <c r="K1838" s="38" t="str">
        <f>VLOOKUP(H1838,'Species List'!A$2:J$202,4,0)</f>
        <v>Tetraodontidae</v>
      </c>
      <c r="L1838" s="38" t="str">
        <f>VLOOKUP(H1838,'Species List'!A$2:J$202,5,0)</f>
        <v>Omnivore</v>
      </c>
      <c r="M1838" s="60">
        <v>5</v>
      </c>
      <c r="N1838" s="60">
        <v>1</v>
      </c>
      <c r="O1838" s="60"/>
      <c r="P1838" s="44">
        <f>VLOOKUP(H1838,'Species List'!A$2:J$202,6,0)</f>
        <v>2.239E-2</v>
      </c>
      <c r="Q1838" s="44">
        <f>VLOOKUP(H1838,'Species List'!A$2:J$202,7,0)</f>
        <v>2.96</v>
      </c>
      <c r="R1838" s="44" t="str">
        <f>VLOOKUP(H1838,'Species List'!A$2:J$202,8,0)</f>
        <v>NA</v>
      </c>
      <c r="S1838" s="44" t="str">
        <f>VLOOKUP(H1838,'Species List'!A$2:J$202,9,0)</f>
        <v>NA</v>
      </c>
      <c r="T1838" s="44">
        <f t="shared" si="199"/>
        <v>2.6242506075131411</v>
      </c>
      <c r="U1838" s="87" t="s">
        <v>450</v>
      </c>
      <c r="V1838" s="91">
        <f t="shared" si="202"/>
        <v>2.6242506075131411</v>
      </c>
    </row>
    <row r="1839" spans="1:22" ht="16">
      <c r="A1839" s="35">
        <v>2019</v>
      </c>
      <c r="B1839" s="36">
        <v>43543</v>
      </c>
      <c r="C1839" s="38" t="s">
        <v>442</v>
      </c>
      <c r="D1839" s="38" t="s">
        <v>367</v>
      </c>
      <c r="E1839" s="12">
        <v>5</v>
      </c>
      <c r="F1839" s="37">
        <v>0.405555555555556</v>
      </c>
      <c r="G1839" s="12">
        <v>32</v>
      </c>
      <c r="H1839" s="12" t="s">
        <v>313</v>
      </c>
      <c r="I1839" s="38" t="str">
        <f>VLOOKUP(H1839,'Species List'!A$2:J$202,2,0)</f>
        <v>Yellowtail Snapper</v>
      </c>
      <c r="J1839" s="38" t="str">
        <f>VLOOKUP(H1839,'Species List'!A$2:J$202,3,0)</f>
        <v>Ocyurus chrysurus</v>
      </c>
      <c r="K1839" s="38" t="str">
        <f>VLOOKUP(H1839,'Species List'!A$2:J$202,4,0)</f>
        <v>Lutjanidae</v>
      </c>
      <c r="L1839" s="38" t="str">
        <f>VLOOKUP(H1839,'Species List'!A$2:J$202,5,0)</f>
        <v>Carnivore</v>
      </c>
      <c r="M1839" s="60">
        <v>23</v>
      </c>
      <c r="N1839" s="60">
        <v>1</v>
      </c>
      <c r="O1839" s="60"/>
      <c r="P1839" s="44">
        <f>VLOOKUP(H1839,'Species List'!A$2:J$202,6,0)</f>
        <v>1.4789999999999999E-2</v>
      </c>
      <c r="Q1839" s="44">
        <f>VLOOKUP(H1839,'Species List'!A$2:J$202,7,0)</f>
        <v>2.95</v>
      </c>
      <c r="R1839" s="44" t="str">
        <f>VLOOKUP(H1839,'Species List'!A$2:J$202,8,0)</f>
        <v>NA</v>
      </c>
      <c r="S1839" s="44" t="str">
        <f>VLOOKUP(H1839,'Species List'!A$2:J$202,9,0)</f>
        <v>NA</v>
      </c>
      <c r="T1839" s="44">
        <f t="shared" si="199"/>
        <v>153.8385898245711</v>
      </c>
      <c r="U1839" s="87" t="s">
        <v>450</v>
      </c>
      <c r="V1839" s="91">
        <f t="shared" si="202"/>
        <v>153.8385898245711</v>
      </c>
    </row>
    <row r="1840" spans="1:22" ht="16">
      <c r="A1840" s="35">
        <v>2019</v>
      </c>
      <c r="B1840" s="36">
        <v>43543</v>
      </c>
      <c r="C1840" s="38" t="s">
        <v>442</v>
      </c>
      <c r="D1840" s="38" t="s">
        <v>367</v>
      </c>
      <c r="E1840" s="12">
        <v>5</v>
      </c>
      <c r="F1840" s="37">
        <v>0.405555555555556</v>
      </c>
      <c r="G1840" s="12">
        <v>32</v>
      </c>
      <c r="H1840" s="12" t="s">
        <v>286</v>
      </c>
      <c r="I1840" s="38" t="str">
        <f>VLOOKUP(H1840,'Species List'!A$2:J$202,2,0)</f>
        <v>Schoolmaster snapper</v>
      </c>
      <c r="J1840" s="38" t="str">
        <f>VLOOKUP(H1840,'Species List'!A$2:J$202,3,0)</f>
        <v>Lutjanus apodus</v>
      </c>
      <c r="K1840" s="38" t="str">
        <f>VLOOKUP(H1840,'Species List'!A$2:J$202,4,0)</f>
        <v>Lutjanidae</v>
      </c>
      <c r="L1840" s="38" t="str">
        <f>VLOOKUP(H1840,'Species List'!A$2:J$202,5,0)</f>
        <v>Carnivore</v>
      </c>
      <c r="M1840" s="60">
        <v>38</v>
      </c>
      <c r="N1840" s="60">
        <v>1</v>
      </c>
      <c r="O1840" s="60"/>
      <c r="P1840" s="44">
        <f>VLOOKUP(H1840,'Species List'!A$2:J$202,6,0)</f>
        <v>1.413E-2</v>
      </c>
      <c r="Q1840" s="44">
        <f>VLOOKUP(H1840,'Species List'!A$2:J$202,7,0)</f>
        <v>2.98</v>
      </c>
      <c r="R1840" s="44" t="str">
        <f>VLOOKUP(H1840,'Species List'!A$2:J$202,8,0)</f>
        <v>NA</v>
      </c>
      <c r="S1840" s="44" t="str">
        <f>VLOOKUP(H1840,'Species List'!A$2:J$202,9,0)</f>
        <v>NA</v>
      </c>
      <c r="T1840" s="44">
        <f t="shared" si="199"/>
        <v>720.93694151217937</v>
      </c>
      <c r="U1840" s="87" t="s">
        <v>450</v>
      </c>
      <c r="V1840" s="91">
        <f t="shared" si="202"/>
        <v>720.93694151217937</v>
      </c>
    </row>
    <row r="1841" spans="1:22" ht="16">
      <c r="A1841" s="35">
        <v>2019</v>
      </c>
      <c r="B1841" s="36">
        <v>43543</v>
      </c>
      <c r="C1841" s="38" t="s">
        <v>442</v>
      </c>
      <c r="D1841" s="38" t="s">
        <v>367</v>
      </c>
      <c r="E1841" s="12">
        <v>5</v>
      </c>
      <c r="F1841" s="37">
        <v>0.405555555555556</v>
      </c>
      <c r="G1841" s="12">
        <v>32</v>
      </c>
      <c r="H1841" s="12" t="s">
        <v>295</v>
      </c>
      <c r="I1841" s="38" t="str">
        <f>VLOOKUP(H1841,'Species List'!A$2:J$202,2,0)</f>
        <v>Spanish Hogfish</v>
      </c>
      <c r="J1841" s="38" t="str">
        <f>VLOOKUP(H1841,'Species List'!A$2:J$202,3,0)</f>
        <v>Bodianus rufus</v>
      </c>
      <c r="K1841" s="38" t="str">
        <f>VLOOKUP(H1841,'Species List'!A$2:J$202,4,0)</f>
        <v>Labridae</v>
      </c>
      <c r="L1841" s="38" t="str">
        <f>VLOOKUP(H1841,'Species List'!A$2:J$202,5,0)</f>
        <v>Carnivore</v>
      </c>
      <c r="M1841" s="60">
        <v>12</v>
      </c>
      <c r="N1841" s="60">
        <v>1</v>
      </c>
      <c r="O1841" s="60"/>
      <c r="P1841" s="44">
        <f>VLOOKUP(H1841,'Species List'!A$2:J$202,6,0)</f>
        <v>1.44E-2</v>
      </c>
      <c r="Q1841" s="44">
        <f>VLOOKUP(H1841,'Species List'!A$2:J$202,7,0)</f>
        <v>3.0531999999999999</v>
      </c>
      <c r="R1841" s="44" t="str">
        <f>VLOOKUP(H1841,'Species List'!A$2:J$202,8,0)</f>
        <v>NA</v>
      </c>
      <c r="S1841" s="44" t="str">
        <f>VLOOKUP(H1841,'Species List'!A$2:J$202,9,0)</f>
        <v>NA</v>
      </c>
      <c r="T1841" s="44">
        <f t="shared" si="199"/>
        <v>28.40002174206511</v>
      </c>
      <c r="U1841" s="87" t="s">
        <v>450</v>
      </c>
      <c r="V1841" s="91">
        <f t="shared" si="202"/>
        <v>28.40002174206511</v>
      </c>
    </row>
    <row r="1842" spans="1:22" ht="16">
      <c r="A1842" s="35">
        <v>2019</v>
      </c>
      <c r="B1842" s="36">
        <v>43543</v>
      </c>
      <c r="C1842" s="38" t="s">
        <v>442</v>
      </c>
      <c r="D1842" s="38" t="s">
        <v>367</v>
      </c>
      <c r="E1842" s="12">
        <v>5</v>
      </c>
      <c r="F1842" s="37">
        <v>0.405555555555556</v>
      </c>
      <c r="G1842" s="12">
        <v>32</v>
      </c>
      <c r="H1842" s="12" t="s">
        <v>256</v>
      </c>
      <c r="I1842" s="38" t="str">
        <f>VLOOKUP(H1842,'Species List'!A$2:J$202,2,0)</f>
        <v>Graysby</v>
      </c>
      <c r="J1842" s="38" t="str">
        <f>VLOOKUP(H1842,'Species List'!A$2:J$202,3,0)</f>
        <v>Cephalopholis cruentata</v>
      </c>
      <c r="K1842" s="38" t="str">
        <f>VLOOKUP(H1842,'Species List'!A$2:J$202,4,0)</f>
        <v>Serranidae</v>
      </c>
      <c r="L1842" s="38" t="str">
        <f>VLOOKUP(H1842,'Species List'!A$2:J$202,5,0)</f>
        <v>Carnivore</v>
      </c>
      <c r="M1842" s="60">
        <v>14</v>
      </c>
      <c r="N1842" s="60">
        <v>1</v>
      </c>
      <c r="O1842" s="60"/>
      <c r="P1842" s="44">
        <f>VLOOKUP(H1842,'Species List'!A$2:J$202,6,0)</f>
        <v>1.1220000000000001E-2</v>
      </c>
      <c r="Q1842" s="44">
        <f>VLOOKUP(H1842,'Species List'!A$2:J$202,7,0)</f>
        <v>3.07</v>
      </c>
      <c r="R1842" s="44" t="str">
        <f>VLOOKUP(H1842,'Species List'!A$2:J$202,8,0)</f>
        <v>NA</v>
      </c>
      <c r="S1842" s="44" t="str">
        <f>VLOOKUP(H1842,'Species List'!A$2:J$202,9,0)</f>
        <v>NA</v>
      </c>
      <c r="T1842" s="44">
        <f t="shared" si="199"/>
        <v>37.034452314396681</v>
      </c>
      <c r="U1842" s="87" t="s">
        <v>450</v>
      </c>
      <c r="V1842" s="91">
        <f t="shared" si="202"/>
        <v>37.034452314396681</v>
      </c>
    </row>
    <row r="1843" spans="1:22" ht="16">
      <c r="A1843" s="35">
        <v>2019</v>
      </c>
      <c r="B1843" s="36">
        <v>43543</v>
      </c>
      <c r="C1843" s="38" t="s">
        <v>442</v>
      </c>
      <c r="D1843" s="38" t="s">
        <v>367</v>
      </c>
      <c r="E1843" s="12">
        <v>5</v>
      </c>
      <c r="F1843" s="37">
        <v>0.405555555555556</v>
      </c>
      <c r="G1843" s="12">
        <v>32</v>
      </c>
      <c r="H1843" s="12" t="s">
        <v>256</v>
      </c>
      <c r="I1843" s="38" t="str">
        <f>VLOOKUP(H1843,'Species List'!A$2:J$202,2,0)</f>
        <v>Graysby</v>
      </c>
      <c r="J1843" s="38" t="str">
        <f>VLOOKUP(H1843,'Species List'!A$2:J$202,3,0)</f>
        <v>Cephalopholis cruentata</v>
      </c>
      <c r="K1843" s="38" t="str">
        <f>VLOOKUP(H1843,'Species List'!A$2:J$202,4,0)</f>
        <v>Serranidae</v>
      </c>
      <c r="L1843" s="38" t="str">
        <f>VLOOKUP(H1843,'Species List'!A$2:J$202,5,0)</f>
        <v>Carnivore</v>
      </c>
      <c r="M1843" s="60">
        <v>18</v>
      </c>
      <c r="N1843" s="60">
        <v>1</v>
      </c>
      <c r="O1843" s="60"/>
      <c r="P1843" s="44">
        <f>VLOOKUP(H1843,'Species List'!A$2:J$202,6,0)</f>
        <v>1.1220000000000001E-2</v>
      </c>
      <c r="Q1843" s="44">
        <f>VLOOKUP(H1843,'Species List'!A$2:J$202,7,0)</f>
        <v>3.07</v>
      </c>
      <c r="R1843" s="44" t="str">
        <f>VLOOKUP(H1843,'Species List'!A$2:J$202,8,0)</f>
        <v>NA</v>
      </c>
      <c r="S1843" s="44" t="str">
        <f>VLOOKUP(H1843,'Species List'!A$2:J$202,9,0)</f>
        <v>NA</v>
      </c>
      <c r="T1843" s="44">
        <f t="shared" si="199"/>
        <v>80.10865637643586</v>
      </c>
      <c r="U1843" s="87" t="s">
        <v>450</v>
      </c>
      <c r="V1843" s="91">
        <f t="shared" si="202"/>
        <v>80.10865637643586</v>
      </c>
    </row>
    <row r="1844" spans="1:22" ht="16">
      <c r="A1844" s="35">
        <v>2019</v>
      </c>
      <c r="B1844" s="36">
        <v>43543</v>
      </c>
      <c r="C1844" s="38" t="s">
        <v>442</v>
      </c>
      <c r="D1844" s="38" t="s">
        <v>367</v>
      </c>
      <c r="E1844" s="12">
        <v>5</v>
      </c>
      <c r="F1844" s="37">
        <v>0.405555555555556</v>
      </c>
      <c r="G1844" s="12">
        <v>32</v>
      </c>
      <c r="H1844" s="12" t="s">
        <v>256</v>
      </c>
      <c r="I1844" s="38" t="str">
        <f>VLOOKUP(H1844,'Species List'!A$2:J$202,2,0)</f>
        <v>Graysby</v>
      </c>
      <c r="J1844" s="38" t="str">
        <f>VLOOKUP(H1844,'Species List'!A$2:J$202,3,0)</f>
        <v>Cephalopholis cruentata</v>
      </c>
      <c r="K1844" s="38" t="str">
        <f>VLOOKUP(H1844,'Species List'!A$2:J$202,4,0)</f>
        <v>Serranidae</v>
      </c>
      <c r="L1844" s="38" t="str">
        <f>VLOOKUP(H1844,'Species List'!A$2:J$202,5,0)</f>
        <v>Carnivore</v>
      </c>
      <c r="M1844" s="60">
        <v>16</v>
      </c>
      <c r="N1844" s="60">
        <v>1</v>
      </c>
      <c r="O1844" s="60"/>
      <c r="P1844" s="44">
        <f>VLOOKUP(H1844,'Species List'!A$2:J$202,6,0)</f>
        <v>1.1220000000000001E-2</v>
      </c>
      <c r="Q1844" s="44">
        <f>VLOOKUP(H1844,'Species List'!A$2:J$202,7,0)</f>
        <v>3.07</v>
      </c>
      <c r="R1844" s="44" t="str">
        <f>VLOOKUP(H1844,'Species List'!A$2:J$202,8,0)</f>
        <v>NA</v>
      </c>
      <c r="S1844" s="44" t="str">
        <f>VLOOKUP(H1844,'Species List'!A$2:J$202,9,0)</f>
        <v>NA</v>
      </c>
      <c r="T1844" s="44">
        <f t="shared" si="199"/>
        <v>55.800900005529286</v>
      </c>
      <c r="U1844" s="87" t="s">
        <v>450</v>
      </c>
      <c r="V1844" s="91">
        <f t="shared" si="202"/>
        <v>55.800900005529286</v>
      </c>
    </row>
    <row r="1845" spans="1:22" ht="16">
      <c r="A1845" s="35">
        <v>2019</v>
      </c>
      <c r="B1845" s="36">
        <v>43543</v>
      </c>
      <c r="C1845" s="38" t="s">
        <v>442</v>
      </c>
      <c r="D1845" s="38" t="s">
        <v>367</v>
      </c>
      <c r="E1845" s="12">
        <v>5</v>
      </c>
      <c r="F1845" s="37">
        <v>0.405555555555556</v>
      </c>
      <c r="G1845" s="12">
        <v>32</v>
      </c>
      <c r="H1845" s="12" t="s">
        <v>310</v>
      </c>
      <c r="I1845" s="38" t="str">
        <f>VLOOKUP(H1845,'Species List'!A$2:J$202,2,0)</f>
        <v>Yellowhead Wrasse</v>
      </c>
      <c r="J1845" s="38" t="str">
        <f>VLOOKUP(H1845,'Species List'!A$2:J$202,3,0)</f>
        <v>Halichoeres garnoti</v>
      </c>
      <c r="K1845" s="38" t="str">
        <f>VLOOKUP(H1845,'Species List'!A$2:J$202,4,0)</f>
        <v>Labridae</v>
      </c>
      <c r="L1845" s="38" t="str">
        <f>VLOOKUP(H1845,'Species List'!A$2:J$202,5,0)</f>
        <v>Carnivore</v>
      </c>
      <c r="M1845" s="60">
        <v>4</v>
      </c>
      <c r="N1845" s="60">
        <v>1</v>
      </c>
      <c r="O1845" s="60"/>
      <c r="P1845" s="44">
        <f>VLOOKUP(H1845,'Species List'!A$2:J$202,6,0)</f>
        <v>0.01</v>
      </c>
      <c r="Q1845" s="44">
        <f>VLOOKUP(H1845,'Species List'!A$2:J$202,7,0)</f>
        <v>3.13</v>
      </c>
      <c r="R1845" s="44" t="str">
        <f>VLOOKUP(H1845,'Species List'!A$2:J$202,8,0)</f>
        <v>NA</v>
      </c>
      <c r="S1845" s="44" t="str">
        <f>VLOOKUP(H1845,'Species List'!A$2:J$202,9,0)</f>
        <v>NA</v>
      </c>
      <c r="T1845" s="44">
        <f t="shared" si="199"/>
        <v>0.76638637095611406</v>
      </c>
      <c r="U1845" s="87" t="s">
        <v>450</v>
      </c>
      <c r="V1845" s="91">
        <f t="shared" si="202"/>
        <v>0.76638637095611406</v>
      </c>
    </row>
    <row r="1846" spans="1:22" ht="16">
      <c r="A1846" s="35">
        <v>2019</v>
      </c>
      <c r="B1846" s="36">
        <v>43543</v>
      </c>
      <c r="C1846" s="38" t="s">
        <v>442</v>
      </c>
      <c r="D1846" s="38" t="s">
        <v>367</v>
      </c>
      <c r="E1846" s="12">
        <v>5</v>
      </c>
      <c r="F1846" s="37">
        <v>0.405555555555556</v>
      </c>
      <c r="G1846" s="12">
        <v>32</v>
      </c>
      <c r="H1846" s="12" t="s">
        <v>373</v>
      </c>
      <c r="I1846" s="38" t="str">
        <f>VLOOKUP(H1846,'Species List'!A$2:J$202,2,0)</f>
        <v>Goatfish</v>
      </c>
      <c r="J1846" s="38" t="str">
        <f>VLOOKUP(H1846,'Species List'!A$2:J$202,3,0)</f>
        <v>Mulloidichthys martinicus</v>
      </c>
      <c r="K1846" s="38" t="str">
        <f>VLOOKUP(H1846,'Species List'!A$2:J$202,4,0)</f>
        <v>Mullidae</v>
      </c>
      <c r="L1846" s="38" t="str">
        <f>VLOOKUP(H1846,'Species List'!A$2:J$202,5,0)</f>
        <v>Carnivore</v>
      </c>
      <c r="M1846" s="60">
        <v>17</v>
      </c>
      <c r="N1846" s="60">
        <v>1</v>
      </c>
      <c r="O1846" s="60"/>
      <c r="P1846" s="44">
        <f>VLOOKUP(H1846,'Species List'!A$2:J$202,6,0)</f>
        <v>9.7699999999999992E-3</v>
      </c>
      <c r="Q1846" s="44">
        <f>VLOOKUP(H1846,'Species List'!A$2:J$202,7,0)</f>
        <v>3.12</v>
      </c>
      <c r="R1846" s="44" t="str">
        <f>VLOOKUP(H1846,'Species List'!A$2:J$202,8,0)</f>
        <v>NA</v>
      </c>
      <c r="S1846" s="44" t="str">
        <f>VLOOKUP(H1846,'Species List'!A$2:J$202,9,0)</f>
        <v>NA</v>
      </c>
      <c r="T1846" s="44">
        <f t="shared" si="199"/>
        <v>67.436527390317082</v>
      </c>
      <c r="U1846" s="87" t="s">
        <v>450</v>
      </c>
      <c r="V1846" s="91">
        <f t="shared" si="202"/>
        <v>67.436527390317082</v>
      </c>
    </row>
    <row r="1847" spans="1:22" ht="16">
      <c r="A1847" s="35">
        <v>2019</v>
      </c>
      <c r="B1847" s="36">
        <v>43543</v>
      </c>
      <c r="C1847" s="38" t="s">
        <v>442</v>
      </c>
      <c r="D1847" s="38" t="s">
        <v>367</v>
      </c>
      <c r="E1847" s="12">
        <v>5</v>
      </c>
      <c r="F1847" s="37">
        <v>0.405555555555556</v>
      </c>
      <c r="G1847" s="12">
        <v>32</v>
      </c>
      <c r="H1847" s="12" t="s">
        <v>225</v>
      </c>
      <c r="I1847" s="38" t="str">
        <f>VLOOKUP(H1847,'Species List'!A$2:J$202,2,0)</f>
        <v>Bar Jack</v>
      </c>
      <c r="J1847" s="38" t="str">
        <f>VLOOKUP(H1847,'Species List'!A$2:J$202,3,0)</f>
        <v>Caranx ruber</v>
      </c>
      <c r="K1847" s="38" t="str">
        <f>VLOOKUP(H1847,'Species List'!A$2:J$202,4,0)</f>
        <v>Carangidae</v>
      </c>
      <c r="L1847" s="38" t="str">
        <f>VLOOKUP(H1847,'Species List'!A$2:J$202,5,0)</f>
        <v>Carnivore</v>
      </c>
      <c r="M1847" s="60">
        <v>44</v>
      </c>
      <c r="N1847" s="60">
        <v>1</v>
      </c>
      <c r="O1847" s="60"/>
      <c r="P1847" s="44">
        <f>VLOOKUP(H1847,'Species List'!A$2:J$202,6,0)</f>
        <v>1.6979999999999999E-2</v>
      </c>
      <c r="Q1847" s="44">
        <f>VLOOKUP(H1847,'Species List'!A$2:J$202,7,0)</f>
        <v>2.95</v>
      </c>
      <c r="R1847" s="44" t="str">
        <f>VLOOKUP(H1847,'Species List'!A$2:J$202,8,0)</f>
        <v>NA</v>
      </c>
      <c r="S1847" s="44" t="str">
        <f>VLOOKUP(H1847,'Species List'!A$2:J$202,9,0)</f>
        <v>NA</v>
      </c>
      <c r="T1847" s="44">
        <f t="shared" si="199"/>
        <v>1197.079742489198</v>
      </c>
      <c r="U1847" s="87" t="s">
        <v>450</v>
      </c>
      <c r="V1847" s="91">
        <f t="shared" si="202"/>
        <v>1197.079742489198</v>
      </c>
    </row>
    <row r="1848" spans="1:22" ht="16">
      <c r="A1848" s="35">
        <v>2019</v>
      </c>
      <c r="B1848" s="36">
        <v>43543</v>
      </c>
      <c r="C1848" s="38" t="s">
        <v>442</v>
      </c>
      <c r="D1848" s="38" t="s">
        <v>367</v>
      </c>
      <c r="E1848" s="12">
        <v>5</v>
      </c>
      <c r="F1848" s="37">
        <v>0.405555555555556</v>
      </c>
      <c r="G1848" s="12">
        <v>32</v>
      </c>
      <c r="H1848" s="12" t="s">
        <v>238</v>
      </c>
      <c r="I1848" s="38" t="str">
        <f>VLOOKUP(H1848,'Species List'!A$2:J$202,2,0)</f>
        <v>Bluehead Wrasse</v>
      </c>
      <c r="J1848" s="38" t="str">
        <f>VLOOKUP(H1848,'Species List'!A$2:J$202,3,0)</f>
        <v>Thalassoma bifasciatum</v>
      </c>
      <c r="K1848" s="38" t="str">
        <f>VLOOKUP(H1848,'Species List'!A$2:J$202,4,0)</f>
        <v>Labridae</v>
      </c>
      <c r="L1848" s="38" t="str">
        <f>VLOOKUP(H1848,'Species List'!A$2:J$202,5,0)</f>
        <v>Carnivore</v>
      </c>
      <c r="M1848" s="60">
        <v>10</v>
      </c>
      <c r="N1848" s="60">
        <v>1</v>
      </c>
      <c r="O1848" s="60"/>
      <c r="P1848" s="44">
        <f>VLOOKUP(H1848,'Species List'!A$2:J$202,6,0)</f>
        <v>8.9099999999999995E-3</v>
      </c>
      <c r="Q1848" s="44">
        <f>VLOOKUP(H1848,'Species List'!A$2:J$202,7,0)</f>
        <v>3.01</v>
      </c>
      <c r="R1848" s="44" t="str">
        <f>VLOOKUP(H1848,'Species List'!A$2:J$202,8,0)</f>
        <v>NA</v>
      </c>
      <c r="S1848" s="44" t="str">
        <f>VLOOKUP(H1848,'Species List'!A$2:J$202,9,0)</f>
        <v>NA</v>
      </c>
      <c r="T1848" s="44">
        <f t="shared" si="199"/>
        <v>9.1175405612215243</v>
      </c>
      <c r="U1848" s="87" t="s">
        <v>450</v>
      </c>
      <c r="V1848" s="91">
        <f t="shared" si="202"/>
        <v>9.1175405612215243</v>
      </c>
    </row>
    <row r="1849" spans="1:22" ht="16">
      <c r="A1849" s="35">
        <v>2019</v>
      </c>
      <c r="B1849" s="36">
        <v>43543</v>
      </c>
      <c r="C1849" s="38" t="s">
        <v>442</v>
      </c>
      <c r="D1849" s="38" t="s">
        <v>367</v>
      </c>
      <c r="E1849" s="12">
        <v>5</v>
      </c>
      <c r="F1849" s="37">
        <v>0.405555555555556</v>
      </c>
      <c r="G1849" s="12">
        <v>32</v>
      </c>
      <c r="H1849" s="12" t="s">
        <v>238</v>
      </c>
      <c r="I1849" s="38" t="str">
        <f>VLOOKUP(H1849,'Species List'!A$2:J$202,2,0)</f>
        <v>Bluehead Wrasse</v>
      </c>
      <c r="J1849" s="38" t="str">
        <f>VLOOKUP(H1849,'Species List'!A$2:J$202,3,0)</f>
        <v>Thalassoma bifasciatum</v>
      </c>
      <c r="K1849" s="38" t="str">
        <f>VLOOKUP(H1849,'Species List'!A$2:J$202,4,0)</f>
        <v>Labridae</v>
      </c>
      <c r="L1849" s="38" t="str">
        <f>VLOOKUP(H1849,'Species List'!A$2:J$202,5,0)</f>
        <v>Carnivore</v>
      </c>
      <c r="M1849" s="60">
        <v>12</v>
      </c>
      <c r="N1849" s="60">
        <v>1</v>
      </c>
      <c r="O1849" s="60"/>
      <c r="P1849" s="44">
        <f>VLOOKUP(H1849,'Species List'!A$2:J$202,6,0)</f>
        <v>8.9099999999999995E-3</v>
      </c>
      <c r="Q1849" s="44">
        <f>VLOOKUP(H1849,'Species List'!A$2:J$202,7,0)</f>
        <v>3.01</v>
      </c>
      <c r="R1849" s="44" t="str">
        <f>VLOOKUP(H1849,'Species List'!A$2:J$202,8,0)</f>
        <v>NA</v>
      </c>
      <c r="S1849" s="44" t="str">
        <f>VLOOKUP(H1849,'Species List'!A$2:J$202,9,0)</f>
        <v>NA</v>
      </c>
      <c r="T1849" s="44">
        <f t="shared" si="199"/>
        <v>15.783861253601465</v>
      </c>
      <c r="U1849" s="87" t="s">
        <v>450</v>
      </c>
      <c r="V1849" s="91">
        <f t="shared" si="202"/>
        <v>15.783861253601465</v>
      </c>
    </row>
    <row r="1850" spans="1:22" ht="16">
      <c r="A1850" s="35">
        <v>2019</v>
      </c>
      <c r="B1850" s="36">
        <v>43543</v>
      </c>
      <c r="C1850" s="38" t="s">
        <v>442</v>
      </c>
      <c r="D1850" s="38" t="s">
        <v>367</v>
      </c>
      <c r="E1850" s="12">
        <v>5</v>
      </c>
      <c r="F1850" s="37">
        <v>0.405555555555556</v>
      </c>
      <c r="G1850" s="12">
        <v>32</v>
      </c>
      <c r="H1850" s="12" t="s">
        <v>238</v>
      </c>
      <c r="I1850" s="38" t="str">
        <f>VLOOKUP(H1850,'Species List'!A$2:J$202,2,0)</f>
        <v>Bluehead Wrasse</v>
      </c>
      <c r="J1850" s="38" t="str">
        <f>VLOOKUP(H1850,'Species List'!A$2:J$202,3,0)</f>
        <v>Thalassoma bifasciatum</v>
      </c>
      <c r="K1850" s="38" t="str">
        <f>VLOOKUP(H1850,'Species List'!A$2:J$202,4,0)</f>
        <v>Labridae</v>
      </c>
      <c r="L1850" s="38" t="str">
        <f>VLOOKUP(H1850,'Species List'!A$2:J$202,5,0)</f>
        <v>Carnivore</v>
      </c>
      <c r="M1850" s="60">
        <v>5</v>
      </c>
      <c r="N1850" s="60">
        <v>2</v>
      </c>
      <c r="O1850" s="60"/>
      <c r="P1850" s="44">
        <f>VLOOKUP(H1850,'Species List'!A$2:J$202,6,0)</f>
        <v>8.9099999999999995E-3</v>
      </c>
      <c r="Q1850" s="44">
        <f>VLOOKUP(H1850,'Species List'!A$2:J$202,7,0)</f>
        <v>3.01</v>
      </c>
      <c r="R1850" s="44" t="str">
        <f>VLOOKUP(H1850,'Species List'!A$2:J$202,8,0)</f>
        <v>NA</v>
      </c>
      <c r="S1850" s="44" t="str">
        <f>VLOOKUP(H1850,'Species List'!A$2:J$202,9,0)</f>
        <v>NA</v>
      </c>
      <c r="T1850" s="44">
        <f t="shared" si="199"/>
        <v>1.1318201385239828</v>
      </c>
      <c r="U1850" s="87" t="s">
        <v>450</v>
      </c>
      <c r="V1850" s="91">
        <f t="shared" si="202"/>
        <v>2.2636402770479656</v>
      </c>
    </row>
    <row r="1851" spans="1:22" ht="16">
      <c r="A1851" s="35">
        <v>2019</v>
      </c>
      <c r="B1851" s="36">
        <v>43543</v>
      </c>
      <c r="C1851" s="38" t="s">
        <v>442</v>
      </c>
      <c r="D1851" s="38" t="s">
        <v>367</v>
      </c>
      <c r="E1851" s="12">
        <v>5</v>
      </c>
      <c r="F1851" s="37">
        <v>0.405555555555556</v>
      </c>
      <c r="G1851" s="12">
        <v>32</v>
      </c>
      <c r="H1851" s="12" t="s">
        <v>236</v>
      </c>
      <c r="I1851" s="38" t="str">
        <f>VLOOKUP(H1851,'Species List'!A$2:J$202,2,0)</f>
        <v>Blue Striped Grunt</v>
      </c>
      <c r="J1851" s="38" t="str">
        <f>VLOOKUP(H1851,'Species List'!A$2:J$202,3,0)</f>
        <v>Haemulon sciurus</v>
      </c>
      <c r="K1851" s="38" t="str">
        <f>VLOOKUP(H1851,'Species List'!A$2:J$202,4,0)</f>
        <v>Haemulidae</v>
      </c>
      <c r="L1851" s="38" t="str">
        <f>VLOOKUP(H1851,'Species List'!A$2:J$202,5,0)</f>
        <v>Carnivore</v>
      </c>
      <c r="M1851" s="60">
        <v>26</v>
      </c>
      <c r="N1851" s="60">
        <v>1</v>
      </c>
      <c r="O1851" s="60"/>
      <c r="P1851" s="44">
        <f>VLOOKUP(H1851,'Species List'!A$2:J$202,6,0)</f>
        <v>1.549E-2</v>
      </c>
      <c r="Q1851" s="44">
        <f>VLOOKUP(H1851,'Species List'!A$2:J$202,7,0)</f>
        <v>2.98</v>
      </c>
      <c r="R1851" s="44" t="str">
        <f>VLOOKUP(H1851,'Species List'!A$2:J$202,8,0)</f>
        <v>NA</v>
      </c>
      <c r="S1851" s="44" t="str">
        <f>VLOOKUP(H1851,'Species List'!A$2:J$202,9,0)</f>
        <v>NA</v>
      </c>
      <c r="T1851" s="44">
        <f t="shared" si="199"/>
        <v>255.07740771257104</v>
      </c>
      <c r="U1851" s="87" t="s">
        <v>450</v>
      </c>
      <c r="V1851" s="91">
        <f t="shared" si="202"/>
        <v>255.07740771257104</v>
      </c>
    </row>
    <row r="1852" spans="1:22" ht="16">
      <c r="A1852" s="35">
        <v>2019</v>
      </c>
      <c r="B1852" s="36">
        <v>43543</v>
      </c>
      <c r="C1852" s="38" t="s">
        <v>442</v>
      </c>
      <c r="D1852" s="38" t="s">
        <v>367</v>
      </c>
      <c r="E1852" s="12">
        <v>5</v>
      </c>
      <c r="F1852" s="37">
        <v>0.405555555555556</v>
      </c>
      <c r="G1852" s="12">
        <v>32</v>
      </c>
      <c r="H1852" s="12" t="s">
        <v>310</v>
      </c>
      <c r="I1852" s="38" t="str">
        <f>VLOOKUP(H1852,'Species List'!A$2:J$202,2,0)</f>
        <v>Yellowhead Wrasse</v>
      </c>
      <c r="J1852" s="38" t="str">
        <f>VLOOKUP(H1852,'Species List'!A$2:J$202,3,0)</f>
        <v>Halichoeres garnoti</v>
      </c>
      <c r="K1852" s="38" t="str">
        <f>VLOOKUP(H1852,'Species List'!A$2:J$202,4,0)</f>
        <v>Labridae</v>
      </c>
      <c r="L1852" s="38" t="str">
        <f>VLOOKUP(H1852,'Species List'!A$2:J$202,5,0)</f>
        <v>Carnivore</v>
      </c>
      <c r="M1852" s="60">
        <v>15</v>
      </c>
      <c r="N1852" s="60">
        <v>1</v>
      </c>
      <c r="O1852" s="60"/>
      <c r="P1852" s="44">
        <f>VLOOKUP(H1852,'Species List'!A$2:J$202,6,0)</f>
        <v>0.01</v>
      </c>
      <c r="Q1852" s="44">
        <f>VLOOKUP(H1852,'Species List'!A$2:J$202,7,0)</f>
        <v>3.13</v>
      </c>
      <c r="R1852" s="44" t="str">
        <f>VLOOKUP(H1852,'Species List'!A$2:J$202,8,0)</f>
        <v>NA</v>
      </c>
      <c r="S1852" s="44" t="str">
        <f>VLOOKUP(H1852,'Species List'!A$2:J$202,9,0)</f>
        <v>NA</v>
      </c>
      <c r="T1852" s="44">
        <f t="shared" si="199"/>
        <v>47.991645489734076</v>
      </c>
      <c r="U1852" s="87" t="s">
        <v>450</v>
      </c>
      <c r="V1852" s="91">
        <f t="shared" si="202"/>
        <v>47.991645489734076</v>
      </c>
    </row>
    <row r="1853" spans="1:22" ht="16">
      <c r="A1853" s="35">
        <v>2019</v>
      </c>
      <c r="B1853" s="36">
        <v>43543</v>
      </c>
      <c r="C1853" s="38" t="s">
        <v>442</v>
      </c>
      <c r="D1853" s="38" t="s">
        <v>367</v>
      </c>
      <c r="E1853" s="12">
        <v>5</v>
      </c>
      <c r="F1853" s="37">
        <v>0.405555555555556</v>
      </c>
      <c r="G1853" s="12">
        <v>32</v>
      </c>
      <c r="H1853" s="12" t="s">
        <v>251</v>
      </c>
      <c r="I1853" s="38" t="str">
        <f>VLOOKUP(H1853,'Species List'!A$2:J$202,2,0)</f>
        <v>Foureye Butterflyfish</v>
      </c>
      <c r="J1853" s="38" t="str">
        <f>VLOOKUP(H1853,'Species List'!A$2:J$202,3,0)</f>
        <v>Chaetodon capistratus</v>
      </c>
      <c r="K1853" s="38" t="str">
        <f>VLOOKUP(H1853,'Species List'!A$2:J$202,4,0)</f>
        <v>Chaetodontidae</v>
      </c>
      <c r="L1853" s="38" t="str">
        <f>VLOOKUP(H1853,'Species List'!A$2:J$202,5,0)</f>
        <v>Carnivore</v>
      </c>
      <c r="M1853" s="60">
        <v>11</v>
      </c>
      <c r="N1853" s="60">
        <v>2</v>
      </c>
      <c r="O1853" s="60"/>
      <c r="P1853" s="44">
        <f>VLOOKUP(H1853,'Species List'!A$2:J$202,6,0)</f>
        <v>2.512E-2</v>
      </c>
      <c r="Q1853" s="44">
        <f>VLOOKUP(H1853,'Species List'!A$2:J$202,7,0)</f>
        <v>3.1</v>
      </c>
      <c r="R1853" s="44" t="str">
        <f>VLOOKUP(H1853,'Species List'!A$2:J$202,8,0)</f>
        <v>NA</v>
      </c>
      <c r="S1853" s="44" t="str">
        <f>VLOOKUP(H1853,'Species List'!A$2:J$202,9,0)</f>
        <v>NA</v>
      </c>
      <c r="T1853" s="44">
        <f t="shared" si="199"/>
        <v>42.494914429698831</v>
      </c>
      <c r="U1853" s="87" t="s">
        <v>450</v>
      </c>
      <c r="V1853" s="91">
        <f t="shared" si="202"/>
        <v>84.989828859397662</v>
      </c>
    </row>
    <row r="1854" spans="1:22" ht="16">
      <c r="A1854" s="35">
        <v>2019</v>
      </c>
      <c r="B1854" s="36">
        <v>43543</v>
      </c>
      <c r="C1854" s="38" t="s">
        <v>442</v>
      </c>
      <c r="D1854" s="38" t="s">
        <v>367</v>
      </c>
      <c r="E1854" s="12">
        <v>5</v>
      </c>
      <c r="F1854" s="37">
        <v>0.405555555555556</v>
      </c>
      <c r="G1854" s="12">
        <v>32</v>
      </c>
      <c r="H1854" s="12" t="s">
        <v>268</v>
      </c>
      <c r="I1854" s="38" t="str">
        <f>VLOOKUP(H1854,'Species List'!A$2:J$202,2,0)</f>
        <v>Mahogany Snapper</v>
      </c>
      <c r="J1854" s="38" t="str">
        <f>VLOOKUP(H1854,'Species List'!A$2:J$202,3,0)</f>
        <v>Lutjanus mahogoni</v>
      </c>
      <c r="K1854" s="38" t="str">
        <f>VLOOKUP(H1854,'Species List'!A$2:J$202,4,0)</f>
        <v>Lutjanidae</v>
      </c>
      <c r="L1854" s="38" t="str">
        <f>VLOOKUP(H1854,'Species List'!A$2:J$202,5,0)</f>
        <v>Carnivore</v>
      </c>
      <c r="M1854" s="60">
        <v>19</v>
      </c>
      <c r="N1854" s="60">
        <v>1</v>
      </c>
      <c r="O1854" s="60"/>
      <c r="P1854" s="44">
        <f>VLOOKUP(H1854,'Species List'!A$2:J$202,6,0)</f>
        <v>1.6979999999999999E-2</v>
      </c>
      <c r="Q1854" s="44">
        <f>VLOOKUP(H1854,'Species List'!A$2:J$202,7,0)</f>
        <v>2.96</v>
      </c>
      <c r="R1854" s="44" t="str">
        <f>VLOOKUP(H1854,'Species List'!A$2:J$202,8,0)</f>
        <v>NA</v>
      </c>
      <c r="S1854" s="44" t="str">
        <f>VLOOKUP(H1854,'Species List'!A$2:J$202,9,0)</f>
        <v>NA</v>
      </c>
      <c r="T1854" s="44">
        <f t="shared" si="199"/>
        <v>103.5257402894338</v>
      </c>
      <c r="U1854" s="87" t="s">
        <v>450</v>
      </c>
      <c r="V1854" s="91">
        <f t="shared" si="202"/>
        <v>103.5257402894338</v>
      </c>
    </row>
    <row r="1855" spans="1:22" ht="16">
      <c r="A1855" s="35">
        <v>2019</v>
      </c>
      <c r="B1855" s="36">
        <v>43543</v>
      </c>
      <c r="C1855" s="38" t="s">
        <v>442</v>
      </c>
      <c r="D1855" s="38" t="s">
        <v>367</v>
      </c>
      <c r="E1855" s="12">
        <v>5</v>
      </c>
      <c r="F1855" s="37">
        <v>0.405555555555556</v>
      </c>
      <c r="G1855" s="12">
        <v>32</v>
      </c>
      <c r="H1855" s="12" t="s">
        <v>381</v>
      </c>
      <c r="I1855" s="38" t="str">
        <f>VLOOKUP(H1855,'Species List'!A$2:J$202,2,0)</f>
        <v>Longjaw squirrelfish</v>
      </c>
      <c r="J1855" s="38" t="str">
        <f>VLOOKUP(H1855,'Species List'!A$2:J$202,3,0)</f>
        <v>Neoniphon marianus</v>
      </c>
      <c r="K1855" s="38" t="str">
        <f>VLOOKUP(H1855,'Species List'!A$2:J$202,4,0)</f>
        <v>Holocentridae</v>
      </c>
      <c r="L1855" s="38" t="str">
        <f>VLOOKUP(H1855,'Species List'!A$2:J$202,5,0)</f>
        <v>Carnivore</v>
      </c>
      <c r="M1855" s="60">
        <v>13</v>
      </c>
      <c r="N1855" s="60">
        <v>1</v>
      </c>
      <c r="O1855" s="60"/>
      <c r="P1855" s="44">
        <f>VLOOKUP(H1855,'Species List'!A$2:J$202,6,0)</f>
        <v>1.549E-2</v>
      </c>
      <c r="Q1855" s="44">
        <f>VLOOKUP(H1855,'Species List'!A$2:J$202,7,0)</f>
        <v>2.98</v>
      </c>
      <c r="R1855" s="44" t="str">
        <f>VLOOKUP(H1855,'Species List'!A$2:J$202,8,0)</f>
        <v>NA</v>
      </c>
      <c r="S1855" s="44" t="str">
        <f>VLOOKUP(H1855,'Species List'!A$2:J$202,9,0)</f>
        <v>NA</v>
      </c>
      <c r="T1855" s="44">
        <f t="shared" si="199"/>
        <v>32.329769453803472</v>
      </c>
      <c r="U1855" s="87" t="s">
        <v>450</v>
      </c>
      <c r="V1855" s="91">
        <f t="shared" si="202"/>
        <v>32.329769453803472</v>
      </c>
    </row>
    <row r="1856" spans="1:22" ht="16">
      <c r="A1856" s="35">
        <v>2019</v>
      </c>
      <c r="B1856" s="36">
        <v>43543</v>
      </c>
      <c r="C1856" s="38" t="s">
        <v>442</v>
      </c>
      <c r="D1856" s="38" t="s">
        <v>367</v>
      </c>
      <c r="E1856" s="12">
        <v>5</v>
      </c>
      <c r="F1856" s="37">
        <v>0.4055555555555555</v>
      </c>
      <c r="G1856" s="12">
        <v>32</v>
      </c>
      <c r="H1856" s="12" t="s">
        <v>302</v>
      </c>
      <c r="I1856" s="38" t="str">
        <f>VLOOKUP(H1856,'Species List'!A$2:J$202,2,0)</f>
        <v>Stoplight Parrotfish</v>
      </c>
      <c r="J1856" s="38" t="str">
        <f>VLOOKUP(H1856,'Species List'!A$2:J$202,3,0)</f>
        <v>Sparisoma viride</v>
      </c>
      <c r="K1856" s="38" t="str">
        <f>VLOOKUP(H1856,'Species List'!A$2:J$202,4,0)</f>
        <v>Scaridae</v>
      </c>
      <c r="L1856" s="38" t="str">
        <f>VLOOKUP(H1856,'Species List'!A$2:J$202,5,0)</f>
        <v>Herbivore</v>
      </c>
      <c r="M1856" s="60">
        <v>28</v>
      </c>
      <c r="N1856" s="60">
        <v>2</v>
      </c>
      <c r="O1856" s="60" t="s">
        <v>369</v>
      </c>
      <c r="P1856" s="44">
        <f>VLOOKUP(H1856,'Species List'!A$2:J$202,6,0)</f>
        <v>1.38E-2</v>
      </c>
      <c r="Q1856" s="44">
        <f>VLOOKUP(H1856,'Species List'!A$2:J$202,7,0)</f>
        <v>3.04</v>
      </c>
      <c r="R1856" s="44">
        <f>VLOOKUP(H1856,'Species List'!A$2:J$202,8,0)</f>
        <v>-4.4317000000000002</v>
      </c>
      <c r="S1856" s="44">
        <f>VLOOKUP(H1856,'Species List'!A$2:J$202,9,0)</f>
        <v>2.9051</v>
      </c>
      <c r="T1856" s="44">
        <f t="shared" si="199"/>
        <v>346.13020666687913</v>
      </c>
      <c r="U1856" s="88">
        <f t="shared" ref="U1856:U1881" si="203">10^(R1856+(S1856*LOG(M1856*10)))</f>
        <v>475.92530495067058</v>
      </c>
      <c r="V1856" s="91">
        <f t="shared" ref="V1856:V1881" si="204">N1856*U1856</f>
        <v>951.85060990134116</v>
      </c>
    </row>
    <row r="1857" spans="1:22" ht="16">
      <c r="A1857" s="35">
        <v>2019</v>
      </c>
      <c r="B1857" s="36">
        <v>43543</v>
      </c>
      <c r="C1857" s="38" t="s">
        <v>442</v>
      </c>
      <c r="D1857" s="38" t="s">
        <v>367</v>
      </c>
      <c r="E1857" s="12">
        <v>5</v>
      </c>
      <c r="F1857" s="37">
        <v>0.4055555555555555</v>
      </c>
      <c r="G1857" s="12">
        <v>32</v>
      </c>
      <c r="H1857" s="12" t="s">
        <v>302</v>
      </c>
      <c r="I1857" s="38" t="str">
        <f>VLOOKUP(H1857,'Species List'!A$2:J$202,2,0)</f>
        <v>Stoplight Parrotfish</v>
      </c>
      <c r="J1857" s="38" t="str">
        <f>VLOOKUP(H1857,'Species List'!A$2:J$202,3,0)</f>
        <v>Sparisoma viride</v>
      </c>
      <c r="K1857" s="38" t="str">
        <f>VLOOKUP(H1857,'Species List'!A$2:J$202,4,0)</f>
        <v>Scaridae</v>
      </c>
      <c r="L1857" s="38" t="str">
        <f>VLOOKUP(H1857,'Species List'!A$2:J$202,5,0)</f>
        <v>Herbivore</v>
      </c>
      <c r="M1857" s="60">
        <v>30</v>
      </c>
      <c r="N1857" s="60">
        <v>1</v>
      </c>
      <c r="O1857" s="60" t="s">
        <v>369</v>
      </c>
      <c r="P1857" s="44">
        <f>VLOOKUP(H1857,'Species List'!A$2:J$202,6,0)</f>
        <v>1.38E-2</v>
      </c>
      <c r="Q1857" s="44">
        <f>VLOOKUP(H1857,'Species List'!A$2:J$202,7,0)</f>
        <v>3.04</v>
      </c>
      <c r="R1857" s="44">
        <f>VLOOKUP(H1857,'Species List'!A$2:J$202,8,0)</f>
        <v>-4.4317000000000002</v>
      </c>
      <c r="S1857" s="44">
        <f>VLOOKUP(H1857,'Species List'!A$2:J$202,9,0)</f>
        <v>2.9051</v>
      </c>
      <c r="T1857" s="44">
        <f t="shared" si="199"/>
        <v>426.90151962585236</v>
      </c>
      <c r="U1857" s="88">
        <f t="shared" si="203"/>
        <v>581.54718397712224</v>
      </c>
      <c r="V1857" s="91">
        <f t="shared" si="204"/>
        <v>581.54718397712224</v>
      </c>
    </row>
    <row r="1858" spans="1:22" ht="16">
      <c r="A1858" s="35">
        <v>2019</v>
      </c>
      <c r="B1858" s="36">
        <v>43543</v>
      </c>
      <c r="C1858" s="38" t="s">
        <v>442</v>
      </c>
      <c r="D1858" s="38" t="s">
        <v>367</v>
      </c>
      <c r="E1858" s="12">
        <v>5</v>
      </c>
      <c r="F1858" s="37">
        <v>0.405555555555556</v>
      </c>
      <c r="G1858" s="12">
        <v>32</v>
      </c>
      <c r="H1858" s="12" t="s">
        <v>280</v>
      </c>
      <c r="I1858" s="38" t="str">
        <f>VLOOKUP(H1858,'Species List'!A$2:J$202,2,0)</f>
        <v>Redband Parrotfish</v>
      </c>
      <c r="J1858" s="38" t="str">
        <f>VLOOKUP(H1858,'Species List'!A$2:J$202,3,0)</f>
        <v>Sparisoma aurofrenatum</v>
      </c>
      <c r="K1858" s="38" t="str">
        <f>VLOOKUP(H1858,'Species List'!A$2:J$202,4,0)</f>
        <v>Scaridae</v>
      </c>
      <c r="L1858" s="38" t="str">
        <f>VLOOKUP(H1858,'Species List'!A$2:J$202,5,0)</f>
        <v>Herbivore</v>
      </c>
      <c r="M1858" s="60">
        <v>18</v>
      </c>
      <c r="N1858" s="60">
        <v>1</v>
      </c>
      <c r="O1858" s="60" t="s">
        <v>369</v>
      </c>
      <c r="P1858" s="44">
        <f>VLOOKUP(H1858,'Species List'!A$2:J$202,6,0)</f>
        <v>1.072E-2</v>
      </c>
      <c r="Q1858" s="44">
        <f>VLOOKUP(H1858,'Species List'!A$2:J$202,7,0)</f>
        <v>3.12</v>
      </c>
      <c r="R1858" s="44">
        <f>VLOOKUP(H1858,'Species List'!A$2:J$202,8,0)</f>
        <v>-4.0781000000000001</v>
      </c>
      <c r="S1858" s="44">
        <f>VLOOKUP(H1858,'Species List'!A$2:J$202,9,0)</f>
        <v>2.7437999999999998</v>
      </c>
      <c r="T1858" s="44">
        <f t="shared" ref="T1858:T1921" si="205">P1858*M1858^Q1858</f>
        <v>88.43923988864465</v>
      </c>
      <c r="U1858" s="88">
        <f t="shared" si="203"/>
        <v>128.80024807719036</v>
      </c>
      <c r="V1858" s="91">
        <f t="shared" si="204"/>
        <v>128.80024807719036</v>
      </c>
    </row>
    <row r="1859" spans="1:22" ht="16">
      <c r="A1859" s="35">
        <v>2019</v>
      </c>
      <c r="B1859" s="36">
        <v>43543</v>
      </c>
      <c r="C1859" s="38" t="s">
        <v>442</v>
      </c>
      <c r="D1859" s="38" t="s">
        <v>367</v>
      </c>
      <c r="E1859" s="12">
        <v>5</v>
      </c>
      <c r="F1859" s="37">
        <v>0.405555555555556</v>
      </c>
      <c r="G1859" s="12">
        <v>32</v>
      </c>
      <c r="H1859" s="12" t="s">
        <v>280</v>
      </c>
      <c r="I1859" s="38" t="str">
        <f>VLOOKUP(H1859,'Species List'!A$2:J$202,2,0)</f>
        <v>Redband Parrotfish</v>
      </c>
      <c r="J1859" s="38" t="str">
        <f>VLOOKUP(H1859,'Species List'!A$2:J$202,3,0)</f>
        <v>Sparisoma aurofrenatum</v>
      </c>
      <c r="K1859" s="38" t="str">
        <f>VLOOKUP(H1859,'Species List'!A$2:J$202,4,0)</f>
        <v>Scaridae</v>
      </c>
      <c r="L1859" s="38" t="str">
        <f>VLOOKUP(H1859,'Species List'!A$2:J$202,5,0)</f>
        <v>Herbivore</v>
      </c>
      <c r="M1859" s="60">
        <v>15</v>
      </c>
      <c r="N1859" s="60">
        <v>1</v>
      </c>
      <c r="O1859" s="60" t="s">
        <v>369</v>
      </c>
      <c r="P1859" s="44">
        <f>VLOOKUP(H1859,'Species List'!A$2:J$202,6,0)</f>
        <v>1.072E-2</v>
      </c>
      <c r="Q1859" s="44">
        <f>VLOOKUP(H1859,'Species List'!A$2:J$202,7,0)</f>
        <v>3.12</v>
      </c>
      <c r="R1859" s="44">
        <f>VLOOKUP(H1859,'Species List'!A$2:J$202,8,0)</f>
        <v>-4.0781000000000001</v>
      </c>
      <c r="S1859" s="44">
        <f>VLOOKUP(H1859,'Species List'!A$2:J$202,9,0)</f>
        <v>2.7437999999999998</v>
      </c>
      <c r="T1859" s="44">
        <f t="shared" si="205"/>
        <v>50.072527485111436</v>
      </c>
      <c r="U1859" s="88">
        <f t="shared" si="203"/>
        <v>78.101467931149301</v>
      </c>
      <c r="V1859" s="91">
        <f t="shared" si="204"/>
        <v>78.101467931149301</v>
      </c>
    </row>
    <row r="1860" spans="1:22" ht="16">
      <c r="A1860" s="35">
        <v>2019</v>
      </c>
      <c r="B1860" s="36">
        <v>43543</v>
      </c>
      <c r="C1860" s="38" t="s">
        <v>442</v>
      </c>
      <c r="D1860" s="38" t="s">
        <v>367</v>
      </c>
      <c r="E1860" s="12">
        <v>5</v>
      </c>
      <c r="F1860" s="37">
        <v>0.405555555555556</v>
      </c>
      <c r="G1860" s="12">
        <v>32</v>
      </c>
      <c r="H1860" s="12" t="s">
        <v>274</v>
      </c>
      <c r="I1860" s="38" t="str">
        <f>VLOOKUP(H1860,'Species List'!A$2:J$202,2,0)</f>
        <v>Princess Parrotfish</v>
      </c>
      <c r="J1860" s="38" t="str">
        <f>VLOOKUP(H1860,'Species List'!A$2:J$202,3,0)</f>
        <v>Scarus taeniopterus</v>
      </c>
      <c r="K1860" s="38" t="str">
        <f>VLOOKUP(H1860,'Species List'!A$2:J$202,4,0)</f>
        <v>Scaridae</v>
      </c>
      <c r="L1860" s="38" t="str">
        <f>VLOOKUP(H1860,'Species List'!A$2:J$202,5,0)</f>
        <v>Herbivore</v>
      </c>
      <c r="M1860" s="60">
        <v>16</v>
      </c>
      <c r="N1860" s="60">
        <v>1</v>
      </c>
      <c r="O1860" s="60" t="s">
        <v>369</v>
      </c>
      <c r="P1860" s="44">
        <f>VLOOKUP(H1860,'Species List'!A$2:J$202,6,0)</f>
        <v>3.3500000000000002E-2</v>
      </c>
      <c r="Q1860" s="44">
        <f>VLOOKUP(H1860,'Species List'!A$2:J$202,7,0)</f>
        <v>2.7086000000000001</v>
      </c>
      <c r="R1860" s="44">
        <f>VLOOKUP(H1860,'Species List'!A$2:J$202,8,0)</f>
        <v>-3.2256999999999998</v>
      </c>
      <c r="S1860" s="44">
        <f>VLOOKUP(H1860,'Species List'!A$2:J$202,9,0)</f>
        <v>2.3852000000000002</v>
      </c>
      <c r="T1860" s="44">
        <f t="shared" si="205"/>
        <v>61.167987518884857</v>
      </c>
      <c r="U1860" s="88">
        <f t="shared" si="203"/>
        <v>107.53924488293569</v>
      </c>
      <c r="V1860" s="91">
        <f t="shared" si="204"/>
        <v>107.53924488293569</v>
      </c>
    </row>
    <row r="1861" spans="1:22" ht="16">
      <c r="A1861" s="35">
        <v>2019</v>
      </c>
      <c r="B1861" s="36">
        <v>43543</v>
      </c>
      <c r="C1861" s="38" t="s">
        <v>442</v>
      </c>
      <c r="D1861" s="38" t="s">
        <v>367</v>
      </c>
      <c r="E1861" s="12">
        <v>5</v>
      </c>
      <c r="F1861" s="37">
        <v>0.405555555555556</v>
      </c>
      <c r="G1861" s="12">
        <v>32</v>
      </c>
      <c r="H1861" s="12" t="s">
        <v>302</v>
      </c>
      <c r="I1861" s="38" t="str">
        <f>VLOOKUP(H1861,'Species List'!A$2:J$202,2,0)</f>
        <v>Stoplight Parrotfish</v>
      </c>
      <c r="J1861" s="38" t="str">
        <f>VLOOKUP(H1861,'Species List'!A$2:J$202,3,0)</f>
        <v>Sparisoma viride</v>
      </c>
      <c r="K1861" s="38" t="str">
        <f>VLOOKUP(H1861,'Species List'!A$2:J$202,4,0)</f>
        <v>Scaridae</v>
      </c>
      <c r="L1861" s="38" t="str">
        <f>VLOOKUP(H1861,'Species List'!A$2:J$202,5,0)</f>
        <v>Herbivore</v>
      </c>
      <c r="M1861" s="60">
        <v>18</v>
      </c>
      <c r="N1861" s="60">
        <v>1</v>
      </c>
      <c r="O1861" s="60" t="s">
        <v>368</v>
      </c>
      <c r="P1861" s="44">
        <f>VLOOKUP(H1861,'Species List'!A$2:J$202,6,0)</f>
        <v>1.38E-2</v>
      </c>
      <c r="Q1861" s="44">
        <f>VLOOKUP(H1861,'Species List'!A$2:J$202,7,0)</f>
        <v>3.04</v>
      </c>
      <c r="R1861" s="44">
        <f>VLOOKUP(H1861,'Species List'!A$2:J$202,8,0)</f>
        <v>-4.4317000000000002</v>
      </c>
      <c r="S1861" s="44">
        <f>VLOOKUP(H1861,'Species List'!A$2:J$202,9,0)</f>
        <v>2.9051</v>
      </c>
      <c r="T1861" s="44">
        <f t="shared" si="205"/>
        <v>90.345703069474155</v>
      </c>
      <c r="U1861" s="88">
        <f t="shared" si="203"/>
        <v>131.85364940800787</v>
      </c>
      <c r="V1861" s="91">
        <f t="shared" si="204"/>
        <v>131.85364940800787</v>
      </c>
    </row>
    <row r="1862" spans="1:22" ht="16">
      <c r="A1862" s="35">
        <v>2019</v>
      </c>
      <c r="B1862" s="36">
        <v>43543</v>
      </c>
      <c r="C1862" s="38" t="s">
        <v>442</v>
      </c>
      <c r="D1862" s="38" t="s">
        <v>367</v>
      </c>
      <c r="E1862" s="12">
        <v>5</v>
      </c>
      <c r="F1862" s="37">
        <v>0.405555555555556</v>
      </c>
      <c r="G1862" s="12">
        <v>32</v>
      </c>
      <c r="H1862" s="12" t="s">
        <v>302</v>
      </c>
      <c r="I1862" s="38" t="str">
        <f>VLOOKUP(H1862,'Species List'!A$2:J$202,2,0)</f>
        <v>Stoplight Parrotfish</v>
      </c>
      <c r="J1862" s="38" t="str">
        <f>VLOOKUP(H1862,'Species List'!A$2:J$202,3,0)</f>
        <v>Sparisoma viride</v>
      </c>
      <c r="K1862" s="38" t="str">
        <f>VLOOKUP(H1862,'Species List'!A$2:J$202,4,0)</f>
        <v>Scaridae</v>
      </c>
      <c r="L1862" s="38" t="str">
        <f>VLOOKUP(H1862,'Species List'!A$2:J$202,5,0)</f>
        <v>Herbivore</v>
      </c>
      <c r="M1862" s="60">
        <v>16</v>
      </c>
      <c r="N1862" s="60">
        <v>1</v>
      </c>
      <c r="O1862" s="60" t="s">
        <v>368</v>
      </c>
      <c r="P1862" s="44">
        <f>VLOOKUP(H1862,'Species List'!A$2:J$202,6,0)</f>
        <v>1.38E-2</v>
      </c>
      <c r="Q1862" s="44">
        <f>VLOOKUP(H1862,'Species List'!A$2:J$202,7,0)</f>
        <v>3.04</v>
      </c>
      <c r="R1862" s="44">
        <f>VLOOKUP(H1862,'Species List'!A$2:J$202,8,0)</f>
        <v>-4.4317000000000002</v>
      </c>
      <c r="S1862" s="44">
        <f>VLOOKUP(H1862,'Species List'!A$2:J$202,9,0)</f>
        <v>2.9051</v>
      </c>
      <c r="T1862" s="44">
        <f t="shared" si="205"/>
        <v>63.154432022104622</v>
      </c>
      <c r="U1862" s="88">
        <f t="shared" si="203"/>
        <v>93.645941776792625</v>
      </c>
      <c r="V1862" s="91">
        <f t="shared" si="204"/>
        <v>93.645941776792625</v>
      </c>
    </row>
    <row r="1863" spans="1:22" ht="16">
      <c r="A1863" s="35">
        <v>2019</v>
      </c>
      <c r="B1863" s="36">
        <v>43543</v>
      </c>
      <c r="C1863" s="38" t="s">
        <v>442</v>
      </c>
      <c r="D1863" s="38" t="s">
        <v>367</v>
      </c>
      <c r="E1863" s="12">
        <v>5</v>
      </c>
      <c r="F1863" s="37">
        <v>0.405555555555556</v>
      </c>
      <c r="G1863" s="12">
        <v>32</v>
      </c>
      <c r="H1863" s="12" t="s">
        <v>302</v>
      </c>
      <c r="I1863" s="38" t="str">
        <f>VLOOKUP(H1863,'Species List'!A$2:J$202,2,0)</f>
        <v>Stoplight Parrotfish</v>
      </c>
      <c r="J1863" s="38" t="str">
        <f>VLOOKUP(H1863,'Species List'!A$2:J$202,3,0)</f>
        <v>Sparisoma viride</v>
      </c>
      <c r="K1863" s="38" t="str">
        <f>VLOOKUP(H1863,'Species List'!A$2:J$202,4,0)</f>
        <v>Scaridae</v>
      </c>
      <c r="L1863" s="38" t="str">
        <f>VLOOKUP(H1863,'Species List'!A$2:J$202,5,0)</f>
        <v>Herbivore</v>
      </c>
      <c r="M1863" s="60">
        <v>13</v>
      </c>
      <c r="N1863" s="60">
        <v>1</v>
      </c>
      <c r="O1863" s="60" t="s">
        <v>368</v>
      </c>
      <c r="P1863" s="44">
        <f>VLOOKUP(H1863,'Species List'!A$2:J$202,6,0)</f>
        <v>1.38E-2</v>
      </c>
      <c r="Q1863" s="44">
        <f>VLOOKUP(H1863,'Species List'!A$2:J$202,7,0)</f>
        <v>3.04</v>
      </c>
      <c r="R1863" s="44">
        <f>VLOOKUP(H1863,'Species List'!A$2:J$202,8,0)</f>
        <v>-4.4317000000000002</v>
      </c>
      <c r="S1863" s="44">
        <f>VLOOKUP(H1863,'Species List'!A$2:J$202,9,0)</f>
        <v>2.9051</v>
      </c>
      <c r="T1863" s="44">
        <f t="shared" si="205"/>
        <v>33.594399108137019</v>
      </c>
      <c r="U1863" s="88">
        <f t="shared" si="203"/>
        <v>51.229112573228946</v>
      </c>
      <c r="V1863" s="91">
        <f t="shared" si="204"/>
        <v>51.229112573228946</v>
      </c>
    </row>
    <row r="1864" spans="1:22" ht="16">
      <c r="A1864" s="35">
        <v>2019</v>
      </c>
      <c r="B1864" s="36">
        <v>43543</v>
      </c>
      <c r="C1864" s="38" t="s">
        <v>442</v>
      </c>
      <c r="D1864" s="38" t="s">
        <v>367</v>
      </c>
      <c r="E1864" s="12">
        <v>5</v>
      </c>
      <c r="F1864" s="37">
        <v>0.405555555555556</v>
      </c>
      <c r="G1864" s="12">
        <v>32</v>
      </c>
      <c r="H1864" s="12" t="s">
        <v>274</v>
      </c>
      <c r="I1864" s="38" t="str">
        <f>VLOOKUP(H1864,'Species List'!A$2:J$202,2,0)</f>
        <v>Princess Parrotfish</v>
      </c>
      <c r="J1864" s="38" t="str">
        <f>VLOOKUP(H1864,'Species List'!A$2:J$202,3,0)</f>
        <v>Scarus taeniopterus</v>
      </c>
      <c r="K1864" s="38" t="str">
        <f>VLOOKUP(H1864,'Species List'!A$2:J$202,4,0)</f>
        <v>Scaridae</v>
      </c>
      <c r="L1864" s="38" t="str">
        <f>VLOOKUP(H1864,'Species List'!A$2:J$202,5,0)</f>
        <v>Herbivore</v>
      </c>
      <c r="M1864" s="60">
        <v>14</v>
      </c>
      <c r="N1864" s="60">
        <v>1</v>
      </c>
      <c r="O1864" s="60" t="s">
        <v>368</v>
      </c>
      <c r="P1864" s="44">
        <f>VLOOKUP(H1864,'Species List'!A$2:J$202,6,0)</f>
        <v>3.3500000000000002E-2</v>
      </c>
      <c r="Q1864" s="44">
        <f>VLOOKUP(H1864,'Species List'!A$2:J$202,7,0)</f>
        <v>2.7086000000000001</v>
      </c>
      <c r="R1864" s="44">
        <f>VLOOKUP(H1864,'Species List'!A$2:J$202,8,0)</f>
        <v>-3.2256999999999998</v>
      </c>
      <c r="S1864" s="44">
        <f>VLOOKUP(H1864,'Species List'!A$2:J$202,9,0)</f>
        <v>2.3852000000000002</v>
      </c>
      <c r="T1864" s="44">
        <f t="shared" si="205"/>
        <v>42.603688875365265</v>
      </c>
      <c r="U1864" s="88">
        <f t="shared" si="203"/>
        <v>78.206813423753971</v>
      </c>
      <c r="V1864" s="91">
        <f t="shared" si="204"/>
        <v>78.206813423753971</v>
      </c>
    </row>
    <row r="1865" spans="1:22" ht="16">
      <c r="A1865" s="35">
        <v>2019</v>
      </c>
      <c r="B1865" s="36">
        <v>43543</v>
      </c>
      <c r="C1865" s="38" t="s">
        <v>442</v>
      </c>
      <c r="D1865" s="38" t="s">
        <v>367</v>
      </c>
      <c r="E1865" s="12">
        <v>5</v>
      </c>
      <c r="F1865" s="37">
        <v>0.405555555555556</v>
      </c>
      <c r="G1865" s="12">
        <v>32</v>
      </c>
      <c r="H1865" s="12" t="s">
        <v>274</v>
      </c>
      <c r="I1865" s="38" t="str">
        <f>VLOOKUP(H1865,'Species List'!A$2:J$202,2,0)</f>
        <v>Princess Parrotfish</v>
      </c>
      <c r="J1865" s="38" t="str">
        <f>VLOOKUP(H1865,'Species List'!A$2:J$202,3,0)</f>
        <v>Scarus taeniopterus</v>
      </c>
      <c r="K1865" s="38" t="str">
        <f>VLOOKUP(H1865,'Species List'!A$2:J$202,4,0)</f>
        <v>Scaridae</v>
      </c>
      <c r="L1865" s="38" t="str">
        <f>VLOOKUP(H1865,'Species List'!A$2:J$202,5,0)</f>
        <v>Herbivore</v>
      </c>
      <c r="M1865" s="60">
        <v>3</v>
      </c>
      <c r="N1865" s="60">
        <v>3</v>
      </c>
      <c r="O1865" s="60" t="s">
        <v>375</v>
      </c>
      <c r="P1865" s="44">
        <f>VLOOKUP(H1865,'Species List'!A$2:J$202,6,0)</f>
        <v>3.3500000000000002E-2</v>
      </c>
      <c r="Q1865" s="44">
        <f>VLOOKUP(H1865,'Species List'!A$2:J$202,7,0)</f>
        <v>2.7086000000000001</v>
      </c>
      <c r="R1865" s="44">
        <f>VLOOKUP(H1865,'Species List'!A$2:J$202,8,0)</f>
        <v>-3.2256999999999998</v>
      </c>
      <c r="S1865" s="44">
        <f>VLOOKUP(H1865,'Species List'!A$2:J$202,9,0)</f>
        <v>2.3852000000000002</v>
      </c>
      <c r="T1865" s="44">
        <f t="shared" si="205"/>
        <v>0.65671273400963648</v>
      </c>
      <c r="U1865" s="88">
        <f t="shared" si="203"/>
        <v>1.9839449475553055</v>
      </c>
      <c r="V1865" s="91">
        <f t="shared" si="204"/>
        <v>5.9518348426659164</v>
      </c>
    </row>
    <row r="1866" spans="1:22" ht="16">
      <c r="A1866" s="35">
        <v>2019</v>
      </c>
      <c r="B1866" s="36">
        <v>43543</v>
      </c>
      <c r="C1866" s="38" t="s">
        <v>442</v>
      </c>
      <c r="D1866" s="38" t="s">
        <v>367</v>
      </c>
      <c r="E1866" s="12">
        <v>5</v>
      </c>
      <c r="F1866" s="37">
        <v>0.405555555555556</v>
      </c>
      <c r="G1866" s="12">
        <v>32</v>
      </c>
      <c r="H1866" s="12" t="s">
        <v>274</v>
      </c>
      <c r="I1866" s="38" t="str">
        <f>VLOOKUP(H1866,'Species List'!A$2:J$202,2,0)</f>
        <v>Princess Parrotfish</v>
      </c>
      <c r="J1866" s="38" t="str">
        <f>VLOOKUP(H1866,'Species List'!A$2:J$202,3,0)</f>
        <v>Scarus taeniopterus</v>
      </c>
      <c r="K1866" s="38" t="str">
        <f>VLOOKUP(H1866,'Species List'!A$2:J$202,4,0)</f>
        <v>Scaridae</v>
      </c>
      <c r="L1866" s="38" t="str">
        <f>VLOOKUP(H1866,'Species List'!A$2:J$202,5,0)</f>
        <v>Herbivore</v>
      </c>
      <c r="M1866" s="60">
        <v>2</v>
      </c>
      <c r="N1866" s="60">
        <v>2</v>
      </c>
      <c r="O1866" s="60" t="s">
        <v>375</v>
      </c>
      <c r="P1866" s="44">
        <f>VLOOKUP(H1866,'Species List'!A$2:J$202,6,0)</f>
        <v>3.3500000000000002E-2</v>
      </c>
      <c r="Q1866" s="44">
        <f>VLOOKUP(H1866,'Species List'!A$2:J$202,7,0)</f>
        <v>2.7086000000000001</v>
      </c>
      <c r="R1866" s="44">
        <f>VLOOKUP(H1866,'Species List'!A$2:J$202,8,0)</f>
        <v>-3.2256999999999998</v>
      </c>
      <c r="S1866" s="44">
        <f>VLOOKUP(H1866,'Species List'!A$2:J$202,9,0)</f>
        <v>2.3852000000000002</v>
      </c>
      <c r="T1866" s="44">
        <f t="shared" si="205"/>
        <v>0.21898514404304498</v>
      </c>
      <c r="U1866" s="88">
        <f t="shared" si="203"/>
        <v>0.75425247798161132</v>
      </c>
      <c r="V1866" s="91">
        <f t="shared" si="204"/>
        <v>1.5085049559632226</v>
      </c>
    </row>
    <row r="1867" spans="1:22" ht="16">
      <c r="A1867" s="35">
        <v>2019</v>
      </c>
      <c r="B1867" s="36">
        <v>43543</v>
      </c>
      <c r="C1867" s="38" t="s">
        <v>442</v>
      </c>
      <c r="D1867" s="38" t="s">
        <v>367</v>
      </c>
      <c r="E1867" s="12">
        <v>5</v>
      </c>
      <c r="F1867" s="37">
        <v>0.405555555555556</v>
      </c>
      <c r="G1867" s="12">
        <v>32</v>
      </c>
      <c r="H1867" s="12" t="s">
        <v>274</v>
      </c>
      <c r="I1867" s="38" t="str">
        <f>VLOOKUP(H1867,'Species List'!A$2:J$202,2,0)</f>
        <v>Princess Parrotfish</v>
      </c>
      <c r="J1867" s="38" t="str">
        <f>VLOOKUP(H1867,'Species List'!A$2:J$202,3,0)</f>
        <v>Scarus taeniopterus</v>
      </c>
      <c r="K1867" s="38" t="str">
        <f>VLOOKUP(H1867,'Species List'!A$2:J$202,4,0)</f>
        <v>Scaridae</v>
      </c>
      <c r="L1867" s="38" t="str">
        <f>VLOOKUP(H1867,'Species List'!A$2:J$202,5,0)</f>
        <v>Herbivore</v>
      </c>
      <c r="M1867" s="60">
        <v>4</v>
      </c>
      <c r="N1867" s="60">
        <v>1</v>
      </c>
      <c r="O1867" s="60" t="s">
        <v>375</v>
      </c>
      <c r="P1867" s="44">
        <f>VLOOKUP(H1867,'Species List'!A$2:J$202,6,0)</f>
        <v>3.3500000000000002E-2</v>
      </c>
      <c r="Q1867" s="44">
        <f>VLOOKUP(H1867,'Species List'!A$2:J$202,7,0)</f>
        <v>2.7086000000000001</v>
      </c>
      <c r="R1867" s="44">
        <f>VLOOKUP(H1867,'Species List'!A$2:J$202,8,0)</f>
        <v>-3.2256999999999998</v>
      </c>
      <c r="S1867" s="44">
        <f>VLOOKUP(H1867,'Species List'!A$2:J$202,9,0)</f>
        <v>2.3852000000000002</v>
      </c>
      <c r="T1867" s="44">
        <f t="shared" si="205"/>
        <v>1.4314774122851688</v>
      </c>
      <c r="U1867" s="88">
        <f t="shared" si="203"/>
        <v>3.9403381302253098</v>
      </c>
      <c r="V1867" s="91">
        <f t="shared" si="204"/>
        <v>3.9403381302253098</v>
      </c>
    </row>
    <row r="1868" spans="1:22" ht="16">
      <c r="A1868" s="35">
        <v>2019</v>
      </c>
      <c r="B1868" s="36">
        <v>43543</v>
      </c>
      <c r="C1868" s="38" t="s">
        <v>442</v>
      </c>
      <c r="D1868" s="38" t="s">
        <v>367</v>
      </c>
      <c r="E1868" s="12">
        <v>5</v>
      </c>
      <c r="F1868" s="37">
        <v>0.405555555555556</v>
      </c>
      <c r="G1868" s="12">
        <v>32</v>
      </c>
      <c r="H1868" s="12" t="s">
        <v>303</v>
      </c>
      <c r="I1868" s="38" t="str">
        <f>VLOOKUP(H1868,'Species List'!A$2:J$202,2,0)</f>
        <v>Striped Parrotfish</v>
      </c>
      <c r="J1868" s="38" t="str">
        <f>VLOOKUP(H1868,'Species List'!A$2:J$202,3,0)</f>
        <v>Scarus iserti</v>
      </c>
      <c r="K1868" s="38" t="str">
        <f>VLOOKUP(H1868,'Species List'!A$2:J$202,4,0)</f>
        <v>Scaridae</v>
      </c>
      <c r="L1868" s="38" t="str">
        <f>VLOOKUP(H1868,'Species List'!A$2:J$202,5,0)</f>
        <v>Herbivore</v>
      </c>
      <c r="M1868" s="60">
        <v>4</v>
      </c>
      <c r="N1868" s="60">
        <v>3</v>
      </c>
      <c r="O1868" s="60" t="s">
        <v>375</v>
      </c>
      <c r="P1868" s="44">
        <f>VLOOKUP(H1868,'Species List'!A$2:J$202,6,0)</f>
        <v>1.0959999999999999E-2</v>
      </c>
      <c r="Q1868" s="44">
        <f>VLOOKUP(H1868,'Species List'!A$2:J$202,7,0)</f>
        <v>3.01</v>
      </c>
      <c r="R1868" s="44">
        <f>VLOOKUP(H1868,'Species List'!A$2:J$202,8,0)</f>
        <v>-4.8887</v>
      </c>
      <c r="S1868" s="44">
        <f>VLOOKUP(H1868,'Species List'!A$2:J$202,9,0)</f>
        <v>3.0548000000000002</v>
      </c>
      <c r="T1868" s="44">
        <f t="shared" si="205"/>
        <v>0.71123173750391744</v>
      </c>
      <c r="U1868" s="88">
        <f t="shared" si="203"/>
        <v>1.0122152160204034</v>
      </c>
      <c r="V1868" s="91">
        <f t="shared" si="204"/>
        <v>3.0366456480612101</v>
      </c>
    </row>
    <row r="1869" spans="1:22" ht="16">
      <c r="A1869" s="35">
        <v>2019</v>
      </c>
      <c r="B1869" s="36">
        <v>43543</v>
      </c>
      <c r="C1869" s="38" t="s">
        <v>442</v>
      </c>
      <c r="D1869" s="38" t="s">
        <v>367</v>
      </c>
      <c r="E1869" s="12">
        <v>5</v>
      </c>
      <c r="F1869" s="37">
        <v>0.405555555555556</v>
      </c>
      <c r="G1869" s="12">
        <v>32</v>
      </c>
      <c r="H1869" s="12" t="s">
        <v>303</v>
      </c>
      <c r="I1869" s="38" t="str">
        <f>VLOOKUP(H1869,'Species List'!A$2:J$202,2,0)</f>
        <v>Striped Parrotfish</v>
      </c>
      <c r="J1869" s="38" t="str">
        <f>VLOOKUP(H1869,'Species List'!A$2:J$202,3,0)</f>
        <v>Scarus iserti</v>
      </c>
      <c r="K1869" s="38" t="str">
        <f>VLOOKUP(H1869,'Species List'!A$2:J$202,4,0)</f>
        <v>Scaridae</v>
      </c>
      <c r="L1869" s="38" t="str">
        <f>VLOOKUP(H1869,'Species List'!A$2:J$202,5,0)</f>
        <v>Herbivore</v>
      </c>
      <c r="M1869" s="60">
        <v>2</v>
      </c>
      <c r="N1869" s="60">
        <v>1</v>
      </c>
      <c r="O1869" s="60"/>
      <c r="P1869" s="44">
        <f>VLOOKUP(H1869,'Species List'!A$2:J$202,6,0)</f>
        <v>1.0959999999999999E-2</v>
      </c>
      <c r="Q1869" s="44">
        <f>VLOOKUP(H1869,'Species List'!A$2:J$202,7,0)</f>
        <v>3.01</v>
      </c>
      <c r="R1869" s="44">
        <f>VLOOKUP(H1869,'Species List'!A$2:J$202,8,0)</f>
        <v>-4.8887</v>
      </c>
      <c r="S1869" s="44">
        <f>VLOOKUP(H1869,'Species List'!A$2:J$202,9,0)</f>
        <v>3.0548000000000002</v>
      </c>
      <c r="T1869" s="44">
        <f t="shared" si="205"/>
        <v>8.8289862628973065E-2</v>
      </c>
      <c r="U1869" s="88">
        <f t="shared" si="203"/>
        <v>0.1218109781873183</v>
      </c>
      <c r="V1869" s="91">
        <f t="shared" si="204"/>
        <v>0.1218109781873183</v>
      </c>
    </row>
    <row r="1870" spans="1:22" ht="16">
      <c r="A1870" s="35">
        <v>2019</v>
      </c>
      <c r="B1870" s="36">
        <v>43543</v>
      </c>
      <c r="C1870" s="38" t="s">
        <v>442</v>
      </c>
      <c r="D1870" s="38" t="s">
        <v>367</v>
      </c>
      <c r="E1870" s="12">
        <v>5</v>
      </c>
      <c r="F1870" s="37">
        <v>0.405555555555556</v>
      </c>
      <c r="G1870" s="12">
        <v>32</v>
      </c>
      <c r="H1870" s="12" t="s">
        <v>280</v>
      </c>
      <c r="I1870" s="38" t="str">
        <f>VLOOKUP(H1870,'Species List'!A$2:J$202,2,0)</f>
        <v>Redband Parrotfish</v>
      </c>
      <c r="J1870" s="38" t="str">
        <f>VLOOKUP(H1870,'Species List'!A$2:J$202,3,0)</f>
        <v>Sparisoma aurofrenatum</v>
      </c>
      <c r="K1870" s="38" t="str">
        <f>VLOOKUP(H1870,'Species List'!A$2:J$202,4,0)</f>
        <v>Scaridae</v>
      </c>
      <c r="L1870" s="38" t="str">
        <f>VLOOKUP(H1870,'Species List'!A$2:J$202,5,0)</f>
        <v>Herbivore</v>
      </c>
      <c r="M1870" s="60">
        <v>4</v>
      </c>
      <c r="N1870" s="60">
        <v>1</v>
      </c>
      <c r="O1870" s="60" t="s">
        <v>375</v>
      </c>
      <c r="P1870" s="44">
        <f>VLOOKUP(H1870,'Species List'!A$2:J$202,6,0)</f>
        <v>1.072E-2</v>
      </c>
      <c r="Q1870" s="44">
        <f>VLOOKUP(H1870,'Species List'!A$2:J$202,7,0)</f>
        <v>3.12</v>
      </c>
      <c r="R1870" s="44">
        <f>VLOOKUP(H1870,'Species List'!A$2:J$202,8,0)</f>
        <v>-4.0781000000000001</v>
      </c>
      <c r="S1870" s="44">
        <f>VLOOKUP(H1870,'Species List'!A$2:J$202,9,0)</f>
        <v>2.7437999999999998</v>
      </c>
      <c r="T1870" s="44">
        <f t="shared" si="205"/>
        <v>0.81025544515357217</v>
      </c>
      <c r="U1870" s="88">
        <f t="shared" si="203"/>
        <v>2.0779361768346503</v>
      </c>
      <c r="V1870" s="91">
        <f t="shared" si="204"/>
        <v>2.0779361768346503</v>
      </c>
    </row>
    <row r="1871" spans="1:22" ht="16">
      <c r="A1871" s="35">
        <v>2019</v>
      </c>
      <c r="B1871" s="36">
        <v>43543</v>
      </c>
      <c r="C1871" s="38" t="s">
        <v>442</v>
      </c>
      <c r="D1871" s="38" t="s">
        <v>367</v>
      </c>
      <c r="E1871" s="12">
        <v>5</v>
      </c>
      <c r="F1871" s="37">
        <v>0.405555555555556</v>
      </c>
      <c r="G1871" s="12">
        <v>32</v>
      </c>
      <c r="H1871" s="12" t="s">
        <v>237</v>
      </c>
      <c r="I1871" s="38" t="str">
        <f>VLOOKUP(H1871,'Species List'!A$2:J$202,2,0)</f>
        <v>Blue Tang</v>
      </c>
      <c r="J1871" s="38" t="str">
        <f>VLOOKUP(H1871,'Species List'!A$2:J$202,3,0)</f>
        <v>Acanthurus coeruleus</v>
      </c>
      <c r="K1871" s="38" t="str">
        <f>VLOOKUP(H1871,'Species List'!A$2:J$202,4,0)</f>
        <v>Acanthuridae</v>
      </c>
      <c r="L1871" s="38" t="str">
        <f>VLOOKUP(H1871,'Species List'!A$2:J$202,5,0)</f>
        <v>Herbivore</v>
      </c>
      <c r="M1871" s="60">
        <v>16</v>
      </c>
      <c r="N1871" s="60">
        <v>2</v>
      </c>
      <c r="O1871" s="60"/>
      <c r="P1871" s="44">
        <f>VLOOKUP(H1871,'Species List'!A$2:J$202,6,0)</f>
        <v>2.512E-2</v>
      </c>
      <c r="Q1871" s="44">
        <f>VLOOKUP(H1871,'Species List'!A$2:J$202,7,0)</f>
        <v>2.96</v>
      </c>
      <c r="R1871" s="44">
        <f>VLOOKUP(H1871,'Species List'!A$2:J$202,8,0)</f>
        <v>-2.8241999999999998</v>
      </c>
      <c r="S1871" s="44">
        <f>VLOOKUP(H1871,'Species List'!A$2:J$202,9,0)</f>
        <v>2.2637999999999998</v>
      </c>
      <c r="T1871" s="44">
        <f t="shared" si="205"/>
        <v>92.090489985886919</v>
      </c>
      <c r="U1871" s="88">
        <f t="shared" si="203"/>
        <v>146.38171018501848</v>
      </c>
      <c r="V1871" s="91">
        <f t="shared" si="204"/>
        <v>292.76342037003695</v>
      </c>
    </row>
    <row r="1872" spans="1:22" ht="16">
      <c r="A1872" s="35">
        <v>2019</v>
      </c>
      <c r="B1872" s="36">
        <v>43543</v>
      </c>
      <c r="C1872" s="38" t="s">
        <v>442</v>
      </c>
      <c r="D1872" s="38" t="s">
        <v>367</v>
      </c>
      <c r="E1872" s="12">
        <v>5</v>
      </c>
      <c r="F1872" s="37">
        <v>0.405555555555556</v>
      </c>
      <c r="G1872" s="12">
        <v>32</v>
      </c>
      <c r="H1872" s="12" t="s">
        <v>302</v>
      </c>
      <c r="I1872" s="38" t="str">
        <f>VLOOKUP(H1872,'Species List'!A$2:J$202,2,0)</f>
        <v>Stoplight Parrotfish</v>
      </c>
      <c r="J1872" s="38" t="str">
        <f>VLOOKUP(H1872,'Species List'!A$2:J$202,3,0)</f>
        <v>Sparisoma viride</v>
      </c>
      <c r="K1872" s="38" t="str">
        <f>VLOOKUP(H1872,'Species List'!A$2:J$202,4,0)</f>
        <v>Scaridae</v>
      </c>
      <c r="L1872" s="38" t="str">
        <f>VLOOKUP(H1872,'Species List'!A$2:J$202,5,0)</f>
        <v>Herbivore</v>
      </c>
      <c r="M1872" s="60">
        <v>16</v>
      </c>
      <c r="N1872" s="60">
        <v>1</v>
      </c>
      <c r="O1872" s="60" t="s">
        <v>368</v>
      </c>
      <c r="P1872" s="44">
        <f>VLOOKUP(H1872,'Species List'!A$2:J$202,6,0)</f>
        <v>1.38E-2</v>
      </c>
      <c r="Q1872" s="44">
        <f>VLOOKUP(H1872,'Species List'!A$2:J$202,7,0)</f>
        <v>3.04</v>
      </c>
      <c r="R1872" s="44">
        <f>VLOOKUP(H1872,'Species List'!A$2:J$202,8,0)</f>
        <v>-4.4317000000000002</v>
      </c>
      <c r="S1872" s="44">
        <f>VLOOKUP(H1872,'Species List'!A$2:J$202,9,0)</f>
        <v>2.9051</v>
      </c>
      <c r="T1872" s="44">
        <f t="shared" si="205"/>
        <v>63.154432022104622</v>
      </c>
      <c r="U1872" s="88">
        <f t="shared" si="203"/>
        <v>93.645941776792625</v>
      </c>
      <c r="V1872" s="91">
        <f t="shared" si="204"/>
        <v>93.645941776792625</v>
      </c>
    </row>
    <row r="1873" spans="1:22" ht="16">
      <c r="A1873" s="35">
        <v>2019</v>
      </c>
      <c r="B1873" s="36">
        <v>43543</v>
      </c>
      <c r="C1873" s="38" t="s">
        <v>442</v>
      </c>
      <c r="D1873" s="38" t="s">
        <v>367</v>
      </c>
      <c r="E1873" s="12">
        <v>5</v>
      </c>
      <c r="F1873" s="37">
        <v>0.405555555555556</v>
      </c>
      <c r="G1873" s="12">
        <v>32</v>
      </c>
      <c r="H1873" s="12" t="s">
        <v>302</v>
      </c>
      <c r="I1873" s="38" t="str">
        <f>VLOOKUP(H1873,'Species List'!A$2:J$202,2,0)</f>
        <v>Stoplight Parrotfish</v>
      </c>
      <c r="J1873" s="38" t="str">
        <f>VLOOKUP(H1873,'Species List'!A$2:J$202,3,0)</f>
        <v>Sparisoma viride</v>
      </c>
      <c r="K1873" s="38" t="str">
        <f>VLOOKUP(H1873,'Species List'!A$2:J$202,4,0)</f>
        <v>Scaridae</v>
      </c>
      <c r="L1873" s="38" t="str">
        <f>VLOOKUP(H1873,'Species List'!A$2:J$202,5,0)</f>
        <v>Herbivore</v>
      </c>
      <c r="M1873" s="60">
        <v>13</v>
      </c>
      <c r="N1873" s="60">
        <v>2</v>
      </c>
      <c r="O1873" s="60"/>
      <c r="P1873" s="44">
        <f>VLOOKUP(H1873,'Species List'!A$2:J$202,6,0)</f>
        <v>1.38E-2</v>
      </c>
      <c r="Q1873" s="44">
        <f>VLOOKUP(H1873,'Species List'!A$2:J$202,7,0)</f>
        <v>3.04</v>
      </c>
      <c r="R1873" s="44">
        <f>VLOOKUP(H1873,'Species List'!A$2:J$202,8,0)</f>
        <v>-4.4317000000000002</v>
      </c>
      <c r="S1873" s="44">
        <f>VLOOKUP(H1873,'Species List'!A$2:J$202,9,0)</f>
        <v>2.9051</v>
      </c>
      <c r="T1873" s="44">
        <f t="shared" si="205"/>
        <v>33.594399108137019</v>
      </c>
      <c r="U1873" s="88">
        <f t="shared" si="203"/>
        <v>51.229112573228946</v>
      </c>
      <c r="V1873" s="91">
        <f t="shared" si="204"/>
        <v>102.45822514645789</v>
      </c>
    </row>
    <row r="1874" spans="1:22" ht="16">
      <c r="A1874" s="35">
        <v>2019</v>
      </c>
      <c r="B1874" s="36">
        <v>43543</v>
      </c>
      <c r="C1874" s="38" t="s">
        <v>442</v>
      </c>
      <c r="D1874" s="38" t="s">
        <v>367</v>
      </c>
      <c r="E1874" s="12">
        <v>5</v>
      </c>
      <c r="F1874" s="37">
        <v>0.405555555555556</v>
      </c>
      <c r="G1874" s="12">
        <v>32</v>
      </c>
      <c r="H1874" s="12" t="s">
        <v>274</v>
      </c>
      <c r="I1874" s="38" t="str">
        <f>VLOOKUP(H1874,'Species List'!A$2:J$202,2,0)</f>
        <v>Princess Parrotfish</v>
      </c>
      <c r="J1874" s="38" t="str">
        <f>VLOOKUP(H1874,'Species List'!A$2:J$202,3,0)</f>
        <v>Scarus taeniopterus</v>
      </c>
      <c r="K1874" s="38" t="str">
        <f>VLOOKUP(H1874,'Species List'!A$2:J$202,4,0)</f>
        <v>Scaridae</v>
      </c>
      <c r="L1874" s="38" t="str">
        <f>VLOOKUP(H1874,'Species List'!A$2:J$202,5,0)</f>
        <v>Herbivore</v>
      </c>
      <c r="M1874" s="60">
        <v>14</v>
      </c>
      <c r="N1874" s="60">
        <v>1</v>
      </c>
      <c r="O1874" s="60" t="s">
        <v>368</v>
      </c>
      <c r="P1874" s="44">
        <f>VLOOKUP(H1874,'Species List'!A$2:J$202,6,0)</f>
        <v>3.3500000000000002E-2</v>
      </c>
      <c r="Q1874" s="44">
        <f>VLOOKUP(H1874,'Species List'!A$2:J$202,7,0)</f>
        <v>2.7086000000000001</v>
      </c>
      <c r="R1874" s="44">
        <f>VLOOKUP(H1874,'Species List'!A$2:J$202,8,0)</f>
        <v>-3.2256999999999998</v>
      </c>
      <c r="S1874" s="44">
        <f>VLOOKUP(H1874,'Species List'!A$2:J$202,9,0)</f>
        <v>2.3852000000000002</v>
      </c>
      <c r="T1874" s="44">
        <f t="shared" si="205"/>
        <v>42.603688875365265</v>
      </c>
      <c r="U1874" s="88">
        <f t="shared" si="203"/>
        <v>78.206813423753971</v>
      </c>
      <c r="V1874" s="91">
        <f t="shared" si="204"/>
        <v>78.206813423753971</v>
      </c>
    </row>
    <row r="1875" spans="1:22" ht="16">
      <c r="A1875" s="35">
        <v>2019</v>
      </c>
      <c r="B1875" s="36">
        <v>43543</v>
      </c>
      <c r="C1875" s="38" t="s">
        <v>442</v>
      </c>
      <c r="D1875" s="38" t="s">
        <v>367</v>
      </c>
      <c r="E1875" s="12">
        <v>5</v>
      </c>
      <c r="F1875" s="37">
        <v>0.405555555555556</v>
      </c>
      <c r="G1875" s="12">
        <v>32</v>
      </c>
      <c r="H1875" s="12" t="s">
        <v>274</v>
      </c>
      <c r="I1875" s="38" t="str">
        <f>VLOOKUP(H1875,'Species List'!A$2:J$202,2,0)</f>
        <v>Princess Parrotfish</v>
      </c>
      <c r="J1875" s="38" t="str">
        <f>VLOOKUP(H1875,'Species List'!A$2:J$202,3,0)</f>
        <v>Scarus taeniopterus</v>
      </c>
      <c r="K1875" s="38" t="str">
        <f>VLOOKUP(H1875,'Species List'!A$2:J$202,4,0)</f>
        <v>Scaridae</v>
      </c>
      <c r="L1875" s="38" t="str">
        <f>VLOOKUP(H1875,'Species List'!A$2:J$202,5,0)</f>
        <v>Herbivore</v>
      </c>
      <c r="M1875" s="60">
        <v>2</v>
      </c>
      <c r="N1875" s="60">
        <v>6</v>
      </c>
      <c r="O1875" s="60" t="s">
        <v>375</v>
      </c>
      <c r="P1875" s="44">
        <f>VLOOKUP(H1875,'Species List'!A$2:J$202,6,0)</f>
        <v>3.3500000000000002E-2</v>
      </c>
      <c r="Q1875" s="44">
        <f>VLOOKUP(H1875,'Species List'!A$2:J$202,7,0)</f>
        <v>2.7086000000000001</v>
      </c>
      <c r="R1875" s="44">
        <f>VLOOKUP(H1875,'Species List'!A$2:J$202,8,0)</f>
        <v>-3.2256999999999998</v>
      </c>
      <c r="S1875" s="44">
        <f>VLOOKUP(H1875,'Species List'!A$2:J$202,9,0)</f>
        <v>2.3852000000000002</v>
      </c>
      <c r="T1875" s="44">
        <f t="shared" si="205"/>
        <v>0.21898514404304498</v>
      </c>
      <c r="U1875" s="88">
        <f t="shared" si="203"/>
        <v>0.75425247798161132</v>
      </c>
      <c r="V1875" s="91">
        <f t="shared" si="204"/>
        <v>4.5255148678896679</v>
      </c>
    </row>
    <row r="1876" spans="1:22" ht="16">
      <c r="A1876" s="35">
        <v>2019</v>
      </c>
      <c r="B1876" s="36">
        <v>43543</v>
      </c>
      <c r="C1876" s="38" t="s">
        <v>442</v>
      </c>
      <c r="D1876" s="38" t="s">
        <v>367</v>
      </c>
      <c r="E1876" s="12">
        <v>5</v>
      </c>
      <c r="F1876" s="37">
        <v>0.405555555555556</v>
      </c>
      <c r="G1876" s="12">
        <v>32</v>
      </c>
      <c r="H1876" s="12" t="s">
        <v>274</v>
      </c>
      <c r="I1876" s="38" t="str">
        <f>VLOOKUP(H1876,'Species List'!A$2:J$202,2,0)</f>
        <v>Princess Parrotfish</v>
      </c>
      <c r="J1876" s="38" t="str">
        <f>VLOOKUP(H1876,'Species List'!A$2:J$202,3,0)</f>
        <v>Scarus taeniopterus</v>
      </c>
      <c r="K1876" s="38" t="str">
        <f>VLOOKUP(H1876,'Species List'!A$2:J$202,4,0)</f>
        <v>Scaridae</v>
      </c>
      <c r="L1876" s="38" t="str">
        <f>VLOOKUP(H1876,'Species List'!A$2:J$202,5,0)</f>
        <v>Herbivore</v>
      </c>
      <c r="M1876" s="60">
        <v>4</v>
      </c>
      <c r="N1876" s="60">
        <v>1</v>
      </c>
      <c r="O1876" s="60" t="s">
        <v>375</v>
      </c>
      <c r="P1876" s="44">
        <f>VLOOKUP(H1876,'Species List'!A$2:J$202,6,0)</f>
        <v>3.3500000000000002E-2</v>
      </c>
      <c r="Q1876" s="44">
        <f>VLOOKUP(H1876,'Species List'!A$2:J$202,7,0)</f>
        <v>2.7086000000000001</v>
      </c>
      <c r="R1876" s="44">
        <f>VLOOKUP(H1876,'Species List'!A$2:J$202,8,0)</f>
        <v>-3.2256999999999998</v>
      </c>
      <c r="S1876" s="44">
        <f>VLOOKUP(H1876,'Species List'!A$2:J$202,9,0)</f>
        <v>2.3852000000000002</v>
      </c>
      <c r="T1876" s="44">
        <f t="shared" si="205"/>
        <v>1.4314774122851688</v>
      </c>
      <c r="U1876" s="88">
        <f t="shared" si="203"/>
        <v>3.9403381302253098</v>
      </c>
      <c r="V1876" s="91">
        <f t="shared" si="204"/>
        <v>3.9403381302253098</v>
      </c>
    </row>
    <row r="1877" spans="1:22" ht="16">
      <c r="A1877" s="35">
        <v>2019</v>
      </c>
      <c r="B1877" s="36">
        <v>43543</v>
      </c>
      <c r="C1877" s="38" t="s">
        <v>442</v>
      </c>
      <c r="D1877" s="38" t="s">
        <v>367</v>
      </c>
      <c r="E1877" s="12">
        <v>5</v>
      </c>
      <c r="F1877" s="37">
        <v>0.405555555555556</v>
      </c>
      <c r="G1877" s="12">
        <v>32</v>
      </c>
      <c r="H1877" s="12" t="s">
        <v>302</v>
      </c>
      <c r="I1877" s="38" t="str">
        <f>VLOOKUP(H1877,'Species List'!A$2:J$202,2,0)</f>
        <v>Stoplight Parrotfish</v>
      </c>
      <c r="J1877" s="38" t="str">
        <f>VLOOKUP(H1877,'Species List'!A$2:J$202,3,0)</f>
        <v>Sparisoma viride</v>
      </c>
      <c r="K1877" s="38" t="str">
        <f>VLOOKUP(H1877,'Species List'!A$2:J$202,4,0)</f>
        <v>Scaridae</v>
      </c>
      <c r="L1877" s="38" t="str">
        <f>VLOOKUP(H1877,'Species List'!A$2:J$202,5,0)</f>
        <v>Herbivore</v>
      </c>
      <c r="M1877" s="60">
        <v>3</v>
      </c>
      <c r="N1877" s="60">
        <v>1</v>
      </c>
      <c r="O1877" s="60" t="s">
        <v>375</v>
      </c>
      <c r="P1877" s="44">
        <f>VLOOKUP(H1877,'Species List'!A$2:J$202,6,0)</f>
        <v>1.38E-2</v>
      </c>
      <c r="Q1877" s="44">
        <f>VLOOKUP(H1877,'Species List'!A$2:J$202,7,0)</f>
        <v>3.04</v>
      </c>
      <c r="R1877" s="44">
        <f>VLOOKUP(H1877,'Species List'!A$2:J$202,8,0)</f>
        <v>-4.4317000000000002</v>
      </c>
      <c r="S1877" s="44">
        <f>VLOOKUP(H1877,'Species List'!A$2:J$202,9,0)</f>
        <v>2.9051</v>
      </c>
      <c r="T1877" s="44">
        <f t="shared" si="205"/>
        <v>0.38933881323628722</v>
      </c>
      <c r="U1877" s="88">
        <f t="shared" si="203"/>
        <v>0.72357733887147957</v>
      </c>
      <c r="V1877" s="91">
        <f t="shared" si="204"/>
        <v>0.72357733887147957</v>
      </c>
    </row>
    <row r="1878" spans="1:22" ht="16">
      <c r="A1878" s="35">
        <v>2019</v>
      </c>
      <c r="B1878" s="36">
        <v>43543</v>
      </c>
      <c r="C1878" s="38" t="s">
        <v>442</v>
      </c>
      <c r="D1878" s="38" t="s">
        <v>367</v>
      </c>
      <c r="E1878" s="12">
        <v>5</v>
      </c>
      <c r="F1878" s="37">
        <v>0.405555555555556</v>
      </c>
      <c r="G1878" s="12">
        <v>32</v>
      </c>
      <c r="H1878" s="12" t="s">
        <v>274</v>
      </c>
      <c r="I1878" s="38" t="str">
        <f>VLOOKUP(H1878,'Species List'!A$2:J$202,2,0)</f>
        <v>Princess Parrotfish</v>
      </c>
      <c r="J1878" s="38" t="str">
        <f>VLOOKUP(H1878,'Species List'!A$2:J$202,3,0)</f>
        <v>Scarus taeniopterus</v>
      </c>
      <c r="K1878" s="38" t="str">
        <f>VLOOKUP(H1878,'Species List'!A$2:J$202,4,0)</f>
        <v>Scaridae</v>
      </c>
      <c r="L1878" s="38" t="str">
        <f>VLOOKUP(H1878,'Species List'!A$2:J$202,5,0)</f>
        <v>Herbivore</v>
      </c>
      <c r="M1878" s="60">
        <v>6</v>
      </c>
      <c r="N1878" s="60">
        <v>1</v>
      </c>
      <c r="O1878" s="60" t="s">
        <v>375</v>
      </c>
      <c r="P1878" s="44">
        <f>VLOOKUP(H1878,'Species List'!A$2:J$202,6,0)</f>
        <v>3.3500000000000002E-2</v>
      </c>
      <c r="Q1878" s="44">
        <f>VLOOKUP(H1878,'Species List'!A$2:J$202,7,0)</f>
        <v>2.7086000000000001</v>
      </c>
      <c r="R1878" s="44">
        <f>VLOOKUP(H1878,'Species List'!A$2:J$202,8,0)</f>
        <v>-3.2256999999999998</v>
      </c>
      <c r="S1878" s="44">
        <f>VLOOKUP(H1878,'Species List'!A$2:J$202,9,0)</f>
        <v>2.3852000000000002</v>
      </c>
      <c r="T1878" s="44">
        <f t="shared" si="205"/>
        <v>4.2928457508060323</v>
      </c>
      <c r="U1878" s="88">
        <f t="shared" si="203"/>
        <v>10.364452425850182</v>
      </c>
      <c r="V1878" s="91">
        <f t="shared" si="204"/>
        <v>10.364452425850182</v>
      </c>
    </row>
    <row r="1879" spans="1:22" ht="16">
      <c r="A1879" s="35">
        <v>2019</v>
      </c>
      <c r="B1879" s="36">
        <v>43543</v>
      </c>
      <c r="C1879" s="38" t="s">
        <v>442</v>
      </c>
      <c r="D1879" s="38" t="s">
        <v>367</v>
      </c>
      <c r="E1879" s="12">
        <v>5</v>
      </c>
      <c r="F1879" s="37">
        <v>0.405555555555556</v>
      </c>
      <c r="G1879" s="12">
        <v>32</v>
      </c>
      <c r="H1879" s="12" t="s">
        <v>274</v>
      </c>
      <c r="I1879" s="38" t="str">
        <f>VLOOKUP(H1879,'Species List'!A$2:J$202,2,0)</f>
        <v>Princess Parrotfish</v>
      </c>
      <c r="J1879" s="38" t="str">
        <f>VLOOKUP(H1879,'Species List'!A$2:J$202,3,0)</f>
        <v>Scarus taeniopterus</v>
      </c>
      <c r="K1879" s="38" t="str">
        <f>VLOOKUP(H1879,'Species List'!A$2:J$202,4,0)</f>
        <v>Scaridae</v>
      </c>
      <c r="L1879" s="38" t="str">
        <f>VLOOKUP(H1879,'Species List'!A$2:J$202,5,0)</f>
        <v>Herbivore</v>
      </c>
      <c r="M1879" s="60">
        <v>3</v>
      </c>
      <c r="N1879" s="60">
        <v>8</v>
      </c>
      <c r="O1879" s="60" t="s">
        <v>375</v>
      </c>
      <c r="P1879" s="44">
        <f>VLOOKUP(H1879,'Species List'!A$2:J$202,6,0)</f>
        <v>3.3500000000000002E-2</v>
      </c>
      <c r="Q1879" s="44">
        <f>VLOOKUP(H1879,'Species List'!A$2:J$202,7,0)</f>
        <v>2.7086000000000001</v>
      </c>
      <c r="R1879" s="44">
        <f>VLOOKUP(H1879,'Species List'!A$2:J$202,8,0)</f>
        <v>-3.2256999999999998</v>
      </c>
      <c r="S1879" s="44">
        <f>VLOOKUP(H1879,'Species List'!A$2:J$202,9,0)</f>
        <v>2.3852000000000002</v>
      </c>
      <c r="T1879" s="44">
        <f t="shared" si="205"/>
        <v>0.65671273400963648</v>
      </c>
      <c r="U1879" s="88">
        <f t="shared" si="203"/>
        <v>1.9839449475553055</v>
      </c>
      <c r="V1879" s="91">
        <f t="shared" si="204"/>
        <v>15.871559580442444</v>
      </c>
    </row>
    <row r="1880" spans="1:22" ht="16">
      <c r="A1880" s="35">
        <v>2019</v>
      </c>
      <c r="B1880" s="36">
        <v>43543</v>
      </c>
      <c r="C1880" s="38" t="s">
        <v>442</v>
      </c>
      <c r="D1880" s="38" t="s">
        <v>367</v>
      </c>
      <c r="E1880" s="12">
        <v>5</v>
      </c>
      <c r="F1880" s="37">
        <v>0.405555555555556</v>
      </c>
      <c r="G1880" s="12">
        <v>32</v>
      </c>
      <c r="H1880" s="12" t="s">
        <v>274</v>
      </c>
      <c r="I1880" s="38" t="str">
        <f>VLOOKUP(H1880,'Species List'!A$2:J$202,2,0)</f>
        <v>Princess Parrotfish</v>
      </c>
      <c r="J1880" s="38" t="str">
        <f>VLOOKUP(H1880,'Species List'!A$2:J$202,3,0)</f>
        <v>Scarus taeniopterus</v>
      </c>
      <c r="K1880" s="38" t="str">
        <f>VLOOKUP(H1880,'Species List'!A$2:J$202,4,0)</f>
        <v>Scaridae</v>
      </c>
      <c r="L1880" s="38" t="str">
        <f>VLOOKUP(H1880,'Species List'!A$2:J$202,5,0)</f>
        <v>Herbivore</v>
      </c>
      <c r="M1880" s="60">
        <v>5</v>
      </c>
      <c r="N1880" s="60">
        <v>2</v>
      </c>
      <c r="O1880" s="60" t="s">
        <v>375</v>
      </c>
      <c r="P1880" s="44">
        <f>VLOOKUP(H1880,'Species List'!A$2:J$202,6,0)</f>
        <v>3.3500000000000002E-2</v>
      </c>
      <c r="Q1880" s="44">
        <f>VLOOKUP(H1880,'Species List'!A$2:J$202,7,0)</f>
        <v>2.7086000000000001</v>
      </c>
      <c r="R1880" s="44">
        <f>VLOOKUP(H1880,'Species List'!A$2:J$202,8,0)</f>
        <v>-3.2256999999999998</v>
      </c>
      <c r="S1880" s="44">
        <f>VLOOKUP(H1880,'Species List'!A$2:J$202,9,0)</f>
        <v>2.3852000000000002</v>
      </c>
      <c r="T1880" s="44">
        <f t="shared" si="205"/>
        <v>2.6198411586557824</v>
      </c>
      <c r="U1880" s="88">
        <f t="shared" si="203"/>
        <v>6.7093933568168316</v>
      </c>
      <c r="V1880" s="91">
        <f t="shared" si="204"/>
        <v>13.418786713633663</v>
      </c>
    </row>
    <row r="1881" spans="1:22" ht="16">
      <c r="A1881" s="35">
        <v>2019</v>
      </c>
      <c r="B1881" s="36">
        <v>43543</v>
      </c>
      <c r="C1881" s="38" t="s">
        <v>442</v>
      </c>
      <c r="D1881" s="38" t="s">
        <v>367</v>
      </c>
      <c r="E1881" s="12">
        <v>5</v>
      </c>
      <c r="F1881" s="37">
        <v>0.405555555555556</v>
      </c>
      <c r="G1881" s="12">
        <v>32</v>
      </c>
      <c r="H1881" s="12" t="s">
        <v>280</v>
      </c>
      <c r="I1881" s="38" t="str">
        <f>VLOOKUP(H1881,'Species List'!A$2:J$202,2,0)</f>
        <v>Redband Parrotfish</v>
      </c>
      <c r="J1881" s="38" t="str">
        <f>VLOOKUP(H1881,'Species List'!A$2:J$202,3,0)</f>
        <v>Sparisoma aurofrenatum</v>
      </c>
      <c r="K1881" s="38" t="str">
        <f>VLOOKUP(H1881,'Species List'!A$2:J$202,4,0)</f>
        <v>Scaridae</v>
      </c>
      <c r="L1881" s="38" t="str">
        <f>VLOOKUP(H1881,'Species List'!A$2:J$202,5,0)</f>
        <v>Herbivore</v>
      </c>
      <c r="M1881" s="60">
        <v>12</v>
      </c>
      <c r="N1881" s="60">
        <v>1</v>
      </c>
      <c r="O1881" s="60" t="s">
        <v>368</v>
      </c>
      <c r="P1881" s="44">
        <f>VLOOKUP(H1881,'Species List'!A$2:J$202,6,0)</f>
        <v>1.072E-2</v>
      </c>
      <c r="Q1881" s="44">
        <f>VLOOKUP(H1881,'Species List'!A$2:J$202,7,0)</f>
        <v>3.12</v>
      </c>
      <c r="R1881" s="44">
        <f>VLOOKUP(H1881,'Species List'!A$2:J$202,8,0)</f>
        <v>-4.0781000000000001</v>
      </c>
      <c r="S1881" s="44">
        <f>VLOOKUP(H1881,'Species List'!A$2:J$202,9,0)</f>
        <v>2.7437999999999998</v>
      </c>
      <c r="T1881" s="44">
        <f t="shared" si="205"/>
        <v>24.959752410454403</v>
      </c>
      <c r="U1881" s="88">
        <f t="shared" si="203"/>
        <v>42.340648247283212</v>
      </c>
      <c r="V1881" s="91">
        <f t="shared" si="204"/>
        <v>42.340648247283212</v>
      </c>
    </row>
    <row r="1882" spans="1:22" ht="16">
      <c r="A1882" s="35">
        <v>2019</v>
      </c>
      <c r="B1882" s="36">
        <v>43543</v>
      </c>
      <c r="C1882" s="38" t="s">
        <v>442</v>
      </c>
      <c r="D1882" s="38" t="s">
        <v>367</v>
      </c>
      <c r="E1882" s="12">
        <v>5</v>
      </c>
      <c r="F1882" s="37">
        <v>0.405555555555556</v>
      </c>
      <c r="G1882" s="12">
        <v>32</v>
      </c>
      <c r="H1882" s="12" t="s">
        <v>231</v>
      </c>
      <c r="I1882" s="38" t="str">
        <f>VLOOKUP(H1882,'Species List'!A$2:J$202,2,0)</f>
        <v>Black Durgon</v>
      </c>
      <c r="J1882" s="38" t="str">
        <f>VLOOKUP(H1882,'Species List'!A$2:J$202,3,0)</f>
        <v>Melichthys niger</v>
      </c>
      <c r="K1882" s="38" t="str">
        <f>VLOOKUP(H1882,'Species List'!A$2:J$202,4,0)</f>
        <v>Balistidae</v>
      </c>
      <c r="L1882" s="38" t="str">
        <f>VLOOKUP(H1882,'Species List'!A$2:J$202,5,0)</f>
        <v>Omnivore</v>
      </c>
      <c r="M1882" s="60">
        <v>20</v>
      </c>
      <c r="N1882" s="60">
        <v>10</v>
      </c>
      <c r="O1882" s="60"/>
      <c r="P1882" s="44">
        <f>VLOOKUP(H1882,'Species List'!A$2:J$202,6,0)</f>
        <v>2.3439999999999999E-2</v>
      </c>
      <c r="Q1882" s="44">
        <f>VLOOKUP(H1882,'Species List'!A$2:J$202,7,0)</f>
        <v>2.95</v>
      </c>
      <c r="R1882" s="44" t="str">
        <f>VLOOKUP(H1882,'Species List'!A$2:J$202,8,0)</f>
        <v>NA</v>
      </c>
      <c r="S1882" s="44" t="str">
        <f>VLOOKUP(H1882,'Species List'!A$2:J$202,9,0)</f>
        <v>NA</v>
      </c>
      <c r="T1882" s="44">
        <f t="shared" si="205"/>
        <v>161.43440395788693</v>
      </c>
      <c r="U1882" s="87" t="s">
        <v>450</v>
      </c>
      <c r="V1882" s="91">
        <f t="shared" ref="V1882:V1918" si="206">N1882*T1882</f>
        <v>1614.3440395788693</v>
      </c>
    </row>
    <row r="1883" spans="1:22" ht="16">
      <c r="A1883" s="35">
        <v>2019</v>
      </c>
      <c r="B1883" s="36">
        <v>43543</v>
      </c>
      <c r="C1883" s="38" t="s">
        <v>442</v>
      </c>
      <c r="D1883" s="38" t="s">
        <v>367</v>
      </c>
      <c r="E1883" s="12">
        <v>5</v>
      </c>
      <c r="F1883" s="37">
        <v>0.405555555555556</v>
      </c>
      <c r="G1883" s="12">
        <v>32</v>
      </c>
      <c r="H1883" s="12" t="s">
        <v>231</v>
      </c>
      <c r="I1883" s="38" t="str">
        <f>VLOOKUP(H1883,'Species List'!A$2:J$202,2,0)</f>
        <v>Black Durgon</v>
      </c>
      <c r="J1883" s="38" t="str">
        <f>VLOOKUP(H1883,'Species List'!A$2:J$202,3,0)</f>
        <v>Melichthys niger</v>
      </c>
      <c r="K1883" s="38" t="str">
        <f>VLOOKUP(H1883,'Species List'!A$2:J$202,4,0)</f>
        <v>Balistidae</v>
      </c>
      <c r="L1883" s="38" t="str">
        <f>VLOOKUP(H1883,'Species List'!A$2:J$202,5,0)</f>
        <v>Omnivore</v>
      </c>
      <c r="M1883" s="60">
        <v>16</v>
      </c>
      <c r="N1883" s="60">
        <v>10</v>
      </c>
      <c r="O1883" s="60"/>
      <c r="P1883" s="44">
        <f>VLOOKUP(H1883,'Species List'!A$2:J$202,6,0)</f>
        <v>2.3439999999999999E-2</v>
      </c>
      <c r="Q1883" s="44">
        <f>VLOOKUP(H1883,'Species List'!A$2:J$202,7,0)</f>
        <v>2.95</v>
      </c>
      <c r="R1883" s="44" t="str">
        <f>VLOOKUP(H1883,'Species List'!A$2:J$202,8,0)</f>
        <v>NA</v>
      </c>
      <c r="S1883" s="44" t="str">
        <f>VLOOKUP(H1883,'Species List'!A$2:J$202,9,0)</f>
        <v>NA</v>
      </c>
      <c r="T1883" s="44">
        <f t="shared" si="205"/>
        <v>83.581768514196156</v>
      </c>
      <c r="U1883" s="87" t="s">
        <v>450</v>
      </c>
      <c r="V1883" s="91">
        <f t="shared" si="206"/>
        <v>835.81768514196153</v>
      </c>
    </row>
    <row r="1884" spans="1:22" ht="16">
      <c r="A1884" s="35">
        <v>2019</v>
      </c>
      <c r="B1884" s="36">
        <v>43543</v>
      </c>
      <c r="C1884" s="38" t="s">
        <v>442</v>
      </c>
      <c r="D1884" s="38" t="s">
        <v>367</v>
      </c>
      <c r="E1884" s="12">
        <v>5</v>
      </c>
      <c r="F1884" s="37">
        <v>0.405555555555556</v>
      </c>
      <c r="G1884" s="12">
        <v>32</v>
      </c>
      <c r="H1884" s="12" t="s">
        <v>293</v>
      </c>
      <c r="I1884" s="38" t="str">
        <f>VLOOKUP(H1884,'Species List'!A$2:J$202,2,0)</f>
        <v>Smooth Trunkfish</v>
      </c>
      <c r="J1884" s="38" t="str">
        <f>VLOOKUP(H1884,'Species List'!A$2:J$202,3,0)</f>
        <v>Lactophyrs triqueter</v>
      </c>
      <c r="K1884" s="38" t="str">
        <f>VLOOKUP(H1884,'Species List'!A$2:J$202,4,0)</f>
        <v>Ostraciidae</v>
      </c>
      <c r="L1884" s="38" t="str">
        <f>VLOOKUP(H1884,'Species List'!A$2:J$202,5,0)</f>
        <v>Omnivore</v>
      </c>
      <c r="M1884" s="60">
        <v>14</v>
      </c>
      <c r="N1884" s="60">
        <v>1</v>
      </c>
      <c r="O1884" s="60"/>
      <c r="P1884" s="44">
        <f>VLOOKUP(H1884,'Species List'!A$2:J$202,6,0)</f>
        <v>4.8980000000000003E-2</v>
      </c>
      <c r="Q1884" s="44">
        <f>VLOOKUP(H1884,'Species List'!A$2:J$202,7,0)</f>
        <v>2.78</v>
      </c>
      <c r="R1884" s="44" t="str">
        <f>VLOOKUP(H1884,'Species List'!A$2:J$202,8,0)</f>
        <v>NA</v>
      </c>
      <c r="S1884" s="44" t="str">
        <f>VLOOKUP(H1884,'Species List'!A$2:J$202,9,0)</f>
        <v>NA</v>
      </c>
      <c r="T1884" s="44">
        <f t="shared" si="205"/>
        <v>75.206386098464677</v>
      </c>
      <c r="U1884" s="87" t="s">
        <v>450</v>
      </c>
      <c r="V1884" s="91">
        <f t="shared" si="206"/>
        <v>75.206386098464677</v>
      </c>
    </row>
    <row r="1885" spans="1:22" ht="16">
      <c r="A1885" s="35">
        <v>2019</v>
      </c>
      <c r="B1885" s="36">
        <v>43543</v>
      </c>
      <c r="C1885" s="38" t="s">
        <v>442</v>
      </c>
      <c r="D1885" s="38" t="s">
        <v>367</v>
      </c>
      <c r="E1885" s="12">
        <v>5</v>
      </c>
      <c r="F1885" s="37">
        <v>0.405555555555556</v>
      </c>
      <c r="G1885" s="12">
        <v>32</v>
      </c>
      <c r="H1885" s="12" t="s">
        <v>282</v>
      </c>
      <c r="I1885" s="38" t="str">
        <f>VLOOKUP(H1885,'Species List'!A$2:J$202,2,0)</f>
        <v>Rock Beauty</v>
      </c>
      <c r="J1885" s="38" t="str">
        <f>VLOOKUP(H1885,'Species List'!A$2:J$202,3,0)</f>
        <v>Holacanthus tricolour</v>
      </c>
      <c r="K1885" s="38" t="str">
        <f>VLOOKUP(H1885,'Species List'!A$2:J$202,4,0)</f>
        <v>Pomacanthidae</v>
      </c>
      <c r="L1885" s="38" t="str">
        <f>VLOOKUP(H1885,'Species List'!A$2:J$202,5,0)</f>
        <v>Omnivore</v>
      </c>
      <c r="M1885" s="60">
        <v>8</v>
      </c>
      <c r="N1885" s="60">
        <v>1</v>
      </c>
      <c r="O1885" s="60"/>
      <c r="P1885" s="44">
        <f>VLOOKUP(H1885,'Species List'!A$2:J$202,6,0)</f>
        <v>3.388E-2</v>
      </c>
      <c r="Q1885" s="44">
        <f>VLOOKUP(H1885,'Species List'!A$2:J$202,7,0)</f>
        <v>2.91</v>
      </c>
      <c r="R1885" s="44" t="str">
        <f>VLOOKUP(H1885,'Species List'!A$2:J$202,8,0)</f>
        <v>NA</v>
      </c>
      <c r="S1885" s="44" t="str">
        <f>VLOOKUP(H1885,'Species List'!A$2:J$202,9,0)</f>
        <v>NA</v>
      </c>
      <c r="T1885" s="44">
        <f t="shared" si="205"/>
        <v>14.385841260642959</v>
      </c>
      <c r="U1885" s="87" t="s">
        <v>450</v>
      </c>
      <c r="V1885" s="91">
        <f t="shared" si="206"/>
        <v>14.385841260642959</v>
      </c>
    </row>
    <row r="1886" spans="1:22" ht="16">
      <c r="A1886" s="35">
        <v>2019</v>
      </c>
      <c r="B1886" s="36">
        <v>43543</v>
      </c>
      <c r="C1886" s="38" t="s">
        <v>442</v>
      </c>
      <c r="D1886" s="38" t="s">
        <v>367</v>
      </c>
      <c r="E1886" s="12">
        <v>5</v>
      </c>
      <c r="F1886" s="37">
        <v>0.405555555555556</v>
      </c>
      <c r="G1886" s="12">
        <v>32</v>
      </c>
      <c r="H1886" s="12" t="s">
        <v>231</v>
      </c>
      <c r="I1886" s="38" t="str">
        <f>VLOOKUP(H1886,'Species List'!A$2:J$202,2,0)</f>
        <v>Black Durgon</v>
      </c>
      <c r="J1886" s="38" t="str">
        <f>VLOOKUP(H1886,'Species List'!A$2:J$202,3,0)</f>
        <v>Melichthys niger</v>
      </c>
      <c r="K1886" s="38" t="str">
        <f>VLOOKUP(H1886,'Species List'!A$2:J$202,4,0)</f>
        <v>Balistidae</v>
      </c>
      <c r="L1886" s="38" t="str">
        <f>VLOOKUP(H1886,'Species List'!A$2:J$202,5,0)</f>
        <v>Omnivore</v>
      </c>
      <c r="M1886" s="60">
        <v>19</v>
      </c>
      <c r="N1886" s="60">
        <v>5</v>
      </c>
      <c r="O1886" s="60"/>
      <c r="P1886" s="44">
        <f>VLOOKUP(H1886,'Species List'!A$2:J$202,6,0)</f>
        <v>2.3439999999999999E-2</v>
      </c>
      <c r="Q1886" s="44">
        <f>VLOOKUP(H1886,'Species List'!A$2:J$202,7,0)</f>
        <v>2.95</v>
      </c>
      <c r="R1886" s="44" t="str">
        <f>VLOOKUP(H1886,'Species List'!A$2:J$202,8,0)</f>
        <v>NA</v>
      </c>
      <c r="S1886" s="44" t="str">
        <f>VLOOKUP(H1886,'Species List'!A$2:J$202,9,0)</f>
        <v>NA</v>
      </c>
      <c r="T1886" s="44">
        <f t="shared" si="205"/>
        <v>138.76525246597947</v>
      </c>
      <c r="U1886" s="87" t="s">
        <v>450</v>
      </c>
      <c r="V1886" s="91">
        <f t="shared" si="206"/>
        <v>693.82626232989742</v>
      </c>
    </row>
    <row r="1887" spans="1:22" ht="16">
      <c r="A1887" s="35">
        <v>2019</v>
      </c>
      <c r="B1887" s="36">
        <v>43543</v>
      </c>
      <c r="C1887" s="38" t="s">
        <v>442</v>
      </c>
      <c r="D1887" s="38" t="s">
        <v>367</v>
      </c>
      <c r="E1887" s="12">
        <v>5</v>
      </c>
      <c r="F1887" s="37">
        <v>0.405555555555556</v>
      </c>
      <c r="G1887" s="12">
        <v>32</v>
      </c>
      <c r="H1887" s="12" t="s">
        <v>242</v>
      </c>
      <c r="I1887" s="38" t="str">
        <f>VLOOKUP(H1887,'Species List'!A$2:J$202,2,0)</f>
        <v xml:space="preserve">Sharp-nose puffer </v>
      </c>
      <c r="J1887" s="38" t="str">
        <f>VLOOKUP(H1887,'Species List'!A$2:J$202,3,0)</f>
        <v>Canthigaster rostrata</v>
      </c>
      <c r="K1887" s="38" t="str">
        <f>VLOOKUP(H1887,'Species List'!A$2:J$202,4,0)</f>
        <v>Tetraodontidae</v>
      </c>
      <c r="L1887" s="38" t="str">
        <f>VLOOKUP(H1887,'Species List'!A$2:J$202,5,0)</f>
        <v>Omnivore</v>
      </c>
      <c r="M1887" s="60">
        <v>4</v>
      </c>
      <c r="N1887" s="60">
        <v>2</v>
      </c>
      <c r="O1887" s="60"/>
      <c r="P1887" s="44">
        <f>VLOOKUP(H1887,'Species List'!A$2:J$202,6,0)</f>
        <v>2.239E-2</v>
      </c>
      <c r="Q1887" s="44">
        <f>VLOOKUP(H1887,'Species List'!A$2:J$202,7,0)</f>
        <v>2.96</v>
      </c>
      <c r="R1887" s="44" t="str">
        <f>VLOOKUP(H1887,'Species List'!A$2:J$202,8,0)</f>
        <v>NA</v>
      </c>
      <c r="S1887" s="44" t="str">
        <f>VLOOKUP(H1887,'Species List'!A$2:J$202,9,0)</f>
        <v>NA</v>
      </c>
      <c r="T1887" s="44">
        <f t="shared" si="205"/>
        <v>1.3556627654519102</v>
      </c>
      <c r="U1887" s="87" t="s">
        <v>450</v>
      </c>
      <c r="V1887" s="91">
        <f t="shared" si="206"/>
        <v>2.7113255309038204</v>
      </c>
    </row>
    <row r="1888" spans="1:22" ht="16">
      <c r="A1888" s="35">
        <v>2019</v>
      </c>
      <c r="B1888" s="36">
        <v>43543</v>
      </c>
      <c r="C1888" s="38" t="s">
        <v>442</v>
      </c>
      <c r="D1888" s="38" t="s">
        <v>367</v>
      </c>
      <c r="E1888" s="12">
        <v>5</v>
      </c>
      <c r="F1888" s="37">
        <v>0.405555555555556</v>
      </c>
      <c r="G1888" s="12">
        <v>32</v>
      </c>
      <c r="H1888" s="12" t="s">
        <v>242</v>
      </c>
      <c r="I1888" s="38" t="str">
        <f>VLOOKUP(H1888,'Species List'!A$2:J$202,2,0)</f>
        <v xml:space="preserve">Sharp-nose puffer </v>
      </c>
      <c r="J1888" s="38" t="str">
        <f>VLOOKUP(H1888,'Species List'!A$2:J$202,3,0)</f>
        <v>Canthigaster rostrata</v>
      </c>
      <c r="K1888" s="38" t="str">
        <f>VLOOKUP(H1888,'Species List'!A$2:J$202,4,0)</f>
        <v>Tetraodontidae</v>
      </c>
      <c r="L1888" s="38" t="str">
        <f>VLOOKUP(H1888,'Species List'!A$2:J$202,5,0)</f>
        <v>Omnivore</v>
      </c>
      <c r="M1888" s="60">
        <v>4</v>
      </c>
      <c r="N1888" s="60">
        <v>2</v>
      </c>
      <c r="O1888" s="60"/>
      <c r="P1888" s="44">
        <f>VLOOKUP(H1888,'Species List'!A$2:J$202,6,0)</f>
        <v>2.239E-2</v>
      </c>
      <c r="Q1888" s="44">
        <f>VLOOKUP(H1888,'Species List'!A$2:J$202,7,0)</f>
        <v>2.96</v>
      </c>
      <c r="R1888" s="44" t="str">
        <f>VLOOKUP(H1888,'Species List'!A$2:J$202,8,0)</f>
        <v>NA</v>
      </c>
      <c r="S1888" s="44" t="str">
        <f>VLOOKUP(H1888,'Species List'!A$2:J$202,9,0)</f>
        <v>NA</v>
      </c>
      <c r="T1888" s="44">
        <f t="shared" si="205"/>
        <v>1.3556627654519102</v>
      </c>
      <c r="U1888" s="87" t="s">
        <v>450</v>
      </c>
      <c r="V1888" s="91">
        <f t="shared" si="206"/>
        <v>2.7113255309038204</v>
      </c>
    </row>
    <row r="1889" spans="1:22" ht="16">
      <c r="A1889" s="35">
        <v>2019</v>
      </c>
      <c r="B1889" s="36">
        <v>43543</v>
      </c>
      <c r="C1889" s="38" t="s">
        <v>442</v>
      </c>
      <c r="D1889" s="38" t="s">
        <v>367</v>
      </c>
      <c r="E1889" s="12">
        <v>5</v>
      </c>
      <c r="F1889" s="37">
        <v>0.405555555555556</v>
      </c>
      <c r="G1889" s="12">
        <v>32</v>
      </c>
      <c r="H1889" s="12" t="s">
        <v>242</v>
      </c>
      <c r="I1889" s="38" t="str">
        <f>VLOOKUP(H1889,'Species List'!A$2:J$202,2,0)</f>
        <v xml:space="preserve">Sharp-nose puffer </v>
      </c>
      <c r="J1889" s="38" t="str">
        <f>VLOOKUP(H1889,'Species List'!A$2:J$202,3,0)</f>
        <v>Canthigaster rostrata</v>
      </c>
      <c r="K1889" s="38" t="str">
        <f>VLOOKUP(H1889,'Species List'!A$2:J$202,4,0)</f>
        <v>Tetraodontidae</v>
      </c>
      <c r="L1889" s="38" t="str">
        <f>VLOOKUP(H1889,'Species List'!A$2:J$202,5,0)</f>
        <v>Omnivore</v>
      </c>
      <c r="M1889" s="60">
        <v>8</v>
      </c>
      <c r="N1889" s="60">
        <v>1</v>
      </c>
      <c r="O1889" s="60"/>
      <c r="P1889" s="44">
        <f>VLOOKUP(H1889,'Species List'!A$2:J$202,6,0)</f>
        <v>2.239E-2</v>
      </c>
      <c r="Q1889" s="44">
        <f>VLOOKUP(H1889,'Species List'!A$2:J$202,7,0)</f>
        <v>2.96</v>
      </c>
      <c r="R1889" s="44" t="str">
        <f>VLOOKUP(H1889,'Species List'!A$2:J$202,8,0)</f>
        <v>NA</v>
      </c>
      <c r="S1889" s="44" t="str">
        <f>VLOOKUP(H1889,'Species List'!A$2:J$202,9,0)</f>
        <v>NA</v>
      </c>
      <c r="T1889" s="44">
        <f t="shared" si="205"/>
        <v>10.548736766715361</v>
      </c>
      <c r="U1889" s="87" t="s">
        <v>450</v>
      </c>
      <c r="V1889" s="91">
        <f t="shared" si="206"/>
        <v>10.548736766715361</v>
      </c>
    </row>
    <row r="1890" spans="1:22" ht="16">
      <c r="A1890" s="35">
        <v>2019</v>
      </c>
      <c r="B1890" s="36">
        <v>43543</v>
      </c>
      <c r="C1890" s="38" t="s">
        <v>442</v>
      </c>
      <c r="D1890" s="38" t="s">
        <v>367</v>
      </c>
      <c r="E1890" s="12">
        <v>5</v>
      </c>
      <c r="F1890" s="37">
        <v>0.405555555555556</v>
      </c>
      <c r="G1890" s="12">
        <v>32</v>
      </c>
      <c r="H1890" s="12" t="s">
        <v>293</v>
      </c>
      <c r="I1890" s="38" t="str">
        <f>VLOOKUP(H1890,'Species List'!A$2:J$202,2,0)</f>
        <v>Smooth Trunkfish</v>
      </c>
      <c r="J1890" s="38" t="str">
        <f>VLOOKUP(H1890,'Species List'!A$2:J$202,3,0)</f>
        <v>Lactophyrs triqueter</v>
      </c>
      <c r="K1890" s="38" t="str">
        <f>VLOOKUP(H1890,'Species List'!A$2:J$202,4,0)</f>
        <v>Ostraciidae</v>
      </c>
      <c r="L1890" s="38" t="str">
        <f>VLOOKUP(H1890,'Species List'!A$2:J$202,5,0)</f>
        <v>Omnivore</v>
      </c>
      <c r="M1890" s="60">
        <v>6</v>
      </c>
      <c r="N1890" s="60">
        <v>1</v>
      </c>
      <c r="O1890" s="60"/>
      <c r="P1890" s="44">
        <f>VLOOKUP(H1890,'Species List'!A$2:J$202,6,0)</f>
        <v>4.8980000000000003E-2</v>
      </c>
      <c r="Q1890" s="44">
        <f>VLOOKUP(H1890,'Species List'!A$2:J$202,7,0)</f>
        <v>2.78</v>
      </c>
      <c r="R1890" s="44" t="str">
        <f>VLOOKUP(H1890,'Species List'!A$2:J$202,8,0)</f>
        <v>NA</v>
      </c>
      <c r="S1890" s="44" t="str">
        <f>VLOOKUP(H1890,'Species List'!A$2:J$202,9,0)</f>
        <v>NA</v>
      </c>
      <c r="T1890" s="44">
        <f t="shared" si="205"/>
        <v>7.1331155105972002</v>
      </c>
      <c r="U1890" s="87" t="s">
        <v>450</v>
      </c>
      <c r="V1890" s="91">
        <f t="shared" si="206"/>
        <v>7.1331155105972002</v>
      </c>
    </row>
    <row r="1891" spans="1:22" ht="16">
      <c r="A1891" s="35">
        <v>2019</v>
      </c>
      <c r="B1891" s="36">
        <v>43543</v>
      </c>
      <c r="C1891" s="38" t="s">
        <v>442</v>
      </c>
      <c r="D1891" s="38" t="s">
        <v>367</v>
      </c>
      <c r="E1891" s="12">
        <v>5</v>
      </c>
      <c r="F1891" s="37">
        <v>0.405555555555556</v>
      </c>
      <c r="G1891" s="12">
        <v>32</v>
      </c>
      <c r="H1891" s="12" t="s">
        <v>247</v>
      </c>
      <c r="I1891" s="38" t="str">
        <f>VLOOKUP(H1891,'Species List'!A$2:J$202,2,0)</f>
        <v>Creole Wrasse</v>
      </c>
      <c r="J1891" s="38" t="str">
        <f>VLOOKUP(H1891,'Species List'!A$2:J$202,3,0)</f>
        <v>Clepticus parrae</v>
      </c>
      <c r="K1891" s="38" t="str">
        <f>VLOOKUP(H1891,'Species List'!A$2:J$202,4,0)</f>
        <v>Labridae</v>
      </c>
      <c r="L1891" s="38" t="str">
        <f>VLOOKUP(H1891,'Species List'!A$2:J$202,5,0)</f>
        <v>Planktivore</v>
      </c>
      <c r="M1891" s="60">
        <v>8</v>
      </c>
      <c r="N1891" s="60">
        <v>1</v>
      </c>
      <c r="O1891" s="60"/>
      <c r="P1891" s="44">
        <f>VLOOKUP(H1891,'Species List'!A$2:J$202,6,0)</f>
        <v>9.5499999999999995E-3</v>
      </c>
      <c r="Q1891" s="44">
        <f>VLOOKUP(H1891,'Species List'!A$2:J$202,7,0)</f>
        <v>3.05</v>
      </c>
      <c r="R1891" s="44" t="str">
        <f>VLOOKUP(H1891,'Species List'!A$2:J$202,8,0)</f>
        <v>NA</v>
      </c>
      <c r="S1891" s="44" t="str">
        <f>VLOOKUP(H1891,'Species List'!A$2:J$202,9,0)</f>
        <v>NA</v>
      </c>
      <c r="T1891" s="44">
        <f t="shared" si="205"/>
        <v>5.4253508906229317</v>
      </c>
      <c r="U1891" s="87" t="s">
        <v>450</v>
      </c>
      <c r="V1891" s="91">
        <f t="shared" si="206"/>
        <v>5.4253508906229317</v>
      </c>
    </row>
    <row r="1892" spans="1:22" ht="16">
      <c r="A1892" s="35">
        <v>2019</v>
      </c>
      <c r="B1892" s="36">
        <v>43543</v>
      </c>
      <c r="C1892" s="38" t="s">
        <v>442</v>
      </c>
      <c r="D1892" s="38" t="s">
        <v>367</v>
      </c>
      <c r="E1892" s="12">
        <v>6</v>
      </c>
      <c r="F1892" s="37">
        <v>0.41250000000000003</v>
      </c>
      <c r="G1892" s="12">
        <v>31</v>
      </c>
      <c r="H1892" s="12" t="s">
        <v>286</v>
      </c>
      <c r="I1892" s="38" t="str">
        <f>VLOOKUP(H1892,'Species List'!A$2:J$202,2,0)</f>
        <v>Schoolmaster snapper</v>
      </c>
      <c r="J1892" s="38" t="str">
        <f>VLOOKUP(H1892,'Species List'!A$2:J$202,3,0)</f>
        <v>Lutjanus apodus</v>
      </c>
      <c r="K1892" s="38" t="str">
        <f>VLOOKUP(H1892,'Species List'!A$2:J$202,4,0)</f>
        <v>Lutjanidae</v>
      </c>
      <c r="L1892" s="38" t="str">
        <f>VLOOKUP(H1892,'Species List'!A$2:J$202,5,0)</f>
        <v>Carnivore</v>
      </c>
      <c r="M1892" s="60">
        <v>42</v>
      </c>
      <c r="N1892" s="60">
        <v>1</v>
      </c>
      <c r="O1892" s="60"/>
      <c r="P1892" s="44">
        <f>VLOOKUP(H1892,'Species List'!A$2:J$202,6,0)</f>
        <v>1.413E-2</v>
      </c>
      <c r="Q1892" s="44">
        <f>VLOOKUP(H1892,'Species List'!A$2:J$202,7,0)</f>
        <v>2.98</v>
      </c>
      <c r="R1892" s="44" t="str">
        <f>VLOOKUP(H1892,'Species List'!A$2:J$202,8,0)</f>
        <v>NA</v>
      </c>
      <c r="S1892" s="44" t="str">
        <f>VLOOKUP(H1892,'Species List'!A$2:J$202,9,0)</f>
        <v>NA</v>
      </c>
      <c r="T1892" s="44">
        <f t="shared" si="205"/>
        <v>971.46027751898043</v>
      </c>
      <c r="U1892" s="87" t="s">
        <v>450</v>
      </c>
      <c r="V1892" s="91">
        <f t="shared" si="206"/>
        <v>971.46027751898043</v>
      </c>
    </row>
    <row r="1893" spans="1:22" ht="16">
      <c r="A1893" s="35">
        <v>2019</v>
      </c>
      <c r="B1893" s="36">
        <v>43543</v>
      </c>
      <c r="C1893" s="38" t="s">
        <v>442</v>
      </c>
      <c r="D1893" s="38" t="s">
        <v>367</v>
      </c>
      <c r="E1893" s="12">
        <v>6</v>
      </c>
      <c r="F1893" s="37">
        <v>0.41250000000000003</v>
      </c>
      <c r="G1893" s="12">
        <v>31</v>
      </c>
      <c r="H1893" s="12" t="s">
        <v>286</v>
      </c>
      <c r="I1893" s="38" t="str">
        <f>VLOOKUP(H1893,'Species List'!A$2:J$202,2,0)</f>
        <v>Schoolmaster snapper</v>
      </c>
      <c r="J1893" s="38" t="str">
        <f>VLOOKUP(H1893,'Species List'!A$2:J$202,3,0)</f>
        <v>Lutjanus apodus</v>
      </c>
      <c r="K1893" s="38" t="str">
        <f>VLOOKUP(H1893,'Species List'!A$2:J$202,4,0)</f>
        <v>Lutjanidae</v>
      </c>
      <c r="L1893" s="38" t="str">
        <f>VLOOKUP(H1893,'Species List'!A$2:J$202,5,0)</f>
        <v>Carnivore</v>
      </c>
      <c r="M1893" s="60">
        <v>40</v>
      </c>
      <c r="N1893" s="60">
        <v>1</v>
      </c>
      <c r="O1893" s="60"/>
      <c r="P1893" s="44">
        <f>VLOOKUP(H1893,'Species List'!A$2:J$202,6,0)</f>
        <v>1.413E-2</v>
      </c>
      <c r="Q1893" s="44">
        <f>VLOOKUP(H1893,'Species List'!A$2:J$202,7,0)</f>
        <v>2.98</v>
      </c>
      <c r="R1893" s="44" t="str">
        <f>VLOOKUP(H1893,'Species List'!A$2:J$202,8,0)</f>
        <v>NA</v>
      </c>
      <c r="S1893" s="44" t="str">
        <f>VLOOKUP(H1893,'Species List'!A$2:J$202,9,0)</f>
        <v>NA</v>
      </c>
      <c r="T1893" s="44">
        <f t="shared" si="205"/>
        <v>840.00319128069634</v>
      </c>
      <c r="U1893" s="87" t="s">
        <v>450</v>
      </c>
      <c r="V1893" s="91">
        <f t="shared" si="206"/>
        <v>840.00319128069634</v>
      </c>
    </row>
    <row r="1894" spans="1:22" ht="16">
      <c r="A1894" s="35">
        <v>2019</v>
      </c>
      <c r="B1894" s="36">
        <v>43543</v>
      </c>
      <c r="C1894" s="38" t="s">
        <v>442</v>
      </c>
      <c r="D1894" s="38" t="s">
        <v>367</v>
      </c>
      <c r="E1894" s="12">
        <v>6</v>
      </c>
      <c r="F1894" s="37">
        <v>0.41249999999999998</v>
      </c>
      <c r="G1894" s="12">
        <v>31</v>
      </c>
      <c r="H1894" s="12" t="s">
        <v>286</v>
      </c>
      <c r="I1894" s="38" t="str">
        <f>VLOOKUP(H1894,'Species List'!A$2:J$202,2,0)</f>
        <v>Schoolmaster snapper</v>
      </c>
      <c r="J1894" s="38" t="str">
        <f>VLOOKUP(H1894,'Species List'!A$2:J$202,3,0)</f>
        <v>Lutjanus apodus</v>
      </c>
      <c r="K1894" s="38" t="str">
        <f>VLOOKUP(H1894,'Species List'!A$2:J$202,4,0)</f>
        <v>Lutjanidae</v>
      </c>
      <c r="L1894" s="38" t="str">
        <f>VLOOKUP(H1894,'Species List'!A$2:J$202,5,0)</f>
        <v>Carnivore</v>
      </c>
      <c r="M1894" s="60">
        <v>22</v>
      </c>
      <c r="N1894" s="60">
        <v>3</v>
      </c>
      <c r="O1894" s="60"/>
      <c r="P1894" s="44">
        <f>VLOOKUP(H1894,'Species List'!A$2:J$202,6,0)</f>
        <v>1.413E-2</v>
      </c>
      <c r="Q1894" s="44">
        <f>VLOOKUP(H1894,'Species List'!A$2:J$202,7,0)</f>
        <v>2.98</v>
      </c>
      <c r="R1894" s="44" t="str">
        <f>VLOOKUP(H1894,'Species List'!A$2:J$202,8,0)</f>
        <v>NA</v>
      </c>
      <c r="S1894" s="44" t="str">
        <f>VLOOKUP(H1894,'Species List'!A$2:J$202,9,0)</f>
        <v>NA</v>
      </c>
      <c r="T1894" s="44">
        <f t="shared" si="205"/>
        <v>141.43658141285795</v>
      </c>
      <c r="U1894" s="87" t="s">
        <v>450</v>
      </c>
      <c r="V1894" s="91">
        <f t="shared" si="206"/>
        <v>424.30974423857384</v>
      </c>
    </row>
    <row r="1895" spans="1:22" ht="16">
      <c r="A1895" s="35">
        <v>2019</v>
      </c>
      <c r="B1895" s="36">
        <v>43543</v>
      </c>
      <c r="C1895" s="38" t="s">
        <v>442</v>
      </c>
      <c r="D1895" s="38" t="s">
        <v>367</v>
      </c>
      <c r="E1895" s="12">
        <v>6</v>
      </c>
      <c r="F1895" s="37">
        <v>0.41249999999999998</v>
      </c>
      <c r="G1895" s="12">
        <v>31</v>
      </c>
      <c r="H1895" s="12" t="s">
        <v>286</v>
      </c>
      <c r="I1895" s="38" t="str">
        <f>VLOOKUP(H1895,'Species List'!A$2:J$202,2,0)</f>
        <v>Schoolmaster snapper</v>
      </c>
      <c r="J1895" s="38" t="str">
        <f>VLOOKUP(H1895,'Species List'!A$2:J$202,3,0)</f>
        <v>Lutjanus apodus</v>
      </c>
      <c r="K1895" s="38" t="str">
        <f>VLOOKUP(H1895,'Species List'!A$2:J$202,4,0)</f>
        <v>Lutjanidae</v>
      </c>
      <c r="L1895" s="38" t="str">
        <f>VLOOKUP(H1895,'Species List'!A$2:J$202,5,0)</f>
        <v>Carnivore</v>
      </c>
      <c r="M1895" s="60">
        <v>35</v>
      </c>
      <c r="N1895" s="60">
        <v>1</v>
      </c>
      <c r="O1895" s="60"/>
      <c r="P1895" s="44">
        <f>VLOOKUP(H1895,'Species List'!A$2:J$202,6,0)</f>
        <v>1.413E-2</v>
      </c>
      <c r="Q1895" s="44">
        <f>VLOOKUP(H1895,'Species List'!A$2:J$202,7,0)</f>
        <v>2.98</v>
      </c>
      <c r="R1895" s="44" t="str">
        <f>VLOOKUP(H1895,'Species List'!A$2:J$202,8,0)</f>
        <v>NA</v>
      </c>
      <c r="S1895" s="44" t="str">
        <f>VLOOKUP(H1895,'Species List'!A$2:J$202,9,0)</f>
        <v>NA</v>
      </c>
      <c r="T1895" s="44">
        <f t="shared" si="205"/>
        <v>564.24138129101766</v>
      </c>
      <c r="U1895" s="87" t="s">
        <v>450</v>
      </c>
      <c r="V1895" s="91">
        <f t="shared" si="206"/>
        <v>564.24138129101766</v>
      </c>
    </row>
    <row r="1896" spans="1:22" ht="16">
      <c r="A1896" s="35">
        <v>2019</v>
      </c>
      <c r="B1896" s="36">
        <v>43543</v>
      </c>
      <c r="C1896" s="38" t="s">
        <v>442</v>
      </c>
      <c r="D1896" s="38" t="s">
        <v>367</v>
      </c>
      <c r="E1896" s="12">
        <v>6</v>
      </c>
      <c r="F1896" s="37">
        <v>0.41249999999999998</v>
      </c>
      <c r="G1896" s="12">
        <v>31</v>
      </c>
      <c r="H1896" s="12" t="s">
        <v>286</v>
      </c>
      <c r="I1896" s="38" t="str">
        <f>VLOOKUP(H1896,'Species List'!A$2:J$202,2,0)</f>
        <v>Schoolmaster snapper</v>
      </c>
      <c r="J1896" s="38" t="str">
        <f>VLOOKUP(H1896,'Species List'!A$2:J$202,3,0)</f>
        <v>Lutjanus apodus</v>
      </c>
      <c r="K1896" s="38" t="str">
        <f>VLOOKUP(H1896,'Species List'!A$2:J$202,4,0)</f>
        <v>Lutjanidae</v>
      </c>
      <c r="L1896" s="38" t="str">
        <f>VLOOKUP(H1896,'Species List'!A$2:J$202,5,0)</f>
        <v>Carnivore</v>
      </c>
      <c r="M1896" s="60">
        <v>25</v>
      </c>
      <c r="N1896" s="60">
        <v>3</v>
      </c>
      <c r="O1896" s="60"/>
      <c r="P1896" s="44">
        <f>VLOOKUP(H1896,'Species List'!A$2:J$202,6,0)</f>
        <v>1.413E-2</v>
      </c>
      <c r="Q1896" s="44">
        <f>VLOOKUP(H1896,'Species List'!A$2:J$202,7,0)</f>
        <v>2.98</v>
      </c>
      <c r="R1896" s="44" t="str">
        <f>VLOOKUP(H1896,'Species List'!A$2:J$202,8,0)</f>
        <v>NA</v>
      </c>
      <c r="S1896" s="44" t="str">
        <f>VLOOKUP(H1896,'Species List'!A$2:J$202,9,0)</f>
        <v>NA</v>
      </c>
      <c r="T1896" s="44">
        <f t="shared" si="205"/>
        <v>207.01574968825722</v>
      </c>
      <c r="U1896" s="87" t="s">
        <v>450</v>
      </c>
      <c r="V1896" s="91">
        <f t="shared" si="206"/>
        <v>621.04724906477168</v>
      </c>
    </row>
    <row r="1897" spans="1:22" ht="16">
      <c r="A1897" s="35">
        <v>2019</v>
      </c>
      <c r="B1897" s="36">
        <v>43543</v>
      </c>
      <c r="C1897" s="38" t="s">
        <v>442</v>
      </c>
      <c r="D1897" s="38" t="s">
        <v>367</v>
      </c>
      <c r="E1897" s="12">
        <v>6</v>
      </c>
      <c r="F1897" s="37">
        <v>0.41249999999999998</v>
      </c>
      <c r="G1897" s="12">
        <v>31</v>
      </c>
      <c r="H1897" s="12" t="s">
        <v>232</v>
      </c>
      <c r="I1897" s="38" t="str">
        <f>VLOOKUP(H1897,'Species List'!A$2:J$202,2,0)</f>
        <v>Black Margate</v>
      </c>
      <c r="J1897" s="38" t="str">
        <f>VLOOKUP(H1897,'Species List'!A$2:J$202,3,0)</f>
        <v>Anisotremus surinamensis</v>
      </c>
      <c r="K1897" s="38" t="str">
        <f>VLOOKUP(H1897,'Species List'!A$2:J$202,4,0)</f>
        <v>Haemulidae</v>
      </c>
      <c r="L1897" s="38" t="str">
        <f>VLOOKUP(H1897,'Species List'!A$2:J$202,5,0)</f>
        <v>Carnivore</v>
      </c>
      <c r="M1897" s="60">
        <v>30</v>
      </c>
      <c r="N1897" s="60">
        <v>1</v>
      </c>
      <c r="O1897" s="60"/>
      <c r="P1897" s="44">
        <f>VLOOKUP(H1897,'Species List'!A$2:J$202,6,0)</f>
        <v>1.66E-2</v>
      </c>
      <c r="Q1897" s="44">
        <f>VLOOKUP(H1897,'Species List'!A$2:J$202,7,0)</f>
        <v>3.05</v>
      </c>
      <c r="R1897" s="44" t="str">
        <f>VLOOKUP(H1897,'Species List'!A$2:J$202,8,0)</f>
        <v>NA</v>
      </c>
      <c r="S1897" s="44" t="str">
        <f>VLOOKUP(H1897,'Species List'!A$2:J$202,9,0)</f>
        <v>NA</v>
      </c>
      <c r="T1897" s="44">
        <f t="shared" si="205"/>
        <v>531.28544098188183</v>
      </c>
      <c r="U1897" s="87" t="s">
        <v>450</v>
      </c>
      <c r="V1897" s="91">
        <f t="shared" si="206"/>
        <v>531.28544098188183</v>
      </c>
    </row>
    <row r="1898" spans="1:22" ht="16">
      <c r="A1898" s="35">
        <v>2019</v>
      </c>
      <c r="B1898" s="36">
        <v>43543</v>
      </c>
      <c r="C1898" s="38" t="s">
        <v>442</v>
      </c>
      <c r="D1898" s="38" t="s">
        <v>367</v>
      </c>
      <c r="E1898" s="12">
        <v>6</v>
      </c>
      <c r="F1898" s="37">
        <v>0.41249999999999998</v>
      </c>
      <c r="G1898" s="12">
        <v>31</v>
      </c>
      <c r="H1898" s="12" t="s">
        <v>236</v>
      </c>
      <c r="I1898" s="38" t="str">
        <f>VLOOKUP(H1898,'Species List'!A$2:J$202,2,0)</f>
        <v>Blue Striped Grunt</v>
      </c>
      <c r="J1898" s="38" t="str">
        <f>VLOOKUP(H1898,'Species List'!A$2:J$202,3,0)</f>
        <v>Haemulon sciurus</v>
      </c>
      <c r="K1898" s="38" t="str">
        <f>VLOOKUP(H1898,'Species List'!A$2:J$202,4,0)</f>
        <v>Haemulidae</v>
      </c>
      <c r="L1898" s="38" t="str">
        <f>VLOOKUP(H1898,'Species List'!A$2:J$202,5,0)</f>
        <v>Carnivore</v>
      </c>
      <c r="M1898" s="60">
        <v>27</v>
      </c>
      <c r="N1898" s="60">
        <v>1</v>
      </c>
      <c r="O1898" s="60"/>
      <c r="P1898" s="44">
        <f>VLOOKUP(H1898,'Species List'!A$2:J$202,6,0)</f>
        <v>1.549E-2</v>
      </c>
      <c r="Q1898" s="44">
        <f>VLOOKUP(H1898,'Species List'!A$2:J$202,7,0)</f>
        <v>2.98</v>
      </c>
      <c r="R1898" s="44" t="str">
        <f>VLOOKUP(H1898,'Species List'!A$2:J$202,8,0)</f>
        <v>NA</v>
      </c>
      <c r="S1898" s="44" t="str">
        <f>VLOOKUP(H1898,'Species List'!A$2:J$202,9,0)</f>
        <v>NA</v>
      </c>
      <c r="T1898" s="44">
        <f t="shared" si="205"/>
        <v>285.44039583359387</v>
      </c>
      <c r="U1898" s="87" t="s">
        <v>450</v>
      </c>
      <c r="V1898" s="91">
        <f t="shared" si="206"/>
        <v>285.44039583359387</v>
      </c>
    </row>
    <row r="1899" spans="1:22" ht="16">
      <c r="A1899" s="35">
        <v>2019</v>
      </c>
      <c r="B1899" s="36">
        <v>43543</v>
      </c>
      <c r="C1899" s="38" t="s">
        <v>442</v>
      </c>
      <c r="D1899" s="38" t="s">
        <v>367</v>
      </c>
      <c r="E1899" s="12">
        <v>6</v>
      </c>
      <c r="F1899" s="37">
        <v>0.41249999999999998</v>
      </c>
      <c r="G1899" s="12">
        <v>31</v>
      </c>
      <c r="H1899" s="12" t="s">
        <v>373</v>
      </c>
      <c r="I1899" s="38" t="str">
        <f>VLOOKUP(H1899,'Species List'!A$2:J$202,2,0)</f>
        <v>Goatfish</v>
      </c>
      <c r="J1899" s="38" t="str">
        <f>VLOOKUP(H1899,'Species List'!A$2:J$202,3,0)</f>
        <v>Mulloidichthys martinicus</v>
      </c>
      <c r="K1899" s="38" t="str">
        <f>VLOOKUP(H1899,'Species List'!A$2:J$202,4,0)</f>
        <v>Mullidae</v>
      </c>
      <c r="L1899" s="38" t="str">
        <f>VLOOKUP(H1899,'Species List'!A$2:J$202,5,0)</f>
        <v>Carnivore</v>
      </c>
      <c r="M1899" s="60">
        <v>17</v>
      </c>
      <c r="N1899" s="60">
        <v>1</v>
      </c>
      <c r="O1899" s="60"/>
      <c r="P1899" s="44">
        <f>VLOOKUP(H1899,'Species List'!A$2:J$202,6,0)</f>
        <v>9.7699999999999992E-3</v>
      </c>
      <c r="Q1899" s="44">
        <f>VLOOKUP(H1899,'Species List'!A$2:J$202,7,0)</f>
        <v>3.12</v>
      </c>
      <c r="R1899" s="44" t="str">
        <f>VLOOKUP(H1899,'Species List'!A$2:J$202,8,0)</f>
        <v>NA</v>
      </c>
      <c r="S1899" s="44" t="str">
        <f>VLOOKUP(H1899,'Species List'!A$2:J$202,9,0)</f>
        <v>NA</v>
      </c>
      <c r="T1899" s="44">
        <f t="shared" si="205"/>
        <v>67.436527390317082</v>
      </c>
      <c r="U1899" s="87" t="s">
        <v>450</v>
      </c>
      <c r="V1899" s="91">
        <f t="shared" si="206"/>
        <v>67.436527390317082</v>
      </c>
    </row>
    <row r="1900" spans="1:22" ht="16">
      <c r="A1900" s="35">
        <v>2019</v>
      </c>
      <c r="B1900" s="36">
        <v>43543</v>
      </c>
      <c r="C1900" s="38" t="s">
        <v>442</v>
      </c>
      <c r="D1900" s="38" t="s">
        <v>367</v>
      </c>
      <c r="E1900" s="12">
        <v>6</v>
      </c>
      <c r="F1900" s="37">
        <v>0.41249999999999998</v>
      </c>
      <c r="G1900" s="12">
        <v>31</v>
      </c>
      <c r="H1900" s="12" t="s">
        <v>238</v>
      </c>
      <c r="I1900" s="38" t="str">
        <f>VLOOKUP(H1900,'Species List'!A$2:J$202,2,0)</f>
        <v>Bluehead Wrasse</v>
      </c>
      <c r="J1900" s="38" t="str">
        <f>VLOOKUP(H1900,'Species List'!A$2:J$202,3,0)</f>
        <v>Thalassoma bifasciatum</v>
      </c>
      <c r="K1900" s="38" t="str">
        <f>VLOOKUP(H1900,'Species List'!A$2:J$202,4,0)</f>
        <v>Labridae</v>
      </c>
      <c r="L1900" s="38" t="str">
        <f>VLOOKUP(H1900,'Species List'!A$2:J$202,5,0)</f>
        <v>Carnivore</v>
      </c>
      <c r="M1900" s="60">
        <v>5</v>
      </c>
      <c r="N1900" s="60">
        <v>3</v>
      </c>
      <c r="O1900" s="60"/>
      <c r="P1900" s="44">
        <f>VLOOKUP(H1900,'Species List'!A$2:J$202,6,0)</f>
        <v>8.9099999999999995E-3</v>
      </c>
      <c r="Q1900" s="44">
        <f>VLOOKUP(H1900,'Species List'!A$2:J$202,7,0)</f>
        <v>3.01</v>
      </c>
      <c r="R1900" s="44" t="str">
        <f>VLOOKUP(H1900,'Species List'!A$2:J$202,8,0)</f>
        <v>NA</v>
      </c>
      <c r="S1900" s="44" t="str">
        <f>VLOOKUP(H1900,'Species List'!A$2:J$202,9,0)</f>
        <v>NA</v>
      </c>
      <c r="T1900" s="44">
        <f t="shared" si="205"/>
        <v>1.1318201385239828</v>
      </c>
      <c r="U1900" s="87" t="s">
        <v>450</v>
      </c>
      <c r="V1900" s="91">
        <f t="shared" si="206"/>
        <v>3.3954604155719483</v>
      </c>
    </row>
    <row r="1901" spans="1:22" ht="16">
      <c r="A1901" s="35">
        <v>2019</v>
      </c>
      <c r="B1901" s="36">
        <v>43543</v>
      </c>
      <c r="C1901" s="38" t="s">
        <v>442</v>
      </c>
      <c r="D1901" s="38" t="s">
        <v>367</v>
      </c>
      <c r="E1901" s="12">
        <v>6</v>
      </c>
      <c r="F1901" s="37">
        <v>0.41249999999999998</v>
      </c>
      <c r="G1901" s="12">
        <v>31</v>
      </c>
      <c r="H1901" s="12" t="s">
        <v>238</v>
      </c>
      <c r="I1901" s="38" t="str">
        <f>VLOOKUP(H1901,'Species List'!A$2:J$202,2,0)</f>
        <v>Bluehead Wrasse</v>
      </c>
      <c r="J1901" s="38" t="str">
        <f>VLOOKUP(H1901,'Species List'!A$2:J$202,3,0)</f>
        <v>Thalassoma bifasciatum</v>
      </c>
      <c r="K1901" s="38" t="str">
        <f>VLOOKUP(H1901,'Species List'!A$2:J$202,4,0)</f>
        <v>Labridae</v>
      </c>
      <c r="L1901" s="38" t="str">
        <f>VLOOKUP(H1901,'Species List'!A$2:J$202,5,0)</f>
        <v>Carnivore</v>
      </c>
      <c r="M1901" s="60">
        <v>3</v>
      </c>
      <c r="N1901" s="60">
        <v>1</v>
      </c>
      <c r="O1901" s="60"/>
      <c r="P1901" s="44">
        <f>VLOOKUP(H1901,'Species List'!A$2:J$202,6,0)</f>
        <v>8.9099999999999995E-3</v>
      </c>
      <c r="Q1901" s="44">
        <f>VLOOKUP(H1901,'Species List'!A$2:J$202,7,0)</f>
        <v>3.01</v>
      </c>
      <c r="R1901" s="44" t="str">
        <f>VLOOKUP(H1901,'Species List'!A$2:J$202,8,0)</f>
        <v>NA</v>
      </c>
      <c r="S1901" s="44" t="str">
        <f>VLOOKUP(H1901,'Species List'!A$2:J$202,9,0)</f>
        <v>NA</v>
      </c>
      <c r="T1901" s="44">
        <f t="shared" si="205"/>
        <v>0.24322750267948948</v>
      </c>
      <c r="U1901" s="87" t="s">
        <v>450</v>
      </c>
      <c r="V1901" s="91">
        <f t="shared" si="206"/>
        <v>0.24322750267948948</v>
      </c>
    </row>
    <row r="1902" spans="1:22" ht="16">
      <c r="A1902" s="35">
        <v>2019</v>
      </c>
      <c r="B1902" s="36">
        <v>43543</v>
      </c>
      <c r="C1902" s="38" t="s">
        <v>442</v>
      </c>
      <c r="D1902" s="38" t="s">
        <v>367</v>
      </c>
      <c r="E1902" s="12">
        <v>6</v>
      </c>
      <c r="F1902" s="37">
        <v>0.41249999999999998</v>
      </c>
      <c r="G1902" s="12">
        <v>31</v>
      </c>
      <c r="H1902" s="12" t="s">
        <v>256</v>
      </c>
      <c r="I1902" s="38" t="str">
        <f>VLOOKUP(H1902,'Species List'!A$2:J$202,2,0)</f>
        <v>Graysby</v>
      </c>
      <c r="J1902" s="38" t="str">
        <f>VLOOKUP(H1902,'Species List'!A$2:J$202,3,0)</f>
        <v>Cephalopholis cruentata</v>
      </c>
      <c r="K1902" s="38" t="str">
        <f>VLOOKUP(H1902,'Species List'!A$2:J$202,4,0)</f>
        <v>Serranidae</v>
      </c>
      <c r="L1902" s="38" t="str">
        <f>VLOOKUP(H1902,'Species List'!A$2:J$202,5,0)</f>
        <v>Carnivore</v>
      </c>
      <c r="M1902" s="60">
        <v>22</v>
      </c>
      <c r="N1902" s="60">
        <v>1</v>
      </c>
      <c r="O1902" s="60"/>
      <c r="P1902" s="44">
        <f>VLOOKUP(H1902,'Species List'!A$2:J$202,6,0)</f>
        <v>1.1220000000000001E-2</v>
      </c>
      <c r="Q1902" s="44">
        <f>VLOOKUP(H1902,'Species List'!A$2:J$202,7,0)</f>
        <v>3.07</v>
      </c>
      <c r="R1902" s="44" t="str">
        <f>VLOOKUP(H1902,'Species List'!A$2:J$202,8,0)</f>
        <v>NA</v>
      </c>
      <c r="S1902" s="44" t="str">
        <f>VLOOKUP(H1902,'Species List'!A$2:J$202,9,0)</f>
        <v>NA</v>
      </c>
      <c r="T1902" s="44">
        <f t="shared" si="205"/>
        <v>148.3305090081615</v>
      </c>
      <c r="U1902" s="87" t="s">
        <v>450</v>
      </c>
      <c r="V1902" s="91">
        <f t="shared" si="206"/>
        <v>148.3305090081615</v>
      </c>
    </row>
    <row r="1903" spans="1:22" ht="16">
      <c r="A1903" s="35">
        <v>2019</v>
      </c>
      <c r="B1903" s="36">
        <v>43543</v>
      </c>
      <c r="C1903" s="38" t="s">
        <v>442</v>
      </c>
      <c r="D1903" s="38" t="s">
        <v>367</v>
      </c>
      <c r="E1903" s="12">
        <v>6</v>
      </c>
      <c r="F1903" s="37">
        <v>0.41249999999999998</v>
      </c>
      <c r="G1903" s="12">
        <v>31</v>
      </c>
      <c r="H1903" s="12" t="s">
        <v>256</v>
      </c>
      <c r="I1903" s="38" t="str">
        <f>VLOOKUP(H1903,'Species List'!A$2:J$202,2,0)</f>
        <v>Graysby</v>
      </c>
      <c r="J1903" s="38" t="str">
        <f>VLOOKUP(H1903,'Species List'!A$2:J$202,3,0)</f>
        <v>Cephalopholis cruentata</v>
      </c>
      <c r="K1903" s="38" t="str">
        <f>VLOOKUP(H1903,'Species List'!A$2:J$202,4,0)</f>
        <v>Serranidae</v>
      </c>
      <c r="L1903" s="38" t="str">
        <f>VLOOKUP(H1903,'Species List'!A$2:J$202,5,0)</f>
        <v>Carnivore</v>
      </c>
      <c r="M1903" s="60">
        <v>12</v>
      </c>
      <c r="N1903" s="60">
        <v>1</v>
      </c>
      <c r="O1903" s="60"/>
      <c r="P1903" s="44">
        <f>VLOOKUP(H1903,'Species List'!A$2:J$202,6,0)</f>
        <v>1.1220000000000001E-2</v>
      </c>
      <c r="Q1903" s="44">
        <f>VLOOKUP(H1903,'Species List'!A$2:J$202,7,0)</f>
        <v>3.07</v>
      </c>
      <c r="R1903" s="44" t="str">
        <f>VLOOKUP(H1903,'Species List'!A$2:J$202,8,0)</f>
        <v>NA</v>
      </c>
      <c r="S1903" s="44" t="str">
        <f>VLOOKUP(H1903,'Species List'!A$2:J$202,9,0)</f>
        <v>NA</v>
      </c>
      <c r="T1903" s="44">
        <f t="shared" si="205"/>
        <v>23.071683335720802</v>
      </c>
      <c r="U1903" s="87" t="s">
        <v>450</v>
      </c>
      <c r="V1903" s="91">
        <f t="shared" si="206"/>
        <v>23.071683335720802</v>
      </c>
    </row>
    <row r="1904" spans="1:22" ht="16">
      <c r="A1904" s="35">
        <v>2019</v>
      </c>
      <c r="B1904" s="36">
        <v>43543</v>
      </c>
      <c r="C1904" s="38" t="s">
        <v>442</v>
      </c>
      <c r="D1904" s="38" t="s">
        <v>367</v>
      </c>
      <c r="E1904" s="12">
        <v>6</v>
      </c>
      <c r="F1904" s="37">
        <v>0.41249999999999998</v>
      </c>
      <c r="G1904" s="12">
        <v>31</v>
      </c>
      <c r="H1904" s="12" t="s">
        <v>256</v>
      </c>
      <c r="I1904" s="38" t="str">
        <f>VLOOKUP(H1904,'Species List'!A$2:J$202,2,0)</f>
        <v>Graysby</v>
      </c>
      <c r="J1904" s="38" t="str">
        <f>VLOOKUP(H1904,'Species List'!A$2:J$202,3,0)</f>
        <v>Cephalopholis cruentata</v>
      </c>
      <c r="K1904" s="38" t="str">
        <f>VLOOKUP(H1904,'Species List'!A$2:J$202,4,0)</f>
        <v>Serranidae</v>
      </c>
      <c r="L1904" s="38" t="str">
        <f>VLOOKUP(H1904,'Species List'!A$2:J$202,5,0)</f>
        <v>Carnivore</v>
      </c>
      <c r="M1904" s="60">
        <v>18</v>
      </c>
      <c r="N1904" s="60">
        <v>1</v>
      </c>
      <c r="O1904" s="60"/>
      <c r="P1904" s="44">
        <f>VLOOKUP(H1904,'Species List'!A$2:J$202,6,0)</f>
        <v>1.1220000000000001E-2</v>
      </c>
      <c r="Q1904" s="44">
        <f>VLOOKUP(H1904,'Species List'!A$2:J$202,7,0)</f>
        <v>3.07</v>
      </c>
      <c r="R1904" s="44" t="str">
        <f>VLOOKUP(H1904,'Species List'!A$2:J$202,8,0)</f>
        <v>NA</v>
      </c>
      <c r="S1904" s="44" t="str">
        <f>VLOOKUP(H1904,'Species List'!A$2:J$202,9,0)</f>
        <v>NA</v>
      </c>
      <c r="T1904" s="44">
        <f t="shared" si="205"/>
        <v>80.10865637643586</v>
      </c>
      <c r="U1904" s="87" t="s">
        <v>450</v>
      </c>
      <c r="V1904" s="91">
        <f t="shared" si="206"/>
        <v>80.10865637643586</v>
      </c>
    </row>
    <row r="1905" spans="1:22" ht="16">
      <c r="A1905" s="35">
        <v>2019</v>
      </c>
      <c r="B1905" s="36">
        <v>43543</v>
      </c>
      <c r="C1905" s="38" t="s">
        <v>442</v>
      </c>
      <c r="D1905" s="38" t="s">
        <v>367</v>
      </c>
      <c r="E1905" s="12">
        <v>6</v>
      </c>
      <c r="F1905" s="37">
        <v>0.41249999999999998</v>
      </c>
      <c r="G1905" s="12">
        <v>31</v>
      </c>
      <c r="H1905" s="12" t="s">
        <v>256</v>
      </c>
      <c r="I1905" s="38" t="str">
        <f>VLOOKUP(H1905,'Species List'!A$2:J$202,2,0)</f>
        <v>Graysby</v>
      </c>
      <c r="J1905" s="38" t="str">
        <f>VLOOKUP(H1905,'Species List'!A$2:J$202,3,0)</f>
        <v>Cephalopholis cruentata</v>
      </c>
      <c r="K1905" s="38" t="str">
        <f>VLOOKUP(H1905,'Species List'!A$2:J$202,4,0)</f>
        <v>Serranidae</v>
      </c>
      <c r="L1905" s="38" t="str">
        <f>VLOOKUP(H1905,'Species List'!A$2:J$202,5,0)</f>
        <v>Carnivore</v>
      </c>
      <c r="M1905" s="60">
        <v>19</v>
      </c>
      <c r="N1905" s="60">
        <v>1</v>
      </c>
      <c r="O1905" s="60"/>
      <c r="P1905" s="44">
        <f>VLOOKUP(H1905,'Species List'!A$2:J$202,6,0)</f>
        <v>1.1220000000000001E-2</v>
      </c>
      <c r="Q1905" s="44">
        <f>VLOOKUP(H1905,'Species List'!A$2:J$202,7,0)</f>
        <v>3.07</v>
      </c>
      <c r="R1905" s="44" t="str">
        <f>VLOOKUP(H1905,'Species List'!A$2:J$202,8,0)</f>
        <v>NA</v>
      </c>
      <c r="S1905" s="44" t="str">
        <f>VLOOKUP(H1905,'Species List'!A$2:J$202,9,0)</f>
        <v>NA</v>
      </c>
      <c r="T1905" s="44">
        <f t="shared" si="205"/>
        <v>94.572835830450003</v>
      </c>
      <c r="U1905" s="87" t="s">
        <v>450</v>
      </c>
      <c r="V1905" s="91">
        <f t="shared" si="206"/>
        <v>94.572835830450003</v>
      </c>
    </row>
    <row r="1906" spans="1:22" ht="16">
      <c r="A1906" s="35">
        <v>2019</v>
      </c>
      <c r="B1906" s="36">
        <v>43543</v>
      </c>
      <c r="C1906" s="38" t="s">
        <v>442</v>
      </c>
      <c r="D1906" s="38" t="s">
        <v>367</v>
      </c>
      <c r="E1906" s="12">
        <v>6</v>
      </c>
      <c r="F1906" s="37">
        <v>0.41249999999999998</v>
      </c>
      <c r="G1906" s="12">
        <v>31</v>
      </c>
      <c r="H1906" s="12" t="s">
        <v>348</v>
      </c>
      <c r="I1906" s="38" t="str">
        <f>VLOOKUP(H1906,'Species List'!A$2:J$202,2,0)</f>
        <v>Atlantic trumpetfish</v>
      </c>
      <c r="J1906" s="38" t="str">
        <f>VLOOKUP(H1906,'Species List'!A$2:J$202,3,0)</f>
        <v>Aulostomus maculatus</v>
      </c>
      <c r="K1906" s="38" t="str">
        <f>VLOOKUP(H1906,'Species List'!A$2:J$202,4,0)</f>
        <v>Aulostomidae</v>
      </c>
      <c r="L1906" s="38" t="str">
        <f>VLOOKUP(H1906,'Species List'!A$2:J$202,5,0)</f>
        <v>Carnivore</v>
      </c>
      <c r="M1906" s="60">
        <v>35</v>
      </c>
      <c r="N1906" s="60">
        <v>1</v>
      </c>
      <c r="O1906" s="60"/>
      <c r="P1906" s="44">
        <f>VLOOKUP(H1906,'Species List'!A$2:J$202,6,0)</f>
        <v>1E-4</v>
      </c>
      <c r="Q1906" s="44">
        <f>VLOOKUP(H1906,'Species List'!A$2:J$202,7,0)</f>
        <v>3.5539999999999998</v>
      </c>
      <c r="R1906" s="44" t="str">
        <f>VLOOKUP(H1906,'Species List'!A$2:J$202,8,0)</f>
        <v>NA</v>
      </c>
      <c r="S1906" s="44" t="str">
        <f>VLOOKUP(H1906,'Species List'!A$2:J$202,9,0)</f>
        <v>NA</v>
      </c>
      <c r="T1906" s="44">
        <f t="shared" si="205"/>
        <v>30.733911022864604</v>
      </c>
      <c r="U1906" s="87" t="s">
        <v>450</v>
      </c>
      <c r="V1906" s="91">
        <f t="shared" si="206"/>
        <v>30.733911022864604</v>
      </c>
    </row>
    <row r="1907" spans="1:22" ht="16">
      <c r="A1907" s="35">
        <v>2019</v>
      </c>
      <c r="B1907" s="36">
        <v>43543</v>
      </c>
      <c r="C1907" s="38" t="s">
        <v>442</v>
      </c>
      <c r="D1907" s="38" t="s">
        <v>367</v>
      </c>
      <c r="E1907" s="12">
        <v>6</v>
      </c>
      <c r="F1907" s="37">
        <v>0.41249999999999998</v>
      </c>
      <c r="G1907" s="12">
        <v>31</v>
      </c>
      <c r="H1907" s="12" t="s">
        <v>233</v>
      </c>
      <c r="I1907" s="38" t="str">
        <f>VLOOKUP(H1907,'Species List'!A$2:J$202,2,0)</f>
        <v>Blackbar soldierfish</v>
      </c>
      <c r="J1907" s="38" t="str">
        <f>VLOOKUP(H1907,'Species List'!A$2:J$202,3,0)</f>
        <v xml:space="preserve">Myripristis jacobus </v>
      </c>
      <c r="K1907" s="38" t="str">
        <f>VLOOKUP(H1907,'Species List'!A$2:J$202,4,0)</f>
        <v>Holocentridae</v>
      </c>
      <c r="L1907" s="38" t="str">
        <f>VLOOKUP(H1907,'Species List'!A$2:J$202,5,0)</f>
        <v>Carnivore</v>
      </c>
      <c r="M1907" s="60">
        <v>15</v>
      </c>
      <c r="N1907" s="60">
        <v>1</v>
      </c>
      <c r="O1907" s="60"/>
      <c r="P1907" s="44">
        <f>VLOOKUP(H1907,'Species List'!A$2:J$202,6,0)</f>
        <v>1.2019999999999999E-2</v>
      </c>
      <c r="Q1907" s="44">
        <f>VLOOKUP(H1907,'Species List'!A$2:J$202,7,0)</f>
        <v>3.06</v>
      </c>
      <c r="R1907" s="44" t="str">
        <f>VLOOKUP(H1907,'Species List'!A$2:J$202,8,0)</f>
        <v>NA</v>
      </c>
      <c r="S1907" s="44" t="str">
        <f>VLOOKUP(H1907,'Species List'!A$2:J$202,9,0)</f>
        <v>NA</v>
      </c>
      <c r="T1907" s="44">
        <f t="shared" si="205"/>
        <v>47.724756406775086</v>
      </c>
      <c r="U1907" s="87" t="s">
        <v>450</v>
      </c>
      <c r="V1907" s="91">
        <f t="shared" si="206"/>
        <v>47.724756406775086</v>
      </c>
    </row>
    <row r="1908" spans="1:22" ht="16">
      <c r="A1908" s="35">
        <v>2019</v>
      </c>
      <c r="B1908" s="36">
        <v>43543</v>
      </c>
      <c r="C1908" s="38" t="s">
        <v>442</v>
      </c>
      <c r="D1908" s="38" t="s">
        <v>367</v>
      </c>
      <c r="E1908" s="12">
        <v>6</v>
      </c>
      <c r="F1908" s="37">
        <v>0.41249999999999998</v>
      </c>
      <c r="G1908" s="12">
        <v>31</v>
      </c>
      <c r="H1908" s="12" t="s">
        <v>273</v>
      </c>
      <c r="I1908" s="38" t="str">
        <f>VLOOKUP(H1908,'Species List'!A$2:J$202,2,0)</f>
        <v>Porcupinefish</v>
      </c>
      <c r="J1908" s="38" t="str">
        <f>VLOOKUP(H1908,'Species List'!A$2:J$202,3,0)</f>
        <v>Diodon hystrix</v>
      </c>
      <c r="K1908" s="38" t="str">
        <f>VLOOKUP(H1908,'Species List'!A$2:J$202,4,0)</f>
        <v>Diodontidae</v>
      </c>
      <c r="L1908" s="38" t="str">
        <f>VLOOKUP(H1908,'Species List'!A$2:J$202,5,0)</f>
        <v>Carnivore</v>
      </c>
      <c r="M1908" s="60">
        <v>39</v>
      </c>
      <c r="N1908" s="60">
        <v>1</v>
      </c>
      <c r="O1908" s="60"/>
      <c r="P1908" s="44">
        <f>VLOOKUP(H1908,'Species List'!A$2:J$202,6,0)</f>
        <v>6.6070000000000004E-2</v>
      </c>
      <c r="Q1908" s="44">
        <f>VLOOKUP(H1908,'Species List'!A$2:J$202,7,0)</f>
        <v>2.84</v>
      </c>
      <c r="R1908" s="44" t="str">
        <f>VLOOKUP(H1908,'Species List'!A$2:J$202,8,0)</f>
        <v>NA</v>
      </c>
      <c r="S1908" s="44" t="str">
        <f>VLOOKUP(H1908,'Species List'!A$2:J$202,9,0)</f>
        <v>NA</v>
      </c>
      <c r="T1908" s="44">
        <f t="shared" si="205"/>
        <v>2180.8600188965643</v>
      </c>
      <c r="U1908" s="87" t="s">
        <v>450</v>
      </c>
      <c r="V1908" s="91">
        <f t="shared" si="206"/>
        <v>2180.8600188965643</v>
      </c>
    </row>
    <row r="1909" spans="1:22" ht="16">
      <c r="A1909" s="35">
        <v>2019</v>
      </c>
      <c r="B1909" s="36">
        <v>43543</v>
      </c>
      <c r="C1909" s="38" t="s">
        <v>442</v>
      </c>
      <c r="D1909" s="38" t="s">
        <v>367</v>
      </c>
      <c r="E1909" s="12">
        <v>6</v>
      </c>
      <c r="F1909" s="37">
        <v>0.41249999999999998</v>
      </c>
      <c r="G1909" s="12">
        <v>31</v>
      </c>
      <c r="H1909" s="12" t="s">
        <v>373</v>
      </c>
      <c r="I1909" s="38" t="str">
        <f>VLOOKUP(H1909,'Species List'!A$2:J$202,2,0)</f>
        <v>Goatfish</v>
      </c>
      <c r="J1909" s="38" t="str">
        <f>VLOOKUP(H1909,'Species List'!A$2:J$202,3,0)</f>
        <v>Mulloidichthys martinicus</v>
      </c>
      <c r="K1909" s="38" t="str">
        <f>VLOOKUP(H1909,'Species List'!A$2:J$202,4,0)</f>
        <v>Mullidae</v>
      </c>
      <c r="L1909" s="38" t="str">
        <f>VLOOKUP(H1909,'Species List'!A$2:J$202,5,0)</f>
        <v>Carnivore</v>
      </c>
      <c r="M1909" s="60">
        <v>20</v>
      </c>
      <c r="N1909" s="60">
        <v>3</v>
      </c>
      <c r="O1909" s="60"/>
      <c r="P1909" s="44">
        <f>VLOOKUP(H1909,'Species List'!A$2:J$202,6,0)</f>
        <v>9.7699999999999992E-3</v>
      </c>
      <c r="Q1909" s="44">
        <f>VLOOKUP(H1909,'Species List'!A$2:J$202,7,0)</f>
        <v>3.12</v>
      </c>
      <c r="R1909" s="44" t="str">
        <f>VLOOKUP(H1909,'Species List'!A$2:J$202,8,0)</f>
        <v>NA</v>
      </c>
      <c r="S1909" s="44" t="str">
        <f>VLOOKUP(H1909,'Species List'!A$2:J$202,9,0)</f>
        <v>NA</v>
      </c>
      <c r="T1909" s="44">
        <f t="shared" si="205"/>
        <v>111.97166862172135</v>
      </c>
      <c r="U1909" s="87" t="s">
        <v>450</v>
      </c>
      <c r="V1909" s="91">
        <f t="shared" si="206"/>
        <v>335.91500586516406</v>
      </c>
    </row>
    <row r="1910" spans="1:22" ht="16">
      <c r="A1910" s="35">
        <v>2019</v>
      </c>
      <c r="B1910" s="36">
        <v>43543</v>
      </c>
      <c r="C1910" s="38" t="s">
        <v>442</v>
      </c>
      <c r="D1910" s="38" t="s">
        <v>367</v>
      </c>
      <c r="E1910" s="12">
        <v>6</v>
      </c>
      <c r="F1910" s="37">
        <v>0.41249999999999998</v>
      </c>
      <c r="G1910" s="12">
        <v>31</v>
      </c>
      <c r="H1910" s="12" t="s">
        <v>373</v>
      </c>
      <c r="I1910" s="38" t="str">
        <f>VLOOKUP(H1910,'Species List'!A$2:J$202,2,0)</f>
        <v>Goatfish</v>
      </c>
      <c r="J1910" s="38" t="str">
        <f>VLOOKUP(H1910,'Species List'!A$2:J$202,3,0)</f>
        <v>Mulloidichthys martinicus</v>
      </c>
      <c r="K1910" s="38" t="str">
        <f>VLOOKUP(H1910,'Species List'!A$2:J$202,4,0)</f>
        <v>Mullidae</v>
      </c>
      <c r="L1910" s="38" t="str">
        <f>VLOOKUP(H1910,'Species List'!A$2:J$202,5,0)</f>
        <v>Carnivore</v>
      </c>
      <c r="M1910" s="60">
        <v>16</v>
      </c>
      <c r="N1910" s="60">
        <v>4</v>
      </c>
      <c r="O1910" s="60"/>
      <c r="P1910" s="44">
        <f>VLOOKUP(H1910,'Species List'!A$2:J$202,6,0)</f>
        <v>9.7699999999999992E-3</v>
      </c>
      <c r="Q1910" s="44">
        <f>VLOOKUP(H1910,'Species List'!A$2:J$202,7,0)</f>
        <v>3.12</v>
      </c>
      <c r="R1910" s="44" t="str">
        <f>VLOOKUP(H1910,'Species List'!A$2:J$202,8,0)</f>
        <v>NA</v>
      </c>
      <c r="S1910" s="44" t="str">
        <f>VLOOKUP(H1910,'Species List'!A$2:J$202,9,0)</f>
        <v>NA</v>
      </c>
      <c r="T1910" s="44">
        <f t="shared" si="205"/>
        <v>55.814740460517193</v>
      </c>
      <c r="U1910" s="87" t="s">
        <v>450</v>
      </c>
      <c r="V1910" s="91">
        <f t="shared" si="206"/>
        <v>223.25896184206877</v>
      </c>
    </row>
    <row r="1911" spans="1:22" ht="16">
      <c r="A1911" s="35">
        <v>2019</v>
      </c>
      <c r="B1911" s="36">
        <v>43543</v>
      </c>
      <c r="C1911" s="38" t="s">
        <v>442</v>
      </c>
      <c r="D1911" s="38" t="s">
        <v>367</v>
      </c>
      <c r="E1911" s="12">
        <v>6</v>
      </c>
      <c r="F1911" s="37">
        <v>0.41249999999999998</v>
      </c>
      <c r="G1911" s="12">
        <v>31</v>
      </c>
      <c r="H1911" s="12" t="s">
        <v>310</v>
      </c>
      <c r="I1911" s="38" t="str">
        <f>VLOOKUP(H1911,'Species List'!A$2:J$202,2,0)</f>
        <v>Yellowhead Wrasse</v>
      </c>
      <c r="J1911" s="38" t="str">
        <f>VLOOKUP(H1911,'Species List'!A$2:J$202,3,0)</f>
        <v>Halichoeres garnoti</v>
      </c>
      <c r="K1911" s="38" t="str">
        <f>VLOOKUP(H1911,'Species List'!A$2:J$202,4,0)</f>
        <v>Labridae</v>
      </c>
      <c r="L1911" s="38" t="str">
        <f>VLOOKUP(H1911,'Species List'!A$2:J$202,5,0)</f>
        <v>Carnivore</v>
      </c>
      <c r="M1911" s="60">
        <v>3</v>
      </c>
      <c r="N1911" s="60">
        <v>1</v>
      </c>
      <c r="O1911" s="60"/>
      <c r="P1911" s="44">
        <f>VLOOKUP(H1911,'Species List'!A$2:J$202,6,0)</f>
        <v>0.01</v>
      </c>
      <c r="Q1911" s="44">
        <f>VLOOKUP(H1911,'Species List'!A$2:J$202,7,0)</f>
        <v>3.13</v>
      </c>
      <c r="R1911" s="44" t="str">
        <f>VLOOKUP(H1911,'Species List'!A$2:J$202,8,0)</f>
        <v>NA</v>
      </c>
      <c r="S1911" s="44" t="str">
        <f>VLOOKUP(H1911,'Species List'!A$2:J$202,9,0)</f>
        <v>NA</v>
      </c>
      <c r="T1911" s="44">
        <f t="shared" si="205"/>
        <v>0.3114508548769428</v>
      </c>
      <c r="U1911" s="87" t="s">
        <v>450</v>
      </c>
      <c r="V1911" s="91">
        <f t="shared" si="206"/>
        <v>0.3114508548769428</v>
      </c>
    </row>
    <row r="1912" spans="1:22" ht="16">
      <c r="A1912" s="35">
        <v>2019</v>
      </c>
      <c r="B1912" s="36">
        <v>43543</v>
      </c>
      <c r="C1912" s="38" t="s">
        <v>442</v>
      </c>
      <c r="D1912" s="38" t="s">
        <v>367</v>
      </c>
      <c r="E1912" s="12">
        <v>6</v>
      </c>
      <c r="F1912" s="37">
        <v>0.41249999999999998</v>
      </c>
      <c r="G1912" s="12">
        <v>31</v>
      </c>
      <c r="H1912" s="12" t="s">
        <v>310</v>
      </c>
      <c r="I1912" s="38" t="str">
        <f>VLOOKUP(H1912,'Species List'!A$2:J$202,2,0)</f>
        <v>Yellowhead Wrasse</v>
      </c>
      <c r="J1912" s="38" t="str">
        <f>VLOOKUP(H1912,'Species List'!A$2:J$202,3,0)</f>
        <v>Halichoeres garnoti</v>
      </c>
      <c r="K1912" s="38" t="str">
        <f>VLOOKUP(H1912,'Species List'!A$2:J$202,4,0)</f>
        <v>Labridae</v>
      </c>
      <c r="L1912" s="38" t="str">
        <f>VLOOKUP(H1912,'Species List'!A$2:J$202,5,0)</f>
        <v>Carnivore</v>
      </c>
      <c r="M1912" s="60">
        <v>5</v>
      </c>
      <c r="N1912" s="60">
        <v>1</v>
      </c>
      <c r="O1912" s="60"/>
      <c r="P1912" s="44">
        <f>VLOOKUP(H1912,'Species List'!A$2:J$202,6,0)</f>
        <v>0.01</v>
      </c>
      <c r="Q1912" s="44">
        <f>VLOOKUP(H1912,'Species List'!A$2:J$202,7,0)</f>
        <v>3.13</v>
      </c>
      <c r="R1912" s="44" t="str">
        <f>VLOOKUP(H1912,'Species List'!A$2:J$202,8,0)</f>
        <v>NA</v>
      </c>
      <c r="S1912" s="44" t="str">
        <f>VLOOKUP(H1912,'Species List'!A$2:J$202,9,0)</f>
        <v>NA</v>
      </c>
      <c r="T1912" s="44">
        <f t="shared" si="205"/>
        <v>1.540905884130453</v>
      </c>
      <c r="U1912" s="87" t="s">
        <v>450</v>
      </c>
      <c r="V1912" s="91">
        <f t="shared" si="206"/>
        <v>1.540905884130453</v>
      </c>
    </row>
    <row r="1913" spans="1:22" ht="16">
      <c r="A1913" s="35">
        <v>2019</v>
      </c>
      <c r="B1913" s="36">
        <v>43543</v>
      </c>
      <c r="C1913" s="38" t="s">
        <v>442</v>
      </c>
      <c r="D1913" s="38" t="s">
        <v>367</v>
      </c>
      <c r="E1913" s="12">
        <v>6</v>
      </c>
      <c r="F1913" s="37">
        <v>0.41249999999999998</v>
      </c>
      <c r="G1913" s="12">
        <v>31</v>
      </c>
      <c r="H1913" s="12" t="s">
        <v>238</v>
      </c>
      <c r="I1913" s="38" t="str">
        <f>VLOOKUP(H1913,'Species List'!A$2:J$202,2,0)</f>
        <v>Bluehead Wrasse</v>
      </c>
      <c r="J1913" s="38" t="str">
        <f>VLOOKUP(H1913,'Species List'!A$2:J$202,3,0)</f>
        <v>Thalassoma bifasciatum</v>
      </c>
      <c r="K1913" s="38" t="str">
        <f>VLOOKUP(H1913,'Species List'!A$2:J$202,4,0)</f>
        <v>Labridae</v>
      </c>
      <c r="L1913" s="38" t="str">
        <f>VLOOKUP(H1913,'Species List'!A$2:J$202,5,0)</f>
        <v>Carnivore</v>
      </c>
      <c r="M1913" s="60">
        <v>3</v>
      </c>
      <c r="N1913" s="60">
        <v>1</v>
      </c>
      <c r="O1913" s="60"/>
      <c r="P1913" s="44">
        <f>VLOOKUP(H1913,'Species List'!A$2:J$202,6,0)</f>
        <v>8.9099999999999995E-3</v>
      </c>
      <c r="Q1913" s="44">
        <f>VLOOKUP(H1913,'Species List'!A$2:J$202,7,0)</f>
        <v>3.01</v>
      </c>
      <c r="R1913" s="44" t="str">
        <f>VLOOKUP(H1913,'Species List'!A$2:J$202,8,0)</f>
        <v>NA</v>
      </c>
      <c r="S1913" s="44" t="str">
        <f>VLOOKUP(H1913,'Species List'!A$2:J$202,9,0)</f>
        <v>NA</v>
      </c>
      <c r="T1913" s="44">
        <f t="shared" si="205"/>
        <v>0.24322750267948948</v>
      </c>
      <c r="U1913" s="87" t="s">
        <v>450</v>
      </c>
      <c r="V1913" s="91">
        <f t="shared" si="206"/>
        <v>0.24322750267948948</v>
      </c>
    </row>
    <row r="1914" spans="1:22" ht="16">
      <c r="A1914" s="35">
        <v>2019</v>
      </c>
      <c r="B1914" s="36">
        <v>43543</v>
      </c>
      <c r="C1914" s="38" t="s">
        <v>442</v>
      </c>
      <c r="D1914" s="38" t="s">
        <v>367</v>
      </c>
      <c r="E1914" s="12">
        <v>6</v>
      </c>
      <c r="F1914" s="37">
        <v>0.41249999999999998</v>
      </c>
      <c r="G1914" s="12">
        <v>31</v>
      </c>
      <c r="H1914" s="12" t="s">
        <v>238</v>
      </c>
      <c r="I1914" s="38" t="str">
        <f>VLOOKUP(H1914,'Species List'!A$2:J$202,2,0)</f>
        <v>Bluehead Wrasse</v>
      </c>
      <c r="J1914" s="38" t="str">
        <f>VLOOKUP(H1914,'Species List'!A$2:J$202,3,0)</f>
        <v>Thalassoma bifasciatum</v>
      </c>
      <c r="K1914" s="38" t="str">
        <f>VLOOKUP(H1914,'Species List'!A$2:J$202,4,0)</f>
        <v>Labridae</v>
      </c>
      <c r="L1914" s="38" t="str">
        <f>VLOOKUP(H1914,'Species List'!A$2:J$202,5,0)</f>
        <v>Carnivore</v>
      </c>
      <c r="M1914" s="60">
        <v>5</v>
      </c>
      <c r="N1914" s="60">
        <v>1</v>
      </c>
      <c r="O1914" s="60"/>
      <c r="P1914" s="44">
        <f>VLOOKUP(H1914,'Species List'!A$2:J$202,6,0)</f>
        <v>8.9099999999999995E-3</v>
      </c>
      <c r="Q1914" s="44">
        <f>VLOOKUP(H1914,'Species List'!A$2:J$202,7,0)</f>
        <v>3.01</v>
      </c>
      <c r="R1914" s="44" t="str">
        <f>VLOOKUP(H1914,'Species List'!A$2:J$202,8,0)</f>
        <v>NA</v>
      </c>
      <c r="S1914" s="44" t="str">
        <f>VLOOKUP(H1914,'Species List'!A$2:J$202,9,0)</f>
        <v>NA</v>
      </c>
      <c r="T1914" s="44">
        <f t="shared" si="205"/>
        <v>1.1318201385239828</v>
      </c>
      <c r="U1914" s="87" t="s">
        <v>450</v>
      </c>
      <c r="V1914" s="91">
        <f t="shared" si="206"/>
        <v>1.1318201385239828</v>
      </c>
    </row>
    <row r="1915" spans="1:22" ht="16">
      <c r="A1915" s="35">
        <v>2019</v>
      </c>
      <c r="B1915" s="36">
        <v>43543</v>
      </c>
      <c r="C1915" s="38" t="s">
        <v>442</v>
      </c>
      <c r="D1915" s="38" t="s">
        <v>367</v>
      </c>
      <c r="E1915" s="12">
        <v>6</v>
      </c>
      <c r="F1915" s="37">
        <v>0.41249999999999998</v>
      </c>
      <c r="G1915" s="12">
        <v>31</v>
      </c>
      <c r="H1915" s="12" t="s">
        <v>253</v>
      </c>
      <c r="I1915" s="38" t="str">
        <f>VLOOKUP(H1915,'Species List'!A$2:J$202,2,0)</f>
        <v>French Grunt</v>
      </c>
      <c r="J1915" s="38" t="str">
        <f>VLOOKUP(H1915,'Species List'!A$2:J$202,3,0)</f>
        <v>Haemulon flavolineatum</v>
      </c>
      <c r="K1915" s="38" t="str">
        <f>VLOOKUP(H1915,'Species List'!A$2:J$202,4,0)</f>
        <v>Haemulidae</v>
      </c>
      <c r="L1915" s="38" t="str">
        <f>VLOOKUP(H1915,'Species List'!A$2:J$202,5,0)</f>
        <v>Carnivore</v>
      </c>
      <c r="M1915" s="60">
        <v>14</v>
      </c>
      <c r="N1915" s="60">
        <v>1</v>
      </c>
      <c r="O1915" s="60"/>
      <c r="P1915" s="44">
        <f>VLOOKUP(H1915,'Species List'!A$2:J$202,6,0)</f>
        <v>1.349E-2</v>
      </c>
      <c r="Q1915" s="44">
        <f>VLOOKUP(H1915,'Species List'!A$2:J$202,7,0)</f>
        <v>3</v>
      </c>
      <c r="R1915" s="44" t="str">
        <f>VLOOKUP(H1915,'Species List'!A$2:J$202,8,0)</f>
        <v>NA</v>
      </c>
      <c r="S1915" s="44" t="str">
        <f>VLOOKUP(H1915,'Species List'!A$2:J$202,9,0)</f>
        <v>NA</v>
      </c>
      <c r="T1915" s="44">
        <f t="shared" si="205"/>
        <v>37.016559999999998</v>
      </c>
      <c r="U1915" s="87" t="s">
        <v>450</v>
      </c>
      <c r="V1915" s="91">
        <f t="shared" si="206"/>
        <v>37.016559999999998</v>
      </c>
    </row>
    <row r="1916" spans="1:22" ht="16">
      <c r="A1916" s="35">
        <v>2019</v>
      </c>
      <c r="B1916" s="36">
        <v>43543</v>
      </c>
      <c r="C1916" s="38" t="s">
        <v>442</v>
      </c>
      <c r="D1916" s="38" t="s">
        <v>367</v>
      </c>
      <c r="E1916" s="12">
        <v>6</v>
      </c>
      <c r="F1916" s="37">
        <v>0.41249999999999998</v>
      </c>
      <c r="G1916" s="12">
        <v>31</v>
      </c>
      <c r="H1916" s="12" t="s">
        <v>256</v>
      </c>
      <c r="I1916" s="38" t="str">
        <f>VLOOKUP(H1916,'Species List'!A$2:J$202,2,0)</f>
        <v>Graysby</v>
      </c>
      <c r="J1916" s="38" t="str">
        <f>VLOOKUP(H1916,'Species List'!A$2:J$202,3,0)</f>
        <v>Cephalopholis cruentata</v>
      </c>
      <c r="K1916" s="38" t="str">
        <f>VLOOKUP(H1916,'Species List'!A$2:J$202,4,0)</f>
        <v>Serranidae</v>
      </c>
      <c r="L1916" s="38" t="str">
        <f>VLOOKUP(H1916,'Species List'!A$2:J$202,5,0)</f>
        <v>Carnivore</v>
      </c>
      <c r="M1916" s="60">
        <v>15</v>
      </c>
      <c r="N1916" s="60">
        <v>1</v>
      </c>
      <c r="O1916" s="60"/>
      <c r="P1916" s="44">
        <f>VLOOKUP(H1916,'Species List'!A$2:J$202,6,0)</f>
        <v>1.1220000000000001E-2</v>
      </c>
      <c r="Q1916" s="44">
        <f>VLOOKUP(H1916,'Species List'!A$2:J$202,7,0)</f>
        <v>3.07</v>
      </c>
      <c r="R1916" s="44" t="str">
        <f>VLOOKUP(H1916,'Species List'!A$2:J$202,8,0)</f>
        <v>NA</v>
      </c>
      <c r="S1916" s="44" t="str">
        <f>VLOOKUP(H1916,'Species List'!A$2:J$202,9,0)</f>
        <v>NA</v>
      </c>
      <c r="T1916" s="44">
        <f t="shared" si="205"/>
        <v>45.771276260722111</v>
      </c>
      <c r="U1916" s="87" t="s">
        <v>450</v>
      </c>
      <c r="V1916" s="91">
        <f t="shared" si="206"/>
        <v>45.771276260722111</v>
      </c>
    </row>
    <row r="1917" spans="1:22" ht="16">
      <c r="A1917" s="35">
        <v>2019</v>
      </c>
      <c r="B1917" s="36">
        <v>43543</v>
      </c>
      <c r="C1917" s="38" t="s">
        <v>442</v>
      </c>
      <c r="D1917" s="38" t="s">
        <v>367</v>
      </c>
      <c r="E1917" s="12">
        <v>6</v>
      </c>
      <c r="F1917" s="37">
        <v>0.41249999999999998</v>
      </c>
      <c r="G1917" s="12">
        <v>31</v>
      </c>
      <c r="H1917" s="12" t="s">
        <v>381</v>
      </c>
      <c r="I1917" s="38" t="str">
        <f>VLOOKUP(H1917,'Species List'!A$2:J$202,2,0)</f>
        <v>Longjaw squirrelfish</v>
      </c>
      <c r="J1917" s="38" t="str">
        <f>VLOOKUP(H1917,'Species List'!A$2:J$202,3,0)</f>
        <v>Neoniphon marianus</v>
      </c>
      <c r="K1917" s="38" t="str">
        <f>VLOOKUP(H1917,'Species List'!A$2:J$202,4,0)</f>
        <v>Holocentridae</v>
      </c>
      <c r="L1917" s="38" t="str">
        <f>VLOOKUP(H1917,'Species List'!A$2:J$202,5,0)</f>
        <v>Carnivore</v>
      </c>
      <c r="M1917" s="60">
        <v>13</v>
      </c>
      <c r="N1917" s="60">
        <v>1</v>
      </c>
      <c r="O1917" s="60"/>
      <c r="P1917" s="44">
        <f>VLOOKUP(H1917,'Species List'!A$2:J$202,6,0)</f>
        <v>1.549E-2</v>
      </c>
      <c r="Q1917" s="44">
        <f>VLOOKUP(H1917,'Species List'!A$2:J$202,7,0)</f>
        <v>2.98</v>
      </c>
      <c r="R1917" s="44" t="str">
        <f>VLOOKUP(H1917,'Species List'!A$2:J$202,8,0)</f>
        <v>NA</v>
      </c>
      <c r="S1917" s="44" t="str">
        <f>VLOOKUP(H1917,'Species List'!A$2:J$202,9,0)</f>
        <v>NA</v>
      </c>
      <c r="T1917" s="44">
        <f t="shared" si="205"/>
        <v>32.329769453803472</v>
      </c>
      <c r="U1917" s="87" t="s">
        <v>450</v>
      </c>
      <c r="V1917" s="91">
        <f t="shared" si="206"/>
        <v>32.329769453803472</v>
      </c>
    </row>
    <row r="1918" spans="1:22" ht="16">
      <c r="A1918" s="35">
        <v>2019</v>
      </c>
      <c r="B1918" s="36">
        <v>43543</v>
      </c>
      <c r="C1918" s="38" t="s">
        <v>442</v>
      </c>
      <c r="D1918" s="38" t="s">
        <v>367</v>
      </c>
      <c r="E1918" s="12">
        <v>6</v>
      </c>
      <c r="F1918" s="37">
        <v>0.41249999999999998</v>
      </c>
      <c r="G1918" s="12">
        <v>31</v>
      </c>
      <c r="H1918" s="12" t="s">
        <v>233</v>
      </c>
      <c r="I1918" s="38" t="str">
        <f>VLOOKUP(H1918,'Species List'!A$2:J$202,2,0)</f>
        <v>Blackbar soldierfish</v>
      </c>
      <c r="J1918" s="38" t="str">
        <f>VLOOKUP(H1918,'Species List'!A$2:J$202,3,0)</f>
        <v xml:space="preserve">Myripristis jacobus </v>
      </c>
      <c r="K1918" s="38" t="str">
        <f>VLOOKUP(H1918,'Species List'!A$2:J$202,4,0)</f>
        <v>Holocentridae</v>
      </c>
      <c r="L1918" s="38" t="str">
        <f>VLOOKUP(H1918,'Species List'!A$2:J$202,5,0)</f>
        <v>Carnivore</v>
      </c>
      <c r="M1918" s="60">
        <v>16</v>
      </c>
      <c r="N1918" s="60">
        <v>1</v>
      </c>
      <c r="O1918" s="60"/>
      <c r="P1918" s="44">
        <f>VLOOKUP(H1918,'Species List'!A$2:J$202,6,0)</f>
        <v>1.2019999999999999E-2</v>
      </c>
      <c r="Q1918" s="44">
        <f>VLOOKUP(H1918,'Species List'!A$2:J$202,7,0)</f>
        <v>3.06</v>
      </c>
      <c r="R1918" s="44" t="str">
        <f>VLOOKUP(H1918,'Species List'!A$2:J$202,8,0)</f>
        <v>NA</v>
      </c>
      <c r="S1918" s="44" t="str">
        <f>VLOOKUP(H1918,'Species List'!A$2:J$202,9,0)</f>
        <v>NA</v>
      </c>
      <c r="T1918" s="44">
        <f t="shared" si="205"/>
        <v>58.144898213408602</v>
      </c>
      <c r="U1918" s="87" t="s">
        <v>450</v>
      </c>
      <c r="V1918" s="91">
        <f t="shared" si="206"/>
        <v>58.144898213408602</v>
      </c>
    </row>
    <row r="1919" spans="1:22" ht="16">
      <c r="A1919" s="35">
        <v>2019</v>
      </c>
      <c r="B1919" s="36">
        <v>43543</v>
      </c>
      <c r="C1919" s="38" t="s">
        <v>442</v>
      </c>
      <c r="D1919" s="38" t="s">
        <v>367</v>
      </c>
      <c r="E1919" s="12">
        <v>6</v>
      </c>
      <c r="F1919" s="37">
        <v>0.41249999999999998</v>
      </c>
      <c r="G1919" s="12">
        <v>31</v>
      </c>
      <c r="H1919" s="12" t="s">
        <v>302</v>
      </c>
      <c r="I1919" s="38" t="str">
        <f>VLOOKUP(H1919,'Species List'!A$2:J$202,2,0)</f>
        <v>Stoplight Parrotfish</v>
      </c>
      <c r="J1919" s="38" t="str">
        <f>VLOOKUP(H1919,'Species List'!A$2:J$202,3,0)</f>
        <v>Sparisoma viride</v>
      </c>
      <c r="K1919" s="38" t="str">
        <f>VLOOKUP(H1919,'Species List'!A$2:J$202,4,0)</f>
        <v>Scaridae</v>
      </c>
      <c r="L1919" s="38" t="str">
        <f>VLOOKUP(H1919,'Species List'!A$2:J$202,5,0)</f>
        <v>Herbivore</v>
      </c>
      <c r="M1919" s="60">
        <v>29</v>
      </c>
      <c r="N1919" s="60">
        <v>1</v>
      </c>
      <c r="O1919" s="60" t="s">
        <v>369</v>
      </c>
      <c r="P1919" s="44">
        <f>VLOOKUP(H1919,'Species List'!A$2:J$202,6,0)</f>
        <v>1.38E-2</v>
      </c>
      <c r="Q1919" s="44">
        <f>VLOOKUP(H1919,'Species List'!A$2:J$202,7,0)</f>
        <v>3.04</v>
      </c>
      <c r="R1919" s="44">
        <f>VLOOKUP(H1919,'Species List'!A$2:J$202,8,0)</f>
        <v>-4.4317000000000002</v>
      </c>
      <c r="S1919" s="44">
        <f>VLOOKUP(H1919,'Species List'!A$2:J$202,9,0)</f>
        <v>2.9051</v>
      </c>
      <c r="T1919" s="44">
        <f t="shared" si="205"/>
        <v>385.09599325522657</v>
      </c>
      <c r="U1919" s="88">
        <f t="shared" ref="U1919:U1930" si="207">10^(R1919+(S1919*LOG(M1919*10)))</f>
        <v>527.00219453145235</v>
      </c>
      <c r="V1919" s="91">
        <f t="shared" ref="V1919:V1930" si="208">N1919*U1919</f>
        <v>527.00219453145235</v>
      </c>
    </row>
    <row r="1920" spans="1:22" ht="16">
      <c r="A1920" s="35">
        <v>2019</v>
      </c>
      <c r="B1920" s="36">
        <v>43543</v>
      </c>
      <c r="C1920" s="38" t="s">
        <v>442</v>
      </c>
      <c r="D1920" s="38" t="s">
        <v>367</v>
      </c>
      <c r="E1920" s="12">
        <v>6</v>
      </c>
      <c r="F1920" s="37">
        <v>0.41249999999999998</v>
      </c>
      <c r="G1920" s="12">
        <v>31</v>
      </c>
      <c r="H1920" s="12" t="s">
        <v>280</v>
      </c>
      <c r="I1920" s="38" t="str">
        <f>VLOOKUP(H1920,'Species List'!A$2:J$202,2,0)</f>
        <v>Redband Parrotfish</v>
      </c>
      <c r="J1920" s="38" t="str">
        <f>VLOOKUP(H1920,'Species List'!A$2:J$202,3,0)</f>
        <v>Sparisoma aurofrenatum</v>
      </c>
      <c r="K1920" s="38" t="str">
        <f>VLOOKUP(H1920,'Species List'!A$2:J$202,4,0)</f>
        <v>Scaridae</v>
      </c>
      <c r="L1920" s="38" t="str">
        <f>VLOOKUP(H1920,'Species List'!A$2:J$202,5,0)</f>
        <v>Herbivore</v>
      </c>
      <c r="M1920" s="60">
        <v>18</v>
      </c>
      <c r="N1920" s="60">
        <v>1</v>
      </c>
      <c r="O1920" s="60" t="s">
        <v>369</v>
      </c>
      <c r="P1920" s="44">
        <f>VLOOKUP(H1920,'Species List'!A$2:J$202,6,0)</f>
        <v>1.072E-2</v>
      </c>
      <c r="Q1920" s="44">
        <f>VLOOKUP(H1920,'Species List'!A$2:J$202,7,0)</f>
        <v>3.12</v>
      </c>
      <c r="R1920" s="44">
        <f>VLOOKUP(H1920,'Species List'!A$2:J$202,8,0)</f>
        <v>-4.0781000000000001</v>
      </c>
      <c r="S1920" s="44">
        <f>VLOOKUP(H1920,'Species List'!A$2:J$202,9,0)</f>
        <v>2.7437999999999998</v>
      </c>
      <c r="T1920" s="44">
        <f t="shared" si="205"/>
        <v>88.43923988864465</v>
      </c>
      <c r="U1920" s="88">
        <f t="shared" si="207"/>
        <v>128.80024807719036</v>
      </c>
      <c r="V1920" s="91">
        <f t="shared" si="208"/>
        <v>128.80024807719036</v>
      </c>
    </row>
    <row r="1921" spans="1:22" ht="16">
      <c r="A1921" s="35">
        <v>2019</v>
      </c>
      <c r="B1921" s="36">
        <v>43543</v>
      </c>
      <c r="C1921" s="38" t="s">
        <v>442</v>
      </c>
      <c r="D1921" s="38" t="s">
        <v>367</v>
      </c>
      <c r="E1921" s="12">
        <v>6</v>
      </c>
      <c r="F1921" s="37">
        <v>0.41249999999999998</v>
      </c>
      <c r="G1921" s="12">
        <v>31</v>
      </c>
      <c r="H1921" s="12" t="s">
        <v>302</v>
      </c>
      <c r="I1921" s="38" t="str">
        <f>VLOOKUP(H1921,'Species List'!A$2:J$202,2,0)</f>
        <v>Stoplight Parrotfish</v>
      </c>
      <c r="J1921" s="38" t="str">
        <f>VLOOKUP(H1921,'Species List'!A$2:J$202,3,0)</f>
        <v>Sparisoma viride</v>
      </c>
      <c r="K1921" s="38" t="str">
        <f>VLOOKUP(H1921,'Species List'!A$2:J$202,4,0)</f>
        <v>Scaridae</v>
      </c>
      <c r="L1921" s="38" t="str">
        <f>VLOOKUP(H1921,'Species List'!A$2:J$202,5,0)</f>
        <v>Herbivore</v>
      </c>
      <c r="M1921" s="60">
        <v>32</v>
      </c>
      <c r="N1921" s="60">
        <v>1</v>
      </c>
      <c r="O1921" s="60" t="s">
        <v>369</v>
      </c>
      <c r="P1921" s="44">
        <f>VLOOKUP(H1921,'Species List'!A$2:J$202,6,0)</f>
        <v>1.38E-2</v>
      </c>
      <c r="Q1921" s="44">
        <f>VLOOKUP(H1921,'Species List'!A$2:J$202,7,0)</f>
        <v>3.04</v>
      </c>
      <c r="R1921" s="44">
        <f>VLOOKUP(H1921,'Species List'!A$2:J$202,8,0)</f>
        <v>-4.4317000000000002</v>
      </c>
      <c r="S1921" s="44">
        <f>VLOOKUP(H1921,'Species List'!A$2:J$202,9,0)</f>
        <v>2.9051</v>
      </c>
      <c r="T1921" s="44">
        <f t="shared" si="205"/>
        <v>519.43955821229099</v>
      </c>
      <c r="U1921" s="88">
        <f t="shared" si="207"/>
        <v>701.47339170910243</v>
      </c>
      <c r="V1921" s="91">
        <f t="shared" si="208"/>
        <v>701.47339170910243</v>
      </c>
    </row>
    <row r="1922" spans="1:22" ht="16">
      <c r="A1922" s="35">
        <v>2019</v>
      </c>
      <c r="B1922" s="36">
        <v>43543</v>
      </c>
      <c r="C1922" s="38" t="s">
        <v>442</v>
      </c>
      <c r="D1922" s="38" t="s">
        <v>367</v>
      </c>
      <c r="E1922" s="12">
        <v>6</v>
      </c>
      <c r="F1922" s="37">
        <v>0.41249999999999998</v>
      </c>
      <c r="G1922" s="12">
        <v>31</v>
      </c>
      <c r="H1922" s="12" t="s">
        <v>237</v>
      </c>
      <c r="I1922" s="38" t="str">
        <f>VLOOKUP(H1922,'Species List'!A$2:J$202,2,0)</f>
        <v>Blue Tang</v>
      </c>
      <c r="J1922" s="38" t="str">
        <f>VLOOKUP(H1922,'Species List'!A$2:J$202,3,0)</f>
        <v>Acanthurus coeruleus</v>
      </c>
      <c r="K1922" s="38" t="str">
        <f>VLOOKUP(H1922,'Species List'!A$2:J$202,4,0)</f>
        <v>Acanthuridae</v>
      </c>
      <c r="L1922" s="38" t="str">
        <f>VLOOKUP(H1922,'Species List'!A$2:J$202,5,0)</f>
        <v>Herbivore</v>
      </c>
      <c r="M1922" s="60">
        <v>15</v>
      </c>
      <c r="N1922" s="60">
        <v>1</v>
      </c>
      <c r="O1922" s="60"/>
      <c r="P1922" s="44">
        <f>VLOOKUP(H1922,'Species List'!A$2:J$202,6,0)</f>
        <v>2.512E-2</v>
      </c>
      <c r="Q1922" s="44">
        <f>VLOOKUP(H1922,'Species List'!A$2:J$202,7,0)</f>
        <v>2.96</v>
      </c>
      <c r="R1922" s="44">
        <f>VLOOKUP(H1922,'Species List'!A$2:J$202,8,0)</f>
        <v>-2.8241999999999998</v>
      </c>
      <c r="S1922" s="44">
        <f>VLOOKUP(H1922,'Species List'!A$2:J$202,9,0)</f>
        <v>2.2637999999999998</v>
      </c>
      <c r="T1922" s="44">
        <f t="shared" ref="T1922:T1985" si="209">P1922*M1922^Q1922</f>
        <v>76.076366478829684</v>
      </c>
      <c r="U1922" s="88">
        <f t="shared" si="207"/>
        <v>126.48394196747614</v>
      </c>
      <c r="V1922" s="91">
        <f t="shared" si="208"/>
        <v>126.48394196747614</v>
      </c>
    </row>
    <row r="1923" spans="1:22" ht="16">
      <c r="A1923" s="35">
        <v>2019</v>
      </c>
      <c r="B1923" s="36">
        <v>43543</v>
      </c>
      <c r="C1923" s="38" t="s">
        <v>442</v>
      </c>
      <c r="D1923" s="38" t="s">
        <v>367</v>
      </c>
      <c r="E1923" s="12">
        <v>6</v>
      </c>
      <c r="F1923" s="37">
        <v>0.41249999999999998</v>
      </c>
      <c r="G1923" s="12">
        <v>31</v>
      </c>
      <c r="H1923" s="12" t="s">
        <v>274</v>
      </c>
      <c r="I1923" s="38" t="str">
        <f>VLOOKUP(H1923,'Species List'!A$2:J$202,2,0)</f>
        <v>Princess Parrotfish</v>
      </c>
      <c r="J1923" s="38" t="str">
        <f>VLOOKUP(H1923,'Species List'!A$2:J$202,3,0)</f>
        <v>Scarus taeniopterus</v>
      </c>
      <c r="K1923" s="38" t="str">
        <f>VLOOKUP(H1923,'Species List'!A$2:J$202,4,0)</f>
        <v>Scaridae</v>
      </c>
      <c r="L1923" s="38" t="str">
        <f>VLOOKUP(H1923,'Species List'!A$2:J$202,5,0)</f>
        <v>Herbivore</v>
      </c>
      <c r="M1923" s="60">
        <v>15</v>
      </c>
      <c r="N1923" s="60">
        <v>1</v>
      </c>
      <c r="O1923" s="60" t="s">
        <v>368</v>
      </c>
      <c r="P1923" s="44">
        <f>VLOOKUP(H1923,'Species List'!A$2:J$202,6,0)</f>
        <v>3.3500000000000002E-2</v>
      </c>
      <c r="Q1923" s="44">
        <f>VLOOKUP(H1923,'Species List'!A$2:J$202,7,0)</f>
        <v>2.7086000000000001</v>
      </c>
      <c r="R1923" s="44">
        <f>VLOOKUP(H1923,'Species List'!A$2:J$202,8,0)</f>
        <v>-3.2256999999999998</v>
      </c>
      <c r="S1923" s="44">
        <f>VLOOKUP(H1923,'Species List'!A$2:J$202,9,0)</f>
        <v>2.3852000000000002</v>
      </c>
      <c r="T1923" s="44">
        <f t="shared" si="209"/>
        <v>51.357702984233178</v>
      </c>
      <c r="U1923" s="88">
        <f t="shared" si="207"/>
        <v>92.19616810425471</v>
      </c>
      <c r="V1923" s="91">
        <f t="shared" si="208"/>
        <v>92.19616810425471</v>
      </c>
    </row>
    <row r="1924" spans="1:22" ht="16">
      <c r="A1924" s="35">
        <v>2019</v>
      </c>
      <c r="B1924" s="36">
        <v>43543</v>
      </c>
      <c r="C1924" s="38" t="s">
        <v>442</v>
      </c>
      <c r="D1924" s="38" t="s">
        <v>367</v>
      </c>
      <c r="E1924" s="12">
        <v>6</v>
      </c>
      <c r="F1924" s="37">
        <v>0.41249999999999998</v>
      </c>
      <c r="G1924" s="12">
        <v>31</v>
      </c>
      <c r="H1924" s="12" t="s">
        <v>274</v>
      </c>
      <c r="I1924" s="38" t="str">
        <f>VLOOKUP(H1924,'Species List'!A$2:J$202,2,0)</f>
        <v>Princess Parrotfish</v>
      </c>
      <c r="J1924" s="38" t="str">
        <f>VLOOKUP(H1924,'Species List'!A$2:J$202,3,0)</f>
        <v>Scarus taeniopterus</v>
      </c>
      <c r="K1924" s="38" t="str">
        <f>VLOOKUP(H1924,'Species List'!A$2:J$202,4,0)</f>
        <v>Scaridae</v>
      </c>
      <c r="L1924" s="38" t="str">
        <f>VLOOKUP(H1924,'Species List'!A$2:J$202,5,0)</f>
        <v>Herbivore</v>
      </c>
      <c r="M1924" s="60">
        <v>19</v>
      </c>
      <c r="N1924" s="60">
        <v>1</v>
      </c>
      <c r="O1924" s="60" t="s">
        <v>368</v>
      </c>
      <c r="P1924" s="44">
        <f>VLOOKUP(H1924,'Species List'!A$2:J$202,6,0)</f>
        <v>3.3500000000000002E-2</v>
      </c>
      <c r="Q1924" s="44">
        <f>VLOOKUP(H1924,'Species List'!A$2:J$202,7,0)</f>
        <v>2.7086000000000001</v>
      </c>
      <c r="R1924" s="44">
        <f>VLOOKUP(H1924,'Species List'!A$2:J$202,8,0)</f>
        <v>-3.2256999999999998</v>
      </c>
      <c r="S1924" s="44">
        <f>VLOOKUP(H1924,'Species List'!A$2:J$202,9,0)</f>
        <v>2.3852000000000002</v>
      </c>
      <c r="T1924" s="44">
        <f t="shared" si="209"/>
        <v>97.426434846443598</v>
      </c>
      <c r="U1924" s="88">
        <f t="shared" si="207"/>
        <v>162.02539503890316</v>
      </c>
      <c r="V1924" s="91">
        <f t="shared" si="208"/>
        <v>162.02539503890316</v>
      </c>
    </row>
    <row r="1925" spans="1:22" ht="16">
      <c r="A1925" s="35">
        <v>2019</v>
      </c>
      <c r="B1925" s="36">
        <v>43543</v>
      </c>
      <c r="C1925" s="38" t="s">
        <v>442</v>
      </c>
      <c r="D1925" s="38" t="s">
        <v>367</v>
      </c>
      <c r="E1925" s="12">
        <v>6</v>
      </c>
      <c r="F1925" s="37">
        <v>0.41249999999999998</v>
      </c>
      <c r="G1925" s="12">
        <v>31</v>
      </c>
      <c r="H1925" s="12" t="s">
        <v>280</v>
      </c>
      <c r="I1925" s="38" t="str">
        <f>VLOOKUP(H1925,'Species List'!A$2:J$202,2,0)</f>
        <v>Redband Parrotfish</v>
      </c>
      <c r="J1925" s="38" t="str">
        <f>VLOOKUP(H1925,'Species List'!A$2:J$202,3,0)</f>
        <v>Sparisoma aurofrenatum</v>
      </c>
      <c r="K1925" s="38" t="str">
        <f>VLOOKUP(H1925,'Species List'!A$2:J$202,4,0)</f>
        <v>Scaridae</v>
      </c>
      <c r="L1925" s="38" t="str">
        <f>VLOOKUP(H1925,'Species List'!A$2:J$202,5,0)</f>
        <v>Herbivore</v>
      </c>
      <c r="M1925" s="60">
        <v>15</v>
      </c>
      <c r="N1925" s="60">
        <v>1</v>
      </c>
      <c r="O1925" s="60" t="s">
        <v>368</v>
      </c>
      <c r="P1925" s="44">
        <f>VLOOKUP(H1925,'Species List'!A$2:J$202,6,0)</f>
        <v>1.072E-2</v>
      </c>
      <c r="Q1925" s="44">
        <f>VLOOKUP(H1925,'Species List'!A$2:J$202,7,0)</f>
        <v>3.12</v>
      </c>
      <c r="R1925" s="44">
        <f>VLOOKUP(H1925,'Species List'!A$2:J$202,8,0)</f>
        <v>-4.0781000000000001</v>
      </c>
      <c r="S1925" s="44">
        <f>VLOOKUP(H1925,'Species List'!A$2:J$202,9,0)</f>
        <v>2.7437999999999998</v>
      </c>
      <c r="T1925" s="44">
        <f t="shared" si="209"/>
        <v>50.072527485111436</v>
      </c>
      <c r="U1925" s="88">
        <f t="shared" si="207"/>
        <v>78.101467931149301</v>
      </c>
      <c r="V1925" s="91">
        <f t="shared" si="208"/>
        <v>78.101467931149301</v>
      </c>
    </row>
    <row r="1926" spans="1:22" ht="16">
      <c r="A1926" s="35">
        <v>2019</v>
      </c>
      <c r="B1926" s="36">
        <v>43543</v>
      </c>
      <c r="C1926" s="38" t="s">
        <v>442</v>
      </c>
      <c r="D1926" s="38" t="s">
        <v>367</v>
      </c>
      <c r="E1926" s="12">
        <v>6</v>
      </c>
      <c r="F1926" s="37">
        <v>0.41249999999999998</v>
      </c>
      <c r="G1926" s="12">
        <v>31</v>
      </c>
      <c r="H1926" s="12" t="s">
        <v>274</v>
      </c>
      <c r="I1926" s="38" t="str">
        <f>VLOOKUP(H1926,'Species List'!A$2:J$202,2,0)</f>
        <v>Princess Parrotfish</v>
      </c>
      <c r="J1926" s="38" t="str">
        <f>VLOOKUP(H1926,'Species List'!A$2:J$202,3,0)</f>
        <v>Scarus taeniopterus</v>
      </c>
      <c r="K1926" s="38" t="str">
        <f>VLOOKUP(H1926,'Species List'!A$2:J$202,4,0)</f>
        <v>Scaridae</v>
      </c>
      <c r="L1926" s="38" t="str">
        <f>VLOOKUP(H1926,'Species List'!A$2:J$202,5,0)</f>
        <v>Herbivore</v>
      </c>
      <c r="M1926" s="60">
        <v>19</v>
      </c>
      <c r="N1926" s="60">
        <v>1</v>
      </c>
      <c r="O1926" s="60" t="s">
        <v>369</v>
      </c>
      <c r="P1926" s="44">
        <f>VLOOKUP(H1926,'Species List'!A$2:J$202,6,0)</f>
        <v>3.3500000000000002E-2</v>
      </c>
      <c r="Q1926" s="44">
        <f>VLOOKUP(H1926,'Species List'!A$2:J$202,7,0)</f>
        <v>2.7086000000000001</v>
      </c>
      <c r="R1926" s="44">
        <f>VLOOKUP(H1926,'Species List'!A$2:J$202,8,0)</f>
        <v>-3.2256999999999998</v>
      </c>
      <c r="S1926" s="44">
        <f>VLOOKUP(H1926,'Species List'!A$2:J$202,9,0)</f>
        <v>2.3852000000000002</v>
      </c>
      <c r="T1926" s="44">
        <f t="shared" si="209"/>
        <v>97.426434846443598</v>
      </c>
      <c r="U1926" s="88">
        <f t="shared" si="207"/>
        <v>162.02539503890316</v>
      </c>
      <c r="V1926" s="91">
        <f t="shared" si="208"/>
        <v>162.02539503890316</v>
      </c>
    </row>
    <row r="1927" spans="1:22" ht="16">
      <c r="A1927" s="35">
        <v>2019</v>
      </c>
      <c r="B1927" s="36">
        <v>43543</v>
      </c>
      <c r="C1927" s="38" t="s">
        <v>442</v>
      </c>
      <c r="D1927" s="38" t="s">
        <v>367</v>
      </c>
      <c r="E1927" s="12">
        <v>6</v>
      </c>
      <c r="F1927" s="37">
        <v>0.41249999999999998</v>
      </c>
      <c r="G1927" s="12">
        <v>31</v>
      </c>
      <c r="H1927" s="12" t="s">
        <v>274</v>
      </c>
      <c r="I1927" s="38" t="str">
        <f>VLOOKUP(H1927,'Species List'!A$2:J$202,2,0)</f>
        <v>Princess Parrotfish</v>
      </c>
      <c r="J1927" s="38" t="str">
        <f>VLOOKUP(H1927,'Species List'!A$2:J$202,3,0)</f>
        <v>Scarus taeniopterus</v>
      </c>
      <c r="K1927" s="38" t="str">
        <f>VLOOKUP(H1927,'Species List'!A$2:J$202,4,0)</f>
        <v>Scaridae</v>
      </c>
      <c r="L1927" s="38" t="str">
        <f>VLOOKUP(H1927,'Species List'!A$2:J$202,5,0)</f>
        <v>Herbivore</v>
      </c>
      <c r="M1927" s="60">
        <v>6</v>
      </c>
      <c r="N1927" s="60">
        <v>2</v>
      </c>
      <c r="O1927" s="60" t="s">
        <v>375</v>
      </c>
      <c r="P1927" s="44">
        <f>VLOOKUP(H1927,'Species List'!A$2:J$202,6,0)</f>
        <v>3.3500000000000002E-2</v>
      </c>
      <c r="Q1927" s="44">
        <f>VLOOKUP(H1927,'Species List'!A$2:J$202,7,0)</f>
        <v>2.7086000000000001</v>
      </c>
      <c r="R1927" s="44">
        <f>VLOOKUP(H1927,'Species List'!A$2:J$202,8,0)</f>
        <v>-3.2256999999999998</v>
      </c>
      <c r="S1927" s="44">
        <f>VLOOKUP(H1927,'Species List'!A$2:J$202,9,0)</f>
        <v>2.3852000000000002</v>
      </c>
      <c r="T1927" s="44">
        <f t="shared" si="209"/>
        <v>4.2928457508060323</v>
      </c>
      <c r="U1927" s="88">
        <f t="shared" si="207"/>
        <v>10.364452425850182</v>
      </c>
      <c r="V1927" s="91">
        <f t="shared" si="208"/>
        <v>20.728904851700364</v>
      </c>
    </row>
    <row r="1928" spans="1:22" ht="16">
      <c r="A1928" s="35">
        <v>2019</v>
      </c>
      <c r="B1928" s="36">
        <v>43543</v>
      </c>
      <c r="C1928" s="38" t="s">
        <v>442</v>
      </c>
      <c r="D1928" s="38" t="s">
        <v>367</v>
      </c>
      <c r="E1928" s="12">
        <v>6</v>
      </c>
      <c r="F1928" s="37">
        <v>0.41249999999999998</v>
      </c>
      <c r="G1928" s="12">
        <v>31</v>
      </c>
      <c r="H1928" s="12" t="s">
        <v>274</v>
      </c>
      <c r="I1928" s="38" t="str">
        <f>VLOOKUP(H1928,'Species List'!A$2:J$202,2,0)</f>
        <v>Princess Parrotfish</v>
      </c>
      <c r="J1928" s="38" t="str">
        <f>VLOOKUP(H1928,'Species List'!A$2:J$202,3,0)</f>
        <v>Scarus taeniopterus</v>
      </c>
      <c r="K1928" s="38" t="str">
        <f>VLOOKUP(H1928,'Species List'!A$2:J$202,4,0)</f>
        <v>Scaridae</v>
      </c>
      <c r="L1928" s="38" t="str">
        <f>VLOOKUP(H1928,'Species List'!A$2:J$202,5,0)</f>
        <v>Herbivore</v>
      </c>
      <c r="M1928" s="60">
        <v>5</v>
      </c>
      <c r="N1928" s="60">
        <v>3</v>
      </c>
      <c r="O1928" s="60" t="s">
        <v>375</v>
      </c>
      <c r="P1928" s="44">
        <f>VLOOKUP(H1928,'Species List'!A$2:J$202,6,0)</f>
        <v>3.3500000000000002E-2</v>
      </c>
      <c r="Q1928" s="44">
        <f>VLOOKUP(H1928,'Species List'!A$2:J$202,7,0)</f>
        <v>2.7086000000000001</v>
      </c>
      <c r="R1928" s="44">
        <f>VLOOKUP(H1928,'Species List'!A$2:J$202,8,0)</f>
        <v>-3.2256999999999998</v>
      </c>
      <c r="S1928" s="44">
        <f>VLOOKUP(H1928,'Species List'!A$2:J$202,9,0)</f>
        <v>2.3852000000000002</v>
      </c>
      <c r="T1928" s="44">
        <f t="shared" si="209"/>
        <v>2.6198411586557824</v>
      </c>
      <c r="U1928" s="88">
        <f t="shared" si="207"/>
        <v>6.7093933568168316</v>
      </c>
      <c r="V1928" s="91">
        <f t="shared" si="208"/>
        <v>20.128180070450494</v>
      </c>
    </row>
    <row r="1929" spans="1:22" ht="16">
      <c r="A1929" s="35">
        <v>2019</v>
      </c>
      <c r="B1929" s="36">
        <v>43543</v>
      </c>
      <c r="C1929" s="38" t="s">
        <v>442</v>
      </c>
      <c r="D1929" s="38" t="s">
        <v>367</v>
      </c>
      <c r="E1929" s="12">
        <v>6</v>
      </c>
      <c r="F1929" s="37">
        <v>0.41249999999999998</v>
      </c>
      <c r="G1929" s="12">
        <v>31</v>
      </c>
      <c r="H1929" s="12" t="s">
        <v>274</v>
      </c>
      <c r="I1929" s="38" t="str">
        <f>VLOOKUP(H1929,'Species List'!A$2:J$202,2,0)</f>
        <v>Princess Parrotfish</v>
      </c>
      <c r="J1929" s="38" t="str">
        <f>VLOOKUP(H1929,'Species List'!A$2:J$202,3,0)</f>
        <v>Scarus taeniopterus</v>
      </c>
      <c r="K1929" s="38" t="str">
        <f>VLOOKUP(H1929,'Species List'!A$2:J$202,4,0)</f>
        <v>Scaridae</v>
      </c>
      <c r="L1929" s="38" t="str">
        <f>VLOOKUP(H1929,'Species List'!A$2:J$202,5,0)</f>
        <v>Herbivore</v>
      </c>
      <c r="M1929" s="60">
        <v>4</v>
      </c>
      <c r="N1929" s="60">
        <v>2</v>
      </c>
      <c r="O1929" s="60"/>
      <c r="P1929" s="44">
        <f>VLOOKUP(H1929,'Species List'!A$2:J$202,6,0)</f>
        <v>3.3500000000000002E-2</v>
      </c>
      <c r="Q1929" s="44">
        <f>VLOOKUP(H1929,'Species List'!A$2:J$202,7,0)</f>
        <v>2.7086000000000001</v>
      </c>
      <c r="R1929" s="44">
        <f>VLOOKUP(H1929,'Species List'!A$2:J$202,8,0)</f>
        <v>-3.2256999999999998</v>
      </c>
      <c r="S1929" s="44">
        <f>VLOOKUP(H1929,'Species List'!A$2:J$202,9,0)</f>
        <v>2.3852000000000002</v>
      </c>
      <c r="T1929" s="44">
        <f t="shared" si="209"/>
        <v>1.4314774122851688</v>
      </c>
      <c r="U1929" s="88">
        <f t="shared" si="207"/>
        <v>3.9403381302253098</v>
      </c>
      <c r="V1929" s="91">
        <f t="shared" si="208"/>
        <v>7.8806762604506195</v>
      </c>
    </row>
    <row r="1930" spans="1:22" ht="16">
      <c r="A1930" s="35">
        <v>2019</v>
      </c>
      <c r="B1930" s="36">
        <v>43543</v>
      </c>
      <c r="C1930" s="38" t="s">
        <v>442</v>
      </c>
      <c r="D1930" s="38" t="s">
        <v>367</v>
      </c>
      <c r="E1930" s="12">
        <v>6</v>
      </c>
      <c r="F1930" s="37">
        <v>0.41249999999999998</v>
      </c>
      <c r="G1930" s="12">
        <v>31</v>
      </c>
      <c r="H1930" s="12" t="s">
        <v>274</v>
      </c>
      <c r="I1930" s="38" t="str">
        <f>VLOOKUP(H1930,'Species List'!A$2:J$202,2,0)</f>
        <v>Princess Parrotfish</v>
      </c>
      <c r="J1930" s="38" t="str">
        <f>VLOOKUP(H1930,'Species List'!A$2:J$202,3,0)</f>
        <v>Scarus taeniopterus</v>
      </c>
      <c r="K1930" s="38" t="str">
        <f>VLOOKUP(H1930,'Species List'!A$2:J$202,4,0)</f>
        <v>Scaridae</v>
      </c>
      <c r="L1930" s="38" t="str">
        <f>VLOOKUP(H1930,'Species List'!A$2:J$202,5,0)</f>
        <v>Herbivore</v>
      </c>
      <c r="M1930" s="60">
        <v>2</v>
      </c>
      <c r="N1930" s="60">
        <v>2</v>
      </c>
      <c r="O1930" s="60" t="s">
        <v>375</v>
      </c>
      <c r="P1930" s="44">
        <f>VLOOKUP(H1930,'Species List'!A$2:J$202,6,0)</f>
        <v>3.3500000000000002E-2</v>
      </c>
      <c r="Q1930" s="44">
        <f>VLOOKUP(H1930,'Species List'!A$2:J$202,7,0)</f>
        <v>2.7086000000000001</v>
      </c>
      <c r="R1930" s="44">
        <f>VLOOKUP(H1930,'Species List'!A$2:J$202,8,0)</f>
        <v>-3.2256999999999998</v>
      </c>
      <c r="S1930" s="44">
        <f>VLOOKUP(H1930,'Species List'!A$2:J$202,9,0)</f>
        <v>2.3852000000000002</v>
      </c>
      <c r="T1930" s="44">
        <f t="shared" si="209"/>
        <v>0.21898514404304498</v>
      </c>
      <c r="U1930" s="88">
        <f t="shared" si="207"/>
        <v>0.75425247798161132</v>
      </c>
      <c r="V1930" s="91">
        <f t="shared" si="208"/>
        <v>1.5085049559632226</v>
      </c>
    </row>
    <row r="1931" spans="1:22" ht="16">
      <c r="A1931" s="35">
        <v>2019</v>
      </c>
      <c r="B1931" s="36">
        <v>43543</v>
      </c>
      <c r="C1931" s="38" t="s">
        <v>442</v>
      </c>
      <c r="D1931" s="38" t="s">
        <v>367</v>
      </c>
      <c r="E1931" s="12">
        <v>6</v>
      </c>
      <c r="F1931" s="37">
        <v>0.41249999999999998</v>
      </c>
      <c r="G1931" s="12">
        <v>31</v>
      </c>
      <c r="H1931" s="12" t="s">
        <v>287</v>
      </c>
      <c r="I1931" s="38" t="str">
        <f>VLOOKUP(H1931,'Species List'!A$2:J$202,2,0)</f>
        <v>Scrawled Filefish</v>
      </c>
      <c r="J1931" s="38" t="str">
        <f>VLOOKUP(H1931,'Species List'!A$2:J$202,3,0)</f>
        <v>Aluterus scriptus</v>
      </c>
      <c r="K1931" s="38" t="str">
        <f>VLOOKUP(H1931,'Species List'!A$2:J$202,4,0)</f>
        <v>Monacanthidae</v>
      </c>
      <c r="L1931" s="38" t="str">
        <f>VLOOKUP(H1931,'Species List'!A$2:J$202,5,0)</f>
        <v>Omnivore</v>
      </c>
      <c r="M1931" s="60">
        <v>38</v>
      </c>
      <c r="N1931" s="60">
        <v>1</v>
      </c>
      <c r="O1931" s="60"/>
      <c r="P1931" s="44">
        <f>VLOOKUP(H1931,'Species List'!A$2:J$202,6,0)</f>
        <v>0.82299999999999995</v>
      </c>
      <c r="Q1931" s="44">
        <f>VLOOKUP(H1931,'Species List'!A$2:J$202,7,0)</f>
        <v>1.8136000000000001</v>
      </c>
      <c r="R1931" s="44" t="str">
        <f>VLOOKUP(H1931,'Species List'!A$2:J$202,8,0)</f>
        <v>NA</v>
      </c>
      <c r="S1931" s="44" t="str">
        <f>VLOOKUP(H1931,'Species List'!A$2:J$202,9,0)</f>
        <v>NA</v>
      </c>
      <c r="T1931" s="44">
        <f t="shared" si="209"/>
        <v>603.24727118643682</v>
      </c>
      <c r="U1931" s="87" t="s">
        <v>450</v>
      </c>
      <c r="V1931" s="91">
        <f t="shared" ref="V1931:V1951" si="210">N1931*T1931</f>
        <v>603.24727118643682</v>
      </c>
    </row>
    <row r="1932" spans="1:22" ht="16">
      <c r="A1932" s="35">
        <v>2019</v>
      </c>
      <c r="B1932" s="36">
        <v>43543</v>
      </c>
      <c r="C1932" s="38" t="s">
        <v>442</v>
      </c>
      <c r="D1932" s="38" t="s">
        <v>367</v>
      </c>
      <c r="E1932" s="12">
        <v>6</v>
      </c>
      <c r="F1932" s="37">
        <v>0.41249999999999998</v>
      </c>
      <c r="G1932" s="12">
        <v>31</v>
      </c>
      <c r="H1932" s="12" t="s">
        <v>231</v>
      </c>
      <c r="I1932" s="38" t="str">
        <f>VLOOKUP(H1932,'Species List'!A$2:J$202,2,0)</f>
        <v>Black Durgon</v>
      </c>
      <c r="J1932" s="38" t="str">
        <f>VLOOKUP(H1932,'Species List'!A$2:J$202,3,0)</f>
        <v>Melichthys niger</v>
      </c>
      <c r="K1932" s="38" t="str">
        <f>VLOOKUP(H1932,'Species List'!A$2:J$202,4,0)</f>
        <v>Balistidae</v>
      </c>
      <c r="L1932" s="38" t="str">
        <f>VLOOKUP(H1932,'Species List'!A$2:J$202,5,0)</f>
        <v>Omnivore</v>
      </c>
      <c r="M1932" s="60">
        <v>21</v>
      </c>
      <c r="N1932" s="60">
        <v>5</v>
      </c>
      <c r="O1932" s="60"/>
      <c r="P1932" s="44">
        <f>VLOOKUP(H1932,'Species List'!A$2:J$202,6,0)</f>
        <v>2.3439999999999999E-2</v>
      </c>
      <c r="Q1932" s="44">
        <f>VLOOKUP(H1932,'Species List'!A$2:J$202,7,0)</f>
        <v>2.95</v>
      </c>
      <c r="R1932" s="44" t="str">
        <f>VLOOKUP(H1932,'Species List'!A$2:J$202,8,0)</f>
        <v>NA</v>
      </c>
      <c r="S1932" s="44" t="str">
        <f>VLOOKUP(H1932,'Species List'!A$2:J$202,9,0)</f>
        <v>NA</v>
      </c>
      <c r="T1932" s="44">
        <f t="shared" si="209"/>
        <v>186.42516099314153</v>
      </c>
      <c r="U1932" s="87" t="s">
        <v>450</v>
      </c>
      <c r="V1932" s="91">
        <f t="shared" si="210"/>
        <v>932.12580496570763</v>
      </c>
    </row>
    <row r="1933" spans="1:22" ht="16">
      <c r="A1933" s="35">
        <v>2019</v>
      </c>
      <c r="B1933" s="36">
        <v>43543</v>
      </c>
      <c r="C1933" s="38" t="s">
        <v>442</v>
      </c>
      <c r="D1933" s="38" t="s">
        <v>367</v>
      </c>
      <c r="E1933" s="12">
        <v>6</v>
      </c>
      <c r="F1933" s="37">
        <v>0.41249999999999998</v>
      </c>
      <c r="G1933" s="12">
        <v>31</v>
      </c>
      <c r="H1933" s="12" t="s">
        <v>231</v>
      </c>
      <c r="I1933" s="38" t="str">
        <f>VLOOKUP(H1933,'Species List'!A$2:J$202,2,0)</f>
        <v>Black Durgon</v>
      </c>
      <c r="J1933" s="38" t="str">
        <f>VLOOKUP(H1933,'Species List'!A$2:J$202,3,0)</f>
        <v>Melichthys niger</v>
      </c>
      <c r="K1933" s="38" t="str">
        <f>VLOOKUP(H1933,'Species List'!A$2:J$202,4,0)</f>
        <v>Balistidae</v>
      </c>
      <c r="L1933" s="38" t="str">
        <f>VLOOKUP(H1933,'Species List'!A$2:J$202,5,0)</f>
        <v>Omnivore</v>
      </c>
      <c r="M1933" s="60">
        <v>18</v>
      </c>
      <c r="N1933" s="60">
        <v>7</v>
      </c>
      <c r="O1933" s="60"/>
      <c r="P1933" s="44">
        <f>VLOOKUP(H1933,'Species List'!A$2:J$202,6,0)</f>
        <v>2.3439999999999999E-2</v>
      </c>
      <c r="Q1933" s="44">
        <f>VLOOKUP(H1933,'Species List'!A$2:J$202,7,0)</f>
        <v>2.95</v>
      </c>
      <c r="R1933" s="44" t="str">
        <f>VLOOKUP(H1933,'Species List'!A$2:J$202,8,0)</f>
        <v>NA</v>
      </c>
      <c r="S1933" s="44" t="str">
        <f>VLOOKUP(H1933,'Species List'!A$2:J$202,9,0)</f>
        <v>NA</v>
      </c>
      <c r="T1933" s="44">
        <f t="shared" si="209"/>
        <v>118.30728756786792</v>
      </c>
      <c r="U1933" s="87" t="s">
        <v>450</v>
      </c>
      <c r="V1933" s="91">
        <f t="shared" si="210"/>
        <v>828.15101297507545</v>
      </c>
    </row>
    <row r="1934" spans="1:22" ht="16">
      <c r="A1934" s="35">
        <v>2019</v>
      </c>
      <c r="B1934" s="36">
        <v>43543</v>
      </c>
      <c r="C1934" s="38" t="s">
        <v>442</v>
      </c>
      <c r="D1934" s="38" t="s">
        <v>367</v>
      </c>
      <c r="E1934" s="12">
        <v>6</v>
      </c>
      <c r="F1934" s="37">
        <v>0.41249999999999998</v>
      </c>
      <c r="G1934" s="12">
        <v>31</v>
      </c>
      <c r="H1934" s="12" t="s">
        <v>293</v>
      </c>
      <c r="I1934" s="38" t="str">
        <f>VLOOKUP(H1934,'Species List'!A$2:J$202,2,0)</f>
        <v>Smooth Trunkfish</v>
      </c>
      <c r="J1934" s="38" t="str">
        <f>VLOOKUP(H1934,'Species List'!A$2:J$202,3,0)</f>
        <v>Lactophyrs triqueter</v>
      </c>
      <c r="K1934" s="38" t="str">
        <f>VLOOKUP(H1934,'Species List'!A$2:J$202,4,0)</f>
        <v>Ostraciidae</v>
      </c>
      <c r="L1934" s="38" t="str">
        <f>VLOOKUP(H1934,'Species List'!A$2:J$202,5,0)</f>
        <v>Omnivore</v>
      </c>
      <c r="M1934" s="60">
        <v>12</v>
      </c>
      <c r="N1934" s="60">
        <v>1</v>
      </c>
      <c r="O1934" s="60"/>
      <c r="P1934" s="44">
        <f>VLOOKUP(H1934,'Species List'!A$2:J$202,6,0)</f>
        <v>4.8980000000000003E-2</v>
      </c>
      <c r="Q1934" s="44">
        <f>VLOOKUP(H1934,'Species List'!A$2:J$202,7,0)</f>
        <v>2.78</v>
      </c>
      <c r="R1934" s="44" t="str">
        <f>VLOOKUP(H1934,'Species List'!A$2:J$202,8,0)</f>
        <v>NA</v>
      </c>
      <c r="S1934" s="44" t="str">
        <f>VLOOKUP(H1934,'Species List'!A$2:J$202,9,0)</f>
        <v>NA</v>
      </c>
      <c r="T1934" s="44">
        <f t="shared" si="209"/>
        <v>48.993971452134353</v>
      </c>
      <c r="U1934" s="87" t="s">
        <v>450</v>
      </c>
      <c r="V1934" s="91">
        <f t="shared" si="210"/>
        <v>48.993971452134353</v>
      </c>
    </row>
    <row r="1935" spans="1:22" ht="16">
      <c r="A1935" s="35">
        <v>2019</v>
      </c>
      <c r="B1935" s="36">
        <v>43543</v>
      </c>
      <c r="C1935" s="38" t="s">
        <v>442</v>
      </c>
      <c r="D1935" s="38" t="s">
        <v>367</v>
      </c>
      <c r="E1935" s="12">
        <v>6</v>
      </c>
      <c r="F1935" s="37">
        <v>0.41249999999999998</v>
      </c>
      <c r="G1935" s="12">
        <v>31</v>
      </c>
      <c r="H1935" s="12" t="s">
        <v>293</v>
      </c>
      <c r="I1935" s="38" t="str">
        <f>VLOOKUP(H1935,'Species List'!A$2:J$202,2,0)</f>
        <v>Smooth Trunkfish</v>
      </c>
      <c r="J1935" s="38" t="str">
        <f>VLOOKUP(H1935,'Species List'!A$2:J$202,3,0)</f>
        <v>Lactophyrs triqueter</v>
      </c>
      <c r="K1935" s="38" t="str">
        <f>VLOOKUP(H1935,'Species List'!A$2:J$202,4,0)</f>
        <v>Ostraciidae</v>
      </c>
      <c r="L1935" s="38" t="str">
        <f>VLOOKUP(H1935,'Species List'!A$2:J$202,5,0)</f>
        <v>Omnivore</v>
      </c>
      <c r="M1935" s="60">
        <v>8</v>
      </c>
      <c r="N1935" s="60">
        <v>1</v>
      </c>
      <c r="O1935" s="60"/>
      <c r="P1935" s="44">
        <f>VLOOKUP(H1935,'Species List'!A$2:J$202,6,0)</f>
        <v>4.8980000000000003E-2</v>
      </c>
      <c r="Q1935" s="44">
        <f>VLOOKUP(H1935,'Species List'!A$2:J$202,7,0)</f>
        <v>2.78</v>
      </c>
      <c r="R1935" s="44" t="str">
        <f>VLOOKUP(H1935,'Species List'!A$2:J$202,8,0)</f>
        <v>NA</v>
      </c>
      <c r="S1935" s="44" t="str">
        <f>VLOOKUP(H1935,'Species List'!A$2:J$202,9,0)</f>
        <v>NA</v>
      </c>
      <c r="T1935" s="44">
        <f t="shared" si="209"/>
        <v>15.871170041002051</v>
      </c>
      <c r="U1935" s="87" t="s">
        <v>450</v>
      </c>
      <c r="V1935" s="91">
        <f t="shared" si="210"/>
        <v>15.871170041002051</v>
      </c>
    </row>
    <row r="1936" spans="1:22" ht="16">
      <c r="A1936" s="35">
        <v>2019</v>
      </c>
      <c r="B1936" s="36">
        <v>43543</v>
      </c>
      <c r="C1936" s="38" t="s">
        <v>442</v>
      </c>
      <c r="D1936" s="38" t="s">
        <v>367</v>
      </c>
      <c r="E1936" s="12">
        <v>6</v>
      </c>
      <c r="F1936" s="37">
        <v>0.41249999999999998</v>
      </c>
      <c r="G1936" s="12">
        <v>31</v>
      </c>
      <c r="H1936" s="12" t="s">
        <v>282</v>
      </c>
      <c r="I1936" s="38" t="str">
        <f>VLOOKUP(H1936,'Species List'!A$2:J$202,2,0)</f>
        <v>Rock Beauty</v>
      </c>
      <c r="J1936" s="38" t="str">
        <f>VLOOKUP(H1936,'Species List'!A$2:J$202,3,0)</f>
        <v>Holacanthus tricolour</v>
      </c>
      <c r="K1936" s="38" t="str">
        <f>VLOOKUP(H1936,'Species List'!A$2:J$202,4,0)</f>
        <v>Pomacanthidae</v>
      </c>
      <c r="L1936" s="38" t="str">
        <f>VLOOKUP(H1936,'Species List'!A$2:J$202,5,0)</f>
        <v>Omnivore</v>
      </c>
      <c r="M1936" s="60">
        <v>15</v>
      </c>
      <c r="N1936" s="60">
        <v>1</v>
      </c>
      <c r="O1936" s="60"/>
      <c r="P1936" s="44">
        <f>VLOOKUP(H1936,'Species List'!A$2:J$202,6,0)</f>
        <v>3.388E-2</v>
      </c>
      <c r="Q1936" s="44">
        <f>VLOOKUP(H1936,'Species List'!A$2:J$202,7,0)</f>
        <v>2.91</v>
      </c>
      <c r="R1936" s="44" t="str">
        <f>VLOOKUP(H1936,'Species List'!A$2:J$202,8,0)</f>
        <v>NA</v>
      </c>
      <c r="S1936" s="44" t="str">
        <f>VLOOKUP(H1936,'Species List'!A$2:J$202,9,0)</f>
        <v>NA</v>
      </c>
      <c r="T1936" s="44">
        <f t="shared" si="209"/>
        <v>89.61257678272537</v>
      </c>
      <c r="U1936" s="87" t="s">
        <v>450</v>
      </c>
      <c r="V1936" s="91">
        <f t="shared" si="210"/>
        <v>89.61257678272537</v>
      </c>
    </row>
    <row r="1937" spans="1:22" ht="16">
      <c r="A1937" s="35">
        <v>2019</v>
      </c>
      <c r="B1937" s="36">
        <v>43543</v>
      </c>
      <c r="C1937" s="38" t="s">
        <v>442</v>
      </c>
      <c r="D1937" s="38" t="s">
        <v>367</v>
      </c>
      <c r="E1937" s="12">
        <v>6</v>
      </c>
      <c r="F1937" s="37">
        <v>0.41249999999999998</v>
      </c>
      <c r="G1937" s="12">
        <v>31</v>
      </c>
      <c r="H1937" s="12" t="s">
        <v>242</v>
      </c>
      <c r="I1937" s="38" t="str">
        <f>VLOOKUP(H1937,'Species List'!A$2:J$202,2,0)</f>
        <v xml:space="preserve">Sharp-nose puffer </v>
      </c>
      <c r="J1937" s="38" t="str">
        <f>VLOOKUP(H1937,'Species List'!A$2:J$202,3,0)</f>
        <v>Canthigaster rostrata</v>
      </c>
      <c r="K1937" s="38" t="str">
        <f>VLOOKUP(H1937,'Species List'!A$2:J$202,4,0)</f>
        <v>Tetraodontidae</v>
      </c>
      <c r="L1937" s="38" t="str">
        <f>VLOOKUP(H1937,'Species List'!A$2:J$202,5,0)</f>
        <v>Omnivore</v>
      </c>
      <c r="M1937" s="60">
        <v>3</v>
      </c>
      <c r="N1937" s="60">
        <v>1</v>
      </c>
      <c r="O1937" s="60"/>
      <c r="P1937" s="44">
        <f>VLOOKUP(H1937,'Species List'!A$2:J$202,6,0)</f>
        <v>2.239E-2</v>
      </c>
      <c r="Q1937" s="44">
        <f>VLOOKUP(H1937,'Species List'!A$2:J$202,7,0)</f>
        <v>2.96</v>
      </c>
      <c r="R1937" s="44" t="str">
        <f>VLOOKUP(H1937,'Species List'!A$2:J$202,8,0)</f>
        <v>NA</v>
      </c>
      <c r="S1937" s="44" t="str">
        <f>VLOOKUP(H1937,'Species List'!A$2:J$202,9,0)</f>
        <v>NA</v>
      </c>
      <c r="T1937" s="44">
        <f t="shared" si="209"/>
        <v>0.57853948885208784</v>
      </c>
      <c r="U1937" s="87" t="s">
        <v>450</v>
      </c>
      <c r="V1937" s="91">
        <f t="shared" si="210"/>
        <v>0.57853948885208784</v>
      </c>
    </row>
    <row r="1938" spans="1:22" ht="16">
      <c r="A1938" s="35">
        <v>2019</v>
      </c>
      <c r="B1938" s="36">
        <v>43727</v>
      </c>
      <c r="C1938" s="12" t="s">
        <v>442</v>
      </c>
      <c r="D1938" s="12" t="s">
        <v>440</v>
      </c>
      <c r="E1938" s="12">
        <v>7</v>
      </c>
      <c r="F1938" s="37">
        <v>0.36944444444444446</v>
      </c>
      <c r="G1938" s="9">
        <v>28</v>
      </c>
      <c r="H1938" s="12" t="s">
        <v>233</v>
      </c>
      <c r="I1938" s="12" t="str">
        <f>VLOOKUP(H1938,'[1]Species List'!A$2:I$202,2,0)</f>
        <v>Blackbar soldierfish</v>
      </c>
      <c r="J1938" s="38" t="str">
        <f>VLOOKUP(H1938,'Species List'!A$2:J$202,3,0)</f>
        <v xml:space="preserve">Myripristis jacobus </v>
      </c>
      <c r="K1938" s="12" t="str">
        <f>VLOOKUP(H1938,'[1]Species List'!A$2:I$202,4,0)</f>
        <v>Holocentridae</v>
      </c>
      <c r="L1938" s="38" t="str">
        <f>VLOOKUP(H1938,'Species List'!A$2:J$202,5,0)</f>
        <v>Carnivore</v>
      </c>
      <c r="M1938" s="60">
        <v>15</v>
      </c>
      <c r="N1938" s="60">
        <v>1</v>
      </c>
      <c r="O1938" s="60"/>
      <c r="P1938" s="44">
        <f>VLOOKUP(H1938,'Species List'!A$2:J$202,6,0)</f>
        <v>1.2019999999999999E-2</v>
      </c>
      <c r="Q1938" s="44">
        <f>VLOOKUP(H1938,'Species List'!A$2:J$202,7,0)</f>
        <v>3.06</v>
      </c>
      <c r="R1938" s="44" t="str">
        <f>VLOOKUP(H1938,'Species List'!A$2:J$202,8,0)</f>
        <v>NA</v>
      </c>
      <c r="S1938" s="44" t="str">
        <f>VLOOKUP(H1938,'Species List'!A$2:J$202,9,0)</f>
        <v>NA</v>
      </c>
      <c r="T1938" s="44">
        <f t="shared" si="209"/>
        <v>47.724756406775086</v>
      </c>
      <c r="U1938" s="87" t="s">
        <v>450</v>
      </c>
      <c r="V1938" s="91">
        <f t="shared" si="210"/>
        <v>47.724756406775086</v>
      </c>
    </row>
    <row r="1939" spans="1:22" ht="16">
      <c r="A1939" s="35">
        <v>2019</v>
      </c>
      <c r="B1939" s="36">
        <v>43727</v>
      </c>
      <c r="C1939" s="12" t="s">
        <v>442</v>
      </c>
      <c r="D1939" s="12" t="s">
        <v>440</v>
      </c>
      <c r="E1939" s="12">
        <v>7</v>
      </c>
      <c r="F1939" s="37">
        <v>0.36944444444444402</v>
      </c>
      <c r="G1939" s="9">
        <v>28</v>
      </c>
      <c r="H1939" s="12" t="s">
        <v>348</v>
      </c>
      <c r="I1939" s="12" t="str">
        <f>VLOOKUP(H1939,'[1]Species List'!A$2:I$202,2,0)</f>
        <v>Atlantic trumpetfish</v>
      </c>
      <c r="J1939" s="38" t="str">
        <f>VLOOKUP(H1939,'Species List'!A$2:J$202,3,0)</f>
        <v>Aulostomus maculatus</v>
      </c>
      <c r="K1939" s="12" t="str">
        <f>VLOOKUP(H1939,'[1]Species List'!A$2:I$202,4,0)</f>
        <v>Aulostomidae</v>
      </c>
      <c r="L1939" s="38" t="str">
        <f>VLOOKUP(H1939,'Species List'!A$2:J$202,5,0)</f>
        <v>Carnivore</v>
      </c>
      <c r="M1939" s="60">
        <v>26</v>
      </c>
      <c r="N1939" s="60">
        <v>1</v>
      </c>
      <c r="O1939" s="60"/>
      <c r="P1939" s="44">
        <f>VLOOKUP(H1939,'Species List'!A$2:J$202,6,0)</f>
        <v>1E-4</v>
      </c>
      <c r="Q1939" s="44">
        <f>VLOOKUP(H1939,'Species List'!A$2:J$202,7,0)</f>
        <v>3.5539999999999998</v>
      </c>
      <c r="R1939" s="44" t="str">
        <f>VLOOKUP(H1939,'Species List'!A$2:J$202,8,0)</f>
        <v>NA</v>
      </c>
      <c r="S1939" s="44" t="str">
        <f>VLOOKUP(H1939,'Species List'!A$2:J$202,9,0)</f>
        <v>NA</v>
      </c>
      <c r="T1939" s="44">
        <f t="shared" si="209"/>
        <v>10.68600267808916</v>
      </c>
      <c r="U1939" s="87" t="s">
        <v>450</v>
      </c>
      <c r="V1939" s="91">
        <f t="shared" si="210"/>
        <v>10.68600267808916</v>
      </c>
    </row>
    <row r="1940" spans="1:22" ht="16">
      <c r="A1940" s="35">
        <v>2019</v>
      </c>
      <c r="B1940" s="36">
        <v>43727</v>
      </c>
      <c r="C1940" s="12" t="s">
        <v>442</v>
      </c>
      <c r="D1940" s="12" t="s">
        <v>440</v>
      </c>
      <c r="E1940" s="12">
        <v>7</v>
      </c>
      <c r="F1940" s="53">
        <v>0.36944444444444402</v>
      </c>
      <c r="G1940" s="9">
        <v>28</v>
      </c>
      <c r="H1940" s="12" t="s">
        <v>295</v>
      </c>
      <c r="I1940" s="12" t="str">
        <f>VLOOKUP(H1940,'[1]Species List'!A$2:I$202,2,0)</f>
        <v>Spanish Hogfish</v>
      </c>
      <c r="J1940" s="38" t="str">
        <f>VLOOKUP(H1940,'Species List'!A$2:J$202,3,0)</f>
        <v>Bodianus rufus</v>
      </c>
      <c r="K1940" s="12" t="str">
        <f>VLOOKUP(H1940,'[1]Species List'!A$2:I$202,4,0)</f>
        <v>Labridae</v>
      </c>
      <c r="L1940" s="38" t="str">
        <f>VLOOKUP(H1940,'Species List'!A$2:J$202,5,0)</f>
        <v>Carnivore</v>
      </c>
      <c r="M1940" s="60">
        <v>15</v>
      </c>
      <c r="N1940" s="60">
        <v>1</v>
      </c>
      <c r="O1940" s="60"/>
      <c r="P1940" s="44">
        <f>VLOOKUP(H1940,'Species List'!A$2:J$202,6,0)</f>
        <v>1.44E-2</v>
      </c>
      <c r="Q1940" s="44">
        <f>VLOOKUP(H1940,'Species List'!A$2:J$202,7,0)</f>
        <v>3.0531999999999999</v>
      </c>
      <c r="R1940" s="44" t="str">
        <f>VLOOKUP(H1940,'Species List'!A$2:J$202,8,0)</f>
        <v>NA</v>
      </c>
      <c r="S1940" s="44" t="str">
        <f>VLOOKUP(H1940,'Species List'!A$2:J$202,9,0)</f>
        <v>NA</v>
      </c>
      <c r="T1940" s="44">
        <f t="shared" si="209"/>
        <v>56.131199659719258</v>
      </c>
      <c r="U1940" s="87" t="s">
        <v>450</v>
      </c>
      <c r="V1940" s="91">
        <f t="shared" si="210"/>
        <v>56.131199659719258</v>
      </c>
    </row>
    <row r="1941" spans="1:22" ht="16">
      <c r="A1941" s="35">
        <v>2019</v>
      </c>
      <c r="B1941" s="36">
        <v>43727</v>
      </c>
      <c r="C1941" s="12" t="s">
        <v>442</v>
      </c>
      <c r="D1941" s="12" t="s">
        <v>440</v>
      </c>
      <c r="E1941" s="12">
        <v>7</v>
      </c>
      <c r="F1941" s="37">
        <v>0.36944444444444402</v>
      </c>
      <c r="G1941" s="9">
        <v>28</v>
      </c>
      <c r="H1941" s="12" t="s">
        <v>232</v>
      </c>
      <c r="I1941" s="12" t="str">
        <f>VLOOKUP(H1941,'[1]Species List'!A$2:I$202,2,0)</f>
        <v>Black Margate</v>
      </c>
      <c r="J1941" s="38" t="str">
        <f>VLOOKUP(H1941,'Species List'!A$2:J$202,3,0)</f>
        <v>Anisotremus surinamensis</v>
      </c>
      <c r="K1941" s="12" t="str">
        <f>VLOOKUP(H1941,'[1]Species List'!A$2:I$202,4,0)</f>
        <v>Haemulidae</v>
      </c>
      <c r="L1941" s="38" t="str">
        <f>VLOOKUP(H1941,'Species List'!A$2:J$202,5,0)</f>
        <v>Carnivore</v>
      </c>
      <c r="M1941" s="60">
        <v>34</v>
      </c>
      <c r="N1941" s="60">
        <v>1</v>
      </c>
      <c r="O1941" s="60"/>
      <c r="P1941" s="44">
        <f>VLOOKUP(H1941,'Species List'!A$2:J$202,6,0)</f>
        <v>1.66E-2</v>
      </c>
      <c r="Q1941" s="44">
        <f>VLOOKUP(H1941,'Species List'!A$2:J$202,7,0)</f>
        <v>3.05</v>
      </c>
      <c r="R1941" s="44" t="str">
        <f>VLOOKUP(H1941,'Species List'!A$2:J$202,8,0)</f>
        <v>NA</v>
      </c>
      <c r="S1941" s="44" t="str">
        <f>VLOOKUP(H1941,'Species List'!A$2:J$202,9,0)</f>
        <v>NA</v>
      </c>
      <c r="T1941" s="44">
        <f t="shared" si="209"/>
        <v>778.2493829553423</v>
      </c>
      <c r="U1941" s="87" t="s">
        <v>450</v>
      </c>
      <c r="V1941" s="91">
        <f t="shared" si="210"/>
        <v>778.2493829553423</v>
      </c>
    </row>
    <row r="1942" spans="1:22" ht="16">
      <c r="A1942" s="35">
        <v>2019</v>
      </c>
      <c r="B1942" s="36">
        <v>43727</v>
      </c>
      <c r="C1942" s="12" t="s">
        <v>442</v>
      </c>
      <c r="D1942" s="12" t="s">
        <v>440</v>
      </c>
      <c r="E1942" s="12">
        <v>7</v>
      </c>
      <c r="F1942" s="37">
        <v>0.36944444444444402</v>
      </c>
      <c r="G1942" s="9">
        <v>28</v>
      </c>
      <c r="H1942" s="12" t="s">
        <v>295</v>
      </c>
      <c r="I1942" s="12" t="str">
        <f>VLOOKUP(H1942,'[1]Species List'!A$2:I$202,2,0)</f>
        <v>Spanish Hogfish</v>
      </c>
      <c r="J1942" s="38" t="str">
        <f>VLOOKUP(H1942,'Species List'!A$2:J$202,3,0)</f>
        <v>Bodianus rufus</v>
      </c>
      <c r="K1942" s="12" t="str">
        <f>VLOOKUP(H1942,'[1]Species List'!A$2:I$202,4,0)</f>
        <v>Labridae</v>
      </c>
      <c r="L1942" s="38" t="str">
        <f>VLOOKUP(H1942,'Species List'!A$2:J$202,5,0)</f>
        <v>Carnivore</v>
      </c>
      <c r="M1942" s="60">
        <v>31</v>
      </c>
      <c r="N1942" s="60">
        <v>1</v>
      </c>
      <c r="O1942" s="60"/>
      <c r="P1942" s="44">
        <f>VLOOKUP(H1942,'Species List'!A$2:J$202,6,0)</f>
        <v>1.44E-2</v>
      </c>
      <c r="Q1942" s="44">
        <f>VLOOKUP(H1942,'Species List'!A$2:J$202,7,0)</f>
        <v>3.0531999999999999</v>
      </c>
      <c r="R1942" s="44" t="str">
        <f>VLOOKUP(H1942,'Species List'!A$2:J$202,8,0)</f>
        <v>NA</v>
      </c>
      <c r="S1942" s="44" t="str">
        <f>VLOOKUP(H1942,'Species List'!A$2:J$202,9,0)</f>
        <v>NA</v>
      </c>
      <c r="T1942" s="44">
        <f t="shared" si="209"/>
        <v>514.97721673409046</v>
      </c>
      <c r="U1942" s="87" t="s">
        <v>450</v>
      </c>
      <c r="V1942" s="91">
        <f t="shared" si="210"/>
        <v>514.97721673409046</v>
      </c>
    </row>
    <row r="1943" spans="1:22" ht="16">
      <c r="A1943" s="35">
        <v>2019</v>
      </c>
      <c r="B1943" s="36">
        <v>43727</v>
      </c>
      <c r="C1943" s="12" t="s">
        <v>442</v>
      </c>
      <c r="D1943" s="12" t="s">
        <v>440</v>
      </c>
      <c r="E1943" s="12">
        <v>7</v>
      </c>
      <c r="F1943" s="53">
        <v>0.36944444444444402</v>
      </c>
      <c r="G1943" s="9">
        <v>28</v>
      </c>
      <c r="H1943" s="12" t="s">
        <v>232</v>
      </c>
      <c r="I1943" s="12" t="str">
        <f>VLOOKUP(H1943,'[1]Species List'!A$2:I$202,2,0)</f>
        <v>Black Margate</v>
      </c>
      <c r="J1943" s="38" t="str">
        <f>VLOOKUP(H1943,'Species List'!A$2:J$202,3,0)</f>
        <v>Anisotremus surinamensis</v>
      </c>
      <c r="K1943" s="12" t="str">
        <f>VLOOKUP(H1943,'[1]Species List'!A$2:I$202,4,0)</f>
        <v>Haemulidae</v>
      </c>
      <c r="L1943" s="38" t="str">
        <f>VLOOKUP(H1943,'Species List'!A$2:J$202,5,0)</f>
        <v>Carnivore</v>
      </c>
      <c r="M1943" s="60">
        <v>34</v>
      </c>
      <c r="N1943" s="60">
        <v>1</v>
      </c>
      <c r="O1943" s="60"/>
      <c r="P1943" s="44">
        <f>VLOOKUP(H1943,'Species List'!A$2:J$202,6,0)</f>
        <v>1.66E-2</v>
      </c>
      <c r="Q1943" s="44">
        <f>VLOOKUP(H1943,'Species List'!A$2:J$202,7,0)</f>
        <v>3.05</v>
      </c>
      <c r="R1943" s="44" t="str">
        <f>VLOOKUP(H1943,'Species List'!A$2:J$202,8,0)</f>
        <v>NA</v>
      </c>
      <c r="S1943" s="44" t="str">
        <f>VLOOKUP(H1943,'Species List'!A$2:J$202,9,0)</f>
        <v>NA</v>
      </c>
      <c r="T1943" s="44">
        <f t="shared" si="209"/>
        <v>778.2493829553423</v>
      </c>
      <c r="U1943" s="87" t="s">
        <v>450</v>
      </c>
      <c r="V1943" s="91">
        <f t="shared" si="210"/>
        <v>778.2493829553423</v>
      </c>
    </row>
    <row r="1944" spans="1:22" ht="16">
      <c r="A1944" s="35">
        <v>2019</v>
      </c>
      <c r="B1944" s="36">
        <v>43727</v>
      </c>
      <c r="C1944" s="12" t="s">
        <v>442</v>
      </c>
      <c r="D1944" s="12" t="s">
        <v>440</v>
      </c>
      <c r="E1944" s="12">
        <v>7</v>
      </c>
      <c r="F1944" s="37">
        <v>0.36944444444444402</v>
      </c>
      <c r="G1944" s="9">
        <v>28</v>
      </c>
      <c r="H1944" s="12" t="s">
        <v>251</v>
      </c>
      <c r="I1944" s="12" t="str">
        <f>VLOOKUP(H1944,'[1]Species List'!A$2:I$202,2,0)</f>
        <v>Foureye Butterflyfish</v>
      </c>
      <c r="J1944" s="38" t="str">
        <f>VLOOKUP(H1944,'Species List'!A$2:J$202,3,0)</f>
        <v>Chaetodon capistratus</v>
      </c>
      <c r="K1944" s="12" t="str">
        <f>VLOOKUP(H1944,'[1]Species List'!A$2:I$202,4,0)</f>
        <v>Chaetodontidae</v>
      </c>
      <c r="L1944" s="38" t="str">
        <f>VLOOKUP(H1944,'Species List'!A$2:J$202,5,0)</f>
        <v>Carnivore</v>
      </c>
      <c r="M1944" s="60">
        <v>14</v>
      </c>
      <c r="N1944" s="60">
        <v>2</v>
      </c>
      <c r="O1944" s="60"/>
      <c r="P1944" s="44">
        <f>VLOOKUP(H1944,'Species List'!A$2:J$202,6,0)</f>
        <v>2.512E-2</v>
      </c>
      <c r="Q1944" s="44">
        <f>VLOOKUP(H1944,'Species List'!A$2:J$202,7,0)</f>
        <v>3.1</v>
      </c>
      <c r="R1944" s="44" t="str">
        <f>VLOOKUP(H1944,'Species List'!A$2:J$202,8,0)</f>
        <v>NA</v>
      </c>
      <c r="S1944" s="44" t="str">
        <f>VLOOKUP(H1944,'Species List'!A$2:J$202,9,0)</f>
        <v>NA</v>
      </c>
      <c r="T1944" s="44">
        <f t="shared" si="209"/>
        <v>89.746298522175977</v>
      </c>
      <c r="U1944" s="87" t="s">
        <v>450</v>
      </c>
      <c r="V1944" s="91">
        <f t="shared" si="210"/>
        <v>179.49259704435195</v>
      </c>
    </row>
    <row r="1945" spans="1:22" ht="16">
      <c r="A1945" s="35">
        <v>2019</v>
      </c>
      <c r="B1945" s="36">
        <v>43727</v>
      </c>
      <c r="C1945" s="12" t="s">
        <v>442</v>
      </c>
      <c r="D1945" s="12" t="s">
        <v>440</v>
      </c>
      <c r="E1945" s="12">
        <v>7</v>
      </c>
      <c r="F1945" s="53">
        <v>0.36944444444444402</v>
      </c>
      <c r="G1945" s="9">
        <v>28</v>
      </c>
      <c r="H1945" s="12" t="s">
        <v>256</v>
      </c>
      <c r="I1945" s="12" t="str">
        <f>VLOOKUP(H1945,'[1]Species List'!A$2:I$202,2,0)</f>
        <v>Graysby</v>
      </c>
      <c r="J1945" s="38" t="str">
        <f>VLOOKUP(H1945,'Species List'!A$2:J$202,3,0)</f>
        <v>Cephalopholis cruentata</v>
      </c>
      <c r="K1945" s="12" t="str">
        <f>VLOOKUP(H1945,'[1]Species List'!A$2:I$202,4,0)</f>
        <v>Serranidae</v>
      </c>
      <c r="L1945" s="38" t="str">
        <f>VLOOKUP(H1945,'Species List'!A$2:J$202,5,0)</f>
        <v>Carnivore</v>
      </c>
      <c r="M1945" s="60">
        <v>23</v>
      </c>
      <c r="N1945" s="60">
        <v>2</v>
      </c>
      <c r="O1945" s="60"/>
      <c r="P1945" s="44">
        <f>VLOOKUP(H1945,'Species List'!A$2:J$202,6,0)</f>
        <v>1.1220000000000001E-2</v>
      </c>
      <c r="Q1945" s="44">
        <f>VLOOKUP(H1945,'Species List'!A$2:J$202,7,0)</f>
        <v>3.07</v>
      </c>
      <c r="R1945" s="44" t="str">
        <f>VLOOKUP(H1945,'Species List'!A$2:J$202,8,0)</f>
        <v>NA</v>
      </c>
      <c r="S1945" s="44" t="str">
        <f>VLOOKUP(H1945,'Species List'!A$2:J$202,9,0)</f>
        <v>NA</v>
      </c>
      <c r="T1945" s="44">
        <f t="shared" si="209"/>
        <v>170.01894363938533</v>
      </c>
      <c r="U1945" s="87" t="s">
        <v>450</v>
      </c>
      <c r="V1945" s="91">
        <f t="shared" si="210"/>
        <v>340.03788727877065</v>
      </c>
    </row>
    <row r="1946" spans="1:22" ht="16">
      <c r="A1946" s="35">
        <v>2019</v>
      </c>
      <c r="B1946" s="36">
        <v>43727</v>
      </c>
      <c r="C1946" s="12" t="s">
        <v>442</v>
      </c>
      <c r="D1946" s="12" t="s">
        <v>440</v>
      </c>
      <c r="E1946" s="12">
        <v>7</v>
      </c>
      <c r="F1946" s="53">
        <v>0.36944444444444402</v>
      </c>
      <c r="G1946" s="9">
        <v>28</v>
      </c>
      <c r="H1946" s="12" t="s">
        <v>310</v>
      </c>
      <c r="I1946" s="12" t="str">
        <f>VLOOKUP(H1946,'[1]Species List'!A$2:I$202,2,0)</f>
        <v>Yellowhead Wrasse</v>
      </c>
      <c r="J1946" s="38" t="str">
        <f>VLOOKUP(H1946,'Species List'!A$2:J$202,3,0)</f>
        <v>Halichoeres garnoti</v>
      </c>
      <c r="K1946" s="12" t="str">
        <f>VLOOKUP(H1946,'[1]Species List'!A$2:I$202,4,0)</f>
        <v>Labridae</v>
      </c>
      <c r="L1946" s="38" t="str">
        <f>VLOOKUP(H1946,'Species List'!A$2:J$202,5,0)</f>
        <v>Carnivore</v>
      </c>
      <c r="M1946" s="60">
        <v>20</v>
      </c>
      <c r="N1946" s="60">
        <v>1</v>
      </c>
      <c r="O1946" s="60"/>
      <c r="P1946" s="44">
        <f>VLOOKUP(H1946,'Species List'!A$2:J$202,6,0)</f>
        <v>0.01</v>
      </c>
      <c r="Q1946" s="44">
        <f>VLOOKUP(H1946,'Species List'!A$2:J$202,7,0)</f>
        <v>3.13</v>
      </c>
      <c r="R1946" s="44" t="str">
        <f>VLOOKUP(H1946,'Species List'!A$2:J$202,8,0)</f>
        <v>NA</v>
      </c>
      <c r="S1946" s="44" t="str">
        <f>VLOOKUP(H1946,'Species List'!A$2:J$202,9,0)</f>
        <v>NA</v>
      </c>
      <c r="T1946" s="44">
        <f t="shared" si="209"/>
        <v>118.09292685236611</v>
      </c>
      <c r="U1946" s="87" t="s">
        <v>450</v>
      </c>
      <c r="V1946" s="91">
        <f t="shared" si="210"/>
        <v>118.09292685236611</v>
      </c>
    </row>
    <row r="1947" spans="1:22" ht="16">
      <c r="A1947" s="35">
        <v>2019</v>
      </c>
      <c r="B1947" s="36">
        <v>43727</v>
      </c>
      <c r="C1947" s="12" t="s">
        <v>442</v>
      </c>
      <c r="D1947" s="12" t="s">
        <v>440</v>
      </c>
      <c r="E1947" s="12">
        <v>7</v>
      </c>
      <c r="F1947" s="53">
        <v>0.36944444444444402</v>
      </c>
      <c r="G1947" s="9">
        <v>28</v>
      </c>
      <c r="H1947" s="12" t="s">
        <v>295</v>
      </c>
      <c r="I1947" s="12" t="str">
        <f>VLOOKUP(H1947,'[1]Species List'!A$2:I$202,2,0)</f>
        <v>Spanish Hogfish</v>
      </c>
      <c r="J1947" s="38" t="str">
        <f>VLOOKUP(H1947,'Species List'!A$2:J$202,3,0)</f>
        <v>Bodianus rufus</v>
      </c>
      <c r="K1947" s="12" t="str">
        <f>VLOOKUP(H1947,'[1]Species List'!A$2:I$202,4,0)</f>
        <v>Labridae</v>
      </c>
      <c r="L1947" s="38" t="str">
        <f>VLOOKUP(H1947,'Species List'!A$2:J$202,5,0)</f>
        <v>Carnivore</v>
      </c>
      <c r="M1947" s="60">
        <v>23</v>
      </c>
      <c r="N1947" s="60">
        <v>1</v>
      </c>
      <c r="O1947" s="60"/>
      <c r="P1947" s="44">
        <f>VLOOKUP(H1947,'Species List'!A$2:J$202,6,0)</f>
        <v>1.44E-2</v>
      </c>
      <c r="Q1947" s="44">
        <f>VLOOKUP(H1947,'Species List'!A$2:J$202,7,0)</f>
        <v>3.0531999999999999</v>
      </c>
      <c r="R1947" s="44" t="str">
        <f>VLOOKUP(H1947,'Species List'!A$2:J$202,8,0)</f>
        <v>NA</v>
      </c>
      <c r="S1947" s="44" t="str">
        <f>VLOOKUP(H1947,'Species List'!A$2:J$202,9,0)</f>
        <v>NA</v>
      </c>
      <c r="T1947" s="44">
        <f t="shared" si="209"/>
        <v>207.00933061301546</v>
      </c>
      <c r="U1947" s="87" t="s">
        <v>450</v>
      </c>
      <c r="V1947" s="91">
        <f t="shared" si="210"/>
        <v>207.00933061301546</v>
      </c>
    </row>
    <row r="1948" spans="1:22" ht="16">
      <c r="A1948" s="35">
        <v>2019</v>
      </c>
      <c r="B1948" s="36">
        <v>43727</v>
      </c>
      <c r="C1948" s="12" t="s">
        <v>442</v>
      </c>
      <c r="D1948" s="12" t="s">
        <v>440</v>
      </c>
      <c r="E1948" s="12">
        <v>7</v>
      </c>
      <c r="F1948" s="37">
        <v>0.36944444444444402</v>
      </c>
      <c r="G1948" s="9">
        <v>28</v>
      </c>
      <c r="H1948" s="12" t="s">
        <v>238</v>
      </c>
      <c r="I1948" s="12" t="str">
        <f>VLOOKUP(H1948,'[1]Species List'!A$2:I$202,2,0)</f>
        <v>Bluehead Wrasse</v>
      </c>
      <c r="J1948" s="38" t="str">
        <f>VLOOKUP(H1948,'Species List'!A$2:J$202,3,0)</f>
        <v>Thalassoma bifasciatum</v>
      </c>
      <c r="K1948" s="12" t="str">
        <f>VLOOKUP(H1948,'[1]Species List'!A$2:I$202,4,0)</f>
        <v>Labridae</v>
      </c>
      <c r="L1948" s="38" t="str">
        <f>VLOOKUP(H1948,'Species List'!A$2:J$202,5,0)</f>
        <v>Carnivore</v>
      </c>
      <c r="M1948" s="60">
        <v>13</v>
      </c>
      <c r="N1948" s="60">
        <v>2</v>
      </c>
      <c r="O1948" s="60"/>
      <c r="P1948" s="44">
        <f>VLOOKUP(H1948,'Species List'!A$2:J$202,6,0)</f>
        <v>8.9099999999999995E-3</v>
      </c>
      <c r="Q1948" s="44">
        <f>VLOOKUP(H1948,'Species List'!A$2:J$202,7,0)</f>
        <v>3.01</v>
      </c>
      <c r="R1948" s="44" t="str">
        <f>VLOOKUP(H1948,'Species List'!A$2:J$202,8,0)</f>
        <v>NA</v>
      </c>
      <c r="S1948" s="44" t="str">
        <f>VLOOKUP(H1948,'Species List'!A$2:J$202,9,0)</f>
        <v>NA</v>
      </c>
      <c r="T1948" s="44">
        <f t="shared" si="209"/>
        <v>20.083860422456087</v>
      </c>
      <c r="U1948" s="87" t="s">
        <v>450</v>
      </c>
      <c r="V1948" s="91">
        <f t="shared" si="210"/>
        <v>40.167720844912175</v>
      </c>
    </row>
    <row r="1949" spans="1:22" ht="16">
      <c r="A1949" s="35">
        <v>2019</v>
      </c>
      <c r="B1949" s="36">
        <v>43727</v>
      </c>
      <c r="C1949" s="12" t="s">
        <v>442</v>
      </c>
      <c r="D1949" s="12" t="s">
        <v>440</v>
      </c>
      <c r="E1949" s="12">
        <v>7</v>
      </c>
      <c r="F1949" s="53">
        <v>0.36944444444444402</v>
      </c>
      <c r="G1949" s="9">
        <v>28</v>
      </c>
      <c r="H1949" s="12" t="s">
        <v>310</v>
      </c>
      <c r="I1949" s="12" t="str">
        <f>VLOOKUP(H1949,'[1]Species List'!A$2:I$202,2,0)</f>
        <v>Yellowhead Wrasse</v>
      </c>
      <c r="J1949" s="38" t="str">
        <f>VLOOKUP(H1949,'Species List'!A$2:J$202,3,0)</f>
        <v>Halichoeres garnoti</v>
      </c>
      <c r="K1949" s="12" t="str">
        <f>VLOOKUP(H1949,'[1]Species List'!A$2:I$202,4,0)</f>
        <v>Labridae</v>
      </c>
      <c r="L1949" s="38" t="str">
        <f>VLOOKUP(H1949,'Species List'!A$2:J$202,5,0)</f>
        <v>Carnivore</v>
      </c>
      <c r="M1949" s="60">
        <v>3</v>
      </c>
      <c r="N1949" s="60">
        <v>3</v>
      </c>
      <c r="O1949" s="60"/>
      <c r="P1949" s="44">
        <f>VLOOKUP(H1949,'Species List'!A$2:J$202,6,0)</f>
        <v>0.01</v>
      </c>
      <c r="Q1949" s="44">
        <f>VLOOKUP(H1949,'Species List'!A$2:J$202,7,0)</f>
        <v>3.13</v>
      </c>
      <c r="R1949" s="44" t="str">
        <f>VLOOKUP(H1949,'Species List'!A$2:J$202,8,0)</f>
        <v>NA</v>
      </c>
      <c r="S1949" s="44" t="str">
        <f>VLOOKUP(H1949,'Species List'!A$2:J$202,9,0)</f>
        <v>NA</v>
      </c>
      <c r="T1949" s="44">
        <f t="shared" si="209"/>
        <v>0.3114508548769428</v>
      </c>
      <c r="U1949" s="87" t="s">
        <v>450</v>
      </c>
      <c r="V1949" s="91">
        <f t="shared" si="210"/>
        <v>0.93435256463082839</v>
      </c>
    </row>
    <row r="1950" spans="1:22" ht="16">
      <c r="A1950" s="35">
        <v>2019</v>
      </c>
      <c r="B1950" s="36">
        <v>43727</v>
      </c>
      <c r="C1950" s="12" t="s">
        <v>442</v>
      </c>
      <c r="D1950" s="12" t="s">
        <v>440</v>
      </c>
      <c r="E1950" s="12">
        <v>7</v>
      </c>
      <c r="F1950" s="37">
        <v>0.36944444444444402</v>
      </c>
      <c r="G1950" s="9">
        <v>28</v>
      </c>
      <c r="H1950" s="12" t="s">
        <v>256</v>
      </c>
      <c r="I1950" s="12" t="str">
        <f>VLOOKUP(H1950,'[1]Species List'!A$2:I$202,2,0)</f>
        <v>Graysby</v>
      </c>
      <c r="J1950" s="38" t="str">
        <f>VLOOKUP(H1950,'Species List'!A$2:J$202,3,0)</f>
        <v>Cephalopholis cruentata</v>
      </c>
      <c r="K1950" s="12" t="str">
        <f>VLOOKUP(H1950,'[1]Species List'!A$2:I$202,4,0)</f>
        <v>Serranidae</v>
      </c>
      <c r="L1950" s="38" t="str">
        <f>VLOOKUP(H1950,'Species List'!A$2:J$202,5,0)</f>
        <v>Carnivore</v>
      </c>
      <c r="M1950" s="60">
        <v>23</v>
      </c>
      <c r="N1950" s="60">
        <v>2</v>
      </c>
      <c r="O1950" s="60"/>
      <c r="P1950" s="44">
        <f>VLOOKUP(H1950,'Species List'!A$2:J$202,6,0)</f>
        <v>1.1220000000000001E-2</v>
      </c>
      <c r="Q1950" s="44">
        <f>VLOOKUP(H1950,'Species List'!A$2:J$202,7,0)</f>
        <v>3.07</v>
      </c>
      <c r="R1950" s="44" t="str">
        <f>VLOOKUP(H1950,'Species List'!A$2:J$202,8,0)</f>
        <v>NA</v>
      </c>
      <c r="S1950" s="44" t="str">
        <f>VLOOKUP(H1950,'Species List'!A$2:J$202,9,0)</f>
        <v>NA</v>
      </c>
      <c r="T1950" s="44">
        <f t="shared" si="209"/>
        <v>170.01894363938533</v>
      </c>
      <c r="U1950" s="87" t="s">
        <v>450</v>
      </c>
      <c r="V1950" s="91">
        <f t="shared" si="210"/>
        <v>340.03788727877065</v>
      </c>
    </row>
    <row r="1951" spans="1:22" ht="16">
      <c r="A1951" s="35">
        <v>2019</v>
      </c>
      <c r="B1951" s="36">
        <v>43727</v>
      </c>
      <c r="C1951" s="12" t="s">
        <v>442</v>
      </c>
      <c r="D1951" s="12" t="s">
        <v>440</v>
      </c>
      <c r="E1951" s="12">
        <v>7</v>
      </c>
      <c r="F1951" s="53">
        <v>0.36944444444444402</v>
      </c>
      <c r="G1951" s="9">
        <v>28</v>
      </c>
      <c r="H1951" s="12" t="s">
        <v>310</v>
      </c>
      <c r="I1951" s="12" t="str">
        <f>VLOOKUP(H1951,'[1]Species List'!A$2:I$202,2,0)</f>
        <v>Yellowhead Wrasse</v>
      </c>
      <c r="J1951" s="38" t="str">
        <f>VLOOKUP(H1951,'Species List'!A$2:J$202,3,0)</f>
        <v>Halichoeres garnoti</v>
      </c>
      <c r="K1951" s="12" t="str">
        <f>VLOOKUP(H1951,'[1]Species List'!A$2:I$202,4,0)</f>
        <v>Labridae</v>
      </c>
      <c r="L1951" s="38" t="str">
        <f>VLOOKUP(H1951,'Species List'!A$2:J$202,5,0)</f>
        <v>Carnivore</v>
      </c>
      <c r="M1951" s="60">
        <v>6</v>
      </c>
      <c r="N1951" s="60">
        <v>3</v>
      </c>
      <c r="O1951" s="60"/>
      <c r="P1951" s="44">
        <f>VLOOKUP(H1951,'Species List'!A$2:J$202,6,0)</f>
        <v>0.01</v>
      </c>
      <c r="Q1951" s="44">
        <f>VLOOKUP(H1951,'Species List'!A$2:J$202,7,0)</f>
        <v>3.13</v>
      </c>
      <c r="R1951" s="44" t="str">
        <f>VLOOKUP(H1951,'Species List'!A$2:J$202,8,0)</f>
        <v>NA</v>
      </c>
      <c r="S1951" s="44" t="str">
        <f>VLOOKUP(H1951,'Species List'!A$2:J$202,9,0)</f>
        <v>NA</v>
      </c>
      <c r="T1951" s="44">
        <f t="shared" si="209"/>
        <v>2.7265496699528886</v>
      </c>
      <c r="U1951" s="87" t="s">
        <v>450</v>
      </c>
      <c r="V1951" s="91">
        <f t="shared" si="210"/>
        <v>8.1796490098586663</v>
      </c>
    </row>
    <row r="1952" spans="1:22" ht="16">
      <c r="A1952" s="35">
        <v>2019</v>
      </c>
      <c r="B1952" s="36">
        <v>43727</v>
      </c>
      <c r="C1952" s="12" t="s">
        <v>442</v>
      </c>
      <c r="D1952" s="12" t="s">
        <v>440</v>
      </c>
      <c r="E1952" s="12">
        <v>7</v>
      </c>
      <c r="F1952" s="53">
        <v>0.36944444444444446</v>
      </c>
      <c r="G1952" s="9">
        <v>28</v>
      </c>
      <c r="H1952" s="9" t="s">
        <v>274</v>
      </c>
      <c r="I1952" s="12" t="str">
        <f>VLOOKUP(H1952,'[1]Species List'!A$2:I$202,2,0)</f>
        <v>Princess Parrotfish</v>
      </c>
      <c r="J1952" s="38" t="str">
        <f>VLOOKUP(H1952,'Species List'!A$2:J$202,3,0)</f>
        <v>Scarus taeniopterus</v>
      </c>
      <c r="K1952" s="12" t="str">
        <f>VLOOKUP(H1952,'[1]Species List'!A$2:I$202,4,0)</f>
        <v>Scaridae</v>
      </c>
      <c r="L1952" s="38" t="str">
        <f>VLOOKUP(H1952,'Species List'!A$2:J$202,5,0)</f>
        <v>Herbivore</v>
      </c>
      <c r="M1952" s="63">
        <v>20</v>
      </c>
      <c r="N1952" s="63">
        <v>4</v>
      </c>
      <c r="O1952" s="60" t="s">
        <v>368</v>
      </c>
      <c r="P1952" s="44">
        <f>VLOOKUP(H1952,'Species List'!A$2:J$202,6,0)</f>
        <v>3.3500000000000002E-2</v>
      </c>
      <c r="Q1952" s="44">
        <f>VLOOKUP(H1952,'Species List'!A$2:J$202,7,0)</f>
        <v>2.7086000000000001</v>
      </c>
      <c r="R1952" s="44">
        <f>VLOOKUP(H1952,'Species List'!A$2:J$202,8,0)</f>
        <v>-3.2256999999999998</v>
      </c>
      <c r="S1952" s="44">
        <f>VLOOKUP(H1952,'Species List'!A$2:J$202,9,0)</f>
        <v>2.3852000000000002</v>
      </c>
      <c r="T1952" s="44">
        <f t="shared" si="209"/>
        <v>111.94756544450011</v>
      </c>
      <c r="U1952" s="88">
        <f t="shared" ref="U1952:U1965" si="211">10^(R1952+(S1952*LOG(M1952*10)))</f>
        <v>183.11197449783583</v>
      </c>
      <c r="V1952" s="91">
        <f t="shared" ref="V1952:V1965" si="212">N1952*U1952</f>
        <v>732.44789799134332</v>
      </c>
    </row>
    <row r="1953" spans="1:22" ht="16">
      <c r="A1953" s="35">
        <v>2019</v>
      </c>
      <c r="B1953" s="36">
        <v>43727</v>
      </c>
      <c r="C1953" s="12" t="s">
        <v>442</v>
      </c>
      <c r="D1953" s="12" t="s">
        <v>440</v>
      </c>
      <c r="E1953" s="12">
        <v>7</v>
      </c>
      <c r="F1953" s="53">
        <v>0.36944444444444402</v>
      </c>
      <c r="G1953" s="9">
        <v>28</v>
      </c>
      <c r="H1953" s="12" t="s">
        <v>302</v>
      </c>
      <c r="I1953" s="12" t="str">
        <f>VLOOKUP(H1953,'[1]Species List'!A$2:I$202,2,0)</f>
        <v>Stoplight Parrotfish</v>
      </c>
      <c r="J1953" s="38" t="str">
        <f>VLOOKUP(H1953,'Species List'!A$2:J$202,3,0)</f>
        <v>Sparisoma viride</v>
      </c>
      <c r="K1953" s="12" t="str">
        <f>VLOOKUP(H1953,'[1]Species List'!A$2:I$202,4,0)</f>
        <v>Scaridae</v>
      </c>
      <c r="L1953" s="38" t="str">
        <f>VLOOKUP(H1953,'Species List'!A$2:J$202,5,0)</f>
        <v>Herbivore</v>
      </c>
      <c r="M1953" s="60">
        <v>16</v>
      </c>
      <c r="N1953" s="60">
        <v>2</v>
      </c>
      <c r="O1953" s="60" t="s">
        <v>368</v>
      </c>
      <c r="P1953" s="44">
        <f>VLOOKUP(H1953,'Species List'!A$2:J$202,6,0)</f>
        <v>1.38E-2</v>
      </c>
      <c r="Q1953" s="44">
        <f>VLOOKUP(H1953,'Species List'!A$2:J$202,7,0)</f>
        <v>3.04</v>
      </c>
      <c r="R1953" s="44">
        <f>VLOOKUP(H1953,'Species List'!A$2:J$202,8,0)</f>
        <v>-4.4317000000000002</v>
      </c>
      <c r="S1953" s="44">
        <f>VLOOKUP(H1953,'Species List'!A$2:J$202,9,0)</f>
        <v>2.9051</v>
      </c>
      <c r="T1953" s="44">
        <f t="shared" si="209"/>
        <v>63.154432022104622</v>
      </c>
      <c r="U1953" s="88">
        <f t="shared" si="211"/>
        <v>93.645941776792625</v>
      </c>
      <c r="V1953" s="91">
        <f t="shared" si="212"/>
        <v>187.29188355358525</v>
      </c>
    </row>
    <row r="1954" spans="1:22" ht="16">
      <c r="A1954" s="35">
        <v>2019</v>
      </c>
      <c r="B1954" s="36">
        <v>43727</v>
      </c>
      <c r="C1954" s="12" t="s">
        <v>442</v>
      </c>
      <c r="D1954" s="12" t="s">
        <v>440</v>
      </c>
      <c r="E1954" s="12">
        <v>7</v>
      </c>
      <c r="F1954" s="37">
        <v>0.36944444444444402</v>
      </c>
      <c r="G1954" s="9">
        <v>28</v>
      </c>
      <c r="H1954" s="12" t="s">
        <v>237</v>
      </c>
      <c r="I1954" s="12" t="str">
        <f>VLOOKUP(H1954,'[1]Species List'!A$2:I$202,2,0)</f>
        <v>Blue Tang</v>
      </c>
      <c r="J1954" s="38" t="str">
        <f>VLOOKUP(H1954,'Species List'!A$2:J$202,3,0)</f>
        <v>Acanthurus coeruleus</v>
      </c>
      <c r="K1954" s="12" t="str">
        <f>VLOOKUP(H1954,'[1]Species List'!A$2:I$202,4,0)</f>
        <v>Acanthuridae</v>
      </c>
      <c r="L1954" s="38" t="str">
        <f>VLOOKUP(H1954,'Species List'!A$2:J$202,5,0)</f>
        <v>Herbivore</v>
      </c>
      <c r="M1954" s="60">
        <v>15</v>
      </c>
      <c r="N1954" s="60">
        <v>1</v>
      </c>
      <c r="O1954" s="60"/>
      <c r="P1954" s="44">
        <f>VLOOKUP(H1954,'Species List'!A$2:J$202,6,0)</f>
        <v>2.512E-2</v>
      </c>
      <c r="Q1954" s="44">
        <f>VLOOKUP(H1954,'Species List'!A$2:J$202,7,0)</f>
        <v>2.96</v>
      </c>
      <c r="R1954" s="44">
        <f>VLOOKUP(H1954,'Species List'!A$2:J$202,8,0)</f>
        <v>-2.8241999999999998</v>
      </c>
      <c r="S1954" s="44">
        <f>VLOOKUP(H1954,'Species List'!A$2:J$202,9,0)</f>
        <v>2.2637999999999998</v>
      </c>
      <c r="T1954" s="44">
        <f t="shared" si="209"/>
        <v>76.076366478829684</v>
      </c>
      <c r="U1954" s="88">
        <f t="shared" si="211"/>
        <v>126.48394196747614</v>
      </c>
      <c r="V1954" s="91">
        <f t="shared" si="212"/>
        <v>126.48394196747614</v>
      </c>
    </row>
    <row r="1955" spans="1:22" ht="16">
      <c r="A1955" s="35">
        <v>2019</v>
      </c>
      <c r="B1955" s="36">
        <v>43727</v>
      </c>
      <c r="C1955" s="12" t="s">
        <v>442</v>
      </c>
      <c r="D1955" s="12" t="s">
        <v>440</v>
      </c>
      <c r="E1955" s="12">
        <v>7</v>
      </c>
      <c r="F1955" s="53">
        <v>0.36944444444444402</v>
      </c>
      <c r="G1955" s="9">
        <v>28</v>
      </c>
      <c r="H1955" s="12" t="s">
        <v>302</v>
      </c>
      <c r="I1955" s="12" t="str">
        <f>VLOOKUP(H1955,'[1]Species List'!A$2:I$202,2,0)</f>
        <v>Stoplight Parrotfish</v>
      </c>
      <c r="J1955" s="38" t="str">
        <f>VLOOKUP(H1955,'Species List'!A$2:J$202,3,0)</f>
        <v>Sparisoma viride</v>
      </c>
      <c r="K1955" s="12" t="str">
        <f>VLOOKUP(H1955,'[1]Species List'!A$2:I$202,4,0)</f>
        <v>Scaridae</v>
      </c>
      <c r="L1955" s="38" t="str">
        <f>VLOOKUP(H1955,'Species List'!A$2:J$202,5,0)</f>
        <v>Herbivore</v>
      </c>
      <c r="M1955" s="60">
        <v>23</v>
      </c>
      <c r="N1955" s="60">
        <v>2</v>
      </c>
      <c r="O1955" s="60" t="s">
        <v>368</v>
      </c>
      <c r="P1955" s="44">
        <f>VLOOKUP(H1955,'Species List'!A$2:J$202,6,0)</f>
        <v>1.38E-2</v>
      </c>
      <c r="Q1955" s="44">
        <f>VLOOKUP(H1955,'Species List'!A$2:J$202,7,0)</f>
        <v>3.04</v>
      </c>
      <c r="R1955" s="44">
        <f>VLOOKUP(H1955,'Species List'!A$2:J$202,8,0)</f>
        <v>-4.4317000000000002</v>
      </c>
      <c r="S1955" s="44">
        <f>VLOOKUP(H1955,'Species List'!A$2:J$202,9,0)</f>
        <v>2.9051</v>
      </c>
      <c r="T1955" s="44">
        <f t="shared" si="209"/>
        <v>190.34072005024225</v>
      </c>
      <c r="U1955" s="88">
        <f t="shared" si="211"/>
        <v>268.75437106326598</v>
      </c>
      <c r="V1955" s="91">
        <f t="shared" si="212"/>
        <v>537.50874212653196</v>
      </c>
    </row>
    <row r="1956" spans="1:22" ht="16">
      <c r="A1956" s="35">
        <v>2019</v>
      </c>
      <c r="B1956" s="36">
        <v>43727</v>
      </c>
      <c r="C1956" s="12" t="s">
        <v>442</v>
      </c>
      <c r="D1956" s="12" t="s">
        <v>440</v>
      </c>
      <c r="E1956" s="12">
        <v>7</v>
      </c>
      <c r="F1956" s="53">
        <v>0.36944444444444402</v>
      </c>
      <c r="G1956" s="9">
        <v>28</v>
      </c>
      <c r="H1956" s="12" t="s">
        <v>274</v>
      </c>
      <c r="I1956" s="12" t="str">
        <f>VLOOKUP(H1956,'[1]Species List'!A$2:I$202,2,0)</f>
        <v>Princess Parrotfish</v>
      </c>
      <c r="J1956" s="38" t="str">
        <f>VLOOKUP(H1956,'Species List'!A$2:J$202,3,0)</f>
        <v>Scarus taeniopterus</v>
      </c>
      <c r="K1956" s="12" t="str">
        <f>VLOOKUP(H1956,'[1]Species List'!A$2:I$202,4,0)</f>
        <v>Scaridae</v>
      </c>
      <c r="L1956" s="38" t="str">
        <f>VLOOKUP(H1956,'Species List'!A$2:J$202,5,0)</f>
        <v>Herbivore</v>
      </c>
      <c r="M1956" s="60">
        <v>15</v>
      </c>
      <c r="N1956" s="60">
        <v>1</v>
      </c>
      <c r="O1956" s="60" t="s">
        <v>368</v>
      </c>
      <c r="P1956" s="44">
        <f>VLOOKUP(H1956,'Species List'!A$2:J$202,6,0)</f>
        <v>3.3500000000000002E-2</v>
      </c>
      <c r="Q1956" s="44">
        <f>VLOOKUP(H1956,'Species List'!A$2:J$202,7,0)</f>
        <v>2.7086000000000001</v>
      </c>
      <c r="R1956" s="44">
        <f>VLOOKUP(H1956,'Species List'!A$2:J$202,8,0)</f>
        <v>-3.2256999999999998</v>
      </c>
      <c r="S1956" s="44">
        <f>VLOOKUP(H1956,'Species List'!A$2:J$202,9,0)</f>
        <v>2.3852000000000002</v>
      </c>
      <c r="T1956" s="44">
        <f t="shared" si="209"/>
        <v>51.357702984233178</v>
      </c>
      <c r="U1956" s="88">
        <f t="shared" si="211"/>
        <v>92.19616810425471</v>
      </c>
      <c r="V1956" s="91">
        <f t="shared" si="212"/>
        <v>92.19616810425471</v>
      </c>
    </row>
    <row r="1957" spans="1:22" ht="16">
      <c r="A1957" s="35">
        <v>2019</v>
      </c>
      <c r="B1957" s="36">
        <v>43727</v>
      </c>
      <c r="C1957" s="12" t="s">
        <v>442</v>
      </c>
      <c r="D1957" s="12" t="s">
        <v>440</v>
      </c>
      <c r="E1957" s="12">
        <v>7</v>
      </c>
      <c r="F1957" s="53">
        <v>0.36944444444444402</v>
      </c>
      <c r="G1957" s="9">
        <v>28</v>
      </c>
      <c r="H1957" s="12" t="s">
        <v>274</v>
      </c>
      <c r="I1957" s="12" t="str">
        <f>VLOOKUP(H1957,'[1]Species List'!A$2:I$202,2,0)</f>
        <v>Princess Parrotfish</v>
      </c>
      <c r="J1957" s="38" t="str">
        <f>VLOOKUP(H1957,'Species List'!A$2:J$202,3,0)</f>
        <v>Scarus taeniopterus</v>
      </c>
      <c r="K1957" s="12" t="str">
        <f>VLOOKUP(H1957,'[1]Species List'!A$2:I$202,4,0)</f>
        <v>Scaridae</v>
      </c>
      <c r="L1957" s="38" t="str">
        <f>VLOOKUP(H1957,'Species List'!A$2:J$202,5,0)</f>
        <v>Herbivore</v>
      </c>
      <c r="M1957" s="60">
        <v>34</v>
      </c>
      <c r="N1957" s="60">
        <v>1</v>
      </c>
      <c r="O1957" s="60" t="s">
        <v>369</v>
      </c>
      <c r="P1957" s="44">
        <f>VLOOKUP(H1957,'Species List'!A$2:J$202,6,0)</f>
        <v>3.3500000000000002E-2</v>
      </c>
      <c r="Q1957" s="44">
        <f>VLOOKUP(H1957,'Species List'!A$2:J$202,7,0)</f>
        <v>2.7086000000000001</v>
      </c>
      <c r="R1957" s="44">
        <f>VLOOKUP(H1957,'Species List'!A$2:J$202,8,0)</f>
        <v>-3.2256999999999998</v>
      </c>
      <c r="S1957" s="44">
        <f>VLOOKUP(H1957,'Species List'!A$2:J$202,9,0)</f>
        <v>2.3852000000000002</v>
      </c>
      <c r="T1957" s="44">
        <f t="shared" si="209"/>
        <v>471.20360209596794</v>
      </c>
      <c r="U1957" s="88">
        <f t="shared" si="211"/>
        <v>649.20747688759423</v>
      </c>
      <c r="V1957" s="91">
        <f t="shared" si="212"/>
        <v>649.20747688759423</v>
      </c>
    </row>
    <row r="1958" spans="1:22" ht="16">
      <c r="A1958" s="35">
        <v>2019</v>
      </c>
      <c r="B1958" s="36">
        <v>43727</v>
      </c>
      <c r="C1958" s="12" t="s">
        <v>442</v>
      </c>
      <c r="D1958" s="12" t="s">
        <v>440</v>
      </c>
      <c r="E1958" s="12">
        <v>7</v>
      </c>
      <c r="F1958" s="37">
        <v>0.36944444444444402</v>
      </c>
      <c r="G1958" s="9">
        <v>28</v>
      </c>
      <c r="H1958" s="12" t="s">
        <v>274</v>
      </c>
      <c r="I1958" s="12" t="str">
        <f>VLOOKUP(H1958,'[1]Species List'!A$2:I$202,2,0)</f>
        <v>Princess Parrotfish</v>
      </c>
      <c r="J1958" s="38" t="str">
        <f>VLOOKUP(H1958,'Species List'!A$2:J$202,3,0)</f>
        <v>Scarus taeniopterus</v>
      </c>
      <c r="K1958" s="12" t="str">
        <f>VLOOKUP(H1958,'[1]Species List'!A$2:I$202,4,0)</f>
        <v>Scaridae</v>
      </c>
      <c r="L1958" s="38" t="str">
        <f>VLOOKUP(H1958,'Species List'!A$2:J$202,5,0)</f>
        <v>Herbivore</v>
      </c>
      <c r="M1958" s="60">
        <v>28</v>
      </c>
      <c r="N1958" s="60">
        <v>1</v>
      </c>
      <c r="O1958" s="60" t="s">
        <v>368</v>
      </c>
      <c r="P1958" s="44">
        <f>VLOOKUP(H1958,'Species List'!A$2:J$202,6,0)</f>
        <v>3.3500000000000002E-2</v>
      </c>
      <c r="Q1958" s="44">
        <f>VLOOKUP(H1958,'Species List'!A$2:J$202,7,0)</f>
        <v>2.7086000000000001</v>
      </c>
      <c r="R1958" s="44">
        <f>VLOOKUP(H1958,'Species List'!A$2:J$202,8,0)</f>
        <v>-3.2256999999999998</v>
      </c>
      <c r="S1958" s="44">
        <f>VLOOKUP(H1958,'Species List'!A$2:J$202,9,0)</f>
        <v>2.3852000000000002</v>
      </c>
      <c r="T1958" s="44">
        <f t="shared" si="209"/>
        <v>278.49477448169966</v>
      </c>
      <c r="U1958" s="88">
        <f t="shared" si="211"/>
        <v>408.56516613863522</v>
      </c>
      <c r="V1958" s="91">
        <f t="shared" si="212"/>
        <v>408.56516613863522</v>
      </c>
    </row>
    <row r="1959" spans="1:22" ht="16">
      <c r="A1959" s="35">
        <v>2019</v>
      </c>
      <c r="B1959" s="36">
        <v>43727</v>
      </c>
      <c r="C1959" s="12" t="s">
        <v>442</v>
      </c>
      <c r="D1959" s="12" t="s">
        <v>440</v>
      </c>
      <c r="E1959" s="12">
        <v>7</v>
      </c>
      <c r="F1959" s="37">
        <v>0.36944444444444402</v>
      </c>
      <c r="G1959" s="9">
        <v>28</v>
      </c>
      <c r="H1959" s="12" t="s">
        <v>280</v>
      </c>
      <c r="I1959" s="12" t="str">
        <f>VLOOKUP(H1959,'[1]Species List'!A$2:I$202,2,0)</f>
        <v>Redband Parrotfish</v>
      </c>
      <c r="J1959" s="38" t="str">
        <f>VLOOKUP(H1959,'Species List'!A$2:J$202,3,0)</f>
        <v>Sparisoma aurofrenatum</v>
      </c>
      <c r="K1959" s="12" t="str">
        <f>VLOOKUP(H1959,'[1]Species List'!A$2:I$202,4,0)</f>
        <v>Scaridae</v>
      </c>
      <c r="L1959" s="38" t="str">
        <f>VLOOKUP(H1959,'Species List'!A$2:J$202,5,0)</f>
        <v>Herbivore</v>
      </c>
      <c r="M1959" s="60">
        <v>23</v>
      </c>
      <c r="N1959" s="60">
        <v>1</v>
      </c>
      <c r="O1959" s="60" t="s">
        <v>368</v>
      </c>
      <c r="P1959" s="44">
        <f>VLOOKUP(H1959,'Species List'!A$2:J$202,6,0)</f>
        <v>1.072E-2</v>
      </c>
      <c r="Q1959" s="44">
        <f>VLOOKUP(H1959,'Species List'!A$2:J$202,7,0)</f>
        <v>3.12</v>
      </c>
      <c r="R1959" s="44">
        <f>VLOOKUP(H1959,'Species List'!A$2:J$202,8,0)</f>
        <v>-4.0781000000000001</v>
      </c>
      <c r="S1959" s="44">
        <f>VLOOKUP(H1959,'Species List'!A$2:J$202,9,0)</f>
        <v>2.7437999999999998</v>
      </c>
      <c r="T1959" s="44">
        <f t="shared" si="209"/>
        <v>190.0140145746447</v>
      </c>
      <c r="U1959" s="88">
        <f t="shared" si="211"/>
        <v>252.35321175413256</v>
      </c>
      <c r="V1959" s="91">
        <f t="shared" si="212"/>
        <v>252.35321175413256</v>
      </c>
    </row>
    <row r="1960" spans="1:22" ht="16">
      <c r="A1960" s="35">
        <v>2019</v>
      </c>
      <c r="B1960" s="36">
        <v>43727</v>
      </c>
      <c r="C1960" s="12" t="s">
        <v>442</v>
      </c>
      <c r="D1960" s="12" t="s">
        <v>440</v>
      </c>
      <c r="E1960" s="12">
        <v>7</v>
      </c>
      <c r="F1960" s="53">
        <v>0.36944444444444402</v>
      </c>
      <c r="G1960" s="9">
        <v>28</v>
      </c>
      <c r="H1960" s="12" t="s">
        <v>302</v>
      </c>
      <c r="I1960" s="12" t="str">
        <f>VLOOKUP(H1960,'[1]Species List'!A$2:I$202,2,0)</f>
        <v>Stoplight Parrotfish</v>
      </c>
      <c r="J1960" s="38" t="str">
        <f>VLOOKUP(H1960,'Species List'!A$2:J$202,3,0)</f>
        <v>Sparisoma viride</v>
      </c>
      <c r="K1960" s="12" t="str">
        <f>VLOOKUP(H1960,'[1]Species List'!A$2:I$202,4,0)</f>
        <v>Scaridae</v>
      </c>
      <c r="L1960" s="38" t="str">
        <f>VLOOKUP(H1960,'Species List'!A$2:J$202,5,0)</f>
        <v>Herbivore</v>
      </c>
      <c r="M1960" s="60">
        <v>20</v>
      </c>
      <c r="N1960" s="60">
        <v>1</v>
      </c>
      <c r="O1960" s="60" t="s">
        <v>368</v>
      </c>
      <c r="P1960" s="44">
        <f>VLOOKUP(H1960,'Species List'!A$2:J$202,6,0)</f>
        <v>1.38E-2</v>
      </c>
      <c r="Q1960" s="44">
        <f>VLOOKUP(H1960,'Species List'!A$2:J$202,7,0)</f>
        <v>3.04</v>
      </c>
      <c r="R1960" s="44">
        <f>VLOOKUP(H1960,'Species List'!A$2:J$202,8,0)</f>
        <v>-4.4317000000000002</v>
      </c>
      <c r="S1960" s="44">
        <f>VLOOKUP(H1960,'Species List'!A$2:J$202,9,0)</f>
        <v>2.9051</v>
      </c>
      <c r="T1960" s="44">
        <f t="shared" si="209"/>
        <v>124.45440510662077</v>
      </c>
      <c r="U1960" s="88">
        <f t="shared" si="211"/>
        <v>179.06975540636282</v>
      </c>
      <c r="V1960" s="91">
        <f t="shared" si="212"/>
        <v>179.06975540636282</v>
      </c>
    </row>
    <row r="1961" spans="1:22" ht="16">
      <c r="A1961" s="35">
        <v>2019</v>
      </c>
      <c r="B1961" s="36">
        <v>43727</v>
      </c>
      <c r="C1961" s="12" t="s">
        <v>442</v>
      </c>
      <c r="D1961" s="12" t="s">
        <v>440</v>
      </c>
      <c r="E1961" s="12">
        <v>7</v>
      </c>
      <c r="F1961" s="37">
        <v>0.36944444444444402</v>
      </c>
      <c r="G1961" s="9">
        <v>28</v>
      </c>
      <c r="H1961" s="12" t="s">
        <v>237</v>
      </c>
      <c r="I1961" s="12" t="str">
        <f>VLOOKUP(H1961,'[1]Species List'!A$2:I$202,2,0)</f>
        <v>Blue Tang</v>
      </c>
      <c r="J1961" s="38" t="str">
        <f>VLOOKUP(H1961,'Species List'!A$2:J$202,3,0)</f>
        <v>Acanthurus coeruleus</v>
      </c>
      <c r="K1961" s="12" t="str">
        <f>VLOOKUP(H1961,'[1]Species List'!A$2:I$202,4,0)</f>
        <v>Acanthuridae</v>
      </c>
      <c r="L1961" s="38" t="str">
        <f>VLOOKUP(H1961,'Species List'!A$2:J$202,5,0)</f>
        <v>Herbivore</v>
      </c>
      <c r="M1961" s="60">
        <v>17</v>
      </c>
      <c r="N1961" s="60">
        <v>3</v>
      </c>
      <c r="O1961" s="60"/>
      <c r="P1961" s="44">
        <f>VLOOKUP(H1961,'Species List'!A$2:J$202,6,0)</f>
        <v>2.512E-2</v>
      </c>
      <c r="Q1961" s="44">
        <f>VLOOKUP(H1961,'Species List'!A$2:J$202,7,0)</f>
        <v>2.96</v>
      </c>
      <c r="R1961" s="44">
        <f>VLOOKUP(H1961,'Species List'!A$2:J$202,8,0)</f>
        <v>-2.8241999999999998</v>
      </c>
      <c r="S1961" s="44">
        <f>VLOOKUP(H1961,'Species List'!A$2:J$202,9,0)</f>
        <v>2.2637999999999998</v>
      </c>
      <c r="T1961" s="44">
        <f t="shared" si="209"/>
        <v>110.19158812752735</v>
      </c>
      <c r="U1961" s="88">
        <f t="shared" si="211"/>
        <v>167.91529942216221</v>
      </c>
      <c r="V1961" s="91">
        <f t="shared" si="212"/>
        <v>503.74589826648662</v>
      </c>
    </row>
    <row r="1962" spans="1:22" ht="16">
      <c r="A1962" s="35">
        <v>2019</v>
      </c>
      <c r="B1962" s="36">
        <v>43727</v>
      </c>
      <c r="C1962" s="12" t="s">
        <v>442</v>
      </c>
      <c r="D1962" s="12" t="s">
        <v>440</v>
      </c>
      <c r="E1962" s="12">
        <v>7</v>
      </c>
      <c r="F1962" s="37">
        <v>0.36944444444444402</v>
      </c>
      <c r="G1962" s="9">
        <v>28</v>
      </c>
      <c r="H1962" s="12" t="s">
        <v>274</v>
      </c>
      <c r="I1962" s="12" t="str">
        <f>VLOOKUP(H1962,'[1]Species List'!A$2:I$202,2,0)</f>
        <v>Princess Parrotfish</v>
      </c>
      <c r="J1962" s="38" t="str">
        <f>VLOOKUP(H1962,'Species List'!A$2:J$202,3,0)</f>
        <v>Scarus taeniopterus</v>
      </c>
      <c r="K1962" s="12" t="str">
        <f>VLOOKUP(H1962,'[1]Species List'!A$2:I$202,4,0)</f>
        <v>Scaridae</v>
      </c>
      <c r="L1962" s="38" t="str">
        <f>VLOOKUP(H1962,'Species List'!A$2:J$202,5,0)</f>
        <v>Herbivore</v>
      </c>
      <c r="M1962" s="60">
        <v>35</v>
      </c>
      <c r="N1962" s="60">
        <v>1</v>
      </c>
      <c r="O1962" s="60" t="s">
        <v>369</v>
      </c>
      <c r="P1962" s="44">
        <f>VLOOKUP(H1962,'Species List'!A$2:J$202,6,0)</f>
        <v>3.3500000000000002E-2</v>
      </c>
      <c r="Q1962" s="44">
        <f>VLOOKUP(H1962,'Species List'!A$2:J$202,7,0)</f>
        <v>2.7086000000000001</v>
      </c>
      <c r="R1962" s="44">
        <f>VLOOKUP(H1962,'Species List'!A$2:J$202,8,0)</f>
        <v>-3.2256999999999998</v>
      </c>
      <c r="S1962" s="44">
        <f>VLOOKUP(H1962,'Species List'!A$2:J$202,9,0)</f>
        <v>2.3852000000000002</v>
      </c>
      <c r="T1962" s="44">
        <f t="shared" si="209"/>
        <v>509.69164193306045</v>
      </c>
      <c r="U1962" s="88">
        <f t="shared" si="211"/>
        <v>695.68253305220139</v>
      </c>
      <c r="V1962" s="91">
        <f t="shared" si="212"/>
        <v>695.68253305220139</v>
      </c>
    </row>
    <row r="1963" spans="1:22" ht="16">
      <c r="A1963" s="35">
        <v>2019</v>
      </c>
      <c r="B1963" s="36">
        <v>43727</v>
      </c>
      <c r="C1963" s="12" t="s">
        <v>442</v>
      </c>
      <c r="D1963" s="12" t="s">
        <v>440</v>
      </c>
      <c r="E1963" s="12">
        <v>7</v>
      </c>
      <c r="F1963" s="37">
        <v>0.36944444444444402</v>
      </c>
      <c r="G1963" s="9">
        <v>28</v>
      </c>
      <c r="H1963" s="12" t="s">
        <v>274</v>
      </c>
      <c r="I1963" s="12" t="str">
        <f>VLOOKUP(H1963,'[1]Species List'!A$2:I$202,2,0)</f>
        <v>Princess Parrotfish</v>
      </c>
      <c r="J1963" s="38" t="str">
        <f>VLOOKUP(H1963,'Species List'!A$2:J$202,3,0)</f>
        <v>Scarus taeniopterus</v>
      </c>
      <c r="K1963" s="12" t="str">
        <f>VLOOKUP(H1963,'[1]Species List'!A$2:I$202,4,0)</f>
        <v>Scaridae</v>
      </c>
      <c r="L1963" s="38" t="str">
        <f>VLOOKUP(H1963,'Species List'!A$2:J$202,5,0)</f>
        <v>Herbivore</v>
      </c>
      <c r="M1963" s="60">
        <v>20</v>
      </c>
      <c r="N1963" s="60">
        <v>4</v>
      </c>
      <c r="O1963" s="60" t="s">
        <v>368</v>
      </c>
      <c r="P1963" s="44">
        <f>VLOOKUP(H1963,'Species List'!A$2:J$202,6,0)</f>
        <v>3.3500000000000002E-2</v>
      </c>
      <c r="Q1963" s="44">
        <f>VLOOKUP(H1963,'Species List'!A$2:J$202,7,0)</f>
        <v>2.7086000000000001</v>
      </c>
      <c r="R1963" s="44">
        <f>VLOOKUP(H1963,'Species List'!A$2:J$202,8,0)</f>
        <v>-3.2256999999999998</v>
      </c>
      <c r="S1963" s="44">
        <f>VLOOKUP(H1963,'Species List'!A$2:J$202,9,0)</f>
        <v>2.3852000000000002</v>
      </c>
      <c r="T1963" s="44">
        <f t="shared" si="209"/>
        <v>111.94756544450011</v>
      </c>
      <c r="U1963" s="88">
        <f t="shared" si="211"/>
        <v>183.11197449783583</v>
      </c>
      <c r="V1963" s="91">
        <f t="shared" si="212"/>
        <v>732.44789799134332</v>
      </c>
    </row>
    <row r="1964" spans="1:22" ht="16">
      <c r="A1964" s="35">
        <v>2019</v>
      </c>
      <c r="B1964" s="36">
        <v>43727</v>
      </c>
      <c r="C1964" s="12" t="s">
        <v>442</v>
      </c>
      <c r="D1964" s="12" t="s">
        <v>440</v>
      </c>
      <c r="E1964" s="12">
        <v>7</v>
      </c>
      <c r="F1964" s="53">
        <v>0.36944444444444402</v>
      </c>
      <c r="G1964" s="9">
        <v>28</v>
      </c>
      <c r="H1964" s="12" t="s">
        <v>302</v>
      </c>
      <c r="I1964" s="12" t="str">
        <f>VLOOKUP(H1964,'[1]Species List'!A$2:I$202,2,0)</f>
        <v>Stoplight Parrotfish</v>
      </c>
      <c r="J1964" s="38" t="str">
        <f>VLOOKUP(H1964,'Species List'!A$2:J$202,3,0)</f>
        <v>Sparisoma viride</v>
      </c>
      <c r="K1964" s="12" t="str">
        <f>VLOOKUP(H1964,'[1]Species List'!A$2:I$202,4,0)</f>
        <v>Scaridae</v>
      </c>
      <c r="L1964" s="38" t="str">
        <f>VLOOKUP(H1964,'Species List'!A$2:J$202,5,0)</f>
        <v>Herbivore</v>
      </c>
      <c r="M1964" s="60">
        <v>37</v>
      </c>
      <c r="N1964" s="60">
        <v>1</v>
      </c>
      <c r="O1964" s="60" t="s">
        <v>369</v>
      </c>
      <c r="P1964" s="44">
        <f>VLOOKUP(H1964,'Species List'!A$2:J$202,6,0)</f>
        <v>1.38E-2</v>
      </c>
      <c r="Q1964" s="44">
        <f>VLOOKUP(H1964,'Species List'!A$2:J$202,7,0)</f>
        <v>3.04</v>
      </c>
      <c r="R1964" s="44">
        <f>VLOOKUP(H1964,'Species List'!A$2:J$202,8,0)</f>
        <v>-4.4317000000000002</v>
      </c>
      <c r="S1964" s="44">
        <f>VLOOKUP(H1964,'Species List'!A$2:J$202,9,0)</f>
        <v>2.9051</v>
      </c>
      <c r="T1964" s="44">
        <f t="shared" si="209"/>
        <v>807.62978579086393</v>
      </c>
      <c r="U1964" s="88">
        <f t="shared" si="211"/>
        <v>1069.5050229565832</v>
      </c>
      <c r="V1964" s="91">
        <f t="shared" si="212"/>
        <v>1069.5050229565832</v>
      </c>
    </row>
    <row r="1965" spans="1:22" ht="16">
      <c r="A1965" s="35">
        <v>2019</v>
      </c>
      <c r="B1965" s="36">
        <v>43727</v>
      </c>
      <c r="C1965" s="12" t="s">
        <v>442</v>
      </c>
      <c r="D1965" s="12" t="s">
        <v>440</v>
      </c>
      <c r="E1965" s="12">
        <v>7</v>
      </c>
      <c r="F1965" s="37">
        <v>0.36944444444444402</v>
      </c>
      <c r="G1965" s="9">
        <v>28</v>
      </c>
      <c r="H1965" s="12" t="s">
        <v>302</v>
      </c>
      <c r="I1965" s="12" t="str">
        <f>VLOOKUP(H1965,'[1]Species List'!A$2:I$202,2,0)</f>
        <v>Stoplight Parrotfish</v>
      </c>
      <c r="J1965" s="38" t="str">
        <f>VLOOKUP(H1965,'Species List'!A$2:J$202,3,0)</f>
        <v>Sparisoma viride</v>
      </c>
      <c r="K1965" s="12" t="str">
        <f>VLOOKUP(H1965,'[1]Species List'!A$2:I$202,4,0)</f>
        <v>Scaridae</v>
      </c>
      <c r="L1965" s="38" t="str">
        <f>VLOOKUP(H1965,'Species List'!A$2:J$202,5,0)</f>
        <v>Herbivore</v>
      </c>
      <c r="M1965" s="60">
        <v>11</v>
      </c>
      <c r="N1965" s="60">
        <v>2</v>
      </c>
      <c r="O1965" s="60" t="s">
        <v>375</v>
      </c>
      <c r="P1965" s="44">
        <f>VLOOKUP(H1965,'Species List'!A$2:J$202,6,0)</f>
        <v>1.38E-2</v>
      </c>
      <c r="Q1965" s="44">
        <f>VLOOKUP(H1965,'Species List'!A$2:J$202,7,0)</f>
        <v>3.04</v>
      </c>
      <c r="R1965" s="44">
        <f>VLOOKUP(H1965,'Species List'!A$2:J$202,8,0)</f>
        <v>-4.4317000000000002</v>
      </c>
      <c r="S1965" s="44">
        <f>VLOOKUP(H1965,'Species List'!A$2:J$202,9,0)</f>
        <v>2.9051</v>
      </c>
      <c r="T1965" s="44">
        <f t="shared" si="209"/>
        <v>20.216820228321584</v>
      </c>
      <c r="U1965" s="88">
        <f t="shared" si="211"/>
        <v>31.531881781840099</v>
      </c>
      <c r="V1965" s="91">
        <f t="shared" si="212"/>
        <v>63.063763563680197</v>
      </c>
    </row>
    <row r="1966" spans="1:22" ht="16">
      <c r="A1966" s="35">
        <v>2019</v>
      </c>
      <c r="B1966" s="36">
        <v>43727</v>
      </c>
      <c r="C1966" s="12" t="s">
        <v>442</v>
      </c>
      <c r="D1966" s="12" t="s">
        <v>440</v>
      </c>
      <c r="E1966" s="12">
        <v>7</v>
      </c>
      <c r="F1966" s="37">
        <v>0.36944444444444402</v>
      </c>
      <c r="G1966" s="9">
        <v>28</v>
      </c>
      <c r="H1966" s="12" t="s">
        <v>282</v>
      </c>
      <c r="I1966" s="12" t="str">
        <f>VLOOKUP(H1966,'[1]Species List'!A$2:I$202,2,0)</f>
        <v>Rock Beauty</v>
      </c>
      <c r="J1966" s="38" t="str">
        <f>VLOOKUP(H1966,'Species List'!A$2:J$202,3,0)</f>
        <v>Holacanthus tricolour</v>
      </c>
      <c r="K1966" s="12" t="str">
        <f>VLOOKUP(H1966,'[1]Species List'!A$2:I$202,4,0)</f>
        <v>Pomacanthidae</v>
      </c>
      <c r="L1966" s="38" t="str">
        <f>VLOOKUP(H1966,'Species List'!A$2:J$202,5,0)</f>
        <v>Omnivore</v>
      </c>
      <c r="M1966" s="60">
        <v>25</v>
      </c>
      <c r="N1966" s="60">
        <v>2</v>
      </c>
      <c r="O1966" s="60"/>
      <c r="P1966" s="44">
        <f>VLOOKUP(H1966,'Species List'!A$2:J$202,6,0)</f>
        <v>3.388E-2</v>
      </c>
      <c r="Q1966" s="44">
        <f>VLOOKUP(H1966,'Species List'!A$2:J$202,7,0)</f>
        <v>2.91</v>
      </c>
      <c r="R1966" s="44" t="str">
        <f>VLOOKUP(H1966,'Species List'!A$2:J$202,8,0)</f>
        <v>NA</v>
      </c>
      <c r="S1966" s="44" t="str">
        <f>VLOOKUP(H1966,'Species List'!A$2:J$202,9,0)</f>
        <v>NA</v>
      </c>
      <c r="T1966" s="44">
        <f t="shared" si="209"/>
        <v>396.23134339498114</v>
      </c>
      <c r="U1966" s="87" t="s">
        <v>450</v>
      </c>
      <c r="V1966" s="91">
        <f t="shared" ref="V1966:V1984" si="213">N1966*T1966</f>
        <v>792.46268678996228</v>
      </c>
    </row>
    <row r="1967" spans="1:22" ht="16">
      <c r="A1967" s="35">
        <v>2019</v>
      </c>
      <c r="B1967" s="36">
        <v>43727</v>
      </c>
      <c r="C1967" s="12" t="s">
        <v>442</v>
      </c>
      <c r="D1967" s="12" t="s">
        <v>440</v>
      </c>
      <c r="E1967" s="12">
        <v>7</v>
      </c>
      <c r="F1967" s="53">
        <v>0.36944444444444402</v>
      </c>
      <c r="G1967" s="9">
        <v>28</v>
      </c>
      <c r="H1967" s="12" t="s">
        <v>293</v>
      </c>
      <c r="I1967" s="12" t="str">
        <f>VLOOKUP(H1967,'[1]Species List'!A$2:I$202,2,0)</f>
        <v>Smooth Trunkfish</v>
      </c>
      <c r="J1967" s="38" t="str">
        <f>VLOOKUP(H1967,'Species List'!A$2:J$202,3,0)</f>
        <v>Lactophyrs triqueter</v>
      </c>
      <c r="K1967" s="12" t="str">
        <f>VLOOKUP(H1967,'[1]Species List'!A$2:I$202,4,0)</f>
        <v>Ostraciidae</v>
      </c>
      <c r="L1967" s="38" t="str">
        <f>VLOOKUP(H1967,'Species List'!A$2:J$202,5,0)</f>
        <v>Omnivore</v>
      </c>
      <c r="M1967" s="60">
        <v>13</v>
      </c>
      <c r="N1967" s="60">
        <v>1</v>
      </c>
      <c r="O1967" s="60"/>
      <c r="P1967" s="44">
        <f>VLOOKUP(H1967,'Species List'!A$2:J$202,6,0)</f>
        <v>4.8980000000000003E-2</v>
      </c>
      <c r="Q1967" s="44">
        <f>VLOOKUP(H1967,'Species List'!A$2:J$202,7,0)</f>
        <v>2.78</v>
      </c>
      <c r="R1967" s="44" t="str">
        <f>VLOOKUP(H1967,'Species List'!A$2:J$202,8,0)</f>
        <v>NA</v>
      </c>
      <c r="S1967" s="44" t="str">
        <f>VLOOKUP(H1967,'Species List'!A$2:J$202,9,0)</f>
        <v>NA</v>
      </c>
      <c r="T1967" s="44">
        <f t="shared" si="209"/>
        <v>61.204210506953558</v>
      </c>
      <c r="U1967" s="87" t="s">
        <v>450</v>
      </c>
      <c r="V1967" s="91">
        <f t="shared" si="213"/>
        <v>61.204210506953558</v>
      </c>
    </row>
    <row r="1968" spans="1:22" ht="16">
      <c r="A1968" s="35">
        <v>2019</v>
      </c>
      <c r="B1968" s="36">
        <v>43727</v>
      </c>
      <c r="C1968" s="12" t="s">
        <v>442</v>
      </c>
      <c r="D1968" s="12" t="s">
        <v>440</v>
      </c>
      <c r="E1968" s="12">
        <v>7</v>
      </c>
      <c r="F1968" s="37">
        <v>0.36944444444444402</v>
      </c>
      <c r="G1968" s="9">
        <v>28</v>
      </c>
      <c r="H1968" s="12" t="s">
        <v>231</v>
      </c>
      <c r="I1968" s="12" t="str">
        <f>VLOOKUP(H1968,'[1]Species List'!A$2:I$202,2,0)</f>
        <v>Black Durgon</v>
      </c>
      <c r="J1968" s="38" t="str">
        <f>VLOOKUP(H1968,'Species List'!A$2:J$202,3,0)</f>
        <v>Melichthys niger</v>
      </c>
      <c r="K1968" s="12" t="str">
        <f>VLOOKUP(H1968,'[1]Species List'!A$2:I$202,4,0)</f>
        <v>Balistidae</v>
      </c>
      <c r="L1968" s="38" t="str">
        <f>VLOOKUP(H1968,'Species List'!A$2:J$202,5,0)</f>
        <v>Omnivore</v>
      </c>
      <c r="M1968" s="60">
        <v>27</v>
      </c>
      <c r="N1968" s="60">
        <v>12</v>
      </c>
      <c r="O1968" s="60"/>
      <c r="P1968" s="44">
        <f>VLOOKUP(H1968,'Species List'!A$2:J$202,6,0)</f>
        <v>2.3439999999999999E-2</v>
      </c>
      <c r="Q1968" s="44">
        <f>VLOOKUP(H1968,'Species List'!A$2:J$202,7,0)</f>
        <v>2.95</v>
      </c>
      <c r="R1968" s="44" t="str">
        <f>VLOOKUP(H1968,'Species List'!A$2:J$202,8,0)</f>
        <v>NA</v>
      </c>
      <c r="S1968" s="44" t="str">
        <f>VLOOKUP(H1968,'Species List'!A$2:J$202,9,0)</f>
        <v>NA</v>
      </c>
      <c r="T1968" s="44">
        <f t="shared" si="209"/>
        <v>391.27374904217299</v>
      </c>
      <c r="U1968" s="87" t="s">
        <v>450</v>
      </c>
      <c r="V1968" s="91">
        <f t="shared" si="213"/>
        <v>4695.2849885060759</v>
      </c>
    </row>
    <row r="1969" spans="1:22" ht="16">
      <c r="A1969" s="35">
        <v>2019</v>
      </c>
      <c r="B1969" s="36">
        <v>43727</v>
      </c>
      <c r="C1969" s="12" t="s">
        <v>442</v>
      </c>
      <c r="D1969" s="12" t="s">
        <v>440</v>
      </c>
      <c r="E1969" s="12">
        <v>7</v>
      </c>
      <c r="F1969" s="37">
        <v>0.36944444444444402</v>
      </c>
      <c r="G1969" s="9">
        <v>28</v>
      </c>
      <c r="H1969" s="12" t="s">
        <v>378</v>
      </c>
      <c r="I1969" s="12" t="s">
        <v>127</v>
      </c>
      <c r="J1969" s="38" t="str">
        <f>VLOOKUP(H1969,'Species List'!A$2:J$202,3,0)</f>
        <v>Cantherhines pullus</v>
      </c>
      <c r="K1969" s="12" t="str">
        <f>VLOOKUP(H1969,'[1]Species List'!A$2:I$202,4,0)</f>
        <v>Monacanthidae</v>
      </c>
      <c r="L1969" s="38" t="str">
        <f>VLOOKUP(H1969,'Species List'!A$2:J$202,5,0)</f>
        <v>Omnivore</v>
      </c>
      <c r="M1969" s="60">
        <v>23</v>
      </c>
      <c r="N1969" s="60">
        <v>1</v>
      </c>
      <c r="O1969" s="60"/>
      <c r="P1969" s="44">
        <f>VLOOKUP(H1969,'Species List'!A$2:J$202,6,0)</f>
        <v>2.291E-2</v>
      </c>
      <c r="Q1969" s="44">
        <f>VLOOKUP(H1969,'Species List'!A$2:J$202,7,0)</f>
        <v>2.87</v>
      </c>
      <c r="R1969" s="44" t="str">
        <f>VLOOKUP(H1969,'Species List'!A$2:J$202,8,0)</f>
        <v>NA</v>
      </c>
      <c r="S1969" s="44" t="str">
        <f>VLOOKUP(H1969,'Species List'!A$2:J$202,9,0)</f>
        <v>NA</v>
      </c>
      <c r="T1969" s="44">
        <f t="shared" si="209"/>
        <v>185.43169944789517</v>
      </c>
      <c r="U1969" s="87" t="s">
        <v>450</v>
      </c>
      <c r="V1969" s="91">
        <f t="shared" si="213"/>
        <v>185.43169944789517</v>
      </c>
    </row>
    <row r="1970" spans="1:22" ht="16">
      <c r="A1970" s="35">
        <v>2019</v>
      </c>
      <c r="B1970" s="36">
        <v>43727</v>
      </c>
      <c r="C1970" s="12" t="s">
        <v>442</v>
      </c>
      <c r="D1970" s="12" t="s">
        <v>440</v>
      </c>
      <c r="E1970" s="12">
        <v>7</v>
      </c>
      <c r="F1970" s="53">
        <v>0.36944444444444402</v>
      </c>
      <c r="G1970" s="9">
        <v>28</v>
      </c>
      <c r="H1970" s="12" t="s">
        <v>242</v>
      </c>
      <c r="I1970" s="12" t="str">
        <f>VLOOKUP(H1970,'[1]Species List'!A$2:I$202,2,0)</f>
        <v xml:space="preserve">Sharp-nose puffer </v>
      </c>
      <c r="J1970" s="38" t="str">
        <f>VLOOKUP(H1970,'Species List'!A$2:J$202,3,0)</f>
        <v>Canthigaster rostrata</v>
      </c>
      <c r="K1970" s="12" t="str">
        <f>VLOOKUP(H1970,'[1]Species List'!A$2:I$202,4,0)</f>
        <v>Tetraodontidae</v>
      </c>
      <c r="L1970" s="38" t="str">
        <f>VLOOKUP(H1970,'Species List'!A$2:J$202,5,0)</f>
        <v>Omnivore</v>
      </c>
      <c r="M1970" s="60">
        <v>5</v>
      </c>
      <c r="N1970" s="60">
        <v>2</v>
      </c>
      <c r="O1970" s="60"/>
      <c r="P1970" s="44">
        <f>VLOOKUP(H1970,'Species List'!A$2:J$202,6,0)</f>
        <v>2.239E-2</v>
      </c>
      <c r="Q1970" s="44">
        <f>VLOOKUP(H1970,'Species List'!A$2:J$202,7,0)</f>
        <v>2.96</v>
      </c>
      <c r="R1970" s="44" t="str">
        <f>VLOOKUP(H1970,'Species List'!A$2:J$202,8,0)</f>
        <v>NA</v>
      </c>
      <c r="S1970" s="44" t="str">
        <f>VLOOKUP(H1970,'Species List'!A$2:J$202,9,0)</f>
        <v>NA</v>
      </c>
      <c r="T1970" s="44">
        <f t="shared" si="209"/>
        <v>2.6242506075131411</v>
      </c>
      <c r="U1970" s="87" t="s">
        <v>450</v>
      </c>
      <c r="V1970" s="91">
        <f t="shared" si="213"/>
        <v>5.2485012150262822</v>
      </c>
    </row>
    <row r="1971" spans="1:22" ht="16">
      <c r="A1971" s="35">
        <v>2019</v>
      </c>
      <c r="B1971" s="36">
        <v>43727</v>
      </c>
      <c r="C1971" s="12" t="s">
        <v>442</v>
      </c>
      <c r="D1971" s="12" t="s">
        <v>440</v>
      </c>
      <c r="E1971" s="12">
        <v>7</v>
      </c>
      <c r="F1971" s="53">
        <v>0.36944444444444402</v>
      </c>
      <c r="G1971" s="9">
        <v>28</v>
      </c>
      <c r="H1971" s="12" t="s">
        <v>247</v>
      </c>
      <c r="I1971" s="12" t="str">
        <f>VLOOKUP(H1971,'[1]Species List'!A$2:I$202,2,0)</f>
        <v>Creole Wrasse</v>
      </c>
      <c r="J1971" s="38" t="str">
        <f>VLOOKUP(H1971,'Species List'!A$2:J$202,3,0)</f>
        <v>Clepticus parrae</v>
      </c>
      <c r="K1971" s="12" t="str">
        <f>VLOOKUP(H1971,'[1]Species List'!A$2:I$202,4,0)</f>
        <v>Labridae</v>
      </c>
      <c r="L1971" s="38" t="str">
        <f>VLOOKUP(H1971,'Species List'!A$2:J$202,5,0)</f>
        <v>Planktivore</v>
      </c>
      <c r="M1971" s="60">
        <v>15</v>
      </c>
      <c r="N1971" s="60">
        <v>2</v>
      </c>
      <c r="O1971" s="60"/>
      <c r="P1971" s="44">
        <f>VLOOKUP(H1971,'Species List'!A$2:J$202,6,0)</f>
        <v>9.5499999999999995E-3</v>
      </c>
      <c r="Q1971" s="44">
        <f>VLOOKUP(H1971,'Species List'!A$2:J$202,7,0)</f>
        <v>3.05</v>
      </c>
      <c r="R1971" s="44" t="str">
        <f>VLOOKUP(H1971,'Species List'!A$2:J$202,8,0)</f>
        <v>NA</v>
      </c>
      <c r="S1971" s="44" t="str">
        <f>VLOOKUP(H1971,'Species List'!A$2:J$202,9,0)</f>
        <v>NA</v>
      </c>
      <c r="T1971" s="44">
        <f t="shared" si="209"/>
        <v>36.904702755418647</v>
      </c>
      <c r="U1971" s="87" t="s">
        <v>450</v>
      </c>
      <c r="V1971" s="91">
        <f t="shared" si="213"/>
        <v>73.809405510837294</v>
      </c>
    </row>
    <row r="1972" spans="1:22" ht="16">
      <c r="A1972" s="35">
        <v>2019</v>
      </c>
      <c r="B1972" s="36">
        <v>43727</v>
      </c>
      <c r="C1972" s="12" t="s">
        <v>442</v>
      </c>
      <c r="D1972" s="12" t="s">
        <v>440</v>
      </c>
      <c r="E1972" s="12">
        <v>8</v>
      </c>
      <c r="F1972" s="53">
        <v>0.36944444444444402</v>
      </c>
      <c r="G1972" s="9">
        <v>28</v>
      </c>
      <c r="H1972" s="12" t="s">
        <v>233</v>
      </c>
      <c r="I1972" s="12" t="str">
        <f>VLOOKUP(H1972,'[1]Species List'!A$2:I$202,2,0)</f>
        <v>Blackbar soldierfish</v>
      </c>
      <c r="J1972" s="38" t="str">
        <f>VLOOKUP(H1972,'Species List'!A$2:J$202,3,0)</f>
        <v xml:space="preserve">Myripristis jacobus </v>
      </c>
      <c r="K1972" s="12" t="str">
        <f>VLOOKUP(H1972,'[1]Species List'!A$2:I$202,4,0)</f>
        <v>Holocentridae</v>
      </c>
      <c r="L1972" s="38" t="str">
        <f>VLOOKUP(H1972,'Species List'!A$2:J$202,5,0)</f>
        <v>Carnivore</v>
      </c>
      <c r="M1972" s="60">
        <v>20</v>
      </c>
      <c r="N1972" s="60">
        <v>1</v>
      </c>
      <c r="O1972" s="60"/>
      <c r="P1972" s="44">
        <f>VLOOKUP(H1972,'Species List'!A$2:J$202,6,0)</f>
        <v>1.2019999999999999E-2</v>
      </c>
      <c r="Q1972" s="44">
        <f>VLOOKUP(H1972,'Species List'!A$2:J$202,7,0)</f>
        <v>3.06</v>
      </c>
      <c r="R1972" s="44" t="str">
        <f>VLOOKUP(H1972,'Species List'!A$2:J$202,8,0)</f>
        <v>NA</v>
      </c>
      <c r="S1972" s="44" t="str">
        <f>VLOOKUP(H1972,'Species List'!A$2:J$202,9,0)</f>
        <v>NA</v>
      </c>
      <c r="T1972" s="44">
        <f t="shared" si="209"/>
        <v>115.09494623941403</v>
      </c>
      <c r="U1972" s="87" t="s">
        <v>450</v>
      </c>
      <c r="V1972" s="91">
        <f t="shared" si="213"/>
        <v>115.09494623941403</v>
      </c>
    </row>
    <row r="1973" spans="1:22" ht="16">
      <c r="A1973" s="35">
        <v>2019</v>
      </c>
      <c r="B1973" s="36">
        <v>43727</v>
      </c>
      <c r="C1973" s="12" t="s">
        <v>442</v>
      </c>
      <c r="D1973" s="12" t="s">
        <v>440</v>
      </c>
      <c r="E1973" s="12">
        <v>8</v>
      </c>
      <c r="F1973" s="53">
        <v>0.36944444444444402</v>
      </c>
      <c r="G1973" s="9">
        <v>28</v>
      </c>
      <c r="H1973" s="12" t="s">
        <v>256</v>
      </c>
      <c r="I1973" s="12" t="str">
        <f>VLOOKUP(H1973,'[1]Species List'!A$2:I$202,2,0)</f>
        <v>Graysby</v>
      </c>
      <c r="J1973" s="38" t="str">
        <f>VLOOKUP(H1973,'Species List'!A$2:J$202,3,0)</f>
        <v>Cephalopholis cruentata</v>
      </c>
      <c r="K1973" s="12" t="str">
        <f>VLOOKUP(H1973,'[1]Species List'!A$2:I$202,4,0)</f>
        <v>Serranidae</v>
      </c>
      <c r="L1973" s="38" t="str">
        <f>VLOOKUP(H1973,'Species List'!A$2:J$202,5,0)</f>
        <v>Carnivore</v>
      </c>
      <c r="M1973" s="60">
        <v>26</v>
      </c>
      <c r="N1973" s="60">
        <v>1</v>
      </c>
      <c r="O1973" s="60"/>
      <c r="P1973" s="44">
        <f>VLOOKUP(H1973,'Species List'!A$2:J$202,6,0)</f>
        <v>1.1220000000000001E-2</v>
      </c>
      <c r="Q1973" s="44">
        <f>VLOOKUP(H1973,'Species List'!A$2:J$202,7,0)</f>
        <v>3.07</v>
      </c>
      <c r="R1973" s="44" t="str">
        <f>VLOOKUP(H1973,'Species List'!A$2:J$202,8,0)</f>
        <v>NA</v>
      </c>
      <c r="S1973" s="44" t="str">
        <f>VLOOKUP(H1973,'Species List'!A$2:J$202,9,0)</f>
        <v>NA</v>
      </c>
      <c r="T1973" s="44">
        <f t="shared" si="209"/>
        <v>247.71997938189452</v>
      </c>
      <c r="U1973" s="87" t="s">
        <v>450</v>
      </c>
      <c r="V1973" s="91">
        <f t="shared" si="213"/>
        <v>247.71997938189452</v>
      </c>
    </row>
    <row r="1974" spans="1:22" ht="16">
      <c r="A1974" s="35">
        <v>2019</v>
      </c>
      <c r="B1974" s="36">
        <v>43727</v>
      </c>
      <c r="C1974" s="12" t="s">
        <v>442</v>
      </c>
      <c r="D1974" s="12" t="s">
        <v>440</v>
      </c>
      <c r="E1974" s="12">
        <v>8</v>
      </c>
      <c r="F1974" s="37">
        <v>0.36944444444444402</v>
      </c>
      <c r="G1974" s="9">
        <v>28</v>
      </c>
      <c r="H1974" s="12" t="s">
        <v>233</v>
      </c>
      <c r="I1974" s="12" t="str">
        <f>VLOOKUP(H1974,'[1]Species List'!A$2:I$202,2,0)</f>
        <v>Blackbar soldierfish</v>
      </c>
      <c r="J1974" s="38" t="str">
        <f>VLOOKUP(H1974,'Species List'!A$2:J$202,3,0)</f>
        <v xml:space="preserve">Myripristis jacobus </v>
      </c>
      <c r="K1974" s="12" t="str">
        <f>VLOOKUP(H1974,'[1]Species List'!A$2:I$202,4,0)</f>
        <v>Holocentridae</v>
      </c>
      <c r="L1974" s="38" t="str">
        <f>VLOOKUP(H1974,'Species List'!A$2:J$202,5,0)</f>
        <v>Carnivore</v>
      </c>
      <c r="M1974" s="60">
        <v>15</v>
      </c>
      <c r="N1974" s="60">
        <v>1</v>
      </c>
      <c r="O1974" s="60"/>
      <c r="P1974" s="44">
        <f>VLOOKUP(H1974,'Species List'!A$2:J$202,6,0)</f>
        <v>1.2019999999999999E-2</v>
      </c>
      <c r="Q1974" s="44">
        <f>VLOOKUP(H1974,'Species List'!A$2:J$202,7,0)</f>
        <v>3.06</v>
      </c>
      <c r="R1974" s="44" t="str">
        <f>VLOOKUP(H1974,'Species List'!A$2:J$202,8,0)</f>
        <v>NA</v>
      </c>
      <c r="S1974" s="44" t="str">
        <f>VLOOKUP(H1974,'Species List'!A$2:J$202,9,0)</f>
        <v>NA</v>
      </c>
      <c r="T1974" s="44">
        <f t="shared" si="209"/>
        <v>47.724756406775086</v>
      </c>
      <c r="U1974" s="87" t="s">
        <v>450</v>
      </c>
      <c r="V1974" s="91">
        <f t="shared" si="213"/>
        <v>47.724756406775086</v>
      </c>
    </row>
    <row r="1975" spans="1:22" ht="16">
      <c r="A1975" s="35">
        <v>2019</v>
      </c>
      <c r="B1975" s="36">
        <v>43727</v>
      </c>
      <c r="C1975" s="12" t="s">
        <v>442</v>
      </c>
      <c r="D1975" s="12" t="s">
        <v>440</v>
      </c>
      <c r="E1975" s="12">
        <v>8</v>
      </c>
      <c r="F1975" s="37">
        <v>0.36944444444444402</v>
      </c>
      <c r="G1975" s="9">
        <v>28</v>
      </c>
      <c r="H1975" s="12" t="s">
        <v>286</v>
      </c>
      <c r="I1975" s="12" t="str">
        <f>VLOOKUP(H1975,'[1]Species List'!A$2:I$202,2,0)</f>
        <v>Schoolmaster snapper</v>
      </c>
      <c r="J1975" s="38" t="str">
        <f>VLOOKUP(H1975,'Species List'!A$2:J$202,3,0)</f>
        <v>Lutjanus apodus</v>
      </c>
      <c r="K1975" s="12" t="str">
        <f>VLOOKUP(H1975,'[1]Species List'!A$2:I$202,4,0)</f>
        <v>Lutjanidae</v>
      </c>
      <c r="L1975" s="38" t="str">
        <f>VLOOKUP(H1975,'Species List'!A$2:J$202,5,0)</f>
        <v>Carnivore</v>
      </c>
      <c r="M1975" s="60">
        <v>32</v>
      </c>
      <c r="N1975" s="60">
        <v>1</v>
      </c>
      <c r="O1975" s="60"/>
      <c r="P1975" s="44">
        <f>VLOOKUP(H1975,'Species List'!A$2:J$202,6,0)</f>
        <v>1.413E-2</v>
      </c>
      <c r="Q1975" s="44">
        <f>VLOOKUP(H1975,'Species List'!A$2:J$202,7,0)</f>
        <v>2.98</v>
      </c>
      <c r="R1975" s="44" t="str">
        <f>VLOOKUP(H1975,'Species List'!A$2:J$202,8,0)</f>
        <v>NA</v>
      </c>
      <c r="S1975" s="44" t="str">
        <f>VLOOKUP(H1975,'Species List'!A$2:J$202,9,0)</f>
        <v>NA</v>
      </c>
      <c r="T1975" s="44">
        <f t="shared" si="209"/>
        <v>432.00532219216183</v>
      </c>
      <c r="U1975" s="87" t="s">
        <v>450</v>
      </c>
      <c r="V1975" s="91">
        <f t="shared" si="213"/>
        <v>432.00532219216183</v>
      </c>
    </row>
    <row r="1976" spans="1:22" ht="16">
      <c r="A1976" s="35">
        <v>2019</v>
      </c>
      <c r="B1976" s="36">
        <v>43727</v>
      </c>
      <c r="C1976" s="12" t="s">
        <v>442</v>
      </c>
      <c r="D1976" s="12" t="s">
        <v>440</v>
      </c>
      <c r="E1976" s="12">
        <v>8</v>
      </c>
      <c r="F1976" s="53">
        <v>0.36944444444444402</v>
      </c>
      <c r="G1976" s="9">
        <v>28</v>
      </c>
      <c r="H1976" s="12" t="s">
        <v>295</v>
      </c>
      <c r="I1976" s="12" t="str">
        <f>VLOOKUP(H1976,'[1]Species List'!A$2:I$202,2,0)</f>
        <v>Spanish Hogfish</v>
      </c>
      <c r="J1976" s="38" t="str">
        <f>VLOOKUP(H1976,'Species List'!A$2:J$202,3,0)</f>
        <v>Bodianus rufus</v>
      </c>
      <c r="K1976" s="12" t="str">
        <f>VLOOKUP(H1976,'[1]Species List'!A$2:I$202,4,0)</f>
        <v>Labridae</v>
      </c>
      <c r="L1976" s="38" t="str">
        <f>VLOOKUP(H1976,'Species List'!A$2:J$202,5,0)</f>
        <v>Carnivore</v>
      </c>
      <c r="M1976" s="60">
        <v>26</v>
      </c>
      <c r="N1976" s="60">
        <v>1</v>
      </c>
      <c r="O1976" s="60"/>
      <c r="P1976" s="44">
        <f>VLOOKUP(H1976,'Species List'!A$2:J$202,6,0)</f>
        <v>1.44E-2</v>
      </c>
      <c r="Q1976" s="44">
        <f>VLOOKUP(H1976,'Species List'!A$2:J$202,7,0)</f>
        <v>3.0531999999999999</v>
      </c>
      <c r="R1976" s="44" t="str">
        <f>VLOOKUP(H1976,'Species List'!A$2:J$202,8,0)</f>
        <v>NA</v>
      </c>
      <c r="S1976" s="44" t="str">
        <f>VLOOKUP(H1976,'Species List'!A$2:J$202,9,0)</f>
        <v>NA</v>
      </c>
      <c r="T1976" s="44">
        <f t="shared" si="209"/>
        <v>300.99488687760629</v>
      </c>
      <c r="U1976" s="87" t="s">
        <v>450</v>
      </c>
      <c r="V1976" s="91">
        <f t="shared" si="213"/>
        <v>300.99488687760629</v>
      </c>
    </row>
    <row r="1977" spans="1:22" ht="16">
      <c r="A1977" s="35">
        <v>2019</v>
      </c>
      <c r="B1977" s="36">
        <v>43727</v>
      </c>
      <c r="C1977" s="12" t="s">
        <v>442</v>
      </c>
      <c r="D1977" s="12" t="s">
        <v>440</v>
      </c>
      <c r="E1977" s="12">
        <v>8</v>
      </c>
      <c r="F1977" s="37">
        <v>0.36944444444444402</v>
      </c>
      <c r="G1977" s="9">
        <v>28</v>
      </c>
      <c r="H1977" s="12" t="s">
        <v>256</v>
      </c>
      <c r="I1977" s="12" t="str">
        <f>VLOOKUP(H1977,'[1]Species List'!A$2:I$202,2,0)</f>
        <v>Graysby</v>
      </c>
      <c r="J1977" s="38" t="str">
        <f>VLOOKUP(H1977,'Species List'!A$2:J$202,3,0)</f>
        <v>Cephalopholis cruentata</v>
      </c>
      <c r="K1977" s="12" t="str">
        <f>VLOOKUP(H1977,'[1]Species List'!A$2:I$202,4,0)</f>
        <v>Serranidae</v>
      </c>
      <c r="L1977" s="38" t="str">
        <f>VLOOKUP(H1977,'Species List'!A$2:J$202,5,0)</f>
        <v>Carnivore</v>
      </c>
      <c r="M1977" s="60">
        <v>30</v>
      </c>
      <c r="N1977" s="60">
        <v>1</v>
      </c>
      <c r="O1977" s="60"/>
      <c r="P1977" s="44">
        <f>VLOOKUP(H1977,'Species List'!A$2:J$202,6,0)</f>
        <v>1.1220000000000001E-2</v>
      </c>
      <c r="Q1977" s="44">
        <f>VLOOKUP(H1977,'Species List'!A$2:J$202,7,0)</f>
        <v>3.07</v>
      </c>
      <c r="R1977" s="44" t="str">
        <f>VLOOKUP(H1977,'Species List'!A$2:J$202,8,0)</f>
        <v>NA</v>
      </c>
      <c r="S1977" s="44" t="str">
        <f>VLOOKUP(H1977,'Species List'!A$2:J$202,9,0)</f>
        <v>NA</v>
      </c>
      <c r="T1977" s="44">
        <f t="shared" si="209"/>
        <v>384.37497857280403</v>
      </c>
      <c r="U1977" s="87" t="s">
        <v>450</v>
      </c>
      <c r="V1977" s="91">
        <f t="shared" si="213"/>
        <v>384.37497857280403</v>
      </c>
    </row>
    <row r="1978" spans="1:22" ht="16">
      <c r="A1978" s="35">
        <v>2019</v>
      </c>
      <c r="B1978" s="36">
        <v>43727</v>
      </c>
      <c r="C1978" s="12" t="s">
        <v>442</v>
      </c>
      <c r="D1978" s="12" t="s">
        <v>440</v>
      </c>
      <c r="E1978" s="12">
        <v>8</v>
      </c>
      <c r="F1978" s="53">
        <v>0.36944444444444402</v>
      </c>
      <c r="G1978" s="9">
        <v>28</v>
      </c>
      <c r="H1978" s="12" t="s">
        <v>238</v>
      </c>
      <c r="I1978" s="12" t="str">
        <f>VLOOKUP(H1978,'[1]Species List'!A$2:I$202,2,0)</f>
        <v>Bluehead Wrasse</v>
      </c>
      <c r="J1978" s="38" t="str">
        <f>VLOOKUP(H1978,'Species List'!A$2:J$202,3,0)</f>
        <v>Thalassoma bifasciatum</v>
      </c>
      <c r="K1978" s="12" t="str">
        <f>VLOOKUP(H1978,'[1]Species List'!A$2:I$202,4,0)</f>
        <v>Labridae</v>
      </c>
      <c r="L1978" s="38" t="str">
        <f>VLOOKUP(H1978,'Species List'!A$2:J$202,5,0)</f>
        <v>Carnivore</v>
      </c>
      <c r="M1978" s="60">
        <v>10</v>
      </c>
      <c r="N1978" s="60">
        <v>1</v>
      </c>
      <c r="O1978" s="60"/>
      <c r="P1978" s="44">
        <f>VLOOKUP(H1978,'Species List'!A$2:J$202,6,0)</f>
        <v>8.9099999999999995E-3</v>
      </c>
      <c r="Q1978" s="44">
        <f>VLOOKUP(H1978,'Species List'!A$2:J$202,7,0)</f>
        <v>3.01</v>
      </c>
      <c r="R1978" s="44" t="str">
        <f>VLOOKUP(H1978,'Species List'!A$2:J$202,8,0)</f>
        <v>NA</v>
      </c>
      <c r="S1978" s="44" t="str">
        <f>VLOOKUP(H1978,'Species List'!A$2:J$202,9,0)</f>
        <v>NA</v>
      </c>
      <c r="T1978" s="44">
        <f t="shared" si="209"/>
        <v>9.1175405612215243</v>
      </c>
      <c r="U1978" s="87" t="s">
        <v>450</v>
      </c>
      <c r="V1978" s="91">
        <f t="shared" si="213"/>
        <v>9.1175405612215243</v>
      </c>
    </row>
    <row r="1979" spans="1:22" ht="16">
      <c r="A1979" s="35">
        <v>2019</v>
      </c>
      <c r="B1979" s="36">
        <v>43727</v>
      </c>
      <c r="C1979" s="12" t="s">
        <v>442</v>
      </c>
      <c r="D1979" s="12" t="s">
        <v>440</v>
      </c>
      <c r="E1979" s="12">
        <v>8</v>
      </c>
      <c r="F1979" s="53">
        <v>0.36944444444444402</v>
      </c>
      <c r="G1979" s="9">
        <v>28</v>
      </c>
      <c r="H1979" s="12" t="s">
        <v>295</v>
      </c>
      <c r="I1979" s="12" t="str">
        <f>VLOOKUP(H1979,'[1]Species List'!A$2:I$202,2,0)</f>
        <v>Spanish Hogfish</v>
      </c>
      <c r="J1979" s="38" t="str">
        <f>VLOOKUP(H1979,'Species List'!A$2:J$202,3,0)</f>
        <v>Bodianus rufus</v>
      </c>
      <c r="K1979" s="12" t="str">
        <f>VLOOKUP(H1979,'[1]Species List'!A$2:I$202,4,0)</f>
        <v>Labridae</v>
      </c>
      <c r="L1979" s="38" t="str">
        <f>VLOOKUP(H1979,'Species List'!A$2:J$202,5,0)</f>
        <v>Carnivore</v>
      </c>
      <c r="M1979" s="60">
        <v>15</v>
      </c>
      <c r="N1979" s="60">
        <v>1</v>
      </c>
      <c r="O1979" s="60"/>
      <c r="P1979" s="44">
        <f>VLOOKUP(H1979,'Species List'!A$2:J$202,6,0)</f>
        <v>1.44E-2</v>
      </c>
      <c r="Q1979" s="44">
        <f>VLOOKUP(H1979,'Species List'!A$2:J$202,7,0)</f>
        <v>3.0531999999999999</v>
      </c>
      <c r="R1979" s="44" t="str">
        <f>VLOOKUP(H1979,'Species List'!A$2:J$202,8,0)</f>
        <v>NA</v>
      </c>
      <c r="S1979" s="44" t="str">
        <f>VLOOKUP(H1979,'Species List'!A$2:J$202,9,0)</f>
        <v>NA</v>
      </c>
      <c r="T1979" s="44">
        <f t="shared" si="209"/>
        <v>56.131199659719258</v>
      </c>
      <c r="U1979" s="87" t="s">
        <v>450</v>
      </c>
      <c r="V1979" s="91">
        <f t="shared" si="213"/>
        <v>56.131199659719258</v>
      </c>
    </row>
    <row r="1980" spans="1:22" ht="16">
      <c r="A1980" s="35">
        <v>2019</v>
      </c>
      <c r="B1980" s="36">
        <v>43727</v>
      </c>
      <c r="C1980" s="12" t="s">
        <v>442</v>
      </c>
      <c r="D1980" s="12" t="s">
        <v>440</v>
      </c>
      <c r="E1980" s="12">
        <v>8</v>
      </c>
      <c r="F1980" s="37">
        <v>0.36944444444444402</v>
      </c>
      <c r="G1980" s="9">
        <v>28</v>
      </c>
      <c r="H1980" s="12" t="s">
        <v>225</v>
      </c>
      <c r="I1980" s="12" t="str">
        <f>VLOOKUP(H1980,'[1]Species List'!A$2:I$202,2,0)</f>
        <v>Bar Jack</v>
      </c>
      <c r="J1980" s="38" t="str">
        <f>VLOOKUP(H1980,'Species List'!A$2:J$202,3,0)</f>
        <v>Caranx ruber</v>
      </c>
      <c r="K1980" s="12" t="str">
        <f>VLOOKUP(H1980,'[1]Species List'!A$2:I$202,4,0)</f>
        <v>Carangidae</v>
      </c>
      <c r="L1980" s="38" t="str">
        <f>VLOOKUP(H1980,'Species List'!A$2:J$202,5,0)</f>
        <v>Carnivore</v>
      </c>
      <c r="M1980" s="60">
        <v>30</v>
      </c>
      <c r="N1980" s="60">
        <v>2</v>
      </c>
      <c r="O1980" s="60"/>
      <c r="P1980" s="44">
        <f>VLOOKUP(H1980,'Species List'!A$2:J$202,6,0)</f>
        <v>1.6979999999999999E-2</v>
      </c>
      <c r="Q1980" s="44">
        <f>VLOOKUP(H1980,'Species List'!A$2:J$202,7,0)</f>
        <v>2.95</v>
      </c>
      <c r="R1980" s="44" t="str">
        <f>VLOOKUP(H1980,'Species List'!A$2:J$202,8,0)</f>
        <v>NA</v>
      </c>
      <c r="S1980" s="44" t="str">
        <f>VLOOKUP(H1980,'Species List'!A$2:J$202,9,0)</f>
        <v>NA</v>
      </c>
      <c r="T1980" s="44">
        <f t="shared" si="209"/>
        <v>386.76341595253263</v>
      </c>
      <c r="U1980" s="87" t="s">
        <v>450</v>
      </c>
      <c r="V1980" s="91">
        <f t="shared" si="213"/>
        <v>773.52683190506525</v>
      </c>
    </row>
    <row r="1981" spans="1:22" ht="16">
      <c r="A1981" s="35">
        <v>2019</v>
      </c>
      <c r="B1981" s="36">
        <v>43727</v>
      </c>
      <c r="C1981" s="12" t="s">
        <v>442</v>
      </c>
      <c r="D1981" s="12" t="s">
        <v>440</v>
      </c>
      <c r="E1981" s="12">
        <v>8</v>
      </c>
      <c r="F1981" s="53">
        <v>0.36944444444444402</v>
      </c>
      <c r="G1981" s="9">
        <v>28</v>
      </c>
      <c r="H1981" s="12" t="s">
        <v>373</v>
      </c>
      <c r="I1981" s="12" t="str">
        <f>VLOOKUP(H1981,'[1]Species List'!A$2:I$202,2,0)</f>
        <v>Goatfish</v>
      </c>
      <c r="J1981" s="38" t="str">
        <f>VLOOKUP(H1981,'Species List'!A$2:J$202,3,0)</f>
        <v>Mulloidichthys martinicus</v>
      </c>
      <c r="K1981" s="12" t="str">
        <f>VLOOKUP(H1981,'[1]Species List'!A$2:I$202,4,0)</f>
        <v>Mullidae</v>
      </c>
      <c r="L1981" s="38" t="str">
        <f>VLOOKUP(H1981,'Species List'!A$2:J$202,5,0)</f>
        <v>Carnivore</v>
      </c>
      <c r="M1981" s="60">
        <v>20</v>
      </c>
      <c r="N1981" s="60">
        <v>1</v>
      </c>
      <c r="O1981" s="60"/>
      <c r="P1981" s="44">
        <f>VLOOKUP(H1981,'Species List'!A$2:J$202,6,0)</f>
        <v>9.7699999999999992E-3</v>
      </c>
      <c r="Q1981" s="44">
        <f>VLOOKUP(H1981,'Species List'!A$2:J$202,7,0)</f>
        <v>3.12</v>
      </c>
      <c r="R1981" s="44" t="str">
        <f>VLOOKUP(H1981,'Species List'!A$2:J$202,8,0)</f>
        <v>NA</v>
      </c>
      <c r="S1981" s="44" t="str">
        <f>VLOOKUP(H1981,'Species List'!A$2:J$202,9,0)</f>
        <v>NA</v>
      </c>
      <c r="T1981" s="44">
        <f t="shared" si="209"/>
        <v>111.97166862172135</v>
      </c>
      <c r="U1981" s="87" t="s">
        <v>450</v>
      </c>
      <c r="V1981" s="91">
        <f t="shared" si="213"/>
        <v>111.97166862172135</v>
      </c>
    </row>
    <row r="1982" spans="1:22" ht="16">
      <c r="A1982" s="35">
        <v>2019</v>
      </c>
      <c r="B1982" s="36">
        <v>43727</v>
      </c>
      <c r="C1982" s="12" t="s">
        <v>442</v>
      </c>
      <c r="D1982" s="12" t="s">
        <v>440</v>
      </c>
      <c r="E1982" s="12">
        <v>8</v>
      </c>
      <c r="F1982" s="37">
        <v>0.36944444444444402</v>
      </c>
      <c r="G1982" s="9">
        <v>28</v>
      </c>
      <c r="H1982" s="12" t="s">
        <v>238</v>
      </c>
      <c r="I1982" s="12" t="str">
        <f>VLOOKUP(H1982,'[1]Species List'!A$2:I$202,2,0)</f>
        <v>Bluehead Wrasse</v>
      </c>
      <c r="J1982" s="38" t="str">
        <f>VLOOKUP(H1982,'Species List'!A$2:J$202,3,0)</f>
        <v>Thalassoma bifasciatum</v>
      </c>
      <c r="K1982" s="12" t="str">
        <f>VLOOKUP(H1982,'[1]Species List'!A$2:I$202,4,0)</f>
        <v>Labridae</v>
      </c>
      <c r="L1982" s="38" t="str">
        <f>VLOOKUP(H1982,'Species List'!A$2:J$202,5,0)</f>
        <v>Carnivore</v>
      </c>
      <c r="M1982" s="60">
        <v>7</v>
      </c>
      <c r="N1982" s="60">
        <v>6</v>
      </c>
      <c r="O1982" s="60"/>
      <c r="P1982" s="44">
        <f>VLOOKUP(H1982,'Species List'!A$2:J$202,6,0)</f>
        <v>8.9099999999999995E-3</v>
      </c>
      <c r="Q1982" s="44">
        <f>VLOOKUP(H1982,'Species List'!A$2:J$202,7,0)</f>
        <v>3.01</v>
      </c>
      <c r="R1982" s="44" t="str">
        <f>VLOOKUP(H1982,'Species List'!A$2:J$202,8,0)</f>
        <v>NA</v>
      </c>
      <c r="S1982" s="44" t="str">
        <f>VLOOKUP(H1982,'Species List'!A$2:J$202,9,0)</f>
        <v>NA</v>
      </c>
      <c r="T1982" s="44">
        <f t="shared" si="209"/>
        <v>3.1161819272016391</v>
      </c>
      <c r="U1982" s="87" t="s">
        <v>450</v>
      </c>
      <c r="V1982" s="91">
        <f t="shared" si="213"/>
        <v>18.697091563209835</v>
      </c>
    </row>
    <row r="1983" spans="1:22" ht="16">
      <c r="A1983" s="35">
        <v>2019</v>
      </c>
      <c r="B1983" s="36">
        <v>43727</v>
      </c>
      <c r="C1983" s="12" t="s">
        <v>442</v>
      </c>
      <c r="D1983" s="12" t="s">
        <v>440</v>
      </c>
      <c r="E1983" s="12">
        <v>8</v>
      </c>
      <c r="F1983" s="53">
        <v>0.36944444444444402</v>
      </c>
      <c r="G1983" s="9">
        <v>28</v>
      </c>
      <c r="H1983" s="12" t="s">
        <v>310</v>
      </c>
      <c r="I1983" s="12" t="str">
        <f>VLOOKUP(H1983,'[1]Species List'!A$2:I$202,2,0)</f>
        <v>Yellowhead Wrasse</v>
      </c>
      <c r="J1983" s="38" t="str">
        <f>VLOOKUP(H1983,'Species List'!A$2:J$202,3,0)</f>
        <v>Halichoeres garnoti</v>
      </c>
      <c r="K1983" s="12" t="str">
        <f>VLOOKUP(H1983,'[1]Species List'!A$2:I$202,4,0)</f>
        <v>Labridae</v>
      </c>
      <c r="L1983" s="38" t="str">
        <f>VLOOKUP(H1983,'Species List'!A$2:J$202,5,0)</f>
        <v>Carnivore</v>
      </c>
      <c r="M1983" s="60">
        <v>6</v>
      </c>
      <c r="N1983" s="60">
        <v>11</v>
      </c>
      <c r="O1983" s="60"/>
      <c r="P1983" s="44">
        <f>VLOOKUP(H1983,'Species List'!A$2:J$202,6,0)</f>
        <v>0.01</v>
      </c>
      <c r="Q1983" s="44">
        <f>VLOOKUP(H1983,'Species List'!A$2:J$202,7,0)</f>
        <v>3.13</v>
      </c>
      <c r="R1983" s="44" t="str">
        <f>VLOOKUP(H1983,'Species List'!A$2:J$202,8,0)</f>
        <v>NA</v>
      </c>
      <c r="S1983" s="44" t="str">
        <f>VLOOKUP(H1983,'Species List'!A$2:J$202,9,0)</f>
        <v>NA</v>
      </c>
      <c r="T1983" s="44">
        <f t="shared" si="209"/>
        <v>2.7265496699528886</v>
      </c>
      <c r="U1983" s="87" t="s">
        <v>450</v>
      </c>
      <c r="V1983" s="91">
        <f t="shared" si="213"/>
        <v>29.992046369481773</v>
      </c>
    </row>
    <row r="1984" spans="1:22" ht="16">
      <c r="A1984" s="35">
        <v>2019</v>
      </c>
      <c r="B1984" s="36">
        <v>43727</v>
      </c>
      <c r="C1984" s="12" t="s">
        <v>442</v>
      </c>
      <c r="D1984" s="12" t="s">
        <v>440</v>
      </c>
      <c r="E1984" s="12">
        <v>8</v>
      </c>
      <c r="F1984" s="37">
        <v>0.36944444444444402</v>
      </c>
      <c r="G1984" s="9">
        <v>28</v>
      </c>
      <c r="H1984" s="12" t="s">
        <v>310</v>
      </c>
      <c r="I1984" s="12" t="str">
        <f>VLOOKUP(H1984,'[1]Species List'!A$2:I$202,2,0)</f>
        <v>Yellowhead Wrasse</v>
      </c>
      <c r="J1984" s="38" t="str">
        <f>VLOOKUP(H1984,'Species List'!A$2:J$202,3,0)</f>
        <v>Halichoeres garnoti</v>
      </c>
      <c r="K1984" s="12" t="str">
        <f>VLOOKUP(H1984,'[1]Species List'!A$2:I$202,4,0)</f>
        <v>Labridae</v>
      </c>
      <c r="L1984" s="38" t="str">
        <f>VLOOKUP(H1984,'Species List'!A$2:J$202,5,0)</f>
        <v>Carnivore</v>
      </c>
      <c r="M1984" s="60">
        <v>19</v>
      </c>
      <c r="N1984" s="60">
        <v>1</v>
      </c>
      <c r="O1984" s="60"/>
      <c r="P1984" s="44">
        <f>VLOOKUP(H1984,'Species List'!A$2:J$202,6,0)</f>
        <v>0.01</v>
      </c>
      <c r="Q1984" s="44">
        <f>VLOOKUP(H1984,'Species List'!A$2:J$202,7,0)</f>
        <v>3.13</v>
      </c>
      <c r="R1984" s="44" t="str">
        <f>VLOOKUP(H1984,'Species List'!A$2:J$202,8,0)</f>
        <v>NA</v>
      </c>
      <c r="S1984" s="44" t="str">
        <f>VLOOKUP(H1984,'Species List'!A$2:J$202,9,0)</f>
        <v>NA</v>
      </c>
      <c r="T1984" s="44">
        <f t="shared" si="209"/>
        <v>100.57702167507614</v>
      </c>
      <c r="U1984" s="87" t="s">
        <v>450</v>
      </c>
      <c r="V1984" s="91">
        <f t="shared" si="213"/>
        <v>100.57702167507614</v>
      </c>
    </row>
    <row r="1985" spans="1:22" ht="16">
      <c r="A1985" s="35">
        <v>2019</v>
      </c>
      <c r="B1985" s="36">
        <v>43727</v>
      </c>
      <c r="C1985" s="12" t="s">
        <v>442</v>
      </c>
      <c r="D1985" s="12" t="s">
        <v>440</v>
      </c>
      <c r="E1985" s="12">
        <v>8</v>
      </c>
      <c r="F1985" s="37">
        <v>0.36944444444444402</v>
      </c>
      <c r="G1985" s="9">
        <v>28</v>
      </c>
      <c r="H1985" s="12" t="s">
        <v>302</v>
      </c>
      <c r="I1985" s="12" t="str">
        <f>VLOOKUP(H1985,'[1]Species List'!A$2:I$202,2,0)</f>
        <v>Stoplight Parrotfish</v>
      </c>
      <c r="J1985" s="38" t="str">
        <f>VLOOKUP(H1985,'Species List'!A$2:J$202,3,0)</f>
        <v>Sparisoma viride</v>
      </c>
      <c r="K1985" s="12" t="str">
        <f>VLOOKUP(H1985,'[1]Species List'!A$2:I$202,4,0)</f>
        <v>Scaridae</v>
      </c>
      <c r="L1985" s="38" t="str">
        <f>VLOOKUP(H1985,'Species List'!A$2:J$202,5,0)</f>
        <v>Herbivore</v>
      </c>
      <c r="M1985" s="60">
        <v>27</v>
      </c>
      <c r="N1985" s="60">
        <v>1</v>
      </c>
      <c r="O1985" s="60" t="s">
        <v>368</v>
      </c>
      <c r="P1985" s="44">
        <f>VLOOKUP(H1985,'Species List'!A$2:J$202,6,0)</f>
        <v>1.38E-2</v>
      </c>
      <c r="Q1985" s="44">
        <f>VLOOKUP(H1985,'Species List'!A$2:J$202,7,0)</f>
        <v>3.04</v>
      </c>
      <c r="R1985" s="44">
        <f>VLOOKUP(H1985,'Species List'!A$2:J$202,8,0)</f>
        <v>-4.4317000000000002</v>
      </c>
      <c r="S1985" s="44">
        <f>VLOOKUP(H1985,'Species List'!A$2:J$202,9,0)</f>
        <v>2.9051</v>
      </c>
      <c r="T1985" s="44">
        <f t="shared" si="209"/>
        <v>309.9023927596819</v>
      </c>
      <c r="U1985" s="88">
        <f t="shared" ref="U1985:U1991" si="214">10^(R1985+(S1985*LOG(M1985*10)))</f>
        <v>428.20809318874581</v>
      </c>
      <c r="V1985" s="91">
        <f t="shared" ref="V1985:V1991" si="215">N1985*U1985</f>
        <v>428.20809318874581</v>
      </c>
    </row>
    <row r="1986" spans="1:22" ht="16">
      <c r="A1986" s="35">
        <v>2019</v>
      </c>
      <c r="B1986" s="36">
        <v>43727</v>
      </c>
      <c r="C1986" s="12" t="s">
        <v>442</v>
      </c>
      <c r="D1986" s="12" t="s">
        <v>440</v>
      </c>
      <c r="E1986" s="12">
        <v>8</v>
      </c>
      <c r="F1986" s="53">
        <v>0.36944444444444402</v>
      </c>
      <c r="G1986" s="9">
        <v>28</v>
      </c>
      <c r="H1986" s="12" t="s">
        <v>274</v>
      </c>
      <c r="I1986" s="12" t="str">
        <f>VLOOKUP(H1986,'[1]Species List'!A$2:I$202,2,0)</f>
        <v>Princess Parrotfish</v>
      </c>
      <c r="J1986" s="38" t="str">
        <f>VLOOKUP(H1986,'Species List'!A$2:J$202,3,0)</f>
        <v>Scarus taeniopterus</v>
      </c>
      <c r="K1986" s="12" t="str">
        <f>VLOOKUP(H1986,'[1]Species List'!A$2:I$202,4,0)</f>
        <v>Scaridae</v>
      </c>
      <c r="L1986" s="38" t="str">
        <f>VLOOKUP(H1986,'Species List'!A$2:J$202,5,0)</f>
        <v>Herbivore</v>
      </c>
      <c r="M1986" s="60">
        <v>31</v>
      </c>
      <c r="N1986" s="60">
        <v>1</v>
      </c>
      <c r="O1986" s="60" t="s">
        <v>368</v>
      </c>
      <c r="P1986" s="44">
        <f>VLOOKUP(H1986,'Species List'!A$2:J$202,6,0)</f>
        <v>3.3500000000000002E-2</v>
      </c>
      <c r="Q1986" s="44">
        <f>VLOOKUP(H1986,'Species List'!A$2:J$202,7,0)</f>
        <v>2.7086000000000001</v>
      </c>
      <c r="R1986" s="44">
        <f>VLOOKUP(H1986,'Species List'!A$2:J$202,8,0)</f>
        <v>-3.2256999999999998</v>
      </c>
      <c r="S1986" s="44">
        <f>VLOOKUP(H1986,'Species List'!A$2:J$202,9,0)</f>
        <v>2.3852000000000002</v>
      </c>
      <c r="T1986" s="44">
        <f t="shared" ref="T1986:T2049" si="216">P1986*M1986^Q1986</f>
        <v>366.89947553741325</v>
      </c>
      <c r="U1986" s="88">
        <f t="shared" si="214"/>
        <v>520.82990445609448</v>
      </c>
      <c r="V1986" s="91">
        <f t="shared" si="215"/>
        <v>520.82990445609448</v>
      </c>
    </row>
    <row r="1987" spans="1:22" ht="16">
      <c r="A1987" s="35">
        <v>2019</v>
      </c>
      <c r="B1987" s="36">
        <v>43727</v>
      </c>
      <c r="C1987" s="12" t="s">
        <v>442</v>
      </c>
      <c r="D1987" s="12" t="s">
        <v>440</v>
      </c>
      <c r="E1987" s="12">
        <v>8</v>
      </c>
      <c r="F1987" s="37">
        <v>0.36944444444444402</v>
      </c>
      <c r="G1987" s="9">
        <v>28</v>
      </c>
      <c r="H1987" s="12" t="s">
        <v>237</v>
      </c>
      <c r="I1987" s="12" t="str">
        <f>VLOOKUP(H1987,'[1]Species List'!A$2:I$202,2,0)</f>
        <v>Blue Tang</v>
      </c>
      <c r="J1987" s="38" t="str">
        <f>VLOOKUP(H1987,'Species List'!A$2:J$202,3,0)</f>
        <v>Acanthurus coeruleus</v>
      </c>
      <c r="K1987" s="12" t="str">
        <f>VLOOKUP(H1987,'[1]Species List'!A$2:I$202,4,0)</f>
        <v>Acanthuridae</v>
      </c>
      <c r="L1987" s="38" t="str">
        <f>VLOOKUP(H1987,'Species List'!A$2:J$202,5,0)</f>
        <v>Herbivore</v>
      </c>
      <c r="M1987" s="60">
        <v>15</v>
      </c>
      <c r="N1987" s="60">
        <v>2</v>
      </c>
      <c r="O1987" s="60"/>
      <c r="P1987" s="44">
        <f>VLOOKUP(H1987,'Species List'!A$2:J$202,6,0)</f>
        <v>2.512E-2</v>
      </c>
      <c r="Q1987" s="44">
        <f>VLOOKUP(H1987,'Species List'!A$2:J$202,7,0)</f>
        <v>2.96</v>
      </c>
      <c r="R1987" s="44">
        <f>VLOOKUP(H1987,'Species List'!A$2:J$202,8,0)</f>
        <v>-2.8241999999999998</v>
      </c>
      <c r="S1987" s="44">
        <f>VLOOKUP(H1987,'Species List'!A$2:J$202,9,0)</f>
        <v>2.2637999999999998</v>
      </c>
      <c r="T1987" s="44">
        <f t="shared" si="216"/>
        <v>76.076366478829684</v>
      </c>
      <c r="U1987" s="88">
        <f t="shared" si="214"/>
        <v>126.48394196747614</v>
      </c>
      <c r="V1987" s="91">
        <f t="shared" si="215"/>
        <v>252.96788393495228</v>
      </c>
    </row>
    <row r="1988" spans="1:22" ht="16">
      <c r="A1988" s="35">
        <v>2019</v>
      </c>
      <c r="B1988" s="36">
        <v>43727</v>
      </c>
      <c r="C1988" s="12" t="s">
        <v>442</v>
      </c>
      <c r="D1988" s="12" t="s">
        <v>440</v>
      </c>
      <c r="E1988" s="12">
        <v>8</v>
      </c>
      <c r="F1988" s="53">
        <v>0.36944444444444402</v>
      </c>
      <c r="G1988" s="9">
        <v>28</v>
      </c>
      <c r="H1988" s="12" t="s">
        <v>302</v>
      </c>
      <c r="I1988" s="12" t="str">
        <f>VLOOKUP(H1988,'[1]Species List'!A$2:I$202,2,0)</f>
        <v>Stoplight Parrotfish</v>
      </c>
      <c r="J1988" s="38" t="str">
        <f>VLOOKUP(H1988,'Species List'!A$2:J$202,3,0)</f>
        <v>Sparisoma viride</v>
      </c>
      <c r="K1988" s="12" t="str">
        <f>VLOOKUP(H1988,'[1]Species List'!A$2:I$202,4,0)</f>
        <v>Scaridae</v>
      </c>
      <c r="L1988" s="38" t="str">
        <f>VLOOKUP(H1988,'Species List'!A$2:J$202,5,0)</f>
        <v>Herbivore</v>
      </c>
      <c r="M1988" s="60">
        <v>15</v>
      </c>
      <c r="N1988" s="60">
        <v>1</v>
      </c>
      <c r="O1988" s="60" t="s">
        <v>375</v>
      </c>
      <c r="P1988" s="44">
        <f>VLOOKUP(H1988,'Species List'!A$2:J$202,6,0)</f>
        <v>1.38E-2</v>
      </c>
      <c r="Q1988" s="44">
        <f>VLOOKUP(H1988,'Species List'!A$2:J$202,7,0)</f>
        <v>3.04</v>
      </c>
      <c r="R1988" s="44">
        <f>VLOOKUP(H1988,'Species List'!A$2:J$202,8,0)</f>
        <v>-4.4317000000000002</v>
      </c>
      <c r="S1988" s="44">
        <f>VLOOKUP(H1988,'Species List'!A$2:J$202,9,0)</f>
        <v>2.9051</v>
      </c>
      <c r="T1988" s="44">
        <f t="shared" si="216"/>
        <v>51.903484390238546</v>
      </c>
      <c r="U1988" s="88">
        <f t="shared" si="214"/>
        <v>77.635922295629129</v>
      </c>
      <c r="V1988" s="91">
        <f t="shared" si="215"/>
        <v>77.635922295629129</v>
      </c>
    </row>
    <row r="1989" spans="1:22" ht="16">
      <c r="A1989" s="35">
        <v>2019</v>
      </c>
      <c r="B1989" s="36">
        <v>43727</v>
      </c>
      <c r="C1989" s="12" t="s">
        <v>442</v>
      </c>
      <c r="D1989" s="12" t="s">
        <v>440</v>
      </c>
      <c r="E1989" s="12">
        <v>8</v>
      </c>
      <c r="F1989" s="37">
        <v>0.36944444444444402</v>
      </c>
      <c r="G1989" s="9">
        <v>28</v>
      </c>
      <c r="H1989" s="12" t="s">
        <v>237</v>
      </c>
      <c r="I1989" s="12" t="str">
        <f>VLOOKUP(H1989,'[1]Species List'!A$2:I$202,2,0)</f>
        <v>Blue Tang</v>
      </c>
      <c r="J1989" s="38" t="str">
        <f>VLOOKUP(H1989,'Species List'!A$2:J$202,3,0)</f>
        <v>Acanthurus coeruleus</v>
      </c>
      <c r="K1989" s="12" t="str">
        <f>VLOOKUP(H1989,'[1]Species List'!A$2:I$202,4,0)</f>
        <v>Acanthuridae</v>
      </c>
      <c r="L1989" s="38" t="str">
        <f>VLOOKUP(H1989,'Species List'!A$2:J$202,5,0)</f>
        <v>Herbivore</v>
      </c>
      <c r="M1989" s="60">
        <v>20</v>
      </c>
      <c r="N1989" s="60">
        <v>1</v>
      </c>
      <c r="O1989" s="60"/>
      <c r="P1989" s="44">
        <f>VLOOKUP(H1989,'Species List'!A$2:J$202,6,0)</f>
        <v>2.512E-2</v>
      </c>
      <c r="Q1989" s="44">
        <f>VLOOKUP(H1989,'Species List'!A$2:J$202,7,0)</f>
        <v>2.96</v>
      </c>
      <c r="R1989" s="44">
        <f>VLOOKUP(H1989,'Species List'!A$2:J$202,8,0)</f>
        <v>-2.8241999999999998</v>
      </c>
      <c r="S1989" s="44">
        <f>VLOOKUP(H1989,'Species List'!A$2:J$202,9,0)</f>
        <v>2.2637999999999998</v>
      </c>
      <c r="T1989" s="44">
        <f t="shared" si="216"/>
        <v>178.26595997942468</v>
      </c>
      <c r="U1989" s="88">
        <f t="shared" si="214"/>
        <v>242.58933511332035</v>
      </c>
      <c r="V1989" s="91">
        <f t="shared" si="215"/>
        <v>242.58933511332035</v>
      </c>
    </row>
    <row r="1990" spans="1:22" ht="16">
      <c r="A1990" s="35">
        <v>2019</v>
      </c>
      <c r="B1990" s="36">
        <v>43727</v>
      </c>
      <c r="C1990" s="12" t="s">
        <v>442</v>
      </c>
      <c r="D1990" s="12" t="s">
        <v>440</v>
      </c>
      <c r="E1990" s="12">
        <v>8</v>
      </c>
      <c r="F1990" s="53">
        <v>0.36944444444444402</v>
      </c>
      <c r="G1990" s="9">
        <v>28</v>
      </c>
      <c r="H1990" s="12" t="s">
        <v>274</v>
      </c>
      <c r="I1990" s="12" t="str">
        <f>VLOOKUP(H1990,'[1]Species List'!A$2:I$202,2,0)</f>
        <v>Princess Parrotfish</v>
      </c>
      <c r="J1990" s="38" t="str">
        <f>VLOOKUP(H1990,'Species List'!A$2:J$202,3,0)</f>
        <v>Scarus taeniopterus</v>
      </c>
      <c r="K1990" s="12" t="str">
        <f>VLOOKUP(H1990,'[1]Species List'!A$2:I$202,4,0)</f>
        <v>Scaridae</v>
      </c>
      <c r="L1990" s="38" t="str">
        <f>VLOOKUP(H1990,'Species List'!A$2:J$202,5,0)</f>
        <v>Herbivore</v>
      </c>
      <c r="M1990" s="60">
        <v>36</v>
      </c>
      <c r="N1990" s="60">
        <v>1</v>
      </c>
      <c r="O1990" s="60" t="s">
        <v>369</v>
      </c>
      <c r="P1990" s="44">
        <f>VLOOKUP(H1990,'Species List'!A$2:J$202,6,0)</f>
        <v>3.3500000000000002E-2</v>
      </c>
      <c r="Q1990" s="44">
        <f>VLOOKUP(H1990,'Species List'!A$2:J$202,7,0)</f>
        <v>2.7086000000000001</v>
      </c>
      <c r="R1990" s="44">
        <f>VLOOKUP(H1990,'Species List'!A$2:J$202,8,0)</f>
        <v>-3.2256999999999998</v>
      </c>
      <c r="S1990" s="44">
        <f>VLOOKUP(H1990,'Species List'!A$2:J$202,9,0)</f>
        <v>2.3852000000000002</v>
      </c>
      <c r="T1990" s="44">
        <f t="shared" si="216"/>
        <v>550.10521314069888</v>
      </c>
      <c r="U1990" s="88">
        <f t="shared" si="214"/>
        <v>744.03390225652879</v>
      </c>
      <c r="V1990" s="91">
        <f t="shared" si="215"/>
        <v>744.03390225652879</v>
      </c>
    </row>
    <row r="1991" spans="1:22" ht="16">
      <c r="A1991" s="35">
        <v>2019</v>
      </c>
      <c r="B1991" s="36">
        <v>43727</v>
      </c>
      <c r="C1991" s="12" t="s">
        <v>442</v>
      </c>
      <c r="D1991" s="12" t="s">
        <v>440</v>
      </c>
      <c r="E1991" s="12">
        <v>8</v>
      </c>
      <c r="F1991" s="37">
        <v>0.36944444444444402</v>
      </c>
      <c r="G1991" s="9">
        <v>28</v>
      </c>
      <c r="H1991" s="12" t="s">
        <v>302</v>
      </c>
      <c r="I1991" s="12" t="str">
        <f>VLOOKUP(H1991,'[1]Species List'!A$2:I$202,2,0)</f>
        <v>Stoplight Parrotfish</v>
      </c>
      <c r="J1991" s="38" t="str">
        <f>VLOOKUP(H1991,'Species List'!A$2:J$202,3,0)</f>
        <v>Sparisoma viride</v>
      </c>
      <c r="K1991" s="12" t="str">
        <f>VLOOKUP(H1991,'[1]Species List'!A$2:I$202,4,0)</f>
        <v>Scaridae</v>
      </c>
      <c r="L1991" s="38" t="str">
        <f>VLOOKUP(H1991,'Species List'!A$2:J$202,5,0)</f>
        <v>Herbivore</v>
      </c>
      <c r="M1991" s="60">
        <v>10</v>
      </c>
      <c r="N1991" s="60">
        <v>1</v>
      </c>
      <c r="O1991" s="60" t="s">
        <v>375</v>
      </c>
      <c r="P1991" s="44">
        <f>VLOOKUP(H1991,'Species List'!A$2:J$202,6,0)</f>
        <v>1.38E-2</v>
      </c>
      <c r="Q1991" s="44">
        <f>VLOOKUP(H1991,'Species List'!A$2:J$202,7,0)</f>
        <v>3.04</v>
      </c>
      <c r="R1991" s="44">
        <f>VLOOKUP(H1991,'Species List'!A$2:J$202,8,0)</f>
        <v>-4.4317000000000002</v>
      </c>
      <c r="S1991" s="44">
        <f>VLOOKUP(H1991,'Species List'!A$2:J$202,9,0)</f>
        <v>2.9051</v>
      </c>
      <c r="T1991" s="44">
        <f t="shared" si="216"/>
        <v>15.131399106775971</v>
      </c>
      <c r="U1991" s="88">
        <f t="shared" si="214"/>
        <v>23.905619353446316</v>
      </c>
      <c r="V1991" s="91">
        <f t="shared" si="215"/>
        <v>23.905619353446316</v>
      </c>
    </row>
    <row r="1992" spans="1:22" ht="16">
      <c r="A1992" s="35">
        <v>2019</v>
      </c>
      <c r="B1992" s="36">
        <v>43727</v>
      </c>
      <c r="C1992" s="12" t="s">
        <v>442</v>
      </c>
      <c r="D1992" s="12" t="s">
        <v>440</v>
      </c>
      <c r="E1992" s="12">
        <v>8</v>
      </c>
      <c r="F1992" s="37">
        <v>0.36944444444444402</v>
      </c>
      <c r="G1992" s="9">
        <v>28</v>
      </c>
      <c r="H1992" s="12" t="s">
        <v>287</v>
      </c>
      <c r="I1992" s="12" t="str">
        <f>VLOOKUP(H1992,'[1]Species List'!A$2:I$202,2,0)</f>
        <v>Scrawled Filefish</v>
      </c>
      <c r="J1992" s="38" t="str">
        <f>VLOOKUP(H1992,'Species List'!A$2:J$202,3,0)</f>
        <v>Aluterus scriptus</v>
      </c>
      <c r="K1992" s="12" t="str">
        <f>VLOOKUP(H1992,'[1]Species List'!A$2:I$202,4,0)</f>
        <v>Monacanthidae</v>
      </c>
      <c r="L1992" s="38" t="str">
        <f>VLOOKUP(H1992,'Species List'!A$2:J$202,5,0)</f>
        <v>Omnivore</v>
      </c>
      <c r="M1992" s="60">
        <v>43</v>
      </c>
      <c r="N1992" s="60">
        <v>1</v>
      </c>
      <c r="O1992" s="60"/>
      <c r="P1992" s="44">
        <f>VLOOKUP(H1992,'Species List'!A$2:J$202,6,0)</f>
        <v>0.82299999999999995</v>
      </c>
      <c r="Q1992" s="44">
        <f>VLOOKUP(H1992,'Species List'!A$2:J$202,7,0)</f>
        <v>1.8136000000000001</v>
      </c>
      <c r="R1992" s="44" t="str">
        <f>VLOOKUP(H1992,'Species List'!A$2:J$202,8,0)</f>
        <v>NA</v>
      </c>
      <c r="S1992" s="44" t="str">
        <f>VLOOKUP(H1992,'Species List'!A$2:J$202,9,0)</f>
        <v>NA</v>
      </c>
      <c r="T1992" s="44">
        <f t="shared" si="216"/>
        <v>754.84577096701071</v>
      </c>
      <c r="U1992" s="87" t="s">
        <v>450</v>
      </c>
      <c r="V1992" s="91">
        <f t="shared" ref="V1992:V2009" si="217">N1992*T1992</f>
        <v>754.84577096701071</v>
      </c>
    </row>
    <row r="1993" spans="1:22" ht="16">
      <c r="A1993" s="35">
        <v>2019</v>
      </c>
      <c r="B1993" s="36">
        <v>43727</v>
      </c>
      <c r="C1993" s="12" t="s">
        <v>442</v>
      </c>
      <c r="D1993" s="12" t="s">
        <v>440</v>
      </c>
      <c r="E1993" s="12">
        <v>8</v>
      </c>
      <c r="F1993" s="53">
        <v>0.36944444444444402</v>
      </c>
      <c r="G1993" s="9">
        <v>28</v>
      </c>
      <c r="H1993" s="12" t="s">
        <v>231</v>
      </c>
      <c r="I1993" s="12" t="str">
        <f>VLOOKUP(H1993,'[1]Species List'!A$2:I$202,2,0)</f>
        <v>Black Durgon</v>
      </c>
      <c r="J1993" s="38" t="str">
        <f>VLOOKUP(H1993,'Species List'!A$2:J$202,3,0)</f>
        <v>Melichthys niger</v>
      </c>
      <c r="K1993" s="12" t="str">
        <f>VLOOKUP(H1993,'[1]Species List'!A$2:I$202,4,0)</f>
        <v>Balistidae</v>
      </c>
      <c r="L1993" s="38" t="str">
        <f>VLOOKUP(H1993,'Species List'!A$2:J$202,5,0)</f>
        <v>Omnivore</v>
      </c>
      <c r="M1993" s="60">
        <v>25</v>
      </c>
      <c r="N1993" s="60">
        <v>15</v>
      </c>
      <c r="O1993" s="60"/>
      <c r="P1993" s="44">
        <f>VLOOKUP(H1993,'Species List'!A$2:J$202,6,0)</f>
        <v>2.3439999999999999E-2</v>
      </c>
      <c r="Q1993" s="44">
        <f>VLOOKUP(H1993,'Species List'!A$2:J$202,7,0)</f>
        <v>2.95</v>
      </c>
      <c r="R1993" s="44" t="str">
        <f>VLOOKUP(H1993,'Species List'!A$2:J$202,8,0)</f>
        <v>NA</v>
      </c>
      <c r="S1993" s="44" t="str">
        <f>VLOOKUP(H1993,'Species List'!A$2:J$202,9,0)</f>
        <v>NA</v>
      </c>
      <c r="T1993" s="44">
        <f t="shared" si="216"/>
        <v>311.80324662323761</v>
      </c>
      <c r="U1993" s="87" t="s">
        <v>450</v>
      </c>
      <c r="V1993" s="91">
        <f t="shared" si="217"/>
        <v>4677.0486993485638</v>
      </c>
    </row>
    <row r="1994" spans="1:22" ht="16">
      <c r="A1994" s="35">
        <v>2019</v>
      </c>
      <c r="B1994" s="36">
        <v>43727</v>
      </c>
      <c r="C1994" s="12" t="s">
        <v>442</v>
      </c>
      <c r="D1994" s="12" t="s">
        <v>440</v>
      </c>
      <c r="E1994" s="12">
        <v>8</v>
      </c>
      <c r="F1994" s="53">
        <v>0.36944444444444402</v>
      </c>
      <c r="G1994" s="9">
        <v>28</v>
      </c>
      <c r="H1994" s="12" t="s">
        <v>276</v>
      </c>
      <c r="I1994" s="12" t="str">
        <f>VLOOKUP(H1994,'[1]Species List'!A$2:I$202,2,0)</f>
        <v>Queen Angelfish</v>
      </c>
      <c r="J1994" s="38" t="str">
        <f>VLOOKUP(H1994,'Species List'!A$2:J$202,3,0)</f>
        <v>Holacanthus ciliaris</v>
      </c>
      <c r="K1994" s="12" t="str">
        <f>VLOOKUP(H1994,'[1]Species List'!A$2:I$202,4,0)</f>
        <v>Pomacanthidae</v>
      </c>
      <c r="L1994" s="38" t="str">
        <f>VLOOKUP(H1994,'Species List'!A$2:J$202,5,0)</f>
        <v>Omnivore</v>
      </c>
      <c r="M1994" s="60">
        <v>33</v>
      </c>
      <c r="N1994" s="60">
        <v>1</v>
      </c>
      <c r="O1994" s="60"/>
      <c r="P1994" s="44">
        <f>VLOOKUP(H1994,'Species List'!A$2:J$202,6,0)</f>
        <v>3.09E-2</v>
      </c>
      <c r="Q1994" s="44">
        <f>VLOOKUP(H1994,'Species List'!A$2:J$202,7,0)</f>
        <v>2.89</v>
      </c>
      <c r="R1994" s="44" t="str">
        <f>VLOOKUP(H1994,'Species List'!A$2:J$202,8,0)</f>
        <v>NA</v>
      </c>
      <c r="S1994" s="44" t="str">
        <f>VLOOKUP(H1994,'Species List'!A$2:J$202,9,0)</f>
        <v>NA</v>
      </c>
      <c r="T1994" s="44">
        <f t="shared" si="216"/>
        <v>755.89899107188683</v>
      </c>
      <c r="U1994" s="87" t="s">
        <v>450</v>
      </c>
      <c r="V1994" s="91">
        <f t="shared" si="217"/>
        <v>755.89899107188683</v>
      </c>
    </row>
    <row r="1995" spans="1:22" ht="16">
      <c r="A1995" s="35">
        <v>2019</v>
      </c>
      <c r="B1995" s="36">
        <v>43727</v>
      </c>
      <c r="C1995" s="12" t="s">
        <v>442</v>
      </c>
      <c r="D1995" s="12" t="s">
        <v>440</v>
      </c>
      <c r="E1995" s="12">
        <v>8</v>
      </c>
      <c r="F1995" s="37">
        <v>0.36944444444444402</v>
      </c>
      <c r="G1995" s="9">
        <v>28</v>
      </c>
      <c r="H1995" s="12" t="s">
        <v>247</v>
      </c>
      <c r="I1995" s="12" t="str">
        <f>VLOOKUP(H1995,'[1]Species List'!A$2:I$202,2,0)</f>
        <v>Creole Wrasse</v>
      </c>
      <c r="J1995" s="38" t="str">
        <f>VLOOKUP(H1995,'Species List'!A$2:J$202,3,0)</f>
        <v>Clepticus parrae</v>
      </c>
      <c r="K1995" s="12" t="str">
        <f>VLOOKUP(H1995,'[1]Species List'!A$2:I$202,4,0)</f>
        <v>Labridae</v>
      </c>
      <c r="L1995" s="38" t="str">
        <f>VLOOKUP(H1995,'Species List'!A$2:J$202,5,0)</f>
        <v>Planktivore</v>
      </c>
      <c r="M1995" s="60">
        <v>14</v>
      </c>
      <c r="N1995" s="60">
        <v>3</v>
      </c>
      <c r="O1995" s="60"/>
      <c r="P1995" s="44">
        <f>VLOOKUP(H1995,'Species List'!A$2:J$202,6,0)</f>
        <v>9.5499999999999995E-3</v>
      </c>
      <c r="Q1995" s="44">
        <f>VLOOKUP(H1995,'Species List'!A$2:J$202,7,0)</f>
        <v>3.05</v>
      </c>
      <c r="R1995" s="44" t="str">
        <f>VLOOKUP(H1995,'Species List'!A$2:J$202,8,0)</f>
        <v>NA</v>
      </c>
      <c r="S1995" s="44" t="str">
        <f>VLOOKUP(H1995,'Species List'!A$2:J$202,9,0)</f>
        <v>NA</v>
      </c>
      <c r="T1995" s="44">
        <f t="shared" si="216"/>
        <v>29.901562328983751</v>
      </c>
      <c r="U1995" s="87" t="s">
        <v>450</v>
      </c>
      <c r="V1995" s="91">
        <f t="shared" si="217"/>
        <v>89.704686986951259</v>
      </c>
    </row>
    <row r="1996" spans="1:22" ht="16">
      <c r="A1996" s="35">
        <v>2019</v>
      </c>
      <c r="B1996" s="36">
        <v>43727</v>
      </c>
      <c r="C1996" s="12" t="s">
        <v>442</v>
      </c>
      <c r="D1996" s="12" t="s">
        <v>440</v>
      </c>
      <c r="E1996" s="12">
        <v>9</v>
      </c>
      <c r="F1996" s="53">
        <v>0.36944444444444402</v>
      </c>
      <c r="G1996" s="9">
        <v>28</v>
      </c>
      <c r="H1996" s="12" t="s">
        <v>253</v>
      </c>
      <c r="I1996" s="12" t="str">
        <f>VLOOKUP(H1996,'[1]Species List'!A$2:I$202,2,0)</f>
        <v>French Grunt</v>
      </c>
      <c r="J1996" s="38" t="str">
        <f>VLOOKUP(H1996,'Species List'!A$2:J$202,3,0)</f>
        <v>Haemulon flavolineatum</v>
      </c>
      <c r="K1996" s="12" t="str">
        <f>VLOOKUP(H1996,'[1]Species List'!A$2:I$202,4,0)</f>
        <v>Haemulidae</v>
      </c>
      <c r="L1996" s="38" t="str">
        <f>VLOOKUP(H1996,'Species List'!A$2:J$202,5,0)</f>
        <v>Carnivore</v>
      </c>
      <c r="M1996" s="60">
        <v>17</v>
      </c>
      <c r="N1996" s="60">
        <v>3</v>
      </c>
      <c r="O1996" s="60"/>
      <c r="P1996" s="44">
        <f>VLOOKUP(H1996,'Species List'!A$2:J$202,6,0)</f>
        <v>1.349E-2</v>
      </c>
      <c r="Q1996" s="44">
        <f>VLOOKUP(H1996,'Species List'!A$2:J$202,7,0)</f>
        <v>3</v>
      </c>
      <c r="R1996" s="44" t="str">
        <f>VLOOKUP(H1996,'Species List'!A$2:J$202,8,0)</f>
        <v>NA</v>
      </c>
      <c r="S1996" s="44" t="str">
        <f>VLOOKUP(H1996,'Species List'!A$2:J$202,9,0)</f>
        <v>NA</v>
      </c>
      <c r="T1996" s="44">
        <f t="shared" si="216"/>
        <v>66.27637</v>
      </c>
      <c r="U1996" s="87" t="s">
        <v>450</v>
      </c>
      <c r="V1996" s="91">
        <f t="shared" si="217"/>
        <v>198.82911000000001</v>
      </c>
    </row>
    <row r="1997" spans="1:22" ht="16">
      <c r="A1997" s="35">
        <v>2019</v>
      </c>
      <c r="B1997" s="36">
        <v>43727</v>
      </c>
      <c r="C1997" s="12" t="s">
        <v>442</v>
      </c>
      <c r="D1997" s="12" t="s">
        <v>440</v>
      </c>
      <c r="E1997" s="12">
        <v>9</v>
      </c>
      <c r="F1997" s="53">
        <v>0.36944444444444402</v>
      </c>
      <c r="G1997" s="9">
        <v>28</v>
      </c>
      <c r="H1997" s="12" t="s">
        <v>225</v>
      </c>
      <c r="I1997" s="12" t="str">
        <f>VLOOKUP(H1997,'[1]Species List'!A$2:I$202,2,0)</f>
        <v>Bar Jack</v>
      </c>
      <c r="J1997" s="38" t="str">
        <f>VLOOKUP(H1997,'Species List'!A$2:J$202,3,0)</f>
        <v>Caranx ruber</v>
      </c>
      <c r="K1997" s="12" t="str">
        <f>VLOOKUP(H1997,'[1]Species List'!A$2:I$202,4,0)</f>
        <v>Carangidae</v>
      </c>
      <c r="L1997" s="38" t="str">
        <f>VLOOKUP(H1997,'Species List'!A$2:J$202,5,0)</f>
        <v>Carnivore</v>
      </c>
      <c r="M1997" s="60">
        <v>23</v>
      </c>
      <c r="N1997" s="60">
        <v>1</v>
      </c>
      <c r="O1997" s="60"/>
      <c r="P1997" s="44">
        <f>VLOOKUP(H1997,'Species List'!A$2:J$202,6,0)</f>
        <v>1.6979999999999999E-2</v>
      </c>
      <c r="Q1997" s="44">
        <f>VLOOKUP(H1997,'Species List'!A$2:J$202,7,0)</f>
        <v>2.95</v>
      </c>
      <c r="R1997" s="44" t="str">
        <f>VLOOKUP(H1997,'Species List'!A$2:J$202,8,0)</f>
        <v>NA</v>
      </c>
      <c r="S1997" s="44" t="str">
        <f>VLOOKUP(H1997,'Species List'!A$2:J$202,9,0)</f>
        <v>NA</v>
      </c>
      <c r="T1997" s="44">
        <f t="shared" si="216"/>
        <v>176.61793476816885</v>
      </c>
      <c r="U1997" s="87" t="s">
        <v>450</v>
      </c>
      <c r="V1997" s="91">
        <f t="shared" si="217"/>
        <v>176.61793476816885</v>
      </c>
    </row>
    <row r="1998" spans="1:22" ht="16">
      <c r="A1998" s="35">
        <v>2019</v>
      </c>
      <c r="B1998" s="36">
        <v>43727</v>
      </c>
      <c r="C1998" s="12" t="s">
        <v>442</v>
      </c>
      <c r="D1998" s="12" t="s">
        <v>440</v>
      </c>
      <c r="E1998" s="12">
        <v>9</v>
      </c>
      <c r="F1998" s="37">
        <v>0.36944444444444402</v>
      </c>
      <c r="G1998" s="9">
        <v>28</v>
      </c>
      <c r="H1998" s="12" t="s">
        <v>301</v>
      </c>
      <c r="I1998" s="12" t="str">
        <f>VLOOKUP(H1998,'[1]Species List'!A$2:I$202,2,0)</f>
        <v>Squirrel Fish</v>
      </c>
      <c r="J1998" s="38" t="str">
        <f>VLOOKUP(H1998,'Species List'!A$2:J$202,3,0)</f>
        <v>Holocentrus adsensionis</v>
      </c>
      <c r="K1998" s="12" t="str">
        <f>VLOOKUP(H1998,'[1]Species List'!A$2:I$202,4,0)</f>
        <v>Holocentridae</v>
      </c>
      <c r="L1998" s="38" t="str">
        <f>VLOOKUP(H1998,'Species List'!A$2:J$202,5,0)</f>
        <v>Carnivore</v>
      </c>
      <c r="M1998" s="60">
        <v>30</v>
      </c>
      <c r="N1998" s="60">
        <v>1</v>
      </c>
      <c r="O1998" s="60"/>
      <c r="P1998" s="44">
        <f>VLOOKUP(H1998,'Species List'!A$2:J$202,6,0)</f>
        <v>1.585E-2</v>
      </c>
      <c r="Q1998" s="44">
        <f>VLOOKUP(H1998,'Species List'!A$2:J$202,7,0)</f>
        <v>2.97</v>
      </c>
      <c r="R1998" s="44" t="str">
        <f>VLOOKUP(H1998,'Species List'!A$2:J$202,8,0)</f>
        <v>NA</v>
      </c>
      <c r="S1998" s="44" t="str">
        <f>VLOOKUP(H1998,'Species List'!A$2:J$202,9,0)</f>
        <v>NA</v>
      </c>
      <c r="T1998" s="44">
        <f t="shared" si="216"/>
        <v>386.43761498796084</v>
      </c>
      <c r="U1998" s="87" t="s">
        <v>450</v>
      </c>
      <c r="V1998" s="91">
        <f t="shared" si="217"/>
        <v>386.43761498796084</v>
      </c>
    </row>
    <row r="1999" spans="1:22" ht="16">
      <c r="A1999" s="35">
        <v>2019</v>
      </c>
      <c r="B1999" s="36">
        <v>43727</v>
      </c>
      <c r="C1999" s="12" t="s">
        <v>442</v>
      </c>
      <c r="D1999" s="12" t="s">
        <v>440</v>
      </c>
      <c r="E1999" s="12">
        <v>9</v>
      </c>
      <c r="F1999" s="37">
        <v>0.36944444444444402</v>
      </c>
      <c r="G1999" s="9">
        <v>28</v>
      </c>
      <c r="H1999" s="12" t="s">
        <v>225</v>
      </c>
      <c r="I1999" s="12" t="str">
        <f>VLOOKUP(H1999,'[1]Species List'!A$2:I$202,2,0)</f>
        <v>Bar Jack</v>
      </c>
      <c r="J1999" s="38" t="str">
        <f>VLOOKUP(H1999,'Species List'!A$2:J$202,3,0)</f>
        <v>Caranx ruber</v>
      </c>
      <c r="K1999" s="12" t="str">
        <f>VLOOKUP(H1999,'[1]Species List'!A$2:I$202,4,0)</f>
        <v>Carangidae</v>
      </c>
      <c r="L1999" s="38" t="str">
        <f>VLOOKUP(H1999,'Species List'!A$2:J$202,5,0)</f>
        <v>Carnivore</v>
      </c>
      <c r="M1999" s="60">
        <v>26</v>
      </c>
      <c r="N1999" s="60">
        <v>1</v>
      </c>
      <c r="O1999" s="60"/>
      <c r="P1999" s="44">
        <f>VLOOKUP(H1999,'Species List'!A$2:J$202,6,0)</f>
        <v>1.6979999999999999E-2</v>
      </c>
      <c r="Q1999" s="44">
        <f>VLOOKUP(H1999,'Species List'!A$2:J$202,7,0)</f>
        <v>2.95</v>
      </c>
      <c r="R1999" s="44" t="str">
        <f>VLOOKUP(H1999,'Species List'!A$2:J$202,8,0)</f>
        <v>NA</v>
      </c>
      <c r="S1999" s="44" t="str">
        <f>VLOOKUP(H1999,'Species List'!A$2:J$202,9,0)</f>
        <v>NA</v>
      </c>
      <c r="T1999" s="44">
        <f t="shared" si="216"/>
        <v>253.57653459043166</v>
      </c>
      <c r="U1999" s="87" t="s">
        <v>450</v>
      </c>
      <c r="V1999" s="91">
        <f t="shared" si="217"/>
        <v>253.57653459043166</v>
      </c>
    </row>
    <row r="2000" spans="1:22" ht="16">
      <c r="A2000" s="35">
        <v>2019</v>
      </c>
      <c r="B2000" s="36">
        <v>43727</v>
      </c>
      <c r="C2000" s="12" t="s">
        <v>442</v>
      </c>
      <c r="D2000" s="12" t="s">
        <v>440</v>
      </c>
      <c r="E2000" s="12">
        <v>9</v>
      </c>
      <c r="F2000" s="53">
        <v>0.36944444444444402</v>
      </c>
      <c r="G2000" s="9">
        <v>28</v>
      </c>
      <c r="H2000" s="12" t="s">
        <v>233</v>
      </c>
      <c r="I2000" s="12" t="str">
        <f>VLOOKUP(H2000,'[1]Species List'!A$2:I$202,2,0)</f>
        <v>Blackbar soldierfish</v>
      </c>
      <c r="J2000" s="38" t="str">
        <f>VLOOKUP(H2000,'Species List'!A$2:J$202,3,0)</f>
        <v xml:space="preserve">Myripristis jacobus </v>
      </c>
      <c r="K2000" s="12" t="str">
        <f>VLOOKUP(H2000,'[1]Species List'!A$2:I$202,4,0)</f>
        <v>Holocentridae</v>
      </c>
      <c r="L2000" s="38" t="str">
        <f>VLOOKUP(H2000,'Species List'!A$2:J$202,5,0)</f>
        <v>Carnivore</v>
      </c>
      <c r="M2000" s="60">
        <v>21</v>
      </c>
      <c r="N2000" s="60">
        <v>4</v>
      </c>
      <c r="O2000" s="60"/>
      <c r="P2000" s="44">
        <f>VLOOKUP(H2000,'Species List'!A$2:J$202,6,0)</f>
        <v>1.2019999999999999E-2</v>
      </c>
      <c r="Q2000" s="44">
        <f>VLOOKUP(H2000,'Species List'!A$2:J$202,7,0)</f>
        <v>3.06</v>
      </c>
      <c r="R2000" s="44" t="str">
        <f>VLOOKUP(H2000,'Species List'!A$2:J$202,8,0)</f>
        <v>NA</v>
      </c>
      <c r="S2000" s="44" t="str">
        <f>VLOOKUP(H2000,'Species List'!A$2:J$202,9,0)</f>
        <v>NA</v>
      </c>
      <c r="T2000" s="44">
        <f t="shared" si="216"/>
        <v>133.62739728251793</v>
      </c>
      <c r="U2000" s="87" t="s">
        <v>450</v>
      </c>
      <c r="V2000" s="91">
        <f t="shared" si="217"/>
        <v>534.50958913007173</v>
      </c>
    </row>
    <row r="2001" spans="1:22" ht="16">
      <c r="A2001" s="35">
        <v>2019</v>
      </c>
      <c r="B2001" s="36">
        <v>43727</v>
      </c>
      <c r="C2001" s="12" t="s">
        <v>442</v>
      </c>
      <c r="D2001" s="12" t="s">
        <v>440</v>
      </c>
      <c r="E2001" s="12">
        <v>9</v>
      </c>
      <c r="F2001" s="53">
        <v>0.36944444444444402</v>
      </c>
      <c r="G2001" s="9">
        <v>28</v>
      </c>
      <c r="H2001" s="12" t="s">
        <v>295</v>
      </c>
      <c r="I2001" s="12" t="str">
        <f>VLOOKUP(H2001,'[1]Species List'!A$2:I$202,2,0)</f>
        <v>Spanish Hogfish</v>
      </c>
      <c r="J2001" s="38" t="str">
        <f>VLOOKUP(H2001,'Species List'!A$2:J$202,3,0)</f>
        <v>Bodianus rufus</v>
      </c>
      <c r="K2001" s="12" t="str">
        <f>VLOOKUP(H2001,'[1]Species List'!A$2:I$202,4,0)</f>
        <v>Labridae</v>
      </c>
      <c r="L2001" s="38" t="str">
        <f>VLOOKUP(H2001,'Species List'!A$2:J$202,5,0)</f>
        <v>Carnivore</v>
      </c>
      <c r="M2001" s="60">
        <v>4</v>
      </c>
      <c r="N2001" s="60">
        <v>2</v>
      </c>
      <c r="O2001" s="60"/>
      <c r="P2001" s="44">
        <f>VLOOKUP(H2001,'Species List'!A$2:J$202,6,0)</f>
        <v>1.44E-2</v>
      </c>
      <c r="Q2001" s="44">
        <f>VLOOKUP(H2001,'Species List'!A$2:J$202,7,0)</f>
        <v>3.0531999999999999</v>
      </c>
      <c r="R2001" s="44" t="str">
        <f>VLOOKUP(H2001,'Species List'!A$2:J$202,8,0)</f>
        <v>NA</v>
      </c>
      <c r="S2001" s="44" t="str">
        <f>VLOOKUP(H2001,'Species List'!A$2:J$202,9,0)</f>
        <v>NA</v>
      </c>
      <c r="T2001" s="44">
        <f t="shared" si="216"/>
        <v>0.99213793991652965</v>
      </c>
      <c r="U2001" s="87" t="s">
        <v>450</v>
      </c>
      <c r="V2001" s="91">
        <f t="shared" si="217"/>
        <v>1.9842758798330593</v>
      </c>
    </row>
    <row r="2002" spans="1:22" ht="16">
      <c r="A2002" s="35">
        <v>2019</v>
      </c>
      <c r="B2002" s="36">
        <v>43727</v>
      </c>
      <c r="C2002" s="12" t="s">
        <v>442</v>
      </c>
      <c r="D2002" s="12" t="s">
        <v>440</v>
      </c>
      <c r="E2002" s="12">
        <v>9</v>
      </c>
      <c r="F2002" s="37">
        <v>0.36944444444444402</v>
      </c>
      <c r="G2002" s="9">
        <v>28</v>
      </c>
      <c r="H2002" s="12" t="s">
        <v>310</v>
      </c>
      <c r="I2002" s="12" t="str">
        <f>VLOOKUP(H2002,'[1]Species List'!A$2:I$202,2,0)</f>
        <v>Yellowhead Wrasse</v>
      </c>
      <c r="J2002" s="38" t="str">
        <f>VLOOKUP(H2002,'Species List'!A$2:J$202,3,0)</f>
        <v>Halichoeres garnoti</v>
      </c>
      <c r="K2002" s="12" t="str">
        <f>VLOOKUP(H2002,'[1]Species List'!A$2:I$202,4,0)</f>
        <v>Labridae</v>
      </c>
      <c r="L2002" s="38" t="str">
        <f>VLOOKUP(H2002,'Species List'!A$2:J$202,5,0)</f>
        <v>Carnivore</v>
      </c>
      <c r="M2002" s="60">
        <v>4</v>
      </c>
      <c r="N2002" s="60">
        <v>3</v>
      </c>
      <c r="O2002" s="60"/>
      <c r="P2002" s="44">
        <f>VLOOKUP(H2002,'Species List'!A$2:J$202,6,0)</f>
        <v>0.01</v>
      </c>
      <c r="Q2002" s="44">
        <f>VLOOKUP(H2002,'Species List'!A$2:J$202,7,0)</f>
        <v>3.13</v>
      </c>
      <c r="R2002" s="44" t="str">
        <f>VLOOKUP(H2002,'Species List'!A$2:J$202,8,0)</f>
        <v>NA</v>
      </c>
      <c r="S2002" s="44" t="str">
        <f>VLOOKUP(H2002,'Species List'!A$2:J$202,9,0)</f>
        <v>NA</v>
      </c>
      <c r="T2002" s="44">
        <f t="shared" si="216"/>
        <v>0.76638637095611406</v>
      </c>
      <c r="U2002" s="87" t="s">
        <v>450</v>
      </c>
      <c r="V2002" s="91">
        <f t="shared" si="217"/>
        <v>2.2991591128683422</v>
      </c>
    </row>
    <row r="2003" spans="1:22" ht="16">
      <c r="A2003" s="35">
        <v>2019</v>
      </c>
      <c r="B2003" s="36">
        <v>43727</v>
      </c>
      <c r="C2003" s="12" t="s">
        <v>442</v>
      </c>
      <c r="D2003" s="12" t="s">
        <v>440</v>
      </c>
      <c r="E2003" s="12">
        <v>9</v>
      </c>
      <c r="F2003" s="37">
        <v>0.36944444444444402</v>
      </c>
      <c r="G2003" s="9">
        <v>28</v>
      </c>
      <c r="H2003" s="12" t="s">
        <v>262</v>
      </c>
      <c r="I2003" s="12" t="str">
        <f>VLOOKUP(H2003,'[1]Species List'!A$2:I$202,2,0)</f>
        <v>Lionfish</v>
      </c>
      <c r="J2003" s="38" t="str">
        <f>VLOOKUP(H2003,'Species List'!A$2:J$202,3,0)</f>
        <v>Pterois sp.</v>
      </c>
      <c r="K2003" s="12" t="str">
        <f>VLOOKUP(H2003,'[1]Species List'!A$2:I$202,4,0)</f>
        <v>Scorpaenidae</v>
      </c>
      <c r="L2003" s="38" t="str">
        <f>VLOOKUP(H2003,'Species List'!A$2:J$202,5,0)</f>
        <v>Carnivore</v>
      </c>
      <c r="M2003" s="60">
        <v>33</v>
      </c>
      <c r="N2003" s="60">
        <v>1</v>
      </c>
      <c r="O2003" s="60"/>
      <c r="P2003" s="44">
        <f>VLOOKUP(H2003,'Species List'!A$2:J$202,6,0)</f>
        <v>1.1480000000000001E-2</v>
      </c>
      <c r="Q2003" s="44">
        <f>VLOOKUP(H2003,'Species List'!A$2:J$202,7,0)</f>
        <v>3.09</v>
      </c>
      <c r="R2003" s="44" t="str">
        <f>VLOOKUP(H2003,'Species List'!A$2:J$202,8,0)</f>
        <v>NA</v>
      </c>
      <c r="S2003" s="44" t="str">
        <f>VLOOKUP(H2003,'Species List'!A$2:J$202,9,0)</f>
        <v>NA</v>
      </c>
      <c r="T2003" s="44">
        <f t="shared" si="216"/>
        <v>565.13208175342913</v>
      </c>
      <c r="U2003" s="87" t="s">
        <v>450</v>
      </c>
      <c r="V2003" s="91">
        <f t="shared" si="217"/>
        <v>565.13208175342913</v>
      </c>
    </row>
    <row r="2004" spans="1:22" ht="16">
      <c r="A2004" s="35">
        <v>2019</v>
      </c>
      <c r="B2004" s="36">
        <v>43727</v>
      </c>
      <c r="C2004" s="12" t="s">
        <v>442</v>
      </c>
      <c r="D2004" s="12" t="s">
        <v>440</v>
      </c>
      <c r="E2004" s="12">
        <v>9</v>
      </c>
      <c r="F2004" s="53">
        <v>0.36944444444444402</v>
      </c>
      <c r="G2004" s="9">
        <v>28</v>
      </c>
      <c r="H2004" s="12" t="s">
        <v>233</v>
      </c>
      <c r="I2004" s="12" t="str">
        <f>VLOOKUP(H2004,'[1]Species List'!A$2:I$202,2,0)</f>
        <v>Blackbar soldierfish</v>
      </c>
      <c r="J2004" s="38" t="str">
        <f>VLOOKUP(H2004,'Species List'!A$2:J$202,3,0)</f>
        <v xml:space="preserve">Myripristis jacobus </v>
      </c>
      <c r="K2004" s="12" t="str">
        <f>VLOOKUP(H2004,'[1]Species List'!A$2:I$202,4,0)</f>
        <v>Holocentridae</v>
      </c>
      <c r="L2004" s="38" t="str">
        <f>VLOOKUP(H2004,'Species List'!A$2:J$202,5,0)</f>
        <v>Carnivore</v>
      </c>
      <c r="M2004" s="60">
        <v>19</v>
      </c>
      <c r="N2004" s="60">
        <v>3</v>
      </c>
      <c r="O2004" s="60"/>
      <c r="P2004" s="44">
        <f>VLOOKUP(H2004,'Species List'!A$2:J$202,6,0)</f>
        <v>1.2019999999999999E-2</v>
      </c>
      <c r="Q2004" s="44">
        <f>VLOOKUP(H2004,'Species List'!A$2:J$202,7,0)</f>
        <v>3.06</v>
      </c>
      <c r="R2004" s="44" t="str">
        <f>VLOOKUP(H2004,'Species List'!A$2:J$202,8,0)</f>
        <v>NA</v>
      </c>
      <c r="S2004" s="44" t="str">
        <f>VLOOKUP(H2004,'Species List'!A$2:J$202,9,0)</f>
        <v>NA</v>
      </c>
      <c r="T2004" s="44">
        <f t="shared" si="216"/>
        <v>98.376300490352918</v>
      </c>
      <c r="U2004" s="87" t="s">
        <v>450</v>
      </c>
      <c r="V2004" s="91">
        <f t="shared" si="217"/>
        <v>295.12890147105873</v>
      </c>
    </row>
    <row r="2005" spans="1:22" ht="16">
      <c r="A2005" s="35">
        <v>2019</v>
      </c>
      <c r="B2005" s="36">
        <v>43727</v>
      </c>
      <c r="C2005" s="12" t="s">
        <v>442</v>
      </c>
      <c r="D2005" s="12" t="s">
        <v>440</v>
      </c>
      <c r="E2005" s="12">
        <v>9</v>
      </c>
      <c r="F2005" s="53">
        <v>0.36944444444444402</v>
      </c>
      <c r="G2005" s="9">
        <v>28</v>
      </c>
      <c r="H2005" s="12" t="s">
        <v>310</v>
      </c>
      <c r="I2005" s="12" t="str">
        <f>VLOOKUP(H2005,'[1]Species List'!A$2:I$202,2,0)</f>
        <v>Yellowhead Wrasse</v>
      </c>
      <c r="J2005" s="38" t="str">
        <f>VLOOKUP(H2005,'Species List'!A$2:J$202,3,0)</f>
        <v>Halichoeres garnoti</v>
      </c>
      <c r="K2005" s="12" t="str">
        <f>VLOOKUP(H2005,'[1]Species List'!A$2:I$202,4,0)</f>
        <v>Labridae</v>
      </c>
      <c r="L2005" s="38" t="str">
        <f>VLOOKUP(H2005,'Species List'!A$2:J$202,5,0)</f>
        <v>Carnivore</v>
      </c>
      <c r="M2005" s="60">
        <v>3</v>
      </c>
      <c r="N2005" s="60">
        <v>3</v>
      </c>
      <c r="O2005" s="60"/>
      <c r="P2005" s="44">
        <f>VLOOKUP(H2005,'Species List'!A$2:J$202,6,0)</f>
        <v>0.01</v>
      </c>
      <c r="Q2005" s="44">
        <f>VLOOKUP(H2005,'Species List'!A$2:J$202,7,0)</f>
        <v>3.13</v>
      </c>
      <c r="R2005" s="44" t="str">
        <f>VLOOKUP(H2005,'Species List'!A$2:J$202,8,0)</f>
        <v>NA</v>
      </c>
      <c r="S2005" s="44" t="str">
        <f>VLOOKUP(H2005,'Species List'!A$2:J$202,9,0)</f>
        <v>NA</v>
      </c>
      <c r="T2005" s="44">
        <f t="shared" si="216"/>
        <v>0.3114508548769428</v>
      </c>
      <c r="U2005" s="87" t="s">
        <v>450</v>
      </c>
      <c r="V2005" s="91">
        <f t="shared" si="217"/>
        <v>0.93435256463082839</v>
      </c>
    </row>
    <row r="2006" spans="1:22" ht="16">
      <c r="A2006" s="35">
        <v>2019</v>
      </c>
      <c r="B2006" s="36">
        <v>43727</v>
      </c>
      <c r="C2006" s="12" t="s">
        <v>442</v>
      </c>
      <c r="D2006" s="12" t="s">
        <v>440</v>
      </c>
      <c r="E2006" s="12">
        <v>9</v>
      </c>
      <c r="F2006" s="53">
        <v>0.36944444444444402</v>
      </c>
      <c r="G2006" s="9">
        <v>28</v>
      </c>
      <c r="H2006" s="12" t="s">
        <v>256</v>
      </c>
      <c r="I2006" s="12" t="str">
        <f>VLOOKUP(H2006,'[1]Species List'!A$2:I$202,2,0)</f>
        <v>Graysby</v>
      </c>
      <c r="J2006" s="38" t="str">
        <f>VLOOKUP(H2006,'Species List'!A$2:J$202,3,0)</f>
        <v>Cephalopholis cruentata</v>
      </c>
      <c r="K2006" s="12" t="str">
        <f>VLOOKUP(H2006,'[1]Species List'!A$2:I$202,4,0)</f>
        <v>Serranidae</v>
      </c>
      <c r="L2006" s="38" t="str">
        <f>VLOOKUP(H2006,'Species List'!A$2:J$202,5,0)</f>
        <v>Carnivore</v>
      </c>
      <c r="M2006" s="60">
        <v>23</v>
      </c>
      <c r="N2006" s="60">
        <v>1</v>
      </c>
      <c r="O2006" s="60"/>
      <c r="P2006" s="44">
        <f>VLOOKUP(H2006,'Species List'!A$2:J$202,6,0)</f>
        <v>1.1220000000000001E-2</v>
      </c>
      <c r="Q2006" s="44">
        <f>VLOOKUP(H2006,'Species List'!A$2:J$202,7,0)</f>
        <v>3.07</v>
      </c>
      <c r="R2006" s="44" t="str">
        <f>VLOOKUP(H2006,'Species List'!A$2:J$202,8,0)</f>
        <v>NA</v>
      </c>
      <c r="S2006" s="44" t="str">
        <f>VLOOKUP(H2006,'Species List'!A$2:J$202,9,0)</f>
        <v>NA</v>
      </c>
      <c r="T2006" s="44">
        <f t="shared" si="216"/>
        <v>170.01894363938533</v>
      </c>
      <c r="U2006" s="87" t="s">
        <v>450</v>
      </c>
      <c r="V2006" s="91">
        <f t="shared" si="217"/>
        <v>170.01894363938533</v>
      </c>
    </row>
    <row r="2007" spans="1:22" ht="16">
      <c r="A2007" s="35">
        <v>2019</v>
      </c>
      <c r="B2007" s="36">
        <v>43727</v>
      </c>
      <c r="C2007" s="12" t="s">
        <v>442</v>
      </c>
      <c r="D2007" s="12" t="s">
        <v>440</v>
      </c>
      <c r="E2007" s="12">
        <v>9</v>
      </c>
      <c r="F2007" s="53">
        <v>0.36944444444444402</v>
      </c>
      <c r="G2007" s="9">
        <v>28</v>
      </c>
      <c r="H2007" s="12" t="s">
        <v>253</v>
      </c>
      <c r="I2007" s="12" t="str">
        <f>VLOOKUP(H2007,'[1]Species List'!A$2:I$202,2,0)</f>
        <v>French Grunt</v>
      </c>
      <c r="J2007" s="38" t="str">
        <f>VLOOKUP(H2007,'Species List'!A$2:J$202,3,0)</f>
        <v>Haemulon flavolineatum</v>
      </c>
      <c r="K2007" s="12" t="str">
        <f>VLOOKUP(H2007,'[1]Species List'!A$2:I$202,4,0)</f>
        <v>Haemulidae</v>
      </c>
      <c r="L2007" s="38" t="str">
        <f>VLOOKUP(H2007,'Species List'!A$2:J$202,5,0)</f>
        <v>Carnivore</v>
      </c>
      <c r="M2007" s="60">
        <v>15</v>
      </c>
      <c r="N2007" s="60">
        <v>1</v>
      </c>
      <c r="O2007" s="60"/>
      <c r="P2007" s="44">
        <f>VLOOKUP(H2007,'Species List'!A$2:J$202,6,0)</f>
        <v>1.349E-2</v>
      </c>
      <c r="Q2007" s="44">
        <f>VLOOKUP(H2007,'Species List'!A$2:J$202,7,0)</f>
        <v>3</v>
      </c>
      <c r="R2007" s="44" t="str">
        <f>VLOOKUP(H2007,'Species List'!A$2:J$202,8,0)</f>
        <v>NA</v>
      </c>
      <c r="S2007" s="44" t="str">
        <f>VLOOKUP(H2007,'Species List'!A$2:J$202,9,0)</f>
        <v>NA</v>
      </c>
      <c r="T2007" s="44">
        <f t="shared" si="216"/>
        <v>45.528750000000002</v>
      </c>
      <c r="U2007" s="87" t="s">
        <v>450</v>
      </c>
      <c r="V2007" s="91">
        <f t="shared" si="217"/>
        <v>45.528750000000002</v>
      </c>
    </row>
    <row r="2008" spans="1:22" ht="16">
      <c r="A2008" s="35">
        <v>2019</v>
      </c>
      <c r="B2008" s="36">
        <v>43727</v>
      </c>
      <c r="C2008" s="12" t="s">
        <v>442</v>
      </c>
      <c r="D2008" s="12" t="s">
        <v>440</v>
      </c>
      <c r="E2008" s="12">
        <v>9</v>
      </c>
      <c r="F2008" s="37">
        <v>0.36944444444444402</v>
      </c>
      <c r="G2008" s="9">
        <v>28</v>
      </c>
      <c r="H2008" s="12" t="s">
        <v>310</v>
      </c>
      <c r="I2008" s="12" t="str">
        <f>VLOOKUP(H2008,'[1]Species List'!A$2:I$202,2,0)</f>
        <v>Yellowhead Wrasse</v>
      </c>
      <c r="J2008" s="38" t="str">
        <f>VLOOKUP(H2008,'Species List'!A$2:J$202,3,0)</f>
        <v>Halichoeres garnoti</v>
      </c>
      <c r="K2008" s="12" t="str">
        <f>VLOOKUP(H2008,'[1]Species List'!A$2:I$202,4,0)</f>
        <v>Labridae</v>
      </c>
      <c r="L2008" s="38" t="str">
        <f>VLOOKUP(H2008,'Species List'!A$2:J$202,5,0)</f>
        <v>Carnivore</v>
      </c>
      <c r="M2008" s="60">
        <v>20</v>
      </c>
      <c r="N2008" s="60">
        <v>1</v>
      </c>
      <c r="O2008" s="60"/>
      <c r="P2008" s="44">
        <f>VLOOKUP(H2008,'Species List'!A$2:J$202,6,0)</f>
        <v>0.01</v>
      </c>
      <c r="Q2008" s="44">
        <f>VLOOKUP(H2008,'Species List'!A$2:J$202,7,0)</f>
        <v>3.13</v>
      </c>
      <c r="R2008" s="44" t="str">
        <f>VLOOKUP(H2008,'Species List'!A$2:J$202,8,0)</f>
        <v>NA</v>
      </c>
      <c r="S2008" s="44" t="str">
        <f>VLOOKUP(H2008,'Species List'!A$2:J$202,9,0)</f>
        <v>NA</v>
      </c>
      <c r="T2008" s="44">
        <f t="shared" si="216"/>
        <v>118.09292685236611</v>
      </c>
      <c r="U2008" s="87" t="s">
        <v>450</v>
      </c>
      <c r="V2008" s="91">
        <f t="shared" si="217"/>
        <v>118.09292685236611</v>
      </c>
    </row>
    <row r="2009" spans="1:22" ht="16">
      <c r="A2009" s="35">
        <v>2019</v>
      </c>
      <c r="B2009" s="36">
        <v>43727</v>
      </c>
      <c r="C2009" s="12" t="s">
        <v>442</v>
      </c>
      <c r="D2009" s="12" t="s">
        <v>440</v>
      </c>
      <c r="E2009" s="12">
        <v>9</v>
      </c>
      <c r="F2009" s="53">
        <v>0.36944444444444402</v>
      </c>
      <c r="G2009" s="9">
        <v>28</v>
      </c>
      <c r="H2009" s="12" t="s">
        <v>310</v>
      </c>
      <c r="I2009" s="12" t="str">
        <f>VLOOKUP(H2009,'[1]Species List'!A$2:I$202,2,0)</f>
        <v>Yellowhead Wrasse</v>
      </c>
      <c r="J2009" s="38" t="str">
        <f>VLOOKUP(H2009,'Species List'!A$2:J$202,3,0)</f>
        <v>Halichoeres garnoti</v>
      </c>
      <c r="K2009" s="12" t="str">
        <f>VLOOKUP(H2009,'[1]Species List'!A$2:I$202,4,0)</f>
        <v>Labridae</v>
      </c>
      <c r="L2009" s="38" t="str">
        <f>VLOOKUP(H2009,'Species List'!A$2:J$202,5,0)</f>
        <v>Carnivore</v>
      </c>
      <c r="M2009" s="60">
        <v>3</v>
      </c>
      <c r="N2009" s="60">
        <v>6</v>
      </c>
      <c r="O2009" s="60"/>
      <c r="P2009" s="44">
        <f>VLOOKUP(H2009,'Species List'!A$2:J$202,6,0)</f>
        <v>0.01</v>
      </c>
      <c r="Q2009" s="44">
        <f>VLOOKUP(H2009,'Species List'!A$2:J$202,7,0)</f>
        <v>3.13</v>
      </c>
      <c r="R2009" s="44" t="str">
        <f>VLOOKUP(H2009,'Species List'!A$2:J$202,8,0)</f>
        <v>NA</v>
      </c>
      <c r="S2009" s="44" t="str">
        <f>VLOOKUP(H2009,'Species List'!A$2:J$202,9,0)</f>
        <v>NA</v>
      </c>
      <c r="T2009" s="44">
        <f t="shared" si="216"/>
        <v>0.3114508548769428</v>
      </c>
      <c r="U2009" s="87" t="s">
        <v>450</v>
      </c>
      <c r="V2009" s="91">
        <f t="shared" si="217"/>
        <v>1.8687051292616568</v>
      </c>
    </row>
    <row r="2010" spans="1:22" ht="16">
      <c r="A2010" s="35">
        <v>2019</v>
      </c>
      <c r="B2010" s="36">
        <v>43727</v>
      </c>
      <c r="C2010" s="12" t="s">
        <v>442</v>
      </c>
      <c r="D2010" s="12" t="s">
        <v>440</v>
      </c>
      <c r="E2010" s="12">
        <v>9</v>
      </c>
      <c r="F2010" s="53">
        <v>0.36944444444444402</v>
      </c>
      <c r="G2010" s="9">
        <v>28</v>
      </c>
      <c r="H2010" s="12" t="s">
        <v>274</v>
      </c>
      <c r="I2010" s="12" t="str">
        <f>VLOOKUP(H2010,'[1]Species List'!A$2:I$202,2,0)</f>
        <v>Princess Parrotfish</v>
      </c>
      <c r="J2010" s="38" t="str">
        <f>VLOOKUP(H2010,'Species List'!A$2:J$202,3,0)</f>
        <v>Scarus taeniopterus</v>
      </c>
      <c r="K2010" s="12" t="str">
        <f>VLOOKUP(H2010,'[1]Species List'!A$2:I$202,4,0)</f>
        <v>Scaridae</v>
      </c>
      <c r="L2010" s="38" t="str">
        <f>VLOOKUP(H2010,'Species List'!A$2:J$202,5,0)</f>
        <v>Herbivore</v>
      </c>
      <c r="M2010" s="60">
        <v>30</v>
      </c>
      <c r="N2010" s="60">
        <v>1</v>
      </c>
      <c r="O2010" s="60" t="s">
        <v>368</v>
      </c>
      <c r="P2010" s="44">
        <f>VLOOKUP(H2010,'Species List'!A$2:J$202,6,0)</f>
        <v>3.3500000000000002E-2</v>
      </c>
      <c r="Q2010" s="44">
        <f>VLOOKUP(H2010,'Species List'!A$2:J$202,7,0)</f>
        <v>2.7086000000000001</v>
      </c>
      <c r="R2010" s="44">
        <f>VLOOKUP(H2010,'Species List'!A$2:J$202,8,0)</f>
        <v>-3.2256999999999998</v>
      </c>
      <c r="S2010" s="44">
        <f>VLOOKUP(H2010,'Species List'!A$2:J$202,9,0)</f>
        <v>2.3852000000000002</v>
      </c>
      <c r="T2010" s="44">
        <f t="shared" si="216"/>
        <v>335.71862643946946</v>
      </c>
      <c r="U2010" s="88">
        <f t="shared" ref="U2010:U2021" si="218">10^(R2010+(S2010*LOG(M2010*10)))</f>
        <v>481.64783974460363</v>
      </c>
      <c r="V2010" s="91">
        <f t="shared" ref="V2010:V2021" si="219">N2010*U2010</f>
        <v>481.64783974460363</v>
      </c>
    </row>
    <row r="2011" spans="1:22" ht="16">
      <c r="A2011" s="35">
        <v>2019</v>
      </c>
      <c r="B2011" s="36">
        <v>43727</v>
      </c>
      <c r="C2011" s="12" t="s">
        <v>442</v>
      </c>
      <c r="D2011" s="12" t="s">
        <v>440</v>
      </c>
      <c r="E2011" s="12">
        <v>9</v>
      </c>
      <c r="F2011" s="37">
        <v>0.36944444444444402</v>
      </c>
      <c r="G2011" s="9">
        <v>28</v>
      </c>
      <c r="H2011" s="12" t="s">
        <v>277</v>
      </c>
      <c r="I2011" s="12" t="str">
        <f>VLOOKUP(H2011,'[1]Species List'!A$2:I$202,2,0)</f>
        <v>Queen Parrotfish</v>
      </c>
      <c r="J2011" s="38" t="str">
        <f>VLOOKUP(H2011,'Species List'!A$2:J$202,3,0)</f>
        <v>Scarus vetula</v>
      </c>
      <c r="K2011" s="12" t="str">
        <f>VLOOKUP(H2011,'[1]Species List'!A$2:I$202,4,0)</f>
        <v>Scaridae</v>
      </c>
      <c r="L2011" s="38" t="str">
        <f>VLOOKUP(H2011,'Species List'!A$2:J$202,5,0)</f>
        <v>Herbivore</v>
      </c>
      <c r="M2011" s="60">
        <v>27</v>
      </c>
      <c r="N2011" s="60">
        <v>1</v>
      </c>
      <c r="O2011" s="60" t="s">
        <v>368</v>
      </c>
      <c r="P2011" s="44">
        <f>VLOOKUP(H2011,'Species List'!A$2:J$202,6,0)</f>
        <v>1.38E-2</v>
      </c>
      <c r="Q2011" s="44">
        <f>VLOOKUP(H2011,'Species List'!A$2:J$202,7,0)</f>
        <v>3.03</v>
      </c>
      <c r="R2011" s="44">
        <f>VLOOKUP(H2011,'Species List'!A$2:J$202,8,0)</f>
        <v>-5.0162000000000004</v>
      </c>
      <c r="S2011" s="44">
        <f>VLOOKUP(H2011,'Species List'!A$2:J$202,9,0)</f>
        <v>3.1109</v>
      </c>
      <c r="T2011" s="44">
        <f t="shared" si="216"/>
        <v>299.85499780940251</v>
      </c>
      <c r="U2011" s="88">
        <f t="shared" si="218"/>
        <v>352.80077779738235</v>
      </c>
      <c r="V2011" s="91">
        <f t="shared" si="219"/>
        <v>352.80077779738235</v>
      </c>
    </row>
    <row r="2012" spans="1:22" ht="16">
      <c r="A2012" s="35">
        <v>2019</v>
      </c>
      <c r="B2012" s="36">
        <v>43727</v>
      </c>
      <c r="C2012" s="12" t="s">
        <v>442</v>
      </c>
      <c r="D2012" s="12" t="s">
        <v>440</v>
      </c>
      <c r="E2012" s="12">
        <v>9</v>
      </c>
      <c r="F2012" s="37">
        <v>0.36944444444444402</v>
      </c>
      <c r="G2012" s="9">
        <v>28</v>
      </c>
      <c r="H2012" s="12" t="s">
        <v>302</v>
      </c>
      <c r="I2012" s="12" t="str">
        <f>VLOOKUP(H2012,'[1]Species List'!A$2:I$202,2,0)</f>
        <v>Stoplight Parrotfish</v>
      </c>
      <c r="J2012" s="38" t="str">
        <f>VLOOKUP(H2012,'Species List'!A$2:J$202,3,0)</f>
        <v>Sparisoma viride</v>
      </c>
      <c r="K2012" s="12" t="str">
        <f>VLOOKUP(H2012,'[1]Species List'!A$2:I$202,4,0)</f>
        <v>Scaridae</v>
      </c>
      <c r="L2012" s="38" t="str">
        <f>VLOOKUP(H2012,'Species List'!A$2:J$202,5,0)</f>
        <v>Herbivore</v>
      </c>
      <c r="M2012" s="60">
        <v>33</v>
      </c>
      <c r="N2012" s="60">
        <v>1</v>
      </c>
      <c r="O2012" s="60" t="s">
        <v>369</v>
      </c>
      <c r="P2012" s="44">
        <f>VLOOKUP(H2012,'Species List'!A$2:J$202,6,0)</f>
        <v>1.38E-2</v>
      </c>
      <c r="Q2012" s="44">
        <f>VLOOKUP(H2012,'Species List'!A$2:J$202,7,0)</f>
        <v>3.04</v>
      </c>
      <c r="R2012" s="44">
        <f>VLOOKUP(H2012,'Species List'!A$2:J$202,8,0)</f>
        <v>-4.4317000000000002</v>
      </c>
      <c r="S2012" s="44">
        <f>VLOOKUP(H2012,'Species List'!A$2:J$202,9,0)</f>
        <v>2.9051</v>
      </c>
      <c r="T2012" s="44">
        <f t="shared" si="216"/>
        <v>570.37628950044143</v>
      </c>
      <c r="U2012" s="88">
        <f t="shared" si="218"/>
        <v>767.06973304521671</v>
      </c>
      <c r="V2012" s="91">
        <f t="shared" si="219"/>
        <v>767.06973304521671</v>
      </c>
    </row>
    <row r="2013" spans="1:22" ht="16">
      <c r="A2013" s="35">
        <v>2019</v>
      </c>
      <c r="B2013" s="36">
        <v>43727</v>
      </c>
      <c r="C2013" s="12" t="s">
        <v>442</v>
      </c>
      <c r="D2013" s="12" t="s">
        <v>440</v>
      </c>
      <c r="E2013" s="12">
        <v>9</v>
      </c>
      <c r="F2013" s="37">
        <v>0.36944444444444402</v>
      </c>
      <c r="G2013" s="9">
        <v>28</v>
      </c>
      <c r="H2013" s="12" t="s">
        <v>237</v>
      </c>
      <c r="I2013" s="12" t="str">
        <f>VLOOKUP(H2013,'[1]Species List'!A$2:I$202,2,0)</f>
        <v>Blue Tang</v>
      </c>
      <c r="J2013" s="38" t="str">
        <f>VLOOKUP(H2013,'Species List'!A$2:J$202,3,0)</f>
        <v>Acanthurus coeruleus</v>
      </c>
      <c r="K2013" s="12" t="str">
        <f>VLOOKUP(H2013,'[1]Species List'!A$2:I$202,4,0)</f>
        <v>Acanthuridae</v>
      </c>
      <c r="L2013" s="38" t="str">
        <f>VLOOKUP(H2013,'Species List'!A$2:J$202,5,0)</f>
        <v>Herbivore</v>
      </c>
      <c r="M2013" s="60">
        <v>17</v>
      </c>
      <c r="N2013" s="60">
        <v>1</v>
      </c>
      <c r="O2013" s="60"/>
      <c r="P2013" s="44">
        <f>VLOOKUP(H2013,'Species List'!A$2:J$202,6,0)</f>
        <v>2.512E-2</v>
      </c>
      <c r="Q2013" s="44">
        <f>VLOOKUP(H2013,'Species List'!A$2:J$202,7,0)</f>
        <v>2.96</v>
      </c>
      <c r="R2013" s="44">
        <f>VLOOKUP(H2013,'Species List'!A$2:J$202,8,0)</f>
        <v>-2.8241999999999998</v>
      </c>
      <c r="S2013" s="44">
        <f>VLOOKUP(H2013,'Species List'!A$2:J$202,9,0)</f>
        <v>2.2637999999999998</v>
      </c>
      <c r="T2013" s="44">
        <f t="shared" si="216"/>
        <v>110.19158812752735</v>
      </c>
      <c r="U2013" s="88">
        <f t="shared" si="218"/>
        <v>167.91529942216221</v>
      </c>
      <c r="V2013" s="91">
        <f t="shared" si="219"/>
        <v>167.91529942216221</v>
      </c>
    </row>
    <row r="2014" spans="1:22" ht="16">
      <c r="A2014" s="35">
        <v>2019</v>
      </c>
      <c r="B2014" s="36">
        <v>43727</v>
      </c>
      <c r="C2014" s="12" t="s">
        <v>442</v>
      </c>
      <c r="D2014" s="12" t="s">
        <v>440</v>
      </c>
      <c r="E2014" s="12">
        <v>9</v>
      </c>
      <c r="F2014" s="53">
        <v>0.36944444444444402</v>
      </c>
      <c r="G2014" s="9">
        <v>28</v>
      </c>
      <c r="H2014" s="12" t="s">
        <v>274</v>
      </c>
      <c r="I2014" s="12" t="str">
        <f>VLOOKUP(H2014,'[1]Species List'!A$2:I$202,2,0)</f>
        <v>Princess Parrotfish</v>
      </c>
      <c r="J2014" s="38" t="str">
        <f>VLOOKUP(H2014,'Species List'!A$2:J$202,3,0)</f>
        <v>Scarus taeniopterus</v>
      </c>
      <c r="K2014" s="12" t="str">
        <f>VLOOKUP(H2014,'[1]Species List'!A$2:I$202,4,0)</f>
        <v>Scaridae</v>
      </c>
      <c r="L2014" s="38" t="str">
        <f>VLOOKUP(H2014,'Species List'!A$2:J$202,5,0)</f>
        <v>Herbivore</v>
      </c>
      <c r="M2014" s="60">
        <v>27</v>
      </c>
      <c r="N2014" s="60">
        <v>1</v>
      </c>
      <c r="O2014" s="60" t="s">
        <v>368</v>
      </c>
      <c r="P2014" s="44">
        <f>VLOOKUP(H2014,'Species List'!A$2:J$202,6,0)</f>
        <v>3.3500000000000002E-2</v>
      </c>
      <c r="Q2014" s="44">
        <f>VLOOKUP(H2014,'Species List'!A$2:J$202,7,0)</f>
        <v>2.7086000000000001</v>
      </c>
      <c r="R2014" s="44">
        <f>VLOOKUP(H2014,'Species List'!A$2:J$202,8,0)</f>
        <v>-3.2256999999999998</v>
      </c>
      <c r="S2014" s="44">
        <f>VLOOKUP(H2014,'Species List'!A$2:J$202,9,0)</f>
        <v>2.3852000000000002</v>
      </c>
      <c r="T2014" s="44">
        <f t="shared" si="216"/>
        <v>252.36940199976701</v>
      </c>
      <c r="U2014" s="88">
        <f t="shared" si="218"/>
        <v>374.61818057408522</v>
      </c>
      <c r="V2014" s="91">
        <f t="shared" si="219"/>
        <v>374.61818057408522</v>
      </c>
    </row>
    <row r="2015" spans="1:22" ht="16">
      <c r="A2015" s="35">
        <v>2019</v>
      </c>
      <c r="B2015" s="36">
        <v>43727</v>
      </c>
      <c r="C2015" s="12" t="s">
        <v>442</v>
      </c>
      <c r="D2015" s="12" t="s">
        <v>440</v>
      </c>
      <c r="E2015" s="12">
        <v>9</v>
      </c>
      <c r="F2015" s="37">
        <v>0.36944444444444402</v>
      </c>
      <c r="G2015" s="9">
        <v>28</v>
      </c>
      <c r="H2015" s="12" t="s">
        <v>302</v>
      </c>
      <c r="I2015" s="12" t="str">
        <f>VLOOKUP(H2015,'[1]Species List'!A$2:I$202,2,0)</f>
        <v>Stoplight Parrotfish</v>
      </c>
      <c r="J2015" s="38" t="str">
        <f>VLOOKUP(H2015,'Species List'!A$2:J$202,3,0)</f>
        <v>Sparisoma viride</v>
      </c>
      <c r="K2015" s="12" t="str">
        <f>VLOOKUP(H2015,'[1]Species List'!A$2:I$202,4,0)</f>
        <v>Scaridae</v>
      </c>
      <c r="L2015" s="38" t="str">
        <f>VLOOKUP(H2015,'Species List'!A$2:J$202,5,0)</f>
        <v>Herbivore</v>
      </c>
      <c r="M2015" s="60">
        <v>15</v>
      </c>
      <c r="N2015" s="60">
        <v>1</v>
      </c>
      <c r="O2015" s="60" t="s">
        <v>375</v>
      </c>
      <c r="P2015" s="44">
        <f>VLOOKUP(H2015,'Species List'!A$2:J$202,6,0)</f>
        <v>1.38E-2</v>
      </c>
      <c r="Q2015" s="44">
        <f>VLOOKUP(H2015,'Species List'!A$2:J$202,7,0)</f>
        <v>3.04</v>
      </c>
      <c r="R2015" s="44">
        <f>VLOOKUP(H2015,'Species List'!A$2:J$202,8,0)</f>
        <v>-4.4317000000000002</v>
      </c>
      <c r="S2015" s="44">
        <f>VLOOKUP(H2015,'Species List'!A$2:J$202,9,0)</f>
        <v>2.9051</v>
      </c>
      <c r="T2015" s="44">
        <f t="shared" si="216"/>
        <v>51.903484390238546</v>
      </c>
      <c r="U2015" s="88">
        <f t="shared" si="218"/>
        <v>77.635922295629129</v>
      </c>
      <c r="V2015" s="91">
        <f t="shared" si="219"/>
        <v>77.635922295629129</v>
      </c>
    </row>
    <row r="2016" spans="1:22" ht="16">
      <c r="A2016" s="35">
        <v>2019</v>
      </c>
      <c r="B2016" s="36">
        <v>43727</v>
      </c>
      <c r="C2016" s="12" t="s">
        <v>442</v>
      </c>
      <c r="D2016" s="12" t="s">
        <v>440</v>
      </c>
      <c r="E2016" s="12">
        <v>9</v>
      </c>
      <c r="F2016" s="37">
        <v>0.36944444444444402</v>
      </c>
      <c r="G2016" s="9">
        <v>28</v>
      </c>
      <c r="H2016" s="12" t="s">
        <v>302</v>
      </c>
      <c r="I2016" s="12" t="str">
        <f>VLOOKUP(H2016,'[1]Species List'!A$2:I$202,2,0)</f>
        <v>Stoplight Parrotfish</v>
      </c>
      <c r="J2016" s="38" t="str">
        <f>VLOOKUP(H2016,'Species List'!A$2:J$202,3,0)</f>
        <v>Sparisoma viride</v>
      </c>
      <c r="K2016" s="12" t="str">
        <f>VLOOKUP(H2016,'[1]Species List'!A$2:I$202,4,0)</f>
        <v>Scaridae</v>
      </c>
      <c r="L2016" s="38" t="str">
        <f>VLOOKUP(H2016,'Species List'!A$2:J$202,5,0)</f>
        <v>Herbivore</v>
      </c>
      <c r="M2016" s="60">
        <v>23</v>
      </c>
      <c r="N2016" s="60">
        <v>1</v>
      </c>
      <c r="O2016" s="60" t="s">
        <v>368</v>
      </c>
      <c r="P2016" s="44">
        <f>VLOOKUP(H2016,'Species List'!A$2:J$202,6,0)</f>
        <v>1.38E-2</v>
      </c>
      <c r="Q2016" s="44">
        <f>VLOOKUP(H2016,'Species List'!A$2:J$202,7,0)</f>
        <v>3.04</v>
      </c>
      <c r="R2016" s="44">
        <f>VLOOKUP(H2016,'Species List'!A$2:J$202,8,0)</f>
        <v>-4.4317000000000002</v>
      </c>
      <c r="S2016" s="44">
        <f>VLOOKUP(H2016,'Species List'!A$2:J$202,9,0)</f>
        <v>2.9051</v>
      </c>
      <c r="T2016" s="44">
        <f t="shared" si="216"/>
        <v>190.34072005024225</v>
      </c>
      <c r="U2016" s="88">
        <f t="shared" si="218"/>
        <v>268.75437106326598</v>
      </c>
      <c r="V2016" s="91">
        <f t="shared" si="219"/>
        <v>268.75437106326598</v>
      </c>
    </row>
    <row r="2017" spans="1:22" ht="16">
      <c r="A2017" s="35">
        <v>2019</v>
      </c>
      <c r="B2017" s="36">
        <v>43727</v>
      </c>
      <c r="C2017" s="12" t="s">
        <v>442</v>
      </c>
      <c r="D2017" s="12" t="s">
        <v>440</v>
      </c>
      <c r="E2017" s="12">
        <v>9</v>
      </c>
      <c r="F2017" s="53">
        <v>0.36944444444444402</v>
      </c>
      <c r="G2017" s="9">
        <v>28</v>
      </c>
      <c r="H2017" s="12" t="s">
        <v>274</v>
      </c>
      <c r="I2017" s="12" t="str">
        <f>VLOOKUP(H2017,'[1]Species List'!A$2:I$202,2,0)</f>
        <v>Princess Parrotfish</v>
      </c>
      <c r="J2017" s="38" t="str">
        <f>VLOOKUP(H2017,'Species List'!A$2:J$202,3,0)</f>
        <v>Scarus taeniopterus</v>
      </c>
      <c r="K2017" s="12" t="str">
        <f>VLOOKUP(H2017,'[1]Species List'!A$2:I$202,4,0)</f>
        <v>Scaridae</v>
      </c>
      <c r="L2017" s="38" t="str">
        <f>VLOOKUP(H2017,'Species List'!A$2:J$202,5,0)</f>
        <v>Herbivore</v>
      </c>
      <c r="M2017" s="60">
        <v>20</v>
      </c>
      <c r="N2017" s="60">
        <v>1</v>
      </c>
      <c r="O2017" s="60" t="s">
        <v>368</v>
      </c>
      <c r="P2017" s="44">
        <f>VLOOKUP(H2017,'Species List'!A$2:J$202,6,0)</f>
        <v>3.3500000000000002E-2</v>
      </c>
      <c r="Q2017" s="44">
        <f>VLOOKUP(H2017,'Species List'!A$2:J$202,7,0)</f>
        <v>2.7086000000000001</v>
      </c>
      <c r="R2017" s="44">
        <f>VLOOKUP(H2017,'Species List'!A$2:J$202,8,0)</f>
        <v>-3.2256999999999998</v>
      </c>
      <c r="S2017" s="44">
        <f>VLOOKUP(H2017,'Species List'!A$2:J$202,9,0)</f>
        <v>2.3852000000000002</v>
      </c>
      <c r="T2017" s="44">
        <f t="shared" si="216"/>
        <v>111.94756544450011</v>
      </c>
      <c r="U2017" s="88">
        <f t="shared" si="218"/>
        <v>183.11197449783583</v>
      </c>
      <c r="V2017" s="91">
        <f t="shared" si="219"/>
        <v>183.11197449783583</v>
      </c>
    </row>
    <row r="2018" spans="1:22" ht="16">
      <c r="A2018" s="35">
        <v>2019</v>
      </c>
      <c r="B2018" s="36">
        <v>43727</v>
      </c>
      <c r="C2018" s="12" t="s">
        <v>442</v>
      </c>
      <c r="D2018" s="12" t="s">
        <v>440</v>
      </c>
      <c r="E2018" s="12">
        <v>9</v>
      </c>
      <c r="F2018" s="37">
        <v>0.36944444444444402</v>
      </c>
      <c r="G2018" s="9">
        <v>28</v>
      </c>
      <c r="H2018" s="12" t="s">
        <v>277</v>
      </c>
      <c r="I2018" s="12" t="str">
        <f>VLOOKUP(H2018,'[1]Species List'!A$2:I$202,2,0)</f>
        <v>Queen Parrotfish</v>
      </c>
      <c r="J2018" s="38" t="str">
        <f>VLOOKUP(H2018,'Species List'!A$2:J$202,3,0)</f>
        <v>Scarus vetula</v>
      </c>
      <c r="K2018" s="12" t="str">
        <f>VLOOKUP(H2018,'[1]Species List'!A$2:I$202,4,0)</f>
        <v>Scaridae</v>
      </c>
      <c r="L2018" s="38" t="str">
        <f>VLOOKUP(H2018,'Species List'!A$2:J$202,5,0)</f>
        <v>Herbivore</v>
      </c>
      <c r="M2018" s="60">
        <v>7</v>
      </c>
      <c r="N2018" s="60">
        <v>3</v>
      </c>
      <c r="O2018" s="60" t="s">
        <v>375</v>
      </c>
      <c r="P2018" s="44">
        <f>VLOOKUP(H2018,'Species List'!A$2:J$202,6,0)</f>
        <v>1.38E-2</v>
      </c>
      <c r="Q2018" s="44">
        <f>VLOOKUP(H2018,'Species List'!A$2:J$202,7,0)</f>
        <v>3.03</v>
      </c>
      <c r="R2018" s="44">
        <f>VLOOKUP(H2018,'Species List'!A$2:J$202,8,0)</f>
        <v>-5.0162000000000004</v>
      </c>
      <c r="S2018" s="44">
        <f>VLOOKUP(H2018,'Species List'!A$2:J$202,9,0)</f>
        <v>3.1109</v>
      </c>
      <c r="T2018" s="44">
        <f t="shared" si="216"/>
        <v>5.0179478977461835</v>
      </c>
      <c r="U2018" s="88">
        <f t="shared" si="218"/>
        <v>5.2931657377452845</v>
      </c>
      <c r="V2018" s="91">
        <f t="shared" si="219"/>
        <v>15.879497213235855</v>
      </c>
    </row>
    <row r="2019" spans="1:22" ht="16">
      <c r="A2019" s="35">
        <v>2019</v>
      </c>
      <c r="B2019" s="36">
        <v>43727</v>
      </c>
      <c r="C2019" s="12" t="s">
        <v>442</v>
      </c>
      <c r="D2019" s="12" t="s">
        <v>440</v>
      </c>
      <c r="E2019" s="12">
        <v>9</v>
      </c>
      <c r="F2019" s="37">
        <v>0.36944444444444402</v>
      </c>
      <c r="G2019" s="9">
        <v>28</v>
      </c>
      <c r="H2019" s="12" t="s">
        <v>302</v>
      </c>
      <c r="I2019" s="12" t="str">
        <f>VLOOKUP(H2019,'[1]Species List'!A$2:I$202,2,0)</f>
        <v>Stoplight Parrotfish</v>
      </c>
      <c r="J2019" s="38" t="str">
        <f>VLOOKUP(H2019,'Species List'!A$2:J$202,3,0)</f>
        <v>Sparisoma viride</v>
      </c>
      <c r="K2019" s="12" t="str">
        <f>VLOOKUP(H2019,'[1]Species List'!A$2:I$202,4,0)</f>
        <v>Scaridae</v>
      </c>
      <c r="L2019" s="38" t="str">
        <f>VLOOKUP(H2019,'Species List'!A$2:J$202,5,0)</f>
        <v>Herbivore</v>
      </c>
      <c r="M2019" s="60">
        <v>9</v>
      </c>
      <c r="N2019" s="60">
        <v>4</v>
      </c>
      <c r="O2019" s="60" t="s">
        <v>375</v>
      </c>
      <c r="P2019" s="44">
        <f>VLOOKUP(H2019,'Species List'!A$2:J$202,6,0)</f>
        <v>1.38E-2</v>
      </c>
      <c r="Q2019" s="44">
        <f>VLOOKUP(H2019,'Species List'!A$2:J$202,7,0)</f>
        <v>3.04</v>
      </c>
      <c r="R2019" s="44">
        <f>VLOOKUP(H2019,'Species List'!A$2:J$202,8,0)</f>
        <v>-4.4317000000000002</v>
      </c>
      <c r="S2019" s="44">
        <f>VLOOKUP(H2019,'Species List'!A$2:J$202,9,0)</f>
        <v>2.9051</v>
      </c>
      <c r="T2019" s="44">
        <f t="shared" si="216"/>
        <v>10.984399383495692</v>
      </c>
      <c r="U2019" s="88">
        <f t="shared" si="218"/>
        <v>17.602320090054715</v>
      </c>
      <c r="V2019" s="91">
        <f t="shared" si="219"/>
        <v>70.409280360218858</v>
      </c>
    </row>
    <row r="2020" spans="1:22" ht="16">
      <c r="A2020" s="35">
        <v>2019</v>
      </c>
      <c r="B2020" s="36">
        <v>43727</v>
      </c>
      <c r="C2020" s="12" t="s">
        <v>442</v>
      </c>
      <c r="D2020" s="12" t="s">
        <v>440</v>
      </c>
      <c r="E2020" s="12">
        <v>9</v>
      </c>
      <c r="F2020" s="37">
        <v>0.36944444444444402</v>
      </c>
      <c r="G2020" s="9">
        <v>28</v>
      </c>
      <c r="H2020" s="12" t="s">
        <v>274</v>
      </c>
      <c r="I2020" s="12" t="str">
        <f>VLOOKUP(H2020,'[1]Species List'!A$2:I$202,2,0)</f>
        <v>Princess Parrotfish</v>
      </c>
      <c r="J2020" s="38" t="str">
        <f>VLOOKUP(H2020,'Species List'!A$2:J$202,3,0)</f>
        <v>Scarus taeniopterus</v>
      </c>
      <c r="K2020" s="12" t="str">
        <f>VLOOKUP(H2020,'[1]Species List'!A$2:I$202,4,0)</f>
        <v>Scaridae</v>
      </c>
      <c r="L2020" s="38" t="str">
        <f>VLOOKUP(H2020,'Species List'!A$2:J$202,5,0)</f>
        <v>Herbivore</v>
      </c>
      <c r="M2020" s="60">
        <v>23</v>
      </c>
      <c r="N2020" s="60">
        <v>1</v>
      </c>
      <c r="O2020" s="60" t="s">
        <v>368</v>
      </c>
      <c r="P2020" s="44">
        <f>VLOOKUP(H2020,'Species List'!A$2:J$202,6,0)</f>
        <v>3.3500000000000002E-2</v>
      </c>
      <c r="Q2020" s="44">
        <f>VLOOKUP(H2020,'Species List'!A$2:J$202,7,0)</f>
        <v>2.7086000000000001</v>
      </c>
      <c r="R2020" s="44">
        <f>VLOOKUP(H2020,'Species List'!A$2:J$202,8,0)</f>
        <v>-3.2256999999999998</v>
      </c>
      <c r="S2020" s="44">
        <f>VLOOKUP(H2020,'Species List'!A$2:J$202,9,0)</f>
        <v>2.3852000000000002</v>
      </c>
      <c r="T2020" s="44">
        <f t="shared" si="216"/>
        <v>163.46351132632066</v>
      </c>
      <c r="U2020" s="88">
        <f t="shared" si="218"/>
        <v>255.56020890468707</v>
      </c>
      <c r="V2020" s="91">
        <f t="shared" si="219"/>
        <v>255.56020890468707</v>
      </c>
    </row>
    <row r="2021" spans="1:22" ht="16">
      <c r="A2021" s="35">
        <v>2019</v>
      </c>
      <c r="B2021" s="36">
        <v>43727</v>
      </c>
      <c r="C2021" s="12" t="s">
        <v>442</v>
      </c>
      <c r="D2021" s="12" t="s">
        <v>440</v>
      </c>
      <c r="E2021" s="12">
        <v>9</v>
      </c>
      <c r="F2021" s="53">
        <v>0.36944444444444402</v>
      </c>
      <c r="G2021" s="9">
        <v>28</v>
      </c>
      <c r="H2021" s="12" t="s">
        <v>302</v>
      </c>
      <c r="I2021" s="12" t="str">
        <f>VLOOKUP(H2021,'[1]Species List'!A$2:I$202,2,0)</f>
        <v>Stoplight Parrotfish</v>
      </c>
      <c r="J2021" s="38" t="str">
        <f>VLOOKUP(H2021,'Species List'!A$2:J$202,3,0)</f>
        <v>Sparisoma viride</v>
      </c>
      <c r="K2021" s="12" t="str">
        <f>VLOOKUP(H2021,'[1]Species List'!A$2:I$202,4,0)</f>
        <v>Scaridae</v>
      </c>
      <c r="L2021" s="38" t="str">
        <f>VLOOKUP(H2021,'Species List'!A$2:J$202,5,0)</f>
        <v>Herbivore</v>
      </c>
      <c r="M2021" s="60">
        <v>35</v>
      </c>
      <c r="N2021" s="60">
        <v>1</v>
      </c>
      <c r="O2021" s="60" t="s">
        <v>369</v>
      </c>
      <c r="P2021" s="44">
        <f>VLOOKUP(H2021,'Species List'!A$2:J$202,6,0)</f>
        <v>1.38E-2</v>
      </c>
      <c r="Q2021" s="44">
        <f>VLOOKUP(H2021,'Species List'!A$2:J$202,7,0)</f>
        <v>3.04</v>
      </c>
      <c r="R2021" s="44">
        <f>VLOOKUP(H2021,'Species List'!A$2:J$202,8,0)</f>
        <v>-4.4317000000000002</v>
      </c>
      <c r="S2021" s="44">
        <f>VLOOKUP(H2021,'Species List'!A$2:J$202,9,0)</f>
        <v>2.9051</v>
      </c>
      <c r="T2021" s="44">
        <f t="shared" si="216"/>
        <v>682.09668871823169</v>
      </c>
      <c r="U2021" s="88">
        <f t="shared" si="218"/>
        <v>910.06429464234679</v>
      </c>
      <c r="V2021" s="91">
        <f t="shared" si="219"/>
        <v>910.06429464234679</v>
      </c>
    </row>
    <row r="2022" spans="1:22" ht="16">
      <c r="A2022" s="35">
        <v>2019</v>
      </c>
      <c r="B2022" s="36">
        <v>43727</v>
      </c>
      <c r="C2022" s="12" t="s">
        <v>442</v>
      </c>
      <c r="D2022" s="12" t="s">
        <v>440</v>
      </c>
      <c r="E2022" s="12">
        <v>9</v>
      </c>
      <c r="F2022" s="53">
        <v>0.36944444444444402</v>
      </c>
      <c r="G2022" s="9">
        <v>28</v>
      </c>
      <c r="H2022" s="12" t="s">
        <v>231</v>
      </c>
      <c r="I2022" s="12" t="str">
        <f>VLOOKUP(H2022,'[1]Species List'!A$2:I$202,2,0)</f>
        <v>Black Durgon</v>
      </c>
      <c r="J2022" s="38" t="str">
        <f>VLOOKUP(H2022,'Species List'!A$2:J$202,3,0)</f>
        <v>Melichthys niger</v>
      </c>
      <c r="K2022" s="12" t="str">
        <f>VLOOKUP(H2022,'[1]Species List'!A$2:I$202,4,0)</f>
        <v>Balistidae</v>
      </c>
      <c r="L2022" s="38" t="str">
        <f>VLOOKUP(H2022,'Species List'!A$2:J$202,5,0)</f>
        <v>Omnivore</v>
      </c>
      <c r="M2022" s="60">
        <v>25</v>
      </c>
      <c r="N2022" s="60">
        <v>1</v>
      </c>
      <c r="O2022" s="60"/>
      <c r="P2022" s="44">
        <f>VLOOKUP(H2022,'Species List'!A$2:J$202,6,0)</f>
        <v>2.3439999999999999E-2</v>
      </c>
      <c r="Q2022" s="44">
        <f>VLOOKUP(H2022,'Species List'!A$2:J$202,7,0)</f>
        <v>2.95</v>
      </c>
      <c r="R2022" s="44" t="str">
        <f>VLOOKUP(H2022,'Species List'!A$2:J$202,8,0)</f>
        <v>NA</v>
      </c>
      <c r="S2022" s="44" t="str">
        <f>VLOOKUP(H2022,'Species List'!A$2:J$202,9,0)</f>
        <v>NA</v>
      </c>
      <c r="T2022" s="44">
        <f t="shared" si="216"/>
        <v>311.80324662323761</v>
      </c>
      <c r="U2022" s="87" t="s">
        <v>450</v>
      </c>
      <c r="V2022" s="91">
        <f t="shared" ref="V2022:V2041" si="220">N2022*T2022</f>
        <v>311.80324662323761</v>
      </c>
    </row>
    <row r="2023" spans="1:22" ht="16">
      <c r="A2023" s="35">
        <v>2019</v>
      </c>
      <c r="B2023" s="36">
        <v>43727</v>
      </c>
      <c r="C2023" s="12" t="s">
        <v>442</v>
      </c>
      <c r="D2023" s="12" t="s">
        <v>440</v>
      </c>
      <c r="E2023" s="12">
        <v>9</v>
      </c>
      <c r="F2023" s="53">
        <v>0.36944444444444402</v>
      </c>
      <c r="G2023" s="9">
        <v>28</v>
      </c>
      <c r="H2023" s="12" t="s">
        <v>276</v>
      </c>
      <c r="I2023" s="12" t="str">
        <f>VLOOKUP(H2023,'[1]Species List'!A$2:I$202,2,0)</f>
        <v>Queen Angelfish</v>
      </c>
      <c r="J2023" s="38" t="str">
        <f>VLOOKUP(H2023,'Species List'!A$2:J$202,3,0)</f>
        <v>Holacanthus ciliaris</v>
      </c>
      <c r="K2023" s="12" t="str">
        <f>VLOOKUP(H2023,'[1]Species List'!A$2:I$202,4,0)</f>
        <v>Pomacanthidae</v>
      </c>
      <c r="L2023" s="38" t="str">
        <f>VLOOKUP(H2023,'Species List'!A$2:J$202,5,0)</f>
        <v>Omnivore</v>
      </c>
      <c r="M2023" s="60">
        <v>35</v>
      </c>
      <c r="N2023" s="60">
        <v>1</v>
      </c>
      <c r="O2023" s="60"/>
      <c r="P2023" s="44">
        <f>VLOOKUP(H2023,'Species List'!A$2:J$202,6,0)</f>
        <v>3.09E-2</v>
      </c>
      <c r="Q2023" s="44">
        <f>VLOOKUP(H2023,'Species List'!A$2:J$202,7,0)</f>
        <v>2.89</v>
      </c>
      <c r="R2023" s="44" t="str">
        <f>VLOOKUP(H2023,'Species List'!A$2:J$202,8,0)</f>
        <v>NA</v>
      </c>
      <c r="S2023" s="44" t="str">
        <f>VLOOKUP(H2023,'Species List'!A$2:J$202,9,0)</f>
        <v>NA</v>
      </c>
      <c r="T2023" s="44">
        <f t="shared" si="216"/>
        <v>896.01468524767233</v>
      </c>
      <c r="U2023" s="87" t="s">
        <v>450</v>
      </c>
      <c r="V2023" s="91">
        <f t="shared" si="220"/>
        <v>896.01468524767233</v>
      </c>
    </row>
    <row r="2024" spans="1:22" ht="16">
      <c r="A2024" s="35">
        <v>2019</v>
      </c>
      <c r="B2024" s="36">
        <v>43727</v>
      </c>
      <c r="C2024" s="12" t="s">
        <v>442</v>
      </c>
      <c r="D2024" s="12" t="s">
        <v>440</v>
      </c>
      <c r="E2024" s="12">
        <v>9</v>
      </c>
      <c r="F2024" s="37">
        <v>0.36944444444444402</v>
      </c>
      <c r="G2024" s="9">
        <v>28</v>
      </c>
      <c r="H2024" s="12" t="s">
        <v>242</v>
      </c>
      <c r="I2024" s="12" t="str">
        <f>VLOOKUP(H2024,'[1]Species List'!A$2:I$202,2,0)</f>
        <v xml:space="preserve">Sharp-nose puffer </v>
      </c>
      <c r="J2024" s="38" t="str">
        <f>VLOOKUP(H2024,'Species List'!A$2:J$202,3,0)</f>
        <v>Canthigaster rostrata</v>
      </c>
      <c r="K2024" s="12" t="str">
        <f>VLOOKUP(H2024,'[1]Species List'!A$2:I$202,4,0)</f>
        <v>Tetraodontidae</v>
      </c>
      <c r="L2024" s="38" t="str">
        <f>VLOOKUP(H2024,'Species List'!A$2:J$202,5,0)</f>
        <v>Omnivore</v>
      </c>
      <c r="M2024" s="60">
        <v>5</v>
      </c>
      <c r="N2024" s="60">
        <v>1</v>
      </c>
      <c r="O2024" s="60"/>
      <c r="P2024" s="44">
        <f>VLOOKUP(H2024,'Species List'!A$2:J$202,6,0)</f>
        <v>2.239E-2</v>
      </c>
      <c r="Q2024" s="44">
        <f>VLOOKUP(H2024,'Species List'!A$2:J$202,7,0)</f>
        <v>2.96</v>
      </c>
      <c r="R2024" s="44" t="str">
        <f>VLOOKUP(H2024,'Species List'!A$2:J$202,8,0)</f>
        <v>NA</v>
      </c>
      <c r="S2024" s="44" t="str">
        <f>VLOOKUP(H2024,'Species List'!A$2:J$202,9,0)</f>
        <v>NA</v>
      </c>
      <c r="T2024" s="44">
        <f t="shared" si="216"/>
        <v>2.6242506075131411</v>
      </c>
      <c r="U2024" s="87" t="s">
        <v>450</v>
      </c>
      <c r="V2024" s="91">
        <f t="shared" si="220"/>
        <v>2.6242506075131411</v>
      </c>
    </row>
    <row r="2025" spans="1:22" ht="16">
      <c r="A2025" s="35">
        <v>2019</v>
      </c>
      <c r="B2025" s="36">
        <v>43727</v>
      </c>
      <c r="C2025" s="12" t="s">
        <v>442</v>
      </c>
      <c r="D2025" s="12" t="s">
        <v>440</v>
      </c>
      <c r="E2025" s="12">
        <v>9</v>
      </c>
      <c r="F2025" s="53">
        <v>0.36944444444444402</v>
      </c>
      <c r="G2025" s="9">
        <v>28</v>
      </c>
      <c r="H2025" s="12" t="s">
        <v>242</v>
      </c>
      <c r="I2025" s="12" t="str">
        <f>VLOOKUP(H2025,'[1]Species List'!A$2:I$202,2,0)</f>
        <v xml:space="preserve">Sharp-nose puffer </v>
      </c>
      <c r="J2025" s="38" t="str">
        <f>VLOOKUP(H2025,'Species List'!A$2:J$202,3,0)</f>
        <v>Canthigaster rostrata</v>
      </c>
      <c r="K2025" s="12" t="str">
        <f>VLOOKUP(H2025,'[1]Species List'!A$2:I$202,4,0)</f>
        <v>Tetraodontidae</v>
      </c>
      <c r="L2025" s="38" t="str">
        <f>VLOOKUP(H2025,'Species List'!A$2:J$202,5,0)</f>
        <v>Omnivore</v>
      </c>
      <c r="M2025" s="60">
        <v>6</v>
      </c>
      <c r="N2025" s="60">
        <v>1</v>
      </c>
      <c r="O2025" s="60"/>
      <c r="P2025" s="44">
        <f>VLOOKUP(H2025,'Species List'!A$2:J$202,6,0)</f>
        <v>2.239E-2</v>
      </c>
      <c r="Q2025" s="44">
        <f>VLOOKUP(H2025,'Species List'!A$2:J$202,7,0)</f>
        <v>2.96</v>
      </c>
      <c r="R2025" s="44" t="str">
        <f>VLOOKUP(H2025,'Species List'!A$2:J$202,8,0)</f>
        <v>NA</v>
      </c>
      <c r="S2025" s="44" t="str">
        <f>VLOOKUP(H2025,'Species List'!A$2:J$202,9,0)</f>
        <v>NA</v>
      </c>
      <c r="T2025" s="44">
        <f t="shared" si="216"/>
        <v>4.501754368842863</v>
      </c>
      <c r="U2025" s="87" t="s">
        <v>450</v>
      </c>
      <c r="V2025" s="91">
        <f t="shared" si="220"/>
        <v>4.501754368842863</v>
      </c>
    </row>
    <row r="2026" spans="1:22" ht="16">
      <c r="A2026" s="35">
        <v>2019</v>
      </c>
      <c r="B2026" s="36">
        <v>43727</v>
      </c>
      <c r="C2026" s="12" t="s">
        <v>442</v>
      </c>
      <c r="D2026" s="12" t="s">
        <v>440</v>
      </c>
      <c r="E2026" s="12">
        <v>9</v>
      </c>
      <c r="F2026" s="37">
        <v>0.36944444444444402</v>
      </c>
      <c r="G2026" s="9">
        <v>28</v>
      </c>
      <c r="H2026" s="12" t="s">
        <v>258</v>
      </c>
      <c r="I2026" s="12" t="str">
        <f>VLOOKUP(H2026,'[1]Species List'!A$2:I$202,2,0)</f>
        <v>Honeycomb Cowfish</v>
      </c>
      <c r="J2026" s="38" t="str">
        <f>VLOOKUP(H2026,'Species List'!A$2:J$202,3,0)</f>
        <v>Acanthostracion polygonia</v>
      </c>
      <c r="K2026" s="12" t="str">
        <f>VLOOKUP(H2026,'[1]Species List'!A$2:I$202,4,0)</f>
        <v>Ostraciidae</v>
      </c>
      <c r="L2026" s="38" t="str">
        <f>VLOOKUP(H2026,'Species List'!A$2:J$202,5,0)</f>
        <v>Omnivore</v>
      </c>
      <c r="M2026" s="60">
        <v>30</v>
      </c>
      <c r="N2026" s="60">
        <v>1</v>
      </c>
      <c r="O2026" s="60"/>
      <c r="P2026" s="44">
        <f>VLOOKUP(H2026,'Species List'!A$2:J$202,6,0)</f>
        <v>2.818E-2</v>
      </c>
      <c r="Q2026" s="44">
        <f>VLOOKUP(H2026,'Species List'!A$2:J$202,7,0)</f>
        <v>2.83</v>
      </c>
      <c r="R2026" s="44" t="str">
        <f>VLOOKUP(H2026,'Species List'!A$2:J$202,8,0)</f>
        <v>NA</v>
      </c>
      <c r="S2026" s="44" t="str">
        <f>VLOOKUP(H2026,'Species List'!A$2:J$202,9,0)</f>
        <v>NA</v>
      </c>
      <c r="T2026" s="44">
        <f t="shared" si="216"/>
        <v>426.77025229344076</v>
      </c>
      <c r="U2026" s="87" t="s">
        <v>450</v>
      </c>
      <c r="V2026" s="91">
        <f t="shared" si="220"/>
        <v>426.77025229344076</v>
      </c>
    </row>
    <row r="2027" spans="1:22" ht="16">
      <c r="A2027" s="35">
        <v>2019</v>
      </c>
      <c r="B2027" s="36">
        <v>43727</v>
      </c>
      <c r="C2027" s="12" t="s">
        <v>442</v>
      </c>
      <c r="D2027" s="12" t="s">
        <v>440</v>
      </c>
      <c r="E2027" s="12">
        <v>9</v>
      </c>
      <c r="F2027" s="37">
        <v>0.36944444444444402</v>
      </c>
      <c r="G2027" s="9">
        <v>28</v>
      </c>
      <c r="H2027" s="12" t="s">
        <v>378</v>
      </c>
      <c r="I2027" s="12" t="s">
        <v>127</v>
      </c>
      <c r="J2027" s="38" t="str">
        <f>VLOOKUP(H2027,'Species List'!A$2:J$202,3,0)</f>
        <v>Cantherhines pullus</v>
      </c>
      <c r="K2027" s="12" t="str">
        <f>VLOOKUP(H2027,'[1]Species List'!A$2:I$202,4,0)</f>
        <v>Monacanthidae</v>
      </c>
      <c r="L2027" s="38" t="str">
        <f>VLOOKUP(H2027,'Species List'!A$2:J$202,5,0)</f>
        <v>Omnivore</v>
      </c>
      <c r="M2027" s="60">
        <v>27</v>
      </c>
      <c r="N2027" s="60">
        <v>1</v>
      </c>
      <c r="O2027" s="60"/>
      <c r="P2027" s="44">
        <f>VLOOKUP(H2027,'Species List'!A$2:J$202,6,0)</f>
        <v>2.291E-2</v>
      </c>
      <c r="Q2027" s="44">
        <f>VLOOKUP(H2027,'Species List'!A$2:J$202,7,0)</f>
        <v>2.87</v>
      </c>
      <c r="R2027" s="44" t="str">
        <f>VLOOKUP(H2027,'Species List'!A$2:J$202,8,0)</f>
        <v>NA</v>
      </c>
      <c r="S2027" s="44" t="str">
        <f>VLOOKUP(H2027,'Species List'!A$2:J$202,9,0)</f>
        <v>NA</v>
      </c>
      <c r="T2027" s="44">
        <f t="shared" si="216"/>
        <v>293.79140917148601</v>
      </c>
      <c r="U2027" s="87" t="s">
        <v>450</v>
      </c>
      <c r="V2027" s="91">
        <f t="shared" si="220"/>
        <v>293.79140917148601</v>
      </c>
    </row>
    <row r="2028" spans="1:22" ht="16">
      <c r="A2028" s="35">
        <v>2019</v>
      </c>
      <c r="B2028" s="36">
        <v>43727</v>
      </c>
      <c r="C2028" s="12" t="s">
        <v>442</v>
      </c>
      <c r="D2028" s="12" t="s">
        <v>440</v>
      </c>
      <c r="E2028" s="12">
        <v>9</v>
      </c>
      <c r="F2028" s="53">
        <v>0.36944444444444402</v>
      </c>
      <c r="G2028" s="9">
        <v>28</v>
      </c>
      <c r="H2028" s="12" t="s">
        <v>247</v>
      </c>
      <c r="I2028" s="12" t="str">
        <f>VLOOKUP(H2028,'[1]Species List'!A$2:I$202,2,0)</f>
        <v>Creole Wrasse</v>
      </c>
      <c r="J2028" s="38" t="str">
        <f>VLOOKUP(H2028,'Species List'!A$2:J$202,3,0)</f>
        <v>Clepticus parrae</v>
      </c>
      <c r="K2028" s="12" t="str">
        <f>VLOOKUP(H2028,'[1]Species List'!A$2:I$202,4,0)</f>
        <v>Labridae</v>
      </c>
      <c r="L2028" s="38" t="str">
        <f>VLOOKUP(H2028,'Species List'!A$2:J$202,5,0)</f>
        <v>Planktivore</v>
      </c>
      <c r="M2028" s="60">
        <v>25</v>
      </c>
      <c r="N2028" s="60">
        <v>1</v>
      </c>
      <c r="O2028" s="60"/>
      <c r="P2028" s="44">
        <f>VLOOKUP(H2028,'Species List'!A$2:J$202,6,0)</f>
        <v>9.5499999999999995E-3</v>
      </c>
      <c r="Q2028" s="44">
        <f>VLOOKUP(H2028,'Species List'!A$2:J$202,7,0)</f>
        <v>3.05</v>
      </c>
      <c r="R2028" s="44" t="str">
        <f>VLOOKUP(H2028,'Species List'!A$2:J$202,8,0)</f>
        <v>NA</v>
      </c>
      <c r="S2028" s="44" t="str">
        <f>VLOOKUP(H2028,'Species List'!A$2:J$202,9,0)</f>
        <v>NA</v>
      </c>
      <c r="T2028" s="44">
        <f t="shared" si="216"/>
        <v>175.27517041391513</v>
      </c>
      <c r="U2028" s="87" t="s">
        <v>450</v>
      </c>
      <c r="V2028" s="91">
        <f t="shared" si="220"/>
        <v>175.27517041391513</v>
      </c>
    </row>
    <row r="2029" spans="1:22" ht="16">
      <c r="A2029" s="35">
        <v>2019</v>
      </c>
      <c r="B2029" s="36">
        <v>43727</v>
      </c>
      <c r="C2029" s="12" t="s">
        <v>442</v>
      </c>
      <c r="D2029" s="12" t="s">
        <v>440</v>
      </c>
      <c r="E2029" s="12">
        <v>9</v>
      </c>
      <c r="F2029" s="37">
        <v>0.36944444444444402</v>
      </c>
      <c r="G2029" s="9">
        <v>28</v>
      </c>
      <c r="H2029" s="12" t="s">
        <v>247</v>
      </c>
      <c r="I2029" s="12" t="str">
        <f>VLOOKUP(H2029,'[1]Species List'!A$2:I$202,2,0)</f>
        <v>Creole Wrasse</v>
      </c>
      <c r="J2029" s="38" t="str">
        <f>VLOOKUP(H2029,'Species List'!A$2:J$202,3,0)</f>
        <v>Clepticus parrae</v>
      </c>
      <c r="K2029" s="12" t="str">
        <f>VLOOKUP(H2029,'[1]Species List'!A$2:I$202,4,0)</f>
        <v>Labridae</v>
      </c>
      <c r="L2029" s="38" t="str">
        <f>VLOOKUP(H2029,'Species List'!A$2:J$202,5,0)</f>
        <v>Planktivore</v>
      </c>
      <c r="M2029" s="60">
        <v>19</v>
      </c>
      <c r="N2029" s="60">
        <v>11</v>
      </c>
      <c r="O2029" s="60"/>
      <c r="P2029" s="44">
        <f>VLOOKUP(H2029,'Species List'!A$2:J$202,6,0)</f>
        <v>9.5499999999999995E-3</v>
      </c>
      <c r="Q2029" s="44">
        <f>VLOOKUP(H2029,'Species List'!A$2:J$202,7,0)</f>
        <v>3.05</v>
      </c>
      <c r="R2029" s="44" t="str">
        <f>VLOOKUP(H2029,'Species List'!A$2:J$202,8,0)</f>
        <v>NA</v>
      </c>
      <c r="S2029" s="44" t="str">
        <f>VLOOKUP(H2029,'Species List'!A$2:J$202,9,0)</f>
        <v>NA</v>
      </c>
      <c r="T2029" s="44">
        <f t="shared" si="216"/>
        <v>75.893023407959475</v>
      </c>
      <c r="U2029" s="87" t="s">
        <v>450</v>
      </c>
      <c r="V2029" s="91">
        <f t="shared" si="220"/>
        <v>834.8232574875542</v>
      </c>
    </row>
    <row r="2030" spans="1:22" ht="16">
      <c r="A2030" s="35">
        <v>2019</v>
      </c>
      <c r="B2030" s="36">
        <v>43727</v>
      </c>
      <c r="C2030" s="12" t="s">
        <v>442</v>
      </c>
      <c r="D2030" s="12" t="s">
        <v>440</v>
      </c>
      <c r="E2030" s="12">
        <v>10</v>
      </c>
      <c r="F2030" s="53">
        <v>0.36944444444444402</v>
      </c>
      <c r="G2030" s="9">
        <v>28</v>
      </c>
      <c r="H2030" s="12" t="s">
        <v>373</v>
      </c>
      <c r="I2030" s="12" t="str">
        <f>VLOOKUP(H2030,'[1]Species List'!A$2:I$202,2,0)</f>
        <v>Goatfish</v>
      </c>
      <c r="J2030" s="38" t="str">
        <f>VLOOKUP(H2030,'Species List'!A$2:J$202,3,0)</f>
        <v>Mulloidichthys martinicus</v>
      </c>
      <c r="K2030" s="12" t="str">
        <f>VLOOKUP(H2030,'[1]Species List'!A$2:I$202,4,0)</f>
        <v>Mullidae</v>
      </c>
      <c r="L2030" s="38" t="str">
        <f>VLOOKUP(H2030,'Species List'!A$2:J$202,5,0)</f>
        <v>Carnivore</v>
      </c>
      <c r="M2030" s="60">
        <v>23</v>
      </c>
      <c r="N2030" s="60">
        <v>7</v>
      </c>
      <c r="O2030" s="60"/>
      <c r="P2030" s="44">
        <f>VLOOKUP(H2030,'Species List'!A$2:J$202,6,0)</f>
        <v>9.7699999999999992E-3</v>
      </c>
      <c r="Q2030" s="44">
        <f>VLOOKUP(H2030,'Species List'!A$2:J$202,7,0)</f>
        <v>3.12</v>
      </c>
      <c r="R2030" s="44" t="str">
        <f>VLOOKUP(H2030,'Species List'!A$2:J$202,8,0)</f>
        <v>NA</v>
      </c>
      <c r="S2030" s="44" t="str">
        <f>VLOOKUP(H2030,'Species List'!A$2:J$202,9,0)</f>
        <v>NA</v>
      </c>
      <c r="T2030" s="44">
        <f t="shared" si="216"/>
        <v>173.17508604424239</v>
      </c>
      <c r="U2030" s="87" t="s">
        <v>450</v>
      </c>
      <c r="V2030" s="91">
        <f t="shared" si="220"/>
        <v>1212.2256023096968</v>
      </c>
    </row>
    <row r="2031" spans="1:22" ht="16">
      <c r="A2031" s="35">
        <v>2019</v>
      </c>
      <c r="B2031" s="36">
        <v>43727</v>
      </c>
      <c r="C2031" s="12" t="s">
        <v>442</v>
      </c>
      <c r="D2031" s="12" t="s">
        <v>440</v>
      </c>
      <c r="E2031" s="12">
        <v>10</v>
      </c>
      <c r="F2031" s="37">
        <v>0.36944444444444402</v>
      </c>
      <c r="G2031" s="9">
        <v>28</v>
      </c>
      <c r="H2031" s="12" t="s">
        <v>295</v>
      </c>
      <c r="I2031" s="12" t="str">
        <f>VLOOKUP(H2031,'[1]Species List'!A$2:I$202,2,0)</f>
        <v>Spanish Hogfish</v>
      </c>
      <c r="J2031" s="38" t="str">
        <f>VLOOKUP(H2031,'Species List'!A$2:J$202,3,0)</f>
        <v>Bodianus rufus</v>
      </c>
      <c r="K2031" s="12" t="str">
        <f>VLOOKUP(H2031,'[1]Species List'!A$2:I$202,4,0)</f>
        <v>Labridae</v>
      </c>
      <c r="L2031" s="38" t="str">
        <f>VLOOKUP(H2031,'Species List'!A$2:J$202,5,0)</f>
        <v>Carnivore</v>
      </c>
      <c r="M2031" s="60">
        <v>20</v>
      </c>
      <c r="N2031" s="60">
        <v>1</v>
      </c>
      <c r="O2031" s="60"/>
      <c r="P2031" s="44">
        <f>VLOOKUP(H2031,'Species List'!A$2:J$202,6,0)</f>
        <v>1.44E-2</v>
      </c>
      <c r="Q2031" s="44">
        <f>VLOOKUP(H2031,'Species List'!A$2:J$202,7,0)</f>
        <v>3.0531999999999999</v>
      </c>
      <c r="R2031" s="44" t="str">
        <f>VLOOKUP(H2031,'Species List'!A$2:J$202,8,0)</f>
        <v>NA</v>
      </c>
      <c r="S2031" s="44" t="str">
        <f>VLOOKUP(H2031,'Species List'!A$2:J$202,9,0)</f>
        <v>NA</v>
      </c>
      <c r="T2031" s="44">
        <f t="shared" si="216"/>
        <v>135.10370993053809</v>
      </c>
      <c r="U2031" s="87" t="s">
        <v>450</v>
      </c>
      <c r="V2031" s="91">
        <f t="shared" si="220"/>
        <v>135.10370993053809</v>
      </c>
    </row>
    <row r="2032" spans="1:22" ht="16">
      <c r="A2032" s="35">
        <v>2019</v>
      </c>
      <c r="B2032" s="36">
        <v>43727</v>
      </c>
      <c r="C2032" s="12" t="s">
        <v>442</v>
      </c>
      <c r="D2032" s="12" t="s">
        <v>440</v>
      </c>
      <c r="E2032" s="12">
        <v>10</v>
      </c>
      <c r="F2032" s="53">
        <v>0.36944444444444402</v>
      </c>
      <c r="G2032" s="9">
        <v>28</v>
      </c>
      <c r="H2032" s="12" t="s">
        <v>268</v>
      </c>
      <c r="I2032" s="12" t="str">
        <f>VLOOKUP(H2032,'[1]Species List'!A$2:I$202,2,0)</f>
        <v>Mahogany Snapper</v>
      </c>
      <c r="J2032" s="38" t="str">
        <f>VLOOKUP(H2032,'Species List'!A$2:J$202,3,0)</f>
        <v>Lutjanus mahogoni</v>
      </c>
      <c r="K2032" s="12" t="str">
        <f>VLOOKUP(H2032,'[1]Species List'!A$2:I$202,4,0)</f>
        <v>Lutjanidae</v>
      </c>
      <c r="L2032" s="38" t="str">
        <f>VLOOKUP(H2032,'Species List'!A$2:J$202,5,0)</f>
        <v>Carnivore</v>
      </c>
      <c r="M2032" s="60">
        <v>27</v>
      </c>
      <c r="N2032" s="60">
        <v>1</v>
      </c>
      <c r="O2032" s="60"/>
      <c r="P2032" s="44">
        <f>VLOOKUP(H2032,'Species List'!A$2:J$202,6,0)</f>
        <v>1.6979999999999999E-2</v>
      </c>
      <c r="Q2032" s="44">
        <f>VLOOKUP(H2032,'Species List'!A$2:J$202,7,0)</f>
        <v>2.96</v>
      </c>
      <c r="R2032" s="44" t="str">
        <f>VLOOKUP(H2032,'Species List'!A$2:J$202,8,0)</f>
        <v>NA</v>
      </c>
      <c r="S2032" s="44" t="str">
        <f>VLOOKUP(H2032,'Species List'!A$2:J$202,9,0)</f>
        <v>NA</v>
      </c>
      <c r="T2032" s="44">
        <f t="shared" si="216"/>
        <v>292.93713370852907</v>
      </c>
      <c r="U2032" s="87" t="s">
        <v>450</v>
      </c>
      <c r="V2032" s="91">
        <f t="shared" si="220"/>
        <v>292.93713370852907</v>
      </c>
    </row>
    <row r="2033" spans="1:22" ht="16">
      <c r="A2033" s="35">
        <v>2019</v>
      </c>
      <c r="B2033" s="36">
        <v>43727</v>
      </c>
      <c r="C2033" s="12" t="s">
        <v>442</v>
      </c>
      <c r="D2033" s="12" t="s">
        <v>440</v>
      </c>
      <c r="E2033" s="12">
        <v>10</v>
      </c>
      <c r="F2033" s="53">
        <v>0.36944444444444402</v>
      </c>
      <c r="G2033" s="9">
        <v>28</v>
      </c>
      <c r="H2033" s="12" t="s">
        <v>373</v>
      </c>
      <c r="I2033" s="12" t="str">
        <f>VLOOKUP(H2033,'[1]Species List'!A$2:I$202,2,0)</f>
        <v>Goatfish</v>
      </c>
      <c r="J2033" s="38" t="str">
        <f>VLOOKUP(H2033,'Species List'!A$2:J$202,3,0)</f>
        <v>Mulloidichthys martinicus</v>
      </c>
      <c r="K2033" s="12" t="str">
        <f>VLOOKUP(H2033,'[1]Species List'!A$2:I$202,4,0)</f>
        <v>Mullidae</v>
      </c>
      <c r="L2033" s="38" t="str">
        <f>VLOOKUP(H2033,'Species List'!A$2:J$202,5,0)</f>
        <v>Carnivore</v>
      </c>
      <c r="M2033" s="60">
        <v>20</v>
      </c>
      <c r="N2033" s="60">
        <v>3</v>
      </c>
      <c r="O2033" s="60"/>
      <c r="P2033" s="44">
        <f>VLOOKUP(H2033,'Species List'!A$2:J$202,6,0)</f>
        <v>9.7699999999999992E-3</v>
      </c>
      <c r="Q2033" s="44">
        <f>VLOOKUP(H2033,'Species List'!A$2:J$202,7,0)</f>
        <v>3.12</v>
      </c>
      <c r="R2033" s="44" t="str">
        <f>VLOOKUP(H2033,'Species List'!A$2:J$202,8,0)</f>
        <v>NA</v>
      </c>
      <c r="S2033" s="44" t="str">
        <f>VLOOKUP(H2033,'Species List'!A$2:J$202,9,0)</f>
        <v>NA</v>
      </c>
      <c r="T2033" s="44">
        <f t="shared" si="216"/>
        <v>111.97166862172135</v>
      </c>
      <c r="U2033" s="87" t="s">
        <v>450</v>
      </c>
      <c r="V2033" s="91">
        <f t="shared" si="220"/>
        <v>335.91500586516406</v>
      </c>
    </row>
    <row r="2034" spans="1:22" ht="16">
      <c r="A2034" s="35">
        <v>2019</v>
      </c>
      <c r="B2034" s="36">
        <v>43727</v>
      </c>
      <c r="C2034" s="12" t="s">
        <v>442</v>
      </c>
      <c r="D2034" s="12" t="s">
        <v>440</v>
      </c>
      <c r="E2034" s="12">
        <v>10</v>
      </c>
      <c r="F2034" s="53">
        <v>0.36944444444444402</v>
      </c>
      <c r="G2034" s="9">
        <v>28</v>
      </c>
      <c r="H2034" s="12" t="s">
        <v>233</v>
      </c>
      <c r="I2034" s="12" t="str">
        <f>VLOOKUP(H2034,'[1]Species List'!A$2:I$202,2,0)</f>
        <v>Blackbar soldierfish</v>
      </c>
      <c r="J2034" s="38" t="str">
        <f>VLOOKUP(H2034,'Species List'!A$2:J$202,3,0)</f>
        <v xml:space="preserve">Myripristis jacobus </v>
      </c>
      <c r="K2034" s="12" t="str">
        <f>VLOOKUP(H2034,'[1]Species List'!A$2:I$202,4,0)</f>
        <v>Holocentridae</v>
      </c>
      <c r="L2034" s="38" t="str">
        <f>VLOOKUP(H2034,'Species List'!A$2:J$202,5,0)</f>
        <v>Carnivore</v>
      </c>
      <c r="M2034" s="60">
        <v>15</v>
      </c>
      <c r="N2034" s="60">
        <v>1</v>
      </c>
      <c r="O2034" s="60"/>
      <c r="P2034" s="44">
        <f>VLOOKUP(H2034,'Species List'!A$2:J$202,6,0)</f>
        <v>1.2019999999999999E-2</v>
      </c>
      <c r="Q2034" s="44">
        <f>VLOOKUP(H2034,'Species List'!A$2:J$202,7,0)</f>
        <v>3.06</v>
      </c>
      <c r="R2034" s="44" t="str">
        <f>VLOOKUP(H2034,'Species List'!A$2:J$202,8,0)</f>
        <v>NA</v>
      </c>
      <c r="S2034" s="44" t="str">
        <f>VLOOKUP(H2034,'Species List'!A$2:J$202,9,0)</f>
        <v>NA</v>
      </c>
      <c r="T2034" s="44">
        <f t="shared" si="216"/>
        <v>47.724756406775086</v>
      </c>
      <c r="U2034" s="87" t="s">
        <v>450</v>
      </c>
      <c r="V2034" s="91">
        <f t="shared" si="220"/>
        <v>47.724756406775086</v>
      </c>
    </row>
    <row r="2035" spans="1:22" ht="16">
      <c r="A2035" s="35">
        <v>2019</v>
      </c>
      <c r="B2035" s="36">
        <v>43727</v>
      </c>
      <c r="C2035" s="12" t="s">
        <v>442</v>
      </c>
      <c r="D2035" s="12" t="s">
        <v>440</v>
      </c>
      <c r="E2035" s="12">
        <v>10</v>
      </c>
      <c r="F2035" s="37">
        <v>0.36944444444444402</v>
      </c>
      <c r="G2035" s="9">
        <v>28</v>
      </c>
      <c r="H2035" s="12" t="s">
        <v>310</v>
      </c>
      <c r="I2035" s="12" t="str">
        <f>VLOOKUP(H2035,'[1]Species List'!A$2:I$202,2,0)</f>
        <v>Yellowhead Wrasse</v>
      </c>
      <c r="J2035" s="38" t="str">
        <f>VLOOKUP(H2035,'Species List'!A$2:J$202,3,0)</f>
        <v>Halichoeres garnoti</v>
      </c>
      <c r="K2035" s="12" t="str">
        <f>VLOOKUP(H2035,'[1]Species List'!A$2:I$202,4,0)</f>
        <v>Labridae</v>
      </c>
      <c r="L2035" s="38" t="str">
        <f>VLOOKUP(H2035,'Species List'!A$2:J$202,5,0)</f>
        <v>Carnivore</v>
      </c>
      <c r="M2035" s="60">
        <v>20</v>
      </c>
      <c r="N2035" s="60">
        <v>1</v>
      </c>
      <c r="O2035" s="60"/>
      <c r="P2035" s="44">
        <f>VLOOKUP(H2035,'Species List'!A$2:J$202,6,0)</f>
        <v>0.01</v>
      </c>
      <c r="Q2035" s="44">
        <f>VLOOKUP(H2035,'Species List'!A$2:J$202,7,0)</f>
        <v>3.13</v>
      </c>
      <c r="R2035" s="44" t="str">
        <f>VLOOKUP(H2035,'Species List'!A$2:J$202,8,0)</f>
        <v>NA</v>
      </c>
      <c r="S2035" s="44" t="str">
        <f>VLOOKUP(H2035,'Species List'!A$2:J$202,9,0)</f>
        <v>NA</v>
      </c>
      <c r="T2035" s="44">
        <f t="shared" si="216"/>
        <v>118.09292685236611</v>
      </c>
      <c r="U2035" s="87" t="s">
        <v>450</v>
      </c>
      <c r="V2035" s="91">
        <f t="shared" si="220"/>
        <v>118.09292685236611</v>
      </c>
    </row>
    <row r="2036" spans="1:22" ht="16">
      <c r="A2036" s="35">
        <v>2019</v>
      </c>
      <c r="B2036" s="36">
        <v>43727</v>
      </c>
      <c r="C2036" s="12" t="s">
        <v>442</v>
      </c>
      <c r="D2036" s="12" t="s">
        <v>440</v>
      </c>
      <c r="E2036" s="12">
        <v>10</v>
      </c>
      <c r="F2036" s="53">
        <v>0.36944444444444402</v>
      </c>
      <c r="G2036" s="9">
        <v>28</v>
      </c>
      <c r="H2036" s="12" t="s">
        <v>373</v>
      </c>
      <c r="I2036" s="12" t="str">
        <f>VLOOKUP(H2036,'[1]Species List'!A$2:I$202,2,0)</f>
        <v>Goatfish</v>
      </c>
      <c r="J2036" s="38" t="str">
        <f>VLOOKUP(H2036,'Species List'!A$2:J$202,3,0)</f>
        <v>Mulloidichthys martinicus</v>
      </c>
      <c r="K2036" s="12" t="str">
        <f>VLOOKUP(H2036,'[1]Species List'!A$2:I$202,4,0)</f>
        <v>Mullidae</v>
      </c>
      <c r="L2036" s="38" t="str">
        <f>VLOOKUP(H2036,'Species List'!A$2:J$202,5,0)</f>
        <v>Carnivore</v>
      </c>
      <c r="M2036" s="60">
        <v>22</v>
      </c>
      <c r="N2036" s="60">
        <v>9</v>
      </c>
      <c r="O2036" s="60"/>
      <c r="P2036" s="44">
        <f>VLOOKUP(H2036,'Species List'!A$2:J$202,6,0)</f>
        <v>9.7699999999999992E-3</v>
      </c>
      <c r="Q2036" s="44">
        <f>VLOOKUP(H2036,'Species List'!A$2:J$202,7,0)</f>
        <v>3.12</v>
      </c>
      <c r="R2036" s="44" t="str">
        <f>VLOOKUP(H2036,'Species List'!A$2:J$202,8,0)</f>
        <v>NA</v>
      </c>
      <c r="S2036" s="44" t="str">
        <f>VLOOKUP(H2036,'Species List'!A$2:J$202,9,0)</f>
        <v>NA</v>
      </c>
      <c r="T2036" s="44">
        <f t="shared" si="216"/>
        <v>150.74861400230986</v>
      </c>
      <c r="U2036" s="87" t="s">
        <v>450</v>
      </c>
      <c r="V2036" s="91">
        <f t="shared" si="220"/>
        <v>1356.7375260207887</v>
      </c>
    </row>
    <row r="2037" spans="1:22" ht="16">
      <c r="A2037" s="35">
        <v>2019</v>
      </c>
      <c r="B2037" s="36">
        <v>43727</v>
      </c>
      <c r="C2037" s="12" t="s">
        <v>442</v>
      </c>
      <c r="D2037" s="12" t="s">
        <v>440</v>
      </c>
      <c r="E2037" s="12">
        <v>10</v>
      </c>
      <c r="F2037" s="37">
        <v>0.36944444444444402</v>
      </c>
      <c r="G2037" s="9">
        <v>28</v>
      </c>
      <c r="H2037" s="12" t="s">
        <v>310</v>
      </c>
      <c r="I2037" s="12" t="str">
        <f>VLOOKUP(H2037,'[1]Species List'!A$2:I$202,2,0)</f>
        <v>Yellowhead Wrasse</v>
      </c>
      <c r="J2037" s="38" t="str">
        <f>VLOOKUP(H2037,'Species List'!A$2:J$202,3,0)</f>
        <v>Halichoeres garnoti</v>
      </c>
      <c r="K2037" s="12" t="str">
        <f>VLOOKUP(H2037,'[1]Species List'!A$2:I$202,4,0)</f>
        <v>Labridae</v>
      </c>
      <c r="L2037" s="38" t="str">
        <f>VLOOKUP(H2037,'Species List'!A$2:J$202,5,0)</f>
        <v>Carnivore</v>
      </c>
      <c r="M2037" s="60">
        <v>21</v>
      </c>
      <c r="N2037" s="60">
        <v>1</v>
      </c>
      <c r="O2037" s="60"/>
      <c r="P2037" s="44">
        <f>VLOOKUP(H2037,'Species List'!A$2:J$202,6,0)</f>
        <v>0.01</v>
      </c>
      <c r="Q2037" s="44">
        <f>VLOOKUP(H2037,'Species List'!A$2:J$202,7,0)</f>
        <v>3.13</v>
      </c>
      <c r="R2037" s="44" t="str">
        <f>VLOOKUP(H2037,'Species List'!A$2:J$202,8,0)</f>
        <v>NA</v>
      </c>
      <c r="S2037" s="44" t="str">
        <f>VLOOKUP(H2037,'Species List'!A$2:J$202,9,0)</f>
        <v>NA</v>
      </c>
      <c r="T2037" s="44">
        <f t="shared" si="216"/>
        <v>137.57717661060875</v>
      </c>
      <c r="U2037" s="87" t="s">
        <v>450</v>
      </c>
      <c r="V2037" s="91">
        <f t="shared" si="220"/>
        <v>137.57717661060875</v>
      </c>
    </row>
    <row r="2038" spans="1:22" ht="16">
      <c r="A2038" s="35">
        <v>2019</v>
      </c>
      <c r="B2038" s="36">
        <v>43727</v>
      </c>
      <c r="C2038" s="12" t="s">
        <v>442</v>
      </c>
      <c r="D2038" s="12" t="s">
        <v>440</v>
      </c>
      <c r="E2038" s="12">
        <v>10</v>
      </c>
      <c r="F2038" s="53">
        <v>0.36944444444444402</v>
      </c>
      <c r="G2038" s="9">
        <v>28</v>
      </c>
      <c r="H2038" s="12" t="s">
        <v>238</v>
      </c>
      <c r="I2038" s="12" t="str">
        <f>VLOOKUP(H2038,'[1]Species List'!A$2:I$202,2,0)</f>
        <v>Bluehead Wrasse</v>
      </c>
      <c r="J2038" s="38" t="str">
        <f>VLOOKUP(H2038,'Species List'!A$2:J$202,3,0)</f>
        <v>Thalassoma bifasciatum</v>
      </c>
      <c r="K2038" s="12" t="str">
        <f>VLOOKUP(H2038,'[1]Species List'!A$2:I$202,4,0)</f>
        <v>Labridae</v>
      </c>
      <c r="L2038" s="38" t="str">
        <f>VLOOKUP(H2038,'Species List'!A$2:J$202,5,0)</f>
        <v>Carnivore</v>
      </c>
      <c r="M2038" s="60">
        <v>13</v>
      </c>
      <c r="N2038" s="60">
        <v>2</v>
      </c>
      <c r="O2038" s="60"/>
      <c r="P2038" s="44">
        <f>VLOOKUP(H2038,'Species List'!A$2:J$202,6,0)</f>
        <v>8.9099999999999995E-3</v>
      </c>
      <c r="Q2038" s="44">
        <f>VLOOKUP(H2038,'Species List'!A$2:J$202,7,0)</f>
        <v>3.01</v>
      </c>
      <c r="R2038" s="44" t="str">
        <f>VLOOKUP(H2038,'Species List'!A$2:J$202,8,0)</f>
        <v>NA</v>
      </c>
      <c r="S2038" s="44" t="str">
        <f>VLOOKUP(H2038,'Species List'!A$2:J$202,9,0)</f>
        <v>NA</v>
      </c>
      <c r="T2038" s="44">
        <f t="shared" si="216"/>
        <v>20.083860422456087</v>
      </c>
      <c r="U2038" s="87" t="s">
        <v>450</v>
      </c>
      <c r="V2038" s="91">
        <f t="shared" si="220"/>
        <v>40.167720844912175</v>
      </c>
    </row>
    <row r="2039" spans="1:22" ht="16">
      <c r="A2039" s="35">
        <v>2019</v>
      </c>
      <c r="B2039" s="36">
        <v>43727</v>
      </c>
      <c r="C2039" s="12" t="s">
        <v>442</v>
      </c>
      <c r="D2039" s="12" t="s">
        <v>440</v>
      </c>
      <c r="E2039" s="12">
        <v>10</v>
      </c>
      <c r="F2039" s="37">
        <v>0.36944444444444402</v>
      </c>
      <c r="G2039" s="9">
        <v>28</v>
      </c>
      <c r="H2039" s="12" t="s">
        <v>297</v>
      </c>
      <c r="I2039" s="12" t="str">
        <f>VLOOKUP(H2039,'[1]Species List'!A$2:I$202,2,0)</f>
        <v>Spotted Drum</v>
      </c>
      <c r="J2039" s="38" t="str">
        <f>VLOOKUP(H2039,'Species List'!A$2:J$202,3,0)</f>
        <v>Equetus punctatus</v>
      </c>
      <c r="K2039" s="12" t="str">
        <f>VLOOKUP(H2039,'[1]Species List'!A$2:I$202,4,0)</f>
        <v>Sciaenidae</v>
      </c>
      <c r="L2039" s="38" t="str">
        <f>VLOOKUP(H2039,'Species List'!A$2:J$202,5,0)</f>
        <v>Carnivore</v>
      </c>
      <c r="M2039" s="60">
        <v>25</v>
      </c>
      <c r="N2039" s="60">
        <v>1</v>
      </c>
      <c r="O2039" s="60"/>
      <c r="P2039" s="44">
        <f>VLOOKUP(H2039,'Species List'!A$2:J$202,6,0)</f>
        <v>8.3199999999999993E-3</v>
      </c>
      <c r="Q2039" s="44">
        <f>VLOOKUP(H2039,'Species List'!A$2:J$202,7,0)</f>
        <v>3.09</v>
      </c>
      <c r="R2039" s="44" t="str">
        <f>VLOOKUP(H2039,'Species List'!A$2:J$202,8,0)</f>
        <v>NA</v>
      </c>
      <c r="S2039" s="44" t="str">
        <f>VLOOKUP(H2039,'Species List'!A$2:J$202,9,0)</f>
        <v>NA</v>
      </c>
      <c r="T2039" s="44">
        <f t="shared" si="216"/>
        <v>173.68325637832839</v>
      </c>
      <c r="U2039" s="87" t="s">
        <v>450</v>
      </c>
      <c r="V2039" s="91">
        <f t="shared" si="220"/>
        <v>173.68325637832839</v>
      </c>
    </row>
    <row r="2040" spans="1:22" ht="16">
      <c r="A2040" s="35">
        <v>2019</v>
      </c>
      <c r="B2040" s="36">
        <v>43727</v>
      </c>
      <c r="C2040" s="12" t="s">
        <v>442</v>
      </c>
      <c r="D2040" s="12" t="s">
        <v>440</v>
      </c>
      <c r="E2040" s="12">
        <v>10</v>
      </c>
      <c r="F2040" s="53">
        <v>0.36944444444444402</v>
      </c>
      <c r="G2040" s="9">
        <v>28</v>
      </c>
      <c r="H2040" s="12" t="s">
        <v>227</v>
      </c>
      <c r="I2040" s="12" t="str">
        <f>VLOOKUP(H2040,'[1]Species List'!A$2:I$202,2,0)</f>
        <v>Hamlet spp.</v>
      </c>
      <c r="J2040" s="38" t="str">
        <f>VLOOKUP(H2040,'Species List'!A$2:J$202,3,0)</f>
        <v>Hypoplectrus puella</v>
      </c>
      <c r="K2040" s="12" t="str">
        <f>VLOOKUP(H2040,'[1]Species List'!A$2:I$202,4,0)</f>
        <v>Serranidae</v>
      </c>
      <c r="L2040" s="38" t="str">
        <f>VLOOKUP(H2040,'Species List'!A$2:J$202,5,0)</f>
        <v>Carnivore</v>
      </c>
      <c r="M2040" s="60">
        <v>13</v>
      </c>
      <c r="N2040" s="60">
        <v>2</v>
      </c>
      <c r="O2040" s="60"/>
      <c r="P2040" s="44">
        <f>VLOOKUP(H2040,'Species List'!A$2:J$202,6,0)</f>
        <v>1.7780000000000001E-2</v>
      </c>
      <c r="Q2040" s="44">
        <f>VLOOKUP(H2040,'Species List'!A$2:J$202,7,0)</f>
        <v>3.03</v>
      </c>
      <c r="R2040" s="44" t="str">
        <f>VLOOKUP(H2040,'Species List'!A$2:J$202,8,0)</f>
        <v>NA</v>
      </c>
      <c r="S2040" s="44" t="str">
        <f>VLOOKUP(H2040,'Species List'!A$2:J$202,9,0)</f>
        <v>NA</v>
      </c>
      <c r="T2040" s="44">
        <f t="shared" si="216"/>
        <v>42.18714290876423</v>
      </c>
      <c r="U2040" s="87" t="s">
        <v>450</v>
      </c>
      <c r="V2040" s="91">
        <f t="shared" si="220"/>
        <v>84.37428581752846</v>
      </c>
    </row>
    <row r="2041" spans="1:22" ht="16">
      <c r="A2041" s="35">
        <v>2019</v>
      </c>
      <c r="B2041" s="36">
        <v>43727</v>
      </c>
      <c r="C2041" s="12" t="s">
        <v>442</v>
      </c>
      <c r="D2041" s="12" t="s">
        <v>440</v>
      </c>
      <c r="E2041" s="12">
        <v>10</v>
      </c>
      <c r="F2041" s="37">
        <v>0.36944444444444402</v>
      </c>
      <c r="G2041" s="9">
        <v>28</v>
      </c>
      <c r="H2041" s="12" t="s">
        <v>310</v>
      </c>
      <c r="I2041" s="12" t="str">
        <f>VLOOKUP(H2041,'[1]Species List'!A$2:I$202,2,0)</f>
        <v>Yellowhead Wrasse</v>
      </c>
      <c r="J2041" s="38" t="str">
        <f>VLOOKUP(H2041,'Species List'!A$2:J$202,3,0)</f>
        <v>Halichoeres garnoti</v>
      </c>
      <c r="K2041" s="12" t="str">
        <f>VLOOKUP(H2041,'[1]Species List'!A$2:I$202,4,0)</f>
        <v>Labridae</v>
      </c>
      <c r="L2041" s="38" t="str">
        <f>VLOOKUP(H2041,'Species List'!A$2:J$202,5,0)</f>
        <v>Carnivore</v>
      </c>
      <c r="M2041" s="60">
        <v>7</v>
      </c>
      <c r="N2041" s="60">
        <v>3</v>
      </c>
      <c r="O2041" s="60"/>
      <c r="P2041" s="44">
        <f>VLOOKUP(H2041,'Species List'!A$2:J$202,6,0)</f>
        <v>0.01</v>
      </c>
      <c r="Q2041" s="44">
        <f>VLOOKUP(H2041,'Species List'!A$2:J$202,7,0)</f>
        <v>3.13</v>
      </c>
      <c r="R2041" s="44" t="str">
        <f>VLOOKUP(H2041,'Species List'!A$2:J$202,8,0)</f>
        <v>NA</v>
      </c>
      <c r="S2041" s="44" t="str">
        <f>VLOOKUP(H2041,'Species List'!A$2:J$202,9,0)</f>
        <v>NA</v>
      </c>
      <c r="T2041" s="44">
        <f t="shared" si="216"/>
        <v>4.4172996945205609</v>
      </c>
      <c r="U2041" s="87" t="s">
        <v>450</v>
      </c>
      <c r="V2041" s="91">
        <f t="shared" si="220"/>
        <v>13.251899083561682</v>
      </c>
    </row>
    <row r="2042" spans="1:22" ht="16">
      <c r="A2042" s="35">
        <v>2019</v>
      </c>
      <c r="B2042" s="36">
        <v>43727</v>
      </c>
      <c r="C2042" s="12" t="s">
        <v>442</v>
      </c>
      <c r="D2042" s="12" t="s">
        <v>440</v>
      </c>
      <c r="E2042" s="12">
        <v>10</v>
      </c>
      <c r="F2042" s="37">
        <v>0.36944444444444402</v>
      </c>
      <c r="G2042" s="9">
        <v>28</v>
      </c>
      <c r="H2042" s="12" t="s">
        <v>274</v>
      </c>
      <c r="I2042" s="12" t="str">
        <f>VLOOKUP(H2042,'[1]Species List'!A$2:I$202,2,0)</f>
        <v>Princess Parrotfish</v>
      </c>
      <c r="J2042" s="38" t="str">
        <f>VLOOKUP(H2042,'Species List'!A$2:J$202,3,0)</f>
        <v>Scarus taeniopterus</v>
      </c>
      <c r="K2042" s="12" t="str">
        <f>VLOOKUP(H2042,'[1]Species List'!A$2:I$202,4,0)</f>
        <v>Scaridae</v>
      </c>
      <c r="L2042" s="38" t="str">
        <f>VLOOKUP(H2042,'Species List'!A$2:J$202,5,0)</f>
        <v>Herbivore</v>
      </c>
      <c r="M2042" s="60">
        <v>15</v>
      </c>
      <c r="N2042" s="60">
        <v>1</v>
      </c>
      <c r="O2042" s="60" t="s">
        <v>368</v>
      </c>
      <c r="P2042" s="44">
        <f>VLOOKUP(H2042,'Species List'!A$2:J$202,6,0)</f>
        <v>3.3500000000000002E-2</v>
      </c>
      <c r="Q2042" s="44">
        <f>VLOOKUP(H2042,'Species List'!A$2:J$202,7,0)</f>
        <v>2.7086000000000001</v>
      </c>
      <c r="R2042" s="44">
        <f>VLOOKUP(H2042,'Species List'!A$2:J$202,8,0)</f>
        <v>-3.2256999999999998</v>
      </c>
      <c r="S2042" s="44">
        <f>VLOOKUP(H2042,'Species List'!A$2:J$202,9,0)</f>
        <v>2.3852000000000002</v>
      </c>
      <c r="T2042" s="44">
        <f t="shared" si="216"/>
        <v>51.357702984233178</v>
      </c>
      <c r="U2042" s="88">
        <f t="shared" ref="U2042:U2049" si="221">10^(R2042+(S2042*LOG(M2042*10)))</f>
        <v>92.19616810425471</v>
      </c>
      <c r="V2042" s="91">
        <f t="shared" ref="V2042:V2049" si="222">N2042*U2042</f>
        <v>92.19616810425471</v>
      </c>
    </row>
    <row r="2043" spans="1:22" ht="16">
      <c r="A2043" s="35">
        <v>2019</v>
      </c>
      <c r="B2043" s="36">
        <v>43727</v>
      </c>
      <c r="C2043" s="12" t="s">
        <v>442</v>
      </c>
      <c r="D2043" s="12" t="s">
        <v>440</v>
      </c>
      <c r="E2043" s="12">
        <v>10</v>
      </c>
      <c r="F2043" s="37">
        <v>0.36944444444444402</v>
      </c>
      <c r="G2043" s="9">
        <v>28</v>
      </c>
      <c r="H2043" s="12" t="s">
        <v>302</v>
      </c>
      <c r="I2043" s="12" t="str">
        <f>VLOOKUP(H2043,'[1]Species List'!A$2:I$202,2,0)</f>
        <v>Stoplight Parrotfish</v>
      </c>
      <c r="J2043" s="38" t="str">
        <f>VLOOKUP(H2043,'Species List'!A$2:J$202,3,0)</f>
        <v>Sparisoma viride</v>
      </c>
      <c r="K2043" s="12" t="str">
        <f>VLOOKUP(H2043,'[1]Species List'!A$2:I$202,4,0)</f>
        <v>Scaridae</v>
      </c>
      <c r="L2043" s="38" t="str">
        <f>VLOOKUP(H2043,'Species List'!A$2:J$202,5,0)</f>
        <v>Herbivore</v>
      </c>
      <c r="M2043" s="60">
        <v>26</v>
      </c>
      <c r="N2043" s="60">
        <v>3</v>
      </c>
      <c r="O2043" s="60" t="s">
        <v>368</v>
      </c>
      <c r="P2043" s="44">
        <f>VLOOKUP(H2043,'Species List'!A$2:J$202,6,0)</f>
        <v>1.38E-2</v>
      </c>
      <c r="Q2043" s="44">
        <f>VLOOKUP(H2043,'Species List'!A$2:J$202,7,0)</f>
        <v>3.04</v>
      </c>
      <c r="R2043" s="44">
        <f>VLOOKUP(H2043,'Species List'!A$2:J$202,8,0)</f>
        <v>-4.4317000000000002</v>
      </c>
      <c r="S2043" s="44">
        <f>VLOOKUP(H2043,'Species List'!A$2:J$202,9,0)</f>
        <v>2.9051</v>
      </c>
      <c r="T2043" s="44">
        <f t="shared" si="216"/>
        <v>276.31092977022331</v>
      </c>
      <c r="U2043" s="88">
        <f t="shared" si="221"/>
        <v>383.741768934785</v>
      </c>
      <c r="V2043" s="91">
        <f t="shared" si="222"/>
        <v>1151.2253068043551</v>
      </c>
    </row>
    <row r="2044" spans="1:22" ht="16">
      <c r="A2044" s="35">
        <v>2019</v>
      </c>
      <c r="B2044" s="36">
        <v>43727</v>
      </c>
      <c r="C2044" s="12" t="s">
        <v>442</v>
      </c>
      <c r="D2044" s="12" t="s">
        <v>440</v>
      </c>
      <c r="E2044" s="12">
        <v>10</v>
      </c>
      <c r="F2044" s="53">
        <v>0.36944444444444402</v>
      </c>
      <c r="G2044" s="9">
        <v>28</v>
      </c>
      <c r="H2044" s="12" t="s">
        <v>237</v>
      </c>
      <c r="I2044" s="12" t="str">
        <f>VLOOKUP(H2044,'[1]Species List'!A$2:I$202,2,0)</f>
        <v>Blue Tang</v>
      </c>
      <c r="J2044" s="38" t="str">
        <f>VLOOKUP(H2044,'Species List'!A$2:J$202,3,0)</f>
        <v>Acanthurus coeruleus</v>
      </c>
      <c r="K2044" s="12" t="str">
        <f>VLOOKUP(H2044,'[1]Species List'!A$2:I$202,4,0)</f>
        <v>Acanthuridae</v>
      </c>
      <c r="L2044" s="38" t="str">
        <f>VLOOKUP(H2044,'Species List'!A$2:J$202,5,0)</f>
        <v>Herbivore</v>
      </c>
      <c r="M2044" s="60">
        <v>20</v>
      </c>
      <c r="N2044" s="60">
        <v>1</v>
      </c>
      <c r="O2044" s="60"/>
      <c r="P2044" s="44">
        <f>VLOOKUP(H2044,'Species List'!A$2:J$202,6,0)</f>
        <v>2.512E-2</v>
      </c>
      <c r="Q2044" s="44">
        <f>VLOOKUP(H2044,'Species List'!A$2:J$202,7,0)</f>
        <v>2.96</v>
      </c>
      <c r="R2044" s="44">
        <f>VLOOKUP(H2044,'Species List'!A$2:J$202,8,0)</f>
        <v>-2.8241999999999998</v>
      </c>
      <c r="S2044" s="44">
        <f>VLOOKUP(H2044,'Species List'!A$2:J$202,9,0)</f>
        <v>2.2637999999999998</v>
      </c>
      <c r="T2044" s="44">
        <f t="shared" si="216"/>
        <v>178.26595997942468</v>
      </c>
      <c r="U2044" s="88">
        <f t="shared" si="221"/>
        <v>242.58933511332035</v>
      </c>
      <c r="V2044" s="91">
        <f t="shared" si="222"/>
        <v>242.58933511332035</v>
      </c>
    </row>
    <row r="2045" spans="1:22" ht="16">
      <c r="A2045" s="35">
        <v>2019</v>
      </c>
      <c r="B2045" s="36">
        <v>43727</v>
      </c>
      <c r="C2045" s="12" t="s">
        <v>442</v>
      </c>
      <c r="D2045" s="12" t="s">
        <v>440</v>
      </c>
      <c r="E2045" s="12">
        <v>10</v>
      </c>
      <c r="F2045" s="37">
        <v>0.36944444444444402</v>
      </c>
      <c r="G2045" s="9">
        <v>28</v>
      </c>
      <c r="H2045" s="12" t="s">
        <v>277</v>
      </c>
      <c r="I2045" s="12" t="str">
        <f>VLOOKUP(H2045,'[1]Species List'!A$2:I$202,2,0)</f>
        <v>Queen Parrotfish</v>
      </c>
      <c r="J2045" s="38" t="str">
        <f>VLOOKUP(H2045,'Species List'!A$2:J$202,3,0)</f>
        <v>Scarus vetula</v>
      </c>
      <c r="K2045" s="12" t="str">
        <f>VLOOKUP(H2045,'[1]Species List'!A$2:I$202,4,0)</f>
        <v>Scaridae</v>
      </c>
      <c r="L2045" s="38" t="str">
        <f>VLOOKUP(H2045,'Species List'!A$2:J$202,5,0)</f>
        <v>Herbivore</v>
      </c>
      <c r="M2045" s="60">
        <v>7</v>
      </c>
      <c r="N2045" s="60">
        <v>6</v>
      </c>
      <c r="O2045" s="60"/>
      <c r="P2045" s="44">
        <f>VLOOKUP(H2045,'Species List'!A$2:J$202,6,0)</f>
        <v>1.38E-2</v>
      </c>
      <c r="Q2045" s="44">
        <f>VLOOKUP(H2045,'Species List'!A$2:J$202,7,0)</f>
        <v>3.03</v>
      </c>
      <c r="R2045" s="44">
        <f>VLOOKUP(H2045,'Species List'!A$2:J$202,8,0)</f>
        <v>-5.0162000000000004</v>
      </c>
      <c r="S2045" s="44">
        <f>VLOOKUP(H2045,'Species List'!A$2:J$202,9,0)</f>
        <v>3.1109</v>
      </c>
      <c r="T2045" s="44">
        <f t="shared" si="216"/>
        <v>5.0179478977461835</v>
      </c>
      <c r="U2045" s="88">
        <f t="shared" si="221"/>
        <v>5.2931657377452845</v>
      </c>
      <c r="V2045" s="91">
        <f t="shared" si="222"/>
        <v>31.758994426471709</v>
      </c>
    </row>
    <row r="2046" spans="1:22" ht="16">
      <c r="A2046" s="35">
        <v>2019</v>
      </c>
      <c r="B2046" s="36">
        <v>43727</v>
      </c>
      <c r="C2046" s="12" t="s">
        <v>442</v>
      </c>
      <c r="D2046" s="12" t="s">
        <v>440</v>
      </c>
      <c r="E2046" s="12">
        <v>10</v>
      </c>
      <c r="F2046" s="37">
        <v>0.36944444444444402</v>
      </c>
      <c r="G2046" s="9">
        <v>28</v>
      </c>
      <c r="H2046" s="12" t="s">
        <v>274</v>
      </c>
      <c r="I2046" s="12" t="str">
        <f>VLOOKUP(H2046,'[1]Species List'!A$2:I$202,2,0)</f>
        <v>Princess Parrotfish</v>
      </c>
      <c r="J2046" s="38" t="str">
        <f>VLOOKUP(H2046,'Species List'!A$2:J$202,3,0)</f>
        <v>Scarus taeniopterus</v>
      </c>
      <c r="K2046" s="12" t="str">
        <f>VLOOKUP(H2046,'[1]Species List'!A$2:I$202,4,0)</f>
        <v>Scaridae</v>
      </c>
      <c r="L2046" s="38" t="str">
        <f>VLOOKUP(H2046,'Species List'!A$2:J$202,5,0)</f>
        <v>Herbivore</v>
      </c>
      <c r="M2046" s="60">
        <v>20</v>
      </c>
      <c r="N2046" s="60">
        <v>1</v>
      </c>
      <c r="O2046" s="60" t="s">
        <v>368</v>
      </c>
      <c r="P2046" s="44">
        <f>VLOOKUP(H2046,'Species List'!A$2:J$202,6,0)</f>
        <v>3.3500000000000002E-2</v>
      </c>
      <c r="Q2046" s="44">
        <f>VLOOKUP(H2046,'Species List'!A$2:J$202,7,0)</f>
        <v>2.7086000000000001</v>
      </c>
      <c r="R2046" s="44">
        <f>VLOOKUP(H2046,'Species List'!A$2:J$202,8,0)</f>
        <v>-3.2256999999999998</v>
      </c>
      <c r="S2046" s="44">
        <f>VLOOKUP(H2046,'Species List'!A$2:J$202,9,0)</f>
        <v>2.3852000000000002</v>
      </c>
      <c r="T2046" s="44">
        <f t="shared" si="216"/>
        <v>111.94756544450011</v>
      </c>
      <c r="U2046" s="88">
        <f t="shared" si="221"/>
        <v>183.11197449783583</v>
      </c>
      <c r="V2046" s="91">
        <f t="shared" si="222"/>
        <v>183.11197449783583</v>
      </c>
    </row>
    <row r="2047" spans="1:22" ht="16">
      <c r="A2047" s="35">
        <v>2019</v>
      </c>
      <c r="B2047" s="36">
        <v>43727</v>
      </c>
      <c r="C2047" s="12" t="s">
        <v>442</v>
      </c>
      <c r="D2047" s="12" t="s">
        <v>440</v>
      </c>
      <c r="E2047" s="12">
        <v>10</v>
      </c>
      <c r="F2047" s="53">
        <v>0.36944444444444402</v>
      </c>
      <c r="G2047" s="9">
        <v>28</v>
      </c>
      <c r="H2047" s="12" t="s">
        <v>274</v>
      </c>
      <c r="I2047" s="12" t="str">
        <f>VLOOKUP(H2047,'[1]Species List'!A$2:I$202,2,0)</f>
        <v>Princess Parrotfish</v>
      </c>
      <c r="J2047" s="38" t="str">
        <f>VLOOKUP(H2047,'Species List'!A$2:J$202,3,0)</f>
        <v>Scarus taeniopterus</v>
      </c>
      <c r="K2047" s="12" t="str">
        <f>VLOOKUP(H2047,'[1]Species List'!A$2:I$202,4,0)</f>
        <v>Scaridae</v>
      </c>
      <c r="L2047" s="38" t="str">
        <f>VLOOKUP(H2047,'Species List'!A$2:J$202,5,0)</f>
        <v>Herbivore</v>
      </c>
      <c r="M2047" s="60">
        <v>26</v>
      </c>
      <c r="N2047" s="60">
        <v>1</v>
      </c>
      <c r="O2047" s="60" t="s">
        <v>368</v>
      </c>
      <c r="P2047" s="44">
        <f>VLOOKUP(H2047,'Species List'!A$2:J$202,6,0)</f>
        <v>3.3500000000000002E-2</v>
      </c>
      <c r="Q2047" s="44">
        <f>VLOOKUP(H2047,'Species List'!A$2:J$202,7,0)</f>
        <v>2.7086000000000001</v>
      </c>
      <c r="R2047" s="44">
        <f>VLOOKUP(H2047,'Species List'!A$2:J$202,8,0)</f>
        <v>-3.2256999999999998</v>
      </c>
      <c r="S2047" s="44">
        <f>VLOOKUP(H2047,'Species List'!A$2:J$202,9,0)</f>
        <v>2.3852000000000002</v>
      </c>
      <c r="T2047" s="44">
        <f t="shared" si="216"/>
        <v>227.84610949992882</v>
      </c>
      <c r="U2047" s="88">
        <f t="shared" si="221"/>
        <v>342.3689962482149</v>
      </c>
      <c r="V2047" s="91">
        <f t="shared" si="222"/>
        <v>342.3689962482149</v>
      </c>
    </row>
    <row r="2048" spans="1:22" ht="16">
      <c r="A2048" s="35">
        <v>2019</v>
      </c>
      <c r="B2048" s="36">
        <v>43727</v>
      </c>
      <c r="C2048" s="12" t="s">
        <v>442</v>
      </c>
      <c r="D2048" s="12" t="s">
        <v>440</v>
      </c>
      <c r="E2048" s="12">
        <v>10</v>
      </c>
      <c r="F2048" s="37">
        <v>0.36944444444444402</v>
      </c>
      <c r="G2048" s="9">
        <v>28</v>
      </c>
      <c r="H2048" s="12" t="s">
        <v>302</v>
      </c>
      <c r="I2048" s="12" t="str">
        <f>VLOOKUP(H2048,'[1]Species List'!A$2:I$202,2,0)</f>
        <v>Stoplight Parrotfish</v>
      </c>
      <c r="J2048" s="38" t="str">
        <f>VLOOKUP(H2048,'Species List'!A$2:J$202,3,0)</f>
        <v>Sparisoma viride</v>
      </c>
      <c r="K2048" s="12" t="str">
        <f>VLOOKUP(H2048,'[1]Species List'!A$2:I$202,4,0)</f>
        <v>Scaridae</v>
      </c>
      <c r="L2048" s="38" t="str">
        <f>VLOOKUP(H2048,'Species List'!A$2:J$202,5,0)</f>
        <v>Herbivore</v>
      </c>
      <c r="M2048" s="60">
        <v>13</v>
      </c>
      <c r="N2048" s="60">
        <v>1</v>
      </c>
      <c r="O2048" s="60" t="s">
        <v>375</v>
      </c>
      <c r="P2048" s="44">
        <f>VLOOKUP(H2048,'Species List'!A$2:J$202,6,0)</f>
        <v>1.38E-2</v>
      </c>
      <c r="Q2048" s="44">
        <f>VLOOKUP(H2048,'Species List'!A$2:J$202,7,0)</f>
        <v>3.04</v>
      </c>
      <c r="R2048" s="44">
        <f>VLOOKUP(H2048,'Species List'!A$2:J$202,8,0)</f>
        <v>-4.4317000000000002</v>
      </c>
      <c r="S2048" s="44">
        <f>VLOOKUP(H2048,'Species List'!A$2:J$202,9,0)</f>
        <v>2.9051</v>
      </c>
      <c r="T2048" s="44">
        <f t="shared" si="216"/>
        <v>33.594399108137019</v>
      </c>
      <c r="U2048" s="88">
        <f t="shared" si="221"/>
        <v>51.229112573228946</v>
      </c>
      <c r="V2048" s="91">
        <f t="shared" si="222"/>
        <v>51.229112573228946</v>
      </c>
    </row>
    <row r="2049" spans="1:22" ht="16">
      <c r="A2049" s="35">
        <v>2019</v>
      </c>
      <c r="B2049" s="36">
        <v>43727</v>
      </c>
      <c r="C2049" s="12" t="s">
        <v>442</v>
      </c>
      <c r="D2049" s="12" t="s">
        <v>440</v>
      </c>
      <c r="E2049" s="12">
        <v>10</v>
      </c>
      <c r="F2049" s="53">
        <v>0.36944444444444402</v>
      </c>
      <c r="G2049" s="9">
        <v>28</v>
      </c>
      <c r="H2049" s="12" t="s">
        <v>274</v>
      </c>
      <c r="I2049" s="12" t="str">
        <f>VLOOKUP(H2049,'[1]Species List'!A$2:I$202,2,0)</f>
        <v>Princess Parrotfish</v>
      </c>
      <c r="J2049" s="38" t="str">
        <f>VLOOKUP(H2049,'Species List'!A$2:J$202,3,0)</f>
        <v>Scarus taeniopterus</v>
      </c>
      <c r="K2049" s="12" t="str">
        <f>VLOOKUP(H2049,'[1]Species List'!A$2:I$202,4,0)</f>
        <v>Scaridae</v>
      </c>
      <c r="L2049" s="38" t="str">
        <f>VLOOKUP(H2049,'Species List'!A$2:J$202,5,0)</f>
        <v>Herbivore</v>
      </c>
      <c r="M2049" s="60">
        <v>10</v>
      </c>
      <c r="N2049" s="60">
        <v>3</v>
      </c>
      <c r="O2049" s="60" t="s">
        <v>375</v>
      </c>
      <c r="P2049" s="44">
        <f>VLOOKUP(H2049,'Species List'!A$2:J$202,6,0)</f>
        <v>3.3500000000000002E-2</v>
      </c>
      <c r="Q2049" s="44">
        <f>VLOOKUP(H2049,'Species List'!A$2:J$202,7,0)</f>
        <v>2.7086000000000001</v>
      </c>
      <c r="R2049" s="44">
        <f>VLOOKUP(H2049,'Species List'!A$2:J$202,8,0)</f>
        <v>-3.2256999999999998</v>
      </c>
      <c r="S2049" s="44">
        <f>VLOOKUP(H2049,'Species List'!A$2:J$202,9,0)</f>
        <v>2.3852000000000002</v>
      </c>
      <c r="T2049" s="44">
        <f t="shared" si="216"/>
        <v>17.125560999944316</v>
      </c>
      <c r="U2049" s="88">
        <f t="shared" si="221"/>
        <v>35.050966680669347</v>
      </c>
      <c r="V2049" s="91">
        <f t="shared" si="222"/>
        <v>105.15290004200804</v>
      </c>
    </row>
    <row r="2050" spans="1:22" ht="16">
      <c r="A2050" s="35">
        <v>2019</v>
      </c>
      <c r="B2050" s="36">
        <v>43727</v>
      </c>
      <c r="C2050" s="12" t="s">
        <v>442</v>
      </c>
      <c r="D2050" s="12" t="s">
        <v>440</v>
      </c>
      <c r="E2050" s="12">
        <v>10</v>
      </c>
      <c r="F2050" s="37">
        <v>0.36944444444444402</v>
      </c>
      <c r="G2050" s="9">
        <v>28</v>
      </c>
      <c r="H2050" s="12" t="s">
        <v>282</v>
      </c>
      <c r="I2050" s="12" t="str">
        <f>VLOOKUP(H2050,'[1]Species List'!A$2:I$202,2,0)</f>
        <v>Rock Beauty</v>
      </c>
      <c r="J2050" s="38" t="str">
        <f>VLOOKUP(H2050,'Species List'!A$2:J$202,3,0)</f>
        <v>Holacanthus tricolour</v>
      </c>
      <c r="K2050" s="12" t="str">
        <f>VLOOKUP(H2050,'[1]Species List'!A$2:I$202,4,0)</f>
        <v>Pomacanthidae</v>
      </c>
      <c r="L2050" s="38" t="str">
        <f>VLOOKUP(H2050,'Species List'!A$2:J$202,5,0)</f>
        <v>Omnivore</v>
      </c>
      <c r="M2050" s="60">
        <v>24</v>
      </c>
      <c r="N2050" s="60">
        <v>1</v>
      </c>
      <c r="O2050" s="60"/>
      <c r="P2050" s="44">
        <f>VLOOKUP(H2050,'Species List'!A$2:J$202,6,0)</f>
        <v>3.388E-2</v>
      </c>
      <c r="Q2050" s="44">
        <f>VLOOKUP(H2050,'Species List'!A$2:J$202,7,0)</f>
        <v>2.91</v>
      </c>
      <c r="R2050" s="44" t="str">
        <f>VLOOKUP(H2050,'Species List'!A$2:J$202,8,0)</f>
        <v>NA</v>
      </c>
      <c r="S2050" s="44" t="str">
        <f>VLOOKUP(H2050,'Species List'!A$2:J$202,9,0)</f>
        <v>NA</v>
      </c>
      <c r="T2050" s="44">
        <f t="shared" ref="T2050:T2113" si="223">P2050*M2050^Q2050</f>
        <v>351.85045342997859</v>
      </c>
      <c r="U2050" s="87" t="s">
        <v>450</v>
      </c>
      <c r="V2050" s="91">
        <f t="shared" ref="V2050:V2067" si="224">N2050*T2050</f>
        <v>351.85045342997859</v>
      </c>
    </row>
    <row r="2051" spans="1:22" ht="16">
      <c r="A2051" s="35">
        <v>2019</v>
      </c>
      <c r="B2051" s="36">
        <v>43727</v>
      </c>
      <c r="C2051" s="12" t="s">
        <v>442</v>
      </c>
      <c r="D2051" s="12" t="s">
        <v>440</v>
      </c>
      <c r="E2051" s="12">
        <v>10</v>
      </c>
      <c r="F2051" s="53">
        <v>0.36944444444444402</v>
      </c>
      <c r="G2051" s="9">
        <v>28</v>
      </c>
      <c r="H2051" s="12" t="s">
        <v>247</v>
      </c>
      <c r="I2051" s="12" t="str">
        <f>VLOOKUP(H2051,'[1]Species List'!A$2:I$202,2,0)</f>
        <v>Creole Wrasse</v>
      </c>
      <c r="J2051" s="38" t="str">
        <f>VLOOKUP(H2051,'Species List'!A$2:J$202,3,0)</f>
        <v>Clepticus parrae</v>
      </c>
      <c r="K2051" s="12" t="str">
        <f>VLOOKUP(H2051,'[1]Species List'!A$2:I$202,4,0)</f>
        <v>Labridae</v>
      </c>
      <c r="L2051" s="38" t="str">
        <f>VLOOKUP(H2051,'Species List'!A$2:J$202,5,0)</f>
        <v>Planktivore</v>
      </c>
      <c r="M2051" s="60">
        <v>15</v>
      </c>
      <c r="N2051" s="60">
        <v>6</v>
      </c>
      <c r="O2051" s="60"/>
      <c r="P2051" s="44">
        <f>VLOOKUP(H2051,'Species List'!A$2:J$202,6,0)</f>
        <v>9.5499999999999995E-3</v>
      </c>
      <c r="Q2051" s="44">
        <f>VLOOKUP(H2051,'Species List'!A$2:J$202,7,0)</f>
        <v>3.05</v>
      </c>
      <c r="R2051" s="44" t="str">
        <f>VLOOKUP(H2051,'Species List'!A$2:J$202,8,0)</f>
        <v>NA</v>
      </c>
      <c r="S2051" s="44" t="str">
        <f>VLOOKUP(H2051,'Species List'!A$2:J$202,9,0)</f>
        <v>NA</v>
      </c>
      <c r="T2051" s="44">
        <f t="shared" si="223"/>
        <v>36.904702755418647</v>
      </c>
      <c r="U2051" s="87" t="s">
        <v>450</v>
      </c>
      <c r="V2051" s="91">
        <f t="shared" si="224"/>
        <v>221.4282165325119</v>
      </c>
    </row>
    <row r="2052" spans="1:22" ht="16">
      <c r="A2052" s="35">
        <v>2019</v>
      </c>
      <c r="B2052" s="36">
        <v>43542</v>
      </c>
      <c r="C2052" s="38" t="s">
        <v>443</v>
      </c>
      <c r="D2052" s="38" t="s">
        <v>367</v>
      </c>
      <c r="E2052" s="12">
        <v>1</v>
      </c>
      <c r="F2052" s="37">
        <v>0.61736111111111103</v>
      </c>
      <c r="G2052" s="12">
        <v>31</v>
      </c>
      <c r="H2052" s="12" t="s">
        <v>286</v>
      </c>
      <c r="I2052" s="38" t="str">
        <f>VLOOKUP(H2052,'Species List'!A$2:J$202,2,0)</f>
        <v>Schoolmaster snapper</v>
      </c>
      <c r="J2052" s="38" t="str">
        <f>VLOOKUP(H2052,'Species List'!A$2:J$202,3,0)</f>
        <v>Lutjanus apodus</v>
      </c>
      <c r="K2052" s="38" t="str">
        <f>VLOOKUP(H2052,'Species List'!A$2:J$202,4,0)</f>
        <v>Lutjanidae</v>
      </c>
      <c r="L2052" s="38" t="str">
        <f>VLOOKUP(H2052,'Species List'!A$2:J$202,5,0)</f>
        <v>Carnivore</v>
      </c>
      <c r="M2052" s="59">
        <v>19</v>
      </c>
      <c r="N2052" s="59">
        <v>1</v>
      </c>
      <c r="O2052" s="59"/>
      <c r="P2052" s="44">
        <f>VLOOKUP(H2052,'Species List'!A$2:J$202,6,0)</f>
        <v>1.413E-2</v>
      </c>
      <c r="Q2052" s="44">
        <f>VLOOKUP(H2052,'Species List'!A$2:J$202,7,0)</f>
        <v>2.98</v>
      </c>
      <c r="R2052" s="44" t="str">
        <f>VLOOKUP(H2052,'Species List'!A$2:J$202,8,0)</f>
        <v>NA</v>
      </c>
      <c r="S2052" s="44" t="str">
        <f>VLOOKUP(H2052,'Species List'!A$2:J$202,9,0)</f>
        <v>NA</v>
      </c>
      <c r="T2052" s="44">
        <f t="shared" si="223"/>
        <v>91.375105772138042</v>
      </c>
      <c r="U2052" s="87" t="s">
        <v>450</v>
      </c>
      <c r="V2052" s="91">
        <f t="shared" si="224"/>
        <v>91.375105772138042</v>
      </c>
    </row>
    <row r="2053" spans="1:22" ht="16">
      <c r="A2053" s="35">
        <v>2019</v>
      </c>
      <c r="B2053" s="36">
        <v>43542</v>
      </c>
      <c r="C2053" s="38" t="s">
        <v>443</v>
      </c>
      <c r="D2053" s="38" t="s">
        <v>367</v>
      </c>
      <c r="E2053" s="12">
        <v>1</v>
      </c>
      <c r="F2053" s="37">
        <v>0.61736111111111103</v>
      </c>
      <c r="G2053" s="12">
        <v>31</v>
      </c>
      <c r="H2053" s="12" t="s">
        <v>286</v>
      </c>
      <c r="I2053" s="38" t="str">
        <f>VLOOKUP(H2053,'Species List'!A$2:J$202,2,0)</f>
        <v>Schoolmaster snapper</v>
      </c>
      <c r="J2053" s="38" t="str">
        <f>VLOOKUP(H2053,'Species List'!A$2:J$202,3,0)</f>
        <v>Lutjanus apodus</v>
      </c>
      <c r="K2053" s="38" t="str">
        <f>VLOOKUP(H2053,'Species List'!A$2:J$202,4,0)</f>
        <v>Lutjanidae</v>
      </c>
      <c r="L2053" s="38" t="str">
        <f>VLOOKUP(H2053,'Species List'!A$2:J$202,5,0)</f>
        <v>Carnivore</v>
      </c>
      <c r="M2053" s="59">
        <v>21</v>
      </c>
      <c r="N2053" s="59">
        <v>1</v>
      </c>
      <c r="O2053" s="59"/>
      <c r="P2053" s="44">
        <f>VLOOKUP(H2053,'Species List'!A$2:J$202,6,0)</f>
        <v>1.413E-2</v>
      </c>
      <c r="Q2053" s="44">
        <f>VLOOKUP(H2053,'Species List'!A$2:J$202,7,0)</f>
        <v>2.98</v>
      </c>
      <c r="R2053" s="44" t="str">
        <f>VLOOKUP(H2053,'Species List'!A$2:J$202,8,0)</f>
        <v>NA</v>
      </c>
      <c r="S2053" s="44" t="str">
        <f>VLOOKUP(H2053,'Species List'!A$2:J$202,9,0)</f>
        <v>NA</v>
      </c>
      <c r="T2053" s="44">
        <f t="shared" si="223"/>
        <v>123.12766970372789</v>
      </c>
      <c r="U2053" s="87" t="s">
        <v>450</v>
      </c>
      <c r="V2053" s="91">
        <f t="shared" si="224"/>
        <v>123.12766970372789</v>
      </c>
    </row>
    <row r="2054" spans="1:22" ht="16">
      <c r="A2054" s="35">
        <v>2019</v>
      </c>
      <c r="B2054" s="36">
        <v>43542</v>
      </c>
      <c r="C2054" s="38" t="s">
        <v>443</v>
      </c>
      <c r="D2054" s="38" t="s">
        <v>367</v>
      </c>
      <c r="E2054" s="12">
        <v>1</v>
      </c>
      <c r="F2054" s="37">
        <v>0.61736111111111103</v>
      </c>
      <c r="G2054" s="12">
        <v>31</v>
      </c>
      <c r="H2054" s="12" t="s">
        <v>268</v>
      </c>
      <c r="I2054" s="38" t="str">
        <f>VLOOKUP(H2054,'Species List'!A$2:J$202,2,0)</f>
        <v>Mahogany Snapper</v>
      </c>
      <c r="J2054" s="38" t="str">
        <f>VLOOKUP(H2054,'Species List'!A$2:J$202,3,0)</f>
        <v>Lutjanus mahogoni</v>
      </c>
      <c r="K2054" s="38" t="str">
        <f>VLOOKUP(H2054,'Species List'!A$2:J$202,4,0)</f>
        <v>Lutjanidae</v>
      </c>
      <c r="L2054" s="38" t="str">
        <f>VLOOKUP(H2054,'Species List'!A$2:J$202,5,0)</f>
        <v>Carnivore</v>
      </c>
      <c r="M2054" s="59">
        <v>21</v>
      </c>
      <c r="N2054" s="59">
        <v>1</v>
      </c>
      <c r="O2054" s="59"/>
      <c r="P2054" s="44">
        <f>VLOOKUP(H2054,'Species List'!A$2:J$202,6,0)</f>
        <v>1.6979999999999999E-2</v>
      </c>
      <c r="Q2054" s="44">
        <f>VLOOKUP(H2054,'Species List'!A$2:J$202,7,0)</f>
        <v>2.96</v>
      </c>
      <c r="R2054" s="44" t="str">
        <f>VLOOKUP(H2054,'Species List'!A$2:J$202,8,0)</f>
        <v>NA</v>
      </c>
      <c r="S2054" s="44" t="str">
        <f>VLOOKUP(H2054,'Species List'!A$2:J$202,9,0)</f>
        <v>NA</v>
      </c>
      <c r="T2054" s="44">
        <f t="shared" si="223"/>
        <v>139.22165698150204</v>
      </c>
      <c r="U2054" s="87" t="s">
        <v>450</v>
      </c>
      <c r="V2054" s="91">
        <f t="shared" si="224"/>
        <v>139.22165698150204</v>
      </c>
    </row>
    <row r="2055" spans="1:22" ht="16">
      <c r="A2055" s="35">
        <v>2019</v>
      </c>
      <c r="B2055" s="36">
        <v>43542</v>
      </c>
      <c r="C2055" s="38" t="s">
        <v>443</v>
      </c>
      <c r="D2055" s="38" t="s">
        <v>367</v>
      </c>
      <c r="E2055" s="12">
        <v>1</v>
      </c>
      <c r="F2055" s="37">
        <v>0.61736111111111103</v>
      </c>
      <c r="G2055" s="12">
        <v>31</v>
      </c>
      <c r="H2055" s="12" t="s">
        <v>227</v>
      </c>
      <c r="I2055" s="38" t="str">
        <f>VLOOKUP(H2055,'Species List'!A$2:J$202,2,0)</f>
        <v>Hamlet spp.</v>
      </c>
      <c r="J2055" s="38" t="str">
        <f>VLOOKUP(H2055,'Species List'!A$2:J$202,3,0)</f>
        <v>Hypoplectrus puella</v>
      </c>
      <c r="K2055" s="38" t="str">
        <f>VLOOKUP(H2055,'Species List'!A$2:J$202,4,0)</f>
        <v>Serranidae</v>
      </c>
      <c r="L2055" s="38" t="str">
        <f>VLOOKUP(H2055,'Species List'!A$2:J$202,5,0)</f>
        <v>Carnivore</v>
      </c>
      <c r="M2055" s="59">
        <v>14</v>
      </c>
      <c r="N2055" s="59">
        <v>1</v>
      </c>
      <c r="O2055" s="59"/>
      <c r="P2055" s="44">
        <f>VLOOKUP(H2055,'Species List'!A$2:J$202,6,0)</f>
        <v>1.7780000000000001E-2</v>
      </c>
      <c r="Q2055" s="44">
        <f>VLOOKUP(H2055,'Species List'!A$2:J$202,7,0)</f>
        <v>3.03</v>
      </c>
      <c r="R2055" s="44" t="str">
        <f>VLOOKUP(H2055,'Species List'!A$2:J$202,8,0)</f>
        <v>NA</v>
      </c>
      <c r="S2055" s="44" t="str">
        <f>VLOOKUP(H2055,'Species List'!A$2:J$202,9,0)</f>
        <v>NA</v>
      </c>
      <c r="T2055" s="44">
        <f t="shared" si="223"/>
        <v>52.807998175556747</v>
      </c>
      <c r="U2055" s="87" t="s">
        <v>450</v>
      </c>
      <c r="V2055" s="91">
        <f t="shared" si="224"/>
        <v>52.807998175556747</v>
      </c>
    </row>
    <row r="2056" spans="1:22" ht="16">
      <c r="A2056" s="35">
        <v>2019</v>
      </c>
      <c r="B2056" s="36">
        <v>43542</v>
      </c>
      <c r="C2056" s="38" t="s">
        <v>443</v>
      </c>
      <c r="D2056" s="38" t="s">
        <v>367</v>
      </c>
      <c r="E2056" s="12">
        <v>1</v>
      </c>
      <c r="F2056" s="37">
        <v>0.61736111111111103</v>
      </c>
      <c r="G2056" s="12">
        <v>31</v>
      </c>
      <c r="H2056" s="12" t="s">
        <v>251</v>
      </c>
      <c r="I2056" s="38" t="str">
        <f>VLOOKUP(H2056,'Species List'!A$2:J$202,2,0)</f>
        <v>Foureye Butterflyfish</v>
      </c>
      <c r="J2056" s="38" t="str">
        <f>VLOOKUP(H2056,'Species List'!A$2:J$202,3,0)</f>
        <v>Chaetodon capistratus</v>
      </c>
      <c r="K2056" s="38" t="str">
        <f>VLOOKUP(H2056,'Species List'!A$2:J$202,4,0)</f>
        <v>Chaetodontidae</v>
      </c>
      <c r="L2056" s="38" t="str">
        <f>VLOOKUP(H2056,'Species List'!A$2:J$202,5,0)</f>
        <v>Carnivore</v>
      </c>
      <c r="M2056" s="59">
        <v>12</v>
      </c>
      <c r="N2056" s="59">
        <v>2</v>
      </c>
      <c r="O2056" s="59"/>
      <c r="P2056" s="44">
        <f>VLOOKUP(H2056,'Species List'!A$2:J$202,6,0)</f>
        <v>2.512E-2</v>
      </c>
      <c r="Q2056" s="44">
        <f>VLOOKUP(H2056,'Species List'!A$2:J$202,7,0)</f>
        <v>3.1</v>
      </c>
      <c r="R2056" s="44" t="str">
        <f>VLOOKUP(H2056,'Species List'!A$2:J$202,8,0)</f>
        <v>NA</v>
      </c>
      <c r="S2056" s="44" t="str">
        <f>VLOOKUP(H2056,'Species List'!A$2:J$202,9,0)</f>
        <v>NA</v>
      </c>
      <c r="T2056" s="44">
        <f t="shared" si="223"/>
        <v>55.652092436993136</v>
      </c>
      <c r="U2056" s="87" t="s">
        <v>450</v>
      </c>
      <c r="V2056" s="91">
        <f t="shared" si="224"/>
        <v>111.30418487398627</v>
      </c>
    </row>
    <row r="2057" spans="1:22" ht="16">
      <c r="A2057" s="35">
        <v>2019</v>
      </c>
      <c r="B2057" s="36">
        <v>43542</v>
      </c>
      <c r="C2057" s="38" t="s">
        <v>443</v>
      </c>
      <c r="D2057" s="38" t="s">
        <v>367</v>
      </c>
      <c r="E2057" s="12">
        <v>1</v>
      </c>
      <c r="F2057" s="37">
        <v>0.61736111111111103</v>
      </c>
      <c r="G2057" s="12">
        <v>31</v>
      </c>
      <c r="H2057" s="12" t="s">
        <v>256</v>
      </c>
      <c r="I2057" s="38" t="str">
        <f>VLOOKUP(H2057,'Species List'!A$2:J$202,2,0)</f>
        <v>Graysby</v>
      </c>
      <c r="J2057" s="38" t="str">
        <f>VLOOKUP(H2057,'Species List'!A$2:J$202,3,0)</f>
        <v>Cephalopholis cruentata</v>
      </c>
      <c r="K2057" s="38" t="str">
        <f>VLOOKUP(H2057,'Species List'!A$2:J$202,4,0)</f>
        <v>Serranidae</v>
      </c>
      <c r="L2057" s="38" t="str">
        <f>VLOOKUP(H2057,'Species List'!A$2:J$202,5,0)</f>
        <v>Carnivore</v>
      </c>
      <c r="M2057" s="59">
        <v>12</v>
      </c>
      <c r="N2057" s="59">
        <v>1</v>
      </c>
      <c r="O2057" s="59"/>
      <c r="P2057" s="44">
        <f>VLOOKUP(H2057,'Species List'!A$2:J$202,6,0)</f>
        <v>1.1220000000000001E-2</v>
      </c>
      <c r="Q2057" s="44">
        <f>VLOOKUP(H2057,'Species List'!A$2:J$202,7,0)</f>
        <v>3.07</v>
      </c>
      <c r="R2057" s="44" t="str">
        <f>VLOOKUP(H2057,'Species List'!A$2:J$202,8,0)</f>
        <v>NA</v>
      </c>
      <c r="S2057" s="44" t="str">
        <f>VLOOKUP(H2057,'Species List'!A$2:J$202,9,0)</f>
        <v>NA</v>
      </c>
      <c r="T2057" s="44">
        <f t="shared" si="223"/>
        <v>23.071683335720802</v>
      </c>
      <c r="U2057" s="87" t="s">
        <v>450</v>
      </c>
      <c r="V2057" s="91">
        <f t="shared" si="224"/>
        <v>23.071683335720802</v>
      </c>
    </row>
    <row r="2058" spans="1:22" ht="16">
      <c r="A2058" s="35">
        <v>2019</v>
      </c>
      <c r="B2058" s="36">
        <v>43542</v>
      </c>
      <c r="C2058" s="38" t="s">
        <v>443</v>
      </c>
      <c r="D2058" s="38" t="s">
        <v>367</v>
      </c>
      <c r="E2058" s="12">
        <v>1</v>
      </c>
      <c r="F2058" s="37">
        <v>0.61736111111111103</v>
      </c>
      <c r="G2058" s="12">
        <v>31</v>
      </c>
      <c r="H2058" s="12" t="s">
        <v>256</v>
      </c>
      <c r="I2058" s="38" t="str">
        <f>VLOOKUP(H2058,'Species List'!A$2:J$202,2,0)</f>
        <v>Graysby</v>
      </c>
      <c r="J2058" s="38" t="str">
        <f>VLOOKUP(H2058,'Species List'!A$2:J$202,3,0)</f>
        <v>Cephalopholis cruentata</v>
      </c>
      <c r="K2058" s="38" t="str">
        <f>VLOOKUP(H2058,'Species List'!A$2:J$202,4,0)</f>
        <v>Serranidae</v>
      </c>
      <c r="L2058" s="38" t="str">
        <f>VLOOKUP(H2058,'Species List'!A$2:J$202,5,0)</f>
        <v>Carnivore</v>
      </c>
      <c r="M2058" s="59">
        <v>19</v>
      </c>
      <c r="N2058" s="59">
        <v>1</v>
      </c>
      <c r="O2058" s="59"/>
      <c r="P2058" s="44">
        <f>VLOOKUP(H2058,'Species List'!A$2:J$202,6,0)</f>
        <v>1.1220000000000001E-2</v>
      </c>
      <c r="Q2058" s="44">
        <f>VLOOKUP(H2058,'Species List'!A$2:J$202,7,0)</f>
        <v>3.07</v>
      </c>
      <c r="R2058" s="44" t="str">
        <f>VLOOKUP(H2058,'Species List'!A$2:J$202,8,0)</f>
        <v>NA</v>
      </c>
      <c r="S2058" s="44" t="str">
        <f>VLOOKUP(H2058,'Species List'!A$2:J$202,9,0)</f>
        <v>NA</v>
      </c>
      <c r="T2058" s="44">
        <f t="shared" si="223"/>
        <v>94.572835830450003</v>
      </c>
      <c r="U2058" s="87" t="s">
        <v>450</v>
      </c>
      <c r="V2058" s="91">
        <f t="shared" si="224"/>
        <v>94.572835830450003</v>
      </c>
    </row>
    <row r="2059" spans="1:22" ht="16">
      <c r="A2059" s="35">
        <v>2019</v>
      </c>
      <c r="B2059" s="36">
        <v>43542</v>
      </c>
      <c r="C2059" s="38" t="s">
        <v>443</v>
      </c>
      <c r="D2059" s="38" t="s">
        <v>367</v>
      </c>
      <c r="E2059" s="12">
        <v>1</v>
      </c>
      <c r="F2059" s="37">
        <v>0.61736111111111103</v>
      </c>
      <c r="G2059" s="12">
        <v>31</v>
      </c>
      <c r="H2059" s="12" t="s">
        <v>253</v>
      </c>
      <c r="I2059" s="38" t="str">
        <f>VLOOKUP(H2059,'Species List'!A$2:J$202,2,0)</f>
        <v>French Grunt</v>
      </c>
      <c r="J2059" s="38" t="str">
        <f>VLOOKUP(H2059,'Species List'!A$2:J$202,3,0)</f>
        <v>Haemulon flavolineatum</v>
      </c>
      <c r="K2059" s="38" t="str">
        <f>VLOOKUP(H2059,'Species List'!A$2:J$202,4,0)</f>
        <v>Haemulidae</v>
      </c>
      <c r="L2059" s="38" t="str">
        <f>VLOOKUP(H2059,'Species List'!A$2:J$202,5,0)</f>
        <v>Carnivore</v>
      </c>
      <c r="M2059" s="59">
        <v>15</v>
      </c>
      <c r="N2059" s="59">
        <v>1</v>
      </c>
      <c r="O2059" s="59"/>
      <c r="P2059" s="44">
        <f>VLOOKUP(H2059,'Species List'!A$2:J$202,6,0)</f>
        <v>1.349E-2</v>
      </c>
      <c r="Q2059" s="44">
        <f>VLOOKUP(H2059,'Species List'!A$2:J$202,7,0)</f>
        <v>3</v>
      </c>
      <c r="R2059" s="44" t="str">
        <f>VLOOKUP(H2059,'Species List'!A$2:J$202,8,0)</f>
        <v>NA</v>
      </c>
      <c r="S2059" s="44" t="str">
        <f>VLOOKUP(H2059,'Species List'!A$2:J$202,9,0)</f>
        <v>NA</v>
      </c>
      <c r="T2059" s="44">
        <f t="shared" si="223"/>
        <v>45.528750000000002</v>
      </c>
      <c r="U2059" s="87" t="s">
        <v>450</v>
      </c>
      <c r="V2059" s="91">
        <f t="shared" si="224"/>
        <v>45.528750000000002</v>
      </c>
    </row>
    <row r="2060" spans="1:22" ht="16">
      <c r="A2060" s="35">
        <v>2019</v>
      </c>
      <c r="B2060" s="36">
        <v>43542</v>
      </c>
      <c r="C2060" s="38" t="s">
        <v>443</v>
      </c>
      <c r="D2060" s="38" t="s">
        <v>367</v>
      </c>
      <c r="E2060" s="12">
        <v>1</v>
      </c>
      <c r="F2060" s="37">
        <v>0.61736111111111103</v>
      </c>
      <c r="G2060" s="12">
        <v>31</v>
      </c>
      <c r="H2060" s="12" t="s">
        <v>253</v>
      </c>
      <c r="I2060" s="38" t="str">
        <f>VLOOKUP(H2060,'Species List'!A$2:J$202,2,0)</f>
        <v>French Grunt</v>
      </c>
      <c r="J2060" s="38" t="str">
        <f>VLOOKUP(H2060,'Species List'!A$2:J$202,3,0)</f>
        <v>Haemulon flavolineatum</v>
      </c>
      <c r="K2060" s="38" t="str">
        <f>VLOOKUP(H2060,'Species List'!A$2:J$202,4,0)</f>
        <v>Haemulidae</v>
      </c>
      <c r="L2060" s="38" t="str">
        <f>VLOOKUP(H2060,'Species List'!A$2:J$202,5,0)</f>
        <v>Carnivore</v>
      </c>
      <c r="M2060" s="59">
        <v>17</v>
      </c>
      <c r="N2060" s="59">
        <v>1</v>
      </c>
      <c r="O2060" s="59"/>
      <c r="P2060" s="44">
        <f>VLOOKUP(H2060,'Species List'!A$2:J$202,6,0)</f>
        <v>1.349E-2</v>
      </c>
      <c r="Q2060" s="44">
        <f>VLOOKUP(H2060,'Species List'!A$2:J$202,7,0)</f>
        <v>3</v>
      </c>
      <c r="R2060" s="44" t="str">
        <f>VLOOKUP(H2060,'Species List'!A$2:J$202,8,0)</f>
        <v>NA</v>
      </c>
      <c r="S2060" s="44" t="str">
        <f>VLOOKUP(H2060,'Species List'!A$2:J$202,9,0)</f>
        <v>NA</v>
      </c>
      <c r="T2060" s="44">
        <f t="shared" si="223"/>
        <v>66.27637</v>
      </c>
      <c r="U2060" s="87" t="s">
        <v>450</v>
      </c>
      <c r="V2060" s="91">
        <f t="shared" si="224"/>
        <v>66.27637</v>
      </c>
    </row>
    <row r="2061" spans="1:22" ht="16">
      <c r="A2061" s="35">
        <v>2019</v>
      </c>
      <c r="B2061" s="36">
        <v>43542</v>
      </c>
      <c r="C2061" s="38" t="s">
        <v>443</v>
      </c>
      <c r="D2061" s="38" t="s">
        <v>367</v>
      </c>
      <c r="E2061" s="12">
        <v>1</v>
      </c>
      <c r="F2061" s="37">
        <v>0.61736111111111103</v>
      </c>
      <c r="G2061" s="12">
        <v>31</v>
      </c>
      <c r="H2061" s="12" t="s">
        <v>238</v>
      </c>
      <c r="I2061" s="38" t="str">
        <f>VLOOKUP(H2061,'Species List'!A$2:J$202,2,0)</f>
        <v>Bluehead Wrasse</v>
      </c>
      <c r="J2061" s="38" t="str">
        <f>VLOOKUP(H2061,'Species List'!A$2:J$202,3,0)</f>
        <v>Thalassoma bifasciatum</v>
      </c>
      <c r="K2061" s="38" t="str">
        <f>VLOOKUP(H2061,'Species List'!A$2:J$202,4,0)</f>
        <v>Labridae</v>
      </c>
      <c r="L2061" s="38" t="str">
        <f>VLOOKUP(H2061,'Species List'!A$2:J$202,5,0)</f>
        <v>Carnivore</v>
      </c>
      <c r="M2061" s="59">
        <v>3</v>
      </c>
      <c r="N2061" s="59">
        <v>5</v>
      </c>
      <c r="O2061" s="59"/>
      <c r="P2061" s="44">
        <f>VLOOKUP(H2061,'Species List'!A$2:J$202,6,0)</f>
        <v>8.9099999999999995E-3</v>
      </c>
      <c r="Q2061" s="44">
        <f>VLOOKUP(H2061,'Species List'!A$2:J$202,7,0)</f>
        <v>3.01</v>
      </c>
      <c r="R2061" s="44" t="str">
        <f>VLOOKUP(H2061,'Species List'!A$2:J$202,8,0)</f>
        <v>NA</v>
      </c>
      <c r="S2061" s="44" t="str">
        <f>VLOOKUP(H2061,'Species List'!A$2:J$202,9,0)</f>
        <v>NA</v>
      </c>
      <c r="T2061" s="44">
        <f t="shared" si="223"/>
        <v>0.24322750267948948</v>
      </c>
      <c r="U2061" s="87" t="s">
        <v>450</v>
      </c>
      <c r="V2061" s="91">
        <f t="shared" si="224"/>
        <v>1.2161375133974475</v>
      </c>
    </row>
    <row r="2062" spans="1:22" ht="16">
      <c r="A2062" s="35">
        <v>2019</v>
      </c>
      <c r="B2062" s="36">
        <v>43542</v>
      </c>
      <c r="C2062" s="38" t="s">
        <v>443</v>
      </c>
      <c r="D2062" s="38" t="s">
        <v>367</v>
      </c>
      <c r="E2062" s="12">
        <v>1</v>
      </c>
      <c r="F2062" s="37">
        <v>0.61736111111111103</v>
      </c>
      <c r="G2062" s="12">
        <v>31</v>
      </c>
      <c r="H2062" s="12" t="s">
        <v>227</v>
      </c>
      <c r="I2062" s="38" t="str">
        <f>VLOOKUP(H2062,'Species List'!A$2:J$202,2,0)</f>
        <v>Hamlet spp.</v>
      </c>
      <c r="J2062" s="38" t="str">
        <f>VLOOKUP(H2062,'Species List'!A$2:J$202,3,0)</f>
        <v>Hypoplectrus puella</v>
      </c>
      <c r="K2062" s="38" t="str">
        <f>VLOOKUP(H2062,'Species List'!A$2:J$202,4,0)</f>
        <v>Serranidae</v>
      </c>
      <c r="L2062" s="38" t="str">
        <f>VLOOKUP(H2062,'Species List'!A$2:J$202,5,0)</f>
        <v>Carnivore</v>
      </c>
      <c r="M2062" s="59">
        <v>13</v>
      </c>
      <c r="N2062" s="59">
        <v>1</v>
      </c>
      <c r="O2062" s="59"/>
      <c r="P2062" s="44">
        <f>VLOOKUP(H2062,'Species List'!A$2:J$202,6,0)</f>
        <v>1.7780000000000001E-2</v>
      </c>
      <c r="Q2062" s="44">
        <f>VLOOKUP(H2062,'Species List'!A$2:J$202,7,0)</f>
        <v>3.03</v>
      </c>
      <c r="R2062" s="44" t="str">
        <f>VLOOKUP(H2062,'Species List'!A$2:J$202,8,0)</f>
        <v>NA</v>
      </c>
      <c r="S2062" s="44" t="str">
        <f>VLOOKUP(H2062,'Species List'!A$2:J$202,9,0)</f>
        <v>NA</v>
      </c>
      <c r="T2062" s="44">
        <f t="shared" si="223"/>
        <v>42.18714290876423</v>
      </c>
      <c r="U2062" s="87" t="s">
        <v>450</v>
      </c>
      <c r="V2062" s="91">
        <f t="shared" si="224"/>
        <v>42.18714290876423</v>
      </c>
    </row>
    <row r="2063" spans="1:22" ht="16">
      <c r="A2063" s="35">
        <v>2019</v>
      </c>
      <c r="B2063" s="36">
        <v>43542</v>
      </c>
      <c r="C2063" s="38" t="s">
        <v>443</v>
      </c>
      <c r="D2063" s="38" t="s">
        <v>367</v>
      </c>
      <c r="E2063" s="12">
        <v>1</v>
      </c>
      <c r="F2063" s="37">
        <v>0.61736111111111103</v>
      </c>
      <c r="G2063" s="12">
        <v>31</v>
      </c>
      <c r="H2063" s="12" t="s">
        <v>256</v>
      </c>
      <c r="I2063" s="38" t="str">
        <f>VLOOKUP(H2063,'Species List'!A$2:J$202,2,0)</f>
        <v>Graysby</v>
      </c>
      <c r="J2063" s="38" t="str">
        <f>VLOOKUP(H2063,'Species List'!A$2:J$202,3,0)</f>
        <v>Cephalopholis cruentata</v>
      </c>
      <c r="K2063" s="38" t="str">
        <f>VLOOKUP(H2063,'Species List'!A$2:J$202,4,0)</f>
        <v>Serranidae</v>
      </c>
      <c r="L2063" s="38" t="str">
        <f>VLOOKUP(H2063,'Species List'!A$2:J$202,5,0)</f>
        <v>Carnivore</v>
      </c>
      <c r="M2063" s="59">
        <v>21</v>
      </c>
      <c r="N2063" s="59">
        <v>1</v>
      </c>
      <c r="O2063" s="59"/>
      <c r="P2063" s="44">
        <f>VLOOKUP(H2063,'Species List'!A$2:J$202,6,0)</f>
        <v>1.1220000000000001E-2</v>
      </c>
      <c r="Q2063" s="44">
        <f>VLOOKUP(H2063,'Species List'!A$2:J$202,7,0)</f>
        <v>3.07</v>
      </c>
      <c r="R2063" s="44" t="str">
        <f>VLOOKUP(H2063,'Species List'!A$2:J$202,8,0)</f>
        <v>NA</v>
      </c>
      <c r="S2063" s="44" t="str">
        <f>VLOOKUP(H2063,'Species List'!A$2:J$202,9,0)</f>
        <v>NA</v>
      </c>
      <c r="T2063" s="44">
        <f t="shared" si="223"/>
        <v>128.58967294987866</v>
      </c>
      <c r="U2063" s="87" t="s">
        <v>450</v>
      </c>
      <c r="V2063" s="91">
        <f t="shared" si="224"/>
        <v>128.58967294987866</v>
      </c>
    </row>
    <row r="2064" spans="1:22" ht="16">
      <c r="A2064" s="35">
        <v>2019</v>
      </c>
      <c r="B2064" s="36">
        <v>43542</v>
      </c>
      <c r="C2064" s="38" t="s">
        <v>443</v>
      </c>
      <c r="D2064" s="38" t="s">
        <v>367</v>
      </c>
      <c r="E2064" s="12">
        <v>1</v>
      </c>
      <c r="F2064" s="37">
        <v>0.61736111111111103</v>
      </c>
      <c r="G2064" s="12">
        <v>31</v>
      </c>
      <c r="H2064" s="12" t="s">
        <v>348</v>
      </c>
      <c r="I2064" s="38" t="str">
        <f>VLOOKUP(H2064,'Species List'!A$2:J$202,2,0)</f>
        <v>Atlantic trumpetfish</v>
      </c>
      <c r="J2064" s="38" t="str">
        <f>VLOOKUP(H2064,'Species List'!A$2:J$202,3,0)</f>
        <v>Aulostomus maculatus</v>
      </c>
      <c r="K2064" s="38" t="str">
        <f>VLOOKUP(H2064,'Species List'!A$2:J$202,4,0)</f>
        <v>Aulostomidae</v>
      </c>
      <c r="L2064" s="38" t="str">
        <f>VLOOKUP(H2064,'Species List'!A$2:J$202,5,0)</f>
        <v>Carnivore</v>
      </c>
      <c r="M2064" s="59">
        <v>48</v>
      </c>
      <c r="N2064" s="59">
        <v>1</v>
      </c>
      <c r="O2064" s="59"/>
      <c r="P2064" s="44">
        <f>VLOOKUP(H2064,'Species List'!A$2:J$202,6,0)</f>
        <v>1E-4</v>
      </c>
      <c r="Q2064" s="44">
        <f>VLOOKUP(H2064,'Species List'!A$2:J$202,7,0)</f>
        <v>3.5539999999999998</v>
      </c>
      <c r="R2064" s="44" t="str">
        <f>VLOOKUP(H2064,'Species List'!A$2:J$202,8,0)</f>
        <v>NA</v>
      </c>
      <c r="S2064" s="44" t="str">
        <f>VLOOKUP(H2064,'Species List'!A$2:J$202,9,0)</f>
        <v>NA</v>
      </c>
      <c r="T2064" s="44">
        <f t="shared" si="223"/>
        <v>94.434646213406552</v>
      </c>
      <c r="U2064" s="87" t="s">
        <v>450</v>
      </c>
      <c r="V2064" s="91">
        <f t="shared" si="224"/>
        <v>94.434646213406552</v>
      </c>
    </row>
    <row r="2065" spans="1:22" ht="16">
      <c r="A2065" s="35">
        <v>2019</v>
      </c>
      <c r="B2065" s="36">
        <v>43542</v>
      </c>
      <c r="C2065" s="38" t="s">
        <v>443</v>
      </c>
      <c r="D2065" s="38" t="s">
        <v>367</v>
      </c>
      <c r="E2065" s="12">
        <v>1</v>
      </c>
      <c r="F2065" s="37">
        <v>0.61736111111111103</v>
      </c>
      <c r="G2065" s="12">
        <v>31</v>
      </c>
      <c r="H2065" s="12" t="s">
        <v>233</v>
      </c>
      <c r="I2065" s="38" t="str">
        <f>VLOOKUP(H2065,'Species List'!A$2:J$202,2,0)</f>
        <v>Blackbar soldierfish</v>
      </c>
      <c r="J2065" s="38" t="str">
        <f>VLOOKUP(H2065,'Species List'!A$2:J$202,3,0)</f>
        <v xml:space="preserve">Myripristis jacobus </v>
      </c>
      <c r="K2065" s="38" t="str">
        <f>VLOOKUP(H2065,'Species List'!A$2:J$202,4,0)</f>
        <v>Holocentridae</v>
      </c>
      <c r="L2065" s="38" t="str">
        <f>VLOOKUP(H2065,'Species List'!A$2:J$202,5,0)</f>
        <v>Carnivore</v>
      </c>
      <c r="M2065" s="59">
        <v>15</v>
      </c>
      <c r="N2065" s="59">
        <v>1</v>
      </c>
      <c r="O2065" s="59"/>
      <c r="P2065" s="44">
        <f>VLOOKUP(H2065,'Species List'!A$2:J$202,6,0)</f>
        <v>1.2019999999999999E-2</v>
      </c>
      <c r="Q2065" s="44">
        <f>VLOOKUP(H2065,'Species List'!A$2:J$202,7,0)</f>
        <v>3.06</v>
      </c>
      <c r="R2065" s="44" t="str">
        <f>VLOOKUP(H2065,'Species List'!A$2:J$202,8,0)</f>
        <v>NA</v>
      </c>
      <c r="S2065" s="44" t="str">
        <f>VLOOKUP(H2065,'Species List'!A$2:J$202,9,0)</f>
        <v>NA</v>
      </c>
      <c r="T2065" s="44">
        <f t="shared" si="223"/>
        <v>47.724756406775086</v>
      </c>
      <c r="U2065" s="87" t="s">
        <v>450</v>
      </c>
      <c r="V2065" s="91">
        <f t="shared" si="224"/>
        <v>47.724756406775086</v>
      </c>
    </row>
    <row r="2066" spans="1:22" ht="16">
      <c r="A2066" s="35">
        <v>2019</v>
      </c>
      <c r="B2066" s="36">
        <v>43542</v>
      </c>
      <c r="C2066" s="38" t="s">
        <v>443</v>
      </c>
      <c r="D2066" s="38" t="s">
        <v>367</v>
      </c>
      <c r="E2066" s="12">
        <v>1</v>
      </c>
      <c r="F2066" s="37">
        <v>0.61736111111111103</v>
      </c>
      <c r="G2066" s="12">
        <v>31</v>
      </c>
      <c r="H2066" s="12" t="s">
        <v>252</v>
      </c>
      <c r="I2066" s="38" t="str">
        <f>VLOOKUP(H2066,'Species List'!A$2:J$202,2,0)</f>
        <v>French Angelfish</v>
      </c>
      <c r="J2066" s="38" t="str">
        <f>VLOOKUP(H2066,'Species List'!A$2:J$202,3,0)</f>
        <v>Pomacanthus paru</v>
      </c>
      <c r="K2066" s="38" t="str">
        <f>VLOOKUP(H2066,'Species List'!A$2:J$202,4,0)</f>
        <v>Pomacanthidae</v>
      </c>
      <c r="L2066" s="38" t="str">
        <f>VLOOKUP(H2066,'Species List'!A$2:J$202,5,0)</f>
        <v>Carnivore</v>
      </c>
      <c r="M2066" s="59">
        <v>34</v>
      </c>
      <c r="N2066" s="59">
        <v>1</v>
      </c>
      <c r="O2066" s="59"/>
      <c r="P2066" s="44">
        <f>VLOOKUP(H2066,'Species List'!A$2:J$202,6,0)</f>
        <v>3.09E-2</v>
      </c>
      <c r="Q2066" s="44">
        <f>VLOOKUP(H2066,'Species List'!A$2:J$202,7,0)</f>
        <v>2.95</v>
      </c>
      <c r="R2066" s="44" t="str">
        <f>VLOOKUP(H2066,'Species List'!A$2:J$202,8,0)</f>
        <v>NA</v>
      </c>
      <c r="S2066" s="44" t="str">
        <f>VLOOKUP(H2066,'Species List'!A$2:J$202,9,0)</f>
        <v>NA</v>
      </c>
      <c r="T2066" s="44">
        <f t="shared" si="223"/>
        <v>1018.1723166088397</v>
      </c>
      <c r="U2066" s="87" t="s">
        <v>450</v>
      </c>
      <c r="V2066" s="91">
        <f t="shared" si="224"/>
        <v>1018.1723166088397</v>
      </c>
    </row>
    <row r="2067" spans="1:22" ht="16">
      <c r="A2067" s="35">
        <v>2019</v>
      </c>
      <c r="B2067" s="36">
        <v>43542</v>
      </c>
      <c r="C2067" s="38" t="s">
        <v>443</v>
      </c>
      <c r="D2067" s="38" t="s">
        <v>367</v>
      </c>
      <c r="E2067" s="12">
        <v>1</v>
      </c>
      <c r="F2067" s="37">
        <v>0.61736111111111103</v>
      </c>
      <c r="G2067" s="12">
        <v>31</v>
      </c>
      <c r="H2067" s="12" t="s">
        <v>252</v>
      </c>
      <c r="I2067" s="38" t="str">
        <f>VLOOKUP(H2067,'Species List'!A$2:J$202,2,0)</f>
        <v>French Angelfish</v>
      </c>
      <c r="J2067" s="38" t="str">
        <f>VLOOKUP(H2067,'Species List'!A$2:J$202,3,0)</f>
        <v>Pomacanthus paru</v>
      </c>
      <c r="K2067" s="38" t="str">
        <f>VLOOKUP(H2067,'Species List'!A$2:J$202,4,0)</f>
        <v>Pomacanthidae</v>
      </c>
      <c r="L2067" s="38" t="str">
        <f>VLOOKUP(H2067,'Species List'!A$2:J$202,5,0)</f>
        <v>Carnivore</v>
      </c>
      <c r="M2067" s="59">
        <v>36</v>
      </c>
      <c r="N2067" s="59">
        <v>1</v>
      </c>
      <c r="O2067" s="59"/>
      <c r="P2067" s="44">
        <f>VLOOKUP(H2067,'Species List'!A$2:J$202,6,0)</f>
        <v>3.09E-2</v>
      </c>
      <c r="Q2067" s="44">
        <f>VLOOKUP(H2067,'Species List'!A$2:J$202,7,0)</f>
        <v>2.95</v>
      </c>
      <c r="R2067" s="44" t="str">
        <f>VLOOKUP(H2067,'Species List'!A$2:J$202,8,0)</f>
        <v>NA</v>
      </c>
      <c r="S2067" s="44" t="str">
        <f>VLOOKUP(H2067,'Species List'!A$2:J$202,9,0)</f>
        <v>NA</v>
      </c>
      <c r="T2067" s="44">
        <f t="shared" si="223"/>
        <v>1205.1770605752206</v>
      </c>
      <c r="U2067" s="87" t="s">
        <v>450</v>
      </c>
      <c r="V2067" s="91">
        <f t="shared" si="224"/>
        <v>1205.1770605752206</v>
      </c>
    </row>
    <row r="2068" spans="1:22" ht="16">
      <c r="A2068" s="35">
        <v>2019</v>
      </c>
      <c r="B2068" s="36">
        <v>43542</v>
      </c>
      <c r="C2068" s="38" t="s">
        <v>443</v>
      </c>
      <c r="D2068" s="38" t="s">
        <v>367</v>
      </c>
      <c r="E2068" s="12">
        <v>1</v>
      </c>
      <c r="F2068" s="37">
        <v>0.61736111111111114</v>
      </c>
      <c r="G2068" s="12">
        <v>31</v>
      </c>
      <c r="H2068" s="12" t="s">
        <v>280</v>
      </c>
      <c r="I2068" s="38" t="str">
        <f>VLOOKUP(H2068,'Species List'!A$2:J$202,2,0)</f>
        <v>Redband Parrotfish</v>
      </c>
      <c r="J2068" s="38" t="str">
        <f>VLOOKUP(H2068,'Species List'!A$2:J$202,3,0)</f>
        <v>Sparisoma aurofrenatum</v>
      </c>
      <c r="K2068" s="38" t="str">
        <f>VLOOKUP(H2068,'Species List'!A$2:J$202,4,0)</f>
        <v>Scaridae</v>
      </c>
      <c r="L2068" s="38" t="str">
        <f>VLOOKUP(H2068,'Species List'!A$2:J$202,5,0)</f>
        <v>Herbivore</v>
      </c>
      <c r="M2068" s="59">
        <v>21</v>
      </c>
      <c r="N2068" s="59">
        <v>1</v>
      </c>
      <c r="O2068" s="59" t="s">
        <v>369</v>
      </c>
      <c r="P2068" s="44">
        <f>VLOOKUP(H2068,'Species List'!A$2:J$202,6,0)</f>
        <v>1.072E-2</v>
      </c>
      <c r="Q2068" s="44">
        <f>VLOOKUP(H2068,'Species List'!A$2:J$202,7,0)</f>
        <v>3.12</v>
      </c>
      <c r="R2068" s="44">
        <f>VLOOKUP(H2068,'Species List'!A$2:J$202,8,0)</f>
        <v>-4.0781000000000001</v>
      </c>
      <c r="S2068" s="44">
        <f>VLOOKUP(H2068,'Species List'!A$2:J$202,9,0)</f>
        <v>2.7437999999999998</v>
      </c>
      <c r="T2068" s="44">
        <f t="shared" si="223"/>
        <v>143.06025173966486</v>
      </c>
      <c r="U2068" s="88">
        <f t="shared" ref="U2068:U2076" si="225">10^(R2068+(S2068*LOG(M2068*10)))</f>
        <v>196.60986314457895</v>
      </c>
      <c r="V2068" s="91">
        <f t="shared" ref="V2068:V2076" si="226">N2068*U2068</f>
        <v>196.60986314457895</v>
      </c>
    </row>
    <row r="2069" spans="1:22" ht="16">
      <c r="A2069" s="35">
        <v>2019</v>
      </c>
      <c r="B2069" s="36">
        <v>43542</v>
      </c>
      <c r="C2069" s="38" t="s">
        <v>443</v>
      </c>
      <c r="D2069" s="38" t="s">
        <v>367</v>
      </c>
      <c r="E2069" s="12">
        <v>1</v>
      </c>
      <c r="F2069" s="37">
        <v>0.61736111111111114</v>
      </c>
      <c r="G2069" s="12">
        <v>31</v>
      </c>
      <c r="H2069" s="12" t="s">
        <v>274</v>
      </c>
      <c r="I2069" s="38" t="str">
        <f>VLOOKUP(H2069,'Species List'!A$2:J$202,2,0)</f>
        <v>Princess Parrotfish</v>
      </c>
      <c r="J2069" s="38" t="str">
        <f>VLOOKUP(H2069,'Species List'!A$2:J$202,3,0)</f>
        <v>Scarus taeniopterus</v>
      </c>
      <c r="K2069" s="38" t="str">
        <f>VLOOKUP(H2069,'Species List'!A$2:J$202,4,0)</f>
        <v>Scaridae</v>
      </c>
      <c r="L2069" s="38" t="str">
        <f>VLOOKUP(H2069,'Species List'!A$2:J$202,5,0)</f>
        <v>Herbivore</v>
      </c>
      <c r="M2069" s="59">
        <v>21</v>
      </c>
      <c r="N2069" s="59">
        <v>1</v>
      </c>
      <c r="O2069" s="59" t="s">
        <v>369</v>
      </c>
      <c r="P2069" s="44">
        <f>VLOOKUP(H2069,'Species List'!A$2:J$202,6,0)</f>
        <v>3.3500000000000002E-2</v>
      </c>
      <c r="Q2069" s="44">
        <f>VLOOKUP(H2069,'Species List'!A$2:J$202,7,0)</f>
        <v>2.7086000000000001</v>
      </c>
      <c r="R2069" s="44">
        <f>VLOOKUP(H2069,'Species List'!A$2:J$202,8,0)</f>
        <v>-3.2256999999999998</v>
      </c>
      <c r="S2069" s="44">
        <f>VLOOKUP(H2069,'Species List'!A$2:J$202,9,0)</f>
        <v>2.3852000000000002</v>
      </c>
      <c r="T2069" s="44">
        <f t="shared" si="223"/>
        <v>127.76384956386568</v>
      </c>
      <c r="U2069" s="88">
        <f t="shared" si="225"/>
        <v>205.71097462173614</v>
      </c>
      <c r="V2069" s="91">
        <f t="shared" si="226"/>
        <v>205.71097462173614</v>
      </c>
    </row>
    <row r="2070" spans="1:22" ht="16">
      <c r="A2070" s="35">
        <v>2019</v>
      </c>
      <c r="B2070" s="36">
        <v>43542</v>
      </c>
      <c r="C2070" s="38" t="s">
        <v>443</v>
      </c>
      <c r="D2070" s="38" t="s">
        <v>367</v>
      </c>
      <c r="E2070" s="12">
        <v>1</v>
      </c>
      <c r="F2070" s="37">
        <v>0.61736111111111103</v>
      </c>
      <c r="G2070" s="12">
        <v>31</v>
      </c>
      <c r="H2070" s="12" t="s">
        <v>280</v>
      </c>
      <c r="I2070" s="38" t="str">
        <f>VLOOKUP(H2070,'Species List'!A$2:J$202,2,0)</f>
        <v>Redband Parrotfish</v>
      </c>
      <c r="J2070" s="38" t="str">
        <f>VLOOKUP(H2070,'Species List'!A$2:J$202,3,0)</f>
        <v>Sparisoma aurofrenatum</v>
      </c>
      <c r="K2070" s="38" t="str">
        <f>VLOOKUP(H2070,'Species List'!A$2:J$202,4,0)</f>
        <v>Scaridae</v>
      </c>
      <c r="L2070" s="38" t="str">
        <f>VLOOKUP(H2070,'Species List'!A$2:J$202,5,0)</f>
        <v>Herbivore</v>
      </c>
      <c r="M2070" s="59">
        <v>15</v>
      </c>
      <c r="N2070" s="59">
        <v>1</v>
      </c>
      <c r="O2070" s="59" t="s">
        <v>368</v>
      </c>
      <c r="P2070" s="44">
        <f>VLOOKUP(H2070,'Species List'!A$2:J$202,6,0)</f>
        <v>1.072E-2</v>
      </c>
      <c r="Q2070" s="44">
        <f>VLOOKUP(H2070,'Species List'!A$2:J$202,7,0)</f>
        <v>3.12</v>
      </c>
      <c r="R2070" s="44">
        <f>VLOOKUP(H2070,'Species List'!A$2:J$202,8,0)</f>
        <v>-4.0781000000000001</v>
      </c>
      <c r="S2070" s="44">
        <f>VLOOKUP(H2070,'Species List'!A$2:J$202,9,0)</f>
        <v>2.7437999999999998</v>
      </c>
      <c r="T2070" s="44">
        <f t="shared" si="223"/>
        <v>50.072527485111436</v>
      </c>
      <c r="U2070" s="88">
        <f t="shared" si="225"/>
        <v>78.101467931149301</v>
      </c>
      <c r="V2070" s="91">
        <f t="shared" si="226"/>
        <v>78.101467931149301</v>
      </c>
    </row>
    <row r="2071" spans="1:22" ht="16">
      <c r="A2071" s="35">
        <v>2019</v>
      </c>
      <c r="B2071" s="36">
        <v>43542</v>
      </c>
      <c r="C2071" s="38" t="s">
        <v>443</v>
      </c>
      <c r="D2071" s="38" t="s">
        <v>367</v>
      </c>
      <c r="E2071" s="12">
        <v>1</v>
      </c>
      <c r="F2071" s="37">
        <v>0.61736111111111103</v>
      </c>
      <c r="G2071" s="12">
        <v>31</v>
      </c>
      <c r="H2071" s="12" t="s">
        <v>237</v>
      </c>
      <c r="I2071" s="38" t="str">
        <f>VLOOKUP(H2071,'Species List'!A$2:J$202,2,0)</f>
        <v>Blue Tang</v>
      </c>
      <c r="J2071" s="38" t="str">
        <f>VLOOKUP(H2071,'Species List'!A$2:J$202,3,0)</f>
        <v>Acanthurus coeruleus</v>
      </c>
      <c r="K2071" s="38" t="str">
        <f>VLOOKUP(H2071,'Species List'!A$2:J$202,4,0)</f>
        <v>Acanthuridae</v>
      </c>
      <c r="L2071" s="38" t="str">
        <f>VLOOKUP(H2071,'Species List'!A$2:J$202,5,0)</f>
        <v>Herbivore</v>
      </c>
      <c r="M2071" s="59">
        <v>17</v>
      </c>
      <c r="N2071" s="59">
        <v>1</v>
      </c>
      <c r="O2071" s="59"/>
      <c r="P2071" s="44">
        <f>VLOOKUP(H2071,'Species List'!A$2:J$202,6,0)</f>
        <v>2.512E-2</v>
      </c>
      <c r="Q2071" s="44">
        <f>VLOOKUP(H2071,'Species List'!A$2:J$202,7,0)</f>
        <v>2.96</v>
      </c>
      <c r="R2071" s="44">
        <f>VLOOKUP(H2071,'Species List'!A$2:J$202,8,0)</f>
        <v>-2.8241999999999998</v>
      </c>
      <c r="S2071" s="44">
        <f>VLOOKUP(H2071,'Species List'!A$2:J$202,9,0)</f>
        <v>2.2637999999999998</v>
      </c>
      <c r="T2071" s="44">
        <f t="shared" si="223"/>
        <v>110.19158812752735</v>
      </c>
      <c r="U2071" s="88">
        <f t="shared" si="225"/>
        <v>167.91529942216221</v>
      </c>
      <c r="V2071" s="91">
        <f t="shared" si="226"/>
        <v>167.91529942216221</v>
      </c>
    </row>
    <row r="2072" spans="1:22" ht="16">
      <c r="A2072" s="35">
        <v>2019</v>
      </c>
      <c r="B2072" s="36">
        <v>43542</v>
      </c>
      <c r="C2072" s="38" t="s">
        <v>443</v>
      </c>
      <c r="D2072" s="38" t="s">
        <v>367</v>
      </c>
      <c r="E2072" s="12">
        <v>1</v>
      </c>
      <c r="F2072" s="37">
        <v>0.61736111111111103</v>
      </c>
      <c r="G2072" s="12">
        <v>31</v>
      </c>
      <c r="H2072" s="12" t="s">
        <v>274</v>
      </c>
      <c r="I2072" s="38" t="str">
        <f>VLOOKUP(H2072,'Species List'!A$2:J$202,2,0)</f>
        <v>Princess Parrotfish</v>
      </c>
      <c r="J2072" s="38" t="str">
        <f>VLOOKUP(H2072,'Species List'!A$2:J$202,3,0)</f>
        <v>Scarus taeniopterus</v>
      </c>
      <c r="K2072" s="38" t="str">
        <f>VLOOKUP(H2072,'Species List'!A$2:J$202,4,0)</f>
        <v>Scaridae</v>
      </c>
      <c r="L2072" s="38" t="str">
        <f>VLOOKUP(H2072,'Species List'!A$2:J$202,5,0)</f>
        <v>Herbivore</v>
      </c>
      <c r="M2072" s="59">
        <v>18</v>
      </c>
      <c r="N2072" s="59">
        <v>1</v>
      </c>
      <c r="O2072" s="59" t="s">
        <v>368</v>
      </c>
      <c r="P2072" s="44">
        <f>VLOOKUP(H2072,'Species List'!A$2:J$202,6,0)</f>
        <v>3.3500000000000002E-2</v>
      </c>
      <c r="Q2072" s="44">
        <f>VLOOKUP(H2072,'Species List'!A$2:J$202,7,0)</f>
        <v>2.7086000000000001</v>
      </c>
      <c r="R2072" s="44">
        <f>VLOOKUP(H2072,'Species List'!A$2:J$202,8,0)</f>
        <v>-3.2256999999999998</v>
      </c>
      <c r="S2072" s="44">
        <f>VLOOKUP(H2072,'Species List'!A$2:J$202,9,0)</f>
        <v>2.3852000000000002</v>
      </c>
      <c r="T2072" s="44">
        <f t="shared" si="223"/>
        <v>84.154222975924739</v>
      </c>
      <c r="U2072" s="88">
        <f t="shared" si="225"/>
        <v>142.42163893869329</v>
      </c>
      <c r="V2072" s="91">
        <f t="shared" si="226"/>
        <v>142.42163893869329</v>
      </c>
    </row>
    <row r="2073" spans="1:22" ht="16">
      <c r="A2073" s="35">
        <v>2019</v>
      </c>
      <c r="B2073" s="36">
        <v>43542</v>
      </c>
      <c r="C2073" s="38" t="s">
        <v>443</v>
      </c>
      <c r="D2073" s="38" t="s">
        <v>367</v>
      </c>
      <c r="E2073" s="12">
        <v>1</v>
      </c>
      <c r="F2073" s="37">
        <v>0.61736111111111103</v>
      </c>
      <c r="G2073" s="12">
        <v>31</v>
      </c>
      <c r="H2073" s="12" t="s">
        <v>274</v>
      </c>
      <c r="I2073" s="38" t="str">
        <f>VLOOKUP(H2073,'Species List'!A$2:J$202,2,0)</f>
        <v>Princess Parrotfish</v>
      </c>
      <c r="J2073" s="38" t="str">
        <f>VLOOKUP(H2073,'Species List'!A$2:J$202,3,0)</f>
        <v>Scarus taeniopterus</v>
      </c>
      <c r="K2073" s="38" t="str">
        <f>VLOOKUP(H2073,'Species List'!A$2:J$202,4,0)</f>
        <v>Scaridae</v>
      </c>
      <c r="L2073" s="38" t="str">
        <f>VLOOKUP(H2073,'Species List'!A$2:J$202,5,0)</f>
        <v>Herbivore</v>
      </c>
      <c r="M2073" s="59">
        <v>11</v>
      </c>
      <c r="N2073" s="59">
        <v>1</v>
      </c>
      <c r="O2073" s="59" t="s">
        <v>368</v>
      </c>
      <c r="P2073" s="44">
        <f>VLOOKUP(H2073,'Species List'!A$2:J$202,6,0)</f>
        <v>3.3500000000000002E-2</v>
      </c>
      <c r="Q2073" s="44">
        <f>VLOOKUP(H2073,'Species List'!A$2:J$202,7,0)</f>
        <v>2.7086000000000001</v>
      </c>
      <c r="R2073" s="44">
        <f>VLOOKUP(H2073,'Species List'!A$2:J$202,8,0)</f>
        <v>-3.2256999999999998</v>
      </c>
      <c r="S2073" s="44">
        <f>VLOOKUP(H2073,'Species List'!A$2:J$202,9,0)</f>
        <v>2.3852000000000002</v>
      </c>
      <c r="T2073" s="44">
        <f t="shared" si="223"/>
        <v>22.169762164227816</v>
      </c>
      <c r="U2073" s="88">
        <f t="shared" si="225"/>
        <v>43.997685665219798</v>
      </c>
      <c r="V2073" s="91">
        <f t="shared" si="226"/>
        <v>43.997685665219798</v>
      </c>
    </row>
    <row r="2074" spans="1:22" ht="16">
      <c r="A2074" s="35">
        <v>2019</v>
      </c>
      <c r="B2074" s="36">
        <v>43542</v>
      </c>
      <c r="C2074" s="38" t="s">
        <v>443</v>
      </c>
      <c r="D2074" s="38" t="s">
        <v>367</v>
      </c>
      <c r="E2074" s="12">
        <v>1</v>
      </c>
      <c r="F2074" s="37">
        <v>0.61736111111111103</v>
      </c>
      <c r="G2074" s="12">
        <v>31</v>
      </c>
      <c r="H2074" s="12" t="s">
        <v>274</v>
      </c>
      <c r="I2074" s="38" t="str">
        <f>VLOOKUP(H2074,'Species List'!A$2:J$202,2,0)</f>
        <v>Princess Parrotfish</v>
      </c>
      <c r="J2074" s="38" t="str">
        <f>VLOOKUP(H2074,'Species List'!A$2:J$202,3,0)</f>
        <v>Scarus taeniopterus</v>
      </c>
      <c r="K2074" s="38" t="str">
        <f>VLOOKUP(H2074,'Species List'!A$2:J$202,4,0)</f>
        <v>Scaridae</v>
      </c>
      <c r="L2074" s="38" t="str">
        <f>VLOOKUP(H2074,'Species List'!A$2:J$202,5,0)</f>
        <v>Herbivore</v>
      </c>
      <c r="M2074" s="59">
        <v>13</v>
      </c>
      <c r="N2074" s="59">
        <v>1</v>
      </c>
      <c r="O2074" s="59" t="s">
        <v>368</v>
      </c>
      <c r="P2074" s="44">
        <f>VLOOKUP(H2074,'Species List'!A$2:J$202,6,0)</f>
        <v>3.3500000000000002E-2</v>
      </c>
      <c r="Q2074" s="44">
        <f>VLOOKUP(H2074,'Species List'!A$2:J$202,7,0)</f>
        <v>2.7086000000000001</v>
      </c>
      <c r="R2074" s="44">
        <f>VLOOKUP(H2074,'Species List'!A$2:J$202,8,0)</f>
        <v>-3.2256999999999998</v>
      </c>
      <c r="S2074" s="44">
        <f>VLOOKUP(H2074,'Species List'!A$2:J$202,9,0)</f>
        <v>2.3852000000000002</v>
      </c>
      <c r="T2074" s="44">
        <f t="shared" si="223"/>
        <v>34.855536441080481</v>
      </c>
      <c r="U2074" s="88">
        <f t="shared" si="225"/>
        <v>65.535660968650873</v>
      </c>
      <c r="V2074" s="91">
        <f t="shared" si="226"/>
        <v>65.535660968650873</v>
      </c>
    </row>
    <row r="2075" spans="1:22" ht="16">
      <c r="A2075" s="35">
        <v>2019</v>
      </c>
      <c r="B2075" s="36">
        <v>43542</v>
      </c>
      <c r="C2075" s="38" t="s">
        <v>443</v>
      </c>
      <c r="D2075" s="38" t="s">
        <v>367</v>
      </c>
      <c r="E2075" s="12">
        <v>1</v>
      </c>
      <c r="F2075" s="37">
        <v>0.61736111111111103</v>
      </c>
      <c r="G2075" s="12">
        <v>31</v>
      </c>
      <c r="H2075" s="12" t="s">
        <v>280</v>
      </c>
      <c r="I2075" s="38" t="str">
        <f>VLOOKUP(H2075,'Species List'!A$2:J$202,2,0)</f>
        <v>Redband Parrotfish</v>
      </c>
      <c r="J2075" s="38" t="str">
        <f>VLOOKUP(H2075,'Species List'!A$2:J$202,3,0)</f>
        <v>Sparisoma aurofrenatum</v>
      </c>
      <c r="K2075" s="38" t="str">
        <f>VLOOKUP(H2075,'Species List'!A$2:J$202,4,0)</f>
        <v>Scaridae</v>
      </c>
      <c r="L2075" s="38" t="str">
        <f>VLOOKUP(H2075,'Species List'!A$2:J$202,5,0)</f>
        <v>Herbivore</v>
      </c>
      <c r="M2075" s="59">
        <v>14</v>
      </c>
      <c r="N2075" s="59">
        <v>1</v>
      </c>
      <c r="O2075" s="59" t="s">
        <v>368</v>
      </c>
      <c r="P2075" s="44">
        <f>VLOOKUP(H2075,'Species List'!A$2:J$202,6,0)</f>
        <v>1.072E-2</v>
      </c>
      <c r="Q2075" s="44">
        <f>VLOOKUP(H2075,'Species List'!A$2:J$202,7,0)</f>
        <v>3.12</v>
      </c>
      <c r="R2075" s="44">
        <f>VLOOKUP(H2075,'Species List'!A$2:J$202,8,0)</f>
        <v>-4.0781000000000001</v>
      </c>
      <c r="S2075" s="44">
        <f>VLOOKUP(H2075,'Species List'!A$2:J$202,9,0)</f>
        <v>2.7437999999999998</v>
      </c>
      <c r="T2075" s="44">
        <f t="shared" si="223"/>
        <v>40.375160027328299</v>
      </c>
      <c r="U2075" s="88">
        <f t="shared" si="225"/>
        <v>64.631778134170816</v>
      </c>
      <c r="V2075" s="91">
        <f t="shared" si="226"/>
        <v>64.631778134170816</v>
      </c>
    </row>
    <row r="2076" spans="1:22" ht="16">
      <c r="A2076" s="35">
        <v>2019</v>
      </c>
      <c r="B2076" s="36">
        <v>43542</v>
      </c>
      <c r="C2076" s="38" t="s">
        <v>443</v>
      </c>
      <c r="D2076" s="38" t="s">
        <v>367</v>
      </c>
      <c r="E2076" s="12">
        <v>1</v>
      </c>
      <c r="F2076" s="37">
        <v>0.61736111111111103</v>
      </c>
      <c r="G2076" s="12">
        <v>31</v>
      </c>
      <c r="H2076" s="12" t="s">
        <v>274</v>
      </c>
      <c r="I2076" s="38" t="str">
        <f>VLOOKUP(H2076,'Species List'!A$2:J$202,2,0)</f>
        <v>Princess Parrotfish</v>
      </c>
      <c r="J2076" s="38" t="str">
        <f>VLOOKUP(H2076,'Species List'!A$2:J$202,3,0)</f>
        <v>Scarus taeniopterus</v>
      </c>
      <c r="K2076" s="38" t="str">
        <f>VLOOKUP(H2076,'Species List'!A$2:J$202,4,0)</f>
        <v>Scaridae</v>
      </c>
      <c r="L2076" s="38" t="str">
        <f>VLOOKUP(H2076,'Species List'!A$2:J$202,5,0)</f>
        <v>Herbivore</v>
      </c>
      <c r="M2076" s="59">
        <v>18</v>
      </c>
      <c r="N2076" s="59">
        <v>2</v>
      </c>
      <c r="O2076" s="59" t="s">
        <v>368</v>
      </c>
      <c r="P2076" s="44">
        <f>VLOOKUP(H2076,'Species List'!A$2:J$202,6,0)</f>
        <v>3.3500000000000002E-2</v>
      </c>
      <c r="Q2076" s="44">
        <f>VLOOKUP(H2076,'Species List'!A$2:J$202,7,0)</f>
        <v>2.7086000000000001</v>
      </c>
      <c r="R2076" s="44">
        <f>VLOOKUP(H2076,'Species List'!A$2:J$202,8,0)</f>
        <v>-3.2256999999999998</v>
      </c>
      <c r="S2076" s="44">
        <f>VLOOKUP(H2076,'Species List'!A$2:J$202,9,0)</f>
        <v>2.3852000000000002</v>
      </c>
      <c r="T2076" s="44">
        <f t="shared" si="223"/>
        <v>84.154222975924739</v>
      </c>
      <c r="U2076" s="88">
        <f t="shared" si="225"/>
        <v>142.42163893869329</v>
      </c>
      <c r="V2076" s="91">
        <f t="shared" si="226"/>
        <v>284.84327787738658</v>
      </c>
    </row>
    <row r="2077" spans="1:22" ht="16">
      <c r="A2077" s="35">
        <v>2019</v>
      </c>
      <c r="B2077" s="36">
        <v>43542</v>
      </c>
      <c r="C2077" s="38" t="s">
        <v>443</v>
      </c>
      <c r="D2077" s="38" t="s">
        <v>367</v>
      </c>
      <c r="E2077" s="12">
        <v>1</v>
      </c>
      <c r="F2077" s="37">
        <v>0.61736111111111103</v>
      </c>
      <c r="G2077" s="12">
        <v>31</v>
      </c>
      <c r="H2077" s="12" t="s">
        <v>242</v>
      </c>
      <c r="I2077" s="38" t="str">
        <f>VLOOKUP(H2077,'Species List'!A$2:J$202,2,0)</f>
        <v xml:space="preserve">Sharp-nose puffer </v>
      </c>
      <c r="J2077" s="38" t="str">
        <f>VLOOKUP(H2077,'Species List'!A$2:J$202,3,0)</f>
        <v>Canthigaster rostrata</v>
      </c>
      <c r="K2077" s="38" t="str">
        <f>VLOOKUP(H2077,'Species List'!A$2:J$202,4,0)</f>
        <v>Tetraodontidae</v>
      </c>
      <c r="L2077" s="38" t="str">
        <f>VLOOKUP(H2077,'Species List'!A$2:J$202,5,0)</f>
        <v>Omnivore</v>
      </c>
      <c r="M2077" s="59">
        <v>3</v>
      </c>
      <c r="N2077" s="59">
        <v>1</v>
      </c>
      <c r="O2077" s="59"/>
      <c r="P2077" s="44">
        <f>VLOOKUP(H2077,'Species List'!A$2:J$202,6,0)</f>
        <v>2.239E-2</v>
      </c>
      <c r="Q2077" s="44">
        <f>VLOOKUP(H2077,'Species List'!A$2:J$202,7,0)</f>
        <v>2.96</v>
      </c>
      <c r="R2077" s="44" t="str">
        <f>VLOOKUP(H2077,'Species List'!A$2:J$202,8,0)</f>
        <v>NA</v>
      </c>
      <c r="S2077" s="44" t="str">
        <f>VLOOKUP(H2077,'Species List'!A$2:J$202,9,0)</f>
        <v>NA</v>
      </c>
      <c r="T2077" s="44">
        <f t="shared" si="223"/>
        <v>0.57853948885208784</v>
      </c>
      <c r="U2077" s="87" t="s">
        <v>450</v>
      </c>
      <c r="V2077" s="91">
        <f t="shared" ref="V2077:V2092" si="227">N2077*T2077</f>
        <v>0.57853948885208784</v>
      </c>
    </row>
    <row r="2078" spans="1:22" ht="16">
      <c r="A2078" s="35">
        <v>2019</v>
      </c>
      <c r="B2078" s="36">
        <v>43542</v>
      </c>
      <c r="C2078" s="38" t="s">
        <v>443</v>
      </c>
      <c r="D2078" s="38" t="s">
        <v>367</v>
      </c>
      <c r="E2078" s="12">
        <v>1</v>
      </c>
      <c r="F2078" s="37">
        <v>0.61736111111111103</v>
      </c>
      <c r="G2078" s="12">
        <v>31</v>
      </c>
      <c r="H2078" s="12" t="s">
        <v>276</v>
      </c>
      <c r="I2078" s="38" t="str">
        <f>VLOOKUP(H2078,'Species List'!A$2:J$202,2,0)</f>
        <v>Queen Angelfish</v>
      </c>
      <c r="J2078" s="38" t="str">
        <f>VLOOKUP(H2078,'Species List'!A$2:J$202,3,0)</f>
        <v>Holacanthus ciliaris</v>
      </c>
      <c r="K2078" s="38" t="str">
        <f>VLOOKUP(H2078,'Species List'!A$2:J$202,4,0)</f>
        <v>Pomacanthidae</v>
      </c>
      <c r="L2078" s="38" t="str">
        <f>VLOOKUP(H2078,'Species List'!A$2:J$202,5,0)</f>
        <v>Omnivore</v>
      </c>
      <c r="M2078" s="59">
        <v>21</v>
      </c>
      <c r="N2078" s="59">
        <v>1</v>
      </c>
      <c r="O2078" s="59"/>
      <c r="P2078" s="44">
        <f>VLOOKUP(H2078,'Species List'!A$2:J$202,6,0)</f>
        <v>3.09E-2</v>
      </c>
      <c r="Q2078" s="44">
        <f>VLOOKUP(H2078,'Species List'!A$2:J$202,7,0)</f>
        <v>2.89</v>
      </c>
      <c r="R2078" s="44" t="str">
        <f>VLOOKUP(H2078,'Species List'!A$2:J$202,8,0)</f>
        <v>NA</v>
      </c>
      <c r="S2078" s="44" t="str">
        <f>VLOOKUP(H2078,'Species List'!A$2:J$202,9,0)</f>
        <v>NA</v>
      </c>
      <c r="T2078" s="44">
        <f t="shared" si="223"/>
        <v>204.72564177007067</v>
      </c>
      <c r="U2078" s="87" t="s">
        <v>450</v>
      </c>
      <c r="V2078" s="91">
        <f t="shared" si="227"/>
        <v>204.72564177007067</v>
      </c>
    </row>
    <row r="2079" spans="1:22" ht="16">
      <c r="A2079" s="35">
        <v>2019</v>
      </c>
      <c r="B2079" s="36">
        <v>43542</v>
      </c>
      <c r="C2079" s="38" t="s">
        <v>443</v>
      </c>
      <c r="D2079" s="38" t="s">
        <v>367</v>
      </c>
      <c r="E2079" s="12">
        <v>1</v>
      </c>
      <c r="F2079" s="37">
        <v>0.61736111111111103</v>
      </c>
      <c r="G2079" s="12">
        <v>31</v>
      </c>
      <c r="H2079" s="12" t="s">
        <v>234</v>
      </c>
      <c r="I2079" s="38" t="str">
        <f>VLOOKUP(H2079,'Species List'!A$2:J$202,2,0)</f>
        <v>Blue Chromis</v>
      </c>
      <c r="J2079" s="38" t="str">
        <f>VLOOKUP(H2079,'Species List'!A$2:J$202,3,0)</f>
        <v>Chromis cyanea</v>
      </c>
      <c r="K2079" s="38" t="str">
        <f>VLOOKUP(H2079,'Species List'!A$2:J$202,4,0)</f>
        <v>Pomacentridae</v>
      </c>
      <c r="L2079" s="38" t="str">
        <f>VLOOKUP(H2079,'Species List'!A$2:J$202,5,0)</f>
        <v>Planktivore</v>
      </c>
      <c r="M2079" s="59">
        <v>10</v>
      </c>
      <c r="N2079" s="59">
        <v>3</v>
      </c>
      <c r="O2079" s="59"/>
      <c r="P2079" s="44">
        <f>VLOOKUP(H2079,'Species List'!A$2:J$202,6,0)</f>
        <v>1.4789999999999999E-2</v>
      </c>
      <c r="Q2079" s="44">
        <f>VLOOKUP(H2079,'Species List'!A$2:J$202,7,0)</f>
        <v>2.98</v>
      </c>
      <c r="R2079" s="44" t="str">
        <f>VLOOKUP(H2079,'Species List'!A$2:J$202,8,0)</f>
        <v>NA</v>
      </c>
      <c r="S2079" s="44" t="str">
        <f>VLOOKUP(H2079,'Species List'!A$2:J$202,9,0)</f>
        <v>NA</v>
      </c>
      <c r="T2079" s="44">
        <f t="shared" si="223"/>
        <v>14.124340347257048</v>
      </c>
      <c r="U2079" s="87" t="s">
        <v>450</v>
      </c>
      <c r="V2079" s="91">
        <f t="shared" si="227"/>
        <v>42.373021041771146</v>
      </c>
    </row>
    <row r="2080" spans="1:22" ht="16">
      <c r="A2080" s="35">
        <v>2019</v>
      </c>
      <c r="B2080" s="36">
        <v>43542</v>
      </c>
      <c r="C2080" s="38" t="s">
        <v>443</v>
      </c>
      <c r="D2080" s="38" t="s">
        <v>367</v>
      </c>
      <c r="E2080" s="12">
        <v>1</v>
      </c>
      <c r="F2080" s="37">
        <v>0.61736111111111103</v>
      </c>
      <c r="G2080" s="12">
        <v>31</v>
      </c>
      <c r="H2080" s="12" t="s">
        <v>234</v>
      </c>
      <c r="I2080" s="38" t="str">
        <f>VLOOKUP(H2080,'Species List'!A$2:J$202,2,0)</f>
        <v>Blue Chromis</v>
      </c>
      <c r="J2080" s="38" t="str">
        <f>VLOOKUP(H2080,'Species List'!A$2:J$202,3,0)</f>
        <v>Chromis cyanea</v>
      </c>
      <c r="K2080" s="38" t="str">
        <f>VLOOKUP(H2080,'Species List'!A$2:J$202,4,0)</f>
        <v>Pomacentridae</v>
      </c>
      <c r="L2080" s="38" t="str">
        <f>VLOOKUP(H2080,'Species List'!A$2:J$202,5,0)</f>
        <v>Planktivore</v>
      </c>
      <c r="M2080" s="59">
        <v>7</v>
      </c>
      <c r="N2080" s="59">
        <v>5</v>
      </c>
      <c r="O2080" s="59"/>
      <c r="P2080" s="44">
        <f>VLOOKUP(H2080,'Species List'!A$2:J$202,6,0)</f>
        <v>1.4789999999999999E-2</v>
      </c>
      <c r="Q2080" s="44">
        <f>VLOOKUP(H2080,'Species List'!A$2:J$202,7,0)</f>
        <v>2.98</v>
      </c>
      <c r="R2080" s="44" t="str">
        <f>VLOOKUP(H2080,'Species List'!A$2:J$202,8,0)</f>
        <v>NA</v>
      </c>
      <c r="S2080" s="44" t="str">
        <f>VLOOKUP(H2080,'Species List'!A$2:J$202,9,0)</f>
        <v>NA</v>
      </c>
      <c r="T2080" s="44">
        <f t="shared" si="223"/>
        <v>4.8793315934340233</v>
      </c>
      <c r="U2080" s="87" t="s">
        <v>450</v>
      </c>
      <c r="V2080" s="91">
        <f t="shared" si="227"/>
        <v>24.396657967170118</v>
      </c>
    </row>
    <row r="2081" spans="1:22" ht="16">
      <c r="A2081" s="35">
        <v>2019</v>
      </c>
      <c r="B2081" s="36">
        <v>43542</v>
      </c>
      <c r="C2081" s="38" t="s">
        <v>443</v>
      </c>
      <c r="D2081" s="38" t="s">
        <v>367</v>
      </c>
      <c r="E2081" s="12">
        <v>2</v>
      </c>
      <c r="F2081" s="37">
        <v>0.62291666666666667</v>
      </c>
      <c r="G2081" s="12">
        <v>31</v>
      </c>
      <c r="H2081" s="12" t="s">
        <v>225</v>
      </c>
      <c r="I2081" s="38" t="str">
        <f>VLOOKUP(H2081,'Species List'!A$2:J$202,2,0)</f>
        <v>Bar Jack</v>
      </c>
      <c r="J2081" s="38" t="str">
        <f>VLOOKUP(H2081,'Species List'!A$2:J$202,3,0)</f>
        <v>Caranx ruber</v>
      </c>
      <c r="K2081" s="38" t="str">
        <f>VLOOKUP(H2081,'Species List'!A$2:J$202,4,0)</f>
        <v>Carangidae</v>
      </c>
      <c r="L2081" s="38" t="str">
        <f>VLOOKUP(H2081,'Species List'!A$2:J$202,5,0)</f>
        <v>Carnivore</v>
      </c>
      <c r="M2081" s="59">
        <v>23</v>
      </c>
      <c r="N2081" s="59">
        <v>1</v>
      </c>
      <c r="O2081" s="59"/>
      <c r="P2081" s="44">
        <f>VLOOKUP(H2081,'Species List'!A$2:J$202,6,0)</f>
        <v>1.6979999999999999E-2</v>
      </c>
      <c r="Q2081" s="44">
        <f>VLOOKUP(H2081,'Species List'!A$2:J$202,7,0)</f>
        <v>2.95</v>
      </c>
      <c r="R2081" s="44" t="str">
        <f>VLOOKUP(H2081,'Species List'!A$2:J$202,8,0)</f>
        <v>NA</v>
      </c>
      <c r="S2081" s="44" t="str">
        <f>VLOOKUP(H2081,'Species List'!A$2:J$202,9,0)</f>
        <v>NA</v>
      </c>
      <c r="T2081" s="44">
        <f t="shared" si="223"/>
        <v>176.61793476816885</v>
      </c>
      <c r="U2081" s="87" t="s">
        <v>450</v>
      </c>
      <c r="V2081" s="91">
        <f t="shared" si="227"/>
        <v>176.61793476816885</v>
      </c>
    </row>
    <row r="2082" spans="1:22" ht="16">
      <c r="A2082" s="35">
        <v>2019</v>
      </c>
      <c r="B2082" s="36">
        <v>43542</v>
      </c>
      <c r="C2082" s="38" t="s">
        <v>443</v>
      </c>
      <c r="D2082" s="38" t="s">
        <v>367</v>
      </c>
      <c r="E2082" s="12">
        <v>2</v>
      </c>
      <c r="F2082" s="37">
        <v>0.62291666666666701</v>
      </c>
      <c r="G2082" s="12">
        <v>31</v>
      </c>
      <c r="H2082" s="12" t="s">
        <v>268</v>
      </c>
      <c r="I2082" s="38" t="str">
        <f>VLOOKUP(H2082,'Species List'!A$2:J$202,2,0)</f>
        <v>Mahogany Snapper</v>
      </c>
      <c r="J2082" s="38" t="str">
        <f>VLOOKUP(H2082,'Species List'!A$2:J$202,3,0)</f>
        <v>Lutjanus mahogoni</v>
      </c>
      <c r="K2082" s="38" t="str">
        <f>VLOOKUP(H2082,'Species List'!A$2:J$202,4,0)</f>
        <v>Lutjanidae</v>
      </c>
      <c r="L2082" s="38" t="str">
        <f>VLOOKUP(H2082,'Species List'!A$2:J$202,5,0)</f>
        <v>Carnivore</v>
      </c>
      <c r="M2082" s="59">
        <v>23</v>
      </c>
      <c r="N2082" s="59">
        <v>1</v>
      </c>
      <c r="O2082" s="59"/>
      <c r="P2082" s="44">
        <f>VLOOKUP(H2082,'Species List'!A$2:J$202,6,0)</f>
        <v>1.6979999999999999E-2</v>
      </c>
      <c r="Q2082" s="44">
        <f>VLOOKUP(H2082,'Species List'!A$2:J$202,7,0)</f>
        <v>2.96</v>
      </c>
      <c r="R2082" s="44" t="str">
        <f>VLOOKUP(H2082,'Species List'!A$2:J$202,8,0)</f>
        <v>NA</v>
      </c>
      <c r="S2082" s="44" t="str">
        <f>VLOOKUP(H2082,'Species List'!A$2:J$202,9,0)</f>
        <v>NA</v>
      </c>
      <c r="T2082" s="44">
        <f t="shared" si="223"/>
        <v>182.24351386755112</v>
      </c>
      <c r="U2082" s="87" t="s">
        <v>450</v>
      </c>
      <c r="V2082" s="91">
        <f t="shared" si="227"/>
        <v>182.24351386755112</v>
      </c>
    </row>
    <row r="2083" spans="1:22" ht="16">
      <c r="A2083" s="35">
        <v>2019</v>
      </c>
      <c r="B2083" s="36">
        <v>43542</v>
      </c>
      <c r="C2083" s="38" t="s">
        <v>443</v>
      </c>
      <c r="D2083" s="38" t="s">
        <v>367</v>
      </c>
      <c r="E2083" s="12">
        <v>2</v>
      </c>
      <c r="F2083" s="37">
        <v>0.62291666666666701</v>
      </c>
      <c r="G2083" s="12">
        <v>31</v>
      </c>
      <c r="H2083" s="12" t="s">
        <v>233</v>
      </c>
      <c r="I2083" s="38" t="str">
        <f>VLOOKUP(H2083,'Species List'!A$2:J$202,2,0)</f>
        <v>Blackbar soldierfish</v>
      </c>
      <c r="J2083" s="38" t="str">
        <f>VLOOKUP(H2083,'Species List'!A$2:J$202,3,0)</f>
        <v xml:space="preserve">Myripristis jacobus </v>
      </c>
      <c r="K2083" s="38" t="str">
        <f>VLOOKUP(H2083,'Species List'!A$2:J$202,4,0)</f>
        <v>Holocentridae</v>
      </c>
      <c r="L2083" s="38" t="str">
        <f>VLOOKUP(H2083,'Species List'!A$2:J$202,5,0)</f>
        <v>Carnivore</v>
      </c>
      <c r="M2083" s="59">
        <v>16</v>
      </c>
      <c r="N2083" s="59">
        <v>1</v>
      </c>
      <c r="O2083" s="59"/>
      <c r="P2083" s="44">
        <f>VLOOKUP(H2083,'Species List'!A$2:J$202,6,0)</f>
        <v>1.2019999999999999E-2</v>
      </c>
      <c r="Q2083" s="44">
        <f>VLOOKUP(H2083,'Species List'!A$2:J$202,7,0)</f>
        <v>3.06</v>
      </c>
      <c r="R2083" s="44" t="str">
        <f>VLOOKUP(H2083,'Species List'!A$2:J$202,8,0)</f>
        <v>NA</v>
      </c>
      <c r="S2083" s="44" t="str">
        <f>VLOOKUP(H2083,'Species List'!A$2:J$202,9,0)</f>
        <v>NA</v>
      </c>
      <c r="T2083" s="44">
        <f t="shared" si="223"/>
        <v>58.144898213408602</v>
      </c>
      <c r="U2083" s="87" t="s">
        <v>450</v>
      </c>
      <c r="V2083" s="91">
        <f t="shared" si="227"/>
        <v>58.144898213408602</v>
      </c>
    </row>
    <row r="2084" spans="1:22" ht="16">
      <c r="A2084" s="35">
        <v>2019</v>
      </c>
      <c r="B2084" s="36">
        <v>43542</v>
      </c>
      <c r="C2084" s="38" t="s">
        <v>443</v>
      </c>
      <c r="D2084" s="38" t="s">
        <v>367</v>
      </c>
      <c r="E2084" s="12">
        <v>2</v>
      </c>
      <c r="F2084" s="37">
        <v>0.62291666666666701</v>
      </c>
      <c r="G2084" s="12">
        <v>31</v>
      </c>
      <c r="H2084" s="12" t="s">
        <v>256</v>
      </c>
      <c r="I2084" s="38" t="str">
        <f>VLOOKUP(H2084,'Species List'!A$2:J$202,2,0)</f>
        <v>Graysby</v>
      </c>
      <c r="J2084" s="38" t="str">
        <f>VLOOKUP(H2084,'Species List'!A$2:J$202,3,0)</f>
        <v>Cephalopholis cruentata</v>
      </c>
      <c r="K2084" s="38" t="str">
        <f>VLOOKUP(H2084,'Species List'!A$2:J$202,4,0)</f>
        <v>Serranidae</v>
      </c>
      <c r="L2084" s="38" t="str">
        <f>VLOOKUP(H2084,'Species List'!A$2:J$202,5,0)</f>
        <v>Carnivore</v>
      </c>
      <c r="M2084" s="59">
        <v>17</v>
      </c>
      <c r="N2084" s="59">
        <v>1</v>
      </c>
      <c r="O2084" s="59"/>
      <c r="P2084" s="44">
        <f>VLOOKUP(H2084,'Species List'!A$2:J$202,6,0)</f>
        <v>1.1220000000000001E-2</v>
      </c>
      <c r="Q2084" s="44">
        <f>VLOOKUP(H2084,'Species List'!A$2:J$202,7,0)</f>
        <v>3.07</v>
      </c>
      <c r="R2084" s="44" t="str">
        <f>VLOOKUP(H2084,'Species List'!A$2:J$202,8,0)</f>
        <v>NA</v>
      </c>
      <c r="S2084" s="44" t="str">
        <f>VLOOKUP(H2084,'Species List'!A$2:J$202,9,0)</f>
        <v>NA</v>
      </c>
      <c r="T2084" s="44">
        <f t="shared" si="223"/>
        <v>67.215749482265423</v>
      </c>
      <c r="U2084" s="87" t="s">
        <v>450</v>
      </c>
      <c r="V2084" s="91">
        <f t="shared" si="227"/>
        <v>67.215749482265423</v>
      </c>
    </row>
    <row r="2085" spans="1:22" ht="16">
      <c r="A2085" s="35">
        <v>2019</v>
      </c>
      <c r="B2085" s="36">
        <v>43542</v>
      </c>
      <c r="C2085" s="38" t="s">
        <v>443</v>
      </c>
      <c r="D2085" s="38" t="s">
        <v>367</v>
      </c>
      <c r="E2085" s="12">
        <v>2</v>
      </c>
      <c r="F2085" s="37">
        <v>0.62291666666666701</v>
      </c>
      <c r="G2085" s="12">
        <v>31</v>
      </c>
      <c r="H2085" s="12" t="s">
        <v>310</v>
      </c>
      <c r="I2085" s="38" t="str">
        <f>VLOOKUP(H2085,'Species List'!A$2:J$202,2,0)</f>
        <v>Yellowhead Wrasse</v>
      </c>
      <c r="J2085" s="38" t="str">
        <f>VLOOKUP(H2085,'Species List'!A$2:J$202,3,0)</f>
        <v>Halichoeres garnoti</v>
      </c>
      <c r="K2085" s="38" t="str">
        <f>VLOOKUP(H2085,'Species List'!A$2:J$202,4,0)</f>
        <v>Labridae</v>
      </c>
      <c r="L2085" s="38" t="str">
        <f>VLOOKUP(H2085,'Species List'!A$2:J$202,5,0)</f>
        <v>Carnivore</v>
      </c>
      <c r="M2085" s="59">
        <v>10</v>
      </c>
      <c r="N2085" s="59">
        <v>2</v>
      </c>
      <c r="O2085" s="59"/>
      <c r="P2085" s="44">
        <f>VLOOKUP(H2085,'Species List'!A$2:J$202,6,0)</f>
        <v>0.01</v>
      </c>
      <c r="Q2085" s="44">
        <f>VLOOKUP(H2085,'Species List'!A$2:J$202,7,0)</f>
        <v>3.13</v>
      </c>
      <c r="R2085" s="44" t="str">
        <f>VLOOKUP(H2085,'Species List'!A$2:J$202,8,0)</f>
        <v>NA</v>
      </c>
      <c r="S2085" s="44" t="str">
        <f>VLOOKUP(H2085,'Species List'!A$2:J$202,9,0)</f>
        <v>NA</v>
      </c>
      <c r="T2085" s="44">
        <f t="shared" si="223"/>
        <v>13.48962882591654</v>
      </c>
      <c r="U2085" s="87" t="s">
        <v>450</v>
      </c>
      <c r="V2085" s="91">
        <f t="shared" si="227"/>
        <v>26.97925765183308</v>
      </c>
    </row>
    <row r="2086" spans="1:22" ht="16">
      <c r="A2086" s="35">
        <v>2019</v>
      </c>
      <c r="B2086" s="36">
        <v>43542</v>
      </c>
      <c r="C2086" s="38" t="s">
        <v>443</v>
      </c>
      <c r="D2086" s="38" t="s">
        <v>367</v>
      </c>
      <c r="E2086" s="12">
        <v>2</v>
      </c>
      <c r="F2086" s="37">
        <v>0.62291666666666701</v>
      </c>
      <c r="G2086" s="12">
        <v>31</v>
      </c>
      <c r="H2086" s="12" t="s">
        <v>253</v>
      </c>
      <c r="I2086" s="38" t="str">
        <f>VLOOKUP(H2086,'Species List'!A$2:J$202,2,0)</f>
        <v>French Grunt</v>
      </c>
      <c r="J2086" s="38" t="str">
        <f>VLOOKUP(H2086,'Species List'!A$2:J$202,3,0)</f>
        <v>Haemulon flavolineatum</v>
      </c>
      <c r="K2086" s="38" t="str">
        <f>VLOOKUP(H2086,'Species List'!A$2:J$202,4,0)</f>
        <v>Haemulidae</v>
      </c>
      <c r="L2086" s="38" t="str">
        <f>VLOOKUP(H2086,'Species List'!A$2:J$202,5,0)</f>
        <v>Carnivore</v>
      </c>
      <c r="M2086" s="59">
        <v>17</v>
      </c>
      <c r="N2086" s="59">
        <v>1</v>
      </c>
      <c r="O2086" s="59"/>
      <c r="P2086" s="44">
        <f>VLOOKUP(H2086,'Species List'!A$2:J$202,6,0)</f>
        <v>1.349E-2</v>
      </c>
      <c r="Q2086" s="44">
        <f>VLOOKUP(H2086,'Species List'!A$2:J$202,7,0)</f>
        <v>3</v>
      </c>
      <c r="R2086" s="44" t="str">
        <f>VLOOKUP(H2086,'Species List'!A$2:J$202,8,0)</f>
        <v>NA</v>
      </c>
      <c r="S2086" s="44" t="str">
        <f>VLOOKUP(H2086,'Species List'!A$2:J$202,9,0)</f>
        <v>NA</v>
      </c>
      <c r="T2086" s="44">
        <f t="shared" si="223"/>
        <v>66.27637</v>
      </c>
      <c r="U2086" s="87" t="s">
        <v>450</v>
      </c>
      <c r="V2086" s="91">
        <f t="shared" si="227"/>
        <v>66.27637</v>
      </c>
    </row>
    <row r="2087" spans="1:22" ht="16">
      <c r="A2087" s="35">
        <v>2019</v>
      </c>
      <c r="B2087" s="36">
        <v>43542</v>
      </c>
      <c r="C2087" s="38" t="s">
        <v>443</v>
      </c>
      <c r="D2087" s="38" t="s">
        <v>367</v>
      </c>
      <c r="E2087" s="12">
        <v>2</v>
      </c>
      <c r="F2087" s="37">
        <v>0.62291666666666701</v>
      </c>
      <c r="G2087" s="12">
        <v>31</v>
      </c>
      <c r="H2087" s="12" t="s">
        <v>348</v>
      </c>
      <c r="I2087" s="38" t="str">
        <f>VLOOKUP(H2087,'Species List'!A$2:J$202,2,0)</f>
        <v>Atlantic trumpetfish</v>
      </c>
      <c r="J2087" s="38" t="str">
        <f>VLOOKUP(H2087,'Species List'!A$2:J$202,3,0)</f>
        <v>Aulostomus maculatus</v>
      </c>
      <c r="K2087" s="38" t="str">
        <f>VLOOKUP(H2087,'Species List'!A$2:J$202,4,0)</f>
        <v>Aulostomidae</v>
      </c>
      <c r="L2087" s="38" t="str">
        <f>VLOOKUP(H2087,'Species List'!A$2:J$202,5,0)</f>
        <v>Carnivore</v>
      </c>
      <c r="M2087" s="59">
        <v>40</v>
      </c>
      <c r="N2087" s="59">
        <v>1</v>
      </c>
      <c r="O2087" s="59"/>
      <c r="P2087" s="44">
        <f>VLOOKUP(H2087,'Species List'!A$2:J$202,6,0)</f>
        <v>1E-4</v>
      </c>
      <c r="Q2087" s="44">
        <f>VLOOKUP(H2087,'Species List'!A$2:J$202,7,0)</f>
        <v>3.5539999999999998</v>
      </c>
      <c r="R2087" s="44" t="str">
        <f>VLOOKUP(H2087,'Species List'!A$2:J$202,8,0)</f>
        <v>NA</v>
      </c>
      <c r="S2087" s="44" t="str">
        <f>VLOOKUP(H2087,'Species List'!A$2:J$202,9,0)</f>
        <v>NA</v>
      </c>
      <c r="T2087" s="44">
        <f t="shared" si="223"/>
        <v>49.399347121607263</v>
      </c>
      <c r="U2087" s="87" t="s">
        <v>450</v>
      </c>
      <c r="V2087" s="91">
        <f t="shared" si="227"/>
        <v>49.399347121607263</v>
      </c>
    </row>
    <row r="2088" spans="1:22" ht="16">
      <c r="A2088" s="35">
        <v>2019</v>
      </c>
      <c r="B2088" s="36">
        <v>43542</v>
      </c>
      <c r="C2088" s="38" t="s">
        <v>443</v>
      </c>
      <c r="D2088" s="38" t="s">
        <v>367</v>
      </c>
      <c r="E2088" s="12">
        <v>2</v>
      </c>
      <c r="F2088" s="37">
        <v>0.62291666666666701</v>
      </c>
      <c r="G2088" s="12">
        <v>31</v>
      </c>
      <c r="H2088" s="12" t="s">
        <v>233</v>
      </c>
      <c r="I2088" s="38" t="str">
        <f>VLOOKUP(H2088,'Species List'!A$2:J$202,2,0)</f>
        <v>Blackbar soldierfish</v>
      </c>
      <c r="J2088" s="38" t="str">
        <f>VLOOKUP(H2088,'Species List'!A$2:J$202,3,0)</f>
        <v xml:space="preserve">Myripristis jacobus </v>
      </c>
      <c r="K2088" s="38" t="str">
        <f>VLOOKUP(H2088,'Species List'!A$2:J$202,4,0)</f>
        <v>Holocentridae</v>
      </c>
      <c r="L2088" s="38" t="str">
        <f>VLOOKUP(H2088,'Species List'!A$2:J$202,5,0)</f>
        <v>Carnivore</v>
      </c>
      <c r="M2088" s="59">
        <v>14</v>
      </c>
      <c r="N2088" s="59">
        <v>8</v>
      </c>
      <c r="O2088" s="59"/>
      <c r="P2088" s="44">
        <f>VLOOKUP(H2088,'Species List'!A$2:J$202,6,0)</f>
        <v>1.2019999999999999E-2</v>
      </c>
      <c r="Q2088" s="44">
        <f>VLOOKUP(H2088,'Species List'!A$2:J$202,7,0)</f>
        <v>3.06</v>
      </c>
      <c r="R2088" s="44" t="str">
        <f>VLOOKUP(H2088,'Species List'!A$2:J$202,8,0)</f>
        <v>NA</v>
      </c>
      <c r="S2088" s="44" t="str">
        <f>VLOOKUP(H2088,'Species List'!A$2:J$202,9,0)</f>
        <v>NA</v>
      </c>
      <c r="T2088" s="44">
        <f t="shared" si="223"/>
        <v>38.64170287926558</v>
      </c>
      <c r="U2088" s="87" t="s">
        <v>450</v>
      </c>
      <c r="V2088" s="91">
        <f t="shared" si="227"/>
        <v>309.13362303412464</v>
      </c>
    </row>
    <row r="2089" spans="1:22" ht="16">
      <c r="A2089" s="35">
        <v>2019</v>
      </c>
      <c r="B2089" s="36">
        <v>43542</v>
      </c>
      <c r="C2089" s="38" t="s">
        <v>443</v>
      </c>
      <c r="D2089" s="38" t="s">
        <v>367</v>
      </c>
      <c r="E2089" s="12">
        <v>2</v>
      </c>
      <c r="F2089" s="37">
        <v>0.62291666666666701</v>
      </c>
      <c r="G2089" s="12">
        <v>31</v>
      </c>
      <c r="H2089" s="12" t="s">
        <v>377</v>
      </c>
      <c r="I2089" s="38" t="str">
        <f>VLOOKUP(H2089,'Species List'!A$2:J$202,2,0)</f>
        <v>Whitespotted Filefish</v>
      </c>
      <c r="J2089" s="38" t="str">
        <f>VLOOKUP(H2089,'Species List'!A$2:J$202,3,0)</f>
        <v>Cantherhines macrocerus</v>
      </c>
      <c r="K2089" s="38" t="str">
        <f>VLOOKUP(H2089,'Species List'!A$2:J$202,4,0)</f>
        <v>Monacanthidae</v>
      </c>
      <c r="L2089" s="38" t="str">
        <f>VLOOKUP(H2089,'Species List'!A$2:J$202,5,0)</f>
        <v>Carnivore</v>
      </c>
      <c r="M2089" s="59">
        <v>21</v>
      </c>
      <c r="N2089" s="59">
        <v>1</v>
      </c>
      <c r="O2089" s="59"/>
      <c r="P2089" s="44">
        <f>VLOOKUP(H2089,'Species List'!A$2:J$202,6,0)</f>
        <v>2.291E-2</v>
      </c>
      <c r="Q2089" s="44">
        <f>VLOOKUP(H2089,'Species List'!A$2:J$202,7,0)</f>
        <v>2.89</v>
      </c>
      <c r="R2089" s="44" t="str">
        <f>VLOOKUP(H2089,'Species List'!A$2:J$202,8,0)</f>
        <v>NA</v>
      </c>
      <c r="S2089" s="44" t="str">
        <f>VLOOKUP(H2089,'Species List'!A$2:J$202,9,0)</f>
        <v>NA</v>
      </c>
      <c r="T2089" s="44">
        <f t="shared" si="223"/>
        <v>151.7884936230524</v>
      </c>
      <c r="U2089" s="87" t="s">
        <v>450</v>
      </c>
      <c r="V2089" s="91">
        <f t="shared" si="227"/>
        <v>151.7884936230524</v>
      </c>
    </row>
    <row r="2090" spans="1:22" ht="16">
      <c r="A2090" s="35">
        <v>2019</v>
      </c>
      <c r="B2090" s="36">
        <v>43542</v>
      </c>
      <c r="C2090" s="38" t="s">
        <v>443</v>
      </c>
      <c r="D2090" s="38" t="s">
        <v>367</v>
      </c>
      <c r="E2090" s="12">
        <v>2</v>
      </c>
      <c r="F2090" s="37">
        <v>0.62291666666666701</v>
      </c>
      <c r="G2090" s="12">
        <v>31</v>
      </c>
      <c r="H2090" s="12" t="s">
        <v>292</v>
      </c>
      <c r="I2090" s="38" t="str">
        <f>VLOOKUP(H2090,'Species List'!A$2:J$202,2,0)</f>
        <v>Smallmouth Grunt</v>
      </c>
      <c r="J2090" s="38" t="str">
        <f>VLOOKUP(H2090,'Species List'!A$2:J$202,3,0)</f>
        <v>Haemulon chrysargyreum</v>
      </c>
      <c r="K2090" s="38" t="str">
        <f>VLOOKUP(H2090,'Species List'!A$2:J$202,4,0)</f>
        <v>Haemulidae</v>
      </c>
      <c r="L2090" s="38" t="str">
        <f>VLOOKUP(H2090,'Species List'!A$2:J$202,5,0)</f>
        <v>Carnivore</v>
      </c>
      <c r="M2090" s="59">
        <v>19</v>
      </c>
      <c r="N2090" s="59">
        <v>2</v>
      </c>
      <c r="O2090" s="59"/>
      <c r="P2090" s="44">
        <f>VLOOKUP(H2090,'Species List'!A$2:J$202,6,0)</f>
        <v>1.259E-2</v>
      </c>
      <c r="Q2090" s="44">
        <f>VLOOKUP(H2090,'Species List'!A$2:J$202,7,0)</f>
        <v>2.99</v>
      </c>
      <c r="R2090" s="44" t="str">
        <f>VLOOKUP(H2090,'Species List'!A$2:J$202,8,0)</f>
        <v>NA</v>
      </c>
      <c r="S2090" s="44" t="str">
        <f>VLOOKUP(H2090,'Species List'!A$2:J$202,9,0)</f>
        <v>NA</v>
      </c>
      <c r="T2090" s="44">
        <f t="shared" si="223"/>
        <v>83.84921420446004</v>
      </c>
      <c r="U2090" s="87" t="s">
        <v>450</v>
      </c>
      <c r="V2090" s="91">
        <f t="shared" si="227"/>
        <v>167.69842840892008</v>
      </c>
    </row>
    <row r="2091" spans="1:22" ht="16">
      <c r="A2091" s="35">
        <v>2019</v>
      </c>
      <c r="B2091" s="36">
        <v>43542</v>
      </c>
      <c r="C2091" s="38" t="s">
        <v>443</v>
      </c>
      <c r="D2091" s="38" t="s">
        <v>367</v>
      </c>
      <c r="E2091" s="12">
        <v>2</v>
      </c>
      <c r="F2091" s="37">
        <v>0.62291666666666701</v>
      </c>
      <c r="G2091" s="12">
        <v>31</v>
      </c>
      <c r="H2091" s="12" t="s">
        <v>253</v>
      </c>
      <c r="I2091" s="38" t="str">
        <f>VLOOKUP(H2091,'Species List'!A$2:J$202,2,0)</f>
        <v>French Grunt</v>
      </c>
      <c r="J2091" s="38" t="str">
        <f>VLOOKUP(H2091,'Species List'!A$2:J$202,3,0)</f>
        <v>Haemulon flavolineatum</v>
      </c>
      <c r="K2091" s="38" t="str">
        <f>VLOOKUP(H2091,'Species List'!A$2:J$202,4,0)</f>
        <v>Haemulidae</v>
      </c>
      <c r="L2091" s="38" t="str">
        <f>VLOOKUP(H2091,'Species List'!A$2:J$202,5,0)</f>
        <v>Carnivore</v>
      </c>
      <c r="M2091" s="59">
        <v>17</v>
      </c>
      <c r="N2091" s="59">
        <v>1</v>
      </c>
      <c r="O2091" s="59"/>
      <c r="P2091" s="44">
        <f>VLOOKUP(H2091,'Species List'!A$2:J$202,6,0)</f>
        <v>1.349E-2</v>
      </c>
      <c r="Q2091" s="44">
        <f>VLOOKUP(H2091,'Species List'!A$2:J$202,7,0)</f>
        <v>3</v>
      </c>
      <c r="R2091" s="44" t="str">
        <f>VLOOKUP(H2091,'Species List'!A$2:J$202,8,0)</f>
        <v>NA</v>
      </c>
      <c r="S2091" s="44" t="str">
        <f>VLOOKUP(H2091,'Species List'!A$2:J$202,9,0)</f>
        <v>NA</v>
      </c>
      <c r="T2091" s="44">
        <f t="shared" si="223"/>
        <v>66.27637</v>
      </c>
      <c r="U2091" s="87" t="s">
        <v>450</v>
      </c>
      <c r="V2091" s="91">
        <f t="shared" si="227"/>
        <v>66.27637</v>
      </c>
    </row>
    <row r="2092" spans="1:22" ht="16">
      <c r="A2092" s="35">
        <v>2019</v>
      </c>
      <c r="B2092" s="36">
        <v>43542</v>
      </c>
      <c r="C2092" s="38" t="s">
        <v>443</v>
      </c>
      <c r="D2092" s="38" t="s">
        <v>367</v>
      </c>
      <c r="E2092" s="12">
        <v>2</v>
      </c>
      <c r="F2092" s="37">
        <v>0.62291666666666701</v>
      </c>
      <c r="G2092" s="12">
        <v>31</v>
      </c>
      <c r="H2092" s="12" t="s">
        <v>233</v>
      </c>
      <c r="I2092" s="38" t="str">
        <f>VLOOKUP(H2092,'Species List'!A$2:J$202,2,0)</f>
        <v>Blackbar soldierfish</v>
      </c>
      <c r="J2092" s="38" t="str">
        <f>VLOOKUP(H2092,'Species List'!A$2:J$202,3,0)</f>
        <v xml:space="preserve">Myripristis jacobus </v>
      </c>
      <c r="K2092" s="38" t="str">
        <f>VLOOKUP(H2092,'Species List'!A$2:J$202,4,0)</f>
        <v>Holocentridae</v>
      </c>
      <c r="L2092" s="38" t="str">
        <f>VLOOKUP(H2092,'Species List'!A$2:J$202,5,0)</f>
        <v>Carnivore</v>
      </c>
      <c r="M2092" s="59">
        <v>14</v>
      </c>
      <c r="N2092" s="59">
        <v>2</v>
      </c>
      <c r="O2092" s="59"/>
      <c r="P2092" s="44">
        <f>VLOOKUP(H2092,'Species List'!A$2:J$202,6,0)</f>
        <v>1.2019999999999999E-2</v>
      </c>
      <c r="Q2092" s="44">
        <f>VLOOKUP(H2092,'Species List'!A$2:J$202,7,0)</f>
        <v>3.06</v>
      </c>
      <c r="R2092" s="44" t="str">
        <f>VLOOKUP(H2092,'Species List'!A$2:J$202,8,0)</f>
        <v>NA</v>
      </c>
      <c r="S2092" s="44" t="str">
        <f>VLOOKUP(H2092,'Species List'!A$2:J$202,9,0)</f>
        <v>NA</v>
      </c>
      <c r="T2092" s="44">
        <f t="shared" si="223"/>
        <v>38.64170287926558</v>
      </c>
      <c r="U2092" s="87" t="s">
        <v>450</v>
      </c>
      <c r="V2092" s="91">
        <f t="shared" si="227"/>
        <v>77.28340575853116</v>
      </c>
    </row>
    <row r="2093" spans="1:22" ht="16">
      <c r="A2093" s="35">
        <v>2019</v>
      </c>
      <c r="B2093" s="36">
        <v>43542</v>
      </c>
      <c r="C2093" s="38" t="s">
        <v>443</v>
      </c>
      <c r="D2093" s="38" t="s">
        <v>367</v>
      </c>
      <c r="E2093" s="12">
        <v>2</v>
      </c>
      <c r="F2093" s="37">
        <v>0.62291666666666667</v>
      </c>
      <c r="G2093" s="12">
        <v>31</v>
      </c>
      <c r="H2093" s="12" t="s">
        <v>274</v>
      </c>
      <c r="I2093" s="38" t="str">
        <f>VLOOKUP(H2093,'Species List'!A$2:J$202,2,0)</f>
        <v>Princess Parrotfish</v>
      </c>
      <c r="J2093" s="38" t="str">
        <f>VLOOKUP(H2093,'Species List'!A$2:J$202,3,0)</f>
        <v>Scarus taeniopterus</v>
      </c>
      <c r="K2093" s="38" t="str">
        <f>VLOOKUP(H2093,'Species List'!A$2:J$202,4,0)</f>
        <v>Scaridae</v>
      </c>
      <c r="L2093" s="38" t="str">
        <f>VLOOKUP(H2093,'Species List'!A$2:J$202,5,0)</f>
        <v>Herbivore</v>
      </c>
      <c r="M2093" s="59">
        <v>27</v>
      </c>
      <c r="N2093" s="59">
        <v>1</v>
      </c>
      <c r="O2093" s="59" t="s">
        <v>369</v>
      </c>
      <c r="P2093" s="44">
        <f>VLOOKUP(H2093,'Species List'!A$2:J$202,6,0)</f>
        <v>3.3500000000000002E-2</v>
      </c>
      <c r="Q2093" s="44">
        <f>VLOOKUP(H2093,'Species List'!A$2:J$202,7,0)</f>
        <v>2.7086000000000001</v>
      </c>
      <c r="R2093" s="44">
        <f>VLOOKUP(H2093,'Species List'!A$2:J$202,8,0)</f>
        <v>-3.2256999999999998</v>
      </c>
      <c r="S2093" s="44">
        <f>VLOOKUP(H2093,'Species List'!A$2:J$202,9,0)</f>
        <v>2.3852000000000002</v>
      </c>
      <c r="T2093" s="44">
        <f t="shared" si="223"/>
        <v>252.36940199976701</v>
      </c>
      <c r="U2093" s="88">
        <f t="shared" ref="U2093:U2098" si="228">10^(R2093+(S2093*LOG(M2093*10)))</f>
        <v>374.61818057408522</v>
      </c>
      <c r="V2093" s="91">
        <f t="shared" ref="V2093:V2098" si="229">N2093*U2093</f>
        <v>374.61818057408522</v>
      </c>
    </row>
    <row r="2094" spans="1:22" ht="16">
      <c r="A2094" s="35">
        <v>2019</v>
      </c>
      <c r="B2094" s="36">
        <v>43542</v>
      </c>
      <c r="C2094" s="38" t="s">
        <v>443</v>
      </c>
      <c r="D2094" s="38" t="s">
        <v>367</v>
      </c>
      <c r="E2094" s="12">
        <v>2</v>
      </c>
      <c r="F2094" s="37">
        <v>0.62291666666666701</v>
      </c>
      <c r="G2094" s="12">
        <v>31</v>
      </c>
      <c r="H2094" s="12" t="s">
        <v>277</v>
      </c>
      <c r="I2094" s="38" t="str">
        <f>VLOOKUP(H2094,'Species List'!A$2:J$202,2,0)</f>
        <v>Queen Parrotfish</v>
      </c>
      <c r="J2094" s="38" t="str">
        <f>VLOOKUP(H2094,'Species List'!A$2:J$202,3,0)</f>
        <v>Scarus vetula</v>
      </c>
      <c r="K2094" s="38" t="str">
        <f>VLOOKUP(H2094,'Species List'!A$2:J$202,4,0)</f>
        <v>Scaridae</v>
      </c>
      <c r="L2094" s="38" t="str">
        <f>VLOOKUP(H2094,'Species List'!A$2:J$202,5,0)</f>
        <v>Herbivore</v>
      </c>
      <c r="M2094" s="59">
        <v>29</v>
      </c>
      <c r="N2094" s="59">
        <v>1</v>
      </c>
      <c r="O2094" s="59" t="s">
        <v>368</v>
      </c>
      <c r="P2094" s="44">
        <f>VLOOKUP(H2094,'Species List'!A$2:J$202,6,0)</f>
        <v>1.38E-2</v>
      </c>
      <c r="Q2094" s="44">
        <f>VLOOKUP(H2094,'Species List'!A$2:J$202,7,0)</f>
        <v>3.03</v>
      </c>
      <c r="R2094" s="44">
        <f>VLOOKUP(H2094,'Species List'!A$2:J$202,8,0)</f>
        <v>-5.0162000000000004</v>
      </c>
      <c r="S2094" s="44">
        <f>VLOOKUP(H2094,'Species List'!A$2:J$202,9,0)</f>
        <v>3.1109</v>
      </c>
      <c r="T2094" s="44">
        <f t="shared" si="223"/>
        <v>372.34456592033081</v>
      </c>
      <c r="U2094" s="88">
        <f t="shared" si="228"/>
        <v>440.62986728379997</v>
      </c>
      <c r="V2094" s="91">
        <f t="shared" si="229"/>
        <v>440.62986728379997</v>
      </c>
    </row>
    <row r="2095" spans="1:22" ht="16">
      <c r="A2095" s="35">
        <v>2019</v>
      </c>
      <c r="B2095" s="36">
        <v>43542</v>
      </c>
      <c r="C2095" s="38" t="s">
        <v>443</v>
      </c>
      <c r="D2095" s="38" t="s">
        <v>367</v>
      </c>
      <c r="E2095" s="12">
        <v>2</v>
      </c>
      <c r="F2095" s="37">
        <v>0.62291666666666701</v>
      </c>
      <c r="G2095" s="12">
        <v>31</v>
      </c>
      <c r="H2095" s="12" t="s">
        <v>277</v>
      </c>
      <c r="I2095" s="38" t="str">
        <f>VLOOKUP(H2095,'Species List'!A$2:J$202,2,0)</f>
        <v>Queen Parrotfish</v>
      </c>
      <c r="J2095" s="38" t="str">
        <f>VLOOKUP(H2095,'Species List'!A$2:J$202,3,0)</f>
        <v>Scarus vetula</v>
      </c>
      <c r="K2095" s="38" t="str">
        <f>VLOOKUP(H2095,'Species List'!A$2:J$202,4,0)</f>
        <v>Scaridae</v>
      </c>
      <c r="L2095" s="38" t="str">
        <f>VLOOKUP(H2095,'Species List'!A$2:J$202,5,0)</f>
        <v>Herbivore</v>
      </c>
      <c r="M2095" s="59">
        <v>16</v>
      </c>
      <c r="N2095" s="59">
        <v>1</v>
      </c>
      <c r="O2095" s="59" t="s">
        <v>368</v>
      </c>
      <c r="P2095" s="44">
        <f>VLOOKUP(H2095,'Species List'!A$2:J$202,6,0)</f>
        <v>1.38E-2</v>
      </c>
      <c r="Q2095" s="44">
        <f>VLOOKUP(H2095,'Species List'!A$2:J$202,7,0)</f>
        <v>3.03</v>
      </c>
      <c r="R2095" s="44">
        <f>VLOOKUP(H2095,'Species List'!A$2:J$202,8,0)</f>
        <v>-5.0162000000000004</v>
      </c>
      <c r="S2095" s="44">
        <f>VLOOKUP(H2095,'Species List'!A$2:J$202,9,0)</f>
        <v>3.1109</v>
      </c>
      <c r="T2095" s="44">
        <f t="shared" si="223"/>
        <v>61.427470757312861</v>
      </c>
      <c r="U2095" s="88">
        <f t="shared" si="228"/>
        <v>69.278241285785583</v>
      </c>
      <c r="V2095" s="91">
        <f t="shared" si="229"/>
        <v>69.278241285785583</v>
      </c>
    </row>
    <row r="2096" spans="1:22" ht="16">
      <c r="A2096" s="35">
        <v>2019</v>
      </c>
      <c r="B2096" s="36">
        <v>43542</v>
      </c>
      <c r="C2096" s="38" t="s">
        <v>443</v>
      </c>
      <c r="D2096" s="38" t="s">
        <v>367</v>
      </c>
      <c r="E2096" s="12">
        <v>2</v>
      </c>
      <c r="F2096" s="37">
        <v>0.62291666666666701</v>
      </c>
      <c r="G2096" s="12">
        <v>31</v>
      </c>
      <c r="H2096" s="12" t="s">
        <v>274</v>
      </c>
      <c r="I2096" s="38" t="str">
        <f>VLOOKUP(H2096,'Species List'!A$2:J$202,2,0)</f>
        <v>Princess Parrotfish</v>
      </c>
      <c r="J2096" s="38" t="str">
        <f>VLOOKUP(H2096,'Species List'!A$2:J$202,3,0)</f>
        <v>Scarus taeniopterus</v>
      </c>
      <c r="K2096" s="38" t="str">
        <f>VLOOKUP(H2096,'Species List'!A$2:J$202,4,0)</f>
        <v>Scaridae</v>
      </c>
      <c r="L2096" s="38" t="str">
        <f>VLOOKUP(H2096,'Species List'!A$2:J$202,5,0)</f>
        <v>Herbivore</v>
      </c>
      <c r="M2096" s="59">
        <v>16</v>
      </c>
      <c r="N2096" s="59">
        <v>1</v>
      </c>
      <c r="O2096" s="59" t="s">
        <v>368</v>
      </c>
      <c r="P2096" s="44">
        <f>VLOOKUP(H2096,'Species List'!A$2:J$202,6,0)</f>
        <v>3.3500000000000002E-2</v>
      </c>
      <c r="Q2096" s="44">
        <f>VLOOKUP(H2096,'Species List'!A$2:J$202,7,0)</f>
        <v>2.7086000000000001</v>
      </c>
      <c r="R2096" s="44">
        <f>VLOOKUP(H2096,'Species List'!A$2:J$202,8,0)</f>
        <v>-3.2256999999999998</v>
      </c>
      <c r="S2096" s="44">
        <f>VLOOKUP(H2096,'Species List'!A$2:J$202,9,0)</f>
        <v>2.3852000000000002</v>
      </c>
      <c r="T2096" s="44">
        <f t="shared" si="223"/>
        <v>61.167987518884857</v>
      </c>
      <c r="U2096" s="88">
        <f t="shared" si="228"/>
        <v>107.53924488293569</v>
      </c>
      <c r="V2096" s="91">
        <f t="shared" si="229"/>
        <v>107.53924488293569</v>
      </c>
    </row>
    <row r="2097" spans="1:22" ht="16">
      <c r="A2097" s="35">
        <v>2019</v>
      </c>
      <c r="B2097" s="36">
        <v>43542</v>
      </c>
      <c r="C2097" s="38" t="s">
        <v>443</v>
      </c>
      <c r="D2097" s="38" t="s">
        <v>367</v>
      </c>
      <c r="E2097" s="12">
        <v>2</v>
      </c>
      <c r="F2097" s="37">
        <v>0.62291666666666701</v>
      </c>
      <c r="G2097" s="12">
        <v>31</v>
      </c>
      <c r="H2097" s="12" t="s">
        <v>280</v>
      </c>
      <c r="I2097" s="38" t="str">
        <f>VLOOKUP(H2097,'Species List'!A$2:J$202,2,0)</f>
        <v>Redband Parrotfish</v>
      </c>
      <c r="J2097" s="38" t="str">
        <f>VLOOKUP(H2097,'Species List'!A$2:J$202,3,0)</f>
        <v>Sparisoma aurofrenatum</v>
      </c>
      <c r="K2097" s="38" t="str">
        <f>VLOOKUP(H2097,'Species List'!A$2:J$202,4,0)</f>
        <v>Scaridae</v>
      </c>
      <c r="L2097" s="38" t="str">
        <f>VLOOKUP(H2097,'Species List'!A$2:J$202,5,0)</f>
        <v>Herbivore</v>
      </c>
      <c r="M2097" s="59">
        <v>10</v>
      </c>
      <c r="N2097" s="59">
        <v>1</v>
      </c>
      <c r="O2097" s="59" t="s">
        <v>375</v>
      </c>
      <c r="P2097" s="44">
        <f>VLOOKUP(H2097,'Species List'!A$2:J$202,6,0)</f>
        <v>1.072E-2</v>
      </c>
      <c r="Q2097" s="44">
        <f>VLOOKUP(H2097,'Species List'!A$2:J$202,7,0)</f>
        <v>3.12</v>
      </c>
      <c r="R2097" s="44">
        <f>VLOOKUP(H2097,'Species List'!A$2:J$202,8,0)</f>
        <v>-4.0781000000000001</v>
      </c>
      <c r="S2097" s="44">
        <f>VLOOKUP(H2097,'Species List'!A$2:J$202,9,0)</f>
        <v>2.7437999999999998</v>
      </c>
      <c r="T2097" s="44">
        <f t="shared" si="223"/>
        <v>14.131712237324704</v>
      </c>
      <c r="U2097" s="88">
        <f t="shared" si="228"/>
        <v>25.674382081061271</v>
      </c>
      <c r="V2097" s="91">
        <f t="shared" si="229"/>
        <v>25.674382081061271</v>
      </c>
    </row>
    <row r="2098" spans="1:22" ht="16">
      <c r="A2098" s="35">
        <v>2019</v>
      </c>
      <c r="B2098" s="36">
        <v>43542</v>
      </c>
      <c r="C2098" s="38" t="s">
        <v>443</v>
      </c>
      <c r="D2098" s="38" t="s">
        <v>367</v>
      </c>
      <c r="E2098" s="12">
        <v>2</v>
      </c>
      <c r="F2098" s="37">
        <v>0.62291666666666701</v>
      </c>
      <c r="G2098" s="12">
        <v>31</v>
      </c>
      <c r="H2098" s="12" t="s">
        <v>302</v>
      </c>
      <c r="I2098" s="38" t="str">
        <f>VLOOKUP(H2098,'Species List'!A$2:J$202,2,0)</f>
        <v>Stoplight Parrotfish</v>
      </c>
      <c r="J2098" s="38" t="str">
        <f>VLOOKUP(H2098,'Species List'!A$2:J$202,3,0)</f>
        <v>Sparisoma viride</v>
      </c>
      <c r="K2098" s="38" t="str">
        <f>VLOOKUP(H2098,'Species List'!A$2:J$202,4,0)</f>
        <v>Scaridae</v>
      </c>
      <c r="L2098" s="38" t="str">
        <f>VLOOKUP(H2098,'Species List'!A$2:J$202,5,0)</f>
        <v>Herbivore</v>
      </c>
      <c r="M2098" s="59">
        <v>21</v>
      </c>
      <c r="N2098" s="59">
        <v>2</v>
      </c>
      <c r="O2098" s="59" t="s">
        <v>368</v>
      </c>
      <c r="P2098" s="44">
        <f>VLOOKUP(H2098,'Species List'!A$2:J$202,6,0)</f>
        <v>1.38E-2</v>
      </c>
      <c r="Q2098" s="44">
        <f>VLOOKUP(H2098,'Species List'!A$2:J$202,7,0)</f>
        <v>3.04</v>
      </c>
      <c r="R2098" s="44">
        <f>VLOOKUP(H2098,'Species List'!A$2:J$202,8,0)</f>
        <v>-4.4317000000000002</v>
      </c>
      <c r="S2098" s="44">
        <f>VLOOKUP(H2098,'Species List'!A$2:J$202,9,0)</f>
        <v>2.9051</v>
      </c>
      <c r="T2098" s="44">
        <f t="shared" si="223"/>
        <v>144.35297620307892</v>
      </c>
      <c r="U2098" s="88">
        <f t="shared" si="228"/>
        <v>206.33802681991546</v>
      </c>
      <c r="V2098" s="91">
        <f t="shared" si="229"/>
        <v>412.67605363983091</v>
      </c>
    </row>
    <row r="2099" spans="1:22" ht="16">
      <c r="A2099" s="35">
        <v>2019</v>
      </c>
      <c r="B2099" s="36">
        <v>43542</v>
      </c>
      <c r="C2099" s="38" t="s">
        <v>443</v>
      </c>
      <c r="D2099" s="38" t="s">
        <v>367</v>
      </c>
      <c r="E2099" s="12">
        <v>2</v>
      </c>
      <c r="F2099" s="37">
        <v>0.62291666666666701</v>
      </c>
      <c r="G2099" s="12">
        <v>31</v>
      </c>
      <c r="H2099" s="12" t="s">
        <v>242</v>
      </c>
      <c r="I2099" s="38" t="str">
        <f>VLOOKUP(H2099,'Species List'!A$2:J$202,2,0)</f>
        <v xml:space="preserve">Sharp-nose puffer </v>
      </c>
      <c r="J2099" s="38" t="str">
        <f>VLOOKUP(H2099,'Species List'!A$2:J$202,3,0)</f>
        <v>Canthigaster rostrata</v>
      </c>
      <c r="K2099" s="38" t="str">
        <f>VLOOKUP(H2099,'Species List'!A$2:J$202,4,0)</f>
        <v>Tetraodontidae</v>
      </c>
      <c r="L2099" s="38" t="str">
        <f>VLOOKUP(H2099,'Species List'!A$2:J$202,5,0)</f>
        <v>Omnivore</v>
      </c>
      <c r="M2099" s="59">
        <v>3</v>
      </c>
      <c r="N2099" s="59">
        <v>2</v>
      </c>
      <c r="O2099" s="59"/>
      <c r="P2099" s="44">
        <f>VLOOKUP(H2099,'Species List'!A$2:J$202,6,0)</f>
        <v>2.239E-2</v>
      </c>
      <c r="Q2099" s="44">
        <f>VLOOKUP(H2099,'Species List'!A$2:J$202,7,0)</f>
        <v>2.96</v>
      </c>
      <c r="R2099" s="44" t="str">
        <f>VLOOKUP(H2099,'Species List'!A$2:J$202,8,0)</f>
        <v>NA</v>
      </c>
      <c r="S2099" s="44" t="str">
        <f>VLOOKUP(H2099,'Species List'!A$2:J$202,9,0)</f>
        <v>NA</v>
      </c>
      <c r="T2099" s="44">
        <f t="shared" si="223"/>
        <v>0.57853948885208784</v>
      </c>
      <c r="U2099" s="87" t="s">
        <v>450</v>
      </c>
      <c r="V2099" s="91">
        <f t="shared" ref="V2099:V2112" si="230">N2099*T2099</f>
        <v>1.1570789777041757</v>
      </c>
    </row>
    <row r="2100" spans="1:22" ht="16">
      <c r="A2100" s="35">
        <v>2019</v>
      </c>
      <c r="B2100" s="36">
        <v>43542</v>
      </c>
      <c r="C2100" s="38" t="s">
        <v>443</v>
      </c>
      <c r="D2100" s="38" t="s">
        <v>367</v>
      </c>
      <c r="E2100" s="12">
        <v>2</v>
      </c>
      <c r="F2100" s="37">
        <v>0.62291666666666701</v>
      </c>
      <c r="G2100" s="12">
        <v>31</v>
      </c>
      <c r="H2100" s="12" t="s">
        <v>242</v>
      </c>
      <c r="I2100" s="38" t="str">
        <f>VLOOKUP(H2100,'Species List'!A$2:J$202,2,0)</f>
        <v xml:space="preserve">Sharp-nose puffer </v>
      </c>
      <c r="J2100" s="38" t="str">
        <f>VLOOKUP(H2100,'Species List'!A$2:J$202,3,0)</f>
        <v>Canthigaster rostrata</v>
      </c>
      <c r="K2100" s="38" t="str">
        <f>VLOOKUP(H2100,'Species List'!A$2:J$202,4,0)</f>
        <v>Tetraodontidae</v>
      </c>
      <c r="L2100" s="38" t="str">
        <f>VLOOKUP(H2100,'Species List'!A$2:J$202,5,0)</f>
        <v>Omnivore</v>
      </c>
      <c r="M2100" s="59">
        <v>5</v>
      </c>
      <c r="N2100" s="59">
        <v>1</v>
      </c>
      <c r="O2100" s="59"/>
      <c r="P2100" s="44">
        <f>VLOOKUP(H2100,'Species List'!A$2:J$202,6,0)</f>
        <v>2.239E-2</v>
      </c>
      <c r="Q2100" s="44">
        <f>VLOOKUP(H2100,'Species List'!A$2:J$202,7,0)</f>
        <v>2.96</v>
      </c>
      <c r="R2100" s="44" t="str">
        <f>VLOOKUP(H2100,'Species List'!A$2:J$202,8,0)</f>
        <v>NA</v>
      </c>
      <c r="S2100" s="44" t="str">
        <f>VLOOKUP(H2100,'Species List'!A$2:J$202,9,0)</f>
        <v>NA</v>
      </c>
      <c r="T2100" s="44">
        <f t="shared" si="223"/>
        <v>2.6242506075131411</v>
      </c>
      <c r="U2100" s="87" t="s">
        <v>450</v>
      </c>
      <c r="V2100" s="91">
        <f t="shared" si="230"/>
        <v>2.6242506075131411</v>
      </c>
    </row>
    <row r="2101" spans="1:22" ht="16">
      <c r="A2101" s="35">
        <v>2019</v>
      </c>
      <c r="B2101" s="36">
        <v>43542</v>
      </c>
      <c r="C2101" s="38" t="s">
        <v>443</v>
      </c>
      <c r="D2101" s="38" t="s">
        <v>367</v>
      </c>
      <c r="E2101" s="12">
        <v>2</v>
      </c>
      <c r="F2101" s="37">
        <v>0.62291666666666701</v>
      </c>
      <c r="G2101" s="12">
        <v>31</v>
      </c>
      <c r="H2101" s="12" t="s">
        <v>242</v>
      </c>
      <c r="I2101" s="38" t="str">
        <f>VLOOKUP(H2101,'Species List'!A$2:J$202,2,0)</f>
        <v xml:space="preserve">Sharp-nose puffer </v>
      </c>
      <c r="J2101" s="38" t="str">
        <f>VLOOKUP(H2101,'Species List'!A$2:J$202,3,0)</f>
        <v>Canthigaster rostrata</v>
      </c>
      <c r="K2101" s="38" t="str">
        <f>VLOOKUP(H2101,'Species List'!A$2:J$202,4,0)</f>
        <v>Tetraodontidae</v>
      </c>
      <c r="L2101" s="38" t="str">
        <f>VLOOKUP(H2101,'Species List'!A$2:J$202,5,0)</f>
        <v>Omnivore</v>
      </c>
      <c r="M2101" s="59">
        <v>3</v>
      </c>
      <c r="N2101" s="59">
        <v>2</v>
      </c>
      <c r="O2101" s="59"/>
      <c r="P2101" s="44">
        <f>VLOOKUP(H2101,'Species List'!A$2:J$202,6,0)</f>
        <v>2.239E-2</v>
      </c>
      <c r="Q2101" s="44">
        <f>VLOOKUP(H2101,'Species List'!A$2:J$202,7,0)</f>
        <v>2.96</v>
      </c>
      <c r="R2101" s="44" t="str">
        <f>VLOOKUP(H2101,'Species List'!A$2:J$202,8,0)</f>
        <v>NA</v>
      </c>
      <c r="S2101" s="44" t="str">
        <f>VLOOKUP(H2101,'Species List'!A$2:J$202,9,0)</f>
        <v>NA</v>
      </c>
      <c r="T2101" s="44">
        <f t="shared" si="223"/>
        <v>0.57853948885208784</v>
      </c>
      <c r="U2101" s="87" t="s">
        <v>450</v>
      </c>
      <c r="V2101" s="91">
        <f t="shared" si="230"/>
        <v>1.1570789777041757</v>
      </c>
    </row>
    <row r="2102" spans="1:22" ht="16">
      <c r="A2102" s="35">
        <v>2019</v>
      </c>
      <c r="B2102" s="36">
        <v>43542</v>
      </c>
      <c r="C2102" s="38" t="s">
        <v>443</v>
      </c>
      <c r="D2102" s="38" t="s">
        <v>367</v>
      </c>
      <c r="E2102" s="12">
        <v>2</v>
      </c>
      <c r="F2102" s="37">
        <v>0.62291666666666701</v>
      </c>
      <c r="G2102" s="12">
        <v>31</v>
      </c>
      <c r="H2102" s="12" t="s">
        <v>234</v>
      </c>
      <c r="I2102" s="38" t="str">
        <f>VLOOKUP(H2102,'Species List'!A$2:J$202,2,0)</f>
        <v>Blue Chromis</v>
      </c>
      <c r="J2102" s="38" t="str">
        <f>VLOOKUP(H2102,'Species List'!A$2:J$202,3,0)</f>
        <v>Chromis cyanea</v>
      </c>
      <c r="K2102" s="38" t="str">
        <f>VLOOKUP(H2102,'Species List'!A$2:J$202,4,0)</f>
        <v>Pomacentridae</v>
      </c>
      <c r="L2102" s="38" t="str">
        <f>VLOOKUP(H2102,'Species List'!A$2:J$202,5,0)</f>
        <v>Planktivore</v>
      </c>
      <c r="M2102" s="59">
        <v>8</v>
      </c>
      <c r="N2102" s="59">
        <v>2</v>
      </c>
      <c r="O2102" s="59"/>
      <c r="P2102" s="44">
        <f>VLOOKUP(H2102,'Species List'!A$2:J$202,6,0)</f>
        <v>1.4789999999999999E-2</v>
      </c>
      <c r="Q2102" s="44">
        <f>VLOOKUP(H2102,'Species List'!A$2:J$202,7,0)</f>
        <v>2.98</v>
      </c>
      <c r="R2102" s="44" t="str">
        <f>VLOOKUP(H2102,'Species List'!A$2:J$202,8,0)</f>
        <v>NA</v>
      </c>
      <c r="S2102" s="44" t="str">
        <f>VLOOKUP(H2102,'Species List'!A$2:J$202,9,0)</f>
        <v>NA</v>
      </c>
      <c r="T2102" s="44">
        <f t="shared" si="223"/>
        <v>7.2640083583081712</v>
      </c>
      <c r="U2102" s="87" t="s">
        <v>450</v>
      </c>
      <c r="V2102" s="91">
        <f t="shared" si="230"/>
        <v>14.528016716616342</v>
      </c>
    </row>
    <row r="2103" spans="1:22" ht="16">
      <c r="A2103" s="35">
        <v>2019</v>
      </c>
      <c r="B2103" s="36">
        <v>43542</v>
      </c>
      <c r="C2103" s="38" t="s">
        <v>443</v>
      </c>
      <c r="D2103" s="38" t="s">
        <v>367</v>
      </c>
      <c r="E2103" s="12">
        <v>2</v>
      </c>
      <c r="F2103" s="37">
        <v>0.62291666666666701</v>
      </c>
      <c r="G2103" s="12">
        <v>31</v>
      </c>
      <c r="H2103" s="12" t="s">
        <v>234</v>
      </c>
      <c r="I2103" s="38" t="str">
        <f>VLOOKUP(H2103,'Species List'!A$2:J$202,2,0)</f>
        <v>Blue Chromis</v>
      </c>
      <c r="J2103" s="38" t="str">
        <f>VLOOKUP(H2103,'Species List'!A$2:J$202,3,0)</f>
        <v>Chromis cyanea</v>
      </c>
      <c r="K2103" s="38" t="str">
        <f>VLOOKUP(H2103,'Species List'!A$2:J$202,4,0)</f>
        <v>Pomacentridae</v>
      </c>
      <c r="L2103" s="38" t="str">
        <f>VLOOKUP(H2103,'Species List'!A$2:J$202,5,0)</f>
        <v>Planktivore</v>
      </c>
      <c r="M2103" s="59">
        <v>10</v>
      </c>
      <c r="N2103" s="59">
        <v>3</v>
      </c>
      <c r="O2103" s="59"/>
      <c r="P2103" s="44">
        <f>VLOOKUP(H2103,'Species List'!A$2:J$202,6,0)</f>
        <v>1.4789999999999999E-2</v>
      </c>
      <c r="Q2103" s="44">
        <f>VLOOKUP(H2103,'Species List'!A$2:J$202,7,0)</f>
        <v>2.98</v>
      </c>
      <c r="R2103" s="44" t="str">
        <f>VLOOKUP(H2103,'Species List'!A$2:J$202,8,0)</f>
        <v>NA</v>
      </c>
      <c r="S2103" s="44" t="str">
        <f>VLOOKUP(H2103,'Species List'!A$2:J$202,9,0)</f>
        <v>NA</v>
      </c>
      <c r="T2103" s="44">
        <f t="shared" si="223"/>
        <v>14.124340347257048</v>
      </c>
      <c r="U2103" s="87" t="s">
        <v>450</v>
      </c>
      <c r="V2103" s="91">
        <f t="shared" si="230"/>
        <v>42.373021041771146</v>
      </c>
    </row>
    <row r="2104" spans="1:22" ht="16">
      <c r="A2104" s="35">
        <v>2019</v>
      </c>
      <c r="B2104" s="36">
        <v>43542</v>
      </c>
      <c r="C2104" s="38" t="s">
        <v>443</v>
      </c>
      <c r="D2104" s="38" t="s">
        <v>367</v>
      </c>
      <c r="E2104" s="12">
        <v>2</v>
      </c>
      <c r="F2104" s="37">
        <v>0.62291666666666701</v>
      </c>
      <c r="G2104" s="12">
        <v>31</v>
      </c>
      <c r="H2104" s="12" t="s">
        <v>234</v>
      </c>
      <c r="I2104" s="38" t="str">
        <f>VLOOKUP(H2104,'Species List'!A$2:J$202,2,0)</f>
        <v>Blue Chromis</v>
      </c>
      <c r="J2104" s="38" t="str">
        <f>VLOOKUP(H2104,'Species List'!A$2:J$202,3,0)</f>
        <v>Chromis cyanea</v>
      </c>
      <c r="K2104" s="38" t="str">
        <f>VLOOKUP(H2104,'Species List'!A$2:J$202,4,0)</f>
        <v>Pomacentridae</v>
      </c>
      <c r="L2104" s="38" t="str">
        <f>VLOOKUP(H2104,'Species List'!A$2:J$202,5,0)</f>
        <v>Planktivore</v>
      </c>
      <c r="M2104" s="59">
        <v>5</v>
      </c>
      <c r="N2104" s="59">
        <v>4</v>
      </c>
      <c r="O2104" s="59"/>
      <c r="P2104" s="44">
        <f>VLOOKUP(H2104,'Species List'!A$2:J$202,6,0)</f>
        <v>1.4789999999999999E-2</v>
      </c>
      <c r="Q2104" s="44">
        <f>VLOOKUP(H2104,'Species List'!A$2:J$202,7,0)</f>
        <v>2.98</v>
      </c>
      <c r="R2104" s="44" t="str">
        <f>VLOOKUP(H2104,'Species List'!A$2:J$202,8,0)</f>
        <v>NA</v>
      </c>
      <c r="S2104" s="44" t="str">
        <f>VLOOKUP(H2104,'Species List'!A$2:J$202,9,0)</f>
        <v>NA</v>
      </c>
      <c r="T2104" s="44">
        <f t="shared" si="223"/>
        <v>1.7901885988602571</v>
      </c>
      <c r="U2104" s="87" t="s">
        <v>450</v>
      </c>
      <c r="V2104" s="91">
        <f t="shared" si="230"/>
        <v>7.1607543954410282</v>
      </c>
    </row>
    <row r="2105" spans="1:22" ht="16">
      <c r="A2105" s="35">
        <v>2019</v>
      </c>
      <c r="B2105" s="36">
        <v>43542</v>
      </c>
      <c r="C2105" s="38" t="s">
        <v>443</v>
      </c>
      <c r="D2105" s="38" t="s">
        <v>367</v>
      </c>
      <c r="E2105" s="12">
        <v>2</v>
      </c>
      <c r="F2105" s="37">
        <v>0.62291666666666701</v>
      </c>
      <c r="G2105" s="12">
        <v>31</v>
      </c>
      <c r="H2105" s="12" t="s">
        <v>234</v>
      </c>
      <c r="I2105" s="38" t="str">
        <f>VLOOKUP(H2105,'Species List'!A$2:J$202,2,0)</f>
        <v>Blue Chromis</v>
      </c>
      <c r="J2105" s="38" t="str">
        <f>VLOOKUP(H2105,'Species List'!A$2:J$202,3,0)</f>
        <v>Chromis cyanea</v>
      </c>
      <c r="K2105" s="38" t="str">
        <f>VLOOKUP(H2105,'Species List'!A$2:J$202,4,0)</f>
        <v>Pomacentridae</v>
      </c>
      <c r="L2105" s="38" t="str">
        <f>VLOOKUP(H2105,'Species List'!A$2:J$202,5,0)</f>
        <v>Planktivore</v>
      </c>
      <c r="M2105" s="59">
        <v>8</v>
      </c>
      <c r="N2105" s="59">
        <v>2</v>
      </c>
      <c r="O2105" s="59"/>
      <c r="P2105" s="44">
        <f>VLOOKUP(H2105,'Species List'!A$2:J$202,6,0)</f>
        <v>1.4789999999999999E-2</v>
      </c>
      <c r="Q2105" s="44">
        <f>VLOOKUP(H2105,'Species List'!A$2:J$202,7,0)</f>
        <v>2.98</v>
      </c>
      <c r="R2105" s="44" t="str">
        <f>VLOOKUP(H2105,'Species List'!A$2:J$202,8,0)</f>
        <v>NA</v>
      </c>
      <c r="S2105" s="44" t="str">
        <f>VLOOKUP(H2105,'Species List'!A$2:J$202,9,0)</f>
        <v>NA</v>
      </c>
      <c r="T2105" s="44">
        <f t="shared" si="223"/>
        <v>7.2640083583081712</v>
      </c>
      <c r="U2105" s="87" t="s">
        <v>450</v>
      </c>
      <c r="V2105" s="91">
        <f t="shared" si="230"/>
        <v>14.528016716616342</v>
      </c>
    </row>
    <row r="2106" spans="1:22" ht="16">
      <c r="A2106" s="35">
        <v>2019</v>
      </c>
      <c r="B2106" s="36">
        <v>43542</v>
      </c>
      <c r="C2106" s="38" t="s">
        <v>443</v>
      </c>
      <c r="D2106" s="38" t="s">
        <v>367</v>
      </c>
      <c r="E2106" s="12">
        <v>3</v>
      </c>
      <c r="F2106" s="37">
        <v>0.62847222222222199</v>
      </c>
      <c r="G2106" s="12">
        <v>30</v>
      </c>
      <c r="H2106" s="12" t="s">
        <v>286</v>
      </c>
      <c r="I2106" s="38" t="str">
        <f>VLOOKUP(H2106,'Species List'!A$2:J$202,2,0)</f>
        <v>Schoolmaster snapper</v>
      </c>
      <c r="J2106" s="38" t="str">
        <f>VLOOKUP(H2106,'Species List'!A$2:J$202,3,0)</f>
        <v>Lutjanus apodus</v>
      </c>
      <c r="K2106" s="38" t="str">
        <f>VLOOKUP(H2106,'Species List'!A$2:J$202,4,0)</f>
        <v>Lutjanidae</v>
      </c>
      <c r="L2106" s="38" t="str">
        <f>VLOOKUP(H2106,'Species List'!A$2:J$202,5,0)</f>
        <v>Carnivore</v>
      </c>
      <c r="M2106" s="59">
        <v>42</v>
      </c>
      <c r="N2106" s="59">
        <v>1</v>
      </c>
      <c r="O2106" s="59"/>
      <c r="P2106" s="44">
        <f>VLOOKUP(H2106,'Species List'!A$2:J$202,6,0)</f>
        <v>1.413E-2</v>
      </c>
      <c r="Q2106" s="44">
        <f>VLOOKUP(H2106,'Species List'!A$2:J$202,7,0)</f>
        <v>2.98</v>
      </c>
      <c r="R2106" s="44" t="str">
        <f>VLOOKUP(H2106,'Species List'!A$2:J$202,8,0)</f>
        <v>NA</v>
      </c>
      <c r="S2106" s="44" t="str">
        <f>VLOOKUP(H2106,'Species List'!A$2:J$202,9,0)</f>
        <v>NA</v>
      </c>
      <c r="T2106" s="44">
        <f t="shared" si="223"/>
        <v>971.46027751898043</v>
      </c>
      <c r="U2106" s="87" t="s">
        <v>450</v>
      </c>
      <c r="V2106" s="91">
        <f t="shared" si="230"/>
        <v>971.46027751898043</v>
      </c>
    </row>
    <row r="2107" spans="1:22" ht="16">
      <c r="A2107" s="35">
        <v>2019</v>
      </c>
      <c r="B2107" s="36">
        <v>43542</v>
      </c>
      <c r="C2107" s="38" t="s">
        <v>443</v>
      </c>
      <c r="D2107" s="38" t="s">
        <v>367</v>
      </c>
      <c r="E2107" s="12">
        <v>3</v>
      </c>
      <c r="F2107" s="37">
        <v>0.62847222222222199</v>
      </c>
      <c r="G2107" s="12">
        <v>30</v>
      </c>
      <c r="H2107" s="12" t="s">
        <v>227</v>
      </c>
      <c r="I2107" s="38" t="str">
        <f>VLOOKUP(H2107,'Species List'!A$2:J$202,2,0)</f>
        <v>Hamlet spp.</v>
      </c>
      <c r="J2107" s="38" t="str">
        <f>VLOOKUP(H2107,'Species List'!A$2:J$202,3,0)</f>
        <v>Hypoplectrus puella</v>
      </c>
      <c r="K2107" s="38" t="str">
        <f>VLOOKUP(H2107,'Species List'!A$2:J$202,4,0)</f>
        <v>Serranidae</v>
      </c>
      <c r="L2107" s="38" t="str">
        <f>VLOOKUP(H2107,'Species List'!A$2:J$202,5,0)</f>
        <v>Carnivore</v>
      </c>
      <c r="M2107" s="59">
        <v>14</v>
      </c>
      <c r="N2107" s="59">
        <v>2</v>
      </c>
      <c r="O2107" s="59"/>
      <c r="P2107" s="44">
        <f>VLOOKUP(H2107,'Species List'!A$2:J$202,6,0)</f>
        <v>1.7780000000000001E-2</v>
      </c>
      <c r="Q2107" s="44">
        <f>VLOOKUP(H2107,'Species List'!A$2:J$202,7,0)</f>
        <v>3.03</v>
      </c>
      <c r="R2107" s="44" t="str">
        <f>VLOOKUP(H2107,'Species List'!A$2:J$202,8,0)</f>
        <v>NA</v>
      </c>
      <c r="S2107" s="44" t="str">
        <f>VLOOKUP(H2107,'Species List'!A$2:J$202,9,0)</f>
        <v>NA</v>
      </c>
      <c r="T2107" s="44">
        <f t="shared" si="223"/>
        <v>52.807998175556747</v>
      </c>
      <c r="U2107" s="87" t="s">
        <v>450</v>
      </c>
      <c r="V2107" s="91">
        <f t="shared" si="230"/>
        <v>105.61599635111349</v>
      </c>
    </row>
    <row r="2108" spans="1:22" ht="16">
      <c r="A2108" s="35">
        <v>2019</v>
      </c>
      <c r="B2108" s="36">
        <v>43542</v>
      </c>
      <c r="C2108" s="38" t="s">
        <v>443</v>
      </c>
      <c r="D2108" s="38" t="s">
        <v>367</v>
      </c>
      <c r="E2108" s="12">
        <v>3</v>
      </c>
      <c r="F2108" s="37">
        <v>0.62847222222222199</v>
      </c>
      <c r="G2108" s="12">
        <v>30</v>
      </c>
      <c r="H2108" s="12" t="s">
        <v>310</v>
      </c>
      <c r="I2108" s="38" t="str">
        <f>VLOOKUP(H2108,'Species List'!A$2:J$202,2,0)</f>
        <v>Yellowhead Wrasse</v>
      </c>
      <c r="J2108" s="38" t="str">
        <f>VLOOKUP(H2108,'Species List'!A$2:J$202,3,0)</f>
        <v>Halichoeres garnoti</v>
      </c>
      <c r="K2108" s="38" t="str">
        <f>VLOOKUP(H2108,'Species List'!A$2:J$202,4,0)</f>
        <v>Labridae</v>
      </c>
      <c r="L2108" s="38" t="str">
        <f>VLOOKUP(H2108,'Species List'!A$2:J$202,5,0)</f>
        <v>Carnivore</v>
      </c>
      <c r="M2108" s="59">
        <v>13</v>
      </c>
      <c r="N2108" s="59">
        <v>1</v>
      </c>
      <c r="O2108" s="59"/>
      <c r="P2108" s="44">
        <f>VLOOKUP(H2108,'Species List'!A$2:J$202,6,0)</f>
        <v>0.01</v>
      </c>
      <c r="Q2108" s="44">
        <f>VLOOKUP(H2108,'Species List'!A$2:J$202,7,0)</f>
        <v>3.13</v>
      </c>
      <c r="R2108" s="44" t="str">
        <f>VLOOKUP(H2108,'Species List'!A$2:J$202,8,0)</f>
        <v>NA</v>
      </c>
      <c r="S2108" s="44" t="str">
        <f>VLOOKUP(H2108,'Species List'!A$2:J$202,9,0)</f>
        <v>NA</v>
      </c>
      <c r="T2108" s="44">
        <f t="shared" si="223"/>
        <v>30.664980490582739</v>
      </c>
      <c r="U2108" s="87" t="s">
        <v>450</v>
      </c>
      <c r="V2108" s="91">
        <f t="shared" si="230"/>
        <v>30.664980490582739</v>
      </c>
    </row>
    <row r="2109" spans="1:22" ht="16">
      <c r="A2109" s="35">
        <v>2019</v>
      </c>
      <c r="B2109" s="36">
        <v>43542</v>
      </c>
      <c r="C2109" s="38" t="s">
        <v>443</v>
      </c>
      <c r="D2109" s="38" t="s">
        <v>367</v>
      </c>
      <c r="E2109" s="12">
        <v>3</v>
      </c>
      <c r="F2109" s="37">
        <v>0.62847222222222199</v>
      </c>
      <c r="G2109" s="12">
        <v>30</v>
      </c>
      <c r="H2109" s="12" t="s">
        <v>310</v>
      </c>
      <c r="I2109" s="38" t="str">
        <f>VLOOKUP(H2109,'Species List'!A$2:J$202,2,0)</f>
        <v>Yellowhead Wrasse</v>
      </c>
      <c r="J2109" s="38" t="str">
        <f>VLOOKUP(H2109,'Species List'!A$2:J$202,3,0)</f>
        <v>Halichoeres garnoti</v>
      </c>
      <c r="K2109" s="38" t="str">
        <f>VLOOKUP(H2109,'Species List'!A$2:J$202,4,0)</f>
        <v>Labridae</v>
      </c>
      <c r="L2109" s="38" t="str">
        <f>VLOOKUP(H2109,'Species List'!A$2:J$202,5,0)</f>
        <v>Carnivore</v>
      </c>
      <c r="M2109" s="59">
        <v>6</v>
      </c>
      <c r="N2109" s="59">
        <v>10</v>
      </c>
      <c r="O2109" s="59"/>
      <c r="P2109" s="44">
        <f>VLOOKUP(H2109,'Species List'!A$2:J$202,6,0)</f>
        <v>0.01</v>
      </c>
      <c r="Q2109" s="44">
        <f>VLOOKUP(H2109,'Species List'!A$2:J$202,7,0)</f>
        <v>3.13</v>
      </c>
      <c r="R2109" s="44" t="str">
        <f>VLOOKUP(H2109,'Species List'!A$2:J$202,8,0)</f>
        <v>NA</v>
      </c>
      <c r="S2109" s="44" t="str">
        <f>VLOOKUP(H2109,'Species List'!A$2:J$202,9,0)</f>
        <v>NA</v>
      </c>
      <c r="T2109" s="44">
        <f t="shared" si="223"/>
        <v>2.7265496699528886</v>
      </c>
      <c r="U2109" s="87" t="s">
        <v>450</v>
      </c>
      <c r="V2109" s="91">
        <f t="shared" si="230"/>
        <v>27.265496699528885</v>
      </c>
    </row>
    <row r="2110" spans="1:22" ht="16">
      <c r="A2110" s="35">
        <v>2019</v>
      </c>
      <c r="B2110" s="36">
        <v>43542</v>
      </c>
      <c r="C2110" s="38" t="s">
        <v>443</v>
      </c>
      <c r="D2110" s="38" t="s">
        <v>367</v>
      </c>
      <c r="E2110" s="12">
        <v>3</v>
      </c>
      <c r="F2110" s="37">
        <v>0.62847222222222199</v>
      </c>
      <c r="G2110" s="12">
        <v>30</v>
      </c>
      <c r="H2110" s="12" t="s">
        <v>256</v>
      </c>
      <c r="I2110" s="38" t="str">
        <f>VLOOKUP(H2110,'Species List'!A$2:J$202,2,0)</f>
        <v>Graysby</v>
      </c>
      <c r="J2110" s="38" t="str">
        <f>VLOOKUP(H2110,'Species List'!A$2:J$202,3,0)</f>
        <v>Cephalopholis cruentata</v>
      </c>
      <c r="K2110" s="38" t="str">
        <f>VLOOKUP(H2110,'Species List'!A$2:J$202,4,0)</f>
        <v>Serranidae</v>
      </c>
      <c r="L2110" s="38" t="str">
        <f>VLOOKUP(H2110,'Species List'!A$2:J$202,5,0)</f>
        <v>Carnivore</v>
      </c>
      <c r="M2110" s="59">
        <v>16</v>
      </c>
      <c r="N2110" s="59">
        <v>1</v>
      </c>
      <c r="O2110" s="59"/>
      <c r="P2110" s="44">
        <f>VLOOKUP(H2110,'Species List'!A$2:J$202,6,0)</f>
        <v>1.1220000000000001E-2</v>
      </c>
      <c r="Q2110" s="44">
        <f>VLOOKUP(H2110,'Species List'!A$2:J$202,7,0)</f>
        <v>3.07</v>
      </c>
      <c r="R2110" s="44" t="str">
        <f>VLOOKUP(H2110,'Species List'!A$2:J$202,8,0)</f>
        <v>NA</v>
      </c>
      <c r="S2110" s="44" t="str">
        <f>VLOOKUP(H2110,'Species List'!A$2:J$202,9,0)</f>
        <v>NA</v>
      </c>
      <c r="T2110" s="44">
        <f t="shared" si="223"/>
        <v>55.800900005529286</v>
      </c>
      <c r="U2110" s="87" t="s">
        <v>450</v>
      </c>
      <c r="V2110" s="91">
        <f t="shared" si="230"/>
        <v>55.800900005529286</v>
      </c>
    </row>
    <row r="2111" spans="1:22" ht="16">
      <c r="A2111" s="35">
        <v>2019</v>
      </c>
      <c r="B2111" s="36">
        <v>43542</v>
      </c>
      <c r="C2111" s="38" t="s">
        <v>443</v>
      </c>
      <c r="D2111" s="38" t="s">
        <v>367</v>
      </c>
      <c r="E2111" s="12">
        <v>3</v>
      </c>
      <c r="F2111" s="37">
        <v>0.62847222222222199</v>
      </c>
      <c r="G2111" s="12">
        <v>30</v>
      </c>
      <c r="H2111" s="12" t="s">
        <v>225</v>
      </c>
      <c r="I2111" s="38" t="str">
        <f>VLOOKUP(H2111,'Species List'!A$2:J$202,2,0)</f>
        <v>Bar Jack</v>
      </c>
      <c r="J2111" s="38" t="str">
        <f>VLOOKUP(H2111,'Species List'!A$2:J$202,3,0)</f>
        <v>Caranx ruber</v>
      </c>
      <c r="K2111" s="38" t="str">
        <f>VLOOKUP(H2111,'Species List'!A$2:J$202,4,0)</f>
        <v>Carangidae</v>
      </c>
      <c r="L2111" s="38" t="str">
        <f>VLOOKUP(H2111,'Species List'!A$2:J$202,5,0)</f>
        <v>Carnivore</v>
      </c>
      <c r="M2111" s="59">
        <v>22</v>
      </c>
      <c r="N2111" s="59">
        <v>1</v>
      </c>
      <c r="O2111" s="59"/>
      <c r="P2111" s="44">
        <f>VLOOKUP(H2111,'Species List'!A$2:J$202,6,0)</f>
        <v>1.6979999999999999E-2</v>
      </c>
      <c r="Q2111" s="44">
        <f>VLOOKUP(H2111,'Species List'!A$2:J$202,7,0)</f>
        <v>2.95</v>
      </c>
      <c r="R2111" s="44" t="str">
        <f>VLOOKUP(H2111,'Species List'!A$2:J$202,8,0)</f>
        <v>NA</v>
      </c>
      <c r="S2111" s="44" t="str">
        <f>VLOOKUP(H2111,'Species List'!A$2:J$202,9,0)</f>
        <v>NA</v>
      </c>
      <c r="T2111" s="44">
        <f t="shared" si="223"/>
        <v>154.91183355501693</v>
      </c>
      <c r="U2111" s="87" t="s">
        <v>450</v>
      </c>
      <c r="V2111" s="91">
        <f t="shared" si="230"/>
        <v>154.91183355501693</v>
      </c>
    </row>
    <row r="2112" spans="1:22" ht="16">
      <c r="A2112" s="35">
        <v>2019</v>
      </c>
      <c r="B2112" s="36">
        <v>43542</v>
      </c>
      <c r="C2112" s="38" t="s">
        <v>443</v>
      </c>
      <c r="D2112" s="38" t="s">
        <v>367</v>
      </c>
      <c r="E2112" s="12">
        <v>3</v>
      </c>
      <c r="F2112" s="37">
        <v>0.62847222222222199</v>
      </c>
      <c r="G2112" s="12">
        <v>30</v>
      </c>
      <c r="H2112" s="12" t="s">
        <v>251</v>
      </c>
      <c r="I2112" s="38" t="str">
        <f>VLOOKUP(H2112,'Species List'!A$2:J$202,2,0)</f>
        <v>Foureye Butterflyfish</v>
      </c>
      <c r="J2112" s="38" t="str">
        <f>VLOOKUP(H2112,'Species List'!A$2:J$202,3,0)</f>
        <v>Chaetodon capistratus</v>
      </c>
      <c r="K2112" s="38" t="str">
        <f>VLOOKUP(H2112,'Species List'!A$2:J$202,4,0)</f>
        <v>Chaetodontidae</v>
      </c>
      <c r="L2112" s="38" t="str">
        <f>VLOOKUP(H2112,'Species List'!A$2:J$202,5,0)</f>
        <v>Carnivore</v>
      </c>
      <c r="M2112" s="59">
        <v>12</v>
      </c>
      <c r="N2112" s="59">
        <v>2</v>
      </c>
      <c r="O2112" s="59"/>
      <c r="P2112" s="44">
        <f>VLOOKUP(H2112,'Species List'!A$2:J$202,6,0)</f>
        <v>2.512E-2</v>
      </c>
      <c r="Q2112" s="44">
        <f>VLOOKUP(H2112,'Species List'!A$2:J$202,7,0)</f>
        <v>3.1</v>
      </c>
      <c r="R2112" s="44" t="str">
        <f>VLOOKUP(H2112,'Species List'!A$2:J$202,8,0)</f>
        <v>NA</v>
      </c>
      <c r="S2112" s="44" t="str">
        <f>VLOOKUP(H2112,'Species List'!A$2:J$202,9,0)</f>
        <v>NA</v>
      </c>
      <c r="T2112" s="44">
        <f t="shared" si="223"/>
        <v>55.652092436993136</v>
      </c>
      <c r="U2112" s="87" t="s">
        <v>450</v>
      </c>
      <c r="V2112" s="91">
        <f t="shared" si="230"/>
        <v>111.30418487398627</v>
      </c>
    </row>
    <row r="2113" spans="1:22" ht="16">
      <c r="A2113" s="35">
        <v>2019</v>
      </c>
      <c r="B2113" s="36">
        <v>43542</v>
      </c>
      <c r="C2113" s="38" t="s">
        <v>443</v>
      </c>
      <c r="D2113" s="38" t="s">
        <v>367</v>
      </c>
      <c r="E2113" s="12">
        <v>3</v>
      </c>
      <c r="F2113" s="37">
        <v>0.62847222222222221</v>
      </c>
      <c r="G2113" s="12">
        <v>30</v>
      </c>
      <c r="H2113" s="12" t="s">
        <v>277</v>
      </c>
      <c r="I2113" s="38" t="str">
        <f>VLOOKUP(H2113,'Species List'!A$2:J$202,2,0)</f>
        <v>Queen Parrotfish</v>
      </c>
      <c r="J2113" s="38" t="str">
        <f>VLOOKUP(H2113,'Species List'!A$2:J$202,3,0)</f>
        <v>Scarus vetula</v>
      </c>
      <c r="K2113" s="38" t="str">
        <f>VLOOKUP(H2113,'Species List'!A$2:J$202,4,0)</f>
        <v>Scaridae</v>
      </c>
      <c r="L2113" s="38" t="str">
        <f>VLOOKUP(H2113,'Species List'!A$2:J$202,5,0)</f>
        <v>Herbivore</v>
      </c>
      <c r="M2113" s="59">
        <v>39</v>
      </c>
      <c r="N2113" s="59">
        <v>1</v>
      </c>
      <c r="O2113" s="59" t="s">
        <v>369</v>
      </c>
      <c r="P2113" s="44">
        <f>VLOOKUP(H2113,'Species List'!A$2:J$202,6,0)</f>
        <v>1.38E-2</v>
      </c>
      <c r="Q2113" s="44">
        <f>VLOOKUP(H2113,'Species List'!A$2:J$202,7,0)</f>
        <v>3.03</v>
      </c>
      <c r="R2113" s="44">
        <f>VLOOKUP(H2113,'Species List'!A$2:J$202,8,0)</f>
        <v>-5.0162000000000004</v>
      </c>
      <c r="S2113" s="44">
        <f>VLOOKUP(H2113,'Species List'!A$2:J$202,9,0)</f>
        <v>3.1109</v>
      </c>
      <c r="T2113" s="44">
        <f t="shared" si="223"/>
        <v>913.70256836796239</v>
      </c>
      <c r="U2113" s="88">
        <f t="shared" ref="U2113:U2125" si="231">10^(R2113+(S2113*LOG(M2113*10)))</f>
        <v>1107.4978352204505</v>
      </c>
      <c r="V2113" s="91">
        <f t="shared" ref="V2113:V2125" si="232">N2113*U2113</f>
        <v>1107.4978352204505</v>
      </c>
    </row>
    <row r="2114" spans="1:22" ht="16">
      <c r="A2114" s="35">
        <v>2019</v>
      </c>
      <c r="B2114" s="36">
        <v>43542</v>
      </c>
      <c r="C2114" s="38" t="s">
        <v>443</v>
      </c>
      <c r="D2114" s="38" t="s">
        <v>367</v>
      </c>
      <c r="E2114" s="12">
        <v>3</v>
      </c>
      <c r="F2114" s="37">
        <v>0.62847222222222199</v>
      </c>
      <c r="G2114" s="12">
        <v>30</v>
      </c>
      <c r="H2114" s="12" t="s">
        <v>274</v>
      </c>
      <c r="I2114" s="38" t="str">
        <f>VLOOKUP(H2114,'Species List'!A$2:J$202,2,0)</f>
        <v>Princess Parrotfish</v>
      </c>
      <c r="J2114" s="38" t="str">
        <f>VLOOKUP(H2114,'Species List'!A$2:J$202,3,0)</f>
        <v>Scarus taeniopterus</v>
      </c>
      <c r="K2114" s="38" t="str">
        <f>VLOOKUP(H2114,'Species List'!A$2:J$202,4,0)</f>
        <v>Scaridae</v>
      </c>
      <c r="L2114" s="38" t="str">
        <f>VLOOKUP(H2114,'Species List'!A$2:J$202,5,0)</f>
        <v>Herbivore</v>
      </c>
      <c r="M2114" s="59">
        <v>26</v>
      </c>
      <c r="N2114" s="59">
        <v>1</v>
      </c>
      <c r="O2114" s="59" t="s">
        <v>369</v>
      </c>
      <c r="P2114" s="44">
        <f>VLOOKUP(H2114,'Species List'!A$2:J$202,6,0)</f>
        <v>3.3500000000000002E-2</v>
      </c>
      <c r="Q2114" s="44">
        <f>VLOOKUP(H2114,'Species List'!A$2:J$202,7,0)</f>
        <v>2.7086000000000001</v>
      </c>
      <c r="R2114" s="44">
        <f>VLOOKUP(H2114,'Species List'!A$2:J$202,8,0)</f>
        <v>-3.2256999999999998</v>
      </c>
      <c r="S2114" s="44">
        <f>VLOOKUP(H2114,'Species List'!A$2:J$202,9,0)</f>
        <v>2.3852000000000002</v>
      </c>
      <c r="T2114" s="44">
        <f t="shared" ref="T2114:T2177" si="233">P2114*M2114^Q2114</f>
        <v>227.84610949992882</v>
      </c>
      <c r="U2114" s="88">
        <f t="shared" si="231"/>
        <v>342.3689962482149</v>
      </c>
      <c r="V2114" s="91">
        <f t="shared" si="232"/>
        <v>342.3689962482149</v>
      </c>
    </row>
    <row r="2115" spans="1:22" ht="16">
      <c r="A2115" s="35">
        <v>2019</v>
      </c>
      <c r="B2115" s="36">
        <v>43542</v>
      </c>
      <c r="C2115" s="38" t="s">
        <v>443</v>
      </c>
      <c r="D2115" s="38" t="s">
        <v>367</v>
      </c>
      <c r="E2115" s="12">
        <v>3</v>
      </c>
      <c r="F2115" s="37">
        <v>0.62847222222222199</v>
      </c>
      <c r="G2115" s="12">
        <v>30</v>
      </c>
      <c r="H2115" s="12" t="s">
        <v>302</v>
      </c>
      <c r="I2115" s="38" t="str">
        <f>VLOOKUP(H2115,'Species List'!A$2:J$202,2,0)</f>
        <v>Stoplight Parrotfish</v>
      </c>
      <c r="J2115" s="38" t="str">
        <f>VLOOKUP(H2115,'Species List'!A$2:J$202,3,0)</f>
        <v>Sparisoma viride</v>
      </c>
      <c r="K2115" s="38" t="str">
        <f>VLOOKUP(H2115,'Species List'!A$2:J$202,4,0)</f>
        <v>Scaridae</v>
      </c>
      <c r="L2115" s="38" t="str">
        <f>VLOOKUP(H2115,'Species List'!A$2:J$202,5,0)</f>
        <v>Herbivore</v>
      </c>
      <c r="M2115" s="59">
        <v>38</v>
      </c>
      <c r="N2115" s="59">
        <v>1</v>
      </c>
      <c r="O2115" s="59" t="s">
        <v>369</v>
      </c>
      <c r="P2115" s="44">
        <f>VLOOKUP(H2115,'Species List'!A$2:J$202,6,0)</f>
        <v>1.38E-2</v>
      </c>
      <c r="Q2115" s="44">
        <f>VLOOKUP(H2115,'Species List'!A$2:J$202,7,0)</f>
        <v>3.04</v>
      </c>
      <c r="R2115" s="44">
        <f>VLOOKUP(H2115,'Species List'!A$2:J$202,8,0)</f>
        <v>-4.4317000000000002</v>
      </c>
      <c r="S2115" s="44">
        <f>VLOOKUP(H2115,'Species List'!A$2:J$202,9,0)</f>
        <v>2.9051</v>
      </c>
      <c r="T2115" s="44">
        <f t="shared" si="233"/>
        <v>875.83282943699135</v>
      </c>
      <c r="U2115" s="88">
        <f t="shared" si="231"/>
        <v>1155.6579906929483</v>
      </c>
      <c r="V2115" s="91">
        <f t="shared" si="232"/>
        <v>1155.6579906929483</v>
      </c>
    </row>
    <row r="2116" spans="1:22" ht="16">
      <c r="A2116" s="35">
        <v>2019</v>
      </c>
      <c r="B2116" s="36">
        <v>43542</v>
      </c>
      <c r="C2116" s="38" t="s">
        <v>443</v>
      </c>
      <c r="D2116" s="38" t="s">
        <v>367</v>
      </c>
      <c r="E2116" s="12">
        <v>3</v>
      </c>
      <c r="F2116" s="37">
        <v>0.62847222222222199</v>
      </c>
      <c r="G2116" s="12">
        <v>30</v>
      </c>
      <c r="H2116" s="12" t="s">
        <v>237</v>
      </c>
      <c r="I2116" s="38" t="str">
        <f>VLOOKUP(H2116,'Species List'!A$2:J$202,2,0)</f>
        <v>Blue Tang</v>
      </c>
      <c r="J2116" s="38" t="str">
        <f>VLOOKUP(H2116,'Species List'!A$2:J$202,3,0)</f>
        <v>Acanthurus coeruleus</v>
      </c>
      <c r="K2116" s="38" t="str">
        <f>VLOOKUP(H2116,'Species List'!A$2:J$202,4,0)</f>
        <v>Acanthuridae</v>
      </c>
      <c r="L2116" s="38" t="str">
        <f>VLOOKUP(H2116,'Species List'!A$2:J$202,5,0)</f>
        <v>Herbivore</v>
      </c>
      <c r="M2116" s="59">
        <v>18</v>
      </c>
      <c r="N2116" s="59">
        <v>1</v>
      </c>
      <c r="O2116" s="59"/>
      <c r="P2116" s="44">
        <f>VLOOKUP(H2116,'Species List'!A$2:J$202,6,0)</f>
        <v>2.512E-2</v>
      </c>
      <c r="Q2116" s="44">
        <f>VLOOKUP(H2116,'Species List'!A$2:J$202,7,0)</f>
        <v>2.96</v>
      </c>
      <c r="R2116" s="44">
        <f>VLOOKUP(H2116,'Species List'!A$2:J$202,8,0)</f>
        <v>-2.8241999999999998</v>
      </c>
      <c r="S2116" s="44">
        <f>VLOOKUP(H2116,'Species List'!A$2:J$202,9,0)</f>
        <v>2.2637999999999998</v>
      </c>
      <c r="T2116" s="44">
        <f t="shared" si="233"/>
        <v>130.5047293049154</v>
      </c>
      <c r="U2116" s="88">
        <f t="shared" si="231"/>
        <v>191.11109332634919</v>
      </c>
      <c r="V2116" s="91">
        <f t="shared" si="232"/>
        <v>191.11109332634919</v>
      </c>
    </row>
    <row r="2117" spans="1:22" ht="16">
      <c r="A2117" s="35">
        <v>2019</v>
      </c>
      <c r="B2117" s="36">
        <v>43542</v>
      </c>
      <c r="C2117" s="38" t="s">
        <v>443</v>
      </c>
      <c r="D2117" s="38" t="s">
        <v>367</v>
      </c>
      <c r="E2117" s="12">
        <v>3</v>
      </c>
      <c r="F2117" s="37">
        <v>0.62847222222222199</v>
      </c>
      <c r="G2117" s="12">
        <v>30</v>
      </c>
      <c r="H2117" s="12" t="s">
        <v>277</v>
      </c>
      <c r="I2117" s="38" t="str">
        <f>VLOOKUP(H2117,'Species List'!A$2:J$202,2,0)</f>
        <v>Queen Parrotfish</v>
      </c>
      <c r="J2117" s="38" t="str">
        <f>VLOOKUP(H2117,'Species List'!A$2:J$202,3,0)</f>
        <v>Scarus vetula</v>
      </c>
      <c r="K2117" s="38" t="str">
        <f>VLOOKUP(H2117,'Species List'!A$2:J$202,4,0)</f>
        <v>Scaridae</v>
      </c>
      <c r="L2117" s="38" t="str">
        <f>VLOOKUP(H2117,'Species List'!A$2:J$202,5,0)</f>
        <v>Herbivore</v>
      </c>
      <c r="M2117" s="59">
        <v>21</v>
      </c>
      <c r="N2117" s="59">
        <v>1</v>
      </c>
      <c r="O2117" s="59" t="s">
        <v>368</v>
      </c>
      <c r="P2117" s="44">
        <f>VLOOKUP(H2117,'Species List'!A$2:J$202,6,0)</f>
        <v>1.38E-2</v>
      </c>
      <c r="Q2117" s="44">
        <f>VLOOKUP(H2117,'Species List'!A$2:J$202,7,0)</f>
        <v>3.03</v>
      </c>
      <c r="R2117" s="44">
        <f>VLOOKUP(H2117,'Species List'!A$2:J$202,8,0)</f>
        <v>-5.0162000000000004</v>
      </c>
      <c r="S2117" s="44">
        <f>VLOOKUP(H2117,'Species List'!A$2:J$202,9,0)</f>
        <v>3.1109</v>
      </c>
      <c r="T2117" s="44">
        <f t="shared" si="233"/>
        <v>140.02434487876087</v>
      </c>
      <c r="U2117" s="88">
        <f t="shared" si="231"/>
        <v>161.43288343397762</v>
      </c>
      <c r="V2117" s="91">
        <f t="shared" si="232"/>
        <v>161.43288343397762</v>
      </c>
    </row>
    <row r="2118" spans="1:22" ht="16">
      <c r="A2118" s="35">
        <v>2019</v>
      </c>
      <c r="B2118" s="36">
        <v>43542</v>
      </c>
      <c r="C2118" s="38" t="s">
        <v>443</v>
      </c>
      <c r="D2118" s="38" t="s">
        <v>367</v>
      </c>
      <c r="E2118" s="12">
        <v>3</v>
      </c>
      <c r="F2118" s="37">
        <v>0.62847222222222199</v>
      </c>
      <c r="G2118" s="12">
        <v>30</v>
      </c>
      <c r="H2118" s="12" t="s">
        <v>277</v>
      </c>
      <c r="I2118" s="38" t="str">
        <f>VLOOKUP(H2118,'Species List'!A$2:J$202,2,0)</f>
        <v>Queen Parrotfish</v>
      </c>
      <c r="J2118" s="38" t="str">
        <f>VLOOKUP(H2118,'Species List'!A$2:J$202,3,0)</f>
        <v>Scarus vetula</v>
      </c>
      <c r="K2118" s="38" t="str">
        <f>VLOOKUP(H2118,'Species List'!A$2:J$202,4,0)</f>
        <v>Scaridae</v>
      </c>
      <c r="L2118" s="38" t="str">
        <f>VLOOKUP(H2118,'Species List'!A$2:J$202,5,0)</f>
        <v>Herbivore</v>
      </c>
      <c r="M2118" s="59">
        <v>28</v>
      </c>
      <c r="N2118" s="59">
        <v>1</v>
      </c>
      <c r="O2118" s="59" t="s">
        <v>368</v>
      </c>
      <c r="P2118" s="44">
        <f>VLOOKUP(H2118,'Species List'!A$2:J$202,6,0)</f>
        <v>1.38E-2</v>
      </c>
      <c r="Q2118" s="44">
        <f>VLOOKUP(H2118,'Species List'!A$2:J$202,7,0)</f>
        <v>3.03</v>
      </c>
      <c r="R2118" s="44">
        <f>VLOOKUP(H2118,'Species List'!A$2:J$202,8,0)</f>
        <v>-5.0162000000000004</v>
      </c>
      <c r="S2118" s="44">
        <f>VLOOKUP(H2118,'Species List'!A$2:J$202,9,0)</f>
        <v>3.1109</v>
      </c>
      <c r="T2118" s="44">
        <f t="shared" si="233"/>
        <v>334.7864878774447</v>
      </c>
      <c r="U2118" s="88">
        <f t="shared" si="231"/>
        <v>395.06078258407069</v>
      </c>
      <c r="V2118" s="91">
        <f t="shared" si="232"/>
        <v>395.06078258407069</v>
      </c>
    </row>
    <row r="2119" spans="1:22" ht="16">
      <c r="A2119" s="35">
        <v>2019</v>
      </c>
      <c r="B2119" s="36">
        <v>43542</v>
      </c>
      <c r="C2119" s="38" t="s">
        <v>443</v>
      </c>
      <c r="D2119" s="38" t="s">
        <v>367</v>
      </c>
      <c r="E2119" s="12">
        <v>3</v>
      </c>
      <c r="F2119" s="37">
        <v>0.62847222222222199</v>
      </c>
      <c r="G2119" s="12">
        <v>30</v>
      </c>
      <c r="H2119" s="12" t="s">
        <v>274</v>
      </c>
      <c r="I2119" s="38" t="str">
        <f>VLOOKUP(H2119,'Species List'!A$2:J$202,2,0)</f>
        <v>Princess Parrotfish</v>
      </c>
      <c r="J2119" s="38" t="str">
        <f>VLOOKUP(H2119,'Species List'!A$2:J$202,3,0)</f>
        <v>Scarus taeniopterus</v>
      </c>
      <c r="K2119" s="38" t="str">
        <f>VLOOKUP(H2119,'Species List'!A$2:J$202,4,0)</f>
        <v>Scaridae</v>
      </c>
      <c r="L2119" s="38" t="str">
        <f>VLOOKUP(H2119,'Species List'!A$2:J$202,5,0)</f>
        <v>Herbivore</v>
      </c>
      <c r="M2119" s="59">
        <v>21</v>
      </c>
      <c r="N2119" s="59">
        <v>1</v>
      </c>
      <c r="O2119" s="59" t="s">
        <v>369</v>
      </c>
      <c r="P2119" s="44">
        <f>VLOOKUP(H2119,'Species List'!A$2:J$202,6,0)</f>
        <v>3.3500000000000002E-2</v>
      </c>
      <c r="Q2119" s="44">
        <f>VLOOKUP(H2119,'Species List'!A$2:J$202,7,0)</f>
        <v>2.7086000000000001</v>
      </c>
      <c r="R2119" s="44">
        <f>VLOOKUP(H2119,'Species List'!A$2:J$202,8,0)</f>
        <v>-3.2256999999999998</v>
      </c>
      <c r="S2119" s="44">
        <f>VLOOKUP(H2119,'Species List'!A$2:J$202,9,0)</f>
        <v>2.3852000000000002</v>
      </c>
      <c r="T2119" s="44">
        <f t="shared" si="233"/>
        <v>127.76384956386568</v>
      </c>
      <c r="U2119" s="88">
        <f t="shared" si="231"/>
        <v>205.71097462173614</v>
      </c>
      <c r="V2119" s="91">
        <f t="shared" si="232"/>
        <v>205.71097462173614</v>
      </c>
    </row>
    <row r="2120" spans="1:22" ht="16">
      <c r="A2120" s="35">
        <v>2019</v>
      </c>
      <c r="B2120" s="36">
        <v>43542</v>
      </c>
      <c r="C2120" s="38" t="s">
        <v>443</v>
      </c>
      <c r="D2120" s="38" t="s">
        <v>367</v>
      </c>
      <c r="E2120" s="12">
        <v>3</v>
      </c>
      <c r="F2120" s="37">
        <v>0.62847222222222199</v>
      </c>
      <c r="G2120" s="12">
        <v>30</v>
      </c>
      <c r="H2120" s="12" t="s">
        <v>280</v>
      </c>
      <c r="I2120" s="38" t="str">
        <f>VLOOKUP(H2120,'Species List'!A$2:J$202,2,0)</f>
        <v>Redband Parrotfish</v>
      </c>
      <c r="J2120" s="38" t="str">
        <f>VLOOKUP(H2120,'Species List'!A$2:J$202,3,0)</f>
        <v>Sparisoma aurofrenatum</v>
      </c>
      <c r="K2120" s="38" t="str">
        <f>VLOOKUP(H2120,'Species List'!A$2:J$202,4,0)</f>
        <v>Scaridae</v>
      </c>
      <c r="L2120" s="38" t="str">
        <f>VLOOKUP(H2120,'Species List'!A$2:J$202,5,0)</f>
        <v>Herbivore</v>
      </c>
      <c r="M2120" s="59">
        <v>17</v>
      </c>
      <c r="N2120" s="59">
        <v>1</v>
      </c>
      <c r="O2120" s="59" t="s">
        <v>368</v>
      </c>
      <c r="P2120" s="44">
        <f>VLOOKUP(H2120,'Species List'!A$2:J$202,6,0)</f>
        <v>1.072E-2</v>
      </c>
      <c r="Q2120" s="44">
        <f>VLOOKUP(H2120,'Species List'!A$2:J$202,7,0)</f>
        <v>3.12</v>
      </c>
      <c r="R2120" s="44">
        <f>VLOOKUP(H2120,'Species List'!A$2:J$202,8,0)</f>
        <v>-4.0781000000000001</v>
      </c>
      <c r="S2120" s="44">
        <f>VLOOKUP(H2120,'Species List'!A$2:J$202,9,0)</f>
        <v>2.7437999999999998</v>
      </c>
      <c r="T2120" s="44">
        <f t="shared" si="233"/>
        <v>73.993815109948756</v>
      </c>
      <c r="U2120" s="88">
        <f t="shared" si="231"/>
        <v>110.10467275536061</v>
      </c>
      <c r="V2120" s="91">
        <f t="shared" si="232"/>
        <v>110.10467275536061</v>
      </c>
    </row>
    <row r="2121" spans="1:22" ht="16">
      <c r="A2121" s="35">
        <v>2019</v>
      </c>
      <c r="B2121" s="36">
        <v>43542</v>
      </c>
      <c r="C2121" s="38" t="s">
        <v>443</v>
      </c>
      <c r="D2121" s="38" t="s">
        <v>367</v>
      </c>
      <c r="E2121" s="12">
        <v>3</v>
      </c>
      <c r="F2121" s="37">
        <v>0.62847222222222199</v>
      </c>
      <c r="G2121" s="12">
        <v>30</v>
      </c>
      <c r="H2121" s="12" t="s">
        <v>274</v>
      </c>
      <c r="I2121" s="38" t="str">
        <f>VLOOKUP(H2121,'Species List'!A$2:J$202,2,0)</f>
        <v>Princess Parrotfish</v>
      </c>
      <c r="J2121" s="38" t="str">
        <f>VLOOKUP(H2121,'Species List'!A$2:J$202,3,0)</f>
        <v>Scarus taeniopterus</v>
      </c>
      <c r="K2121" s="38" t="str">
        <f>VLOOKUP(H2121,'Species List'!A$2:J$202,4,0)</f>
        <v>Scaridae</v>
      </c>
      <c r="L2121" s="38" t="str">
        <f>VLOOKUP(H2121,'Species List'!A$2:J$202,5,0)</f>
        <v>Herbivore</v>
      </c>
      <c r="M2121" s="59">
        <v>5</v>
      </c>
      <c r="N2121" s="59">
        <v>1</v>
      </c>
      <c r="O2121" s="59" t="s">
        <v>375</v>
      </c>
      <c r="P2121" s="44">
        <f>VLOOKUP(H2121,'Species List'!A$2:J$202,6,0)</f>
        <v>3.3500000000000002E-2</v>
      </c>
      <c r="Q2121" s="44">
        <f>VLOOKUP(H2121,'Species List'!A$2:J$202,7,0)</f>
        <v>2.7086000000000001</v>
      </c>
      <c r="R2121" s="44">
        <f>VLOOKUP(H2121,'Species List'!A$2:J$202,8,0)</f>
        <v>-3.2256999999999998</v>
      </c>
      <c r="S2121" s="44">
        <f>VLOOKUP(H2121,'Species List'!A$2:J$202,9,0)</f>
        <v>2.3852000000000002</v>
      </c>
      <c r="T2121" s="44">
        <f t="shared" si="233"/>
        <v>2.6198411586557824</v>
      </c>
      <c r="U2121" s="88">
        <f t="shared" si="231"/>
        <v>6.7093933568168316</v>
      </c>
      <c r="V2121" s="91">
        <f t="shared" si="232"/>
        <v>6.7093933568168316</v>
      </c>
    </row>
    <row r="2122" spans="1:22" ht="16">
      <c r="A2122" s="35">
        <v>2019</v>
      </c>
      <c r="B2122" s="36">
        <v>43542</v>
      </c>
      <c r="C2122" s="38" t="s">
        <v>443</v>
      </c>
      <c r="D2122" s="38" t="s">
        <v>367</v>
      </c>
      <c r="E2122" s="12">
        <v>3</v>
      </c>
      <c r="F2122" s="37">
        <v>0.62847222222222199</v>
      </c>
      <c r="G2122" s="12">
        <v>30</v>
      </c>
      <c r="H2122" s="12" t="s">
        <v>274</v>
      </c>
      <c r="I2122" s="38" t="str">
        <f>VLOOKUP(H2122,'Species List'!A$2:J$202,2,0)</f>
        <v>Princess Parrotfish</v>
      </c>
      <c r="J2122" s="38" t="str">
        <f>VLOOKUP(H2122,'Species List'!A$2:J$202,3,0)</f>
        <v>Scarus taeniopterus</v>
      </c>
      <c r="K2122" s="38" t="str">
        <f>VLOOKUP(H2122,'Species List'!A$2:J$202,4,0)</f>
        <v>Scaridae</v>
      </c>
      <c r="L2122" s="38" t="str">
        <f>VLOOKUP(H2122,'Species List'!A$2:J$202,5,0)</f>
        <v>Herbivore</v>
      </c>
      <c r="M2122" s="59">
        <v>4</v>
      </c>
      <c r="N2122" s="59">
        <v>1</v>
      </c>
      <c r="O2122" s="59" t="s">
        <v>375</v>
      </c>
      <c r="P2122" s="44">
        <f>VLOOKUP(H2122,'Species List'!A$2:J$202,6,0)</f>
        <v>3.3500000000000002E-2</v>
      </c>
      <c r="Q2122" s="44">
        <f>VLOOKUP(H2122,'Species List'!A$2:J$202,7,0)</f>
        <v>2.7086000000000001</v>
      </c>
      <c r="R2122" s="44">
        <f>VLOOKUP(H2122,'Species List'!A$2:J$202,8,0)</f>
        <v>-3.2256999999999998</v>
      </c>
      <c r="S2122" s="44">
        <f>VLOOKUP(H2122,'Species List'!A$2:J$202,9,0)</f>
        <v>2.3852000000000002</v>
      </c>
      <c r="T2122" s="44">
        <f t="shared" si="233"/>
        <v>1.4314774122851688</v>
      </c>
      <c r="U2122" s="88">
        <f t="shared" si="231"/>
        <v>3.9403381302253098</v>
      </c>
      <c r="V2122" s="91">
        <f t="shared" si="232"/>
        <v>3.9403381302253098</v>
      </c>
    </row>
    <row r="2123" spans="1:22" ht="16">
      <c r="A2123" s="35">
        <v>2019</v>
      </c>
      <c r="B2123" s="36">
        <v>43542</v>
      </c>
      <c r="C2123" s="38" t="s">
        <v>443</v>
      </c>
      <c r="D2123" s="38" t="s">
        <v>367</v>
      </c>
      <c r="E2123" s="12">
        <v>3</v>
      </c>
      <c r="F2123" s="37">
        <v>0.62847222222222199</v>
      </c>
      <c r="G2123" s="12">
        <v>30</v>
      </c>
      <c r="H2123" s="12" t="s">
        <v>277</v>
      </c>
      <c r="I2123" s="38" t="str">
        <f>VLOOKUP(H2123,'Species List'!A$2:J$202,2,0)</f>
        <v>Queen Parrotfish</v>
      </c>
      <c r="J2123" s="38" t="str">
        <f>VLOOKUP(H2123,'Species List'!A$2:J$202,3,0)</f>
        <v>Scarus vetula</v>
      </c>
      <c r="K2123" s="38" t="str">
        <f>VLOOKUP(H2123,'Species List'!A$2:J$202,4,0)</f>
        <v>Scaridae</v>
      </c>
      <c r="L2123" s="38" t="str">
        <f>VLOOKUP(H2123,'Species List'!A$2:J$202,5,0)</f>
        <v>Herbivore</v>
      </c>
      <c r="M2123" s="59">
        <v>32</v>
      </c>
      <c r="N2123" s="59">
        <v>1</v>
      </c>
      <c r="O2123" s="59" t="s">
        <v>369</v>
      </c>
      <c r="P2123" s="44">
        <f>VLOOKUP(H2123,'Species List'!A$2:J$202,6,0)</f>
        <v>1.38E-2</v>
      </c>
      <c r="Q2123" s="44">
        <f>VLOOKUP(H2123,'Species List'!A$2:J$202,7,0)</f>
        <v>3.03</v>
      </c>
      <c r="R2123" s="44">
        <f>VLOOKUP(H2123,'Species List'!A$2:J$202,8,0)</f>
        <v>-5.0162000000000004</v>
      </c>
      <c r="S2123" s="44">
        <f>VLOOKUP(H2123,'Species List'!A$2:J$202,9,0)</f>
        <v>3.1109</v>
      </c>
      <c r="T2123" s="44">
        <f t="shared" si="233"/>
        <v>501.74553995792371</v>
      </c>
      <c r="U2123" s="88">
        <f t="shared" si="231"/>
        <v>598.50952660385963</v>
      </c>
      <c r="V2123" s="91">
        <f t="shared" si="232"/>
        <v>598.50952660385963</v>
      </c>
    </row>
    <row r="2124" spans="1:22" ht="16">
      <c r="A2124" s="35">
        <v>2019</v>
      </c>
      <c r="B2124" s="36">
        <v>43542</v>
      </c>
      <c r="C2124" s="38" t="s">
        <v>443</v>
      </c>
      <c r="D2124" s="38" t="s">
        <v>367</v>
      </c>
      <c r="E2124" s="12">
        <v>3</v>
      </c>
      <c r="F2124" s="37">
        <v>0.62847222222222199</v>
      </c>
      <c r="G2124" s="12">
        <v>30</v>
      </c>
      <c r="H2124" s="12" t="s">
        <v>302</v>
      </c>
      <c r="I2124" s="38" t="str">
        <f>VLOOKUP(H2124,'Species List'!A$2:J$202,2,0)</f>
        <v>Stoplight Parrotfish</v>
      </c>
      <c r="J2124" s="38" t="str">
        <f>VLOOKUP(H2124,'Species List'!A$2:J$202,3,0)</f>
        <v>Sparisoma viride</v>
      </c>
      <c r="K2124" s="38" t="str">
        <f>VLOOKUP(H2124,'Species List'!A$2:J$202,4,0)</f>
        <v>Scaridae</v>
      </c>
      <c r="L2124" s="38" t="str">
        <f>VLOOKUP(H2124,'Species List'!A$2:J$202,5,0)</f>
        <v>Herbivore</v>
      </c>
      <c r="M2124" s="59">
        <v>21</v>
      </c>
      <c r="N2124" s="59">
        <v>1</v>
      </c>
      <c r="O2124" s="59" t="s">
        <v>368</v>
      </c>
      <c r="P2124" s="44">
        <f>VLOOKUP(H2124,'Species List'!A$2:J$202,6,0)</f>
        <v>1.38E-2</v>
      </c>
      <c r="Q2124" s="44">
        <f>VLOOKUP(H2124,'Species List'!A$2:J$202,7,0)</f>
        <v>3.04</v>
      </c>
      <c r="R2124" s="44">
        <f>VLOOKUP(H2124,'Species List'!A$2:J$202,8,0)</f>
        <v>-4.4317000000000002</v>
      </c>
      <c r="S2124" s="44">
        <f>VLOOKUP(H2124,'Species List'!A$2:J$202,9,0)</f>
        <v>2.9051</v>
      </c>
      <c r="T2124" s="44">
        <f t="shared" si="233"/>
        <v>144.35297620307892</v>
      </c>
      <c r="U2124" s="88">
        <f t="shared" si="231"/>
        <v>206.33802681991546</v>
      </c>
      <c r="V2124" s="91">
        <f t="shared" si="232"/>
        <v>206.33802681991546</v>
      </c>
    </row>
    <row r="2125" spans="1:22" ht="16">
      <c r="A2125" s="35">
        <v>2019</v>
      </c>
      <c r="B2125" s="36">
        <v>43542</v>
      </c>
      <c r="C2125" s="38" t="s">
        <v>443</v>
      </c>
      <c r="D2125" s="38" t="s">
        <v>367</v>
      </c>
      <c r="E2125" s="12">
        <v>3</v>
      </c>
      <c r="F2125" s="37">
        <v>0.62847222222222199</v>
      </c>
      <c r="G2125" s="12">
        <v>30</v>
      </c>
      <c r="H2125" s="12" t="s">
        <v>280</v>
      </c>
      <c r="I2125" s="38" t="str">
        <f>VLOOKUP(H2125,'Species List'!A$2:J$202,2,0)</f>
        <v>Redband Parrotfish</v>
      </c>
      <c r="J2125" s="38" t="str">
        <f>VLOOKUP(H2125,'Species List'!A$2:J$202,3,0)</f>
        <v>Sparisoma aurofrenatum</v>
      </c>
      <c r="K2125" s="38" t="str">
        <f>VLOOKUP(H2125,'Species List'!A$2:J$202,4,0)</f>
        <v>Scaridae</v>
      </c>
      <c r="L2125" s="38" t="str">
        <f>VLOOKUP(H2125,'Species List'!A$2:J$202,5,0)</f>
        <v>Herbivore</v>
      </c>
      <c r="M2125" s="59">
        <v>6</v>
      </c>
      <c r="N2125" s="59">
        <v>1</v>
      </c>
      <c r="O2125" s="59" t="s">
        <v>375</v>
      </c>
      <c r="P2125" s="44">
        <f>VLOOKUP(H2125,'Species List'!A$2:J$202,6,0)</f>
        <v>1.072E-2</v>
      </c>
      <c r="Q2125" s="44">
        <f>VLOOKUP(H2125,'Species List'!A$2:J$202,7,0)</f>
        <v>3.12</v>
      </c>
      <c r="R2125" s="44">
        <f>VLOOKUP(H2125,'Species List'!A$2:J$202,8,0)</f>
        <v>-4.0781000000000001</v>
      </c>
      <c r="S2125" s="44">
        <f>VLOOKUP(H2125,'Species List'!A$2:J$202,9,0)</f>
        <v>2.7437999999999998</v>
      </c>
      <c r="T2125" s="44">
        <f t="shared" si="233"/>
        <v>2.8709569913443227</v>
      </c>
      <c r="U2125" s="88">
        <f t="shared" si="231"/>
        <v>6.3210816589716359</v>
      </c>
      <c r="V2125" s="91">
        <f t="shared" si="232"/>
        <v>6.3210816589716359</v>
      </c>
    </row>
    <row r="2126" spans="1:22" ht="16">
      <c r="A2126" s="35">
        <v>2019</v>
      </c>
      <c r="B2126" s="36">
        <v>43542</v>
      </c>
      <c r="C2126" s="38" t="s">
        <v>443</v>
      </c>
      <c r="D2126" s="38" t="s">
        <v>367</v>
      </c>
      <c r="E2126" s="12">
        <v>3</v>
      </c>
      <c r="F2126" s="37">
        <v>0.62847222222222199</v>
      </c>
      <c r="G2126" s="12">
        <v>30</v>
      </c>
      <c r="H2126" s="12" t="s">
        <v>378</v>
      </c>
      <c r="I2126" s="38" t="str">
        <f>VLOOKUP(H2126,'Species List'!A$2:J$202,2,0)</f>
        <v>Orangespotted Filefish</v>
      </c>
      <c r="J2126" s="38" t="str">
        <f>VLOOKUP(H2126,'Species List'!A$2:J$202,3,0)</f>
        <v>Cantherhines pullus</v>
      </c>
      <c r="K2126" s="38" t="str">
        <f>VLOOKUP(H2126,'Species List'!A$2:J$202,4,0)</f>
        <v>Monacanthidae</v>
      </c>
      <c r="L2126" s="38" t="str">
        <f>VLOOKUP(H2126,'Species List'!A$2:J$202,5,0)</f>
        <v>Omnivore</v>
      </c>
      <c r="M2126" s="59">
        <v>15</v>
      </c>
      <c r="N2126" s="59">
        <v>2</v>
      </c>
      <c r="O2126" s="59"/>
      <c r="P2126" s="44">
        <f>VLOOKUP(H2126,'Species List'!A$2:J$202,6,0)</f>
        <v>2.291E-2</v>
      </c>
      <c r="Q2126" s="44">
        <f>VLOOKUP(H2126,'Species List'!A$2:J$202,7,0)</f>
        <v>2.87</v>
      </c>
      <c r="R2126" s="44" t="str">
        <f>VLOOKUP(H2126,'Species List'!A$2:J$202,8,0)</f>
        <v>NA</v>
      </c>
      <c r="S2126" s="44" t="str">
        <f>VLOOKUP(H2126,'Species List'!A$2:J$202,9,0)</f>
        <v>NA</v>
      </c>
      <c r="T2126" s="44">
        <f t="shared" si="233"/>
        <v>54.375968168422517</v>
      </c>
      <c r="U2126" s="87" t="s">
        <v>450</v>
      </c>
      <c r="V2126" s="91">
        <f t="shared" ref="V2126:V2134" si="234">N2126*T2126</f>
        <v>108.75193633684503</v>
      </c>
    </row>
    <row r="2127" spans="1:22" ht="16">
      <c r="A2127" s="35">
        <v>2019</v>
      </c>
      <c r="B2127" s="36">
        <v>43542</v>
      </c>
      <c r="C2127" s="38" t="s">
        <v>443</v>
      </c>
      <c r="D2127" s="38" t="s">
        <v>367</v>
      </c>
      <c r="E2127" s="12">
        <v>3</v>
      </c>
      <c r="F2127" s="37">
        <v>0.62847222222222199</v>
      </c>
      <c r="G2127" s="12">
        <v>30</v>
      </c>
      <c r="H2127" s="12" t="s">
        <v>247</v>
      </c>
      <c r="I2127" s="38" t="str">
        <f>VLOOKUP(H2127,'Species List'!A$2:J$202,2,0)</f>
        <v>Creole Wrasse</v>
      </c>
      <c r="J2127" s="38" t="str">
        <f>VLOOKUP(H2127,'Species List'!A$2:J$202,3,0)</f>
        <v>Clepticus parrae</v>
      </c>
      <c r="K2127" s="38" t="str">
        <f>VLOOKUP(H2127,'Species List'!A$2:J$202,4,0)</f>
        <v>Labridae</v>
      </c>
      <c r="L2127" s="38" t="str">
        <f>VLOOKUP(H2127,'Species List'!A$2:J$202,5,0)</f>
        <v>Planktivore</v>
      </c>
      <c r="M2127" s="59">
        <v>21</v>
      </c>
      <c r="N2127" s="59">
        <v>1</v>
      </c>
      <c r="O2127" s="59"/>
      <c r="P2127" s="44">
        <f>VLOOKUP(H2127,'Species List'!A$2:J$202,6,0)</f>
        <v>9.5499999999999995E-3</v>
      </c>
      <c r="Q2127" s="44">
        <f>VLOOKUP(H2127,'Species List'!A$2:J$202,7,0)</f>
        <v>3.05</v>
      </c>
      <c r="R2127" s="44" t="str">
        <f>VLOOKUP(H2127,'Species List'!A$2:J$202,8,0)</f>
        <v>NA</v>
      </c>
      <c r="S2127" s="44" t="str">
        <f>VLOOKUP(H2127,'Species List'!A$2:J$202,9,0)</f>
        <v>NA</v>
      </c>
      <c r="T2127" s="44">
        <f t="shared" si="233"/>
        <v>102.98458435446007</v>
      </c>
      <c r="U2127" s="87" t="s">
        <v>450</v>
      </c>
      <c r="V2127" s="91">
        <f t="shared" si="234"/>
        <v>102.98458435446007</v>
      </c>
    </row>
    <row r="2128" spans="1:22" ht="16">
      <c r="A2128" s="35">
        <v>2019</v>
      </c>
      <c r="B2128" s="36">
        <v>43542</v>
      </c>
      <c r="C2128" s="38" t="s">
        <v>443</v>
      </c>
      <c r="D2128" s="38" t="s">
        <v>367</v>
      </c>
      <c r="E2128" s="12">
        <v>3</v>
      </c>
      <c r="F2128" s="37">
        <v>0.62847222222222221</v>
      </c>
      <c r="G2128" s="12">
        <v>30</v>
      </c>
      <c r="H2128" s="12" t="s">
        <v>312</v>
      </c>
      <c r="I2128" s="38" t="str">
        <f>VLOOKUP(H2128,'Species List'!A$2:J$202,2,0)</f>
        <v>Yellowtail parrotfish</v>
      </c>
      <c r="J2128" s="38" t="str">
        <f>VLOOKUP(H2128,'Species List'!A$2:J$202,3,0)</f>
        <v>Sparsisoma rubiprinne</v>
      </c>
      <c r="K2128" s="38" t="str">
        <f>VLOOKUP(H2128,'Species List'!A$2:J$202,4,0)</f>
        <v>Scaridae</v>
      </c>
      <c r="L2128" s="38" t="str">
        <f>VLOOKUP(H2128,'Species List'!A$2:J$202,5,0)</f>
        <v>Scaridae</v>
      </c>
      <c r="M2128" s="59">
        <v>29</v>
      </c>
      <c r="N2128" s="59">
        <v>1</v>
      </c>
      <c r="O2128" s="59" t="s">
        <v>369</v>
      </c>
      <c r="P2128" s="44">
        <f>VLOOKUP(H2128,'Species List'!A$2:J$202,6,0)</f>
        <v>8.9099999999999995E-3</v>
      </c>
      <c r="Q2128" s="44">
        <f>VLOOKUP(H2128,'Species List'!A$2:J$202,7,0)</f>
        <v>3.04</v>
      </c>
      <c r="R2128" s="44">
        <f>VLOOKUP(H2128,'Species List'!A$2:J$202,8,0)</f>
        <v>-4.8700999999999999</v>
      </c>
      <c r="S2128" s="44">
        <f>VLOOKUP(H2128,'Species List'!A$2:J$202,9,0)</f>
        <v>3.0640999999999998</v>
      </c>
      <c r="T2128" s="44">
        <f t="shared" si="233"/>
        <v>248.63806521043975</v>
      </c>
      <c r="U2128" s="87" t="s">
        <v>450</v>
      </c>
      <c r="V2128" s="91">
        <f t="shared" si="234"/>
        <v>248.63806521043975</v>
      </c>
    </row>
    <row r="2129" spans="1:22" ht="16">
      <c r="A2129" s="35">
        <v>2019</v>
      </c>
      <c r="B2129" s="36">
        <v>43542</v>
      </c>
      <c r="C2129" s="38" t="s">
        <v>443</v>
      </c>
      <c r="D2129" s="38" t="s">
        <v>367</v>
      </c>
      <c r="E2129" s="12">
        <v>4</v>
      </c>
      <c r="F2129" s="37">
        <v>0.59375</v>
      </c>
      <c r="G2129" s="12">
        <v>29</v>
      </c>
      <c r="H2129" s="12" t="s">
        <v>253</v>
      </c>
      <c r="I2129" s="38" t="str">
        <f>VLOOKUP(H2129,'Species List'!A$2:J$202,2,0)</f>
        <v>French Grunt</v>
      </c>
      <c r="J2129" s="38" t="str">
        <f>VLOOKUP(H2129,'Species List'!A$2:J$202,3,0)</f>
        <v>Haemulon flavolineatum</v>
      </c>
      <c r="K2129" s="38" t="str">
        <f>VLOOKUP(H2129,'Species List'!A$2:J$202,4,0)</f>
        <v>Haemulidae</v>
      </c>
      <c r="L2129" s="38" t="str">
        <f>VLOOKUP(H2129,'Species List'!A$2:J$202,5,0)</f>
        <v>Carnivore</v>
      </c>
      <c r="M2129" s="59">
        <v>19</v>
      </c>
      <c r="N2129" s="59">
        <v>1</v>
      </c>
      <c r="O2129" s="59"/>
      <c r="P2129" s="44">
        <f>VLOOKUP(H2129,'Species List'!A$2:J$202,6,0)</f>
        <v>1.349E-2</v>
      </c>
      <c r="Q2129" s="44">
        <f>VLOOKUP(H2129,'Species List'!A$2:J$202,7,0)</f>
        <v>3</v>
      </c>
      <c r="R2129" s="44" t="str">
        <f>VLOOKUP(H2129,'Species List'!A$2:J$202,8,0)</f>
        <v>NA</v>
      </c>
      <c r="S2129" s="44" t="str">
        <f>VLOOKUP(H2129,'Species List'!A$2:J$202,9,0)</f>
        <v>NA</v>
      </c>
      <c r="T2129" s="44">
        <f t="shared" si="233"/>
        <v>92.527910000000006</v>
      </c>
      <c r="U2129" s="87" t="s">
        <v>450</v>
      </c>
      <c r="V2129" s="91">
        <f t="shared" si="234"/>
        <v>92.527910000000006</v>
      </c>
    </row>
    <row r="2130" spans="1:22" ht="16">
      <c r="A2130" s="35">
        <v>2019</v>
      </c>
      <c r="B2130" s="36">
        <v>43542</v>
      </c>
      <c r="C2130" s="38" t="s">
        <v>443</v>
      </c>
      <c r="D2130" s="38" t="s">
        <v>367</v>
      </c>
      <c r="E2130" s="12">
        <v>4</v>
      </c>
      <c r="F2130" s="37">
        <v>0.59375</v>
      </c>
      <c r="G2130" s="12">
        <v>29</v>
      </c>
      <c r="H2130" s="12" t="s">
        <v>227</v>
      </c>
      <c r="I2130" s="38" t="str">
        <f>VLOOKUP(H2130,'Species List'!A$2:J$202,2,0)</f>
        <v>Hamlet spp.</v>
      </c>
      <c r="J2130" s="38" t="str">
        <f>VLOOKUP(H2130,'Species List'!A$2:J$202,3,0)</f>
        <v>Hypoplectrus puella</v>
      </c>
      <c r="K2130" s="38" t="str">
        <f>VLOOKUP(H2130,'Species List'!A$2:J$202,4,0)</f>
        <v>Serranidae</v>
      </c>
      <c r="L2130" s="38" t="str">
        <f>VLOOKUP(H2130,'Species List'!A$2:J$202,5,0)</f>
        <v>Carnivore</v>
      </c>
      <c r="M2130" s="59">
        <v>12</v>
      </c>
      <c r="N2130" s="59">
        <v>1</v>
      </c>
      <c r="O2130" s="59"/>
      <c r="P2130" s="44">
        <f>VLOOKUP(H2130,'Species List'!A$2:J$202,6,0)</f>
        <v>1.7780000000000001E-2</v>
      </c>
      <c r="Q2130" s="44">
        <f>VLOOKUP(H2130,'Species List'!A$2:J$202,7,0)</f>
        <v>3.03</v>
      </c>
      <c r="R2130" s="44" t="str">
        <f>VLOOKUP(H2130,'Species List'!A$2:J$202,8,0)</f>
        <v>NA</v>
      </c>
      <c r="S2130" s="44" t="str">
        <f>VLOOKUP(H2130,'Species List'!A$2:J$202,9,0)</f>
        <v>NA</v>
      </c>
      <c r="T2130" s="44">
        <f t="shared" si="233"/>
        <v>33.101748308010208</v>
      </c>
      <c r="U2130" s="87" t="s">
        <v>450</v>
      </c>
      <c r="V2130" s="91">
        <f t="shared" si="234"/>
        <v>33.101748308010208</v>
      </c>
    </row>
    <row r="2131" spans="1:22" ht="16">
      <c r="A2131" s="35">
        <v>2019</v>
      </c>
      <c r="B2131" s="36">
        <v>43542</v>
      </c>
      <c r="C2131" s="38" t="s">
        <v>443</v>
      </c>
      <c r="D2131" s="38" t="s">
        <v>367</v>
      </c>
      <c r="E2131" s="12">
        <v>4</v>
      </c>
      <c r="F2131" s="37">
        <v>0.59375</v>
      </c>
      <c r="G2131" s="12">
        <v>29</v>
      </c>
      <c r="H2131" s="12" t="s">
        <v>310</v>
      </c>
      <c r="I2131" s="38" t="str">
        <f>VLOOKUP(H2131,'Species List'!A$2:J$202,2,0)</f>
        <v>Yellowhead Wrasse</v>
      </c>
      <c r="J2131" s="38" t="str">
        <f>VLOOKUP(H2131,'Species List'!A$2:J$202,3,0)</f>
        <v>Halichoeres garnoti</v>
      </c>
      <c r="K2131" s="38" t="str">
        <f>VLOOKUP(H2131,'Species List'!A$2:J$202,4,0)</f>
        <v>Labridae</v>
      </c>
      <c r="L2131" s="38" t="str">
        <f>VLOOKUP(H2131,'Species List'!A$2:J$202,5,0)</f>
        <v>Carnivore</v>
      </c>
      <c r="M2131" s="59">
        <v>8</v>
      </c>
      <c r="N2131" s="59">
        <v>1</v>
      </c>
      <c r="O2131" s="59"/>
      <c r="P2131" s="44">
        <f>VLOOKUP(H2131,'Species List'!A$2:J$202,6,0)</f>
        <v>0.01</v>
      </c>
      <c r="Q2131" s="44">
        <f>VLOOKUP(H2131,'Species List'!A$2:J$202,7,0)</f>
        <v>3.13</v>
      </c>
      <c r="R2131" s="44" t="str">
        <f>VLOOKUP(H2131,'Species List'!A$2:J$202,8,0)</f>
        <v>NA</v>
      </c>
      <c r="S2131" s="44" t="str">
        <f>VLOOKUP(H2131,'Species List'!A$2:J$202,9,0)</f>
        <v>NA</v>
      </c>
      <c r="T2131" s="44">
        <f t="shared" si="233"/>
        <v>6.7092142277548126</v>
      </c>
      <c r="U2131" s="87" t="s">
        <v>450</v>
      </c>
      <c r="V2131" s="91">
        <f t="shared" si="234"/>
        <v>6.7092142277548126</v>
      </c>
    </row>
    <row r="2132" spans="1:22" ht="16">
      <c r="A2132" s="35">
        <v>2019</v>
      </c>
      <c r="B2132" s="36">
        <v>43542</v>
      </c>
      <c r="C2132" s="38" t="s">
        <v>443</v>
      </c>
      <c r="D2132" s="38" t="s">
        <v>367</v>
      </c>
      <c r="E2132" s="12">
        <v>4</v>
      </c>
      <c r="F2132" s="37">
        <v>0.59375</v>
      </c>
      <c r="G2132" s="12">
        <v>29</v>
      </c>
      <c r="H2132" s="12" t="s">
        <v>310</v>
      </c>
      <c r="I2132" s="38" t="str">
        <f>VLOOKUP(H2132,'Species List'!A$2:J$202,2,0)</f>
        <v>Yellowhead Wrasse</v>
      </c>
      <c r="J2132" s="38" t="str">
        <f>VLOOKUP(H2132,'Species List'!A$2:J$202,3,0)</f>
        <v>Halichoeres garnoti</v>
      </c>
      <c r="K2132" s="38" t="str">
        <f>VLOOKUP(H2132,'Species List'!A$2:J$202,4,0)</f>
        <v>Labridae</v>
      </c>
      <c r="L2132" s="38" t="str">
        <f>VLOOKUP(H2132,'Species List'!A$2:J$202,5,0)</f>
        <v>Carnivore</v>
      </c>
      <c r="M2132" s="59">
        <v>18</v>
      </c>
      <c r="N2132" s="59">
        <v>1</v>
      </c>
      <c r="O2132" s="59"/>
      <c r="P2132" s="44">
        <f>VLOOKUP(H2132,'Species List'!A$2:J$202,6,0)</f>
        <v>0.01</v>
      </c>
      <c r="Q2132" s="44">
        <f>VLOOKUP(H2132,'Species List'!A$2:J$202,7,0)</f>
        <v>3.13</v>
      </c>
      <c r="R2132" s="44" t="str">
        <f>VLOOKUP(H2132,'Species List'!A$2:J$202,8,0)</f>
        <v>NA</v>
      </c>
      <c r="S2132" s="44" t="str">
        <f>VLOOKUP(H2132,'Species List'!A$2:J$202,9,0)</f>
        <v>NA</v>
      </c>
      <c r="T2132" s="44">
        <f t="shared" si="233"/>
        <v>84.918622557127222</v>
      </c>
      <c r="U2132" s="87" t="s">
        <v>450</v>
      </c>
      <c r="V2132" s="91">
        <f t="shared" si="234"/>
        <v>84.918622557127222</v>
      </c>
    </row>
    <row r="2133" spans="1:22" ht="16">
      <c r="A2133" s="35">
        <v>2019</v>
      </c>
      <c r="B2133" s="36">
        <v>43542</v>
      </c>
      <c r="C2133" s="38" t="s">
        <v>443</v>
      </c>
      <c r="D2133" s="38" t="s">
        <v>367</v>
      </c>
      <c r="E2133" s="12">
        <v>4</v>
      </c>
      <c r="F2133" s="37">
        <v>0.59375</v>
      </c>
      <c r="G2133" s="12">
        <v>29</v>
      </c>
      <c r="H2133" s="12" t="s">
        <v>256</v>
      </c>
      <c r="I2133" s="38" t="str">
        <f>VLOOKUP(H2133,'Species List'!A$2:J$202,2,0)</f>
        <v>Graysby</v>
      </c>
      <c r="J2133" s="38" t="str">
        <f>VLOOKUP(H2133,'Species List'!A$2:J$202,3,0)</f>
        <v>Cephalopholis cruentata</v>
      </c>
      <c r="K2133" s="38" t="str">
        <f>VLOOKUP(H2133,'Species List'!A$2:J$202,4,0)</f>
        <v>Serranidae</v>
      </c>
      <c r="L2133" s="38" t="str">
        <f>VLOOKUP(H2133,'Species List'!A$2:J$202,5,0)</f>
        <v>Carnivore</v>
      </c>
      <c r="M2133" s="59">
        <v>12</v>
      </c>
      <c r="N2133" s="59">
        <v>1</v>
      </c>
      <c r="O2133" s="59"/>
      <c r="P2133" s="44">
        <f>VLOOKUP(H2133,'Species List'!A$2:J$202,6,0)</f>
        <v>1.1220000000000001E-2</v>
      </c>
      <c r="Q2133" s="44">
        <f>VLOOKUP(H2133,'Species List'!A$2:J$202,7,0)</f>
        <v>3.07</v>
      </c>
      <c r="R2133" s="44" t="str">
        <f>VLOOKUP(H2133,'Species List'!A$2:J$202,8,0)</f>
        <v>NA</v>
      </c>
      <c r="S2133" s="44" t="str">
        <f>VLOOKUP(H2133,'Species List'!A$2:J$202,9,0)</f>
        <v>NA</v>
      </c>
      <c r="T2133" s="44">
        <f t="shared" si="233"/>
        <v>23.071683335720802</v>
      </c>
      <c r="U2133" s="87" t="s">
        <v>450</v>
      </c>
      <c r="V2133" s="91">
        <f t="shared" si="234"/>
        <v>23.071683335720802</v>
      </c>
    </row>
    <row r="2134" spans="1:22" ht="16">
      <c r="A2134" s="35">
        <v>2019</v>
      </c>
      <c r="B2134" s="36">
        <v>43542</v>
      </c>
      <c r="C2134" s="38" t="s">
        <v>443</v>
      </c>
      <c r="D2134" s="38" t="s">
        <v>367</v>
      </c>
      <c r="E2134" s="12">
        <v>4</v>
      </c>
      <c r="F2134" s="37">
        <v>0.59375</v>
      </c>
      <c r="G2134" s="12">
        <v>29</v>
      </c>
      <c r="H2134" s="12" t="s">
        <v>373</v>
      </c>
      <c r="I2134" s="38" t="str">
        <f>VLOOKUP(H2134,'Species List'!A$2:J$202,2,0)</f>
        <v>Goatfish</v>
      </c>
      <c r="J2134" s="38" t="str">
        <f>VLOOKUP(H2134,'Species List'!A$2:J$202,3,0)</f>
        <v>Mulloidichthys martinicus</v>
      </c>
      <c r="K2134" s="38" t="str">
        <f>VLOOKUP(H2134,'Species List'!A$2:J$202,4,0)</f>
        <v>Mullidae</v>
      </c>
      <c r="L2134" s="38" t="str">
        <f>VLOOKUP(H2134,'Species List'!A$2:J$202,5,0)</f>
        <v>Carnivore</v>
      </c>
      <c r="M2134" s="59">
        <v>13</v>
      </c>
      <c r="N2134" s="59">
        <v>1</v>
      </c>
      <c r="O2134" s="59"/>
      <c r="P2134" s="44">
        <f>VLOOKUP(H2134,'Species List'!A$2:J$202,6,0)</f>
        <v>9.7699999999999992E-3</v>
      </c>
      <c r="Q2134" s="44">
        <f>VLOOKUP(H2134,'Species List'!A$2:J$202,7,0)</f>
        <v>3.12</v>
      </c>
      <c r="R2134" s="44" t="str">
        <f>VLOOKUP(H2134,'Species List'!A$2:J$202,8,0)</f>
        <v>NA</v>
      </c>
      <c r="S2134" s="44" t="str">
        <f>VLOOKUP(H2134,'Species List'!A$2:J$202,9,0)</f>
        <v>NA</v>
      </c>
      <c r="T2134" s="44">
        <f t="shared" si="233"/>
        <v>29.201006631237458</v>
      </c>
      <c r="U2134" s="87" t="s">
        <v>450</v>
      </c>
      <c r="V2134" s="91">
        <f t="shared" si="234"/>
        <v>29.201006631237458</v>
      </c>
    </row>
    <row r="2135" spans="1:22" ht="16">
      <c r="A2135" s="35">
        <v>2019</v>
      </c>
      <c r="B2135" s="36">
        <v>43542</v>
      </c>
      <c r="C2135" s="38" t="s">
        <v>443</v>
      </c>
      <c r="D2135" s="38" t="s">
        <v>367</v>
      </c>
      <c r="E2135" s="12">
        <v>4</v>
      </c>
      <c r="F2135" s="37">
        <v>0.59375</v>
      </c>
      <c r="G2135" s="12">
        <v>29</v>
      </c>
      <c r="H2135" s="12" t="s">
        <v>277</v>
      </c>
      <c r="I2135" s="38" t="str">
        <f>VLOOKUP(H2135,'Species List'!A$2:J$202,2,0)</f>
        <v>Queen Parrotfish</v>
      </c>
      <c r="J2135" s="38" t="str">
        <f>VLOOKUP(H2135,'Species List'!A$2:J$202,3,0)</f>
        <v>Scarus vetula</v>
      </c>
      <c r="K2135" s="38" t="str">
        <f>VLOOKUP(H2135,'Species List'!A$2:J$202,4,0)</f>
        <v>Scaridae</v>
      </c>
      <c r="L2135" s="38" t="str">
        <f>VLOOKUP(H2135,'Species List'!A$2:J$202,5,0)</f>
        <v>Herbivore</v>
      </c>
      <c r="M2135" s="59">
        <v>35</v>
      </c>
      <c r="N2135" s="59">
        <v>1</v>
      </c>
      <c r="O2135" s="59" t="s">
        <v>369</v>
      </c>
      <c r="P2135" s="44">
        <f>VLOOKUP(H2135,'Species List'!A$2:J$202,6,0)</f>
        <v>1.38E-2</v>
      </c>
      <c r="Q2135" s="44">
        <f>VLOOKUP(H2135,'Species List'!A$2:J$202,7,0)</f>
        <v>3.03</v>
      </c>
      <c r="R2135" s="44">
        <f>VLOOKUP(H2135,'Species List'!A$2:J$202,8,0)</f>
        <v>-5.0162000000000004</v>
      </c>
      <c r="S2135" s="44">
        <f>VLOOKUP(H2135,'Species List'!A$2:J$202,9,0)</f>
        <v>3.1109</v>
      </c>
      <c r="T2135" s="44">
        <f t="shared" si="233"/>
        <v>658.27181550210435</v>
      </c>
      <c r="U2135" s="88">
        <f t="shared" ref="U2135:U2142" si="235">10^(R2135+(S2135*LOG(M2135*10)))</f>
        <v>790.93588337793562</v>
      </c>
      <c r="V2135" s="91">
        <f t="shared" ref="V2135:V2142" si="236">N2135*U2135</f>
        <v>790.93588337793562</v>
      </c>
    </row>
    <row r="2136" spans="1:22" ht="16">
      <c r="A2136" s="35">
        <v>2019</v>
      </c>
      <c r="B2136" s="36">
        <v>43542</v>
      </c>
      <c r="C2136" s="38" t="s">
        <v>443</v>
      </c>
      <c r="D2136" s="38" t="s">
        <v>367</v>
      </c>
      <c r="E2136" s="12">
        <v>4</v>
      </c>
      <c r="F2136" s="37">
        <v>0.59375</v>
      </c>
      <c r="G2136" s="12">
        <v>29</v>
      </c>
      <c r="H2136" s="12" t="s">
        <v>302</v>
      </c>
      <c r="I2136" s="38" t="str">
        <f>VLOOKUP(H2136,'Species List'!A$2:J$202,2,0)</f>
        <v>Stoplight Parrotfish</v>
      </c>
      <c r="J2136" s="38" t="str">
        <f>VLOOKUP(H2136,'Species List'!A$2:J$202,3,0)</f>
        <v>Sparisoma viride</v>
      </c>
      <c r="K2136" s="38" t="str">
        <f>VLOOKUP(H2136,'Species List'!A$2:J$202,4,0)</f>
        <v>Scaridae</v>
      </c>
      <c r="L2136" s="38" t="str">
        <f>VLOOKUP(H2136,'Species List'!A$2:J$202,5,0)</f>
        <v>Herbivore</v>
      </c>
      <c r="M2136" s="59">
        <v>35</v>
      </c>
      <c r="N2136" s="59">
        <v>1</v>
      </c>
      <c r="O2136" s="59" t="s">
        <v>369</v>
      </c>
      <c r="P2136" s="44">
        <f>VLOOKUP(H2136,'Species List'!A$2:J$202,6,0)</f>
        <v>1.38E-2</v>
      </c>
      <c r="Q2136" s="44">
        <f>VLOOKUP(H2136,'Species List'!A$2:J$202,7,0)</f>
        <v>3.04</v>
      </c>
      <c r="R2136" s="44">
        <f>VLOOKUP(H2136,'Species List'!A$2:J$202,8,0)</f>
        <v>-4.4317000000000002</v>
      </c>
      <c r="S2136" s="44">
        <f>VLOOKUP(H2136,'Species List'!A$2:J$202,9,0)</f>
        <v>2.9051</v>
      </c>
      <c r="T2136" s="44">
        <f t="shared" si="233"/>
        <v>682.09668871823169</v>
      </c>
      <c r="U2136" s="88">
        <f t="shared" si="235"/>
        <v>910.06429464234679</v>
      </c>
      <c r="V2136" s="91">
        <f t="shared" si="236"/>
        <v>910.06429464234679</v>
      </c>
    </row>
    <row r="2137" spans="1:22" ht="16">
      <c r="A2137" s="35">
        <v>2019</v>
      </c>
      <c r="B2137" s="36">
        <v>43542</v>
      </c>
      <c r="C2137" s="38" t="s">
        <v>443</v>
      </c>
      <c r="D2137" s="38" t="s">
        <v>367</v>
      </c>
      <c r="E2137" s="12">
        <v>4</v>
      </c>
      <c r="F2137" s="37">
        <v>0.59375</v>
      </c>
      <c r="G2137" s="12">
        <v>29</v>
      </c>
      <c r="H2137" s="12" t="s">
        <v>274</v>
      </c>
      <c r="I2137" s="38" t="str">
        <f>VLOOKUP(H2137,'Species List'!A$2:J$202,2,0)</f>
        <v>Princess Parrotfish</v>
      </c>
      <c r="J2137" s="38" t="str">
        <f>VLOOKUP(H2137,'Species List'!A$2:J$202,3,0)</f>
        <v>Scarus taeniopterus</v>
      </c>
      <c r="K2137" s="38" t="str">
        <f>VLOOKUP(H2137,'Species List'!A$2:J$202,4,0)</f>
        <v>Scaridae</v>
      </c>
      <c r="L2137" s="38" t="str">
        <f>VLOOKUP(H2137,'Species List'!A$2:J$202,5,0)</f>
        <v>Herbivore</v>
      </c>
      <c r="M2137" s="59">
        <v>20</v>
      </c>
      <c r="N2137" s="59">
        <v>1</v>
      </c>
      <c r="O2137" s="59" t="s">
        <v>369</v>
      </c>
      <c r="P2137" s="44">
        <f>VLOOKUP(H2137,'Species List'!A$2:J$202,6,0)</f>
        <v>3.3500000000000002E-2</v>
      </c>
      <c r="Q2137" s="44">
        <f>VLOOKUP(H2137,'Species List'!A$2:J$202,7,0)</f>
        <v>2.7086000000000001</v>
      </c>
      <c r="R2137" s="44">
        <f>VLOOKUP(H2137,'Species List'!A$2:J$202,8,0)</f>
        <v>-3.2256999999999998</v>
      </c>
      <c r="S2137" s="44">
        <f>VLOOKUP(H2137,'Species List'!A$2:J$202,9,0)</f>
        <v>2.3852000000000002</v>
      </c>
      <c r="T2137" s="44">
        <f t="shared" si="233"/>
        <v>111.94756544450011</v>
      </c>
      <c r="U2137" s="88">
        <f t="shared" si="235"/>
        <v>183.11197449783583</v>
      </c>
      <c r="V2137" s="91">
        <f t="shared" si="236"/>
        <v>183.11197449783583</v>
      </c>
    </row>
    <row r="2138" spans="1:22" ht="16">
      <c r="A2138" s="35">
        <v>2019</v>
      </c>
      <c r="B2138" s="36">
        <v>43542</v>
      </c>
      <c r="C2138" s="38" t="s">
        <v>443</v>
      </c>
      <c r="D2138" s="38" t="s">
        <v>367</v>
      </c>
      <c r="E2138" s="12">
        <v>4</v>
      </c>
      <c r="F2138" s="37">
        <v>0.59375</v>
      </c>
      <c r="G2138" s="12">
        <v>29</v>
      </c>
      <c r="H2138" s="12" t="s">
        <v>280</v>
      </c>
      <c r="I2138" s="38" t="str">
        <f>VLOOKUP(H2138,'Species List'!A$2:J$202,2,0)</f>
        <v>Redband Parrotfish</v>
      </c>
      <c r="J2138" s="38" t="str">
        <f>VLOOKUP(H2138,'Species List'!A$2:J$202,3,0)</f>
        <v>Sparisoma aurofrenatum</v>
      </c>
      <c r="K2138" s="38" t="str">
        <f>VLOOKUP(H2138,'Species List'!A$2:J$202,4,0)</f>
        <v>Scaridae</v>
      </c>
      <c r="L2138" s="38" t="str">
        <f>VLOOKUP(H2138,'Species List'!A$2:J$202,5,0)</f>
        <v>Herbivore</v>
      </c>
      <c r="M2138" s="59">
        <v>20</v>
      </c>
      <c r="N2138" s="59">
        <v>1</v>
      </c>
      <c r="O2138" s="59" t="s">
        <v>369</v>
      </c>
      <c r="P2138" s="44">
        <f>VLOOKUP(H2138,'Species List'!A$2:J$202,6,0)</f>
        <v>1.072E-2</v>
      </c>
      <c r="Q2138" s="44">
        <f>VLOOKUP(H2138,'Species List'!A$2:J$202,7,0)</f>
        <v>3.12</v>
      </c>
      <c r="R2138" s="44">
        <f>VLOOKUP(H2138,'Species List'!A$2:J$202,8,0)</f>
        <v>-4.0781000000000001</v>
      </c>
      <c r="S2138" s="44">
        <f>VLOOKUP(H2138,'Species List'!A$2:J$202,9,0)</f>
        <v>2.7437999999999998</v>
      </c>
      <c r="T2138" s="44">
        <f t="shared" si="233"/>
        <v>122.85939484389488</v>
      </c>
      <c r="U2138" s="88">
        <f t="shared" si="235"/>
        <v>171.97531044669645</v>
      </c>
      <c r="V2138" s="91">
        <f t="shared" si="236"/>
        <v>171.97531044669645</v>
      </c>
    </row>
    <row r="2139" spans="1:22" ht="16">
      <c r="A2139" s="35">
        <v>2019</v>
      </c>
      <c r="B2139" s="36">
        <v>43542</v>
      </c>
      <c r="C2139" s="38" t="s">
        <v>443</v>
      </c>
      <c r="D2139" s="38" t="s">
        <v>367</v>
      </c>
      <c r="E2139" s="12">
        <v>4</v>
      </c>
      <c r="F2139" s="37">
        <v>0.59375</v>
      </c>
      <c r="G2139" s="12">
        <v>29</v>
      </c>
      <c r="H2139" s="12" t="s">
        <v>302</v>
      </c>
      <c r="I2139" s="38" t="str">
        <f>VLOOKUP(H2139,'Species List'!A$2:J$202,2,0)</f>
        <v>Stoplight Parrotfish</v>
      </c>
      <c r="J2139" s="38" t="str">
        <f>VLOOKUP(H2139,'Species List'!A$2:J$202,3,0)</f>
        <v>Sparisoma viride</v>
      </c>
      <c r="K2139" s="38" t="str">
        <f>VLOOKUP(H2139,'Species List'!A$2:J$202,4,0)</f>
        <v>Scaridae</v>
      </c>
      <c r="L2139" s="38" t="str">
        <f>VLOOKUP(H2139,'Species List'!A$2:J$202,5,0)</f>
        <v>Herbivore</v>
      </c>
      <c r="M2139" s="59">
        <v>22</v>
      </c>
      <c r="N2139" s="59">
        <v>1</v>
      </c>
      <c r="O2139" s="59" t="s">
        <v>368</v>
      </c>
      <c r="P2139" s="44">
        <f>VLOOKUP(H2139,'Species List'!A$2:J$202,6,0)</f>
        <v>1.38E-2</v>
      </c>
      <c r="Q2139" s="44">
        <f>VLOOKUP(H2139,'Species List'!A$2:J$202,7,0)</f>
        <v>3.04</v>
      </c>
      <c r="R2139" s="44">
        <f>VLOOKUP(H2139,'Species List'!A$2:J$202,8,0)</f>
        <v>-4.4317000000000002</v>
      </c>
      <c r="S2139" s="44">
        <f>VLOOKUP(H2139,'Species List'!A$2:J$202,9,0)</f>
        <v>2.9051</v>
      </c>
      <c r="T2139" s="44">
        <f t="shared" si="233"/>
        <v>166.28153926206005</v>
      </c>
      <c r="U2139" s="88">
        <f t="shared" si="235"/>
        <v>236.19577785013334</v>
      </c>
      <c r="V2139" s="91">
        <f t="shared" si="236"/>
        <v>236.19577785013334</v>
      </c>
    </row>
    <row r="2140" spans="1:22" ht="16">
      <c r="A2140" s="35">
        <v>2019</v>
      </c>
      <c r="B2140" s="36">
        <v>43542</v>
      </c>
      <c r="C2140" s="38" t="s">
        <v>443</v>
      </c>
      <c r="D2140" s="38" t="s">
        <v>367</v>
      </c>
      <c r="E2140" s="12">
        <v>4</v>
      </c>
      <c r="F2140" s="37">
        <v>0.59375</v>
      </c>
      <c r="G2140" s="12">
        <v>29</v>
      </c>
      <c r="H2140" s="12" t="s">
        <v>303</v>
      </c>
      <c r="I2140" s="38" t="str">
        <f>VLOOKUP(H2140,'Species List'!A$2:J$202,2,0)</f>
        <v>Striped Parrotfish</v>
      </c>
      <c r="J2140" s="38" t="str">
        <f>VLOOKUP(H2140,'Species List'!A$2:J$202,3,0)</f>
        <v>Scarus iserti</v>
      </c>
      <c r="K2140" s="38" t="str">
        <f>VLOOKUP(H2140,'Species List'!A$2:J$202,4,0)</f>
        <v>Scaridae</v>
      </c>
      <c r="L2140" s="38" t="str">
        <f>VLOOKUP(H2140,'Species List'!A$2:J$202,5,0)</f>
        <v>Herbivore</v>
      </c>
      <c r="M2140" s="59">
        <v>3</v>
      </c>
      <c r="N2140" s="59">
        <v>1</v>
      </c>
      <c r="O2140" s="59" t="s">
        <v>375</v>
      </c>
      <c r="P2140" s="44">
        <f>VLOOKUP(H2140,'Species List'!A$2:J$202,6,0)</f>
        <v>1.0959999999999999E-2</v>
      </c>
      <c r="Q2140" s="44">
        <f>VLOOKUP(H2140,'Species List'!A$2:J$202,7,0)</f>
        <v>3.01</v>
      </c>
      <c r="R2140" s="44">
        <f>VLOOKUP(H2140,'Species List'!A$2:J$202,8,0)</f>
        <v>-4.8887</v>
      </c>
      <c r="S2140" s="44">
        <f>VLOOKUP(H2140,'Species List'!A$2:J$202,9,0)</f>
        <v>3.0548000000000002</v>
      </c>
      <c r="T2140" s="44">
        <f t="shared" si="233"/>
        <v>0.29918893707824967</v>
      </c>
      <c r="U2140" s="88">
        <f t="shared" si="235"/>
        <v>0.42034899064939069</v>
      </c>
      <c r="V2140" s="91">
        <f t="shared" si="236"/>
        <v>0.42034899064939069</v>
      </c>
    </row>
    <row r="2141" spans="1:22" ht="16">
      <c r="A2141" s="35">
        <v>2019</v>
      </c>
      <c r="B2141" s="36">
        <v>43542</v>
      </c>
      <c r="C2141" s="38" t="s">
        <v>443</v>
      </c>
      <c r="D2141" s="38" t="s">
        <v>367</v>
      </c>
      <c r="E2141" s="12">
        <v>4</v>
      </c>
      <c r="F2141" s="37">
        <v>0.59375</v>
      </c>
      <c r="G2141" s="12">
        <v>29</v>
      </c>
      <c r="H2141" s="12" t="s">
        <v>277</v>
      </c>
      <c r="I2141" s="38" t="str">
        <f>VLOOKUP(H2141,'Species List'!A$2:J$202,2,0)</f>
        <v>Queen Parrotfish</v>
      </c>
      <c r="J2141" s="38" t="str">
        <f>VLOOKUP(H2141,'Species List'!A$2:J$202,3,0)</f>
        <v>Scarus vetula</v>
      </c>
      <c r="K2141" s="38" t="str">
        <f>VLOOKUP(H2141,'Species List'!A$2:J$202,4,0)</f>
        <v>Scaridae</v>
      </c>
      <c r="L2141" s="38" t="str">
        <f>VLOOKUP(H2141,'Species List'!A$2:J$202,5,0)</f>
        <v>Herbivore</v>
      </c>
      <c r="M2141" s="59">
        <v>25</v>
      </c>
      <c r="N2141" s="59">
        <v>1</v>
      </c>
      <c r="O2141" s="59" t="s">
        <v>368</v>
      </c>
      <c r="P2141" s="44">
        <f>VLOOKUP(H2141,'Species List'!A$2:J$202,6,0)</f>
        <v>1.38E-2</v>
      </c>
      <c r="Q2141" s="44">
        <f>VLOOKUP(H2141,'Species List'!A$2:J$202,7,0)</f>
        <v>3.03</v>
      </c>
      <c r="R2141" s="44">
        <f>VLOOKUP(H2141,'Species List'!A$2:J$202,8,0)</f>
        <v>-5.0162000000000004</v>
      </c>
      <c r="S2141" s="44">
        <f>VLOOKUP(H2141,'Species List'!A$2:J$202,9,0)</f>
        <v>3.1109</v>
      </c>
      <c r="T2141" s="44">
        <f t="shared" si="233"/>
        <v>237.48561721155306</v>
      </c>
      <c r="U2141" s="88">
        <f t="shared" si="235"/>
        <v>277.684458006971</v>
      </c>
      <c r="V2141" s="91">
        <f t="shared" si="236"/>
        <v>277.684458006971</v>
      </c>
    </row>
    <row r="2142" spans="1:22" ht="16">
      <c r="A2142" s="35">
        <v>2019</v>
      </c>
      <c r="B2142" s="36">
        <v>43542</v>
      </c>
      <c r="C2142" s="38" t="s">
        <v>443</v>
      </c>
      <c r="D2142" s="38" t="s">
        <v>367</v>
      </c>
      <c r="E2142" s="12">
        <v>4</v>
      </c>
      <c r="F2142" s="37">
        <v>0.59375</v>
      </c>
      <c r="G2142" s="12">
        <v>29</v>
      </c>
      <c r="H2142" s="12" t="s">
        <v>302</v>
      </c>
      <c r="I2142" s="38" t="str">
        <f>VLOOKUP(H2142,'Species List'!A$2:J$202,2,0)</f>
        <v>Stoplight Parrotfish</v>
      </c>
      <c r="J2142" s="38" t="str">
        <f>VLOOKUP(H2142,'Species List'!A$2:J$202,3,0)</f>
        <v>Sparisoma viride</v>
      </c>
      <c r="K2142" s="38" t="str">
        <f>VLOOKUP(H2142,'Species List'!A$2:J$202,4,0)</f>
        <v>Scaridae</v>
      </c>
      <c r="L2142" s="38" t="str">
        <f>VLOOKUP(H2142,'Species List'!A$2:J$202,5,0)</f>
        <v>Herbivore</v>
      </c>
      <c r="M2142" s="59">
        <v>21</v>
      </c>
      <c r="N2142" s="59">
        <v>1</v>
      </c>
      <c r="O2142" s="59" t="s">
        <v>368</v>
      </c>
      <c r="P2142" s="44">
        <f>VLOOKUP(H2142,'Species List'!A$2:J$202,6,0)</f>
        <v>1.38E-2</v>
      </c>
      <c r="Q2142" s="44">
        <f>VLOOKUP(H2142,'Species List'!A$2:J$202,7,0)</f>
        <v>3.04</v>
      </c>
      <c r="R2142" s="44">
        <f>VLOOKUP(H2142,'Species List'!A$2:J$202,8,0)</f>
        <v>-4.4317000000000002</v>
      </c>
      <c r="S2142" s="44">
        <f>VLOOKUP(H2142,'Species List'!A$2:J$202,9,0)</f>
        <v>2.9051</v>
      </c>
      <c r="T2142" s="44">
        <f t="shared" si="233"/>
        <v>144.35297620307892</v>
      </c>
      <c r="U2142" s="88">
        <f t="shared" si="235"/>
        <v>206.33802681991546</v>
      </c>
      <c r="V2142" s="91">
        <f t="shared" si="236"/>
        <v>206.33802681991546</v>
      </c>
    </row>
    <row r="2143" spans="1:22" ht="16">
      <c r="A2143" s="35">
        <v>2019</v>
      </c>
      <c r="B2143" s="36">
        <v>43542</v>
      </c>
      <c r="C2143" s="38" t="s">
        <v>443</v>
      </c>
      <c r="D2143" s="38" t="s">
        <v>367</v>
      </c>
      <c r="E2143" s="12">
        <v>4</v>
      </c>
      <c r="F2143" s="37">
        <v>0.59375</v>
      </c>
      <c r="G2143" s="12">
        <v>29</v>
      </c>
      <c r="H2143" s="12" t="s">
        <v>282</v>
      </c>
      <c r="I2143" s="38" t="str">
        <f>VLOOKUP(H2143,'Species List'!A$2:J$202,2,0)</f>
        <v>Rock Beauty</v>
      </c>
      <c r="J2143" s="38" t="str">
        <f>VLOOKUP(H2143,'Species List'!A$2:J$202,3,0)</f>
        <v>Holacanthus tricolour</v>
      </c>
      <c r="K2143" s="38" t="str">
        <f>VLOOKUP(H2143,'Species List'!A$2:J$202,4,0)</f>
        <v>Pomacanthidae</v>
      </c>
      <c r="L2143" s="38" t="str">
        <f>VLOOKUP(H2143,'Species List'!A$2:J$202,5,0)</f>
        <v>Omnivore</v>
      </c>
      <c r="M2143" s="59">
        <v>8</v>
      </c>
      <c r="N2143" s="59">
        <v>1</v>
      </c>
      <c r="O2143" s="59"/>
      <c r="P2143" s="44">
        <f>VLOOKUP(H2143,'Species List'!A$2:J$202,6,0)</f>
        <v>3.388E-2</v>
      </c>
      <c r="Q2143" s="44">
        <f>VLOOKUP(H2143,'Species List'!A$2:J$202,7,0)</f>
        <v>2.91</v>
      </c>
      <c r="R2143" s="44" t="str">
        <f>VLOOKUP(H2143,'Species List'!A$2:J$202,8,0)</f>
        <v>NA</v>
      </c>
      <c r="S2143" s="44" t="str">
        <f>VLOOKUP(H2143,'Species List'!A$2:J$202,9,0)</f>
        <v>NA</v>
      </c>
      <c r="T2143" s="44">
        <f t="shared" si="233"/>
        <v>14.385841260642959</v>
      </c>
      <c r="U2143" s="87" t="s">
        <v>450</v>
      </c>
      <c r="V2143" s="91">
        <f t="shared" ref="V2143:V2154" si="237">N2143*T2143</f>
        <v>14.385841260642959</v>
      </c>
    </row>
    <row r="2144" spans="1:22" ht="16">
      <c r="A2144" s="35">
        <v>2019</v>
      </c>
      <c r="B2144" s="36">
        <v>43542</v>
      </c>
      <c r="C2144" s="38" t="s">
        <v>443</v>
      </c>
      <c r="D2144" s="38" t="s">
        <v>367</v>
      </c>
      <c r="E2144" s="12">
        <v>4</v>
      </c>
      <c r="F2144" s="37">
        <v>0.59375</v>
      </c>
      <c r="G2144" s="12">
        <v>29</v>
      </c>
      <c r="H2144" s="12" t="s">
        <v>242</v>
      </c>
      <c r="I2144" s="38" t="str">
        <f>VLOOKUP(H2144,'Species List'!A$2:J$202,2,0)</f>
        <v xml:space="preserve">Sharp-nose puffer </v>
      </c>
      <c r="J2144" s="38" t="str">
        <f>VLOOKUP(H2144,'Species List'!A$2:J$202,3,0)</f>
        <v>Canthigaster rostrata</v>
      </c>
      <c r="K2144" s="38" t="str">
        <f>VLOOKUP(H2144,'Species List'!A$2:J$202,4,0)</f>
        <v>Tetraodontidae</v>
      </c>
      <c r="L2144" s="38" t="str">
        <f>VLOOKUP(H2144,'Species List'!A$2:J$202,5,0)</f>
        <v>Omnivore</v>
      </c>
      <c r="M2144" s="59">
        <v>5</v>
      </c>
      <c r="N2144" s="59">
        <v>1</v>
      </c>
      <c r="O2144" s="59"/>
      <c r="P2144" s="44">
        <f>VLOOKUP(H2144,'Species List'!A$2:J$202,6,0)</f>
        <v>2.239E-2</v>
      </c>
      <c r="Q2144" s="44">
        <f>VLOOKUP(H2144,'Species List'!A$2:J$202,7,0)</f>
        <v>2.96</v>
      </c>
      <c r="R2144" s="44" t="str">
        <f>VLOOKUP(H2144,'Species List'!A$2:J$202,8,0)</f>
        <v>NA</v>
      </c>
      <c r="S2144" s="44" t="str">
        <f>VLOOKUP(H2144,'Species List'!A$2:J$202,9,0)</f>
        <v>NA</v>
      </c>
      <c r="T2144" s="44">
        <f t="shared" si="233"/>
        <v>2.6242506075131411</v>
      </c>
      <c r="U2144" s="87" t="s">
        <v>450</v>
      </c>
      <c r="V2144" s="91">
        <f t="shared" si="237"/>
        <v>2.6242506075131411</v>
      </c>
    </row>
    <row r="2145" spans="1:22" ht="16">
      <c r="A2145" s="35">
        <v>2019</v>
      </c>
      <c r="B2145" s="36">
        <v>43542</v>
      </c>
      <c r="C2145" s="38" t="s">
        <v>443</v>
      </c>
      <c r="D2145" s="38" t="s">
        <v>367</v>
      </c>
      <c r="E2145" s="12">
        <v>4</v>
      </c>
      <c r="F2145" s="37">
        <v>0.59375</v>
      </c>
      <c r="G2145" s="12">
        <v>29</v>
      </c>
      <c r="H2145" s="12" t="s">
        <v>242</v>
      </c>
      <c r="I2145" s="38" t="str">
        <f>VLOOKUP(H2145,'Species List'!A$2:J$202,2,0)</f>
        <v xml:space="preserve">Sharp-nose puffer </v>
      </c>
      <c r="J2145" s="38" t="str">
        <f>VLOOKUP(H2145,'Species List'!A$2:J$202,3,0)</f>
        <v>Canthigaster rostrata</v>
      </c>
      <c r="K2145" s="38" t="str">
        <f>VLOOKUP(H2145,'Species List'!A$2:J$202,4,0)</f>
        <v>Tetraodontidae</v>
      </c>
      <c r="L2145" s="38" t="str">
        <f>VLOOKUP(H2145,'Species List'!A$2:J$202,5,0)</f>
        <v>Omnivore</v>
      </c>
      <c r="M2145" s="59">
        <v>3</v>
      </c>
      <c r="N2145" s="59">
        <v>2</v>
      </c>
      <c r="O2145" s="59"/>
      <c r="P2145" s="44">
        <f>VLOOKUP(H2145,'Species List'!A$2:J$202,6,0)</f>
        <v>2.239E-2</v>
      </c>
      <c r="Q2145" s="44">
        <f>VLOOKUP(H2145,'Species List'!A$2:J$202,7,0)</f>
        <v>2.96</v>
      </c>
      <c r="R2145" s="44" t="str">
        <f>VLOOKUP(H2145,'Species List'!A$2:J$202,8,0)</f>
        <v>NA</v>
      </c>
      <c r="S2145" s="44" t="str">
        <f>VLOOKUP(H2145,'Species List'!A$2:J$202,9,0)</f>
        <v>NA</v>
      </c>
      <c r="T2145" s="44">
        <f t="shared" si="233"/>
        <v>0.57853948885208784</v>
      </c>
      <c r="U2145" s="87" t="s">
        <v>450</v>
      </c>
      <c r="V2145" s="91">
        <f t="shared" si="237"/>
        <v>1.1570789777041757</v>
      </c>
    </row>
    <row r="2146" spans="1:22" ht="16">
      <c r="A2146" s="35">
        <v>2019</v>
      </c>
      <c r="B2146" s="36">
        <v>43542</v>
      </c>
      <c r="C2146" s="38" t="s">
        <v>443</v>
      </c>
      <c r="D2146" s="38" t="s">
        <v>367</v>
      </c>
      <c r="E2146" s="12">
        <v>4</v>
      </c>
      <c r="F2146" s="37">
        <v>0.59375</v>
      </c>
      <c r="G2146" s="12">
        <v>29</v>
      </c>
      <c r="H2146" s="12" t="s">
        <v>234</v>
      </c>
      <c r="I2146" s="38" t="str">
        <f>VLOOKUP(H2146,'Species List'!A$2:J$202,2,0)</f>
        <v>Blue Chromis</v>
      </c>
      <c r="J2146" s="38" t="str">
        <f>VLOOKUP(H2146,'Species List'!A$2:J$202,3,0)</f>
        <v>Chromis cyanea</v>
      </c>
      <c r="K2146" s="38" t="str">
        <f>VLOOKUP(H2146,'Species List'!A$2:J$202,4,0)</f>
        <v>Pomacentridae</v>
      </c>
      <c r="L2146" s="38" t="str">
        <f>VLOOKUP(H2146,'Species List'!A$2:J$202,5,0)</f>
        <v>Planktivore</v>
      </c>
      <c r="M2146" s="59">
        <v>9</v>
      </c>
      <c r="N2146" s="59">
        <v>5</v>
      </c>
      <c r="O2146" s="59"/>
      <c r="P2146" s="44">
        <f>VLOOKUP(H2146,'Species List'!A$2:J$202,6,0)</f>
        <v>1.4789999999999999E-2</v>
      </c>
      <c r="Q2146" s="44">
        <f>VLOOKUP(H2146,'Species List'!A$2:J$202,7,0)</f>
        <v>2.98</v>
      </c>
      <c r="R2146" s="44" t="str">
        <f>VLOOKUP(H2146,'Species List'!A$2:J$202,8,0)</f>
        <v>NA</v>
      </c>
      <c r="S2146" s="44" t="str">
        <f>VLOOKUP(H2146,'Species List'!A$2:J$202,9,0)</f>
        <v>NA</v>
      </c>
      <c r="T2146" s="44">
        <f t="shared" si="233"/>
        <v>10.3183641841583</v>
      </c>
      <c r="U2146" s="87" t="s">
        <v>450</v>
      </c>
      <c r="V2146" s="91">
        <f t="shared" si="237"/>
        <v>51.591820920791498</v>
      </c>
    </row>
    <row r="2147" spans="1:22" ht="16">
      <c r="A2147" s="35">
        <v>2019</v>
      </c>
      <c r="B2147" s="36">
        <v>43542</v>
      </c>
      <c r="C2147" s="38" t="s">
        <v>443</v>
      </c>
      <c r="D2147" s="38" t="s">
        <v>367</v>
      </c>
      <c r="E2147" s="12">
        <v>4</v>
      </c>
      <c r="F2147" s="37">
        <v>0.59375</v>
      </c>
      <c r="G2147" s="12">
        <v>29</v>
      </c>
      <c r="H2147" s="12" t="s">
        <v>239</v>
      </c>
      <c r="I2147" s="38" t="str">
        <f>VLOOKUP(H2147,'Species List'!A$2:J$202,2,0)</f>
        <v>Brown Chromis</v>
      </c>
      <c r="J2147" s="38" t="str">
        <f>VLOOKUP(H2147,'Species List'!A$2:J$202,3,0)</f>
        <v>Chromis multilineata</v>
      </c>
      <c r="K2147" s="38" t="str">
        <f>VLOOKUP(H2147,'Species List'!A$2:J$202,4,0)</f>
        <v>Pomacentridae</v>
      </c>
      <c r="L2147" s="38" t="str">
        <f>VLOOKUP(H2147,'Species List'!A$2:J$202,5,0)</f>
        <v>Planktivore</v>
      </c>
      <c r="M2147" s="59">
        <v>10</v>
      </c>
      <c r="N2147" s="59">
        <v>50</v>
      </c>
      <c r="O2147" s="59"/>
      <c r="P2147" s="44">
        <f>VLOOKUP(H2147,'Species List'!A$2:J$202,6,0)</f>
        <v>1.4789999999999999E-2</v>
      </c>
      <c r="Q2147" s="44">
        <f>VLOOKUP(H2147,'Species List'!A$2:J$202,7,0)</f>
        <v>2.98</v>
      </c>
      <c r="R2147" s="44" t="str">
        <f>VLOOKUP(H2147,'Species List'!A$2:J$202,8,0)</f>
        <v>NA</v>
      </c>
      <c r="S2147" s="44" t="str">
        <f>VLOOKUP(H2147,'Species List'!A$2:J$202,9,0)</f>
        <v>NA</v>
      </c>
      <c r="T2147" s="44">
        <f t="shared" si="233"/>
        <v>14.124340347257048</v>
      </c>
      <c r="U2147" s="87" t="s">
        <v>450</v>
      </c>
      <c r="V2147" s="91">
        <f t="shared" si="237"/>
        <v>706.2170173628524</v>
      </c>
    </row>
    <row r="2148" spans="1:22" ht="16">
      <c r="A2148" s="35">
        <v>2019</v>
      </c>
      <c r="B2148" s="36">
        <v>43542</v>
      </c>
      <c r="C2148" s="38" t="s">
        <v>443</v>
      </c>
      <c r="D2148" s="38" t="s">
        <v>367</v>
      </c>
      <c r="E2148" s="12">
        <v>5</v>
      </c>
      <c r="F2148" s="37">
        <v>0.63958333333333295</v>
      </c>
      <c r="G2148" s="12">
        <v>30</v>
      </c>
      <c r="H2148" s="12" t="s">
        <v>256</v>
      </c>
      <c r="I2148" s="38" t="str">
        <f>VLOOKUP(H2148,'Species List'!A$2:J$202,2,0)</f>
        <v>Graysby</v>
      </c>
      <c r="J2148" s="38" t="str">
        <f>VLOOKUP(H2148,'Species List'!A$2:J$202,3,0)</f>
        <v>Cephalopholis cruentata</v>
      </c>
      <c r="K2148" s="38" t="str">
        <f>VLOOKUP(H2148,'Species List'!A$2:J$202,4,0)</f>
        <v>Serranidae</v>
      </c>
      <c r="L2148" s="38" t="str">
        <f>VLOOKUP(H2148,'Species List'!A$2:J$202,5,0)</f>
        <v>Carnivore</v>
      </c>
      <c r="M2148" s="59">
        <v>12</v>
      </c>
      <c r="N2148" s="59">
        <v>1</v>
      </c>
      <c r="O2148" s="59"/>
      <c r="P2148" s="44">
        <f>VLOOKUP(H2148,'Species List'!A$2:J$202,6,0)</f>
        <v>1.1220000000000001E-2</v>
      </c>
      <c r="Q2148" s="44">
        <f>VLOOKUP(H2148,'Species List'!A$2:J$202,7,0)</f>
        <v>3.07</v>
      </c>
      <c r="R2148" s="44" t="str">
        <f>VLOOKUP(H2148,'Species List'!A$2:J$202,8,0)</f>
        <v>NA</v>
      </c>
      <c r="S2148" s="44" t="str">
        <f>VLOOKUP(H2148,'Species List'!A$2:J$202,9,0)</f>
        <v>NA</v>
      </c>
      <c r="T2148" s="44">
        <f t="shared" si="233"/>
        <v>23.071683335720802</v>
      </c>
      <c r="U2148" s="87" t="s">
        <v>450</v>
      </c>
      <c r="V2148" s="91">
        <f t="shared" si="237"/>
        <v>23.071683335720802</v>
      </c>
    </row>
    <row r="2149" spans="1:22" ht="16">
      <c r="A2149" s="35">
        <v>2019</v>
      </c>
      <c r="B2149" s="36">
        <v>43542</v>
      </c>
      <c r="C2149" s="38" t="s">
        <v>443</v>
      </c>
      <c r="D2149" s="38" t="s">
        <v>367</v>
      </c>
      <c r="E2149" s="12">
        <v>5</v>
      </c>
      <c r="F2149" s="37">
        <v>0.63958333333333295</v>
      </c>
      <c r="G2149" s="12">
        <v>30</v>
      </c>
      <c r="H2149" s="12" t="s">
        <v>253</v>
      </c>
      <c r="I2149" s="38" t="str">
        <f>VLOOKUP(H2149,'Species List'!A$2:J$202,2,0)</f>
        <v>French Grunt</v>
      </c>
      <c r="J2149" s="38" t="str">
        <f>VLOOKUP(H2149,'Species List'!A$2:J$202,3,0)</f>
        <v>Haemulon flavolineatum</v>
      </c>
      <c r="K2149" s="38" t="str">
        <f>VLOOKUP(H2149,'Species List'!A$2:J$202,4,0)</f>
        <v>Haemulidae</v>
      </c>
      <c r="L2149" s="38" t="str">
        <f>VLOOKUP(H2149,'Species List'!A$2:J$202,5,0)</f>
        <v>Carnivore</v>
      </c>
      <c r="M2149" s="59">
        <v>15</v>
      </c>
      <c r="N2149" s="59">
        <v>1</v>
      </c>
      <c r="O2149" s="59"/>
      <c r="P2149" s="44">
        <f>VLOOKUP(H2149,'Species List'!A$2:J$202,6,0)</f>
        <v>1.349E-2</v>
      </c>
      <c r="Q2149" s="44">
        <f>VLOOKUP(H2149,'Species List'!A$2:J$202,7,0)</f>
        <v>3</v>
      </c>
      <c r="R2149" s="44" t="str">
        <f>VLOOKUP(H2149,'Species List'!A$2:J$202,8,0)</f>
        <v>NA</v>
      </c>
      <c r="S2149" s="44" t="str">
        <f>VLOOKUP(H2149,'Species List'!A$2:J$202,9,0)</f>
        <v>NA</v>
      </c>
      <c r="T2149" s="44">
        <f t="shared" si="233"/>
        <v>45.528750000000002</v>
      </c>
      <c r="U2149" s="87" t="s">
        <v>450</v>
      </c>
      <c r="V2149" s="91">
        <f t="shared" si="237"/>
        <v>45.528750000000002</v>
      </c>
    </row>
    <row r="2150" spans="1:22" ht="16">
      <c r="A2150" s="35">
        <v>2019</v>
      </c>
      <c r="B2150" s="36">
        <v>43542</v>
      </c>
      <c r="C2150" s="38" t="s">
        <v>443</v>
      </c>
      <c r="D2150" s="38" t="s">
        <v>367</v>
      </c>
      <c r="E2150" s="12">
        <v>5</v>
      </c>
      <c r="F2150" s="37">
        <v>0.63958333333333295</v>
      </c>
      <c r="G2150" s="12">
        <v>30</v>
      </c>
      <c r="H2150" s="12" t="s">
        <v>297</v>
      </c>
      <c r="I2150" s="38" t="str">
        <f>VLOOKUP(H2150,'Species List'!A$2:J$202,2,0)</f>
        <v>Spotted Drum</v>
      </c>
      <c r="J2150" s="38" t="str">
        <f>VLOOKUP(H2150,'Species List'!A$2:J$202,3,0)</f>
        <v>Equetus punctatus</v>
      </c>
      <c r="K2150" s="38" t="str">
        <f>VLOOKUP(H2150,'Species List'!A$2:J$202,4,0)</f>
        <v>Sciaenidae</v>
      </c>
      <c r="L2150" s="38" t="str">
        <f>VLOOKUP(H2150,'Species List'!A$2:J$202,5,0)</f>
        <v>Carnivore</v>
      </c>
      <c r="M2150" s="59">
        <v>18</v>
      </c>
      <c r="N2150" s="59">
        <v>1</v>
      </c>
      <c r="O2150" s="59"/>
      <c r="P2150" s="44">
        <f>VLOOKUP(H2150,'Species List'!A$2:J$202,6,0)</f>
        <v>8.3199999999999993E-3</v>
      </c>
      <c r="Q2150" s="44">
        <f>VLOOKUP(H2150,'Species List'!A$2:J$202,7,0)</f>
        <v>3.09</v>
      </c>
      <c r="R2150" s="44" t="str">
        <f>VLOOKUP(H2150,'Species List'!A$2:J$202,8,0)</f>
        <v>NA</v>
      </c>
      <c r="S2150" s="44" t="str">
        <f>VLOOKUP(H2150,'Species List'!A$2:J$202,9,0)</f>
        <v>NA</v>
      </c>
      <c r="T2150" s="44">
        <f t="shared" si="233"/>
        <v>62.938352007782292</v>
      </c>
      <c r="U2150" s="87" t="s">
        <v>450</v>
      </c>
      <c r="V2150" s="91">
        <f t="shared" si="237"/>
        <v>62.938352007782292</v>
      </c>
    </row>
    <row r="2151" spans="1:22" ht="16">
      <c r="A2151" s="35">
        <v>2019</v>
      </c>
      <c r="B2151" s="36">
        <v>43542</v>
      </c>
      <c r="C2151" s="38" t="s">
        <v>443</v>
      </c>
      <c r="D2151" s="38" t="s">
        <v>367</v>
      </c>
      <c r="E2151" s="12">
        <v>5</v>
      </c>
      <c r="F2151" s="37">
        <v>0.63958333333333295</v>
      </c>
      <c r="G2151" s="12">
        <v>30</v>
      </c>
      <c r="H2151" s="12" t="s">
        <v>256</v>
      </c>
      <c r="I2151" s="38" t="str">
        <f>VLOOKUP(H2151,'Species List'!A$2:J$202,2,0)</f>
        <v>Graysby</v>
      </c>
      <c r="J2151" s="38" t="str">
        <f>VLOOKUP(H2151,'Species List'!A$2:J$202,3,0)</f>
        <v>Cephalopholis cruentata</v>
      </c>
      <c r="K2151" s="38" t="str">
        <f>VLOOKUP(H2151,'Species List'!A$2:J$202,4,0)</f>
        <v>Serranidae</v>
      </c>
      <c r="L2151" s="38" t="str">
        <f>VLOOKUP(H2151,'Species List'!A$2:J$202,5,0)</f>
        <v>Carnivore</v>
      </c>
      <c r="M2151" s="59">
        <v>14</v>
      </c>
      <c r="N2151" s="59">
        <v>1</v>
      </c>
      <c r="O2151" s="59"/>
      <c r="P2151" s="44">
        <f>VLOOKUP(H2151,'Species List'!A$2:J$202,6,0)</f>
        <v>1.1220000000000001E-2</v>
      </c>
      <c r="Q2151" s="44">
        <f>VLOOKUP(H2151,'Species List'!A$2:J$202,7,0)</f>
        <v>3.07</v>
      </c>
      <c r="R2151" s="44" t="str">
        <f>VLOOKUP(H2151,'Species List'!A$2:J$202,8,0)</f>
        <v>NA</v>
      </c>
      <c r="S2151" s="44" t="str">
        <f>VLOOKUP(H2151,'Species List'!A$2:J$202,9,0)</f>
        <v>NA</v>
      </c>
      <c r="T2151" s="44">
        <f t="shared" si="233"/>
        <v>37.034452314396681</v>
      </c>
      <c r="U2151" s="87" t="s">
        <v>450</v>
      </c>
      <c r="V2151" s="91">
        <f t="shared" si="237"/>
        <v>37.034452314396681</v>
      </c>
    </row>
    <row r="2152" spans="1:22" ht="16">
      <c r="A2152" s="35">
        <v>2019</v>
      </c>
      <c r="B2152" s="36">
        <v>43542</v>
      </c>
      <c r="C2152" s="38" t="s">
        <v>443</v>
      </c>
      <c r="D2152" s="38" t="s">
        <v>367</v>
      </c>
      <c r="E2152" s="12">
        <v>5</v>
      </c>
      <c r="F2152" s="37">
        <v>0.63958333333333295</v>
      </c>
      <c r="G2152" s="12">
        <v>30</v>
      </c>
      <c r="H2152" s="12" t="s">
        <v>225</v>
      </c>
      <c r="I2152" s="38" t="str">
        <f>VLOOKUP(H2152,'Species List'!A$2:J$202,2,0)</f>
        <v>Bar Jack</v>
      </c>
      <c r="J2152" s="38" t="str">
        <f>VLOOKUP(H2152,'Species List'!A$2:J$202,3,0)</f>
        <v>Caranx ruber</v>
      </c>
      <c r="K2152" s="38" t="str">
        <f>VLOOKUP(H2152,'Species List'!A$2:J$202,4,0)</f>
        <v>Carangidae</v>
      </c>
      <c r="L2152" s="38" t="str">
        <f>VLOOKUP(H2152,'Species List'!A$2:J$202,5,0)</f>
        <v>Carnivore</v>
      </c>
      <c r="M2152" s="59">
        <v>24</v>
      </c>
      <c r="N2152" s="59">
        <v>2</v>
      </c>
      <c r="O2152" s="59"/>
      <c r="P2152" s="44">
        <f>VLOOKUP(H2152,'Species List'!A$2:J$202,6,0)</f>
        <v>1.6979999999999999E-2</v>
      </c>
      <c r="Q2152" s="44">
        <f>VLOOKUP(H2152,'Species List'!A$2:J$202,7,0)</f>
        <v>2.95</v>
      </c>
      <c r="R2152" s="44" t="str">
        <f>VLOOKUP(H2152,'Species List'!A$2:J$202,8,0)</f>
        <v>NA</v>
      </c>
      <c r="S2152" s="44" t="str">
        <f>VLOOKUP(H2152,'Species List'!A$2:J$202,9,0)</f>
        <v>NA</v>
      </c>
      <c r="T2152" s="44">
        <f t="shared" si="233"/>
        <v>200.24461644704436</v>
      </c>
      <c r="U2152" s="87" t="s">
        <v>450</v>
      </c>
      <c r="V2152" s="91">
        <f t="shared" si="237"/>
        <v>400.48923289408873</v>
      </c>
    </row>
    <row r="2153" spans="1:22" ht="16">
      <c r="A2153" s="35">
        <v>2019</v>
      </c>
      <c r="B2153" s="36">
        <v>43542</v>
      </c>
      <c r="C2153" s="38" t="s">
        <v>443</v>
      </c>
      <c r="D2153" s="38" t="s">
        <v>367</v>
      </c>
      <c r="E2153" s="12">
        <v>5</v>
      </c>
      <c r="F2153" s="37">
        <v>0.63958333333333295</v>
      </c>
      <c r="G2153" s="12">
        <v>30</v>
      </c>
      <c r="H2153" s="12" t="s">
        <v>256</v>
      </c>
      <c r="I2153" s="38" t="str">
        <f>VLOOKUP(H2153,'Species List'!A$2:J$202,2,0)</f>
        <v>Graysby</v>
      </c>
      <c r="J2153" s="38" t="str">
        <f>VLOOKUP(H2153,'Species List'!A$2:J$202,3,0)</f>
        <v>Cephalopholis cruentata</v>
      </c>
      <c r="K2153" s="38" t="str">
        <f>VLOOKUP(H2153,'Species List'!A$2:J$202,4,0)</f>
        <v>Serranidae</v>
      </c>
      <c r="L2153" s="38" t="str">
        <f>VLOOKUP(H2153,'Species List'!A$2:J$202,5,0)</f>
        <v>Carnivore</v>
      </c>
      <c r="M2153" s="59">
        <v>18</v>
      </c>
      <c r="N2153" s="59">
        <v>1</v>
      </c>
      <c r="O2153" s="59"/>
      <c r="P2153" s="44">
        <f>VLOOKUP(H2153,'Species List'!A$2:J$202,6,0)</f>
        <v>1.1220000000000001E-2</v>
      </c>
      <c r="Q2153" s="44">
        <f>VLOOKUP(H2153,'Species List'!A$2:J$202,7,0)</f>
        <v>3.07</v>
      </c>
      <c r="R2153" s="44" t="str">
        <f>VLOOKUP(H2153,'Species List'!A$2:J$202,8,0)</f>
        <v>NA</v>
      </c>
      <c r="S2153" s="44" t="str">
        <f>VLOOKUP(H2153,'Species List'!A$2:J$202,9,0)</f>
        <v>NA</v>
      </c>
      <c r="T2153" s="44">
        <f t="shared" si="233"/>
        <v>80.10865637643586</v>
      </c>
      <c r="U2153" s="87" t="s">
        <v>450</v>
      </c>
      <c r="V2153" s="91">
        <f t="shared" si="237"/>
        <v>80.10865637643586</v>
      </c>
    </row>
    <row r="2154" spans="1:22" ht="16">
      <c r="A2154" s="35">
        <v>2019</v>
      </c>
      <c r="B2154" s="36">
        <v>43542</v>
      </c>
      <c r="C2154" s="38" t="s">
        <v>443</v>
      </c>
      <c r="D2154" s="38" t="s">
        <v>367</v>
      </c>
      <c r="E2154" s="12">
        <v>5</v>
      </c>
      <c r="F2154" s="37">
        <v>0.63958333333333295</v>
      </c>
      <c r="G2154" s="12">
        <v>30</v>
      </c>
      <c r="H2154" s="12" t="s">
        <v>310</v>
      </c>
      <c r="I2154" s="38" t="str">
        <f>VLOOKUP(H2154,'Species List'!A$2:J$202,2,0)</f>
        <v>Yellowhead Wrasse</v>
      </c>
      <c r="J2154" s="38" t="str">
        <f>VLOOKUP(H2154,'Species List'!A$2:J$202,3,0)</f>
        <v>Halichoeres garnoti</v>
      </c>
      <c r="K2154" s="38" t="str">
        <f>VLOOKUP(H2154,'Species List'!A$2:J$202,4,0)</f>
        <v>Labridae</v>
      </c>
      <c r="L2154" s="38" t="str">
        <f>VLOOKUP(H2154,'Species List'!A$2:J$202,5,0)</f>
        <v>Carnivore</v>
      </c>
      <c r="M2154" s="59">
        <v>5</v>
      </c>
      <c r="N2154" s="59">
        <v>10</v>
      </c>
      <c r="O2154" s="59"/>
      <c r="P2154" s="44">
        <f>VLOOKUP(H2154,'Species List'!A$2:J$202,6,0)</f>
        <v>0.01</v>
      </c>
      <c r="Q2154" s="44">
        <f>VLOOKUP(H2154,'Species List'!A$2:J$202,7,0)</f>
        <v>3.13</v>
      </c>
      <c r="R2154" s="44" t="str">
        <f>VLOOKUP(H2154,'Species List'!A$2:J$202,8,0)</f>
        <v>NA</v>
      </c>
      <c r="S2154" s="44" t="str">
        <f>VLOOKUP(H2154,'Species List'!A$2:J$202,9,0)</f>
        <v>NA</v>
      </c>
      <c r="T2154" s="44">
        <f t="shared" si="233"/>
        <v>1.540905884130453</v>
      </c>
      <c r="U2154" s="87" t="s">
        <v>450</v>
      </c>
      <c r="V2154" s="91">
        <f t="shared" si="237"/>
        <v>15.40905884130453</v>
      </c>
    </row>
    <row r="2155" spans="1:22" ht="16">
      <c r="A2155" s="35">
        <v>2019</v>
      </c>
      <c r="B2155" s="36">
        <v>43542</v>
      </c>
      <c r="C2155" s="38" t="s">
        <v>443</v>
      </c>
      <c r="D2155" s="38" t="s">
        <v>367</v>
      </c>
      <c r="E2155" s="12">
        <v>5</v>
      </c>
      <c r="F2155" s="37">
        <v>0.63958333333333328</v>
      </c>
      <c r="G2155" s="12">
        <v>30</v>
      </c>
      <c r="H2155" s="12" t="s">
        <v>274</v>
      </c>
      <c r="I2155" s="38" t="str">
        <f>VLOOKUP(H2155,'Species List'!A$2:J$202,2,0)</f>
        <v>Princess Parrotfish</v>
      </c>
      <c r="J2155" s="38" t="str">
        <f>VLOOKUP(H2155,'Species List'!A$2:J$202,3,0)</f>
        <v>Scarus taeniopterus</v>
      </c>
      <c r="K2155" s="38" t="str">
        <f>VLOOKUP(H2155,'Species List'!A$2:J$202,4,0)</f>
        <v>Scaridae</v>
      </c>
      <c r="L2155" s="38" t="str">
        <f>VLOOKUP(H2155,'Species List'!A$2:J$202,5,0)</f>
        <v>Herbivore</v>
      </c>
      <c r="M2155" s="59">
        <v>21</v>
      </c>
      <c r="N2155" s="59">
        <v>1</v>
      </c>
      <c r="O2155" s="59" t="s">
        <v>369</v>
      </c>
      <c r="P2155" s="44">
        <f>VLOOKUP(H2155,'Species List'!A$2:J$202,6,0)</f>
        <v>3.3500000000000002E-2</v>
      </c>
      <c r="Q2155" s="44">
        <f>VLOOKUP(H2155,'Species List'!A$2:J$202,7,0)</f>
        <v>2.7086000000000001</v>
      </c>
      <c r="R2155" s="44">
        <f>VLOOKUP(H2155,'Species List'!A$2:J$202,8,0)</f>
        <v>-3.2256999999999998</v>
      </c>
      <c r="S2155" s="44">
        <f>VLOOKUP(H2155,'Species List'!A$2:J$202,9,0)</f>
        <v>2.3852000000000002</v>
      </c>
      <c r="T2155" s="44">
        <f t="shared" si="233"/>
        <v>127.76384956386568</v>
      </c>
      <c r="U2155" s="88">
        <f t="shared" ref="U2155:U2171" si="238">10^(R2155+(S2155*LOG(M2155*10)))</f>
        <v>205.71097462173614</v>
      </c>
      <c r="V2155" s="91">
        <f t="shared" ref="V2155:V2171" si="239">N2155*U2155</f>
        <v>205.71097462173614</v>
      </c>
    </row>
    <row r="2156" spans="1:22" ht="16">
      <c r="A2156" s="35">
        <v>2019</v>
      </c>
      <c r="B2156" s="36">
        <v>43542</v>
      </c>
      <c r="C2156" s="38" t="s">
        <v>443</v>
      </c>
      <c r="D2156" s="38" t="s">
        <v>367</v>
      </c>
      <c r="E2156" s="12">
        <v>5</v>
      </c>
      <c r="F2156" s="37">
        <v>0.63958333333333328</v>
      </c>
      <c r="G2156" s="12">
        <v>30</v>
      </c>
      <c r="H2156" s="12" t="s">
        <v>302</v>
      </c>
      <c r="I2156" s="38" t="str">
        <f>VLOOKUP(H2156,'Species List'!A$2:J$202,2,0)</f>
        <v>Stoplight Parrotfish</v>
      </c>
      <c r="J2156" s="38" t="str">
        <f>VLOOKUP(H2156,'Species List'!A$2:J$202,3,0)</f>
        <v>Sparisoma viride</v>
      </c>
      <c r="K2156" s="38" t="str">
        <f>VLOOKUP(H2156,'Species List'!A$2:J$202,4,0)</f>
        <v>Scaridae</v>
      </c>
      <c r="L2156" s="38" t="str">
        <f>VLOOKUP(H2156,'Species List'!A$2:J$202,5,0)</f>
        <v>Herbivore</v>
      </c>
      <c r="M2156" s="59">
        <v>34</v>
      </c>
      <c r="N2156" s="59">
        <v>1</v>
      </c>
      <c r="O2156" s="59" t="s">
        <v>369</v>
      </c>
      <c r="P2156" s="44">
        <f>VLOOKUP(H2156,'Species List'!A$2:J$202,6,0)</f>
        <v>1.38E-2</v>
      </c>
      <c r="Q2156" s="44">
        <f>VLOOKUP(H2156,'Species List'!A$2:J$202,7,0)</f>
        <v>3.04</v>
      </c>
      <c r="R2156" s="44">
        <f>VLOOKUP(H2156,'Species List'!A$2:J$202,8,0)</f>
        <v>-4.4317000000000002</v>
      </c>
      <c r="S2156" s="44">
        <f>VLOOKUP(H2156,'Species List'!A$2:J$202,9,0)</f>
        <v>2.9051</v>
      </c>
      <c r="T2156" s="44">
        <f t="shared" si="233"/>
        <v>624.56119053872885</v>
      </c>
      <c r="U2156" s="88">
        <f t="shared" si="238"/>
        <v>836.56444365737127</v>
      </c>
      <c r="V2156" s="91">
        <f t="shared" si="239"/>
        <v>836.56444365737127</v>
      </c>
    </row>
    <row r="2157" spans="1:22" ht="16">
      <c r="A2157" s="35">
        <v>2019</v>
      </c>
      <c r="B2157" s="36">
        <v>43542</v>
      </c>
      <c r="C2157" s="38" t="s">
        <v>443</v>
      </c>
      <c r="D2157" s="38" t="s">
        <v>367</v>
      </c>
      <c r="E2157" s="12">
        <v>5</v>
      </c>
      <c r="F2157" s="37">
        <v>0.63958333333333295</v>
      </c>
      <c r="G2157" s="12">
        <v>30</v>
      </c>
      <c r="H2157" s="12" t="s">
        <v>302</v>
      </c>
      <c r="I2157" s="38" t="str">
        <f>VLOOKUP(H2157,'Species List'!A$2:J$202,2,0)</f>
        <v>Stoplight Parrotfish</v>
      </c>
      <c r="J2157" s="38" t="str">
        <f>VLOOKUP(H2157,'Species List'!A$2:J$202,3,0)</f>
        <v>Sparisoma viride</v>
      </c>
      <c r="K2157" s="38" t="str">
        <f>VLOOKUP(H2157,'Species List'!A$2:J$202,4,0)</f>
        <v>Scaridae</v>
      </c>
      <c r="L2157" s="38" t="str">
        <f>VLOOKUP(H2157,'Species List'!A$2:J$202,5,0)</f>
        <v>Herbivore</v>
      </c>
      <c r="M2157" s="59">
        <v>30</v>
      </c>
      <c r="N2157" s="59">
        <v>1</v>
      </c>
      <c r="O2157" s="59" t="s">
        <v>369</v>
      </c>
      <c r="P2157" s="44">
        <f>VLOOKUP(H2157,'Species List'!A$2:J$202,6,0)</f>
        <v>1.38E-2</v>
      </c>
      <c r="Q2157" s="44">
        <f>VLOOKUP(H2157,'Species List'!A$2:J$202,7,0)</f>
        <v>3.04</v>
      </c>
      <c r="R2157" s="44">
        <f>VLOOKUP(H2157,'Species List'!A$2:J$202,8,0)</f>
        <v>-4.4317000000000002</v>
      </c>
      <c r="S2157" s="44">
        <f>VLOOKUP(H2157,'Species List'!A$2:J$202,9,0)</f>
        <v>2.9051</v>
      </c>
      <c r="T2157" s="44">
        <f t="shared" si="233"/>
        <v>426.90151962585236</v>
      </c>
      <c r="U2157" s="88">
        <f t="shared" si="238"/>
        <v>581.54718397712224</v>
      </c>
      <c r="V2157" s="91">
        <f t="shared" si="239"/>
        <v>581.54718397712224</v>
      </c>
    </row>
    <row r="2158" spans="1:22" ht="16">
      <c r="A2158" s="35">
        <v>2019</v>
      </c>
      <c r="B2158" s="36">
        <v>43542</v>
      </c>
      <c r="C2158" s="38" t="s">
        <v>443</v>
      </c>
      <c r="D2158" s="38" t="s">
        <v>367</v>
      </c>
      <c r="E2158" s="12">
        <v>5</v>
      </c>
      <c r="F2158" s="37">
        <v>0.63958333333333295</v>
      </c>
      <c r="G2158" s="12">
        <v>30</v>
      </c>
      <c r="H2158" s="12" t="s">
        <v>277</v>
      </c>
      <c r="I2158" s="38" t="str">
        <f>VLOOKUP(H2158,'Species List'!A$2:J$202,2,0)</f>
        <v>Queen Parrotfish</v>
      </c>
      <c r="J2158" s="38" t="str">
        <f>VLOOKUP(H2158,'Species List'!A$2:J$202,3,0)</f>
        <v>Scarus vetula</v>
      </c>
      <c r="K2158" s="38" t="str">
        <f>VLOOKUP(H2158,'Species List'!A$2:J$202,4,0)</f>
        <v>Scaridae</v>
      </c>
      <c r="L2158" s="38" t="str">
        <f>VLOOKUP(H2158,'Species List'!A$2:J$202,5,0)</f>
        <v>Herbivore</v>
      </c>
      <c r="M2158" s="59">
        <v>32</v>
      </c>
      <c r="N2158" s="59">
        <v>1</v>
      </c>
      <c r="O2158" s="59"/>
      <c r="P2158" s="44">
        <f>VLOOKUP(H2158,'Species List'!A$2:J$202,6,0)</f>
        <v>1.38E-2</v>
      </c>
      <c r="Q2158" s="44">
        <f>VLOOKUP(H2158,'Species List'!A$2:J$202,7,0)</f>
        <v>3.03</v>
      </c>
      <c r="R2158" s="44">
        <f>VLOOKUP(H2158,'Species List'!A$2:J$202,8,0)</f>
        <v>-5.0162000000000004</v>
      </c>
      <c r="S2158" s="44">
        <f>VLOOKUP(H2158,'Species List'!A$2:J$202,9,0)</f>
        <v>3.1109</v>
      </c>
      <c r="T2158" s="44">
        <f t="shared" si="233"/>
        <v>501.74553995792371</v>
      </c>
      <c r="U2158" s="88">
        <f t="shared" si="238"/>
        <v>598.50952660385963</v>
      </c>
      <c r="V2158" s="91">
        <f t="shared" si="239"/>
        <v>598.50952660385963</v>
      </c>
    </row>
    <row r="2159" spans="1:22" ht="16">
      <c r="A2159" s="35">
        <v>2019</v>
      </c>
      <c r="B2159" s="36">
        <v>43542</v>
      </c>
      <c r="C2159" s="38" t="s">
        <v>443</v>
      </c>
      <c r="D2159" s="38" t="s">
        <v>367</v>
      </c>
      <c r="E2159" s="12">
        <v>5</v>
      </c>
      <c r="F2159" s="37">
        <v>0.63958333333333295</v>
      </c>
      <c r="G2159" s="12">
        <v>30</v>
      </c>
      <c r="H2159" s="12" t="s">
        <v>277</v>
      </c>
      <c r="I2159" s="38" t="str">
        <f>VLOOKUP(H2159,'Species List'!A$2:J$202,2,0)</f>
        <v>Queen Parrotfish</v>
      </c>
      <c r="J2159" s="38" t="str">
        <f>VLOOKUP(H2159,'Species List'!A$2:J$202,3,0)</f>
        <v>Scarus vetula</v>
      </c>
      <c r="K2159" s="38" t="str">
        <f>VLOOKUP(H2159,'Species List'!A$2:J$202,4,0)</f>
        <v>Scaridae</v>
      </c>
      <c r="L2159" s="38" t="str">
        <f>VLOOKUP(H2159,'Species List'!A$2:J$202,5,0)</f>
        <v>Herbivore</v>
      </c>
      <c r="M2159" s="59">
        <v>20</v>
      </c>
      <c r="N2159" s="59">
        <v>1</v>
      </c>
      <c r="O2159" s="59" t="s">
        <v>368</v>
      </c>
      <c r="P2159" s="44">
        <f>VLOOKUP(H2159,'Species List'!A$2:J$202,6,0)</f>
        <v>1.38E-2</v>
      </c>
      <c r="Q2159" s="44">
        <f>VLOOKUP(H2159,'Species List'!A$2:J$202,7,0)</f>
        <v>3.03</v>
      </c>
      <c r="R2159" s="44">
        <f>VLOOKUP(H2159,'Species List'!A$2:J$202,8,0)</f>
        <v>-5.0162000000000004</v>
      </c>
      <c r="S2159" s="44">
        <f>VLOOKUP(H2159,'Species List'!A$2:J$202,9,0)</f>
        <v>3.1109</v>
      </c>
      <c r="T2159" s="44">
        <f t="shared" si="233"/>
        <v>120.7813760748945</v>
      </c>
      <c r="U2159" s="88">
        <f t="shared" si="238"/>
        <v>138.69928220116935</v>
      </c>
      <c r="V2159" s="91">
        <f t="shared" si="239"/>
        <v>138.69928220116935</v>
      </c>
    </row>
    <row r="2160" spans="1:22" ht="16">
      <c r="A2160" s="35">
        <v>2019</v>
      </c>
      <c r="B2160" s="36">
        <v>43542</v>
      </c>
      <c r="C2160" s="38" t="s">
        <v>443</v>
      </c>
      <c r="D2160" s="38" t="s">
        <v>367</v>
      </c>
      <c r="E2160" s="12">
        <v>5</v>
      </c>
      <c r="F2160" s="37">
        <v>0.63958333333333295</v>
      </c>
      <c r="G2160" s="12">
        <v>30</v>
      </c>
      <c r="H2160" s="12" t="s">
        <v>277</v>
      </c>
      <c r="I2160" s="38" t="str">
        <f>VLOOKUP(H2160,'Species List'!A$2:J$202,2,0)</f>
        <v>Queen Parrotfish</v>
      </c>
      <c r="J2160" s="38" t="str">
        <f>VLOOKUP(H2160,'Species List'!A$2:J$202,3,0)</f>
        <v>Scarus vetula</v>
      </c>
      <c r="K2160" s="38" t="str">
        <f>VLOOKUP(H2160,'Species List'!A$2:J$202,4,0)</f>
        <v>Scaridae</v>
      </c>
      <c r="L2160" s="38" t="str">
        <f>VLOOKUP(H2160,'Species List'!A$2:J$202,5,0)</f>
        <v>Herbivore</v>
      </c>
      <c r="M2160" s="59">
        <v>24</v>
      </c>
      <c r="N2160" s="59">
        <v>1</v>
      </c>
      <c r="O2160" s="59" t="s">
        <v>368</v>
      </c>
      <c r="P2160" s="44">
        <f>VLOOKUP(H2160,'Species List'!A$2:J$202,6,0)</f>
        <v>1.38E-2</v>
      </c>
      <c r="Q2160" s="44">
        <f>VLOOKUP(H2160,'Species List'!A$2:J$202,7,0)</f>
        <v>3.03</v>
      </c>
      <c r="R2160" s="44">
        <f>VLOOKUP(H2160,'Species List'!A$2:J$202,8,0)</f>
        <v>-5.0162000000000004</v>
      </c>
      <c r="S2160" s="44">
        <f>VLOOKUP(H2160,'Species List'!A$2:J$202,9,0)</f>
        <v>3.1109</v>
      </c>
      <c r="T2160" s="44">
        <f t="shared" si="233"/>
        <v>209.85491670789031</v>
      </c>
      <c r="U2160" s="88">
        <f t="shared" si="238"/>
        <v>244.56772957919503</v>
      </c>
      <c r="V2160" s="91">
        <f t="shared" si="239"/>
        <v>244.56772957919503</v>
      </c>
    </row>
    <row r="2161" spans="1:22" ht="16">
      <c r="A2161" s="35">
        <v>2019</v>
      </c>
      <c r="B2161" s="36">
        <v>43542</v>
      </c>
      <c r="C2161" s="38" t="s">
        <v>443</v>
      </c>
      <c r="D2161" s="38" t="s">
        <v>367</v>
      </c>
      <c r="E2161" s="12">
        <v>5</v>
      </c>
      <c r="F2161" s="37">
        <v>0.63958333333333295</v>
      </c>
      <c r="G2161" s="12">
        <v>30</v>
      </c>
      <c r="H2161" s="12" t="s">
        <v>274</v>
      </c>
      <c r="I2161" s="38" t="str">
        <f>VLOOKUP(H2161,'Species List'!A$2:J$202,2,0)</f>
        <v>Princess Parrotfish</v>
      </c>
      <c r="J2161" s="38" t="str">
        <f>VLOOKUP(H2161,'Species List'!A$2:J$202,3,0)</f>
        <v>Scarus taeniopterus</v>
      </c>
      <c r="K2161" s="38" t="str">
        <f>VLOOKUP(H2161,'Species List'!A$2:J$202,4,0)</f>
        <v>Scaridae</v>
      </c>
      <c r="L2161" s="38" t="str">
        <f>VLOOKUP(H2161,'Species List'!A$2:J$202,5,0)</f>
        <v>Herbivore</v>
      </c>
      <c r="M2161" s="59">
        <v>12</v>
      </c>
      <c r="N2161" s="59">
        <v>2</v>
      </c>
      <c r="O2161" s="59" t="s">
        <v>368</v>
      </c>
      <c r="P2161" s="44">
        <f>VLOOKUP(H2161,'Species List'!A$2:J$202,6,0)</f>
        <v>3.3500000000000002E-2</v>
      </c>
      <c r="Q2161" s="44">
        <f>VLOOKUP(H2161,'Species List'!A$2:J$202,7,0)</f>
        <v>2.7086000000000001</v>
      </c>
      <c r="R2161" s="44">
        <f>VLOOKUP(H2161,'Species List'!A$2:J$202,8,0)</f>
        <v>-3.2256999999999998</v>
      </c>
      <c r="S2161" s="44">
        <f>VLOOKUP(H2161,'Species List'!A$2:J$202,9,0)</f>
        <v>2.3852000000000002</v>
      </c>
      <c r="T2161" s="44">
        <f t="shared" si="233"/>
        <v>28.061774480442775</v>
      </c>
      <c r="U2161" s="88">
        <f t="shared" si="238"/>
        <v>54.145592205106873</v>
      </c>
      <c r="V2161" s="91">
        <f t="shared" si="239"/>
        <v>108.29118441021375</v>
      </c>
    </row>
    <row r="2162" spans="1:22" ht="16">
      <c r="A2162" s="35">
        <v>2019</v>
      </c>
      <c r="B2162" s="36">
        <v>43542</v>
      </c>
      <c r="C2162" s="38" t="s">
        <v>443</v>
      </c>
      <c r="D2162" s="38" t="s">
        <v>367</v>
      </c>
      <c r="E2162" s="12">
        <v>5</v>
      </c>
      <c r="F2162" s="37">
        <v>0.63958333333333295</v>
      </c>
      <c r="G2162" s="12">
        <v>30</v>
      </c>
      <c r="H2162" s="12" t="s">
        <v>274</v>
      </c>
      <c r="I2162" s="38" t="str">
        <f>VLOOKUP(H2162,'Species List'!A$2:J$202,2,0)</f>
        <v>Princess Parrotfish</v>
      </c>
      <c r="J2162" s="38" t="str">
        <f>VLOOKUP(H2162,'Species List'!A$2:J$202,3,0)</f>
        <v>Scarus taeniopterus</v>
      </c>
      <c r="K2162" s="38" t="str">
        <f>VLOOKUP(H2162,'Species List'!A$2:J$202,4,0)</f>
        <v>Scaridae</v>
      </c>
      <c r="L2162" s="38" t="str">
        <f>VLOOKUP(H2162,'Species List'!A$2:J$202,5,0)</f>
        <v>Herbivore</v>
      </c>
      <c r="M2162" s="59">
        <v>15</v>
      </c>
      <c r="N2162" s="59">
        <v>2</v>
      </c>
      <c r="O2162" s="59"/>
      <c r="P2162" s="44">
        <f>VLOOKUP(H2162,'Species List'!A$2:J$202,6,0)</f>
        <v>3.3500000000000002E-2</v>
      </c>
      <c r="Q2162" s="44">
        <f>VLOOKUP(H2162,'Species List'!A$2:J$202,7,0)</f>
        <v>2.7086000000000001</v>
      </c>
      <c r="R2162" s="44">
        <f>VLOOKUP(H2162,'Species List'!A$2:J$202,8,0)</f>
        <v>-3.2256999999999998</v>
      </c>
      <c r="S2162" s="44">
        <f>VLOOKUP(H2162,'Species List'!A$2:J$202,9,0)</f>
        <v>2.3852000000000002</v>
      </c>
      <c r="T2162" s="44">
        <f t="shared" si="233"/>
        <v>51.357702984233178</v>
      </c>
      <c r="U2162" s="88">
        <f t="shared" si="238"/>
        <v>92.19616810425471</v>
      </c>
      <c r="V2162" s="91">
        <f t="shared" si="239"/>
        <v>184.39233620850942</v>
      </c>
    </row>
    <row r="2163" spans="1:22" ht="16">
      <c r="A2163" s="35">
        <v>2019</v>
      </c>
      <c r="B2163" s="36">
        <v>43542</v>
      </c>
      <c r="C2163" s="38" t="s">
        <v>443</v>
      </c>
      <c r="D2163" s="38" t="s">
        <v>367</v>
      </c>
      <c r="E2163" s="12">
        <v>5</v>
      </c>
      <c r="F2163" s="37">
        <v>0.63958333333333295</v>
      </c>
      <c r="G2163" s="12">
        <v>30</v>
      </c>
      <c r="H2163" s="12" t="s">
        <v>274</v>
      </c>
      <c r="I2163" s="38" t="str">
        <f>VLOOKUP(H2163,'Species List'!A$2:J$202,2,0)</f>
        <v>Princess Parrotfish</v>
      </c>
      <c r="J2163" s="38" t="str">
        <f>VLOOKUP(H2163,'Species List'!A$2:J$202,3,0)</f>
        <v>Scarus taeniopterus</v>
      </c>
      <c r="K2163" s="38" t="str">
        <f>VLOOKUP(H2163,'Species List'!A$2:J$202,4,0)</f>
        <v>Scaridae</v>
      </c>
      <c r="L2163" s="38" t="str">
        <f>VLOOKUP(H2163,'Species List'!A$2:J$202,5,0)</f>
        <v>Herbivore</v>
      </c>
      <c r="M2163" s="59">
        <v>16</v>
      </c>
      <c r="N2163" s="59">
        <v>2</v>
      </c>
      <c r="O2163" s="59"/>
      <c r="P2163" s="44">
        <f>VLOOKUP(H2163,'Species List'!A$2:J$202,6,0)</f>
        <v>3.3500000000000002E-2</v>
      </c>
      <c r="Q2163" s="44">
        <f>VLOOKUP(H2163,'Species List'!A$2:J$202,7,0)</f>
        <v>2.7086000000000001</v>
      </c>
      <c r="R2163" s="44">
        <f>VLOOKUP(H2163,'Species List'!A$2:J$202,8,0)</f>
        <v>-3.2256999999999998</v>
      </c>
      <c r="S2163" s="44">
        <f>VLOOKUP(H2163,'Species List'!A$2:J$202,9,0)</f>
        <v>2.3852000000000002</v>
      </c>
      <c r="T2163" s="44">
        <f t="shared" si="233"/>
        <v>61.167987518884857</v>
      </c>
      <c r="U2163" s="88">
        <f t="shared" si="238"/>
        <v>107.53924488293569</v>
      </c>
      <c r="V2163" s="91">
        <f t="shared" si="239"/>
        <v>215.07848976587138</v>
      </c>
    </row>
    <row r="2164" spans="1:22" ht="16">
      <c r="A2164" s="35">
        <v>2019</v>
      </c>
      <c r="B2164" s="36">
        <v>43542</v>
      </c>
      <c r="C2164" s="38" t="s">
        <v>443</v>
      </c>
      <c r="D2164" s="38" t="s">
        <v>367</v>
      </c>
      <c r="E2164" s="12">
        <v>5</v>
      </c>
      <c r="F2164" s="37">
        <v>0.63958333333333295</v>
      </c>
      <c r="G2164" s="12">
        <v>30</v>
      </c>
      <c r="H2164" s="12" t="s">
        <v>302</v>
      </c>
      <c r="I2164" s="38" t="str">
        <f>VLOOKUP(H2164,'Species List'!A$2:J$202,2,0)</f>
        <v>Stoplight Parrotfish</v>
      </c>
      <c r="J2164" s="38" t="str">
        <f>VLOOKUP(H2164,'Species List'!A$2:J$202,3,0)</f>
        <v>Sparisoma viride</v>
      </c>
      <c r="K2164" s="38" t="str">
        <f>VLOOKUP(H2164,'Species List'!A$2:J$202,4,0)</f>
        <v>Scaridae</v>
      </c>
      <c r="L2164" s="38" t="str">
        <f>VLOOKUP(H2164,'Species List'!A$2:J$202,5,0)</f>
        <v>Herbivore</v>
      </c>
      <c r="M2164" s="59">
        <v>13</v>
      </c>
      <c r="N2164" s="59">
        <v>1</v>
      </c>
      <c r="O2164" s="59" t="s">
        <v>368</v>
      </c>
      <c r="P2164" s="44">
        <f>VLOOKUP(H2164,'Species List'!A$2:J$202,6,0)</f>
        <v>1.38E-2</v>
      </c>
      <c r="Q2164" s="44">
        <f>VLOOKUP(H2164,'Species List'!A$2:J$202,7,0)</f>
        <v>3.04</v>
      </c>
      <c r="R2164" s="44">
        <f>VLOOKUP(H2164,'Species List'!A$2:J$202,8,0)</f>
        <v>-4.4317000000000002</v>
      </c>
      <c r="S2164" s="44">
        <f>VLOOKUP(H2164,'Species List'!A$2:J$202,9,0)</f>
        <v>2.9051</v>
      </c>
      <c r="T2164" s="44">
        <f t="shared" si="233"/>
        <v>33.594399108137019</v>
      </c>
      <c r="U2164" s="88">
        <f t="shared" si="238"/>
        <v>51.229112573228946</v>
      </c>
      <c r="V2164" s="91">
        <f t="shared" si="239"/>
        <v>51.229112573228946</v>
      </c>
    </row>
    <row r="2165" spans="1:22" ht="16">
      <c r="A2165" s="35">
        <v>2019</v>
      </c>
      <c r="B2165" s="36">
        <v>43542</v>
      </c>
      <c r="C2165" s="38" t="s">
        <v>443</v>
      </c>
      <c r="D2165" s="38" t="s">
        <v>367</v>
      </c>
      <c r="E2165" s="12">
        <v>5</v>
      </c>
      <c r="F2165" s="37">
        <v>0.63958333333333295</v>
      </c>
      <c r="G2165" s="12">
        <v>30</v>
      </c>
      <c r="H2165" s="12" t="s">
        <v>302</v>
      </c>
      <c r="I2165" s="38" t="str">
        <f>VLOOKUP(H2165,'Species List'!A$2:J$202,2,0)</f>
        <v>Stoplight Parrotfish</v>
      </c>
      <c r="J2165" s="38" t="str">
        <f>VLOOKUP(H2165,'Species List'!A$2:J$202,3,0)</f>
        <v>Sparisoma viride</v>
      </c>
      <c r="K2165" s="38" t="str">
        <f>VLOOKUP(H2165,'Species List'!A$2:J$202,4,0)</f>
        <v>Scaridae</v>
      </c>
      <c r="L2165" s="38" t="str">
        <f>VLOOKUP(H2165,'Species List'!A$2:J$202,5,0)</f>
        <v>Herbivore</v>
      </c>
      <c r="M2165" s="59">
        <v>24</v>
      </c>
      <c r="N2165" s="59">
        <v>1</v>
      </c>
      <c r="O2165" s="59" t="s">
        <v>368</v>
      </c>
      <c r="P2165" s="44">
        <f>VLOOKUP(H2165,'Species List'!A$2:J$202,6,0)</f>
        <v>1.38E-2</v>
      </c>
      <c r="Q2165" s="44">
        <f>VLOOKUP(H2165,'Species List'!A$2:J$202,7,0)</f>
        <v>3.04</v>
      </c>
      <c r="R2165" s="44">
        <f>VLOOKUP(H2165,'Species List'!A$2:J$202,8,0)</f>
        <v>-4.4317000000000002</v>
      </c>
      <c r="S2165" s="44">
        <f>VLOOKUP(H2165,'Species List'!A$2:J$202,9,0)</f>
        <v>2.9051</v>
      </c>
      <c r="T2165" s="44">
        <f t="shared" si="233"/>
        <v>216.63132757933843</v>
      </c>
      <c r="U2165" s="88">
        <f t="shared" si="238"/>
        <v>304.12468932899543</v>
      </c>
      <c r="V2165" s="91">
        <f t="shared" si="239"/>
        <v>304.12468932899543</v>
      </c>
    </row>
    <row r="2166" spans="1:22" ht="16">
      <c r="A2166" s="35">
        <v>2019</v>
      </c>
      <c r="B2166" s="36">
        <v>43542</v>
      </c>
      <c r="C2166" s="38" t="s">
        <v>443</v>
      </c>
      <c r="D2166" s="38" t="s">
        <v>367</v>
      </c>
      <c r="E2166" s="12">
        <v>5</v>
      </c>
      <c r="F2166" s="37">
        <v>0.63958333333333295</v>
      </c>
      <c r="G2166" s="12">
        <v>30</v>
      </c>
      <c r="H2166" s="12" t="s">
        <v>302</v>
      </c>
      <c r="I2166" s="38" t="str">
        <f>VLOOKUP(H2166,'Species List'!A$2:J$202,2,0)</f>
        <v>Stoplight Parrotfish</v>
      </c>
      <c r="J2166" s="38" t="str">
        <f>VLOOKUP(H2166,'Species List'!A$2:J$202,3,0)</f>
        <v>Sparisoma viride</v>
      </c>
      <c r="K2166" s="38" t="str">
        <f>VLOOKUP(H2166,'Species List'!A$2:J$202,4,0)</f>
        <v>Scaridae</v>
      </c>
      <c r="L2166" s="38" t="str">
        <f>VLOOKUP(H2166,'Species List'!A$2:J$202,5,0)</f>
        <v>Herbivore</v>
      </c>
      <c r="M2166" s="59">
        <v>20</v>
      </c>
      <c r="N2166" s="59">
        <v>1</v>
      </c>
      <c r="O2166" s="59" t="s">
        <v>368</v>
      </c>
      <c r="P2166" s="44">
        <f>VLOOKUP(H2166,'Species List'!A$2:J$202,6,0)</f>
        <v>1.38E-2</v>
      </c>
      <c r="Q2166" s="44">
        <f>VLOOKUP(H2166,'Species List'!A$2:J$202,7,0)</f>
        <v>3.04</v>
      </c>
      <c r="R2166" s="44">
        <f>VLOOKUP(H2166,'Species List'!A$2:J$202,8,0)</f>
        <v>-4.4317000000000002</v>
      </c>
      <c r="S2166" s="44">
        <f>VLOOKUP(H2166,'Species List'!A$2:J$202,9,0)</f>
        <v>2.9051</v>
      </c>
      <c r="T2166" s="44">
        <f t="shared" si="233"/>
        <v>124.45440510662077</v>
      </c>
      <c r="U2166" s="88">
        <f t="shared" si="238"/>
        <v>179.06975540636282</v>
      </c>
      <c r="V2166" s="91">
        <f t="shared" si="239"/>
        <v>179.06975540636282</v>
      </c>
    </row>
    <row r="2167" spans="1:22" ht="16">
      <c r="A2167" s="35">
        <v>2019</v>
      </c>
      <c r="B2167" s="36">
        <v>43542</v>
      </c>
      <c r="C2167" s="38" t="s">
        <v>443</v>
      </c>
      <c r="D2167" s="38" t="s">
        <v>367</v>
      </c>
      <c r="E2167" s="12">
        <v>5</v>
      </c>
      <c r="F2167" s="37">
        <v>0.63958333333333295</v>
      </c>
      <c r="G2167" s="12">
        <v>30</v>
      </c>
      <c r="H2167" s="12" t="s">
        <v>280</v>
      </c>
      <c r="I2167" s="38" t="str">
        <f>VLOOKUP(H2167,'Species List'!A$2:J$202,2,0)</f>
        <v>Redband Parrotfish</v>
      </c>
      <c r="J2167" s="38" t="str">
        <f>VLOOKUP(H2167,'Species List'!A$2:J$202,3,0)</f>
        <v>Sparisoma aurofrenatum</v>
      </c>
      <c r="K2167" s="38" t="str">
        <f>VLOOKUP(H2167,'Species List'!A$2:J$202,4,0)</f>
        <v>Scaridae</v>
      </c>
      <c r="L2167" s="38" t="str">
        <f>VLOOKUP(H2167,'Species List'!A$2:J$202,5,0)</f>
        <v>Herbivore</v>
      </c>
      <c r="M2167" s="59">
        <v>8</v>
      </c>
      <c r="N2167" s="59">
        <v>1</v>
      </c>
      <c r="O2167" s="59" t="s">
        <v>375</v>
      </c>
      <c r="P2167" s="44">
        <f>VLOOKUP(H2167,'Species List'!A$2:J$202,6,0)</f>
        <v>1.072E-2</v>
      </c>
      <c r="Q2167" s="44">
        <f>VLOOKUP(H2167,'Species List'!A$2:J$202,7,0)</f>
        <v>3.12</v>
      </c>
      <c r="R2167" s="44">
        <f>VLOOKUP(H2167,'Species List'!A$2:J$202,8,0)</f>
        <v>-4.0781000000000001</v>
      </c>
      <c r="S2167" s="44">
        <f>VLOOKUP(H2167,'Species List'!A$2:J$202,9,0)</f>
        <v>2.7437999999999998</v>
      </c>
      <c r="T2167" s="44">
        <f t="shared" si="233"/>
        <v>7.0442627183996569</v>
      </c>
      <c r="U2167" s="88">
        <f t="shared" si="238"/>
        <v>13.918688207229055</v>
      </c>
      <c r="V2167" s="91">
        <f t="shared" si="239"/>
        <v>13.918688207229055</v>
      </c>
    </row>
    <row r="2168" spans="1:22" ht="16">
      <c r="A2168" s="35">
        <v>2019</v>
      </c>
      <c r="B2168" s="36">
        <v>43542</v>
      </c>
      <c r="C2168" s="38" t="s">
        <v>443</v>
      </c>
      <c r="D2168" s="38" t="s">
        <v>367</v>
      </c>
      <c r="E2168" s="12">
        <v>5</v>
      </c>
      <c r="F2168" s="37">
        <v>0.63958333333333295</v>
      </c>
      <c r="G2168" s="12">
        <v>30</v>
      </c>
      <c r="H2168" s="12" t="s">
        <v>277</v>
      </c>
      <c r="I2168" s="38" t="str">
        <f>VLOOKUP(H2168,'Species List'!A$2:J$202,2,0)</f>
        <v>Queen Parrotfish</v>
      </c>
      <c r="J2168" s="38" t="str">
        <f>VLOOKUP(H2168,'Species List'!A$2:J$202,3,0)</f>
        <v>Scarus vetula</v>
      </c>
      <c r="K2168" s="38" t="str">
        <f>VLOOKUP(H2168,'Species List'!A$2:J$202,4,0)</f>
        <v>Scaridae</v>
      </c>
      <c r="L2168" s="38" t="str">
        <f>VLOOKUP(H2168,'Species List'!A$2:J$202,5,0)</f>
        <v>Herbivore</v>
      </c>
      <c r="M2168" s="59">
        <v>24</v>
      </c>
      <c r="N2168" s="59">
        <v>1</v>
      </c>
      <c r="O2168" s="59" t="s">
        <v>368</v>
      </c>
      <c r="P2168" s="44">
        <f>VLOOKUP(H2168,'Species List'!A$2:J$202,6,0)</f>
        <v>1.38E-2</v>
      </c>
      <c r="Q2168" s="44">
        <f>VLOOKUP(H2168,'Species List'!A$2:J$202,7,0)</f>
        <v>3.03</v>
      </c>
      <c r="R2168" s="44">
        <f>VLOOKUP(H2168,'Species List'!A$2:J$202,8,0)</f>
        <v>-5.0162000000000004</v>
      </c>
      <c r="S2168" s="44">
        <f>VLOOKUP(H2168,'Species List'!A$2:J$202,9,0)</f>
        <v>3.1109</v>
      </c>
      <c r="T2168" s="44">
        <f t="shared" si="233"/>
        <v>209.85491670789031</v>
      </c>
      <c r="U2168" s="88">
        <f t="shared" si="238"/>
        <v>244.56772957919503</v>
      </c>
      <c r="V2168" s="91">
        <f t="shared" si="239"/>
        <v>244.56772957919503</v>
      </c>
    </row>
    <row r="2169" spans="1:22" ht="16">
      <c r="A2169" s="35">
        <v>2019</v>
      </c>
      <c r="B2169" s="36">
        <v>43542</v>
      </c>
      <c r="C2169" s="38" t="s">
        <v>443</v>
      </c>
      <c r="D2169" s="38" t="s">
        <v>367</v>
      </c>
      <c r="E2169" s="12">
        <v>5</v>
      </c>
      <c r="F2169" s="37">
        <v>0.63958333333333295</v>
      </c>
      <c r="G2169" s="12">
        <v>30</v>
      </c>
      <c r="H2169" s="12" t="s">
        <v>237</v>
      </c>
      <c r="I2169" s="38" t="str">
        <f>VLOOKUP(H2169,'Species List'!A$2:J$202,2,0)</f>
        <v>Blue Tang</v>
      </c>
      <c r="J2169" s="38" t="str">
        <f>VLOOKUP(H2169,'Species List'!A$2:J$202,3,0)</f>
        <v>Acanthurus coeruleus</v>
      </c>
      <c r="K2169" s="38" t="str">
        <f>VLOOKUP(H2169,'Species List'!A$2:J$202,4,0)</f>
        <v>Acanthuridae</v>
      </c>
      <c r="L2169" s="38" t="str">
        <f>VLOOKUP(H2169,'Species List'!A$2:J$202,5,0)</f>
        <v>Herbivore</v>
      </c>
      <c r="M2169" s="59">
        <v>15</v>
      </c>
      <c r="N2169" s="59">
        <v>1</v>
      </c>
      <c r="O2169" s="59"/>
      <c r="P2169" s="44">
        <f>VLOOKUP(H2169,'Species List'!A$2:J$202,6,0)</f>
        <v>2.512E-2</v>
      </c>
      <c r="Q2169" s="44">
        <f>VLOOKUP(H2169,'Species List'!A$2:J$202,7,0)</f>
        <v>2.96</v>
      </c>
      <c r="R2169" s="44">
        <f>VLOOKUP(H2169,'Species List'!A$2:J$202,8,0)</f>
        <v>-2.8241999999999998</v>
      </c>
      <c r="S2169" s="44">
        <f>VLOOKUP(H2169,'Species List'!A$2:J$202,9,0)</f>
        <v>2.2637999999999998</v>
      </c>
      <c r="T2169" s="44">
        <f t="shared" si="233"/>
        <v>76.076366478829684</v>
      </c>
      <c r="U2169" s="88">
        <f t="shared" si="238"/>
        <v>126.48394196747614</v>
      </c>
      <c r="V2169" s="91">
        <f t="shared" si="239"/>
        <v>126.48394196747614</v>
      </c>
    </row>
    <row r="2170" spans="1:22" ht="16">
      <c r="A2170" s="35">
        <v>2019</v>
      </c>
      <c r="B2170" s="36">
        <v>43542</v>
      </c>
      <c r="C2170" s="38" t="s">
        <v>443</v>
      </c>
      <c r="D2170" s="38" t="s">
        <v>367</v>
      </c>
      <c r="E2170" s="12">
        <v>5</v>
      </c>
      <c r="F2170" s="37">
        <v>0.63958333333333295</v>
      </c>
      <c r="G2170" s="12">
        <v>30</v>
      </c>
      <c r="H2170" s="12" t="s">
        <v>280</v>
      </c>
      <c r="I2170" s="38" t="str">
        <f>VLOOKUP(H2170,'Species List'!A$2:J$202,2,0)</f>
        <v>Redband Parrotfish</v>
      </c>
      <c r="J2170" s="38" t="str">
        <f>VLOOKUP(H2170,'Species List'!A$2:J$202,3,0)</f>
        <v>Sparisoma aurofrenatum</v>
      </c>
      <c r="K2170" s="38" t="str">
        <f>VLOOKUP(H2170,'Species List'!A$2:J$202,4,0)</f>
        <v>Scaridae</v>
      </c>
      <c r="L2170" s="38" t="str">
        <f>VLOOKUP(H2170,'Species List'!A$2:J$202,5,0)</f>
        <v>Herbivore</v>
      </c>
      <c r="M2170" s="59">
        <v>15</v>
      </c>
      <c r="N2170" s="59">
        <v>1</v>
      </c>
      <c r="O2170" s="59" t="s">
        <v>368</v>
      </c>
      <c r="P2170" s="44">
        <f>VLOOKUP(H2170,'Species List'!A$2:J$202,6,0)</f>
        <v>1.072E-2</v>
      </c>
      <c r="Q2170" s="44">
        <f>VLOOKUP(H2170,'Species List'!A$2:J$202,7,0)</f>
        <v>3.12</v>
      </c>
      <c r="R2170" s="44">
        <f>VLOOKUP(H2170,'Species List'!A$2:J$202,8,0)</f>
        <v>-4.0781000000000001</v>
      </c>
      <c r="S2170" s="44">
        <f>VLOOKUP(H2170,'Species List'!A$2:J$202,9,0)</f>
        <v>2.7437999999999998</v>
      </c>
      <c r="T2170" s="44">
        <f t="shared" si="233"/>
        <v>50.072527485111436</v>
      </c>
      <c r="U2170" s="88">
        <f t="shared" si="238"/>
        <v>78.101467931149301</v>
      </c>
      <c r="V2170" s="91">
        <f t="shared" si="239"/>
        <v>78.101467931149301</v>
      </c>
    </row>
    <row r="2171" spans="1:22" ht="16">
      <c r="A2171" s="35">
        <v>2019</v>
      </c>
      <c r="B2171" s="36">
        <v>43542</v>
      </c>
      <c r="C2171" s="38" t="s">
        <v>443</v>
      </c>
      <c r="D2171" s="38" t="s">
        <v>367</v>
      </c>
      <c r="E2171" s="12">
        <v>5</v>
      </c>
      <c r="F2171" s="37">
        <v>0.63958333333333295</v>
      </c>
      <c r="G2171" s="12">
        <v>30</v>
      </c>
      <c r="H2171" s="12" t="s">
        <v>274</v>
      </c>
      <c r="I2171" s="38" t="str">
        <f>VLOOKUP(H2171,'Species List'!A$2:J$202,2,0)</f>
        <v>Princess Parrotfish</v>
      </c>
      <c r="J2171" s="38" t="str">
        <f>VLOOKUP(H2171,'Species List'!A$2:J$202,3,0)</f>
        <v>Scarus taeniopterus</v>
      </c>
      <c r="K2171" s="38" t="str">
        <f>VLOOKUP(H2171,'Species List'!A$2:J$202,4,0)</f>
        <v>Scaridae</v>
      </c>
      <c r="L2171" s="38" t="str">
        <f>VLOOKUP(H2171,'Species List'!A$2:J$202,5,0)</f>
        <v>Herbivore</v>
      </c>
      <c r="M2171" s="59">
        <v>5</v>
      </c>
      <c r="N2171" s="59">
        <v>1</v>
      </c>
      <c r="O2171" s="59" t="s">
        <v>375</v>
      </c>
      <c r="P2171" s="44">
        <f>VLOOKUP(H2171,'Species List'!A$2:J$202,6,0)</f>
        <v>3.3500000000000002E-2</v>
      </c>
      <c r="Q2171" s="44">
        <f>VLOOKUP(H2171,'Species List'!A$2:J$202,7,0)</f>
        <v>2.7086000000000001</v>
      </c>
      <c r="R2171" s="44">
        <f>VLOOKUP(H2171,'Species List'!A$2:J$202,8,0)</f>
        <v>-3.2256999999999998</v>
      </c>
      <c r="S2171" s="44">
        <f>VLOOKUP(H2171,'Species List'!A$2:J$202,9,0)</f>
        <v>2.3852000000000002</v>
      </c>
      <c r="T2171" s="44">
        <f t="shared" si="233"/>
        <v>2.6198411586557824</v>
      </c>
      <c r="U2171" s="88">
        <f t="shared" si="238"/>
        <v>6.7093933568168316</v>
      </c>
      <c r="V2171" s="91">
        <f t="shared" si="239"/>
        <v>6.7093933568168316</v>
      </c>
    </row>
    <row r="2172" spans="1:22" ht="16">
      <c r="A2172" s="35">
        <v>2019</v>
      </c>
      <c r="B2172" s="36">
        <v>43542</v>
      </c>
      <c r="C2172" s="38" t="s">
        <v>443</v>
      </c>
      <c r="D2172" s="38" t="s">
        <v>367</v>
      </c>
      <c r="E2172" s="12">
        <v>5</v>
      </c>
      <c r="F2172" s="37">
        <v>0.63958333333333295</v>
      </c>
      <c r="G2172" s="12">
        <v>30</v>
      </c>
      <c r="H2172" s="12" t="s">
        <v>258</v>
      </c>
      <c r="I2172" s="38" t="str">
        <f>VLOOKUP(H2172,'Species List'!A$2:J$202,2,0)</f>
        <v>Honeycomb Cowfish</v>
      </c>
      <c r="J2172" s="38" t="str">
        <f>VLOOKUP(H2172,'Species List'!A$2:J$202,3,0)</f>
        <v>Acanthostracion polygonia</v>
      </c>
      <c r="K2172" s="38" t="str">
        <f>VLOOKUP(H2172,'Species List'!A$2:J$202,4,0)</f>
        <v>Ostraciidae</v>
      </c>
      <c r="L2172" s="38" t="str">
        <f>VLOOKUP(H2172,'Species List'!A$2:J$202,5,0)</f>
        <v>Omnivore</v>
      </c>
      <c r="M2172" s="59">
        <v>19</v>
      </c>
      <c r="N2172" s="59">
        <v>1</v>
      </c>
      <c r="O2172" s="59"/>
      <c r="P2172" s="44">
        <f>VLOOKUP(H2172,'Species List'!A$2:J$202,6,0)</f>
        <v>2.818E-2</v>
      </c>
      <c r="Q2172" s="44">
        <f>VLOOKUP(H2172,'Species List'!A$2:J$202,7,0)</f>
        <v>2.83</v>
      </c>
      <c r="R2172" s="44" t="str">
        <f>VLOOKUP(H2172,'Species List'!A$2:J$202,8,0)</f>
        <v>NA</v>
      </c>
      <c r="S2172" s="44" t="str">
        <f>VLOOKUP(H2172,'Species List'!A$2:J$202,9,0)</f>
        <v>NA</v>
      </c>
      <c r="T2172" s="44">
        <f t="shared" si="233"/>
        <v>117.16925794708921</v>
      </c>
      <c r="U2172" s="87" t="s">
        <v>450</v>
      </c>
      <c r="V2172" s="91">
        <f t="shared" ref="V2172:V2184" si="240">N2172*T2172</f>
        <v>117.16925794708921</v>
      </c>
    </row>
    <row r="2173" spans="1:22" ht="16">
      <c r="A2173" s="35">
        <v>2019</v>
      </c>
      <c r="B2173" s="36">
        <v>43542</v>
      </c>
      <c r="C2173" s="38" t="s">
        <v>443</v>
      </c>
      <c r="D2173" s="38" t="s">
        <v>367</v>
      </c>
      <c r="E2173" s="12">
        <v>5</v>
      </c>
      <c r="F2173" s="37">
        <v>0.63958333333333295</v>
      </c>
      <c r="G2173" s="12">
        <v>30</v>
      </c>
      <c r="H2173" s="12" t="s">
        <v>242</v>
      </c>
      <c r="I2173" s="38" t="str">
        <f>VLOOKUP(H2173,'Species List'!A$2:J$202,2,0)</f>
        <v xml:space="preserve">Sharp-nose puffer </v>
      </c>
      <c r="J2173" s="38" t="str">
        <f>VLOOKUP(H2173,'Species List'!A$2:J$202,3,0)</f>
        <v>Canthigaster rostrata</v>
      </c>
      <c r="K2173" s="38" t="str">
        <f>VLOOKUP(H2173,'Species List'!A$2:J$202,4,0)</f>
        <v>Tetraodontidae</v>
      </c>
      <c r="L2173" s="38" t="str">
        <f>VLOOKUP(H2173,'Species List'!A$2:J$202,5,0)</f>
        <v>Omnivore</v>
      </c>
      <c r="M2173" s="59">
        <v>3</v>
      </c>
      <c r="N2173" s="59">
        <v>5</v>
      </c>
      <c r="O2173" s="59"/>
      <c r="P2173" s="44">
        <f>VLOOKUP(H2173,'Species List'!A$2:J$202,6,0)</f>
        <v>2.239E-2</v>
      </c>
      <c r="Q2173" s="44">
        <f>VLOOKUP(H2173,'Species List'!A$2:J$202,7,0)</f>
        <v>2.96</v>
      </c>
      <c r="R2173" s="44" t="str">
        <f>VLOOKUP(H2173,'Species List'!A$2:J$202,8,0)</f>
        <v>NA</v>
      </c>
      <c r="S2173" s="44" t="str">
        <f>VLOOKUP(H2173,'Species List'!A$2:J$202,9,0)</f>
        <v>NA</v>
      </c>
      <c r="T2173" s="44">
        <f t="shared" si="233"/>
        <v>0.57853948885208784</v>
      </c>
      <c r="U2173" s="87" t="s">
        <v>450</v>
      </c>
      <c r="V2173" s="91">
        <f t="shared" si="240"/>
        <v>2.8926974442604392</v>
      </c>
    </row>
    <row r="2174" spans="1:22" ht="16">
      <c r="A2174" s="35">
        <v>2019</v>
      </c>
      <c r="B2174" s="36">
        <v>43542</v>
      </c>
      <c r="C2174" s="38" t="s">
        <v>443</v>
      </c>
      <c r="D2174" s="38" t="s">
        <v>367</v>
      </c>
      <c r="E2174" s="12">
        <v>5</v>
      </c>
      <c r="F2174" s="37">
        <v>0.63958333333333295</v>
      </c>
      <c r="G2174" s="12">
        <v>30</v>
      </c>
      <c r="H2174" s="12" t="s">
        <v>234</v>
      </c>
      <c r="I2174" s="38" t="str">
        <f>VLOOKUP(H2174,'Species List'!A$2:J$202,2,0)</f>
        <v>Blue Chromis</v>
      </c>
      <c r="J2174" s="38" t="str">
        <f>VLOOKUP(H2174,'Species List'!A$2:J$202,3,0)</f>
        <v>Chromis cyanea</v>
      </c>
      <c r="K2174" s="38" t="str">
        <f>VLOOKUP(H2174,'Species List'!A$2:J$202,4,0)</f>
        <v>Pomacentridae</v>
      </c>
      <c r="L2174" s="38" t="str">
        <f>VLOOKUP(H2174,'Species List'!A$2:J$202,5,0)</f>
        <v>Planktivore</v>
      </c>
      <c r="M2174" s="59">
        <v>5</v>
      </c>
      <c r="N2174" s="59">
        <v>15</v>
      </c>
      <c r="O2174" s="59"/>
      <c r="P2174" s="44">
        <f>VLOOKUP(H2174,'Species List'!A$2:J$202,6,0)</f>
        <v>1.4789999999999999E-2</v>
      </c>
      <c r="Q2174" s="44">
        <f>VLOOKUP(H2174,'Species List'!A$2:J$202,7,0)</f>
        <v>2.98</v>
      </c>
      <c r="R2174" s="44" t="str">
        <f>VLOOKUP(H2174,'Species List'!A$2:J$202,8,0)</f>
        <v>NA</v>
      </c>
      <c r="S2174" s="44" t="str">
        <f>VLOOKUP(H2174,'Species List'!A$2:J$202,9,0)</f>
        <v>NA</v>
      </c>
      <c r="T2174" s="44">
        <f t="shared" si="233"/>
        <v>1.7901885988602571</v>
      </c>
      <c r="U2174" s="87" t="s">
        <v>450</v>
      </c>
      <c r="V2174" s="91">
        <f t="shared" si="240"/>
        <v>26.852828982903855</v>
      </c>
    </row>
    <row r="2175" spans="1:22" ht="16">
      <c r="A2175" s="35">
        <v>2019</v>
      </c>
      <c r="B2175" s="36">
        <v>43542</v>
      </c>
      <c r="C2175" s="38" t="s">
        <v>443</v>
      </c>
      <c r="D2175" s="38" t="s">
        <v>367</v>
      </c>
      <c r="E2175" s="12">
        <v>6</v>
      </c>
      <c r="F2175" s="37">
        <v>0.64583333333333337</v>
      </c>
      <c r="G2175" s="12">
        <v>30</v>
      </c>
      <c r="H2175" s="12" t="s">
        <v>225</v>
      </c>
      <c r="I2175" s="38" t="str">
        <f>VLOOKUP(H2175,'Species List'!A$2:J$202,2,0)</f>
        <v>Bar Jack</v>
      </c>
      <c r="J2175" s="38" t="str">
        <f>VLOOKUP(H2175,'Species List'!A$2:J$202,3,0)</f>
        <v>Caranx ruber</v>
      </c>
      <c r="K2175" s="38" t="str">
        <f>VLOOKUP(H2175,'Species List'!A$2:J$202,4,0)</f>
        <v>Carangidae</v>
      </c>
      <c r="L2175" s="38" t="str">
        <f>VLOOKUP(H2175,'Species List'!A$2:J$202,5,0)</f>
        <v>Carnivore</v>
      </c>
      <c r="M2175" s="59">
        <v>20</v>
      </c>
      <c r="N2175" s="59">
        <v>1</v>
      </c>
      <c r="O2175" s="59"/>
      <c r="P2175" s="44">
        <f>VLOOKUP(H2175,'Species List'!A$2:J$202,6,0)</f>
        <v>1.6979999999999999E-2</v>
      </c>
      <c r="Q2175" s="44">
        <f>VLOOKUP(H2175,'Species List'!A$2:J$202,7,0)</f>
        <v>2.95</v>
      </c>
      <c r="R2175" s="44" t="str">
        <f>VLOOKUP(H2175,'Species List'!A$2:J$202,8,0)</f>
        <v>NA</v>
      </c>
      <c r="S2175" s="44" t="str">
        <f>VLOOKUP(H2175,'Species List'!A$2:J$202,9,0)</f>
        <v>NA</v>
      </c>
      <c r="T2175" s="44">
        <f t="shared" si="233"/>
        <v>116.94352300362286</v>
      </c>
      <c r="U2175" s="87" t="s">
        <v>450</v>
      </c>
      <c r="V2175" s="91">
        <f t="shared" si="240"/>
        <v>116.94352300362286</v>
      </c>
    </row>
    <row r="2176" spans="1:22" ht="16">
      <c r="A2176" s="35">
        <v>2019</v>
      </c>
      <c r="B2176" s="36">
        <v>43542</v>
      </c>
      <c r="C2176" s="38" t="s">
        <v>443</v>
      </c>
      <c r="D2176" s="38" t="s">
        <v>367</v>
      </c>
      <c r="E2176" s="12">
        <v>6</v>
      </c>
      <c r="F2176" s="37">
        <v>0.64583333333333304</v>
      </c>
      <c r="G2176" s="12">
        <v>30</v>
      </c>
      <c r="H2176" s="12" t="s">
        <v>225</v>
      </c>
      <c r="I2176" s="38" t="str">
        <f>VLOOKUP(H2176,'Species List'!A$2:J$202,2,0)</f>
        <v>Bar Jack</v>
      </c>
      <c r="J2176" s="38" t="str">
        <f>VLOOKUP(H2176,'Species List'!A$2:J$202,3,0)</f>
        <v>Caranx ruber</v>
      </c>
      <c r="K2176" s="38" t="str">
        <f>VLOOKUP(H2176,'Species List'!A$2:J$202,4,0)</f>
        <v>Carangidae</v>
      </c>
      <c r="L2176" s="38" t="str">
        <f>VLOOKUP(H2176,'Species List'!A$2:J$202,5,0)</f>
        <v>Carnivore</v>
      </c>
      <c r="M2176" s="59">
        <v>24</v>
      </c>
      <c r="N2176" s="59">
        <v>1</v>
      </c>
      <c r="O2176" s="59"/>
      <c r="P2176" s="44">
        <f>VLOOKUP(H2176,'Species List'!A$2:J$202,6,0)</f>
        <v>1.6979999999999999E-2</v>
      </c>
      <c r="Q2176" s="44">
        <f>VLOOKUP(H2176,'Species List'!A$2:J$202,7,0)</f>
        <v>2.95</v>
      </c>
      <c r="R2176" s="44" t="str">
        <f>VLOOKUP(H2176,'Species List'!A$2:J$202,8,0)</f>
        <v>NA</v>
      </c>
      <c r="S2176" s="44" t="str">
        <f>VLOOKUP(H2176,'Species List'!A$2:J$202,9,0)</f>
        <v>NA</v>
      </c>
      <c r="T2176" s="44">
        <f t="shared" si="233"/>
        <v>200.24461644704436</v>
      </c>
      <c r="U2176" s="87" t="s">
        <v>450</v>
      </c>
      <c r="V2176" s="91">
        <f t="shared" si="240"/>
        <v>200.24461644704436</v>
      </c>
    </row>
    <row r="2177" spans="1:22" ht="16">
      <c r="A2177" s="35">
        <v>2019</v>
      </c>
      <c r="B2177" s="36">
        <v>43542</v>
      </c>
      <c r="C2177" s="38" t="s">
        <v>443</v>
      </c>
      <c r="D2177" s="38" t="s">
        <v>367</v>
      </c>
      <c r="E2177" s="12">
        <v>6</v>
      </c>
      <c r="F2177" s="37">
        <v>0.64583333333333304</v>
      </c>
      <c r="G2177" s="12">
        <v>30</v>
      </c>
      <c r="H2177" s="12" t="s">
        <v>398</v>
      </c>
      <c r="I2177" s="38" t="str">
        <f>VLOOKUP(H2177,'Species List'!A$2:J$202,2,0)</f>
        <v>Spotted Goatfish</v>
      </c>
      <c r="J2177" s="38" t="str">
        <f>VLOOKUP(H2177,'Species List'!A$2:J$202,3,0)</f>
        <v>Pseudupeneus maculatus</v>
      </c>
      <c r="K2177" s="38" t="str">
        <f>VLOOKUP(H2177,'Species List'!A$2:J$202,4,0)</f>
        <v>Mullidae</v>
      </c>
      <c r="L2177" s="38" t="str">
        <f>VLOOKUP(H2177,'Species List'!A$2:J$202,5,0)</f>
        <v>Carnivore</v>
      </c>
      <c r="M2177" s="59">
        <v>18</v>
      </c>
      <c r="N2177" s="59">
        <v>1</v>
      </c>
      <c r="O2177" s="59"/>
      <c r="P2177" s="44">
        <f>VLOOKUP(H2177,'Species List'!A$2:J$202,6,0)</f>
        <v>0.01</v>
      </c>
      <c r="Q2177" s="44">
        <f>VLOOKUP(H2177,'Species List'!A$2:J$202,7,0)</f>
        <v>3.12</v>
      </c>
      <c r="R2177" s="44" t="str">
        <f>VLOOKUP(H2177,'Species List'!A$2:J$202,8,0)</f>
        <v>NA</v>
      </c>
      <c r="S2177" s="44" t="str">
        <f>VLOOKUP(H2177,'Species List'!A$2:J$202,9,0)</f>
        <v>NA</v>
      </c>
      <c r="T2177" s="44">
        <f t="shared" si="233"/>
        <v>82.499290940899868</v>
      </c>
      <c r="U2177" s="87" t="s">
        <v>450</v>
      </c>
      <c r="V2177" s="91">
        <f t="shared" si="240"/>
        <v>82.499290940899868</v>
      </c>
    </row>
    <row r="2178" spans="1:22" ht="16">
      <c r="A2178" s="35">
        <v>2019</v>
      </c>
      <c r="B2178" s="36">
        <v>43542</v>
      </c>
      <c r="C2178" s="38" t="s">
        <v>443</v>
      </c>
      <c r="D2178" s="38" t="s">
        <v>367</v>
      </c>
      <c r="E2178" s="12">
        <v>6</v>
      </c>
      <c r="F2178" s="37">
        <v>0.64583333333333304</v>
      </c>
      <c r="G2178" s="12">
        <v>30</v>
      </c>
      <c r="H2178" s="12" t="s">
        <v>310</v>
      </c>
      <c r="I2178" s="38" t="str">
        <f>VLOOKUP(H2178,'Species List'!A$2:J$202,2,0)</f>
        <v>Yellowhead Wrasse</v>
      </c>
      <c r="J2178" s="38" t="str">
        <f>VLOOKUP(H2178,'Species List'!A$2:J$202,3,0)</f>
        <v>Halichoeres garnoti</v>
      </c>
      <c r="K2178" s="38" t="str">
        <f>VLOOKUP(H2178,'Species List'!A$2:J$202,4,0)</f>
        <v>Labridae</v>
      </c>
      <c r="L2178" s="38" t="str">
        <f>VLOOKUP(H2178,'Species List'!A$2:J$202,5,0)</f>
        <v>Carnivore</v>
      </c>
      <c r="M2178" s="59">
        <v>6</v>
      </c>
      <c r="N2178" s="59">
        <v>1</v>
      </c>
      <c r="O2178" s="59"/>
      <c r="P2178" s="44">
        <f>VLOOKUP(H2178,'Species List'!A$2:J$202,6,0)</f>
        <v>0.01</v>
      </c>
      <c r="Q2178" s="44">
        <f>VLOOKUP(H2178,'Species List'!A$2:J$202,7,0)</f>
        <v>3.13</v>
      </c>
      <c r="R2178" s="44" t="str">
        <f>VLOOKUP(H2178,'Species List'!A$2:J$202,8,0)</f>
        <v>NA</v>
      </c>
      <c r="S2178" s="44" t="str">
        <f>VLOOKUP(H2178,'Species List'!A$2:J$202,9,0)</f>
        <v>NA</v>
      </c>
      <c r="T2178" s="44">
        <f t="shared" ref="T2178:T2241" si="241">P2178*M2178^Q2178</f>
        <v>2.7265496699528886</v>
      </c>
      <c r="U2178" s="87" t="s">
        <v>450</v>
      </c>
      <c r="V2178" s="91">
        <f t="shared" si="240"/>
        <v>2.7265496699528886</v>
      </c>
    </row>
    <row r="2179" spans="1:22" ht="16">
      <c r="A2179" s="35">
        <v>2019</v>
      </c>
      <c r="B2179" s="36">
        <v>43542</v>
      </c>
      <c r="C2179" s="38" t="s">
        <v>443</v>
      </c>
      <c r="D2179" s="38" t="s">
        <v>367</v>
      </c>
      <c r="E2179" s="12">
        <v>6</v>
      </c>
      <c r="F2179" s="37">
        <v>0.64583333333333304</v>
      </c>
      <c r="G2179" s="12">
        <v>30</v>
      </c>
      <c r="H2179" s="12" t="s">
        <v>256</v>
      </c>
      <c r="I2179" s="38" t="str">
        <f>VLOOKUP(H2179,'Species List'!A$2:J$202,2,0)</f>
        <v>Graysby</v>
      </c>
      <c r="J2179" s="38" t="str">
        <f>VLOOKUP(H2179,'Species List'!A$2:J$202,3,0)</f>
        <v>Cephalopholis cruentata</v>
      </c>
      <c r="K2179" s="38" t="str">
        <f>VLOOKUP(H2179,'Species List'!A$2:J$202,4,0)</f>
        <v>Serranidae</v>
      </c>
      <c r="L2179" s="38" t="str">
        <f>VLOOKUP(H2179,'Species List'!A$2:J$202,5,0)</f>
        <v>Carnivore</v>
      </c>
      <c r="M2179" s="59">
        <v>2</v>
      </c>
      <c r="N2179" s="59">
        <v>1</v>
      </c>
      <c r="O2179" s="59"/>
      <c r="P2179" s="44">
        <f>VLOOKUP(H2179,'Species List'!A$2:J$202,6,0)</f>
        <v>1.1220000000000001E-2</v>
      </c>
      <c r="Q2179" s="44">
        <f>VLOOKUP(H2179,'Species List'!A$2:J$202,7,0)</f>
        <v>3.07</v>
      </c>
      <c r="R2179" s="44" t="str">
        <f>VLOOKUP(H2179,'Species List'!A$2:J$202,8,0)</f>
        <v>NA</v>
      </c>
      <c r="S2179" s="44" t="str">
        <f>VLOOKUP(H2179,'Species List'!A$2:J$202,9,0)</f>
        <v>NA</v>
      </c>
      <c r="T2179" s="44">
        <f t="shared" si="241"/>
        <v>9.4222569522006513E-2</v>
      </c>
      <c r="U2179" s="87" t="s">
        <v>450</v>
      </c>
      <c r="V2179" s="91">
        <f t="shared" si="240"/>
        <v>9.4222569522006513E-2</v>
      </c>
    </row>
    <row r="2180" spans="1:22" ht="16">
      <c r="A2180" s="35">
        <v>2019</v>
      </c>
      <c r="B2180" s="36">
        <v>43542</v>
      </c>
      <c r="C2180" s="38" t="s">
        <v>443</v>
      </c>
      <c r="D2180" s="38" t="s">
        <v>367</v>
      </c>
      <c r="E2180" s="12">
        <v>6</v>
      </c>
      <c r="F2180" s="37">
        <v>0.64583333333333304</v>
      </c>
      <c r="G2180" s="12">
        <v>30</v>
      </c>
      <c r="H2180" s="12" t="s">
        <v>253</v>
      </c>
      <c r="I2180" s="38" t="str">
        <f>VLOOKUP(H2180,'Species List'!A$2:J$202,2,0)</f>
        <v>French Grunt</v>
      </c>
      <c r="J2180" s="38" t="str">
        <f>VLOOKUP(H2180,'Species List'!A$2:J$202,3,0)</f>
        <v>Haemulon flavolineatum</v>
      </c>
      <c r="K2180" s="38" t="str">
        <f>VLOOKUP(H2180,'Species List'!A$2:J$202,4,0)</f>
        <v>Haemulidae</v>
      </c>
      <c r="L2180" s="38" t="str">
        <f>VLOOKUP(H2180,'Species List'!A$2:J$202,5,0)</f>
        <v>Carnivore</v>
      </c>
      <c r="M2180" s="59">
        <v>19</v>
      </c>
      <c r="N2180" s="59">
        <v>1</v>
      </c>
      <c r="O2180" s="59"/>
      <c r="P2180" s="44">
        <f>VLOOKUP(H2180,'Species List'!A$2:J$202,6,0)</f>
        <v>1.349E-2</v>
      </c>
      <c r="Q2180" s="44">
        <f>VLOOKUP(H2180,'Species List'!A$2:J$202,7,0)</f>
        <v>3</v>
      </c>
      <c r="R2180" s="44" t="str">
        <f>VLOOKUP(H2180,'Species List'!A$2:J$202,8,0)</f>
        <v>NA</v>
      </c>
      <c r="S2180" s="44" t="str">
        <f>VLOOKUP(H2180,'Species List'!A$2:J$202,9,0)</f>
        <v>NA</v>
      </c>
      <c r="T2180" s="44">
        <f t="shared" si="241"/>
        <v>92.527910000000006</v>
      </c>
      <c r="U2180" s="87" t="s">
        <v>450</v>
      </c>
      <c r="V2180" s="91">
        <f t="shared" si="240"/>
        <v>92.527910000000006</v>
      </c>
    </row>
    <row r="2181" spans="1:22" ht="16">
      <c r="A2181" s="35">
        <v>2019</v>
      </c>
      <c r="B2181" s="36">
        <v>43542</v>
      </c>
      <c r="C2181" s="38" t="s">
        <v>443</v>
      </c>
      <c r="D2181" s="38" t="s">
        <v>367</v>
      </c>
      <c r="E2181" s="12">
        <v>6</v>
      </c>
      <c r="F2181" s="37">
        <v>0.64583333333333304</v>
      </c>
      <c r="G2181" s="12">
        <v>30</v>
      </c>
      <c r="H2181" s="12" t="s">
        <v>310</v>
      </c>
      <c r="I2181" s="38" t="str">
        <f>VLOOKUP(H2181,'Species List'!A$2:J$202,2,0)</f>
        <v>Yellowhead Wrasse</v>
      </c>
      <c r="J2181" s="38" t="str">
        <f>VLOOKUP(H2181,'Species List'!A$2:J$202,3,0)</f>
        <v>Halichoeres garnoti</v>
      </c>
      <c r="K2181" s="38" t="str">
        <f>VLOOKUP(H2181,'Species List'!A$2:J$202,4,0)</f>
        <v>Labridae</v>
      </c>
      <c r="L2181" s="38" t="str">
        <f>VLOOKUP(H2181,'Species List'!A$2:J$202,5,0)</f>
        <v>Carnivore</v>
      </c>
      <c r="M2181" s="59">
        <v>3</v>
      </c>
      <c r="N2181" s="59">
        <v>5</v>
      </c>
      <c r="O2181" s="59"/>
      <c r="P2181" s="44">
        <f>VLOOKUP(H2181,'Species List'!A$2:J$202,6,0)</f>
        <v>0.01</v>
      </c>
      <c r="Q2181" s="44">
        <f>VLOOKUP(H2181,'Species List'!A$2:J$202,7,0)</f>
        <v>3.13</v>
      </c>
      <c r="R2181" s="44" t="str">
        <f>VLOOKUP(H2181,'Species List'!A$2:J$202,8,0)</f>
        <v>NA</v>
      </c>
      <c r="S2181" s="44" t="str">
        <f>VLOOKUP(H2181,'Species List'!A$2:J$202,9,0)</f>
        <v>NA</v>
      </c>
      <c r="T2181" s="44">
        <f t="shared" si="241"/>
        <v>0.3114508548769428</v>
      </c>
      <c r="U2181" s="87" t="s">
        <v>450</v>
      </c>
      <c r="V2181" s="91">
        <f t="shared" si="240"/>
        <v>1.557254274384714</v>
      </c>
    </row>
    <row r="2182" spans="1:22" ht="16">
      <c r="A2182" s="35">
        <v>2019</v>
      </c>
      <c r="B2182" s="36">
        <v>43542</v>
      </c>
      <c r="C2182" s="38" t="s">
        <v>443</v>
      </c>
      <c r="D2182" s="38" t="s">
        <v>367</v>
      </c>
      <c r="E2182" s="12">
        <v>6</v>
      </c>
      <c r="F2182" s="37">
        <v>0.64583333333333304</v>
      </c>
      <c r="G2182" s="12">
        <v>30</v>
      </c>
      <c r="H2182" s="12" t="s">
        <v>310</v>
      </c>
      <c r="I2182" s="38" t="str">
        <f>VLOOKUP(H2182,'Species List'!A$2:J$202,2,0)</f>
        <v>Yellowhead Wrasse</v>
      </c>
      <c r="J2182" s="38" t="str">
        <f>VLOOKUP(H2182,'Species List'!A$2:J$202,3,0)</f>
        <v>Halichoeres garnoti</v>
      </c>
      <c r="K2182" s="38" t="str">
        <f>VLOOKUP(H2182,'Species List'!A$2:J$202,4,0)</f>
        <v>Labridae</v>
      </c>
      <c r="L2182" s="38" t="str">
        <f>VLOOKUP(H2182,'Species List'!A$2:J$202,5,0)</f>
        <v>Carnivore</v>
      </c>
      <c r="M2182" s="59">
        <v>6</v>
      </c>
      <c r="N2182" s="59">
        <v>1</v>
      </c>
      <c r="O2182" s="59"/>
      <c r="P2182" s="44">
        <f>VLOOKUP(H2182,'Species List'!A$2:J$202,6,0)</f>
        <v>0.01</v>
      </c>
      <c r="Q2182" s="44">
        <f>VLOOKUP(H2182,'Species List'!A$2:J$202,7,0)</f>
        <v>3.13</v>
      </c>
      <c r="R2182" s="44" t="str">
        <f>VLOOKUP(H2182,'Species List'!A$2:J$202,8,0)</f>
        <v>NA</v>
      </c>
      <c r="S2182" s="44" t="str">
        <f>VLOOKUP(H2182,'Species List'!A$2:J$202,9,0)</f>
        <v>NA</v>
      </c>
      <c r="T2182" s="44">
        <f t="shared" si="241"/>
        <v>2.7265496699528886</v>
      </c>
      <c r="U2182" s="87" t="s">
        <v>450</v>
      </c>
      <c r="V2182" s="91">
        <f t="shared" si="240"/>
        <v>2.7265496699528886</v>
      </c>
    </row>
    <row r="2183" spans="1:22" ht="16">
      <c r="A2183" s="35">
        <v>2019</v>
      </c>
      <c r="B2183" s="36">
        <v>43542</v>
      </c>
      <c r="C2183" s="38" t="s">
        <v>443</v>
      </c>
      <c r="D2183" s="38" t="s">
        <v>367</v>
      </c>
      <c r="E2183" s="12">
        <v>6</v>
      </c>
      <c r="F2183" s="37">
        <v>0.64583333333333304</v>
      </c>
      <c r="G2183" s="12">
        <v>30</v>
      </c>
      <c r="H2183" s="12" t="s">
        <v>227</v>
      </c>
      <c r="I2183" s="38" t="str">
        <f>VLOOKUP(H2183,'Species List'!A$2:J$202,2,0)</f>
        <v>Hamlet spp.</v>
      </c>
      <c r="J2183" s="38" t="str">
        <f>VLOOKUP(H2183,'Species List'!A$2:J$202,3,0)</f>
        <v>Hypoplectrus puella</v>
      </c>
      <c r="K2183" s="38" t="str">
        <f>VLOOKUP(H2183,'Species List'!A$2:J$202,4,0)</f>
        <v>Serranidae</v>
      </c>
      <c r="L2183" s="38" t="str">
        <f>VLOOKUP(H2183,'Species List'!A$2:J$202,5,0)</f>
        <v>Carnivore</v>
      </c>
      <c r="M2183" s="59">
        <v>12</v>
      </c>
      <c r="N2183" s="59">
        <v>1</v>
      </c>
      <c r="O2183" s="59"/>
      <c r="P2183" s="44">
        <f>VLOOKUP(H2183,'Species List'!A$2:J$202,6,0)</f>
        <v>1.7780000000000001E-2</v>
      </c>
      <c r="Q2183" s="44">
        <f>VLOOKUP(H2183,'Species List'!A$2:J$202,7,0)</f>
        <v>3.03</v>
      </c>
      <c r="R2183" s="44" t="str">
        <f>VLOOKUP(H2183,'Species List'!A$2:J$202,8,0)</f>
        <v>NA</v>
      </c>
      <c r="S2183" s="44" t="str">
        <f>VLOOKUP(H2183,'Species List'!A$2:J$202,9,0)</f>
        <v>NA</v>
      </c>
      <c r="T2183" s="44">
        <f t="shared" si="241"/>
        <v>33.101748308010208</v>
      </c>
      <c r="U2183" s="87" t="s">
        <v>450</v>
      </c>
      <c r="V2183" s="91">
        <f t="shared" si="240"/>
        <v>33.101748308010208</v>
      </c>
    </row>
    <row r="2184" spans="1:22" ht="16">
      <c r="A2184" s="35">
        <v>2019</v>
      </c>
      <c r="B2184" s="36">
        <v>43542</v>
      </c>
      <c r="C2184" s="38" t="s">
        <v>443</v>
      </c>
      <c r="D2184" s="38" t="s">
        <v>367</v>
      </c>
      <c r="E2184" s="12">
        <v>6</v>
      </c>
      <c r="F2184" s="37">
        <v>0.64583333333333304</v>
      </c>
      <c r="G2184" s="12">
        <v>30</v>
      </c>
      <c r="H2184" s="12" t="s">
        <v>253</v>
      </c>
      <c r="I2184" s="38" t="str">
        <f>VLOOKUP(H2184,'Species List'!A$2:J$202,2,0)</f>
        <v>French Grunt</v>
      </c>
      <c r="J2184" s="38" t="str">
        <f>VLOOKUP(H2184,'Species List'!A$2:J$202,3,0)</f>
        <v>Haemulon flavolineatum</v>
      </c>
      <c r="K2184" s="38" t="str">
        <f>VLOOKUP(H2184,'Species List'!A$2:J$202,4,0)</f>
        <v>Haemulidae</v>
      </c>
      <c r="L2184" s="38" t="str">
        <f>VLOOKUP(H2184,'Species List'!A$2:J$202,5,0)</f>
        <v>Carnivore</v>
      </c>
      <c r="M2184" s="59">
        <v>16</v>
      </c>
      <c r="N2184" s="59">
        <v>1</v>
      </c>
      <c r="O2184" s="59"/>
      <c r="P2184" s="44">
        <f>VLOOKUP(H2184,'Species List'!A$2:J$202,6,0)</f>
        <v>1.349E-2</v>
      </c>
      <c r="Q2184" s="44">
        <f>VLOOKUP(H2184,'Species List'!A$2:J$202,7,0)</f>
        <v>3</v>
      </c>
      <c r="R2184" s="44" t="str">
        <f>VLOOKUP(H2184,'Species List'!A$2:J$202,8,0)</f>
        <v>NA</v>
      </c>
      <c r="S2184" s="44" t="str">
        <f>VLOOKUP(H2184,'Species List'!A$2:J$202,9,0)</f>
        <v>NA</v>
      </c>
      <c r="T2184" s="44">
        <f t="shared" si="241"/>
        <v>55.255040000000001</v>
      </c>
      <c r="U2184" s="87" t="s">
        <v>450</v>
      </c>
      <c r="V2184" s="91">
        <f t="shared" si="240"/>
        <v>55.255040000000001</v>
      </c>
    </row>
    <row r="2185" spans="1:22" ht="16">
      <c r="A2185" s="35">
        <v>2019</v>
      </c>
      <c r="B2185" s="36">
        <v>43542</v>
      </c>
      <c r="C2185" s="38" t="s">
        <v>443</v>
      </c>
      <c r="D2185" s="38" t="s">
        <v>367</v>
      </c>
      <c r="E2185" s="12">
        <v>6</v>
      </c>
      <c r="F2185" s="37">
        <v>0.64583333333333337</v>
      </c>
      <c r="G2185" s="12">
        <v>30</v>
      </c>
      <c r="H2185" s="12" t="s">
        <v>274</v>
      </c>
      <c r="I2185" s="38" t="str">
        <f>VLOOKUP(H2185,'Species List'!A$2:J$202,2,0)</f>
        <v>Princess Parrotfish</v>
      </c>
      <c r="J2185" s="38" t="str">
        <f>VLOOKUP(H2185,'Species List'!A$2:J$202,3,0)</f>
        <v>Scarus taeniopterus</v>
      </c>
      <c r="K2185" s="38" t="str">
        <f>VLOOKUP(H2185,'Species List'!A$2:J$202,4,0)</f>
        <v>Scaridae</v>
      </c>
      <c r="L2185" s="38" t="str">
        <f>VLOOKUP(H2185,'Species List'!A$2:J$202,5,0)</f>
        <v>Herbivore</v>
      </c>
      <c r="M2185" s="59">
        <v>19</v>
      </c>
      <c r="N2185" s="59">
        <v>1</v>
      </c>
      <c r="O2185" s="59" t="s">
        <v>369</v>
      </c>
      <c r="P2185" s="44">
        <f>VLOOKUP(H2185,'Species List'!A$2:J$202,6,0)</f>
        <v>3.3500000000000002E-2</v>
      </c>
      <c r="Q2185" s="44">
        <f>VLOOKUP(H2185,'Species List'!A$2:J$202,7,0)</f>
        <v>2.7086000000000001</v>
      </c>
      <c r="R2185" s="44">
        <f>VLOOKUP(H2185,'Species List'!A$2:J$202,8,0)</f>
        <v>-3.2256999999999998</v>
      </c>
      <c r="S2185" s="44">
        <f>VLOOKUP(H2185,'Species List'!A$2:J$202,9,0)</f>
        <v>2.3852000000000002</v>
      </c>
      <c r="T2185" s="44">
        <f t="shared" si="241"/>
        <v>97.426434846443598</v>
      </c>
      <c r="U2185" s="88">
        <f t="shared" ref="U2185:U2198" si="242">10^(R2185+(S2185*LOG(M2185*10)))</f>
        <v>162.02539503890316</v>
      </c>
      <c r="V2185" s="91">
        <f t="shared" ref="V2185:V2198" si="243">N2185*U2185</f>
        <v>162.02539503890316</v>
      </c>
    </row>
    <row r="2186" spans="1:22" ht="16">
      <c r="A2186" s="35">
        <v>2019</v>
      </c>
      <c r="B2186" s="36">
        <v>43542</v>
      </c>
      <c r="C2186" s="38" t="s">
        <v>443</v>
      </c>
      <c r="D2186" s="38" t="s">
        <v>367</v>
      </c>
      <c r="E2186" s="12">
        <v>6</v>
      </c>
      <c r="F2186" s="37">
        <v>0.64583333333333304</v>
      </c>
      <c r="G2186" s="12">
        <v>30</v>
      </c>
      <c r="H2186" s="12" t="s">
        <v>277</v>
      </c>
      <c r="I2186" s="38" t="str">
        <f>VLOOKUP(H2186,'Species List'!A$2:J$202,2,0)</f>
        <v>Queen Parrotfish</v>
      </c>
      <c r="J2186" s="38" t="str">
        <f>VLOOKUP(H2186,'Species List'!A$2:J$202,3,0)</f>
        <v>Scarus vetula</v>
      </c>
      <c r="K2186" s="38" t="str">
        <f>VLOOKUP(H2186,'Species List'!A$2:J$202,4,0)</f>
        <v>Scaridae</v>
      </c>
      <c r="L2186" s="38" t="str">
        <f>VLOOKUP(H2186,'Species List'!A$2:J$202,5,0)</f>
        <v>Herbivore</v>
      </c>
      <c r="M2186" s="59">
        <v>23</v>
      </c>
      <c r="N2186" s="59">
        <v>2</v>
      </c>
      <c r="O2186" s="59" t="s">
        <v>368</v>
      </c>
      <c r="P2186" s="44">
        <f>VLOOKUP(H2186,'Species List'!A$2:J$202,6,0)</f>
        <v>1.38E-2</v>
      </c>
      <c r="Q2186" s="44">
        <f>VLOOKUP(H2186,'Species List'!A$2:J$202,7,0)</f>
        <v>3.03</v>
      </c>
      <c r="R2186" s="44">
        <f>VLOOKUP(H2186,'Species List'!A$2:J$202,8,0)</f>
        <v>-5.0162000000000004</v>
      </c>
      <c r="S2186" s="44">
        <f>VLOOKUP(H2186,'Species List'!A$2:J$202,9,0)</f>
        <v>3.1109</v>
      </c>
      <c r="T2186" s="44">
        <f t="shared" si="241"/>
        <v>184.46519255545186</v>
      </c>
      <c r="U2186" s="88">
        <f t="shared" si="242"/>
        <v>214.23929230422809</v>
      </c>
      <c r="V2186" s="91">
        <f t="shared" si="243"/>
        <v>428.47858460845617</v>
      </c>
    </row>
    <row r="2187" spans="1:22" ht="16">
      <c r="A2187" s="35">
        <v>2019</v>
      </c>
      <c r="B2187" s="36">
        <v>43542</v>
      </c>
      <c r="C2187" s="38" t="s">
        <v>443</v>
      </c>
      <c r="D2187" s="38" t="s">
        <v>367</v>
      </c>
      <c r="E2187" s="12">
        <v>6</v>
      </c>
      <c r="F2187" s="37">
        <v>0.64583333333333304</v>
      </c>
      <c r="G2187" s="12">
        <v>30</v>
      </c>
      <c r="H2187" s="12" t="s">
        <v>302</v>
      </c>
      <c r="I2187" s="38" t="str">
        <f>VLOOKUP(H2187,'Species List'!A$2:J$202,2,0)</f>
        <v>Stoplight Parrotfish</v>
      </c>
      <c r="J2187" s="38" t="str">
        <f>VLOOKUP(H2187,'Species List'!A$2:J$202,3,0)</f>
        <v>Sparisoma viride</v>
      </c>
      <c r="K2187" s="38" t="str">
        <f>VLOOKUP(H2187,'Species List'!A$2:J$202,4,0)</f>
        <v>Scaridae</v>
      </c>
      <c r="L2187" s="38" t="str">
        <f>VLOOKUP(H2187,'Species List'!A$2:J$202,5,0)</f>
        <v>Herbivore</v>
      </c>
      <c r="M2187" s="59">
        <v>8</v>
      </c>
      <c r="N2187" s="59">
        <v>1</v>
      </c>
      <c r="O2187" s="59" t="s">
        <v>375</v>
      </c>
      <c r="P2187" s="44">
        <f>VLOOKUP(H2187,'Species List'!A$2:J$202,6,0)</f>
        <v>1.38E-2</v>
      </c>
      <c r="Q2187" s="44">
        <f>VLOOKUP(H2187,'Species List'!A$2:J$202,7,0)</f>
        <v>3.04</v>
      </c>
      <c r="R2187" s="44">
        <f>VLOOKUP(H2187,'Species List'!A$2:J$202,8,0)</f>
        <v>-4.4317000000000002</v>
      </c>
      <c r="S2187" s="44">
        <f>VLOOKUP(H2187,'Species List'!A$2:J$202,9,0)</f>
        <v>2.9051</v>
      </c>
      <c r="T2187" s="44">
        <f t="shared" si="241"/>
        <v>7.6784338446641121</v>
      </c>
      <c r="U2187" s="88">
        <f t="shared" si="242"/>
        <v>12.501632299830902</v>
      </c>
      <c r="V2187" s="91">
        <f t="shared" si="243"/>
        <v>12.501632299830902</v>
      </c>
    </row>
    <row r="2188" spans="1:22" ht="16">
      <c r="A2188" s="35">
        <v>2019</v>
      </c>
      <c r="B2188" s="36">
        <v>43542</v>
      </c>
      <c r="C2188" s="38" t="s">
        <v>443</v>
      </c>
      <c r="D2188" s="38" t="s">
        <v>367</v>
      </c>
      <c r="E2188" s="12">
        <v>6</v>
      </c>
      <c r="F2188" s="37">
        <v>0.64583333333333304</v>
      </c>
      <c r="G2188" s="12">
        <v>30</v>
      </c>
      <c r="H2188" s="12" t="s">
        <v>274</v>
      </c>
      <c r="I2188" s="38" t="str">
        <f>VLOOKUP(H2188,'Species List'!A$2:J$202,2,0)</f>
        <v>Princess Parrotfish</v>
      </c>
      <c r="J2188" s="38" t="str">
        <f>VLOOKUP(H2188,'Species List'!A$2:J$202,3,0)</f>
        <v>Scarus taeniopterus</v>
      </c>
      <c r="K2188" s="38" t="str">
        <f>VLOOKUP(H2188,'Species List'!A$2:J$202,4,0)</f>
        <v>Scaridae</v>
      </c>
      <c r="L2188" s="38" t="str">
        <f>VLOOKUP(H2188,'Species List'!A$2:J$202,5,0)</f>
        <v>Herbivore</v>
      </c>
      <c r="M2188" s="59">
        <v>10</v>
      </c>
      <c r="N2188" s="59">
        <v>1</v>
      </c>
      <c r="O2188" s="59" t="s">
        <v>368</v>
      </c>
      <c r="P2188" s="44">
        <f>VLOOKUP(H2188,'Species List'!A$2:J$202,6,0)</f>
        <v>3.3500000000000002E-2</v>
      </c>
      <c r="Q2188" s="44">
        <f>VLOOKUP(H2188,'Species List'!A$2:J$202,7,0)</f>
        <v>2.7086000000000001</v>
      </c>
      <c r="R2188" s="44">
        <f>VLOOKUP(H2188,'Species List'!A$2:J$202,8,0)</f>
        <v>-3.2256999999999998</v>
      </c>
      <c r="S2188" s="44">
        <f>VLOOKUP(H2188,'Species List'!A$2:J$202,9,0)</f>
        <v>2.3852000000000002</v>
      </c>
      <c r="T2188" s="44">
        <f t="shared" si="241"/>
        <v>17.125560999944316</v>
      </c>
      <c r="U2188" s="88">
        <f t="shared" si="242"/>
        <v>35.050966680669347</v>
      </c>
      <c r="V2188" s="91">
        <f t="shared" si="243"/>
        <v>35.050966680669347</v>
      </c>
    </row>
    <row r="2189" spans="1:22" ht="16">
      <c r="A2189" s="35">
        <v>2019</v>
      </c>
      <c r="B2189" s="36">
        <v>43542</v>
      </c>
      <c r="C2189" s="38" t="s">
        <v>443</v>
      </c>
      <c r="D2189" s="38" t="s">
        <v>367</v>
      </c>
      <c r="E2189" s="12">
        <v>6</v>
      </c>
      <c r="F2189" s="37">
        <v>0.64583333333333304</v>
      </c>
      <c r="G2189" s="12">
        <v>30</v>
      </c>
      <c r="H2189" s="12" t="s">
        <v>274</v>
      </c>
      <c r="I2189" s="38" t="str">
        <f>VLOOKUP(H2189,'Species List'!A$2:J$202,2,0)</f>
        <v>Princess Parrotfish</v>
      </c>
      <c r="J2189" s="38" t="str">
        <f>VLOOKUP(H2189,'Species List'!A$2:J$202,3,0)</f>
        <v>Scarus taeniopterus</v>
      </c>
      <c r="K2189" s="38" t="str">
        <f>VLOOKUP(H2189,'Species List'!A$2:J$202,4,0)</f>
        <v>Scaridae</v>
      </c>
      <c r="L2189" s="38" t="str">
        <f>VLOOKUP(H2189,'Species List'!A$2:J$202,5,0)</f>
        <v>Herbivore</v>
      </c>
      <c r="M2189" s="59">
        <v>9</v>
      </c>
      <c r="N2189" s="59">
        <v>1</v>
      </c>
      <c r="O2189" s="59" t="s">
        <v>368</v>
      </c>
      <c r="P2189" s="44">
        <f>VLOOKUP(H2189,'Species List'!A$2:J$202,6,0)</f>
        <v>3.3500000000000002E-2</v>
      </c>
      <c r="Q2189" s="44">
        <f>VLOOKUP(H2189,'Species List'!A$2:J$202,7,0)</f>
        <v>2.7086000000000001</v>
      </c>
      <c r="R2189" s="44">
        <f>VLOOKUP(H2189,'Species List'!A$2:J$202,8,0)</f>
        <v>-3.2256999999999998</v>
      </c>
      <c r="S2189" s="44">
        <f>VLOOKUP(H2189,'Species List'!A$2:J$202,9,0)</f>
        <v>2.3852000000000002</v>
      </c>
      <c r="T2189" s="44">
        <f t="shared" si="241"/>
        <v>12.873779552549596</v>
      </c>
      <c r="U2189" s="88">
        <f t="shared" si="242"/>
        <v>27.262095418590206</v>
      </c>
      <c r="V2189" s="91">
        <f t="shared" si="243"/>
        <v>27.262095418590206</v>
      </c>
    </row>
    <row r="2190" spans="1:22" ht="16">
      <c r="A2190" s="35">
        <v>2019</v>
      </c>
      <c r="B2190" s="36">
        <v>43542</v>
      </c>
      <c r="C2190" s="38" t="s">
        <v>443</v>
      </c>
      <c r="D2190" s="38" t="s">
        <v>367</v>
      </c>
      <c r="E2190" s="12">
        <v>6</v>
      </c>
      <c r="F2190" s="37">
        <v>0.64583333333333304</v>
      </c>
      <c r="G2190" s="12">
        <v>30</v>
      </c>
      <c r="H2190" s="12" t="s">
        <v>280</v>
      </c>
      <c r="I2190" s="38" t="str">
        <f>VLOOKUP(H2190,'Species List'!A$2:J$202,2,0)</f>
        <v>Redband Parrotfish</v>
      </c>
      <c r="J2190" s="38" t="str">
        <f>VLOOKUP(H2190,'Species List'!A$2:J$202,3,0)</f>
        <v>Sparisoma aurofrenatum</v>
      </c>
      <c r="K2190" s="38" t="str">
        <f>VLOOKUP(H2190,'Species List'!A$2:J$202,4,0)</f>
        <v>Scaridae</v>
      </c>
      <c r="L2190" s="38" t="str">
        <f>VLOOKUP(H2190,'Species List'!A$2:J$202,5,0)</f>
        <v>Herbivore</v>
      </c>
      <c r="M2190" s="59">
        <v>8</v>
      </c>
      <c r="N2190" s="59">
        <v>1</v>
      </c>
      <c r="O2190" s="59" t="s">
        <v>375</v>
      </c>
      <c r="P2190" s="44">
        <f>VLOOKUP(H2190,'Species List'!A$2:J$202,6,0)</f>
        <v>1.072E-2</v>
      </c>
      <c r="Q2190" s="44">
        <f>VLOOKUP(H2190,'Species List'!A$2:J$202,7,0)</f>
        <v>3.12</v>
      </c>
      <c r="R2190" s="44">
        <f>VLOOKUP(H2190,'Species List'!A$2:J$202,8,0)</f>
        <v>-4.0781000000000001</v>
      </c>
      <c r="S2190" s="44">
        <f>VLOOKUP(H2190,'Species List'!A$2:J$202,9,0)</f>
        <v>2.7437999999999998</v>
      </c>
      <c r="T2190" s="44">
        <f t="shared" si="241"/>
        <v>7.0442627183996569</v>
      </c>
      <c r="U2190" s="88">
        <f t="shared" si="242"/>
        <v>13.918688207229055</v>
      </c>
      <c r="V2190" s="91">
        <f t="shared" si="243"/>
        <v>13.918688207229055</v>
      </c>
    </row>
    <row r="2191" spans="1:22" ht="16">
      <c r="A2191" s="35">
        <v>2019</v>
      </c>
      <c r="B2191" s="36">
        <v>43542</v>
      </c>
      <c r="C2191" s="38" t="s">
        <v>443</v>
      </c>
      <c r="D2191" s="38" t="s">
        <v>367</v>
      </c>
      <c r="E2191" s="12">
        <v>6</v>
      </c>
      <c r="F2191" s="37">
        <v>0.64583333333333304</v>
      </c>
      <c r="G2191" s="12">
        <v>30</v>
      </c>
      <c r="H2191" s="12" t="s">
        <v>277</v>
      </c>
      <c r="I2191" s="38" t="str">
        <f>VLOOKUP(H2191,'Species List'!A$2:J$202,2,0)</f>
        <v>Queen Parrotfish</v>
      </c>
      <c r="J2191" s="38" t="str">
        <f>VLOOKUP(H2191,'Species List'!A$2:J$202,3,0)</f>
        <v>Scarus vetula</v>
      </c>
      <c r="K2191" s="38" t="str">
        <f>VLOOKUP(H2191,'Species List'!A$2:J$202,4,0)</f>
        <v>Scaridae</v>
      </c>
      <c r="L2191" s="38" t="str">
        <f>VLOOKUP(H2191,'Species List'!A$2:J$202,5,0)</f>
        <v>Herbivore</v>
      </c>
      <c r="M2191" s="59">
        <v>35</v>
      </c>
      <c r="N2191" s="59">
        <v>1</v>
      </c>
      <c r="O2191" s="59" t="s">
        <v>369</v>
      </c>
      <c r="P2191" s="44">
        <f>VLOOKUP(H2191,'Species List'!A$2:J$202,6,0)</f>
        <v>1.38E-2</v>
      </c>
      <c r="Q2191" s="44">
        <f>VLOOKUP(H2191,'Species List'!A$2:J$202,7,0)</f>
        <v>3.03</v>
      </c>
      <c r="R2191" s="44">
        <f>VLOOKUP(H2191,'Species List'!A$2:J$202,8,0)</f>
        <v>-5.0162000000000004</v>
      </c>
      <c r="S2191" s="44">
        <f>VLOOKUP(H2191,'Species List'!A$2:J$202,9,0)</f>
        <v>3.1109</v>
      </c>
      <c r="T2191" s="44">
        <f t="shared" si="241"/>
        <v>658.27181550210435</v>
      </c>
      <c r="U2191" s="88">
        <f t="shared" si="242"/>
        <v>790.93588337793562</v>
      </c>
      <c r="V2191" s="91">
        <f t="shared" si="243"/>
        <v>790.93588337793562</v>
      </c>
    </row>
    <row r="2192" spans="1:22" ht="16">
      <c r="A2192" s="35">
        <v>2019</v>
      </c>
      <c r="B2192" s="36">
        <v>43542</v>
      </c>
      <c r="C2192" s="38" t="s">
        <v>443</v>
      </c>
      <c r="D2192" s="38" t="s">
        <v>367</v>
      </c>
      <c r="E2192" s="12">
        <v>6</v>
      </c>
      <c r="F2192" s="37">
        <v>0.64583333333333304</v>
      </c>
      <c r="G2192" s="12">
        <v>30</v>
      </c>
      <c r="H2192" s="12" t="s">
        <v>274</v>
      </c>
      <c r="I2192" s="38" t="str">
        <f>VLOOKUP(H2192,'Species List'!A$2:J$202,2,0)</f>
        <v>Princess Parrotfish</v>
      </c>
      <c r="J2192" s="38" t="str">
        <f>VLOOKUP(H2192,'Species List'!A$2:J$202,3,0)</f>
        <v>Scarus taeniopterus</v>
      </c>
      <c r="K2192" s="38" t="str">
        <f>VLOOKUP(H2192,'Species List'!A$2:J$202,4,0)</f>
        <v>Scaridae</v>
      </c>
      <c r="L2192" s="38" t="str">
        <f>VLOOKUP(H2192,'Species List'!A$2:J$202,5,0)</f>
        <v>Herbivore</v>
      </c>
      <c r="M2192" s="59">
        <v>14</v>
      </c>
      <c r="N2192" s="59">
        <v>1</v>
      </c>
      <c r="O2192" s="59" t="s">
        <v>368</v>
      </c>
      <c r="P2192" s="44">
        <f>VLOOKUP(H2192,'Species List'!A$2:J$202,6,0)</f>
        <v>3.3500000000000002E-2</v>
      </c>
      <c r="Q2192" s="44">
        <f>VLOOKUP(H2192,'Species List'!A$2:J$202,7,0)</f>
        <v>2.7086000000000001</v>
      </c>
      <c r="R2192" s="44">
        <f>VLOOKUP(H2192,'Species List'!A$2:J$202,8,0)</f>
        <v>-3.2256999999999998</v>
      </c>
      <c r="S2192" s="44">
        <f>VLOOKUP(H2192,'Species List'!A$2:J$202,9,0)</f>
        <v>2.3852000000000002</v>
      </c>
      <c r="T2192" s="44">
        <f t="shared" si="241"/>
        <v>42.603688875365265</v>
      </c>
      <c r="U2192" s="88">
        <f t="shared" si="242"/>
        <v>78.206813423753971</v>
      </c>
      <c r="V2192" s="91">
        <f t="shared" si="243"/>
        <v>78.206813423753971</v>
      </c>
    </row>
    <row r="2193" spans="1:22" ht="16">
      <c r="A2193" s="35">
        <v>2019</v>
      </c>
      <c r="B2193" s="36">
        <v>43542</v>
      </c>
      <c r="C2193" s="38" t="s">
        <v>443</v>
      </c>
      <c r="D2193" s="38" t="s">
        <v>367</v>
      </c>
      <c r="E2193" s="12">
        <v>6</v>
      </c>
      <c r="F2193" s="37">
        <v>0.64583333333333304</v>
      </c>
      <c r="G2193" s="12">
        <v>30</v>
      </c>
      <c r="H2193" s="12" t="s">
        <v>274</v>
      </c>
      <c r="I2193" s="38" t="str">
        <f>VLOOKUP(H2193,'Species List'!A$2:J$202,2,0)</f>
        <v>Princess Parrotfish</v>
      </c>
      <c r="J2193" s="38" t="str">
        <f>VLOOKUP(H2193,'Species List'!A$2:J$202,3,0)</f>
        <v>Scarus taeniopterus</v>
      </c>
      <c r="K2193" s="38" t="str">
        <f>VLOOKUP(H2193,'Species List'!A$2:J$202,4,0)</f>
        <v>Scaridae</v>
      </c>
      <c r="L2193" s="38" t="str">
        <f>VLOOKUP(H2193,'Species List'!A$2:J$202,5,0)</f>
        <v>Herbivore</v>
      </c>
      <c r="M2193" s="59">
        <v>17</v>
      </c>
      <c r="N2193" s="59">
        <v>1</v>
      </c>
      <c r="O2193" s="59" t="s">
        <v>368</v>
      </c>
      <c r="P2193" s="44">
        <f>VLOOKUP(H2193,'Species List'!A$2:J$202,6,0)</f>
        <v>3.3500000000000002E-2</v>
      </c>
      <c r="Q2193" s="44">
        <f>VLOOKUP(H2193,'Species List'!A$2:J$202,7,0)</f>
        <v>2.7086000000000001</v>
      </c>
      <c r="R2193" s="44">
        <f>VLOOKUP(H2193,'Species List'!A$2:J$202,8,0)</f>
        <v>-3.2256999999999998</v>
      </c>
      <c r="S2193" s="44">
        <f>VLOOKUP(H2193,'Species List'!A$2:J$202,9,0)</f>
        <v>2.3852000000000002</v>
      </c>
      <c r="T2193" s="44">
        <f t="shared" si="241"/>
        <v>72.083979665360687</v>
      </c>
      <c r="U2193" s="88">
        <f t="shared" si="242"/>
        <v>124.27013418228138</v>
      </c>
      <c r="V2193" s="91">
        <f t="shared" si="243"/>
        <v>124.27013418228138</v>
      </c>
    </row>
    <row r="2194" spans="1:22" ht="16">
      <c r="A2194" s="35">
        <v>2019</v>
      </c>
      <c r="B2194" s="36">
        <v>43542</v>
      </c>
      <c r="C2194" s="38" t="s">
        <v>443</v>
      </c>
      <c r="D2194" s="38" t="s">
        <v>367</v>
      </c>
      <c r="E2194" s="12">
        <v>6</v>
      </c>
      <c r="F2194" s="37">
        <v>0.64583333333333304</v>
      </c>
      <c r="G2194" s="12">
        <v>30</v>
      </c>
      <c r="H2194" s="12" t="s">
        <v>303</v>
      </c>
      <c r="I2194" s="38" t="str">
        <f>VLOOKUP(H2194,'Species List'!A$2:J$202,2,0)</f>
        <v>Striped Parrotfish</v>
      </c>
      <c r="J2194" s="38" t="str">
        <f>VLOOKUP(H2194,'Species List'!A$2:J$202,3,0)</f>
        <v>Scarus iserti</v>
      </c>
      <c r="K2194" s="38" t="str">
        <f>VLOOKUP(H2194,'Species List'!A$2:J$202,4,0)</f>
        <v>Scaridae</v>
      </c>
      <c r="L2194" s="38" t="str">
        <f>VLOOKUP(H2194,'Species List'!A$2:J$202,5,0)</f>
        <v>Herbivore</v>
      </c>
      <c r="M2194" s="59">
        <v>21</v>
      </c>
      <c r="N2194" s="59">
        <v>1</v>
      </c>
      <c r="O2194" s="59" t="s">
        <v>369</v>
      </c>
      <c r="P2194" s="44">
        <f>VLOOKUP(H2194,'Species List'!A$2:J$202,6,0)</f>
        <v>1.0959999999999999E-2</v>
      </c>
      <c r="Q2194" s="44">
        <f>VLOOKUP(H2194,'Species List'!A$2:J$202,7,0)</f>
        <v>3.01</v>
      </c>
      <c r="R2194" s="44">
        <f>VLOOKUP(H2194,'Species List'!A$2:J$202,8,0)</f>
        <v>-4.8887</v>
      </c>
      <c r="S2194" s="44">
        <f>VLOOKUP(H2194,'Species List'!A$2:J$202,9,0)</f>
        <v>3.0548000000000002</v>
      </c>
      <c r="T2194" s="44">
        <f t="shared" si="241"/>
        <v>104.6382893986431</v>
      </c>
      <c r="U2194" s="88">
        <f t="shared" si="242"/>
        <v>160.40411355619071</v>
      </c>
      <c r="V2194" s="91">
        <f t="shared" si="243"/>
        <v>160.40411355619071</v>
      </c>
    </row>
    <row r="2195" spans="1:22" ht="16">
      <c r="A2195" s="35">
        <v>2019</v>
      </c>
      <c r="B2195" s="36">
        <v>43542</v>
      </c>
      <c r="C2195" s="38" t="s">
        <v>443</v>
      </c>
      <c r="D2195" s="38" t="s">
        <v>367</v>
      </c>
      <c r="E2195" s="12">
        <v>6</v>
      </c>
      <c r="F2195" s="37">
        <v>0.64583333333333304</v>
      </c>
      <c r="G2195" s="12">
        <v>30</v>
      </c>
      <c r="H2195" s="12" t="s">
        <v>280</v>
      </c>
      <c r="I2195" s="38" t="str">
        <f>VLOOKUP(H2195,'Species List'!A$2:J$202,2,0)</f>
        <v>Redband Parrotfish</v>
      </c>
      <c r="J2195" s="38" t="str">
        <f>VLOOKUP(H2195,'Species List'!A$2:J$202,3,0)</f>
        <v>Sparisoma aurofrenatum</v>
      </c>
      <c r="K2195" s="38" t="str">
        <f>VLOOKUP(H2195,'Species List'!A$2:J$202,4,0)</f>
        <v>Scaridae</v>
      </c>
      <c r="L2195" s="38" t="str">
        <f>VLOOKUP(H2195,'Species List'!A$2:J$202,5,0)</f>
        <v>Herbivore</v>
      </c>
      <c r="M2195" s="59">
        <v>8</v>
      </c>
      <c r="N2195" s="59">
        <v>1</v>
      </c>
      <c r="O2195" s="59" t="s">
        <v>375</v>
      </c>
      <c r="P2195" s="44">
        <f>VLOOKUP(H2195,'Species List'!A$2:J$202,6,0)</f>
        <v>1.072E-2</v>
      </c>
      <c r="Q2195" s="44">
        <f>VLOOKUP(H2195,'Species List'!A$2:J$202,7,0)</f>
        <v>3.12</v>
      </c>
      <c r="R2195" s="44">
        <f>VLOOKUP(H2195,'Species List'!A$2:J$202,8,0)</f>
        <v>-4.0781000000000001</v>
      </c>
      <c r="S2195" s="44">
        <f>VLOOKUP(H2195,'Species List'!A$2:J$202,9,0)</f>
        <v>2.7437999999999998</v>
      </c>
      <c r="T2195" s="44">
        <f t="shared" si="241"/>
        <v>7.0442627183996569</v>
      </c>
      <c r="U2195" s="88">
        <f t="shared" si="242"/>
        <v>13.918688207229055</v>
      </c>
      <c r="V2195" s="91">
        <f t="shared" si="243"/>
        <v>13.918688207229055</v>
      </c>
    </row>
    <row r="2196" spans="1:22" ht="16">
      <c r="A2196" s="35">
        <v>2019</v>
      </c>
      <c r="B2196" s="36">
        <v>43542</v>
      </c>
      <c r="C2196" s="38" t="s">
        <v>443</v>
      </c>
      <c r="D2196" s="38" t="s">
        <v>367</v>
      </c>
      <c r="E2196" s="12">
        <v>6</v>
      </c>
      <c r="F2196" s="37">
        <v>0.64583333333333304</v>
      </c>
      <c r="G2196" s="12">
        <v>30</v>
      </c>
      <c r="H2196" s="12" t="s">
        <v>303</v>
      </c>
      <c r="I2196" s="38" t="str">
        <f>VLOOKUP(H2196,'Species List'!A$2:J$202,2,0)</f>
        <v>Striped Parrotfish</v>
      </c>
      <c r="J2196" s="38" t="str">
        <f>VLOOKUP(H2196,'Species List'!A$2:J$202,3,0)</f>
        <v>Scarus iserti</v>
      </c>
      <c r="K2196" s="38" t="str">
        <f>VLOOKUP(H2196,'Species List'!A$2:J$202,4,0)</f>
        <v>Scaridae</v>
      </c>
      <c r="L2196" s="38" t="str">
        <f>VLOOKUP(H2196,'Species List'!A$2:J$202,5,0)</f>
        <v>Herbivore</v>
      </c>
      <c r="M2196" s="59">
        <v>10</v>
      </c>
      <c r="N2196" s="59">
        <v>1</v>
      </c>
      <c r="O2196" s="59" t="s">
        <v>368</v>
      </c>
      <c r="P2196" s="44">
        <f>VLOOKUP(H2196,'Species List'!A$2:J$202,6,0)</f>
        <v>1.0959999999999999E-2</v>
      </c>
      <c r="Q2196" s="44">
        <f>VLOOKUP(H2196,'Species List'!A$2:J$202,7,0)</f>
        <v>3.01</v>
      </c>
      <c r="R2196" s="44">
        <f>VLOOKUP(H2196,'Species List'!A$2:J$202,8,0)</f>
        <v>-4.8887</v>
      </c>
      <c r="S2196" s="44">
        <f>VLOOKUP(H2196,'Species List'!A$2:J$202,9,0)</f>
        <v>3.0548000000000002</v>
      </c>
      <c r="T2196" s="44">
        <f t="shared" si="241"/>
        <v>11.21529119539707</v>
      </c>
      <c r="U2196" s="88">
        <f t="shared" si="242"/>
        <v>16.630296795457848</v>
      </c>
      <c r="V2196" s="91">
        <f t="shared" si="243"/>
        <v>16.630296795457848</v>
      </c>
    </row>
    <row r="2197" spans="1:22" ht="16">
      <c r="A2197" s="35">
        <v>2019</v>
      </c>
      <c r="B2197" s="36">
        <v>43542</v>
      </c>
      <c r="C2197" s="38" t="s">
        <v>443</v>
      </c>
      <c r="D2197" s="38" t="s">
        <v>367</v>
      </c>
      <c r="E2197" s="12">
        <v>6</v>
      </c>
      <c r="F2197" s="37">
        <v>0.64583333333333304</v>
      </c>
      <c r="G2197" s="12">
        <v>30</v>
      </c>
      <c r="H2197" s="12" t="s">
        <v>303</v>
      </c>
      <c r="I2197" s="38" t="str">
        <f>VLOOKUP(H2197,'Species List'!A$2:J$202,2,0)</f>
        <v>Striped Parrotfish</v>
      </c>
      <c r="J2197" s="38" t="str">
        <f>VLOOKUP(H2197,'Species List'!A$2:J$202,3,0)</f>
        <v>Scarus iserti</v>
      </c>
      <c r="K2197" s="38" t="str">
        <f>VLOOKUP(H2197,'Species List'!A$2:J$202,4,0)</f>
        <v>Scaridae</v>
      </c>
      <c r="L2197" s="38" t="str">
        <f>VLOOKUP(H2197,'Species List'!A$2:J$202,5,0)</f>
        <v>Herbivore</v>
      </c>
      <c r="M2197" s="59">
        <v>13</v>
      </c>
      <c r="N2197" s="59">
        <v>1</v>
      </c>
      <c r="O2197" s="59" t="s">
        <v>368</v>
      </c>
      <c r="P2197" s="44">
        <f>VLOOKUP(H2197,'Species List'!A$2:J$202,6,0)</f>
        <v>1.0959999999999999E-2</v>
      </c>
      <c r="Q2197" s="44">
        <f>VLOOKUP(H2197,'Species List'!A$2:J$202,7,0)</f>
        <v>3.01</v>
      </c>
      <c r="R2197" s="44">
        <f>VLOOKUP(H2197,'Species List'!A$2:J$202,8,0)</f>
        <v>-4.8887</v>
      </c>
      <c r="S2197" s="44">
        <f>VLOOKUP(H2197,'Species List'!A$2:J$202,9,0)</f>
        <v>3.0548000000000002</v>
      </c>
      <c r="T2197" s="44">
        <f t="shared" si="241"/>
        <v>24.704726176219836</v>
      </c>
      <c r="U2197" s="88">
        <f t="shared" si="242"/>
        <v>37.065866108828203</v>
      </c>
      <c r="V2197" s="91">
        <f t="shared" si="243"/>
        <v>37.065866108828203</v>
      </c>
    </row>
    <row r="2198" spans="1:22" ht="16">
      <c r="A2198" s="35">
        <v>2019</v>
      </c>
      <c r="B2198" s="36">
        <v>43542</v>
      </c>
      <c r="C2198" s="38" t="s">
        <v>443</v>
      </c>
      <c r="D2198" s="38" t="s">
        <v>367</v>
      </c>
      <c r="E2198" s="12">
        <v>6</v>
      </c>
      <c r="F2198" s="37">
        <v>0.64583333333333304</v>
      </c>
      <c r="G2198" s="12">
        <v>30</v>
      </c>
      <c r="H2198" s="12" t="s">
        <v>302</v>
      </c>
      <c r="I2198" s="38" t="str">
        <f>VLOOKUP(H2198,'Species List'!A$2:J$202,2,0)</f>
        <v>Stoplight Parrotfish</v>
      </c>
      <c r="J2198" s="38" t="str">
        <f>VLOOKUP(H2198,'Species List'!A$2:J$202,3,0)</f>
        <v>Sparisoma viride</v>
      </c>
      <c r="K2198" s="38" t="str">
        <f>VLOOKUP(H2198,'Species List'!A$2:J$202,4,0)</f>
        <v>Scaridae</v>
      </c>
      <c r="L2198" s="38" t="str">
        <f>VLOOKUP(H2198,'Species List'!A$2:J$202,5,0)</f>
        <v>Herbivore</v>
      </c>
      <c r="M2198" s="59">
        <v>21</v>
      </c>
      <c r="N2198" s="59">
        <v>1</v>
      </c>
      <c r="O2198" s="59" t="s">
        <v>368</v>
      </c>
      <c r="P2198" s="44">
        <f>VLOOKUP(H2198,'Species List'!A$2:J$202,6,0)</f>
        <v>1.38E-2</v>
      </c>
      <c r="Q2198" s="44">
        <f>VLOOKUP(H2198,'Species List'!A$2:J$202,7,0)</f>
        <v>3.04</v>
      </c>
      <c r="R2198" s="44">
        <f>VLOOKUP(H2198,'Species List'!A$2:J$202,8,0)</f>
        <v>-4.4317000000000002</v>
      </c>
      <c r="S2198" s="44">
        <f>VLOOKUP(H2198,'Species List'!A$2:J$202,9,0)</f>
        <v>2.9051</v>
      </c>
      <c r="T2198" s="44">
        <f t="shared" si="241"/>
        <v>144.35297620307892</v>
      </c>
      <c r="U2198" s="88">
        <f t="shared" si="242"/>
        <v>206.33802681991546</v>
      </c>
      <c r="V2198" s="91">
        <f t="shared" si="243"/>
        <v>206.33802681991546</v>
      </c>
    </row>
    <row r="2199" spans="1:22" ht="16">
      <c r="A2199" s="35">
        <v>2019</v>
      </c>
      <c r="B2199" s="36">
        <v>43542</v>
      </c>
      <c r="C2199" s="38" t="s">
        <v>443</v>
      </c>
      <c r="D2199" s="38" t="s">
        <v>367</v>
      </c>
      <c r="E2199" s="12">
        <v>6</v>
      </c>
      <c r="F2199" s="37">
        <v>0.64583333333333304</v>
      </c>
      <c r="G2199" s="12">
        <v>30</v>
      </c>
      <c r="H2199" s="12" t="s">
        <v>242</v>
      </c>
      <c r="I2199" s="38" t="str">
        <f>VLOOKUP(H2199,'Species List'!A$2:J$202,2,0)</f>
        <v xml:space="preserve">Sharp-nose puffer </v>
      </c>
      <c r="J2199" s="38" t="str">
        <f>VLOOKUP(H2199,'Species List'!A$2:J$202,3,0)</f>
        <v>Canthigaster rostrata</v>
      </c>
      <c r="K2199" s="38" t="str">
        <f>VLOOKUP(H2199,'Species List'!A$2:J$202,4,0)</f>
        <v>Tetraodontidae</v>
      </c>
      <c r="L2199" s="38" t="str">
        <f>VLOOKUP(H2199,'Species List'!A$2:J$202,5,0)</f>
        <v>Omnivore</v>
      </c>
      <c r="M2199" s="59">
        <v>4</v>
      </c>
      <c r="N2199" s="59">
        <v>1</v>
      </c>
      <c r="O2199" s="59"/>
      <c r="P2199" s="44">
        <f>VLOOKUP(H2199,'Species List'!A$2:J$202,6,0)</f>
        <v>2.239E-2</v>
      </c>
      <c r="Q2199" s="44">
        <f>VLOOKUP(H2199,'Species List'!A$2:J$202,7,0)</f>
        <v>2.96</v>
      </c>
      <c r="R2199" s="44" t="str">
        <f>VLOOKUP(H2199,'Species List'!A$2:J$202,8,0)</f>
        <v>NA</v>
      </c>
      <c r="S2199" s="44" t="str">
        <f>VLOOKUP(H2199,'Species List'!A$2:J$202,9,0)</f>
        <v>NA</v>
      </c>
      <c r="T2199" s="44">
        <f t="shared" si="241"/>
        <v>1.3556627654519102</v>
      </c>
      <c r="U2199" s="87" t="s">
        <v>450</v>
      </c>
      <c r="V2199" s="91">
        <f t="shared" ref="V2199:V2217" si="244">N2199*T2199</f>
        <v>1.3556627654519102</v>
      </c>
    </row>
    <row r="2200" spans="1:22" ht="16">
      <c r="A2200" s="35">
        <v>2019</v>
      </c>
      <c r="B2200" s="36">
        <v>43542</v>
      </c>
      <c r="C2200" s="38" t="s">
        <v>443</v>
      </c>
      <c r="D2200" s="38" t="s">
        <v>367</v>
      </c>
      <c r="E2200" s="12">
        <v>6</v>
      </c>
      <c r="F2200" s="37">
        <v>0.64583333333333304</v>
      </c>
      <c r="G2200" s="12">
        <v>30</v>
      </c>
      <c r="H2200" s="12" t="s">
        <v>242</v>
      </c>
      <c r="I2200" s="38" t="str">
        <f>VLOOKUP(H2200,'Species List'!A$2:J$202,2,0)</f>
        <v xml:space="preserve">Sharp-nose puffer </v>
      </c>
      <c r="J2200" s="38" t="str">
        <f>VLOOKUP(H2200,'Species List'!A$2:J$202,3,0)</f>
        <v>Canthigaster rostrata</v>
      </c>
      <c r="K2200" s="38" t="str">
        <f>VLOOKUP(H2200,'Species List'!A$2:J$202,4,0)</f>
        <v>Tetraodontidae</v>
      </c>
      <c r="L2200" s="38" t="str">
        <f>VLOOKUP(H2200,'Species List'!A$2:J$202,5,0)</f>
        <v>Omnivore</v>
      </c>
      <c r="M2200" s="59">
        <v>3</v>
      </c>
      <c r="N2200" s="59">
        <v>2</v>
      </c>
      <c r="O2200" s="59"/>
      <c r="P2200" s="44">
        <f>VLOOKUP(H2200,'Species List'!A$2:J$202,6,0)</f>
        <v>2.239E-2</v>
      </c>
      <c r="Q2200" s="44">
        <f>VLOOKUP(H2200,'Species List'!A$2:J$202,7,0)</f>
        <v>2.96</v>
      </c>
      <c r="R2200" s="44" t="str">
        <f>VLOOKUP(H2200,'Species List'!A$2:J$202,8,0)</f>
        <v>NA</v>
      </c>
      <c r="S2200" s="44" t="str">
        <f>VLOOKUP(H2200,'Species List'!A$2:J$202,9,0)</f>
        <v>NA</v>
      </c>
      <c r="T2200" s="44">
        <f t="shared" si="241"/>
        <v>0.57853948885208784</v>
      </c>
      <c r="U2200" s="87" t="s">
        <v>450</v>
      </c>
      <c r="V2200" s="91">
        <f t="shared" si="244"/>
        <v>1.1570789777041757</v>
      </c>
    </row>
    <row r="2201" spans="1:22" ht="16">
      <c r="A2201" s="35">
        <v>2019</v>
      </c>
      <c r="B2201" s="36">
        <v>43542</v>
      </c>
      <c r="C2201" s="38" t="s">
        <v>443</v>
      </c>
      <c r="D2201" s="38" t="s">
        <v>367</v>
      </c>
      <c r="E2201" s="12">
        <v>6</v>
      </c>
      <c r="F2201" s="37">
        <v>0.64583333333333304</v>
      </c>
      <c r="G2201" s="12">
        <v>30</v>
      </c>
      <c r="H2201" s="12" t="s">
        <v>258</v>
      </c>
      <c r="I2201" s="38" t="str">
        <f>VLOOKUP(H2201,'Species List'!A$2:J$202,2,0)</f>
        <v>Honeycomb Cowfish</v>
      </c>
      <c r="J2201" s="38" t="str">
        <f>VLOOKUP(H2201,'Species List'!A$2:J$202,3,0)</f>
        <v>Acanthostracion polygonia</v>
      </c>
      <c r="K2201" s="38" t="str">
        <f>VLOOKUP(H2201,'Species List'!A$2:J$202,4,0)</f>
        <v>Ostraciidae</v>
      </c>
      <c r="L2201" s="38" t="str">
        <f>VLOOKUP(H2201,'Species List'!A$2:J$202,5,0)</f>
        <v>Omnivore</v>
      </c>
      <c r="M2201" s="59">
        <v>22</v>
      </c>
      <c r="N2201" s="59">
        <v>1</v>
      </c>
      <c r="O2201" s="59"/>
      <c r="P2201" s="44">
        <f>VLOOKUP(H2201,'Species List'!A$2:J$202,6,0)</f>
        <v>2.818E-2</v>
      </c>
      <c r="Q2201" s="44">
        <f>VLOOKUP(H2201,'Species List'!A$2:J$202,7,0)</f>
        <v>2.83</v>
      </c>
      <c r="R2201" s="44" t="str">
        <f>VLOOKUP(H2201,'Species List'!A$2:J$202,8,0)</f>
        <v>NA</v>
      </c>
      <c r="S2201" s="44" t="str">
        <f>VLOOKUP(H2201,'Species List'!A$2:J$202,9,0)</f>
        <v>NA</v>
      </c>
      <c r="T2201" s="44">
        <f t="shared" si="241"/>
        <v>177.41779422181833</v>
      </c>
      <c r="U2201" s="87" t="s">
        <v>450</v>
      </c>
      <c r="V2201" s="91">
        <f t="shared" si="244"/>
        <v>177.41779422181833</v>
      </c>
    </row>
    <row r="2202" spans="1:22" ht="16">
      <c r="A2202" s="35">
        <v>2019</v>
      </c>
      <c r="B2202" s="36">
        <v>43542</v>
      </c>
      <c r="C2202" s="38" t="s">
        <v>443</v>
      </c>
      <c r="D2202" s="38" t="s">
        <v>367</v>
      </c>
      <c r="E2202" s="12">
        <v>6</v>
      </c>
      <c r="F2202" s="37">
        <v>0.64583333333333304</v>
      </c>
      <c r="G2202" s="12">
        <v>30</v>
      </c>
      <c r="H2202" s="12" t="s">
        <v>234</v>
      </c>
      <c r="I2202" s="38" t="str">
        <f>VLOOKUP(H2202,'Species List'!A$2:J$202,2,0)</f>
        <v>Blue Chromis</v>
      </c>
      <c r="J2202" s="38" t="str">
        <f>VLOOKUP(H2202,'Species List'!A$2:J$202,3,0)</f>
        <v>Chromis cyanea</v>
      </c>
      <c r="K2202" s="38" t="str">
        <f>VLOOKUP(H2202,'Species List'!A$2:J$202,4,0)</f>
        <v>Pomacentridae</v>
      </c>
      <c r="L2202" s="38" t="str">
        <f>VLOOKUP(H2202,'Species List'!A$2:J$202,5,0)</f>
        <v>Planktivore</v>
      </c>
      <c r="M2202" s="59">
        <v>8</v>
      </c>
      <c r="N2202" s="59">
        <v>10</v>
      </c>
      <c r="O2202" s="59"/>
      <c r="P2202" s="44">
        <f>VLOOKUP(H2202,'Species List'!A$2:J$202,6,0)</f>
        <v>1.4789999999999999E-2</v>
      </c>
      <c r="Q2202" s="44">
        <f>VLOOKUP(H2202,'Species List'!A$2:J$202,7,0)</f>
        <v>2.98</v>
      </c>
      <c r="R2202" s="44" t="str">
        <f>VLOOKUP(H2202,'Species List'!A$2:J$202,8,0)</f>
        <v>NA</v>
      </c>
      <c r="S2202" s="44" t="str">
        <f>VLOOKUP(H2202,'Species List'!A$2:J$202,9,0)</f>
        <v>NA</v>
      </c>
      <c r="T2202" s="44">
        <f t="shared" si="241"/>
        <v>7.2640083583081712</v>
      </c>
      <c r="U2202" s="87" t="s">
        <v>450</v>
      </c>
      <c r="V2202" s="91">
        <f t="shared" si="244"/>
        <v>72.640083583081719</v>
      </c>
    </row>
    <row r="2203" spans="1:22" ht="16">
      <c r="A2203" s="35">
        <v>2019</v>
      </c>
      <c r="B2203" s="36">
        <v>43542</v>
      </c>
      <c r="C2203" s="38" t="s">
        <v>443</v>
      </c>
      <c r="D2203" s="38" t="s">
        <v>367</v>
      </c>
      <c r="E2203" s="12">
        <v>7</v>
      </c>
      <c r="F2203" s="37">
        <v>0.65625</v>
      </c>
      <c r="G2203" s="12">
        <v>30</v>
      </c>
      <c r="H2203" s="12" t="s">
        <v>246</v>
      </c>
      <c r="I2203" s="38" t="str">
        <f>VLOOKUP(H2203,'Species List'!A$2:J$202,2,0)</f>
        <v>Creole Fish</v>
      </c>
      <c r="J2203" s="38" t="str">
        <f>VLOOKUP(H2203,'Species List'!A$2:J$202,3,0)</f>
        <v>Paranthias furcifer</v>
      </c>
      <c r="K2203" s="38" t="str">
        <f>VLOOKUP(H2203,'Species List'!A$2:J$202,4,0)</f>
        <v>Serranidae</v>
      </c>
      <c r="L2203" s="38" t="str">
        <f>VLOOKUP(H2203,'Species List'!A$2:J$202,5,0)</f>
        <v>Carnivore</v>
      </c>
      <c r="M2203" s="59">
        <v>17</v>
      </c>
      <c r="N2203" s="59">
        <v>4</v>
      </c>
      <c r="O2203" s="59"/>
      <c r="P2203" s="44">
        <f>VLOOKUP(H2203,'Species List'!A$2:J$202,6,0)</f>
        <v>1.35E-2</v>
      </c>
      <c r="Q2203" s="44">
        <f>VLOOKUP(H2203,'Species List'!A$2:J$202,7,0)</f>
        <v>3.0430000000000001</v>
      </c>
      <c r="R2203" s="44" t="str">
        <f>VLOOKUP(H2203,'Species List'!A$2:J$202,8,0)</f>
        <v>NA</v>
      </c>
      <c r="S2203" s="44" t="str">
        <f>VLOOKUP(H2203,'Species List'!A$2:J$202,9,0)</f>
        <v>NA</v>
      </c>
      <c r="T2203" s="44">
        <f t="shared" si="241"/>
        <v>74.918631587416044</v>
      </c>
      <c r="U2203" s="87" t="s">
        <v>450</v>
      </c>
      <c r="V2203" s="91">
        <f t="shared" si="244"/>
        <v>299.67452634966418</v>
      </c>
    </row>
    <row r="2204" spans="1:22" ht="16">
      <c r="A2204" s="35">
        <v>2019</v>
      </c>
      <c r="B2204" s="36">
        <v>43542</v>
      </c>
      <c r="C2204" s="38" t="s">
        <v>443</v>
      </c>
      <c r="D2204" s="38" t="s">
        <v>367</v>
      </c>
      <c r="E2204" s="12">
        <v>7</v>
      </c>
      <c r="F2204" s="37">
        <v>0.65625</v>
      </c>
      <c r="G2204" s="12">
        <v>30</v>
      </c>
      <c r="H2204" s="12" t="s">
        <v>292</v>
      </c>
      <c r="I2204" s="38" t="str">
        <f>VLOOKUP(H2204,'Species List'!A$2:J$202,2,0)</f>
        <v>Smallmouth Grunt</v>
      </c>
      <c r="J2204" s="38" t="str">
        <f>VLOOKUP(H2204,'Species List'!A$2:J$202,3,0)</f>
        <v>Haemulon chrysargyreum</v>
      </c>
      <c r="K2204" s="38" t="str">
        <f>VLOOKUP(H2204,'Species List'!A$2:J$202,4,0)</f>
        <v>Haemulidae</v>
      </c>
      <c r="L2204" s="38" t="str">
        <f>VLOOKUP(H2204,'Species List'!A$2:J$202,5,0)</f>
        <v>Carnivore</v>
      </c>
      <c r="M2204" s="59">
        <v>19</v>
      </c>
      <c r="N2204" s="59">
        <v>1</v>
      </c>
      <c r="O2204" s="59"/>
      <c r="P2204" s="44">
        <f>VLOOKUP(H2204,'Species List'!A$2:J$202,6,0)</f>
        <v>1.259E-2</v>
      </c>
      <c r="Q2204" s="44">
        <f>VLOOKUP(H2204,'Species List'!A$2:J$202,7,0)</f>
        <v>2.99</v>
      </c>
      <c r="R2204" s="44" t="str">
        <f>VLOOKUP(H2204,'Species List'!A$2:J$202,8,0)</f>
        <v>NA</v>
      </c>
      <c r="S2204" s="44" t="str">
        <f>VLOOKUP(H2204,'Species List'!A$2:J$202,9,0)</f>
        <v>NA</v>
      </c>
      <c r="T2204" s="44">
        <f t="shared" si="241"/>
        <v>83.84921420446004</v>
      </c>
      <c r="U2204" s="87" t="s">
        <v>450</v>
      </c>
      <c r="V2204" s="91">
        <f t="shared" si="244"/>
        <v>83.84921420446004</v>
      </c>
    </row>
    <row r="2205" spans="1:22" ht="16">
      <c r="A2205" s="35">
        <v>2019</v>
      </c>
      <c r="B2205" s="36">
        <v>43542</v>
      </c>
      <c r="C2205" s="38" t="s">
        <v>443</v>
      </c>
      <c r="D2205" s="38" t="s">
        <v>367</v>
      </c>
      <c r="E2205" s="12">
        <v>7</v>
      </c>
      <c r="F2205" s="37">
        <v>0.65625</v>
      </c>
      <c r="G2205" s="12">
        <v>30</v>
      </c>
      <c r="H2205" s="12" t="s">
        <v>256</v>
      </c>
      <c r="I2205" s="38" t="str">
        <f>VLOOKUP(H2205,'Species List'!A$2:J$202,2,0)</f>
        <v>Graysby</v>
      </c>
      <c r="J2205" s="38" t="str">
        <f>VLOOKUP(H2205,'Species List'!A$2:J$202,3,0)</f>
        <v>Cephalopholis cruentata</v>
      </c>
      <c r="K2205" s="38" t="str">
        <f>VLOOKUP(H2205,'Species List'!A$2:J$202,4,0)</f>
        <v>Serranidae</v>
      </c>
      <c r="L2205" s="38" t="str">
        <f>VLOOKUP(H2205,'Species List'!A$2:J$202,5,0)</f>
        <v>Carnivore</v>
      </c>
      <c r="M2205" s="59">
        <v>13</v>
      </c>
      <c r="N2205" s="59">
        <v>2</v>
      </c>
      <c r="O2205" s="59"/>
      <c r="P2205" s="44">
        <f>VLOOKUP(H2205,'Species List'!A$2:J$202,6,0)</f>
        <v>1.1220000000000001E-2</v>
      </c>
      <c r="Q2205" s="44">
        <f>VLOOKUP(H2205,'Species List'!A$2:J$202,7,0)</f>
        <v>3.07</v>
      </c>
      <c r="R2205" s="44" t="str">
        <f>VLOOKUP(H2205,'Species List'!A$2:J$202,8,0)</f>
        <v>NA</v>
      </c>
      <c r="S2205" s="44" t="str">
        <f>VLOOKUP(H2205,'Species List'!A$2:J$202,9,0)</f>
        <v>NA</v>
      </c>
      <c r="T2205" s="44">
        <f t="shared" si="241"/>
        <v>29.498433154231666</v>
      </c>
      <c r="U2205" s="87" t="s">
        <v>450</v>
      </c>
      <c r="V2205" s="91">
        <f t="shared" si="244"/>
        <v>58.996866308463332</v>
      </c>
    </row>
    <row r="2206" spans="1:22" ht="16">
      <c r="A2206" s="35">
        <v>2019</v>
      </c>
      <c r="B2206" s="36">
        <v>43542</v>
      </c>
      <c r="C2206" s="38" t="s">
        <v>443</v>
      </c>
      <c r="D2206" s="38" t="s">
        <v>367</v>
      </c>
      <c r="E2206" s="12">
        <v>7</v>
      </c>
      <c r="F2206" s="37">
        <v>0.65625</v>
      </c>
      <c r="G2206" s="12">
        <v>30</v>
      </c>
      <c r="H2206" s="12" t="s">
        <v>256</v>
      </c>
      <c r="I2206" s="38" t="str">
        <f>VLOOKUP(H2206,'Species List'!A$2:J$202,2,0)</f>
        <v>Graysby</v>
      </c>
      <c r="J2206" s="38" t="str">
        <f>VLOOKUP(H2206,'Species List'!A$2:J$202,3,0)</f>
        <v>Cephalopholis cruentata</v>
      </c>
      <c r="K2206" s="38" t="str">
        <f>VLOOKUP(H2206,'Species List'!A$2:J$202,4,0)</f>
        <v>Serranidae</v>
      </c>
      <c r="L2206" s="38" t="str">
        <f>VLOOKUP(H2206,'Species List'!A$2:J$202,5,0)</f>
        <v>Carnivore</v>
      </c>
      <c r="M2206" s="59">
        <v>19</v>
      </c>
      <c r="N2206" s="59">
        <v>1</v>
      </c>
      <c r="O2206" s="59"/>
      <c r="P2206" s="44">
        <f>VLOOKUP(H2206,'Species List'!A$2:J$202,6,0)</f>
        <v>1.1220000000000001E-2</v>
      </c>
      <c r="Q2206" s="44">
        <f>VLOOKUP(H2206,'Species List'!A$2:J$202,7,0)</f>
        <v>3.07</v>
      </c>
      <c r="R2206" s="44" t="str">
        <f>VLOOKUP(H2206,'Species List'!A$2:J$202,8,0)</f>
        <v>NA</v>
      </c>
      <c r="S2206" s="44" t="str">
        <f>VLOOKUP(H2206,'Species List'!A$2:J$202,9,0)</f>
        <v>NA</v>
      </c>
      <c r="T2206" s="44">
        <f t="shared" si="241"/>
        <v>94.572835830450003</v>
      </c>
      <c r="U2206" s="87" t="s">
        <v>450</v>
      </c>
      <c r="V2206" s="91">
        <f t="shared" si="244"/>
        <v>94.572835830450003</v>
      </c>
    </row>
    <row r="2207" spans="1:22" ht="16">
      <c r="A2207" s="35">
        <v>2019</v>
      </c>
      <c r="B2207" s="36">
        <v>43542</v>
      </c>
      <c r="C2207" s="38" t="s">
        <v>443</v>
      </c>
      <c r="D2207" s="38" t="s">
        <v>367</v>
      </c>
      <c r="E2207" s="12">
        <v>7</v>
      </c>
      <c r="F2207" s="37">
        <v>0.65625</v>
      </c>
      <c r="G2207" s="12">
        <v>30</v>
      </c>
      <c r="H2207" s="12" t="s">
        <v>224</v>
      </c>
      <c r="I2207" s="38" t="str">
        <f>VLOOKUP(H2207,'Species List'!A$2:J$202,2,0)</f>
        <v>Banded Butterflyfish</v>
      </c>
      <c r="J2207" s="38" t="str">
        <f>VLOOKUP(H2207,'Species List'!A$2:J$202,3,0)</f>
        <v>Chaetodan striatus</v>
      </c>
      <c r="K2207" s="38" t="str">
        <f>VLOOKUP(H2207,'Species List'!A$2:J$202,4,0)</f>
        <v>Chaetodontidae</v>
      </c>
      <c r="L2207" s="38" t="str">
        <f>VLOOKUP(H2207,'Species List'!A$2:J$202,5,0)</f>
        <v>Carnivore</v>
      </c>
      <c r="M2207" s="59">
        <v>12</v>
      </c>
      <c r="N2207" s="59">
        <v>2</v>
      </c>
      <c r="O2207" s="59"/>
      <c r="P2207" s="44">
        <f>VLOOKUP(H2207,'Species List'!A$2:J$202,6,0)</f>
        <v>2.239E-2</v>
      </c>
      <c r="Q2207" s="44">
        <f>VLOOKUP(H2207,'Species List'!A$2:J$202,7,0)</f>
        <v>3.03</v>
      </c>
      <c r="R2207" s="44" t="str">
        <f>VLOOKUP(H2207,'Species List'!A$2:J$202,8,0)</f>
        <v>NA</v>
      </c>
      <c r="S2207" s="44" t="str">
        <f>VLOOKUP(H2207,'Species List'!A$2:J$202,9,0)</f>
        <v>NA</v>
      </c>
      <c r="T2207" s="44">
        <f t="shared" si="241"/>
        <v>41.684372588096089</v>
      </c>
      <c r="U2207" s="87" t="s">
        <v>450</v>
      </c>
      <c r="V2207" s="91">
        <f t="shared" si="244"/>
        <v>83.368745176192178</v>
      </c>
    </row>
    <row r="2208" spans="1:22" ht="16">
      <c r="A2208" s="35">
        <v>2019</v>
      </c>
      <c r="B2208" s="36">
        <v>43542</v>
      </c>
      <c r="C2208" s="38" t="s">
        <v>443</v>
      </c>
      <c r="D2208" s="38" t="s">
        <v>367</v>
      </c>
      <c r="E2208" s="12">
        <v>7</v>
      </c>
      <c r="F2208" s="37">
        <v>0.65625</v>
      </c>
      <c r="G2208" s="12">
        <v>30</v>
      </c>
      <c r="H2208" s="12" t="s">
        <v>373</v>
      </c>
      <c r="I2208" s="38" t="str">
        <f>VLOOKUP(H2208,'Species List'!A$2:J$202,2,0)</f>
        <v>Goatfish</v>
      </c>
      <c r="J2208" s="38" t="str">
        <f>VLOOKUP(H2208,'Species List'!A$2:J$202,3,0)</f>
        <v>Mulloidichthys martinicus</v>
      </c>
      <c r="K2208" s="38" t="str">
        <f>VLOOKUP(H2208,'Species List'!A$2:J$202,4,0)</f>
        <v>Mullidae</v>
      </c>
      <c r="L2208" s="38" t="str">
        <f>VLOOKUP(H2208,'Species List'!A$2:J$202,5,0)</f>
        <v>Carnivore</v>
      </c>
      <c r="M2208" s="59">
        <v>12</v>
      </c>
      <c r="N2208" s="59">
        <v>2</v>
      </c>
      <c r="O2208" s="59"/>
      <c r="P2208" s="44">
        <f>VLOOKUP(H2208,'Species List'!A$2:J$202,6,0)</f>
        <v>9.7699999999999992E-3</v>
      </c>
      <c r="Q2208" s="44">
        <f>VLOOKUP(H2208,'Species List'!A$2:J$202,7,0)</f>
        <v>3.12</v>
      </c>
      <c r="R2208" s="44" t="str">
        <f>VLOOKUP(H2208,'Species List'!A$2:J$202,8,0)</f>
        <v>NA</v>
      </c>
      <c r="S2208" s="44" t="str">
        <f>VLOOKUP(H2208,'Species List'!A$2:J$202,9,0)</f>
        <v>NA</v>
      </c>
      <c r="T2208" s="44">
        <f t="shared" si="241"/>
        <v>22.747834053184654</v>
      </c>
      <c r="U2208" s="87" t="s">
        <v>450</v>
      </c>
      <c r="V2208" s="91">
        <f t="shared" si="244"/>
        <v>45.495668106369308</v>
      </c>
    </row>
    <row r="2209" spans="1:22" ht="16">
      <c r="A2209" s="35">
        <v>2019</v>
      </c>
      <c r="B2209" s="36">
        <v>43542</v>
      </c>
      <c r="C2209" s="38" t="s">
        <v>443</v>
      </c>
      <c r="D2209" s="38" t="s">
        <v>367</v>
      </c>
      <c r="E2209" s="12">
        <v>7</v>
      </c>
      <c r="F2209" s="37">
        <v>0.65625</v>
      </c>
      <c r="G2209" s="12">
        <v>30</v>
      </c>
      <c r="H2209" s="12" t="s">
        <v>373</v>
      </c>
      <c r="I2209" s="38" t="str">
        <f>VLOOKUP(H2209,'Species List'!A$2:J$202,2,0)</f>
        <v>Goatfish</v>
      </c>
      <c r="J2209" s="38" t="str">
        <f>VLOOKUP(H2209,'Species List'!A$2:J$202,3,0)</f>
        <v>Mulloidichthys martinicus</v>
      </c>
      <c r="K2209" s="38" t="str">
        <f>VLOOKUP(H2209,'Species List'!A$2:J$202,4,0)</f>
        <v>Mullidae</v>
      </c>
      <c r="L2209" s="38" t="str">
        <f>VLOOKUP(H2209,'Species List'!A$2:J$202,5,0)</f>
        <v>Carnivore</v>
      </c>
      <c r="M2209" s="59">
        <v>15</v>
      </c>
      <c r="N2209" s="59">
        <v>1</v>
      </c>
      <c r="O2209" s="59"/>
      <c r="P2209" s="44">
        <f>VLOOKUP(H2209,'Species List'!A$2:J$202,6,0)</f>
        <v>9.7699999999999992E-3</v>
      </c>
      <c r="Q2209" s="44">
        <f>VLOOKUP(H2209,'Species List'!A$2:J$202,7,0)</f>
        <v>3.12</v>
      </c>
      <c r="R2209" s="44" t="str">
        <f>VLOOKUP(H2209,'Species List'!A$2:J$202,8,0)</f>
        <v>NA</v>
      </c>
      <c r="S2209" s="44" t="str">
        <f>VLOOKUP(H2209,'Species List'!A$2:J$202,9,0)</f>
        <v>NA</v>
      </c>
      <c r="T2209" s="44">
        <f t="shared" si="241"/>
        <v>45.635129993427114</v>
      </c>
      <c r="U2209" s="87" t="s">
        <v>450</v>
      </c>
      <c r="V2209" s="91">
        <f t="shared" si="244"/>
        <v>45.635129993427114</v>
      </c>
    </row>
    <row r="2210" spans="1:22" ht="16">
      <c r="A2210" s="35">
        <v>2019</v>
      </c>
      <c r="B2210" s="36">
        <v>43542</v>
      </c>
      <c r="C2210" s="38" t="s">
        <v>443</v>
      </c>
      <c r="D2210" s="38" t="s">
        <v>367</v>
      </c>
      <c r="E2210" s="12">
        <v>7</v>
      </c>
      <c r="F2210" s="37">
        <v>0.65625</v>
      </c>
      <c r="G2210" s="12">
        <v>30</v>
      </c>
      <c r="H2210" s="12" t="s">
        <v>292</v>
      </c>
      <c r="I2210" s="38" t="str">
        <f>VLOOKUP(H2210,'Species List'!A$2:J$202,2,0)</f>
        <v>Smallmouth Grunt</v>
      </c>
      <c r="J2210" s="38" t="str">
        <f>VLOOKUP(H2210,'Species List'!A$2:J$202,3,0)</f>
        <v>Haemulon chrysargyreum</v>
      </c>
      <c r="K2210" s="38" t="str">
        <f>VLOOKUP(H2210,'Species List'!A$2:J$202,4,0)</f>
        <v>Haemulidae</v>
      </c>
      <c r="L2210" s="38" t="str">
        <f>VLOOKUP(H2210,'Species List'!A$2:J$202,5,0)</f>
        <v>Carnivore</v>
      </c>
      <c r="M2210" s="59">
        <v>13</v>
      </c>
      <c r="N2210" s="59">
        <v>1</v>
      </c>
      <c r="O2210" s="59"/>
      <c r="P2210" s="44">
        <f>VLOOKUP(H2210,'Species List'!A$2:J$202,6,0)</f>
        <v>1.259E-2</v>
      </c>
      <c r="Q2210" s="44">
        <f>VLOOKUP(H2210,'Species List'!A$2:J$202,7,0)</f>
        <v>2.99</v>
      </c>
      <c r="R2210" s="44" t="str">
        <f>VLOOKUP(H2210,'Species List'!A$2:J$202,8,0)</f>
        <v>NA</v>
      </c>
      <c r="S2210" s="44" t="str">
        <f>VLOOKUP(H2210,'Species List'!A$2:J$202,9,0)</f>
        <v>NA</v>
      </c>
      <c r="T2210" s="44">
        <f t="shared" si="241"/>
        <v>26.959780596099382</v>
      </c>
      <c r="U2210" s="87" t="s">
        <v>450</v>
      </c>
      <c r="V2210" s="91">
        <f t="shared" si="244"/>
        <v>26.959780596099382</v>
      </c>
    </row>
    <row r="2211" spans="1:22" ht="16">
      <c r="A2211" s="35">
        <v>2019</v>
      </c>
      <c r="B2211" s="36">
        <v>43542</v>
      </c>
      <c r="C2211" s="38" t="s">
        <v>443</v>
      </c>
      <c r="D2211" s="38" t="s">
        <v>367</v>
      </c>
      <c r="E2211" s="12">
        <v>7</v>
      </c>
      <c r="F2211" s="37">
        <v>0.65625</v>
      </c>
      <c r="G2211" s="12">
        <v>30</v>
      </c>
      <c r="H2211" s="12" t="s">
        <v>253</v>
      </c>
      <c r="I2211" s="38" t="str">
        <f>VLOOKUP(H2211,'Species List'!A$2:J$202,2,0)</f>
        <v>French Grunt</v>
      </c>
      <c r="J2211" s="38" t="str">
        <f>VLOOKUP(H2211,'Species List'!A$2:J$202,3,0)</f>
        <v>Haemulon flavolineatum</v>
      </c>
      <c r="K2211" s="38" t="str">
        <f>VLOOKUP(H2211,'Species List'!A$2:J$202,4,0)</f>
        <v>Haemulidae</v>
      </c>
      <c r="L2211" s="38" t="str">
        <f>VLOOKUP(H2211,'Species List'!A$2:J$202,5,0)</f>
        <v>Carnivore</v>
      </c>
      <c r="M2211" s="59">
        <v>19</v>
      </c>
      <c r="N2211" s="59">
        <v>1</v>
      </c>
      <c r="O2211" s="59"/>
      <c r="P2211" s="44">
        <f>VLOOKUP(H2211,'Species List'!A$2:J$202,6,0)</f>
        <v>1.349E-2</v>
      </c>
      <c r="Q2211" s="44">
        <f>VLOOKUP(H2211,'Species List'!A$2:J$202,7,0)</f>
        <v>3</v>
      </c>
      <c r="R2211" s="44" t="str">
        <f>VLOOKUP(H2211,'Species List'!A$2:J$202,8,0)</f>
        <v>NA</v>
      </c>
      <c r="S2211" s="44" t="str">
        <f>VLOOKUP(H2211,'Species List'!A$2:J$202,9,0)</f>
        <v>NA</v>
      </c>
      <c r="T2211" s="44">
        <f t="shared" si="241"/>
        <v>92.527910000000006</v>
      </c>
      <c r="U2211" s="87" t="s">
        <v>450</v>
      </c>
      <c r="V2211" s="91">
        <f t="shared" si="244"/>
        <v>92.527910000000006</v>
      </c>
    </row>
    <row r="2212" spans="1:22" ht="16">
      <c r="A2212" s="35">
        <v>2019</v>
      </c>
      <c r="B2212" s="36">
        <v>43542</v>
      </c>
      <c r="C2212" s="38" t="s">
        <v>443</v>
      </c>
      <c r="D2212" s="38" t="s">
        <v>367</v>
      </c>
      <c r="E2212" s="12">
        <v>7</v>
      </c>
      <c r="F2212" s="37">
        <v>0.65625</v>
      </c>
      <c r="G2212" s="12">
        <v>30</v>
      </c>
      <c r="H2212" s="12" t="s">
        <v>256</v>
      </c>
      <c r="I2212" s="38" t="str">
        <f>VLOOKUP(H2212,'Species List'!A$2:J$202,2,0)</f>
        <v>Graysby</v>
      </c>
      <c r="J2212" s="38" t="str">
        <f>VLOOKUP(H2212,'Species List'!A$2:J$202,3,0)</f>
        <v>Cephalopholis cruentata</v>
      </c>
      <c r="K2212" s="38" t="str">
        <f>VLOOKUP(H2212,'Species List'!A$2:J$202,4,0)</f>
        <v>Serranidae</v>
      </c>
      <c r="L2212" s="38" t="str">
        <f>VLOOKUP(H2212,'Species List'!A$2:J$202,5,0)</f>
        <v>Carnivore</v>
      </c>
      <c r="M2212" s="59">
        <v>18</v>
      </c>
      <c r="N2212" s="59">
        <v>1</v>
      </c>
      <c r="O2212" s="59"/>
      <c r="P2212" s="44">
        <f>VLOOKUP(H2212,'Species List'!A$2:J$202,6,0)</f>
        <v>1.1220000000000001E-2</v>
      </c>
      <c r="Q2212" s="44">
        <f>VLOOKUP(H2212,'Species List'!A$2:J$202,7,0)</f>
        <v>3.07</v>
      </c>
      <c r="R2212" s="44" t="str">
        <f>VLOOKUP(H2212,'Species List'!A$2:J$202,8,0)</f>
        <v>NA</v>
      </c>
      <c r="S2212" s="44" t="str">
        <f>VLOOKUP(H2212,'Species List'!A$2:J$202,9,0)</f>
        <v>NA</v>
      </c>
      <c r="T2212" s="44">
        <f t="shared" si="241"/>
        <v>80.10865637643586</v>
      </c>
      <c r="U2212" s="87" t="s">
        <v>450</v>
      </c>
      <c r="V2212" s="91">
        <f t="shared" si="244"/>
        <v>80.10865637643586</v>
      </c>
    </row>
    <row r="2213" spans="1:22" ht="16">
      <c r="A2213" s="35">
        <v>2019</v>
      </c>
      <c r="B2213" s="36">
        <v>43542</v>
      </c>
      <c r="C2213" s="38" t="s">
        <v>443</v>
      </c>
      <c r="D2213" s="38" t="s">
        <v>367</v>
      </c>
      <c r="E2213" s="12">
        <v>7</v>
      </c>
      <c r="F2213" s="37">
        <v>0.65625</v>
      </c>
      <c r="G2213" s="12">
        <v>30</v>
      </c>
      <c r="H2213" s="12" t="s">
        <v>275</v>
      </c>
      <c r="I2213" s="38" t="str">
        <f>VLOOKUP(H2213,'Species List'!A$2:J$202,2,0)</f>
        <v>Puddingwife</v>
      </c>
      <c r="J2213" s="38" t="str">
        <f>VLOOKUP(H2213,'Species List'!A$2:J$202,3,0)</f>
        <v>Halichoeres radiatus</v>
      </c>
      <c r="K2213" s="38" t="str">
        <f>VLOOKUP(H2213,'Species List'!A$2:J$202,4,0)</f>
        <v>Labridae</v>
      </c>
      <c r="L2213" s="38" t="str">
        <f>VLOOKUP(H2213,'Species List'!A$2:J$202,5,0)</f>
        <v>Carnivore</v>
      </c>
      <c r="M2213" s="59">
        <v>14</v>
      </c>
      <c r="N2213" s="59">
        <v>1</v>
      </c>
      <c r="O2213" s="59"/>
      <c r="P2213" s="44">
        <f>VLOOKUP(H2213,'Species List'!A$2:J$202,6,0)</f>
        <v>1.3100000000000001E-2</v>
      </c>
      <c r="Q2213" s="44">
        <f>VLOOKUP(H2213,'Species List'!A$2:J$202,7,0)</f>
        <v>3.0379999999999998</v>
      </c>
      <c r="R2213" s="44" t="str">
        <f>VLOOKUP(H2213,'Species List'!A$2:J$202,8,0)</f>
        <v>NA</v>
      </c>
      <c r="S2213" s="44" t="str">
        <f>VLOOKUP(H2213,'Species List'!A$2:J$202,9,0)</f>
        <v>NA</v>
      </c>
      <c r="T2213" s="44">
        <f t="shared" si="241"/>
        <v>39.738207030163643</v>
      </c>
      <c r="U2213" s="87" t="s">
        <v>450</v>
      </c>
      <c r="V2213" s="91">
        <f t="shared" si="244"/>
        <v>39.738207030163643</v>
      </c>
    </row>
    <row r="2214" spans="1:22" ht="16">
      <c r="A2214" s="35">
        <v>2019</v>
      </c>
      <c r="B2214" s="36">
        <v>43542</v>
      </c>
      <c r="C2214" s="38" t="s">
        <v>443</v>
      </c>
      <c r="D2214" s="38" t="s">
        <v>367</v>
      </c>
      <c r="E2214" s="12">
        <v>7</v>
      </c>
      <c r="F2214" s="37">
        <v>0.65625</v>
      </c>
      <c r="G2214" s="12">
        <v>30</v>
      </c>
      <c r="H2214" s="12" t="s">
        <v>253</v>
      </c>
      <c r="I2214" s="38" t="str">
        <f>VLOOKUP(H2214,'Species List'!A$2:J$202,2,0)</f>
        <v>French Grunt</v>
      </c>
      <c r="J2214" s="38" t="str">
        <f>VLOOKUP(H2214,'Species List'!A$2:J$202,3,0)</f>
        <v>Haemulon flavolineatum</v>
      </c>
      <c r="K2214" s="38" t="str">
        <f>VLOOKUP(H2214,'Species List'!A$2:J$202,4,0)</f>
        <v>Haemulidae</v>
      </c>
      <c r="L2214" s="38" t="str">
        <f>VLOOKUP(H2214,'Species List'!A$2:J$202,5,0)</f>
        <v>Carnivore</v>
      </c>
      <c r="M2214" s="59">
        <v>18</v>
      </c>
      <c r="N2214" s="59">
        <v>1</v>
      </c>
      <c r="O2214" s="59"/>
      <c r="P2214" s="44">
        <f>VLOOKUP(H2214,'Species List'!A$2:J$202,6,0)</f>
        <v>1.349E-2</v>
      </c>
      <c r="Q2214" s="44">
        <f>VLOOKUP(H2214,'Species List'!A$2:J$202,7,0)</f>
        <v>3</v>
      </c>
      <c r="R2214" s="44" t="str">
        <f>VLOOKUP(H2214,'Species List'!A$2:J$202,8,0)</f>
        <v>NA</v>
      </c>
      <c r="S2214" s="44" t="str">
        <f>VLOOKUP(H2214,'Species List'!A$2:J$202,9,0)</f>
        <v>NA</v>
      </c>
      <c r="T2214" s="44">
        <f t="shared" si="241"/>
        <v>78.673680000000004</v>
      </c>
      <c r="U2214" s="87" t="s">
        <v>450</v>
      </c>
      <c r="V2214" s="91">
        <f t="shared" si="244"/>
        <v>78.673680000000004</v>
      </c>
    </row>
    <row r="2215" spans="1:22" ht="16">
      <c r="A2215" s="35">
        <v>2019</v>
      </c>
      <c r="B2215" s="36">
        <v>43542</v>
      </c>
      <c r="C2215" s="38" t="s">
        <v>443</v>
      </c>
      <c r="D2215" s="38" t="s">
        <v>367</v>
      </c>
      <c r="E2215" s="12">
        <v>7</v>
      </c>
      <c r="F2215" s="37">
        <v>0.65625</v>
      </c>
      <c r="G2215" s="12">
        <v>30</v>
      </c>
      <c r="H2215" s="12" t="s">
        <v>256</v>
      </c>
      <c r="I2215" s="38" t="str">
        <f>VLOOKUP(H2215,'Species List'!A$2:J$202,2,0)</f>
        <v>Graysby</v>
      </c>
      <c r="J2215" s="38" t="str">
        <f>VLOOKUP(H2215,'Species List'!A$2:J$202,3,0)</f>
        <v>Cephalopholis cruentata</v>
      </c>
      <c r="K2215" s="38" t="str">
        <f>VLOOKUP(H2215,'Species List'!A$2:J$202,4,0)</f>
        <v>Serranidae</v>
      </c>
      <c r="L2215" s="38" t="str">
        <f>VLOOKUP(H2215,'Species List'!A$2:J$202,5,0)</f>
        <v>Carnivore</v>
      </c>
      <c r="M2215" s="59">
        <v>15</v>
      </c>
      <c r="N2215" s="59">
        <v>1</v>
      </c>
      <c r="O2215" s="59"/>
      <c r="P2215" s="44">
        <f>VLOOKUP(H2215,'Species List'!A$2:J$202,6,0)</f>
        <v>1.1220000000000001E-2</v>
      </c>
      <c r="Q2215" s="44">
        <f>VLOOKUP(H2215,'Species List'!A$2:J$202,7,0)</f>
        <v>3.07</v>
      </c>
      <c r="R2215" s="44" t="str">
        <f>VLOOKUP(H2215,'Species List'!A$2:J$202,8,0)</f>
        <v>NA</v>
      </c>
      <c r="S2215" s="44" t="str">
        <f>VLOOKUP(H2215,'Species List'!A$2:J$202,9,0)</f>
        <v>NA</v>
      </c>
      <c r="T2215" s="44">
        <f t="shared" si="241"/>
        <v>45.771276260722111</v>
      </c>
      <c r="U2215" s="87" t="s">
        <v>450</v>
      </c>
      <c r="V2215" s="91">
        <f t="shared" si="244"/>
        <v>45.771276260722111</v>
      </c>
    </row>
    <row r="2216" spans="1:22" ht="16">
      <c r="A2216" s="35">
        <v>2019</v>
      </c>
      <c r="B2216" s="36">
        <v>43542</v>
      </c>
      <c r="C2216" s="38" t="s">
        <v>443</v>
      </c>
      <c r="D2216" s="38" t="s">
        <v>367</v>
      </c>
      <c r="E2216" s="12">
        <v>7</v>
      </c>
      <c r="F2216" s="37">
        <v>0.65625</v>
      </c>
      <c r="G2216" s="12">
        <v>30</v>
      </c>
      <c r="H2216" s="12" t="s">
        <v>373</v>
      </c>
      <c r="I2216" s="38" t="str">
        <f>VLOOKUP(H2216,'Species List'!A$2:J$202,2,0)</f>
        <v>Goatfish</v>
      </c>
      <c r="J2216" s="38" t="str">
        <f>VLOOKUP(H2216,'Species List'!A$2:J$202,3,0)</f>
        <v>Mulloidichthys martinicus</v>
      </c>
      <c r="K2216" s="38" t="str">
        <f>VLOOKUP(H2216,'Species List'!A$2:J$202,4,0)</f>
        <v>Mullidae</v>
      </c>
      <c r="L2216" s="38" t="str">
        <f>VLOOKUP(H2216,'Species List'!A$2:J$202,5,0)</f>
        <v>Carnivore</v>
      </c>
      <c r="M2216" s="59">
        <v>22</v>
      </c>
      <c r="N2216" s="59">
        <v>3</v>
      </c>
      <c r="O2216" s="59"/>
      <c r="P2216" s="44">
        <f>VLOOKUP(H2216,'Species List'!A$2:J$202,6,0)</f>
        <v>9.7699999999999992E-3</v>
      </c>
      <c r="Q2216" s="44">
        <f>VLOOKUP(H2216,'Species List'!A$2:J$202,7,0)</f>
        <v>3.12</v>
      </c>
      <c r="R2216" s="44" t="str">
        <f>VLOOKUP(H2216,'Species List'!A$2:J$202,8,0)</f>
        <v>NA</v>
      </c>
      <c r="S2216" s="44" t="str">
        <f>VLOOKUP(H2216,'Species List'!A$2:J$202,9,0)</f>
        <v>NA</v>
      </c>
      <c r="T2216" s="44">
        <f t="shared" si="241"/>
        <v>150.74861400230986</v>
      </c>
      <c r="U2216" s="87" t="s">
        <v>450</v>
      </c>
      <c r="V2216" s="91">
        <f t="shared" si="244"/>
        <v>452.24584200692959</v>
      </c>
    </row>
    <row r="2217" spans="1:22" ht="16">
      <c r="A2217" s="35">
        <v>2019</v>
      </c>
      <c r="B2217" s="36">
        <v>43542</v>
      </c>
      <c r="C2217" s="38" t="s">
        <v>443</v>
      </c>
      <c r="D2217" s="38" t="s">
        <v>367</v>
      </c>
      <c r="E2217" s="12">
        <v>7</v>
      </c>
      <c r="F2217" s="37">
        <v>0.65625</v>
      </c>
      <c r="G2217" s="12">
        <v>30</v>
      </c>
      <c r="H2217" s="12" t="s">
        <v>310</v>
      </c>
      <c r="I2217" s="38" t="str">
        <f>VLOOKUP(H2217,'Species List'!A$2:J$202,2,0)</f>
        <v>Yellowhead Wrasse</v>
      </c>
      <c r="J2217" s="38" t="str">
        <f>VLOOKUP(H2217,'Species List'!A$2:J$202,3,0)</f>
        <v>Halichoeres garnoti</v>
      </c>
      <c r="K2217" s="38" t="str">
        <f>VLOOKUP(H2217,'Species List'!A$2:J$202,4,0)</f>
        <v>Labridae</v>
      </c>
      <c r="L2217" s="38" t="str">
        <f>VLOOKUP(H2217,'Species List'!A$2:J$202,5,0)</f>
        <v>Carnivore</v>
      </c>
      <c r="M2217" s="59">
        <v>5</v>
      </c>
      <c r="N2217" s="59">
        <v>1</v>
      </c>
      <c r="O2217" s="59"/>
      <c r="P2217" s="44">
        <f>VLOOKUP(H2217,'Species List'!A$2:J$202,6,0)</f>
        <v>0.01</v>
      </c>
      <c r="Q2217" s="44">
        <f>VLOOKUP(H2217,'Species List'!A$2:J$202,7,0)</f>
        <v>3.13</v>
      </c>
      <c r="R2217" s="44" t="str">
        <f>VLOOKUP(H2217,'Species List'!A$2:J$202,8,0)</f>
        <v>NA</v>
      </c>
      <c r="S2217" s="44" t="str">
        <f>VLOOKUP(H2217,'Species List'!A$2:J$202,9,0)</f>
        <v>NA</v>
      </c>
      <c r="T2217" s="44">
        <f t="shared" si="241"/>
        <v>1.540905884130453</v>
      </c>
      <c r="U2217" s="87" t="s">
        <v>450</v>
      </c>
      <c r="V2217" s="91">
        <f t="shared" si="244"/>
        <v>1.540905884130453</v>
      </c>
    </row>
    <row r="2218" spans="1:22" ht="16">
      <c r="A2218" s="35">
        <v>2019</v>
      </c>
      <c r="B2218" s="36">
        <v>43542</v>
      </c>
      <c r="C2218" s="38" t="s">
        <v>443</v>
      </c>
      <c r="D2218" s="38" t="s">
        <v>367</v>
      </c>
      <c r="E2218" s="12">
        <v>7</v>
      </c>
      <c r="F2218" s="37">
        <v>0.65625</v>
      </c>
      <c r="G2218" s="12">
        <v>30</v>
      </c>
      <c r="H2218" s="12" t="s">
        <v>277</v>
      </c>
      <c r="I2218" s="38" t="str">
        <f>VLOOKUP(H2218,'Species List'!A$2:J$202,2,0)</f>
        <v>Queen Parrotfish</v>
      </c>
      <c r="J2218" s="38" t="str">
        <f>VLOOKUP(H2218,'Species List'!A$2:J$202,3,0)</f>
        <v>Scarus vetula</v>
      </c>
      <c r="K2218" s="38" t="str">
        <f>VLOOKUP(H2218,'Species List'!A$2:J$202,4,0)</f>
        <v>Scaridae</v>
      </c>
      <c r="L2218" s="38" t="str">
        <f>VLOOKUP(H2218,'Species List'!A$2:J$202,5,0)</f>
        <v>Herbivore</v>
      </c>
      <c r="M2218" s="59">
        <v>30</v>
      </c>
      <c r="N2218" s="59">
        <v>1</v>
      </c>
      <c r="O2218" s="59" t="s">
        <v>369</v>
      </c>
      <c r="P2218" s="44">
        <f>VLOOKUP(H2218,'Species List'!A$2:J$202,6,0)</f>
        <v>1.38E-2</v>
      </c>
      <c r="Q2218" s="44">
        <f>VLOOKUP(H2218,'Species List'!A$2:J$202,7,0)</f>
        <v>3.03</v>
      </c>
      <c r="R2218" s="44">
        <f>VLOOKUP(H2218,'Species List'!A$2:J$202,8,0)</f>
        <v>-5.0162000000000004</v>
      </c>
      <c r="S2218" s="44">
        <f>VLOOKUP(H2218,'Species List'!A$2:J$202,9,0)</f>
        <v>3.1109</v>
      </c>
      <c r="T2218" s="44">
        <f t="shared" si="241"/>
        <v>412.62590342031763</v>
      </c>
      <c r="U2218" s="88">
        <f t="shared" ref="U2218:U2230" si="245">10^(R2218+(S2218*LOG(M2218*10)))</f>
        <v>489.6395738782121</v>
      </c>
      <c r="V2218" s="91">
        <f t="shared" ref="V2218:V2230" si="246">N2218*U2218</f>
        <v>489.6395738782121</v>
      </c>
    </row>
    <row r="2219" spans="1:22" ht="16">
      <c r="A2219" s="35">
        <v>2019</v>
      </c>
      <c r="B2219" s="36">
        <v>43542</v>
      </c>
      <c r="C2219" s="38" t="s">
        <v>443</v>
      </c>
      <c r="D2219" s="38" t="s">
        <v>367</v>
      </c>
      <c r="E2219" s="12">
        <v>7</v>
      </c>
      <c r="F2219" s="37">
        <v>0.65625</v>
      </c>
      <c r="G2219" s="12">
        <v>30</v>
      </c>
      <c r="H2219" s="12" t="s">
        <v>302</v>
      </c>
      <c r="I2219" s="38" t="str">
        <f>VLOOKUP(H2219,'Species List'!A$2:J$202,2,0)</f>
        <v>Stoplight Parrotfish</v>
      </c>
      <c r="J2219" s="38" t="str">
        <f>VLOOKUP(H2219,'Species List'!A$2:J$202,3,0)</f>
        <v>Sparisoma viride</v>
      </c>
      <c r="K2219" s="38" t="str">
        <f>VLOOKUP(H2219,'Species List'!A$2:J$202,4,0)</f>
        <v>Scaridae</v>
      </c>
      <c r="L2219" s="38" t="str">
        <f>VLOOKUP(H2219,'Species List'!A$2:J$202,5,0)</f>
        <v>Herbivore</v>
      </c>
      <c r="M2219" s="59">
        <v>36</v>
      </c>
      <c r="N2219" s="59">
        <v>1</v>
      </c>
      <c r="O2219" s="59" t="s">
        <v>369</v>
      </c>
      <c r="P2219" s="44">
        <f>VLOOKUP(H2219,'Species List'!A$2:J$202,6,0)</f>
        <v>1.38E-2</v>
      </c>
      <c r="Q2219" s="44">
        <f>VLOOKUP(H2219,'Species List'!A$2:J$202,7,0)</f>
        <v>3.04</v>
      </c>
      <c r="R2219" s="44">
        <f>VLOOKUP(H2219,'Species List'!A$2:J$202,8,0)</f>
        <v>-4.4317000000000002</v>
      </c>
      <c r="S2219" s="44">
        <f>VLOOKUP(H2219,'Species List'!A$2:J$202,9,0)</f>
        <v>2.9051</v>
      </c>
      <c r="T2219" s="44">
        <f t="shared" si="241"/>
        <v>743.08533203751938</v>
      </c>
      <c r="U2219" s="88">
        <f t="shared" si="245"/>
        <v>987.67575940359143</v>
      </c>
      <c r="V2219" s="91">
        <f t="shared" si="246"/>
        <v>987.67575940359143</v>
      </c>
    </row>
    <row r="2220" spans="1:22" ht="16">
      <c r="A2220" s="35">
        <v>2019</v>
      </c>
      <c r="B2220" s="36">
        <v>43542</v>
      </c>
      <c r="C2220" s="38" t="s">
        <v>443</v>
      </c>
      <c r="D2220" s="38" t="s">
        <v>367</v>
      </c>
      <c r="E2220" s="12">
        <v>7</v>
      </c>
      <c r="F2220" s="37">
        <v>0.65625</v>
      </c>
      <c r="G2220" s="12">
        <v>30</v>
      </c>
      <c r="H2220" s="12" t="s">
        <v>274</v>
      </c>
      <c r="I2220" s="38" t="str">
        <f>VLOOKUP(H2220,'Species List'!A$2:J$202,2,0)</f>
        <v>Princess Parrotfish</v>
      </c>
      <c r="J2220" s="38" t="str">
        <f>VLOOKUP(H2220,'Species List'!A$2:J$202,3,0)</f>
        <v>Scarus taeniopterus</v>
      </c>
      <c r="K2220" s="38" t="str">
        <f>VLOOKUP(H2220,'Species List'!A$2:J$202,4,0)</f>
        <v>Scaridae</v>
      </c>
      <c r="L2220" s="38" t="str">
        <f>VLOOKUP(H2220,'Species List'!A$2:J$202,5,0)</f>
        <v>Herbivore</v>
      </c>
      <c r="M2220" s="59">
        <v>19</v>
      </c>
      <c r="N2220" s="59">
        <v>1</v>
      </c>
      <c r="O2220" s="59" t="s">
        <v>369</v>
      </c>
      <c r="P2220" s="44">
        <f>VLOOKUP(H2220,'Species List'!A$2:J$202,6,0)</f>
        <v>3.3500000000000002E-2</v>
      </c>
      <c r="Q2220" s="44">
        <f>VLOOKUP(H2220,'Species List'!A$2:J$202,7,0)</f>
        <v>2.7086000000000001</v>
      </c>
      <c r="R2220" s="44">
        <f>VLOOKUP(H2220,'Species List'!A$2:J$202,8,0)</f>
        <v>-3.2256999999999998</v>
      </c>
      <c r="S2220" s="44">
        <f>VLOOKUP(H2220,'Species List'!A$2:J$202,9,0)</f>
        <v>2.3852000000000002</v>
      </c>
      <c r="T2220" s="44">
        <f t="shared" si="241"/>
        <v>97.426434846443598</v>
      </c>
      <c r="U2220" s="88">
        <f t="shared" si="245"/>
        <v>162.02539503890316</v>
      </c>
      <c r="V2220" s="91">
        <f t="shared" si="246"/>
        <v>162.02539503890316</v>
      </c>
    </row>
    <row r="2221" spans="1:22" ht="16">
      <c r="A2221" s="35">
        <v>2019</v>
      </c>
      <c r="B2221" s="36">
        <v>43542</v>
      </c>
      <c r="C2221" s="38" t="s">
        <v>443</v>
      </c>
      <c r="D2221" s="38" t="s">
        <v>367</v>
      </c>
      <c r="E2221" s="12">
        <v>7</v>
      </c>
      <c r="F2221" s="37">
        <v>0.65625</v>
      </c>
      <c r="G2221" s="12">
        <v>30</v>
      </c>
      <c r="H2221" s="12" t="s">
        <v>274</v>
      </c>
      <c r="I2221" s="38" t="str">
        <f>VLOOKUP(H2221,'Species List'!A$2:J$202,2,0)</f>
        <v>Princess Parrotfish</v>
      </c>
      <c r="J2221" s="38" t="str">
        <f>VLOOKUP(H2221,'Species List'!A$2:J$202,3,0)</f>
        <v>Scarus taeniopterus</v>
      </c>
      <c r="K2221" s="38" t="str">
        <f>VLOOKUP(H2221,'Species List'!A$2:J$202,4,0)</f>
        <v>Scaridae</v>
      </c>
      <c r="L2221" s="38" t="str">
        <f>VLOOKUP(H2221,'Species List'!A$2:J$202,5,0)</f>
        <v>Herbivore</v>
      </c>
      <c r="M2221" s="59">
        <v>16</v>
      </c>
      <c r="N2221" s="59">
        <v>1</v>
      </c>
      <c r="O2221" s="59" t="s">
        <v>368</v>
      </c>
      <c r="P2221" s="44">
        <f>VLOOKUP(H2221,'Species List'!A$2:J$202,6,0)</f>
        <v>3.3500000000000002E-2</v>
      </c>
      <c r="Q2221" s="44">
        <f>VLOOKUP(H2221,'Species List'!A$2:J$202,7,0)</f>
        <v>2.7086000000000001</v>
      </c>
      <c r="R2221" s="44">
        <f>VLOOKUP(H2221,'Species List'!A$2:J$202,8,0)</f>
        <v>-3.2256999999999998</v>
      </c>
      <c r="S2221" s="44">
        <f>VLOOKUP(H2221,'Species List'!A$2:J$202,9,0)</f>
        <v>2.3852000000000002</v>
      </c>
      <c r="T2221" s="44">
        <f t="shared" si="241"/>
        <v>61.167987518884857</v>
      </c>
      <c r="U2221" s="88">
        <f t="shared" si="245"/>
        <v>107.53924488293569</v>
      </c>
      <c r="V2221" s="91">
        <f t="shared" si="246"/>
        <v>107.53924488293569</v>
      </c>
    </row>
    <row r="2222" spans="1:22" ht="16">
      <c r="A2222" s="35">
        <v>2019</v>
      </c>
      <c r="B2222" s="36">
        <v>43542</v>
      </c>
      <c r="C2222" s="38" t="s">
        <v>443</v>
      </c>
      <c r="D2222" s="38" t="s">
        <v>367</v>
      </c>
      <c r="E2222" s="12">
        <v>7</v>
      </c>
      <c r="F2222" s="37">
        <v>0.65625</v>
      </c>
      <c r="G2222" s="12">
        <v>30</v>
      </c>
      <c r="H2222" s="12" t="s">
        <v>274</v>
      </c>
      <c r="I2222" s="38" t="str">
        <f>VLOOKUP(H2222,'Species List'!A$2:J$202,2,0)</f>
        <v>Princess Parrotfish</v>
      </c>
      <c r="J2222" s="38" t="str">
        <f>VLOOKUP(H2222,'Species List'!A$2:J$202,3,0)</f>
        <v>Scarus taeniopterus</v>
      </c>
      <c r="K2222" s="38" t="str">
        <f>VLOOKUP(H2222,'Species List'!A$2:J$202,4,0)</f>
        <v>Scaridae</v>
      </c>
      <c r="L2222" s="38" t="str">
        <f>VLOOKUP(H2222,'Species List'!A$2:J$202,5,0)</f>
        <v>Herbivore</v>
      </c>
      <c r="M2222" s="59">
        <v>15</v>
      </c>
      <c r="N2222" s="59">
        <v>2</v>
      </c>
      <c r="O2222" s="59" t="s">
        <v>368</v>
      </c>
      <c r="P2222" s="44">
        <f>VLOOKUP(H2222,'Species List'!A$2:J$202,6,0)</f>
        <v>3.3500000000000002E-2</v>
      </c>
      <c r="Q2222" s="44">
        <f>VLOOKUP(H2222,'Species List'!A$2:J$202,7,0)</f>
        <v>2.7086000000000001</v>
      </c>
      <c r="R2222" s="44">
        <f>VLOOKUP(H2222,'Species List'!A$2:J$202,8,0)</f>
        <v>-3.2256999999999998</v>
      </c>
      <c r="S2222" s="44">
        <f>VLOOKUP(H2222,'Species List'!A$2:J$202,9,0)</f>
        <v>2.3852000000000002</v>
      </c>
      <c r="T2222" s="44">
        <f t="shared" si="241"/>
        <v>51.357702984233178</v>
      </c>
      <c r="U2222" s="88">
        <f t="shared" si="245"/>
        <v>92.19616810425471</v>
      </c>
      <c r="V2222" s="91">
        <f t="shared" si="246"/>
        <v>184.39233620850942</v>
      </c>
    </row>
    <row r="2223" spans="1:22" ht="16">
      <c r="A2223" s="35">
        <v>2019</v>
      </c>
      <c r="B2223" s="36">
        <v>43542</v>
      </c>
      <c r="C2223" s="38" t="s">
        <v>443</v>
      </c>
      <c r="D2223" s="38" t="s">
        <v>367</v>
      </c>
      <c r="E2223" s="12">
        <v>7</v>
      </c>
      <c r="F2223" s="37">
        <v>0.65625</v>
      </c>
      <c r="G2223" s="12">
        <v>30</v>
      </c>
      <c r="H2223" s="12" t="s">
        <v>271</v>
      </c>
      <c r="I2223" s="38" t="str">
        <f>VLOOKUP(H2223,'Species List'!A$2:J$202,2,0)</f>
        <v>Ocean Surgeonfish</v>
      </c>
      <c r="J2223" s="38" t="str">
        <f>VLOOKUP(H2223,'Species List'!A$2:J$202,3,0)</f>
        <v>Acanthurus bahianus</v>
      </c>
      <c r="K2223" s="38" t="str">
        <f>VLOOKUP(H2223,'Species List'!A$2:J$202,4,0)</f>
        <v>Acanthuridae</v>
      </c>
      <c r="L2223" s="38" t="str">
        <f>VLOOKUP(H2223,'Species List'!A$2:J$202,5,0)</f>
        <v>Herbivore</v>
      </c>
      <c r="M2223" s="59">
        <v>16</v>
      </c>
      <c r="N2223" s="59">
        <v>1</v>
      </c>
      <c r="O2223" s="59"/>
      <c r="P2223" s="44">
        <f>VLOOKUP(H2223,'Species List'!A$2:J$202,6,0)</f>
        <v>1.8620000000000001E-2</v>
      </c>
      <c r="Q2223" s="44">
        <f>VLOOKUP(H2223,'Species List'!A$2:J$202,7,0)</f>
        <v>2.91</v>
      </c>
      <c r="R2223" s="44">
        <f>VLOOKUP(H2223,'Species List'!A$2:J$202,8,0)</f>
        <v>-4.6005000000000003</v>
      </c>
      <c r="S2223" s="44">
        <f>VLOOKUP(H2223,'Species List'!A$2:J$202,9,0)</f>
        <v>2.9752000000000001</v>
      </c>
      <c r="T2223" s="44">
        <f t="shared" si="241"/>
        <v>59.424950162548789</v>
      </c>
      <c r="U2223" s="88">
        <f t="shared" si="245"/>
        <v>90.614515438104903</v>
      </c>
      <c r="V2223" s="91">
        <f t="shared" si="246"/>
        <v>90.614515438104903</v>
      </c>
    </row>
    <row r="2224" spans="1:22" ht="16">
      <c r="A2224" s="35">
        <v>2019</v>
      </c>
      <c r="B2224" s="36">
        <v>43542</v>
      </c>
      <c r="C2224" s="38" t="s">
        <v>443</v>
      </c>
      <c r="D2224" s="38" t="s">
        <v>367</v>
      </c>
      <c r="E2224" s="12">
        <v>7</v>
      </c>
      <c r="F2224" s="37">
        <v>0.65625</v>
      </c>
      <c r="G2224" s="12">
        <v>30</v>
      </c>
      <c r="H2224" s="12" t="s">
        <v>274</v>
      </c>
      <c r="I2224" s="38" t="str">
        <f>VLOOKUP(H2224,'Species List'!A$2:J$202,2,0)</f>
        <v>Princess Parrotfish</v>
      </c>
      <c r="J2224" s="38" t="str">
        <f>VLOOKUP(H2224,'Species List'!A$2:J$202,3,0)</f>
        <v>Scarus taeniopterus</v>
      </c>
      <c r="K2224" s="38" t="str">
        <f>VLOOKUP(H2224,'Species List'!A$2:J$202,4,0)</f>
        <v>Scaridae</v>
      </c>
      <c r="L2224" s="38" t="str">
        <f>VLOOKUP(H2224,'Species List'!A$2:J$202,5,0)</f>
        <v>Herbivore</v>
      </c>
      <c r="M2224" s="59">
        <v>3</v>
      </c>
      <c r="N2224" s="59">
        <v>2</v>
      </c>
      <c r="O2224" s="59" t="s">
        <v>375</v>
      </c>
      <c r="P2224" s="44">
        <f>VLOOKUP(H2224,'Species List'!A$2:J$202,6,0)</f>
        <v>3.3500000000000002E-2</v>
      </c>
      <c r="Q2224" s="44">
        <f>VLOOKUP(H2224,'Species List'!A$2:J$202,7,0)</f>
        <v>2.7086000000000001</v>
      </c>
      <c r="R2224" s="44">
        <f>VLOOKUP(H2224,'Species List'!A$2:J$202,8,0)</f>
        <v>-3.2256999999999998</v>
      </c>
      <c r="S2224" s="44">
        <f>VLOOKUP(H2224,'Species List'!A$2:J$202,9,0)</f>
        <v>2.3852000000000002</v>
      </c>
      <c r="T2224" s="44">
        <f t="shared" si="241"/>
        <v>0.65671273400963648</v>
      </c>
      <c r="U2224" s="88">
        <f t="shared" si="245"/>
        <v>1.9839449475553055</v>
      </c>
      <c r="V2224" s="91">
        <f t="shared" si="246"/>
        <v>3.967889895110611</v>
      </c>
    </row>
    <row r="2225" spans="1:22" ht="16">
      <c r="A2225" s="35">
        <v>2019</v>
      </c>
      <c r="B2225" s="36">
        <v>43542</v>
      </c>
      <c r="C2225" s="38" t="s">
        <v>443</v>
      </c>
      <c r="D2225" s="38" t="s">
        <v>367</v>
      </c>
      <c r="E2225" s="12">
        <v>7</v>
      </c>
      <c r="F2225" s="37">
        <v>0.65625</v>
      </c>
      <c r="G2225" s="12">
        <v>30</v>
      </c>
      <c r="H2225" s="12" t="s">
        <v>274</v>
      </c>
      <c r="I2225" s="38" t="str">
        <f>VLOOKUP(H2225,'Species List'!A$2:J$202,2,0)</f>
        <v>Princess Parrotfish</v>
      </c>
      <c r="J2225" s="38" t="str">
        <f>VLOOKUP(H2225,'Species List'!A$2:J$202,3,0)</f>
        <v>Scarus taeniopterus</v>
      </c>
      <c r="K2225" s="38" t="str">
        <f>VLOOKUP(H2225,'Species List'!A$2:J$202,4,0)</f>
        <v>Scaridae</v>
      </c>
      <c r="L2225" s="38" t="str">
        <f>VLOOKUP(H2225,'Species List'!A$2:J$202,5,0)</f>
        <v>Herbivore</v>
      </c>
      <c r="M2225" s="59">
        <v>5</v>
      </c>
      <c r="N2225" s="59">
        <v>1</v>
      </c>
      <c r="O2225" s="59" t="s">
        <v>375</v>
      </c>
      <c r="P2225" s="44">
        <f>VLOOKUP(H2225,'Species List'!A$2:J$202,6,0)</f>
        <v>3.3500000000000002E-2</v>
      </c>
      <c r="Q2225" s="44">
        <f>VLOOKUP(H2225,'Species List'!A$2:J$202,7,0)</f>
        <v>2.7086000000000001</v>
      </c>
      <c r="R2225" s="44">
        <f>VLOOKUP(H2225,'Species List'!A$2:J$202,8,0)</f>
        <v>-3.2256999999999998</v>
      </c>
      <c r="S2225" s="44">
        <f>VLOOKUP(H2225,'Species List'!A$2:J$202,9,0)</f>
        <v>2.3852000000000002</v>
      </c>
      <c r="T2225" s="44">
        <f t="shared" si="241"/>
        <v>2.6198411586557824</v>
      </c>
      <c r="U2225" s="88">
        <f t="shared" si="245"/>
        <v>6.7093933568168316</v>
      </c>
      <c r="V2225" s="91">
        <f t="shared" si="246"/>
        <v>6.7093933568168316</v>
      </c>
    </row>
    <row r="2226" spans="1:22" ht="16">
      <c r="A2226" s="35">
        <v>2019</v>
      </c>
      <c r="B2226" s="36">
        <v>43542</v>
      </c>
      <c r="C2226" s="38" t="s">
        <v>443</v>
      </c>
      <c r="D2226" s="38" t="s">
        <v>367</v>
      </c>
      <c r="E2226" s="12">
        <v>7</v>
      </c>
      <c r="F2226" s="37">
        <v>0.65625</v>
      </c>
      <c r="G2226" s="12">
        <v>30</v>
      </c>
      <c r="H2226" s="12" t="s">
        <v>302</v>
      </c>
      <c r="I2226" s="38" t="str">
        <f>VLOOKUP(H2226,'Species List'!A$2:J$202,2,0)</f>
        <v>Stoplight Parrotfish</v>
      </c>
      <c r="J2226" s="38" t="str">
        <f>VLOOKUP(H2226,'Species List'!A$2:J$202,3,0)</f>
        <v>Sparisoma viride</v>
      </c>
      <c r="K2226" s="38" t="str">
        <f>VLOOKUP(H2226,'Species List'!A$2:J$202,4,0)</f>
        <v>Scaridae</v>
      </c>
      <c r="L2226" s="38" t="str">
        <f>VLOOKUP(H2226,'Species List'!A$2:J$202,5,0)</f>
        <v>Herbivore</v>
      </c>
      <c r="M2226" s="59">
        <v>5</v>
      </c>
      <c r="N2226" s="59">
        <v>2</v>
      </c>
      <c r="O2226" s="59" t="s">
        <v>375</v>
      </c>
      <c r="P2226" s="44">
        <f>VLOOKUP(H2226,'Species List'!A$2:J$202,6,0)</f>
        <v>1.38E-2</v>
      </c>
      <c r="Q2226" s="44">
        <f>VLOOKUP(H2226,'Species List'!A$2:J$202,7,0)</f>
        <v>3.04</v>
      </c>
      <c r="R2226" s="44">
        <f>VLOOKUP(H2226,'Species List'!A$2:J$202,8,0)</f>
        <v>-4.4317000000000002</v>
      </c>
      <c r="S2226" s="44">
        <f>VLOOKUP(H2226,'Species List'!A$2:J$202,9,0)</f>
        <v>2.9051</v>
      </c>
      <c r="T2226" s="44">
        <f t="shared" si="241"/>
        <v>1.8397037753094332</v>
      </c>
      <c r="U2226" s="88">
        <f t="shared" si="245"/>
        <v>3.1913744192871154</v>
      </c>
      <c r="V2226" s="91">
        <f t="shared" si="246"/>
        <v>6.3827488385742308</v>
      </c>
    </row>
    <row r="2227" spans="1:22" ht="16">
      <c r="A2227" s="35">
        <v>2019</v>
      </c>
      <c r="B2227" s="36">
        <v>43542</v>
      </c>
      <c r="C2227" s="38" t="s">
        <v>443</v>
      </c>
      <c r="D2227" s="38" t="s">
        <v>367</v>
      </c>
      <c r="E2227" s="12">
        <v>7</v>
      </c>
      <c r="F2227" s="37">
        <v>0.65625</v>
      </c>
      <c r="G2227" s="12">
        <v>30</v>
      </c>
      <c r="H2227" s="12" t="s">
        <v>274</v>
      </c>
      <c r="I2227" s="38" t="str">
        <f>VLOOKUP(H2227,'Species List'!A$2:J$202,2,0)</f>
        <v>Princess Parrotfish</v>
      </c>
      <c r="J2227" s="38" t="str">
        <f>VLOOKUP(H2227,'Species List'!A$2:J$202,3,0)</f>
        <v>Scarus taeniopterus</v>
      </c>
      <c r="K2227" s="38" t="str">
        <f>VLOOKUP(H2227,'Species List'!A$2:J$202,4,0)</f>
        <v>Scaridae</v>
      </c>
      <c r="L2227" s="38" t="str">
        <f>VLOOKUP(H2227,'Species List'!A$2:J$202,5,0)</f>
        <v>Herbivore</v>
      </c>
      <c r="M2227" s="59">
        <v>13</v>
      </c>
      <c r="N2227" s="59">
        <v>1</v>
      </c>
      <c r="O2227" s="59" t="s">
        <v>368</v>
      </c>
      <c r="P2227" s="44">
        <f>VLOOKUP(H2227,'Species List'!A$2:J$202,6,0)</f>
        <v>3.3500000000000002E-2</v>
      </c>
      <c r="Q2227" s="44">
        <f>VLOOKUP(H2227,'Species List'!A$2:J$202,7,0)</f>
        <v>2.7086000000000001</v>
      </c>
      <c r="R2227" s="44">
        <f>VLOOKUP(H2227,'Species List'!A$2:J$202,8,0)</f>
        <v>-3.2256999999999998</v>
      </c>
      <c r="S2227" s="44">
        <f>VLOOKUP(H2227,'Species List'!A$2:J$202,9,0)</f>
        <v>2.3852000000000002</v>
      </c>
      <c r="T2227" s="44">
        <f t="shared" si="241"/>
        <v>34.855536441080481</v>
      </c>
      <c r="U2227" s="88">
        <f t="shared" si="245"/>
        <v>65.535660968650873</v>
      </c>
      <c r="V2227" s="91">
        <f t="shared" si="246"/>
        <v>65.535660968650873</v>
      </c>
    </row>
    <row r="2228" spans="1:22" ht="16">
      <c r="A2228" s="35">
        <v>2019</v>
      </c>
      <c r="B2228" s="36">
        <v>43542</v>
      </c>
      <c r="C2228" s="38" t="s">
        <v>443</v>
      </c>
      <c r="D2228" s="38" t="s">
        <v>367</v>
      </c>
      <c r="E2228" s="12">
        <v>7</v>
      </c>
      <c r="F2228" s="37">
        <v>0.65625</v>
      </c>
      <c r="G2228" s="12">
        <v>30</v>
      </c>
      <c r="H2228" s="12" t="s">
        <v>274</v>
      </c>
      <c r="I2228" s="38" t="str">
        <f>VLOOKUP(H2228,'Species List'!A$2:J$202,2,0)</f>
        <v>Princess Parrotfish</v>
      </c>
      <c r="J2228" s="38" t="str">
        <f>VLOOKUP(H2228,'Species List'!A$2:J$202,3,0)</f>
        <v>Scarus taeniopterus</v>
      </c>
      <c r="K2228" s="38" t="str">
        <f>VLOOKUP(H2228,'Species List'!A$2:J$202,4,0)</f>
        <v>Scaridae</v>
      </c>
      <c r="L2228" s="38" t="str">
        <f>VLOOKUP(H2228,'Species List'!A$2:J$202,5,0)</f>
        <v>Herbivore</v>
      </c>
      <c r="M2228" s="59">
        <v>6</v>
      </c>
      <c r="N2228" s="59">
        <v>2</v>
      </c>
      <c r="O2228" s="59" t="s">
        <v>375</v>
      </c>
      <c r="P2228" s="44">
        <f>VLOOKUP(H2228,'Species List'!A$2:J$202,6,0)</f>
        <v>3.3500000000000002E-2</v>
      </c>
      <c r="Q2228" s="44">
        <f>VLOOKUP(H2228,'Species List'!A$2:J$202,7,0)</f>
        <v>2.7086000000000001</v>
      </c>
      <c r="R2228" s="44">
        <f>VLOOKUP(H2228,'Species List'!A$2:J$202,8,0)</f>
        <v>-3.2256999999999998</v>
      </c>
      <c r="S2228" s="44">
        <f>VLOOKUP(H2228,'Species List'!A$2:J$202,9,0)</f>
        <v>2.3852000000000002</v>
      </c>
      <c r="T2228" s="44">
        <f t="shared" si="241"/>
        <v>4.2928457508060323</v>
      </c>
      <c r="U2228" s="88">
        <f t="shared" si="245"/>
        <v>10.364452425850182</v>
      </c>
      <c r="V2228" s="91">
        <f t="shared" si="246"/>
        <v>20.728904851700364</v>
      </c>
    </row>
    <row r="2229" spans="1:22" ht="16">
      <c r="A2229" s="35">
        <v>2019</v>
      </c>
      <c r="B2229" s="36">
        <v>43542</v>
      </c>
      <c r="C2229" s="38" t="s">
        <v>443</v>
      </c>
      <c r="D2229" s="38" t="s">
        <v>367</v>
      </c>
      <c r="E2229" s="12">
        <v>7</v>
      </c>
      <c r="F2229" s="37">
        <v>0.65625</v>
      </c>
      <c r="G2229" s="12">
        <v>30</v>
      </c>
      <c r="H2229" s="12" t="s">
        <v>280</v>
      </c>
      <c r="I2229" s="38" t="str">
        <f>VLOOKUP(H2229,'Species List'!A$2:J$202,2,0)</f>
        <v>Redband Parrotfish</v>
      </c>
      <c r="J2229" s="38" t="str">
        <f>VLOOKUP(H2229,'Species List'!A$2:J$202,3,0)</f>
        <v>Sparisoma aurofrenatum</v>
      </c>
      <c r="K2229" s="38" t="str">
        <f>VLOOKUP(H2229,'Species List'!A$2:J$202,4,0)</f>
        <v>Scaridae</v>
      </c>
      <c r="L2229" s="38" t="str">
        <f>VLOOKUP(H2229,'Species List'!A$2:J$202,5,0)</f>
        <v>Herbivore</v>
      </c>
      <c r="M2229" s="59">
        <v>3</v>
      </c>
      <c r="N2229" s="59">
        <v>1</v>
      </c>
      <c r="O2229" s="59" t="s">
        <v>375</v>
      </c>
      <c r="P2229" s="44">
        <f>VLOOKUP(H2229,'Species List'!A$2:J$202,6,0)</f>
        <v>1.072E-2</v>
      </c>
      <c r="Q2229" s="44">
        <f>VLOOKUP(H2229,'Species List'!A$2:J$202,7,0)</f>
        <v>3.12</v>
      </c>
      <c r="R2229" s="44">
        <f>VLOOKUP(H2229,'Species List'!A$2:J$202,8,0)</f>
        <v>-4.0781000000000001</v>
      </c>
      <c r="S2229" s="44">
        <f>VLOOKUP(H2229,'Species List'!A$2:J$202,9,0)</f>
        <v>2.7437999999999998</v>
      </c>
      <c r="T2229" s="44">
        <f t="shared" si="241"/>
        <v>0.33022739611377439</v>
      </c>
      <c r="U2229" s="88">
        <f t="shared" si="245"/>
        <v>0.94368119037835774</v>
      </c>
      <c r="V2229" s="91">
        <f t="shared" si="246"/>
        <v>0.94368119037835774</v>
      </c>
    </row>
    <row r="2230" spans="1:22" ht="16">
      <c r="A2230" s="35">
        <v>2019</v>
      </c>
      <c r="B2230" s="36">
        <v>43542</v>
      </c>
      <c r="C2230" s="38" t="s">
        <v>443</v>
      </c>
      <c r="D2230" s="38" t="s">
        <v>367</v>
      </c>
      <c r="E2230" s="12">
        <v>7</v>
      </c>
      <c r="F2230" s="37">
        <v>0.65625</v>
      </c>
      <c r="G2230" s="12">
        <v>30</v>
      </c>
      <c r="H2230" s="12" t="s">
        <v>274</v>
      </c>
      <c r="I2230" s="38" t="str">
        <f>VLOOKUP(H2230,'Species List'!A$2:J$202,2,0)</f>
        <v>Princess Parrotfish</v>
      </c>
      <c r="J2230" s="38" t="str">
        <f>VLOOKUP(H2230,'Species List'!A$2:J$202,3,0)</f>
        <v>Scarus taeniopterus</v>
      </c>
      <c r="K2230" s="38" t="str">
        <f>VLOOKUP(H2230,'Species List'!A$2:J$202,4,0)</f>
        <v>Scaridae</v>
      </c>
      <c r="L2230" s="38" t="str">
        <f>VLOOKUP(H2230,'Species List'!A$2:J$202,5,0)</f>
        <v>Herbivore</v>
      </c>
      <c r="M2230" s="59">
        <v>18</v>
      </c>
      <c r="N2230" s="59">
        <v>1</v>
      </c>
      <c r="O2230" s="59" t="s">
        <v>368</v>
      </c>
      <c r="P2230" s="44">
        <f>VLOOKUP(H2230,'Species List'!A$2:J$202,6,0)</f>
        <v>3.3500000000000002E-2</v>
      </c>
      <c r="Q2230" s="44">
        <f>VLOOKUP(H2230,'Species List'!A$2:J$202,7,0)</f>
        <v>2.7086000000000001</v>
      </c>
      <c r="R2230" s="44">
        <f>VLOOKUP(H2230,'Species List'!A$2:J$202,8,0)</f>
        <v>-3.2256999999999998</v>
      </c>
      <c r="S2230" s="44">
        <f>VLOOKUP(H2230,'Species List'!A$2:J$202,9,0)</f>
        <v>2.3852000000000002</v>
      </c>
      <c r="T2230" s="44">
        <f t="shared" si="241"/>
        <v>84.154222975924739</v>
      </c>
      <c r="U2230" s="88">
        <f t="shared" si="245"/>
        <v>142.42163893869329</v>
      </c>
      <c r="V2230" s="91">
        <f t="shared" si="246"/>
        <v>142.42163893869329</v>
      </c>
    </row>
    <row r="2231" spans="1:22" ht="16">
      <c r="A2231" s="35">
        <v>2019</v>
      </c>
      <c r="B2231" s="36">
        <v>43542</v>
      </c>
      <c r="C2231" s="38" t="s">
        <v>443</v>
      </c>
      <c r="D2231" s="38" t="s">
        <v>367</v>
      </c>
      <c r="E2231" s="12">
        <v>7</v>
      </c>
      <c r="F2231" s="37">
        <v>0.65625</v>
      </c>
      <c r="G2231" s="12">
        <v>30</v>
      </c>
      <c r="H2231" s="12" t="s">
        <v>242</v>
      </c>
      <c r="I2231" s="38" t="str">
        <f>VLOOKUP(H2231,'Species List'!A$2:J$202,2,0)</f>
        <v xml:space="preserve">Sharp-nose puffer </v>
      </c>
      <c r="J2231" s="38" t="str">
        <f>VLOOKUP(H2231,'Species List'!A$2:J$202,3,0)</f>
        <v>Canthigaster rostrata</v>
      </c>
      <c r="K2231" s="38" t="str">
        <f>VLOOKUP(H2231,'Species List'!A$2:J$202,4,0)</f>
        <v>Tetraodontidae</v>
      </c>
      <c r="L2231" s="38" t="str">
        <f>VLOOKUP(H2231,'Species List'!A$2:J$202,5,0)</f>
        <v>Omnivore</v>
      </c>
      <c r="M2231" s="59">
        <v>3</v>
      </c>
      <c r="N2231" s="59">
        <v>2</v>
      </c>
      <c r="O2231" s="59"/>
      <c r="P2231" s="44">
        <f>VLOOKUP(H2231,'Species List'!A$2:J$202,6,0)</f>
        <v>2.239E-2</v>
      </c>
      <c r="Q2231" s="44">
        <f>VLOOKUP(H2231,'Species List'!A$2:J$202,7,0)</f>
        <v>2.96</v>
      </c>
      <c r="R2231" s="44" t="str">
        <f>VLOOKUP(H2231,'Species List'!A$2:J$202,8,0)</f>
        <v>NA</v>
      </c>
      <c r="S2231" s="44" t="str">
        <f>VLOOKUP(H2231,'Species List'!A$2:J$202,9,0)</f>
        <v>NA</v>
      </c>
      <c r="T2231" s="44">
        <f t="shared" si="241"/>
        <v>0.57853948885208784</v>
      </c>
      <c r="U2231" s="87" t="s">
        <v>450</v>
      </c>
      <c r="V2231" s="91">
        <f t="shared" ref="V2231:V2241" si="247">N2231*T2231</f>
        <v>1.1570789777041757</v>
      </c>
    </row>
    <row r="2232" spans="1:22" ht="16">
      <c r="A2232" s="35">
        <v>2019</v>
      </c>
      <c r="B2232" s="36">
        <v>43542</v>
      </c>
      <c r="C2232" s="38" t="s">
        <v>443</v>
      </c>
      <c r="D2232" s="38" t="s">
        <v>367</v>
      </c>
      <c r="E2232" s="12">
        <v>7</v>
      </c>
      <c r="F2232" s="37">
        <v>0.65625</v>
      </c>
      <c r="G2232" s="12">
        <v>30</v>
      </c>
      <c r="H2232" s="12" t="s">
        <v>242</v>
      </c>
      <c r="I2232" s="38" t="str">
        <f>VLOOKUP(H2232,'Species List'!A$2:J$202,2,0)</f>
        <v xml:space="preserve">Sharp-nose puffer </v>
      </c>
      <c r="J2232" s="38" t="str">
        <f>VLOOKUP(H2232,'Species List'!A$2:J$202,3,0)</f>
        <v>Canthigaster rostrata</v>
      </c>
      <c r="K2232" s="38" t="str">
        <f>VLOOKUP(H2232,'Species List'!A$2:J$202,4,0)</f>
        <v>Tetraodontidae</v>
      </c>
      <c r="L2232" s="38" t="str">
        <f>VLOOKUP(H2232,'Species List'!A$2:J$202,5,0)</f>
        <v>Omnivore</v>
      </c>
      <c r="M2232" s="59">
        <v>3</v>
      </c>
      <c r="N2232" s="59">
        <v>4</v>
      </c>
      <c r="O2232" s="59"/>
      <c r="P2232" s="44">
        <f>VLOOKUP(H2232,'Species List'!A$2:J$202,6,0)</f>
        <v>2.239E-2</v>
      </c>
      <c r="Q2232" s="44">
        <f>VLOOKUP(H2232,'Species List'!A$2:J$202,7,0)</f>
        <v>2.96</v>
      </c>
      <c r="R2232" s="44" t="str">
        <f>VLOOKUP(H2232,'Species List'!A$2:J$202,8,0)</f>
        <v>NA</v>
      </c>
      <c r="S2232" s="44" t="str">
        <f>VLOOKUP(H2232,'Species List'!A$2:J$202,9,0)</f>
        <v>NA</v>
      </c>
      <c r="T2232" s="44">
        <f t="shared" si="241"/>
        <v>0.57853948885208784</v>
      </c>
      <c r="U2232" s="87" t="s">
        <v>450</v>
      </c>
      <c r="V2232" s="91">
        <f t="shared" si="247"/>
        <v>2.3141579554083513</v>
      </c>
    </row>
    <row r="2233" spans="1:22" ht="16">
      <c r="A2233" s="35">
        <v>2019</v>
      </c>
      <c r="B2233" s="36">
        <v>43542</v>
      </c>
      <c r="C2233" s="38" t="s">
        <v>443</v>
      </c>
      <c r="D2233" s="38" t="s">
        <v>367</v>
      </c>
      <c r="E2233" s="12">
        <v>7</v>
      </c>
      <c r="F2233" s="37">
        <v>0.65625</v>
      </c>
      <c r="G2233" s="12">
        <v>30</v>
      </c>
      <c r="H2233" s="12" t="s">
        <v>282</v>
      </c>
      <c r="I2233" s="38" t="str">
        <f>VLOOKUP(H2233,'Species List'!A$2:J$202,2,0)</f>
        <v>Rock Beauty</v>
      </c>
      <c r="J2233" s="38" t="str">
        <f>VLOOKUP(H2233,'Species List'!A$2:J$202,3,0)</f>
        <v>Holacanthus tricolour</v>
      </c>
      <c r="K2233" s="38" t="str">
        <f>VLOOKUP(H2233,'Species List'!A$2:J$202,4,0)</f>
        <v>Pomacanthidae</v>
      </c>
      <c r="L2233" s="38" t="str">
        <f>VLOOKUP(H2233,'Species List'!A$2:J$202,5,0)</f>
        <v>Omnivore</v>
      </c>
      <c r="M2233" s="59">
        <v>12</v>
      </c>
      <c r="N2233" s="59">
        <v>1</v>
      </c>
      <c r="O2233" s="59"/>
      <c r="P2233" s="44">
        <f>VLOOKUP(H2233,'Species List'!A$2:J$202,6,0)</f>
        <v>3.388E-2</v>
      </c>
      <c r="Q2233" s="44">
        <f>VLOOKUP(H2233,'Species List'!A$2:J$202,7,0)</f>
        <v>2.91</v>
      </c>
      <c r="R2233" s="44" t="str">
        <f>VLOOKUP(H2233,'Species List'!A$2:J$202,8,0)</f>
        <v>NA</v>
      </c>
      <c r="S2233" s="44" t="str">
        <f>VLOOKUP(H2233,'Species List'!A$2:J$202,9,0)</f>
        <v>NA</v>
      </c>
      <c r="T2233" s="44">
        <f t="shared" si="241"/>
        <v>46.812391414195488</v>
      </c>
      <c r="U2233" s="87" t="s">
        <v>450</v>
      </c>
      <c r="V2233" s="91">
        <f t="shared" si="247"/>
        <v>46.812391414195488</v>
      </c>
    </row>
    <row r="2234" spans="1:22" ht="16">
      <c r="A2234" s="35">
        <v>2019</v>
      </c>
      <c r="B2234" s="36">
        <v>43542</v>
      </c>
      <c r="C2234" s="38" t="s">
        <v>443</v>
      </c>
      <c r="D2234" s="38" t="s">
        <v>367</v>
      </c>
      <c r="E2234" s="12">
        <v>7</v>
      </c>
      <c r="F2234" s="37">
        <v>0.65625</v>
      </c>
      <c r="G2234" s="12">
        <v>30</v>
      </c>
      <c r="H2234" s="12" t="s">
        <v>258</v>
      </c>
      <c r="I2234" s="38" t="str">
        <f>VLOOKUP(H2234,'Species List'!A$2:J$202,2,0)</f>
        <v>Honeycomb Cowfish</v>
      </c>
      <c r="J2234" s="38" t="str">
        <f>VLOOKUP(H2234,'Species List'!A$2:J$202,3,0)</f>
        <v>Acanthostracion polygonia</v>
      </c>
      <c r="K2234" s="38" t="str">
        <f>VLOOKUP(H2234,'Species List'!A$2:J$202,4,0)</f>
        <v>Ostraciidae</v>
      </c>
      <c r="L2234" s="38" t="str">
        <f>VLOOKUP(H2234,'Species List'!A$2:J$202,5,0)</f>
        <v>Omnivore</v>
      </c>
      <c r="M2234" s="59">
        <v>26</v>
      </c>
      <c r="N2234" s="59">
        <v>1</v>
      </c>
      <c r="O2234" s="59"/>
      <c r="P2234" s="44">
        <f>VLOOKUP(H2234,'Species List'!A$2:J$202,6,0)</f>
        <v>2.818E-2</v>
      </c>
      <c r="Q2234" s="44">
        <f>VLOOKUP(H2234,'Species List'!A$2:J$202,7,0)</f>
        <v>2.83</v>
      </c>
      <c r="R2234" s="44" t="str">
        <f>VLOOKUP(H2234,'Species List'!A$2:J$202,8,0)</f>
        <v>NA</v>
      </c>
      <c r="S2234" s="44" t="str">
        <f>VLOOKUP(H2234,'Species List'!A$2:J$202,9,0)</f>
        <v>NA</v>
      </c>
      <c r="T2234" s="44">
        <f t="shared" si="241"/>
        <v>284.65286777555269</v>
      </c>
      <c r="U2234" s="87" t="s">
        <v>450</v>
      </c>
      <c r="V2234" s="91">
        <f t="shared" si="247"/>
        <v>284.65286777555269</v>
      </c>
    </row>
    <row r="2235" spans="1:22" ht="16">
      <c r="A2235" s="35">
        <v>2019</v>
      </c>
      <c r="B2235" s="36">
        <v>43542</v>
      </c>
      <c r="C2235" s="38" t="s">
        <v>443</v>
      </c>
      <c r="D2235" s="38" t="s">
        <v>367</v>
      </c>
      <c r="E2235" s="12">
        <v>7</v>
      </c>
      <c r="F2235" s="37">
        <v>0.65625</v>
      </c>
      <c r="G2235" s="12">
        <v>30</v>
      </c>
      <c r="H2235" s="12" t="s">
        <v>242</v>
      </c>
      <c r="I2235" s="38" t="str">
        <f>VLOOKUP(H2235,'Species List'!A$2:J$202,2,0)</f>
        <v xml:space="preserve">Sharp-nose puffer </v>
      </c>
      <c r="J2235" s="38" t="str">
        <f>VLOOKUP(H2235,'Species List'!A$2:J$202,3,0)</f>
        <v>Canthigaster rostrata</v>
      </c>
      <c r="K2235" s="38" t="str">
        <f>VLOOKUP(H2235,'Species List'!A$2:J$202,4,0)</f>
        <v>Tetraodontidae</v>
      </c>
      <c r="L2235" s="38" t="str">
        <f>VLOOKUP(H2235,'Species List'!A$2:J$202,5,0)</f>
        <v>Omnivore</v>
      </c>
      <c r="M2235" s="59">
        <v>3</v>
      </c>
      <c r="N2235" s="59">
        <v>7</v>
      </c>
      <c r="O2235" s="59"/>
      <c r="P2235" s="44">
        <f>VLOOKUP(H2235,'Species List'!A$2:J$202,6,0)</f>
        <v>2.239E-2</v>
      </c>
      <c r="Q2235" s="44">
        <f>VLOOKUP(H2235,'Species List'!A$2:J$202,7,0)</f>
        <v>2.96</v>
      </c>
      <c r="R2235" s="44" t="str">
        <f>VLOOKUP(H2235,'Species List'!A$2:J$202,8,0)</f>
        <v>NA</v>
      </c>
      <c r="S2235" s="44" t="str">
        <f>VLOOKUP(H2235,'Species List'!A$2:J$202,9,0)</f>
        <v>NA</v>
      </c>
      <c r="T2235" s="44">
        <f t="shared" si="241"/>
        <v>0.57853948885208784</v>
      </c>
      <c r="U2235" s="87" t="s">
        <v>450</v>
      </c>
      <c r="V2235" s="91">
        <f t="shared" si="247"/>
        <v>4.0497764219646148</v>
      </c>
    </row>
    <row r="2236" spans="1:22" ht="16">
      <c r="A2236" s="35">
        <v>2019</v>
      </c>
      <c r="B2236" s="36">
        <v>43542</v>
      </c>
      <c r="C2236" s="38" t="s">
        <v>443</v>
      </c>
      <c r="D2236" s="38" t="s">
        <v>367</v>
      </c>
      <c r="E2236" s="12">
        <v>7</v>
      </c>
      <c r="F2236" s="37">
        <v>0.65625</v>
      </c>
      <c r="G2236" s="12">
        <v>30</v>
      </c>
      <c r="H2236" s="12" t="s">
        <v>247</v>
      </c>
      <c r="I2236" s="38" t="str">
        <f>VLOOKUP(H2236,'Species List'!A$2:J$202,2,0)</f>
        <v>Creole Wrasse</v>
      </c>
      <c r="J2236" s="38" t="str">
        <f>VLOOKUP(H2236,'Species List'!A$2:J$202,3,0)</f>
        <v>Clepticus parrae</v>
      </c>
      <c r="K2236" s="38" t="str">
        <f>VLOOKUP(H2236,'Species List'!A$2:J$202,4,0)</f>
        <v>Labridae</v>
      </c>
      <c r="L2236" s="38" t="str">
        <f>VLOOKUP(H2236,'Species List'!A$2:J$202,5,0)</f>
        <v>Planktivore</v>
      </c>
      <c r="M2236" s="59">
        <v>20</v>
      </c>
      <c r="N2236" s="59">
        <v>2</v>
      </c>
      <c r="O2236" s="59"/>
      <c r="P2236" s="44">
        <f>VLOOKUP(H2236,'Species List'!A$2:J$202,6,0)</f>
        <v>9.5499999999999995E-3</v>
      </c>
      <c r="Q2236" s="44">
        <f>VLOOKUP(H2236,'Species List'!A$2:J$202,7,0)</f>
        <v>3.05</v>
      </c>
      <c r="R2236" s="44" t="str">
        <f>VLOOKUP(H2236,'Species List'!A$2:J$202,8,0)</f>
        <v>NA</v>
      </c>
      <c r="S2236" s="44" t="str">
        <f>VLOOKUP(H2236,'Species List'!A$2:J$202,9,0)</f>
        <v>NA</v>
      </c>
      <c r="T2236" s="44">
        <f t="shared" si="241"/>
        <v>88.745197112613667</v>
      </c>
      <c r="U2236" s="87" t="s">
        <v>450</v>
      </c>
      <c r="V2236" s="91">
        <f t="shared" si="247"/>
        <v>177.49039422522733</v>
      </c>
    </row>
    <row r="2237" spans="1:22" ht="16">
      <c r="A2237" s="35">
        <v>2019</v>
      </c>
      <c r="B2237" s="36">
        <v>43542</v>
      </c>
      <c r="C2237" s="12" t="s">
        <v>443</v>
      </c>
      <c r="D2237" s="12" t="s">
        <v>440</v>
      </c>
      <c r="E2237" s="12">
        <v>8</v>
      </c>
      <c r="F2237" s="37">
        <v>0.61527777777777803</v>
      </c>
      <c r="G2237" s="12">
        <v>30</v>
      </c>
      <c r="H2237" s="12" t="s">
        <v>310</v>
      </c>
      <c r="I2237" s="12" t="str">
        <f>VLOOKUP(H2237,'[1]Species List'!A$2:I$202,2,0)</f>
        <v>Yellowhead Wrasse</v>
      </c>
      <c r="J2237" s="38" t="str">
        <f>VLOOKUP(H2237,'Species List'!A$2:J$202,3,0)</f>
        <v>Halichoeres garnoti</v>
      </c>
      <c r="K2237" s="12" t="str">
        <f>VLOOKUP(H2237,'[1]Species List'!A$2:I$202,4,0)</f>
        <v>Labridae</v>
      </c>
      <c r="L2237" s="38" t="str">
        <f>VLOOKUP(H2237,'Species List'!A$2:J$202,5,0)</f>
        <v>Carnivore</v>
      </c>
      <c r="M2237" s="60">
        <v>12</v>
      </c>
      <c r="N2237" s="60">
        <v>1</v>
      </c>
      <c r="O2237" s="60"/>
      <c r="P2237" s="44">
        <f>VLOOKUP(H2237,'Species List'!A$2:J$202,6,0)</f>
        <v>0.01</v>
      </c>
      <c r="Q2237" s="44">
        <f>VLOOKUP(H2237,'Species List'!A$2:J$202,7,0)</f>
        <v>3.13</v>
      </c>
      <c r="R2237" s="44" t="str">
        <f>VLOOKUP(H2237,'Species List'!A$2:J$202,8,0)</f>
        <v>NA</v>
      </c>
      <c r="S2237" s="44" t="str">
        <f>VLOOKUP(H2237,'Species List'!A$2:J$202,9,0)</f>
        <v>NA</v>
      </c>
      <c r="T2237" s="44">
        <f t="shared" si="241"/>
        <v>23.869169040031956</v>
      </c>
      <c r="U2237" s="87" t="s">
        <v>450</v>
      </c>
      <c r="V2237" s="91">
        <f t="shared" si="247"/>
        <v>23.869169040031956</v>
      </c>
    </row>
    <row r="2238" spans="1:22" ht="16">
      <c r="A2238" s="35">
        <v>2019</v>
      </c>
      <c r="B2238" s="36">
        <v>43542</v>
      </c>
      <c r="C2238" s="12" t="s">
        <v>443</v>
      </c>
      <c r="D2238" s="12" t="s">
        <v>440</v>
      </c>
      <c r="E2238" s="12">
        <v>8</v>
      </c>
      <c r="F2238" s="37">
        <v>0.61527777777777803</v>
      </c>
      <c r="G2238" s="12">
        <v>30</v>
      </c>
      <c r="H2238" s="12" t="s">
        <v>256</v>
      </c>
      <c r="I2238" s="12" t="str">
        <f>VLOOKUP(H2238,'[1]Species List'!A$2:I$202,2,0)</f>
        <v>Graysby</v>
      </c>
      <c r="J2238" s="38" t="str">
        <f>VLOOKUP(H2238,'Species List'!A$2:J$202,3,0)</f>
        <v>Cephalopholis cruentata</v>
      </c>
      <c r="K2238" s="12" t="str">
        <f>VLOOKUP(H2238,'[1]Species List'!A$2:I$202,4,0)</f>
        <v>Serranidae</v>
      </c>
      <c r="L2238" s="38" t="str">
        <f>VLOOKUP(H2238,'Species List'!A$2:J$202,5,0)</f>
        <v>Carnivore</v>
      </c>
      <c r="M2238" s="60">
        <v>20</v>
      </c>
      <c r="N2238" s="60">
        <v>1</v>
      </c>
      <c r="O2238" s="60"/>
      <c r="P2238" s="44">
        <f>VLOOKUP(H2238,'Species List'!A$2:J$202,6,0)</f>
        <v>1.1220000000000001E-2</v>
      </c>
      <c r="Q2238" s="44">
        <f>VLOOKUP(H2238,'Species List'!A$2:J$202,7,0)</f>
        <v>3.07</v>
      </c>
      <c r="R2238" s="44" t="str">
        <f>VLOOKUP(H2238,'Species List'!A$2:J$202,8,0)</f>
        <v>NA</v>
      </c>
      <c r="S2238" s="44" t="str">
        <f>VLOOKUP(H2238,'Species List'!A$2:J$202,9,0)</f>
        <v>NA</v>
      </c>
      <c r="T2238" s="44">
        <f t="shared" si="241"/>
        <v>110.70186655152514</v>
      </c>
      <c r="U2238" s="87" t="s">
        <v>450</v>
      </c>
      <c r="V2238" s="91">
        <f t="shared" si="247"/>
        <v>110.70186655152514</v>
      </c>
    </row>
    <row r="2239" spans="1:22" ht="16">
      <c r="A2239" s="35">
        <v>2019</v>
      </c>
      <c r="B2239" s="36">
        <v>43542</v>
      </c>
      <c r="C2239" s="12" t="s">
        <v>443</v>
      </c>
      <c r="D2239" s="12" t="s">
        <v>440</v>
      </c>
      <c r="E2239" s="12">
        <v>8</v>
      </c>
      <c r="F2239" s="37">
        <v>0.61527777777777803</v>
      </c>
      <c r="G2239" s="12">
        <v>30</v>
      </c>
      <c r="H2239" s="12" t="s">
        <v>295</v>
      </c>
      <c r="I2239" s="12" t="str">
        <f>VLOOKUP(H2239,'[1]Species List'!A$2:I$202,2,0)</f>
        <v>Spanish Hogfish</v>
      </c>
      <c r="J2239" s="38" t="str">
        <f>VLOOKUP(H2239,'Species List'!A$2:J$202,3,0)</f>
        <v>Bodianus rufus</v>
      </c>
      <c r="K2239" s="12" t="str">
        <f>VLOOKUP(H2239,'[1]Species List'!A$2:I$202,4,0)</f>
        <v>Labridae</v>
      </c>
      <c r="L2239" s="38" t="str">
        <f>VLOOKUP(H2239,'Species List'!A$2:J$202,5,0)</f>
        <v>Carnivore</v>
      </c>
      <c r="M2239" s="60">
        <v>20</v>
      </c>
      <c r="N2239" s="60">
        <v>1</v>
      </c>
      <c r="O2239" s="60"/>
      <c r="P2239" s="44">
        <f>VLOOKUP(H2239,'Species List'!A$2:J$202,6,0)</f>
        <v>1.44E-2</v>
      </c>
      <c r="Q2239" s="44">
        <f>VLOOKUP(H2239,'Species List'!A$2:J$202,7,0)</f>
        <v>3.0531999999999999</v>
      </c>
      <c r="R2239" s="44" t="str">
        <f>VLOOKUP(H2239,'Species List'!A$2:J$202,8,0)</f>
        <v>NA</v>
      </c>
      <c r="S2239" s="44" t="str">
        <f>VLOOKUP(H2239,'Species List'!A$2:J$202,9,0)</f>
        <v>NA</v>
      </c>
      <c r="T2239" s="44">
        <f t="shared" si="241"/>
        <v>135.10370993053809</v>
      </c>
      <c r="U2239" s="87" t="s">
        <v>450</v>
      </c>
      <c r="V2239" s="91">
        <f t="shared" si="247"/>
        <v>135.10370993053809</v>
      </c>
    </row>
    <row r="2240" spans="1:22" ht="16">
      <c r="A2240" s="35">
        <v>2019</v>
      </c>
      <c r="B2240" s="36">
        <v>43542</v>
      </c>
      <c r="C2240" s="12" t="s">
        <v>443</v>
      </c>
      <c r="D2240" s="12" t="s">
        <v>440</v>
      </c>
      <c r="E2240" s="12">
        <v>8</v>
      </c>
      <c r="F2240" s="37">
        <v>0.61527777777777803</v>
      </c>
      <c r="G2240" s="12">
        <v>30</v>
      </c>
      <c r="H2240" s="12" t="s">
        <v>253</v>
      </c>
      <c r="I2240" s="12" t="str">
        <f>VLOOKUP(H2240,'[1]Species List'!A$2:I$202,2,0)</f>
        <v>French Grunt</v>
      </c>
      <c r="J2240" s="38" t="str">
        <f>VLOOKUP(H2240,'Species List'!A$2:J$202,3,0)</f>
        <v>Haemulon flavolineatum</v>
      </c>
      <c r="K2240" s="12" t="str">
        <f>VLOOKUP(H2240,'[1]Species List'!A$2:I$202,4,0)</f>
        <v>Haemulidae</v>
      </c>
      <c r="L2240" s="38" t="str">
        <f>VLOOKUP(H2240,'Species List'!A$2:J$202,5,0)</f>
        <v>Carnivore</v>
      </c>
      <c r="M2240" s="60">
        <v>15</v>
      </c>
      <c r="N2240" s="60">
        <v>1</v>
      </c>
      <c r="O2240" s="60"/>
      <c r="P2240" s="44">
        <f>VLOOKUP(H2240,'Species List'!A$2:J$202,6,0)</f>
        <v>1.349E-2</v>
      </c>
      <c r="Q2240" s="44">
        <f>VLOOKUP(H2240,'Species List'!A$2:J$202,7,0)</f>
        <v>3</v>
      </c>
      <c r="R2240" s="44" t="str">
        <f>VLOOKUP(H2240,'Species List'!A$2:J$202,8,0)</f>
        <v>NA</v>
      </c>
      <c r="S2240" s="44" t="str">
        <f>VLOOKUP(H2240,'Species List'!A$2:J$202,9,0)</f>
        <v>NA</v>
      </c>
      <c r="T2240" s="44">
        <f t="shared" si="241"/>
        <v>45.528750000000002</v>
      </c>
      <c r="U2240" s="87" t="s">
        <v>450</v>
      </c>
      <c r="V2240" s="91">
        <f t="shared" si="247"/>
        <v>45.528750000000002</v>
      </c>
    </row>
    <row r="2241" spans="1:22" ht="16">
      <c r="A2241" s="35">
        <v>2019</v>
      </c>
      <c r="B2241" s="36">
        <v>43542</v>
      </c>
      <c r="C2241" s="12" t="s">
        <v>443</v>
      </c>
      <c r="D2241" s="12" t="s">
        <v>440</v>
      </c>
      <c r="E2241" s="12">
        <v>8</v>
      </c>
      <c r="F2241" s="37">
        <v>0.61527777777777803</v>
      </c>
      <c r="G2241" s="12">
        <v>30</v>
      </c>
      <c r="H2241" s="12" t="s">
        <v>286</v>
      </c>
      <c r="I2241" s="12" t="str">
        <f>VLOOKUP(H2241,'[1]Species List'!A$2:I$202,2,0)</f>
        <v>Schoolmaster snapper</v>
      </c>
      <c r="J2241" s="38" t="str">
        <f>VLOOKUP(H2241,'Species List'!A$2:J$202,3,0)</f>
        <v>Lutjanus apodus</v>
      </c>
      <c r="K2241" s="12" t="str">
        <f>VLOOKUP(H2241,'[1]Species List'!A$2:I$202,4,0)</f>
        <v>Lutjanidae</v>
      </c>
      <c r="L2241" s="38" t="str">
        <f>VLOOKUP(H2241,'Species List'!A$2:J$202,5,0)</f>
        <v>Carnivore</v>
      </c>
      <c r="M2241" s="60">
        <v>25</v>
      </c>
      <c r="N2241" s="60">
        <v>1</v>
      </c>
      <c r="O2241" s="60"/>
      <c r="P2241" s="44">
        <f>VLOOKUP(H2241,'Species List'!A$2:J$202,6,0)</f>
        <v>1.413E-2</v>
      </c>
      <c r="Q2241" s="44">
        <f>VLOOKUP(H2241,'Species List'!A$2:J$202,7,0)</f>
        <v>2.98</v>
      </c>
      <c r="R2241" s="44" t="str">
        <f>VLOOKUP(H2241,'Species List'!A$2:J$202,8,0)</f>
        <v>NA</v>
      </c>
      <c r="S2241" s="44" t="str">
        <f>VLOOKUP(H2241,'Species List'!A$2:J$202,9,0)</f>
        <v>NA</v>
      </c>
      <c r="T2241" s="44">
        <f t="shared" si="241"/>
        <v>207.01574968825722</v>
      </c>
      <c r="U2241" s="87" t="s">
        <v>450</v>
      </c>
      <c r="V2241" s="91">
        <f t="shared" si="247"/>
        <v>207.01574968825722</v>
      </c>
    </row>
    <row r="2242" spans="1:22" ht="16">
      <c r="A2242" s="35">
        <v>2019</v>
      </c>
      <c r="B2242" s="36">
        <v>43542</v>
      </c>
      <c r="C2242" s="12" t="s">
        <v>443</v>
      </c>
      <c r="D2242" s="12" t="s">
        <v>440</v>
      </c>
      <c r="E2242" s="12">
        <v>8</v>
      </c>
      <c r="F2242" s="37">
        <v>0.61527777777777781</v>
      </c>
      <c r="G2242" s="12">
        <v>30</v>
      </c>
      <c r="H2242" s="12" t="s">
        <v>249</v>
      </c>
      <c r="I2242" s="12" t="str">
        <f>VLOOKUP(H2242,'[1]Species List'!A$2:I$202,2,0)</f>
        <v>Doctorfish</v>
      </c>
      <c r="J2242" s="38" t="str">
        <f>VLOOKUP(H2242,'Species List'!A$2:J$202,3,0)</f>
        <v>Acanthurus chirurgus</v>
      </c>
      <c r="K2242" s="12" t="str">
        <f>VLOOKUP(H2242,'[1]Species List'!A$2:I$202,4,0)</f>
        <v>Acanthuridae</v>
      </c>
      <c r="L2242" s="38" t="str">
        <f>VLOOKUP(H2242,'Species List'!A$2:J$202,5,0)</f>
        <v>Herbivore</v>
      </c>
      <c r="M2242" s="60">
        <v>10</v>
      </c>
      <c r="N2242" s="60">
        <v>1</v>
      </c>
      <c r="O2242" s="60"/>
      <c r="P2242" s="44">
        <f>VLOOKUP(H2242,'Species List'!A$2:J$202,6,0)</f>
        <v>2.0889999999999999E-2</v>
      </c>
      <c r="Q2242" s="44">
        <f>VLOOKUP(H2242,'Species List'!A$2:J$202,7,0)</f>
        <v>2.96</v>
      </c>
      <c r="R2242" s="44">
        <f>VLOOKUP(H2242,'Species List'!A$2:J$202,8,0)</f>
        <v>-2.4262000000000001</v>
      </c>
      <c r="S2242" s="44">
        <f>VLOOKUP(H2242,'Species List'!A$2:J$202,9,0)</f>
        <v>2.0768</v>
      </c>
      <c r="T2242" s="44">
        <f t="shared" ref="T2242:T2305" si="248">P2242*M2242^Q2242</f>
        <v>19.051906434144957</v>
      </c>
      <c r="U2242" s="88">
        <f t="shared" ref="U2242:U2248" si="249">10^(R2242+(S2242*LOG(M2242*10)))</f>
        <v>53.382634136403873</v>
      </c>
      <c r="V2242" s="91">
        <f t="shared" ref="V2242:V2248" si="250">N2242*U2242</f>
        <v>53.382634136403873</v>
      </c>
    </row>
    <row r="2243" spans="1:22" ht="16">
      <c r="A2243" s="35">
        <v>2019</v>
      </c>
      <c r="B2243" s="36">
        <v>43542</v>
      </c>
      <c r="C2243" s="12" t="s">
        <v>443</v>
      </c>
      <c r="D2243" s="12" t="s">
        <v>440</v>
      </c>
      <c r="E2243" s="12">
        <v>8</v>
      </c>
      <c r="F2243" s="37">
        <v>0.61527777777777781</v>
      </c>
      <c r="G2243" s="12">
        <v>30</v>
      </c>
      <c r="H2243" s="12" t="s">
        <v>274</v>
      </c>
      <c r="I2243" s="12" t="str">
        <f>VLOOKUP(H2243,'[1]Species List'!A$2:I$202,2,0)</f>
        <v>Princess Parrotfish</v>
      </c>
      <c r="J2243" s="38" t="str">
        <f>VLOOKUP(H2243,'Species List'!A$2:J$202,3,0)</f>
        <v>Scarus taeniopterus</v>
      </c>
      <c r="K2243" s="12" t="str">
        <f>VLOOKUP(H2243,'[1]Species List'!A$2:I$202,4,0)</f>
        <v>Scaridae</v>
      </c>
      <c r="L2243" s="38" t="str">
        <f>VLOOKUP(H2243,'Species List'!A$2:J$202,5,0)</f>
        <v>Herbivore</v>
      </c>
      <c r="M2243" s="60">
        <v>25</v>
      </c>
      <c r="N2243" s="60">
        <v>2</v>
      </c>
      <c r="O2243" s="60" t="s">
        <v>368</v>
      </c>
      <c r="P2243" s="44">
        <f>VLOOKUP(H2243,'Species List'!A$2:J$202,6,0)</f>
        <v>3.3500000000000002E-2</v>
      </c>
      <c r="Q2243" s="44">
        <f>VLOOKUP(H2243,'Species List'!A$2:J$202,7,0)</f>
        <v>2.7086000000000001</v>
      </c>
      <c r="R2243" s="44">
        <f>VLOOKUP(H2243,'Species List'!A$2:J$202,8,0)</f>
        <v>-3.2256999999999998</v>
      </c>
      <c r="S2243" s="44">
        <f>VLOOKUP(H2243,'Species List'!A$2:J$202,9,0)</f>
        <v>2.3852000000000002</v>
      </c>
      <c r="T2243" s="44">
        <f t="shared" si="248"/>
        <v>204.88261780856331</v>
      </c>
      <c r="U2243" s="88">
        <f t="shared" si="249"/>
        <v>311.79310623759653</v>
      </c>
      <c r="V2243" s="91">
        <f t="shared" si="250"/>
        <v>623.58621247519307</v>
      </c>
    </row>
    <row r="2244" spans="1:22" ht="16">
      <c r="A2244" s="35">
        <v>2019</v>
      </c>
      <c r="B2244" s="36">
        <v>43542</v>
      </c>
      <c r="C2244" s="12" t="s">
        <v>443</v>
      </c>
      <c r="D2244" s="12" t="s">
        <v>440</v>
      </c>
      <c r="E2244" s="12">
        <v>8</v>
      </c>
      <c r="F2244" s="37">
        <v>0.61527777777777803</v>
      </c>
      <c r="G2244" s="12">
        <v>30</v>
      </c>
      <c r="H2244" s="12" t="s">
        <v>302</v>
      </c>
      <c r="I2244" s="12" t="str">
        <f>VLOOKUP(H2244,'[1]Species List'!A$2:I$202,2,0)</f>
        <v>Stoplight Parrotfish</v>
      </c>
      <c r="J2244" s="38" t="str">
        <f>VLOOKUP(H2244,'Species List'!A$2:J$202,3,0)</f>
        <v>Sparisoma viride</v>
      </c>
      <c r="K2244" s="12" t="str">
        <f>VLOOKUP(H2244,'[1]Species List'!A$2:I$202,4,0)</f>
        <v>Scaridae</v>
      </c>
      <c r="L2244" s="38" t="str">
        <f>VLOOKUP(H2244,'Species List'!A$2:J$202,5,0)</f>
        <v>Herbivore</v>
      </c>
      <c r="M2244" s="60">
        <v>15</v>
      </c>
      <c r="N2244" s="60">
        <v>2</v>
      </c>
      <c r="O2244" s="60" t="s">
        <v>375</v>
      </c>
      <c r="P2244" s="44">
        <f>VLOOKUP(H2244,'Species List'!A$2:J$202,6,0)</f>
        <v>1.38E-2</v>
      </c>
      <c r="Q2244" s="44">
        <f>VLOOKUP(H2244,'Species List'!A$2:J$202,7,0)</f>
        <v>3.04</v>
      </c>
      <c r="R2244" s="44">
        <f>VLOOKUP(H2244,'Species List'!A$2:J$202,8,0)</f>
        <v>-4.4317000000000002</v>
      </c>
      <c r="S2244" s="44">
        <f>VLOOKUP(H2244,'Species List'!A$2:J$202,9,0)</f>
        <v>2.9051</v>
      </c>
      <c r="T2244" s="44">
        <f t="shared" si="248"/>
        <v>51.903484390238546</v>
      </c>
      <c r="U2244" s="88">
        <f t="shared" si="249"/>
        <v>77.635922295629129</v>
      </c>
      <c r="V2244" s="91">
        <f t="shared" si="250"/>
        <v>155.27184459125826</v>
      </c>
    </row>
    <row r="2245" spans="1:22" ht="16">
      <c r="A2245" s="35">
        <v>2019</v>
      </c>
      <c r="B2245" s="36">
        <v>43542</v>
      </c>
      <c r="C2245" s="12" t="s">
        <v>443</v>
      </c>
      <c r="D2245" s="12" t="s">
        <v>440</v>
      </c>
      <c r="E2245" s="12">
        <v>8</v>
      </c>
      <c r="F2245" s="37">
        <v>0.61527777777777803</v>
      </c>
      <c r="G2245" s="12">
        <v>30</v>
      </c>
      <c r="H2245" s="12" t="s">
        <v>274</v>
      </c>
      <c r="I2245" s="12" t="str">
        <f>VLOOKUP(H2245,'[1]Species List'!A$2:I$202,2,0)</f>
        <v>Princess Parrotfish</v>
      </c>
      <c r="J2245" s="38" t="str">
        <f>VLOOKUP(H2245,'Species List'!A$2:J$202,3,0)</f>
        <v>Scarus taeniopterus</v>
      </c>
      <c r="K2245" s="12" t="str">
        <f>VLOOKUP(H2245,'[1]Species List'!A$2:I$202,4,0)</f>
        <v>Scaridae</v>
      </c>
      <c r="L2245" s="38" t="str">
        <f>VLOOKUP(H2245,'Species List'!A$2:J$202,5,0)</f>
        <v>Herbivore</v>
      </c>
      <c r="M2245" s="60">
        <v>33</v>
      </c>
      <c r="N2245" s="60">
        <v>1</v>
      </c>
      <c r="O2245" s="60" t="s">
        <v>369</v>
      </c>
      <c r="P2245" s="44">
        <f>VLOOKUP(H2245,'Species List'!A$2:J$202,6,0)</f>
        <v>3.3500000000000002E-2</v>
      </c>
      <c r="Q2245" s="44">
        <f>VLOOKUP(H2245,'Species List'!A$2:J$202,7,0)</f>
        <v>2.7086000000000001</v>
      </c>
      <c r="R2245" s="44">
        <f>VLOOKUP(H2245,'Species List'!A$2:J$202,8,0)</f>
        <v>-3.2256999999999998</v>
      </c>
      <c r="S2245" s="44">
        <f>VLOOKUP(H2245,'Species List'!A$2:J$202,9,0)</f>
        <v>2.3852000000000002</v>
      </c>
      <c r="T2245" s="44">
        <f t="shared" si="248"/>
        <v>434.60194397652009</v>
      </c>
      <c r="U2245" s="88">
        <f t="shared" si="249"/>
        <v>604.58789760290301</v>
      </c>
      <c r="V2245" s="91">
        <f t="shared" si="250"/>
        <v>604.58789760290301</v>
      </c>
    </row>
    <row r="2246" spans="1:22" ht="16">
      <c r="A2246" s="35">
        <v>2019</v>
      </c>
      <c r="B2246" s="36">
        <v>43542</v>
      </c>
      <c r="C2246" s="12" t="s">
        <v>443</v>
      </c>
      <c r="D2246" s="12" t="s">
        <v>440</v>
      </c>
      <c r="E2246" s="12">
        <v>8</v>
      </c>
      <c r="F2246" s="37">
        <v>0.61527777777777803</v>
      </c>
      <c r="G2246" s="12">
        <v>30</v>
      </c>
      <c r="H2246" s="12" t="s">
        <v>274</v>
      </c>
      <c r="I2246" s="12" t="str">
        <f>VLOOKUP(H2246,'[1]Species List'!A$2:I$202,2,0)</f>
        <v>Princess Parrotfish</v>
      </c>
      <c r="J2246" s="38" t="str">
        <f>VLOOKUP(H2246,'Species List'!A$2:J$202,3,0)</f>
        <v>Scarus taeniopterus</v>
      </c>
      <c r="K2246" s="12" t="str">
        <f>VLOOKUP(H2246,'[1]Species List'!A$2:I$202,4,0)</f>
        <v>Scaridae</v>
      </c>
      <c r="L2246" s="38" t="str">
        <f>VLOOKUP(H2246,'Species List'!A$2:J$202,5,0)</f>
        <v>Herbivore</v>
      </c>
      <c r="M2246" s="60">
        <v>25</v>
      </c>
      <c r="N2246" s="60">
        <v>1</v>
      </c>
      <c r="O2246" s="60" t="s">
        <v>368</v>
      </c>
      <c r="P2246" s="44">
        <f>VLOOKUP(H2246,'Species List'!A$2:J$202,6,0)</f>
        <v>3.3500000000000002E-2</v>
      </c>
      <c r="Q2246" s="44">
        <f>VLOOKUP(H2246,'Species List'!A$2:J$202,7,0)</f>
        <v>2.7086000000000001</v>
      </c>
      <c r="R2246" s="44">
        <f>VLOOKUP(H2246,'Species List'!A$2:J$202,8,0)</f>
        <v>-3.2256999999999998</v>
      </c>
      <c r="S2246" s="44">
        <f>VLOOKUP(H2246,'Species List'!A$2:J$202,9,0)</f>
        <v>2.3852000000000002</v>
      </c>
      <c r="T2246" s="44">
        <f t="shared" si="248"/>
        <v>204.88261780856331</v>
      </c>
      <c r="U2246" s="88">
        <f t="shared" si="249"/>
        <v>311.79310623759653</v>
      </c>
      <c r="V2246" s="91">
        <f t="shared" si="250"/>
        <v>311.79310623759653</v>
      </c>
    </row>
    <row r="2247" spans="1:22" ht="16">
      <c r="A2247" s="35">
        <v>2019</v>
      </c>
      <c r="B2247" s="36">
        <v>43542</v>
      </c>
      <c r="C2247" s="12" t="s">
        <v>443</v>
      </c>
      <c r="D2247" s="12" t="s">
        <v>440</v>
      </c>
      <c r="E2247" s="12">
        <v>8</v>
      </c>
      <c r="F2247" s="37">
        <v>0.61527777777777803</v>
      </c>
      <c r="G2247" s="12">
        <v>30</v>
      </c>
      <c r="H2247" s="12" t="s">
        <v>302</v>
      </c>
      <c r="I2247" s="12" t="str">
        <f>VLOOKUP(H2247,'[1]Species List'!A$2:I$202,2,0)</f>
        <v>Stoplight Parrotfish</v>
      </c>
      <c r="J2247" s="38" t="str">
        <f>VLOOKUP(H2247,'Species List'!A$2:J$202,3,0)</f>
        <v>Sparisoma viride</v>
      </c>
      <c r="K2247" s="12" t="str">
        <f>VLOOKUP(H2247,'[1]Species List'!A$2:I$202,4,0)</f>
        <v>Scaridae</v>
      </c>
      <c r="L2247" s="38" t="str">
        <f>VLOOKUP(H2247,'Species List'!A$2:J$202,5,0)</f>
        <v>Herbivore</v>
      </c>
      <c r="M2247" s="60">
        <v>37</v>
      </c>
      <c r="N2247" s="60">
        <v>1</v>
      </c>
      <c r="O2247" s="60" t="s">
        <v>369</v>
      </c>
      <c r="P2247" s="44">
        <f>VLOOKUP(H2247,'Species List'!A$2:J$202,6,0)</f>
        <v>1.38E-2</v>
      </c>
      <c r="Q2247" s="44">
        <f>VLOOKUP(H2247,'Species List'!A$2:J$202,7,0)</f>
        <v>3.04</v>
      </c>
      <c r="R2247" s="44">
        <f>VLOOKUP(H2247,'Species List'!A$2:J$202,8,0)</f>
        <v>-4.4317000000000002</v>
      </c>
      <c r="S2247" s="44">
        <f>VLOOKUP(H2247,'Species List'!A$2:J$202,9,0)</f>
        <v>2.9051</v>
      </c>
      <c r="T2247" s="44">
        <f t="shared" si="248"/>
        <v>807.62978579086393</v>
      </c>
      <c r="U2247" s="88">
        <f t="shared" si="249"/>
        <v>1069.5050229565832</v>
      </c>
      <c r="V2247" s="91">
        <f t="shared" si="250"/>
        <v>1069.5050229565832</v>
      </c>
    </row>
    <row r="2248" spans="1:22" ht="16">
      <c r="A2248" s="35">
        <v>2019</v>
      </c>
      <c r="B2248" s="36">
        <v>43542</v>
      </c>
      <c r="C2248" s="12" t="s">
        <v>443</v>
      </c>
      <c r="D2248" s="12" t="s">
        <v>440</v>
      </c>
      <c r="E2248" s="12">
        <v>8</v>
      </c>
      <c r="F2248" s="37">
        <v>0.61527777777777803</v>
      </c>
      <c r="G2248" s="12">
        <v>30</v>
      </c>
      <c r="H2248" s="12" t="s">
        <v>302</v>
      </c>
      <c r="I2248" s="12" t="str">
        <f>VLOOKUP(H2248,'[1]Species List'!A$2:I$202,2,0)</f>
        <v>Stoplight Parrotfish</v>
      </c>
      <c r="J2248" s="38" t="str">
        <f>VLOOKUP(H2248,'Species List'!A$2:J$202,3,0)</f>
        <v>Sparisoma viride</v>
      </c>
      <c r="K2248" s="12" t="str">
        <f>VLOOKUP(H2248,'[1]Species List'!A$2:I$202,4,0)</f>
        <v>Scaridae</v>
      </c>
      <c r="L2248" s="38" t="str">
        <f>VLOOKUP(H2248,'Species List'!A$2:J$202,5,0)</f>
        <v>Herbivore</v>
      </c>
      <c r="M2248" s="60">
        <v>13</v>
      </c>
      <c r="N2248" s="60">
        <v>3</v>
      </c>
      <c r="O2248" s="60" t="s">
        <v>375</v>
      </c>
      <c r="P2248" s="44">
        <f>VLOOKUP(H2248,'Species List'!A$2:J$202,6,0)</f>
        <v>1.38E-2</v>
      </c>
      <c r="Q2248" s="44">
        <f>VLOOKUP(H2248,'Species List'!A$2:J$202,7,0)</f>
        <v>3.04</v>
      </c>
      <c r="R2248" s="44">
        <f>VLOOKUP(H2248,'Species List'!A$2:J$202,8,0)</f>
        <v>-4.4317000000000002</v>
      </c>
      <c r="S2248" s="44">
        <f>VLOOKUP(H2248,'Species List'!A$2:J$202,9,0)</f>
        <v>2.9051</v>
      </c>
      <c r="T2248" s="44">
        <f t="shared" si="248"/>
        <v>33.594399108137019</v>
      </c>
      <c r="U2248" s="88">
        <f t="shared" si="249"/>
        <v>51.229112573228946</v>
      </c>
      <c r="V2248" s="91">
        <f t="shared" si="250"/>
        <v>153.68733771968684</v>
      </c>
    </row>
    <row r="2249" spans="1:22" ht="16">
      <c r="A2249" s="35">
        <v>2019</v>
      </c>
      <c r="B2249" s="36">
        <v>43542</v>
      </c>
      <c r="C2249" s="12" t="s">
        <v>443</v>
      </c>
      <c r="D2249" s="12" t="s">
        <v>440</v>
      </c>
      <c r="E2249" s="12">
        <v>8</v>
      </c>
      <c r="F2249" s="37">
        <v>0.61527777777777803</v>
      </c>
      <c r="G2249" s="12">
        <v>30</v>
      </c>
      <c r="H2249" s="12" t="s">
        <v>242</v>
      </c>
      <c r="I2249" s="12" t="str">
        <f>VLOOKUP(H2249,'[1]Species List'!A$2:I$202,2,0)</f>
        <v xml:space="preserve">Sharp-nose puffer </v>
      </c>
      <c r="J2249" s="38" t="str">
        <f>VLOOKUP(H2249,'Species List'!A$2:J$202,3,0)</f>
        <v>Canthigaster rostrata</v>
      </c>
      <c r="K2249" s="12" t="str">
        <f>VLOOKUP(H2249,'[1]Species List'!A$2:I$202,4,0)</f>
        <v>Tetraodontidae</v>
      </c>
      <c r="L2249" s="38" t="str">
        <f>VLOOKUP(H2249,'Species List'!A$2:J$202,5,0)</f>
        <v>Omnivore</v>
      </c>
      <c r="M2249" s="60">
        <v>3</v>
      </c>
      <c r="N2249" s="60">
        <v>12</v>
      </c>
      <c r="O2249" s="60"/>
      <c r="P2249" s="44">
        <f>VLOOKUP(H2249,'Species List'!A$2:J$202,6,0)</f>
        <v>2.239E-2</v>
      </c>
      <c r="Q2249" s="44">
        <f>VLOOKUP(H2249,'Species List'!A$2:J$202,7,0)</f>
        <v>2.96</v>
      </c>
      <c r="R2249" s="44" t="str">
        <f>VLOOKUP(H2249,'Species List'!A$2:J$202,8,0)</f>
        <v>NA</v>
      </c>
      <c r="S2249" s="44" t="str">
        <f>VLOOKUP(H2249,'Species List'!A$2:J$202,9,0)</f>
        <v>NA</v>
      </c>
      <c r="T2249" s="44">
        <f t="shared" si="248"/>
        <v>0.57853948885208784</v>
      </c>
      <c r="U2249" s="87" t="s">
        <v>450</v>
      </c>
      <c r="V2249" s="91">
        <f t="shared" ref="V2249:V2260" si="251">N2249*T2249</f>
        <v>6.942473866225054</v>
      </c>
    </row>
    <row r="2250" spans="1:22" ht="16">
      <c r="A2250" s="35">
        <v>2019</v>
      </c>
      <c r="B2250" s="36">
        <v>43542</v>
      </c>
      <c r="C2250" s="12" t="s">
        <v>443</v>
      </c>
      <c r="D2250" s="12" t="s">
        <v>440</v>
      </c>
      <c r="E2250" s="12">
        <v>8</v>
      </c>
      <c r="F2250" s="37">
        <v>0.61527777777777803</v>
      </c>
      <c r="G2250" s="12">
        <v>30</v>
      </c>
      <c r="H2250" s="12" t="s">
        <v>287</v>
      </c>
      <c r="I2250" s="12" t="str">
        <f>VLOOKUP(H2250,'[1]Species List'!A$2:I$202,2,0)</f>
        <v>Scrawled Filefish</v>
      </c>
      <c r="J2250" s="38" t="str">
        <f>VLOOKUP(H2250,'Species List'!A$2:J$202,3,0)</f>
        <v>Aluterus scriptus</v>
      </c>
      <c r="K2250" s="12" t="str">
        <f>VLOOKUP(H2250,'[1]Species List'!A$2:I$202,4,0)</f>
        <v>Monacanthidae</v>
      </c>
      <c r="L2250" s="38" t="str">
        <f>VLOOKUP(H2250,'Species List'!A$2:J$202,5,0)</f>
        <v>Omnivore</v>
      </c>
      <c r="M2250" s="60">
        <v>15</v>
      </c>
      <c r="N2250" s="60">
        <v>1</v>
      </c>
      <c r="O2250" s="60"/>
      <c r="P2250" s="44">
        <f>VLOOKUP(H2250,'Species List'!A$2:J$202,6,0)</f>
        <v>0.82299999999999995</v>
      </c>
      <c r="Q2250" s="44">
        <f>VLOOKUP(H2250,'Species List'!A$2:J$202,7,0)</f>
        <v>1.8136000000000001</v>
      </c>
      <c r="R2250" s="44" t="str">
        <f>VLOOKUP(H2250,'Species List'!A$2:J$202,8,0)</f>
        <v>NA</v>
      </c>
      <c r="S2250" s="44" t="str">
        <f>VLOOKUP(H2250,'Species List'!A$2:J$202,9,0)</f>
        <v>NA</v>
      </c>
      <c r="T2250" s="44">
        <f t="shared" si="248"/>
        <v>111.77867123123499</v>
      </c>
      <c r="U2250" s="87" t="s">
        <v>450</v>
      </c>
      <c r="V2250" s="91">
        <f t="shared" si="251"/>
        <v>111.77867123123499</v>
      </c>
    </row>
    <row r="2251" spans="1:22" ht="16">
      <c r="A2251" s="35">
        <v>2019</v>
      </c>
      <c r="B2251" s="36">
        <v>43542</v>
      </c>
      <c r="C2251" s="12" t="s">
        <v>443</v>
      </c>
      <c r="D2251" s="12" t="s">
        <v>440</v>
      </c>
      <c r="E2251" s="12">
        <v>8</v>
      </c>
      <c r="F2251" s="37">
        <v>0.61527777777777803</v>
      </c>
      <c r="G2251" s="12">
        <v>30</v>
      </c>
      <c r="H2251" s="12" t="s">
        <v>242</v>
      </c>
      <c r="I2251" s="12" t="str">
        <f>VLOOKUP(H2251,'[1]Species List'!A$2:I$202,2,0)</f>
        <v xml:space="preserve">Sharp-nose puffer </v>
      </c>
      <c r="J2251" s="38" t="str">
        <f>VLOOKUP(H2251,'Species List'!A$2:J$202,3,0)</f>
        <v>Canthigaster rostrata</v>
      </c>
      <c r="K2251" s="12" t="str">
        <f>VLOOKUP(H2251,'[1]Species List'!A$2:I$202,4,0)</f>
        <v>Tetraodontidae</v>
      </c>
      <c r="L2251" s="38" t="str">
        <f>VLOOKUP(H2251,'Species List'!A$2:J$202,5,0)</f>
        <v>Omnivore</v>
      </c>
      <c r="M2251" s="60">
        <v>5</v>
      </c>
      <c r="N2251" s="60">
        <v>7</v>
      </c>
      <c r="O2251" s="60"/>
      <c r="P2251" s="44">
        <f>VLOOKUP(H2251,'Species List'!A$2:J$202,6,0)</f>
        <v>2.239E-2</v>
      </c>
      <c r="Q2251" s="44">
        <f>VLOOKUP(H2251,'Species List'!A$2:J$202,7,0)</f>
        <v>2.96</v>
      </c>
      <c r="R2251" s="44" t="str">
        <f>VLOOKUP(H2251,'Species List'!A$2:J$202,8,0)</f>
        <v>NA</v>
      </c>
      <c r="S2251" s="44" t="str">
        <f>VLOOKUP(H2251,'Species List'!A$2:J$202,9,0)</f>
        <v>NA</v>
      </c>
      <c r="T2251" s="44">
        <f t="shared" si="248"/>
        <v>2.6242506075131411</v>
      </c>
      <c r="U2251" s="87" t="s">
        <v>450</v>
      </c>
      <c r="V2251" s="91">
        <f t="shared" si="251"/>
        <v>18.369754252591989</v>
      </c>
    </row>
    <row r="2252" spans="1:22" ht="16">
      <c r="A2252" s="35">
        <v>2019</v>
      </c>
      <c r="B2252" s="36">
        <v>43542</v>
      </c>
      <c r="C2252" s="12" t="s">
        <v>443</v>
      </c>
      <c r="D2252" s="12" t="s">
        <v>440</v>
      </c>
      <c r="E2252" s="12">
        <v>9</v>
      </c>
      <c r="F2252" s="37">
        <v>0.61527777777777803</v>
      </c>
      <c r="G2252" s="12">
        <v>30</v>
      </c>
      <c r="H2252" s="12" t="s">
        <v>253</v>
      </c>
      <c r="I2252" s="12" t="str">
        <f>VLOOKUP(H2252,'[1]Species List'!A$2:I$202,2,0)</f>
        <v>French Grunt</v>
      </c>
      <c r="J2252" s="38" t="str">
        <f>VLOOKUP(H2252,'Species List'!A$2:J$202,3,0)</f>
        <v>Haemulon flavolineatum</v>
      </c>
      <c r="K2252" s="12" t="str">
        <f>VLOOKUP(H2252,'[1]Species List'!A$2:I$202,4,0)</f>
        <v>Haemulidae</v>
      </c>
      <c r="L2252" s="38" t="str">
        <f>VLOOKUP(H2252,'Species List'!A$2:J$202,5,0)</f>
        <v>Carnivore</v>
      </c>
      <c r="M2252" s="60">
        <v>15</v>
      </c>
      <c r="N2252" s="60">
        <v>1</v>
      </c>
      <c r="O2252" s="60"/>
      <c r="P2252" s="44">
        <f>VLOOKUP(H2252,'Species List'!A$2:J$202,6,0)</f>
        <v>1.349E-2</v>
      </c>
      <c r="Q2252" s="44">
        <f>VLOOKUP(H2252,'Species List'!A$2:J$202,7,0)</f>
        <v>3</v>
      </c>
      <c r="R2252" s="44" t="str">
        <f>VLOOKUP(H2252,'Species List'!A$2:J$202,8,0)</f>
        <v>NA</v>
      </c>
      <c r="S2252" s="44" t="str">
        <f>VLOOKUP(H2252,'Species List'!A$2:J$202,9,0)</f>
        <v>NA</v>
      </c>
      <c r="T2252" s="44">
        <f t="shared" si="248"/>
        <v>45.528750000000002</v>
      </c>
      <c r="U2252" s="87" t="s">
        <v>450</v>
      </c>
      <c r="V2252" s="91">
        <f t="shared" si="251"/>
        <v>45.528750000000002</v>
      </c>
    </row>
    <row r="2253" spans="1:22" ht="16">
      <c r="A2253" s="35">
        <v>2019</v>
      </c>
      <c r="B2253" s="36">
        <v>43542</v>
      </c>
      <c r="C2253" s="12" t="s">
        <v>443</v>
      </c>
      <c r="D2253" s="12" t="s">
        <v>440</v>
      </c>
      <c r="E2253" s="12">
        <v>9</v>
      </c>
      <c r="F2253" s="37">
        <v>0.61527777777777803</v>
      </c>
      <c r="G2253" s="12">
        <v>30</v>
      </c>
      <c r="H2253" s="12" t="s">
        <v>227</v>
      </c>
      <c r="I2253" s="12" t="str">
        <f>VLOOKUP(H2253,'[1]Species List'!A$2:I$202,2,0)</f>
        <v>Hamlet spp.</v>
      </c>
      <c r="J2253" s="38" t="str">
        <f>VLOOKUP(H2253,'Species List'!A$2:J$202,3,0)</f>
        <v>Hypoplectrus puella</v>
      </c>
      <c r="K2253" s="12" t="str">
        <f>VLOOKUP(H2253,'[1]Species List'!A$2:I$202,4,0)</f>
        <v>Serranidae</v>
      </c>
      <c r="L2253" s="38" t="str">
        <f>VLOOKUP(H2253,'Species List'!A$2:J$202,5,0)</f>
        <v>Carnivore</v>
      </c>
      <c r="M2253" s="60">
        <v>10</v>
      </c>
      <c r="N2253" s="60">
        <v>1</v>
      </c>
      <c r="O2253" s="60"/>
      <c r="P2253" s="44">
        <f>VLOOKUP(H2253,'Species List'!A$2:J$202,6,0)</f>
        <v>1.7780000000000001E-2</v>
      </c>
      <c r="Q2253" s="44">
        <f>VLOOKUP(H2253,'Species List'!A$2:J$202,7,0)</f>
        <v>3.03</v>
      </c>
      <c r="R2253" s="44" t="str">
        <f>VLOOKUP(H2253,'Species List'!A$2:J$202,8,0)</f>
        <v>NA</v>
      </c>
      <c r="S2253" s="44" t="str">
        <f>VLOOKUP(H2253,'Species List'!A$2:J$202,9,0)</f>
        <v>NA</v>
      </c>
      <c r="T2253" s="44">
        <f t="shared" si="248"/>
        <v>19.051613247124653</v>
      </c>
      <c r="U2253" s="87" t="s">
        <v>450</v>
      </c>
      <c r="V2253" s="91">
        <f t="shared" si="251"/>
        <v>19.051613247124653</v>
      </c>
    </row>
    <row r="2254" spans="1:22" ht="16">
      <c r="A2254" s="35">
        <v>2019</v>
      </c>
      <c r="B2254" s="36">
        <v>43542</v>
      </c>
      <c r="C2254" s="12" t="s">
        <v>443</v>
      </c>
      <c r="D2254" s="12" t="s">
        <v>440</v>
      </c>
      <c r="E2254" s="12">
        <v>9</v>
      </c>
      <c r="F2254" s="37">
        <v>0.61527777777777803</v>
      </c>
      <c r="G2254" s="12">
        <v>30</v>
      </c>
      <c r="H2254" s="12" t="s">
        <v>236</v>
      </c>
      <c r="I2254" s="12" t="str">
        <f>VLOOKUP(H2254,'[1]Species List'!A$2:I$202,2,0)</f>
        <v>Blue Striped Grunt</v>
      </c>
      <c r="J2254" s="38" t="str">
        <f>VLOOKUP(H2254,'Species List'!A$2:J$202,3,0)</f>
        <v>Haemulon sciurus</v>
      </c>
      <c r="K2254" s="12" t="str">
        <f>VLOOKUP(H2254,'[1]Species List'!A$2:I$202,4,0)</f>
        <v>Haemulidae</v>
      </c>
      <c r="L2254" s="38" t="str">
        <f>VLOOKUP(H2254,'Species List'!A$2:J$202,5,0)</f>
        <v>Carnivore</v>
      </c>
      <c r="M2254" s="60">
        <v>25</v>
      </c>
      <c r="N2254" s="60">
        <v>1</v>
      </c>
      <c r="O2254" s="60"/>
      <c r="P2254" s="44">
        <f>VLOOKUP(H2254,'Species List'!A$2:J$202,6,0)</f>
        <v>1.549E-2</v>
      </c>
      <c r="Q2254" s="44">
        <f>VLOOKUP(H2254,'Species List'!A$2:J$202,7,0)</f>
        <v>2.98</v>
      </c>
      <c r="R2254" s="44" t="str">
        <f>VLOOKUP(H2254,'Species List'!A$2:J$202,8,0)</f>
        <v>NA</v>
      </c>
      <c r="S2254" s="44" t="str">
        <f>VLOOKUP(H2254,'Species List'!A$2:J$202,9,0)</f>
        <v>NA</v>
      </c>
      <c r="T2254" s="44">
        <f t="shared" si="248"/>
        <v>226.94083246080001</v>
      </c>
      <c r="U2254" s="87" t="s">
        <v>450</v>
      </c>
      <c r="V2254" s="91">
        <f t="shared" si="251"/>
        <v>226.94083246080001</v>
      </c>
    </row>
    <row r="2255" spans="1:22" ht="16">
      <c r="A2255" s="35">
        <v>2019</v>
      </c>
      <c r="B2255" s="36">
        <v>43542</v>
      </c>
      <c r="C2255" s="12" t="s">
        <v>443</v>
      </c>
      <c r="D2255" s="12" t="s">
        <v>440</v>
      </c>
      <c r="E2255" s="12">
        <v>9</v>
      </c>
      <c r="F2255" s="37">
        <v>0.61527777777777803</v>
      </c>
      <c r="G2255" s="12">
        <v>30</v>
      </c>
      <c r="H2255" s="12" t="s">
        <v>253</v>
      </c>
      <c r="I2255" s="12" t="str">
        <f>VLOOKUP(H2255,'[1]Species List'!A$2:I$202,2,0)</f>
        <v>French Grunt</v>
      </c>
      <c r="J2255" s="38" t="str">
        <f>VLOOKUP(H2255,'Species List'!A$2:J$202,3,0)</f>
        <v>Haemulon flavolineatum</v>
      </c>
      <c r="K2255" s="12" t="str">
        <f>VLOOKUP(H2255,'[1]Species List'!A$2:I$202,4,0)</f>
        <v>Haemulidae</v>
      </c>
      <c r="L2255" s="38" t="str">
        <f>VLOOKUP(H2255,'Species List'!A$2:J$202,5,0)</f>
        <v>Carnivore</v>
      </c>
      <c r="M2255" s="60">
        <v>17</v>
      </c>
      <c r="N2255" s="60">
        <v>1</v>
      </c>
      <c r="O2255" s="60"/>
      <c r="P2255" s="44">
        <f>VLOOKUP(H2255,'Species List'!A$2:J$202,6,0)</f>
        <v>1.349E-2</v>
      </c>
      <c r="Q2255" s="44">
        <f>VLOOKUP(H2255,'Species List'!A$2:J$202,7,0)</f>
        <v>3</v>
      </c>
      <c r="R2255" s="44" t="str">
        <f>VLOOKUP(H2255,'Species List'!A$2:J$202,8,0)</f>
        <v>NA</v>
      </c>
      <c r="S2255" s="44" t="str">
        <f>VLOOKUP(H2255,'Species List'!A$2:J$202,9,0)</f>
        <v>NA</v>
      </c>
      <c r="T2255" s="44">
        <f t="shared" si="248"/>
        <v>66.27637</v>
      </c>
      <c r="U2255" s="87" t="s">
        <v>450</v>
      </c>
      <c r="V2255" s="91">
        <f t="shared" si="251"/>
        <v>66.27637</v>
      </c>
    </row>
    <row r="2256" spans="1:22" ht="16">
      <c r="A2256" s="35">
        <v>2019</v>
      </c>
      <c r="B2256" s="36">
        <v>43542</v>
      </c>
      <c r="C2256" s="12" t="s">
        <v>443</v>
      </c>
      <c r="D2256" s="12" t="s">
        <v>440</v>
      </c>
      <c r="E2256" s="12">
        <v>9</v>
      </c>
      <c r="F2256" s="37">
        <v>0.61527777777777803</v>
      </c>
      <c r="G2256" s="12">
        <v>30</v>
      </c>
      <c r="H2256" s="12" t="s">
        <v>286</v>
      </c>
      <c r="I2256" s="12" t="str">
        <f>VLOOKUP(H2256,'[1]Species List'!A$2:I$202,2,0)</f>
        <v>Schoolmaster snapper</v>
      </c>
      <c r="J2256" s="38" t="str">
        <f>VLOOKUP(H2256,'Species List'!A$2:J$202,3,0)</f>
        <v>Lutjanus apodus</v>
      </c>
      <c r="K2256" s="12" t="str">
        <f>VLOOKUP(H2256,'[1]Species List'!A$2:I$202,4,0)</f>
        <v>Lutjanidae</v>
      </c>
      <c r="L2256" s="38" t="str">
        <f>VLOOKUP(H2256,'Species List'!A$2:J$202,5,0)</f>
        <v>Carnivore</v>
      </c>
      <c r="M2256" s="60">
        <v>20</v>
      </c>
      <c r="N2256" s="60">
        <v>2</v>
      </c>
      <c r="O2256" s="60"/>
      <c r="P2256" s="44">
        <f>VLOOKUP(H2256,'Species List'!A$2:J$202,6,0)</f>
        <v>1.413E-2</v>
      </c>
      <c r="Q2256" s="44">
        <f>VLOOKUP(H2256,'Species List'!A$2:J$202,7,0)</f>
        <v>2.98</v>
      </c>
      <c r="R2256" s="44" t="str">
        <f>VLOOKUP(H2256,'Species List'!A$2:J$202,8,0)</f>
        <v>NA</v>
      </c>
      <c r="S2256" s="44" t="str">
        <f>VLOOKUP(H2256,'Species List'!A$2:J$202,9,0)</f>
        <v>NA</v>
      </c>
      <c r="T2256" s="44">
        <f t="shared" si="248"/>
        <v>106.46614985661742</v>
      </c>
      <c r="U2256" s="87" t="s">
        <v>450</v>
      </c>
      <c r="V2256" s="91">
        <f t="shared" si="251"/>
        <v>212.93229971323484</v>
      </c>
    </row>
    <row r="2257" spans="1:22" ht="16">
      <c r="A2257" s="35">
        <v>2019</v>
      </c>
      <c r="B2257" s="36">
        <v>43542</v>
      </c>
      <c r="C2257" s="12" t="s">
        <v>443</v>
      </c>
      <c r="D2257" s="12" t="s">
        <v>440</v>
      </c>
      <c r="E2257" s="12">
        <v>9</v>
      </c>
      <c r="F2257" s="37">
        <v>0.61527777777777803</v>
      </c>
      <c r="G2257" s="12">
        <v>30</v>
      </c>
      <c r="H2257" s="12" t="s">
        <v>295</v>
      </c>
      <c r="I2257" s="12" t="str">
        <f>VLOOKUP(H2257,'[1]Species List'!A$2:I$202,2,0)</f>
        <v>Spanish Hogfish</v>
      </c>
      <c r="J2257" s="38" t="str">
        <f>VLOOKUP(H2257,'Species List'!A$2:J$202,3,0)</f>
        <v>Bodianus rufus</v>
      </c>
      <c r="K2257" s="12" t="str">
        <f>VLOOKUP(H2257,'[1]Species List'!A$2:I$202,4,0)</f>
        <v>Labridae</v>
      </c>
      <c r="L2257" s="38" t="str">
        <f>VLOOKUP(H2257,'Species List'!A$2:J$202,5,0)</f>
        <v>Carnivore</v>
      </c>
      <c r="M2257" s="60">
        <v>10</v>
      </c>
      <c r="N2257" s="60">
        <v>1</v>
      </c>
      <c r="O2257" s="60"/>
      <c r="P2257" s="44">
        <f>VLOOKUP(H2257,'Species List'!A$2:J$202,6,0)</f>
        <v>1.44E-2</v>
      </c>
      <c r="Q2257" s="44">
        <f>VLOOKUP(H2257,'Species List'!A$2:J$202,7,0)</f>
        <v>3.0531999999999999</v>
      </c>
      <c r="R2257" s="44" t="str">
        <f>VLOOKUP(H2257,'Species List'!A$2:J$202,8,0)</f>
        <v>NA</v>
      </c>
      <c r="S2257" s="44" t="str">
        <f>VLOOKUP(H2257,'Species List'!A$2:J$202,9,0)</f>
        <v>NA</v>
      </c>
      <c r="T2257" s="44">
        <f t="shared" si="248"/>
        <v>16.276555076237244</v>
      </c>
      <c r="U2257" s="87" t="s">
        <v>450</v>
      </c>
      <c r="V2257" s="91">
        <f t="shared" si="251"/>
        <v>16.276555076237244</v>
      </c>
    </row>
    <row r="2258" spans="1:22" ht="16">
      <c r="A2258" s="35">
        <v>2019</v>
      </c>
      <c r="B2258" s="36">
        <v>43542</v>
      </c>
      <c r="C2258" s="12" t="s">
        <v>443</v>
      </c>
      <c r="D2258" s="12" t="s">
        <v>440</v>
      </c>
      <c r="E2258" s="12">
        <v>9</v>
      </c>
      <c r="F2258" s="37">
        <v>0.61527777777777803</v>
      </c>
      <c r="G2258" s="12">
        <v>30</v>
      </c>
      <c r="H2258" s="12" t="s">
        <v>310</v>
      </c>
      <c r="I2258" s="12" t="str">
        <f>VLOOKUP(H2258,'[1]Species List'!A$2:I$202,2,0)</f>
        <v>Yellowhead Wrasse</v>
      </c>
      <c r="J2258" s="38" t="str">
        <f>VLOOKUP(H2258,'Species List'!A$2:J$202,3,0)</f>
        <v>Halichoeres garnoti</v>
      </c>
      <c r="K2258" s="12" t="str">
        <f>VLOOKUP(H2258,'[1]Species List'!A$2:I$202,4,0)</f>
        <v>Labridae</v>
      </c>
      <c r="L2258" s="38" t="str">
        <f>VLOOKUP(H2258,'Species List'!A$2:J$202,5,0)</f>
        <v>Carnivore</v>
      </c>
      <c r="M2258" s="60">
        <v>13</v>
      </c>
      <c r="N2258" s="60">
        <v>2</v>
      </c>
      <c r="O2258" s="60"/>
      <c r="P2258" s="44">
        <f>VLOOKUP(H2258,'Species List'!A$2:J$202,6,0)</f>
        <v>0.01</v>
      </c>
      <c r="Q2258" s="44">
        <f>VLOOKUP(H2258,'Species List'!A$2:J$202,7,0)</f>
        <v>3.13</v>
      </c>
      <c r="R2258" s="44" t="str">
        <f>VLOOKUP(H2258,'Species List'!A$2:J$202,8,0)</f>
        <v>NA</v>
      </c>
      <c r="S2258" s="44" t="str">
        <f>VLOOKUP(H2258,'Species List'!A$2:J$202,9,0)</f>
        <v>NA</v>
      </c>
      <c r="T2258" s="44">
        <f t="shared" si="248"/>
        <v>30.664980490582739</v>
      </c>
      <c r="U2258" s="87" t="s">
        <v>450</v>
      </c>
      <c r="V2258" s="91">
        <f t="shared" si="251"/>
        <v>61.329960981165478</v>
      </c>
    </row>
    <row r="2259" spans="1:22" ht="16">
      <c r="A2259" s="35">
        <v>2019</v>
      </c>
      <c r="B2259" s="36">
        <v>43542</v>
      </c>
      <c r="C2259" s="12" t="s">
        <v>443</v>
      </c>
      <c r="D2259" s="12" t="s">
        <v>440</v>
      </c>
      <c r="E2259" s="12">
        <v>9</v>
      </c>
      <c r="F2259" s="37">
        <v>0.61527777777777803</v>
      </c>
      <c r="G2259" s="12">
        <v>30</v>
      </c>
      <c r="H2259" s="12" t="s">
        <v>227</v>
      </c>
      <c r="I2259" s="12" t="str">
        <f>VLOOKUP(H2259,'[1]Species List'!A$2:I$202,2,0)</f>
        <v>Hamlet spp.</v>
      </c>
      <c r="J2259" s="38" t="str">
        <f>VLOOKUP(H2259,'Species List'!A$2:J$202,3,0)</f>
        <v>Hypoplectrus puella</v>
      </c>
      <c r="K2259" s="12" t="str">
        <f>VLOOKUP(H2259,'[1]Species List'!A$2:I$202,4,0)</f>
        <v>Serranidae</v>
      </c>
      <c r="L2259" s="38" t="str">
        <f>VLOOKUP(H2259,'Species List'!A$2:J$202,5,0)</f>
        <v>Carnivore</v>
      </c>
      <c r="M2259" s="60">
        <v>10</v>
      </c>
      <c r="N2259" s="60">
        <v>1</v>
      </c>
      <c r="O2259" s="60"/>
      <c r="P2259" s="44">
        <f>VLOOKUP(H2259,'Species List'!A$2:J$202,6,0)</f>
        <v>1.7780000000000001E-2</v>
      </c>
      <c r="Q2259" s="44">
        <f>VLOOKUP(H2259,'Species List'!A$2:J$202,7,0)</f>
        <v>3.03</v>
      </c>
      <c r="R2259" s="44" t="str">
        <f>VLOOKUP(H2259,'Species List'!A$2:J$202,8,0)</f>
        <v>NA</v>
      </c>
      <c r="S2259" s="44" t="str">
        <f>VLOOKUP(H2259,'Species List'!A$2:J$202,9,0)</f>
        <v>NA</v>
      </c>
      <c r="T2259" s="44">
        <f t="shared" si="248"/>
        <v>19.051613247124653</v>
      </c>
      <c r="U2259" s="87" t="s">
        <v>450</v>
      </c>
      <c r="V2259" s="91">
        <f t="shared" si="251"/>
        <v>19.051613247124653</v>
      </c>
    </row>
    <row r="2260" spans="1:22" ht="16">
      <c r="A2260" s="35">
        <v>2019</v>
      </c>
      <c r="B2260" s="36">
        <v>43542</v>
      </c>
      <c r="C2260" s="12" t="s">
        <v>443</v>
      </c>
      <c r="D2260" s="12" t="s">
        <v>440</v>
      </c>
      <c r="E2260" s="12">
        <v>9</v>
      </c>
      <c r="F2260" s="37">
        <v>0.61527777777777803</v>
      </c>
      <c r="G2260" s="12">
        <v>30</v>
      </c>
      <c r="H2260" s="12" t="s">
        <v>255</v>
      </c>
      <c r="I2260" s="12" t="str">
        <f>VLOOKUP(H2260,'[1]Species List'!A$2:I$202,2,0)</f>
        <v>Goldentail Moray</v>
      </c>
      <c r="J2260" s="38" t="str">
        <f>VLOOKUP(H2260,'Species List'!A$2:J$202,3,0)</f>
        <v>Gymnothorax miliaris</v>
      </c>
      <c r="K2260" s="12" t="str">
        <f>VLOOKUP(H2260,'[1]Species List'!A$2:I$202,4,0)</f>
        <v>Muraenidae</v>
      </c>
      <c r="L2260" s="38" t="str">
        <f>VLOOKUP(H2260,'Species List'!A$2:J$202,5,0)</f>
        <v>Carnivore</v>
      </c>
      <c r="M2260" s="60">
        <v>25</v>
      </c>
      <c r="N2260" s="60">
        <v>1</v>
      </c>
      <c r="O2260" s="60"/>
      <c r="P2260" s="44">
        <f>VLOOKUP(H2260,'Species List'!A$2:J$202,6,0)</f>
        <v>1.8600000000000001E-3</v>
      </c>
      <c r="Q2260" s="44">
        <f>VLOOKUP(H2260,'Species List'!A$2:J$202,7,0)</f>
        <v>3.07</v>
      </c>
      <c r="R2260" s="44" t="str">
        <f>VLOOKUP(H2260,'Species List'!A$2:J$202,8,0)</f>
        <v>NA</v>
      </c>
      <c r="S2260" s="44" t="str">
        <f>VLOOKUP(H2260,'Species List'!A$2:J$202,9,0)</f>
        <v>NA</v>
      </c>
      <c r="T2260" s="44">
        <f t="shared" si="248"/>
        <v>36.407325015553866</v>
      </c>
      <c r="U2260" s="87" t="s">
        <v>450</v>
      </c>
      <c r="V2260" s="91">
        <f t="shared" si="251"/>
        <v>36.407325015553866</v>
      </c>
    </row>
    <row r="2261" spans="1:22" ht="16">
      <c r="A2261" s="35">
        <v>2019</v>
      </c>
      <c r="B2261" s="36">
        <v>43542</v>
      </c>
      <c r="C2261" s="12" t="s">
        <v>443</v>
      </c>
      <c r="D2261" s="12" t="s">
        <v>440</v>
      </c>
      <c r="E2261" s="12">
        <v>9</v>
      </c>
      <c r="F2261" s="37">
        <v>0.61527777777777803</v>
      </c>
      <c r="G2261" s="12">
        <v>30</v>
      </c>
      <c r="H2261" s="12" t="s">
        <v>302</v>
      </c>
      <c r="I2261" s="12" t="str">
        <f>VLOOKUP(H2261,'[1]Species List'!A$2:I$202,2,0)</f>
        <v>Stoplight Parrotfish</v>
      </c>
      <c r="J2261" s="38" t="str">
        <f>VLOOKUP(H2261,'Species List'!A$2:J$202,3,0)</f>
        <v>Sparisoma viride</v>
      </c>
      <c r="K2261" s="12" t="str">
        <f>VLOOKUP(H2261,'[1]Species List'!A$2:I$202,4,0)</f>
        <v>Scaridae</v>
      </c>
      <c r="L2261" s="38" t="str">
        <f>VLOOKUP(H2261,'Species List'!A$2:J$202,5,0)</f>
        <v>Herbivore</v>
      </c>
      <c r="M2261" s="60">
        <v>25</v>
      </c>
      <c r="N2261" s="60">
        <v>1</v>
      </c>
      <c r="O2261" s="60" t="s">
        <v>368</v>
      </c>
      <c r="P2261" s="44">
        <f>VLOOKUP(H2261,'Species List'!A$2:J$202,6,0)</f>
        <v>1.38E-2</v>
      </c>
      <c r="Q2261" s="44">
        <f>VLOOKUP(H2261,'Species List'!A$2:J$202,7,0)</f>
        <v>3.04</v>
      </c>
      <c r="R2261" s="44">
        <f>VLOOKUP(H2261,'Species List'!A$2:J$202,8,0)</f>
        <v>-4.4317000000000002</v>
      </c>
      <c r="S2261" s="44">
        <f>VLOOKUP(H2261,'Species List'!A$2:J$202,9,0)</f>
        <v>2.9051</v>
      </c>
      <c r="T2261" s="44">
        <f t="shared" si="248"/>
        <v>245.25434644114358</v>
      </c>
      <c r="U2261" s="88">
        <f t="shared" ref="U2261:U2270" si="252">10^(R2261+(S2261*LOG(M2261*10)))</f>
        <v>342.41715863912742</v>
      </c>
      <c r="V2261" s="91">
        <f t="shared" ref="V2261:V2270" si="253">N2261*U2261</f>
        <v>342.41715863912742</v>
      </c>
    </row>
    <row r="2262" spans="1:22" ht="16">
      <c r="A2262" s="35">
        <v>2019</v>
      </c>
      <c r="B2262" s="36">
        <v>43542</v>
      </c>
      <c r="C2262" s="12" t="s">
        <v>443</v>
      </c>
      <c r="D2262" s="12" t="s">
        <v>440</v>
      </c>
      <c r="E2262" s="12">
        <v>9</v>
      </c>
      <c r="F2262" s="37">
        <v>0.61527777777777803</v>
      </c>
      <c r="G2262" s="12">
        <v>30</v>
      </c>
      <c r="H2262" s="12" t="s">
        <v>277</v>
      </c>
      <c r="I2262" s="12" t="str">
        <f>VLOOKUP(H2262,'[1]Species List'!A$2:I$202,2,0)</f>
        <v>Queen Parrotfish</v>
      </c>
      <c r="J2262" s="38" t="str">
        <f>VLOOKUP(H2262,'Species List'!A$2:J$202,3,0)</f>
        <v>Scarus vetula</v>
      </c>
      <c r="K2262" s="12" t="str">
        <f>VLOOKUP(H2262,'[1]Species List'!A$2:I$202,4,0)</f>
        <v>Scaridae</v>
      </c>
      <c r="L2262" s="38" t="str">
        <f>VLOOKUP(H2262,'Species List'!A$2:J$202,5,0)</f>
        <v>Herbivore</v>
      </c>
      <c r="M2262" s="60">
        <v>27</v>
      </c>
      <c r="N2262" s="60">
        <v>1</v>
      </c>
      <c r="O2262" s="60" t="s">
        <v>368</v>
      </c>
      <c r="P2262" s="44">
        <f>VLOOKUP(H2262,'Species List'!A$2:J$202,6,0)</f>
        <v>1.38E-2</v>
      </c>
      <c r="Q2262" s="44">
        <f>VLOOKUP(H2262,'Species List'!A$2:J$202,7,0)</f>
        <v>3.03</v>
      </c>
      <c r="R2262" s="44">
        <f>VLOOKUP(H2262,'Species List'!A$2:J$202,8,0)</f>
        <v>-5.0162000000000004</v>
      </c>
      <c r="S2262" s="44">
        <f>VLOOKUP(H2262,'Species List'!A$2:J$202,9,0)</f>
        <v>3.1109</v>
      </c>
      <c r="T2262" s="44">
        <f t="shared" si="248"/>
        <v>299.85499780940251</v>
      </c>
      <c r="U2262" s="88">
        <f t="shared" si="252"/>
        <v>352.80077779738235</v>
      </c>
      <c r="V2262" s="91">
        <f t="shared" si="253"/>
        <v>352.80077779738235</v>
      </c>
    </row>
    <row r="2263" spans="1:22" ht="16">
      <c r="A2263" s="35">
        <v>2019</v>
      </c>
      <c r="B2263" s="36">
        <v>43542</v>
      </c>
      <c r="C2263" s="12" t="s">
        <v>443</v>
      </c>
      <c r="D2263" s="12" t="s">
        <v>440</v>
      </c>
      <c r="E2263" s="12">
        <v>9</v>
      </c>
      <c r="F2263" s="37">
        <v>0.61527777777777803</v>
      </c>
      <c r="G2263" s="12">
        <v>30</v>
      </c>
      <c r="H2263" s="12" t="s">
        <v>277</v>
      </c>
      <c r="I2263" s="12" t="str">
        <f>VLOOKUP(H2263,'[1]Species List'!A$2:I$202,2,0)</f>
        <v>Queen Parrotfish</v>
      </c>
      <c r="J2263" s="38" t="str">
        <f>VLOOKUP(H2263,'Species List'!A$2:J$202,3,0)</f>
        <v>Scarus vetula</v>
      </c>
      <c r="K2263" s="12" t="str">
        <f>VLOOKUP(H2263,'[1]Species List'!A$2:I$202,4,0)</f>
        <v>Scaridae</v>
      </c>
      <c r="L2263" s="38" t="str">
        <f>VLOOKUP(H2263,'Species List'!A$2:J$202,5,0)</f>
        <v>Herbivore</v>
      </c>
      <c r="M2263" s="60">
        <v>15</v>
      </c>
      <c r="N2263" s="60">
        <v>1</v>
      </c>
      <c r="O2263" s="60" t="s">
        <v>375</v>
      </c>
      <c r="P2263" s="44">
        <f>VLOOKUP(H2263,'Species List'!A$2:J$202,6,0)</f>
        <v>1.38E-2</v>
      </c>
      <c r="Q2263" s="44">
        <f>VLOOKUP(H2263,'Species List'!A$2:J$202,7,0)</f>
        <v>3.03</v>
      </c>
      <c r="R2263" s="44">
        <f>VLOOKUP(H2263,'Species List'!A$2:J$202,8,0)</f>
        <v>-5.0162000000000004</v>
      </c>
      <c r="S2263" s="44">
        <f>VLOOKUP(H2263,'Species List'!A$2:J$202,9,0)</f>
        <v>3.1109</v>
      </c>
      <c r="T2263" s="44">
        <f t="shared" si="248"/>
        <v>50.516773140000247</v>
      </c>
      <c r="U2263" s="88">
        <f t="shared" si="252"/>
        <v>56.67640536097241</v>
      </c>
      <c r="V2263" s="91">
        <f t="shared" si="253"/>
        <v>56.67640536097241</v>
      </c>
    </row>
    <row r="2264" spans="1:22" ht="16">
      <c r="A2264" s="35">
        <v>2019</v>
      </c>
      <c r="B2264" s="36">
        <v>43542</v>
      </c>
      <c r="C2264" s="12" t="s">
        <v>443</v>
      </c>
      <c r="D2264" s="12" t="s">
        <v>440</v>
      </c>
      <c r="E2264" s="12">
        <v>9</v>
      </c>
      <c r="F2264" s="37">
        <v>0.61527777777777803</v>
      </c>
      <c r="G2264" s="12">
        <v>30</v>
      </c>
      <c r="H2264" s="12" t="s">
        <v>237</v>
      </c>
      <c r="I2264" s="12" t="str">
        <f>VLOOKUP(H2264,'[1]Species List'!A$2:I$202,2,0)</f>
        <v>Blue Tang</v>
      </c>
      <c r="J2264" s="38" t="str">
        <f>VLOOKUP(H2264,'Species List'!A$2:J$202,3,0)</f>
        <v>Acanthurus coeruleus</v>
      </c>
      <c r="K2264" s="12" t="str">
        <f>VLOOKUP(H2264,'[1]Species List'!A$2:I$202,4,0)</f>
        <v>Acanthuridae</v>
      </c>
      <c r="L2264" s="38" t="str">
        <f>VLOOKUP(H2264,'Species List'!A$2:J$202,5,0)</f>
        <v>Herbivore</v>
      </c>
      <c r="M2264" s="60">
        <v>13</v>
      </c>
      <c r="N2264" s="60">
        <v>1</v>
      </c>
      <c r="O2264" s="60"/>
      <c r="P2264" s="44">
        <f>VLOOKUP(H2264,'Species List'!A$2:J$202,6,0)</f>
        <v>2.512E-2</v>
      </c>
      <c r="Q2264" s="44">
        <f>VLOOKUP(H2264,'Species List'!A$2:J$202,7,0)</f>
        <v>2.96</v>
      </c>
      <c r="R2264" s="44">
        <f>VLOOKUP(H2264,'Species List'!A$2:J$202,8,0)</f>
        <v>-2.8241999999999998</v>
      </c>
      <c r="S2264" s="44">
        <f>VLOOKUP(H2264,'Species List'!A$2:J$202,9,0)</f>
        <v>2.2637999999999998</v>
      </c>
      <c r="T2264" s="44">
        <f t="shared" si="248"/>
        <v>49.807180515954464</v>
      </c>
      <c r="U2264" s="88">
        <f t="shared" si="252"/>
        <v>91.483961183754317</v>
      </c>
      <c r="V2264" s="91">
        <f t="shared" si="253"/>
        <v>91.483961183754317</v>
      </c>
    </row>
    <row r="2265" spans="1:22" ht="16">
      <c r="A2265" s="35">
        <v>2019</v>
      </c>
      <c r="B2265" s="36">
        <v>43542</v>
      </c>
      <c r="C2265" s="12" t="s">
        <v>443</v>
      </c>
      <c r="D2265" s="12" t="s">
        <v>440</v>
      </c>
      <c r="E2265" s="12">
        <v>9</v>
      </c>
      <c r="F2265" s="37">
        <v>0.61527777777777803</v>
      </c>
      <c r="G2265" s="12">
        <v>30</v>
      </c>
      <c r="H2265" s="12" t="s">
        <v>277</v>
      </c>
      <c r="I2265" s="12" t="str">
        <f>VLOOKUP(H2265,'[1]Species List'!A$2:I$202,2,0)</f>
        <v>Queen Parrotfish</v>
      </c>
      <c r="J2265" s="38" t="str">
        <f>VLOOKUP(H2265,'Species List'!A$2:J$202,3,0)</f>
        <v>Scarus vetula</v>
      </c>
      <c r="K2265" s="12" t="str">
        <f>VLOOKUP(H2265,'[1]Species List'!A$2:I$202,4,0)</f>
        <v>Scaridae</v>
      </c>
      <c r="L2265" s="38" t="str">
        <f>VLOOKUP(H2265,'Species List'!A$2:J$202,5,0)</f>
        <v>Herbivore</v>
      </c>
      <c r="M2265" s="60">
        <v>20</v>
      </c>
      <c r="N2265" s="60">
        <v>3</v>
      </c>
      <c r="O2265" s="60" t="s">
        <v>375</v>
      </c>
      <c r="P2265" s="44">
        <f>VLOOKUP(H2265,'Species List'!A$2:J$202,6,0)</f>
        <v>1.38E-2</v>
      </c>
      <c r="Q2265" s="44">
        <f>VLOOKUP(H2265,'Species List'!A$2:J$202,7,0)</f>
        <v>3.03</v>
      </c>
      <c r="R2265" s="44">
        <f>VLOOKUP(H2265,'Species List'!A$2:J$202,8,0)</f>
        <v>-5.0162000000000004</v>
      </c>
      <c r="S2265" s="44">
        <f>VLOOKUP(H2265,'Species List'!A$2:J$202,9,0)</f>
        <v>3.1109</v>
      </c>
      <c r="T2265" s="44">
        <f t="shared" si="248"/>
        <v>120.7813760748945</v>
      </c>
      <c r="U2265" s="88">
        <f t="shared" si="252"/>
        <v>138.69928220116935</v>
      </c>
      <c r="V2265" s="91">
        <f t="shared" si="253"/>
        <v>416.09784660350806</v>
      </c>
    </row>
    <row r="2266" spans="1:22" ht="16">
      <c r="A2266" s="35">
        <v>2019</v>
      </c>
      <c r="B2266" s="36">
        <v>43542</v>
      </c>
      <c r="C2266" s="12" t="s">
        <v>443</v>
      </c>
      <c r="D2266" s="12" t="s">
        <v>440</v>
      </c>
      <c r="E2266" s="12">
        <v>9</v>
      </c>
      <c r="F2266" s="37">
        <v>0.61527777777777803</v>
      </c>
      <c r="G2266" s="12">
        <v>30</v>
      </c>
      <c r="H2266" s="12" t="s">
        <v>302</v>
      </c>
      <c r="I2266" s="12" t="str">
        <f>VLOOKUP(H2266,'[1]Species List'!A$2:I$202,2,0)</f>
        <v>Stoplight Parrotfish</v>
      </c>
      <c r="J2266" s="38" t="str">
        <f>VLOOKUP(H2266,'Species List'!A$2:J$202,3,0)</f>
        <v>Sparisoma viride</v>
      </c>
      <c r="K2266" s="12" t="str">
        <f>VLOOKUP(H2266,'[1]Species List'!A$2:I$202,4,0)</f>
        <v>Scaridae</v>
      </c>
      <c r="L2266" s="38" t="str">
        <f>VLOOKUP(H2266,'Species List'!A$2:J$202,5,0)</f>
        <v>Herbivore</v>
      </c>
      <c r="M2266" s="60">
        <v>20</v>
      </c>
      <c r="N2266" s="60">
        <v>1</v>
      </c>
      <c r="O2266" s="60" t="s">
        <v>368</v>
      </c>
      <c r="P2266" s="44">
        <f>VLOOKUP(H2266,'Species List'!A$2:J$202,6,0)</f>
        <v>1.38E-2</v>
      </c>
      <c r="Q2266" s="44">
        <f>VLOOKUP(H2266,'Species List'!A$2:J$202,7,0)</f>
        <v>3.04</v>
      </c>
      <c r="R2266" s="44">
        <f>VLOOKUP(H2266,'Species List'!A$2:J$202,8,0)</f>
        <v>-4.4317000000000002</v>
      </c>
      <c r="S2266" s="44">
        <f>VLOOKUP(H2266,'Species List'!A$2:J$202,9,0)</f>
        <v>2.9051</v>
      </c>
      <c r="T2266" s="44">
        <f t="shared" si="248"/>
        <v>124.45440510662077</v>
      </c>
      <c r="U2266" s="88">
        <f t="shared" si="252"/>
        <v>179.06975540636282</v>
      </c>
      <c r="V2266" s="91">
        <f t="shared" si="253"/>
        <v>179.06975540636282</v>
      </c>
    </row>
    <row r="2267" spans="1:22" ht="16">
      <c r="A2267" s="35">
        <v>2019</v>
      </c>
      <c r="B2267" s="36">
        <v>43542</v>
      </c>
      <c r="C2267" s="12" t="s">
        <v>443</v>
      </c>
      <c r="D2267" s="12" t="s">
        <v>440</v>
      </c>
      <c r="E2267" s="12">
        <v>9</v>
      </c>
      <c r="F2267" s="37">
        <v>0.61527777777777803</v>
      </c>
      <c r="G2267" s="12">
        <v>30</v>
      </c>
      <c r="H2267" s="12" t="s">
        <v>271</v>
      </c>
      <c r="I2267" s="12" t="str">
        <f>VLOOKUP(H2267,'[1]Species List'!A$2:I$202,2,0)</f>
        <v>Ocean Surgeonfish</v>
      </c>
      <c r="J2267" s="38" t="str">
        <f>VLOOKUP(H2267,'Species List'!A$2:J$202,3,0)</f>
        <v>Acanthurus bahianus</v>
      </c>
      <c r="K2267" s="12" t="str">
        <f>VLOOKUP(H2267,'[1]Species List'!A$2:I$202,4,0)</f>
        <v>Acanthuridae</v>
      </c>
      <c r="L2267" s="38" t="str">
        <f>VLOOKUP(H2267,'Species List'!A$2:J$202,5,0)</f>
        <v>Herbivore</v>
      </c>
      <c r="M2267" s="60">
        <v>15</v>
      </c>
      <c r="N2267" s="60">
        <v>1</v>
      </c>
      <c r="O2267" s="60"/>
      <c r="P2267" s="44">
        <f>VLOOKUP(H2267,'Species List'!A$2:J$202,6,0)</f>
        <v>1.8620000000000001E-2</v>
      </c>
      <c r="Q2267" s="44">
        <f>VLOOKUP(H2267,'Species List'!A$2:J$202,7,0)</f>
        <v>2.91</v>
      </c>
      <c r="R2267" s="44">
        <f>VLOOKUP(H2267,'Species List'!A$2:J$202,8,0)</f>
        <v>-4.6005000000000003</v>
      </c>
      <c r="S2267" s="44">
        <f>VLOOKUP(H2267,'Species List'!A$2:J$202,9,0)</f>
        <v>2.9752000000000001</v>
      </c>
      <c r="T2267" s="44">
        <f t="shared" si="248"/>
        <v>49.249887240092868</v>
      </c>
      <c r="U2267" s="88">
        <f t="shared" si="252"/>
        <v>74.783659607909669</v>
      </c>
      <c r="V2267" s="91">
        <f t="shared" si="253"/>
        <v>74.783659607909669</v>
      </c>
    </row>
    <row r="2268" spans="1:22" ht="16">
      <c r="A2268" s="35">
        <v>2019</v>
      </c>
      <c r="B2268" s="36">
        <v>43542</v>
      </c>
      <c r="C2268" s="12" t="s">
        <v>443</v>
      </c>
      <c r="D2268" s="12" t="s">
        <v>440</v>
      </c>
      <c r="E2268" s="12">
        <v>9</v>
      </c>
      <c r="F2268" s="37">
        <v>0.61527777777777803</v>
      </c>
      <c r="G2268" s="12">
        <v>30</v>
      </c>
      <c r="H2268" s="12" t="s">
        <v>237</v>
      </c>
      <c r="I2268" s="12" t="str">
        <f>VLOOKUP(H2268,'[1]Species List'!A$2:I$202,2,0)</f>
        <v>Blue Tang</v>
      </c>
      <c r="J2268" s="38" t="str">
        <f>VLOOKUP(H2268,'Species List'!A$2:J$202,3,0)</f>
        <v>Acanthurus coeruleus</v>
      </c>
      <c r="K2268" s="12" t="str">
        <f>VLOOKUP(H2268,'[1]Species List'!A$2:I$202,4,0)</f>
        <v>Acanthuridae</v>
      </c>
      <c r="L2268" s="38" t="str">
        <f>VLOOKUP(H2268,'Species List'!A$2:J$202,5,0)</f>
        <v>Herbivore</v>
      </c>
      <c r="M2268" s="60">
        <v>15</v>
      </c>
      <c r="N2268" s="60">
        <v>1</v>
      </c>
      <c r="O2268" s="60"/>
      <c r="P2268" s="44">
        <f>VLOOKUP(H2268,'Species List'!A$2:J$202,6,0)</f>
        <v>2.512E-2</v>
      </c>
      <c r="Q2268" s="44">
        <f>VLOOKUP(H2268,'Species List'!A$2:J$202,7,0)</f>
        <v>2.96</v>
      </c>
      <c r="R2268" s="44">
        <f>VLOOKUP(H2268,'Species List'!A$2:J$202,8,0)</f>
        <v>-2.8241999999999998</v>
      </c>
      <c r="S2268" s="44">
        <f>VLOOKUP(H2268,'Species List'!A$2:J$202,9,0)</f>
        <v>2.2637999999999998</v>
      </c>
      <c r="T2268" s="44">
        <f t="shared" si="248"/>
        <v>76.076366478829684</v>
      </c>
      <c r="U2268" s="88">
        <f t="shared" si="252"/>
        <v>126.48394196747614</v>
      </c>
      <c r="V2268" s="91">
        <f t="shared" si="253"/>
        <v>126.48394196747614</v>
      </c>
    </row>
    <row r="2269" spans="1:22" ht="16">
      <c r="A2269" s="35">
        <v>2019</v>
      </c>
      <c r="B2269" s="36">
        <v>43542</v>
      </c>
      <c r="C2269" s="12" t="s">
        <v>443</v>
      </c>
      <c r="D2269" s="12" t="s">
        <v>440</v>
      </c>
      <c r="E2269" s="12">
        <v>9</v>
      </c>
      <c r="F2269" s="37">
        <v>0.61527777777777803</v>
      </c>
      <c r="G2269" s="12">
        <v>30</v>
      </c>
      <c r="H2269" s="12" t="s">
        <v>277</v>
      </c>
      <c r="I2269" s="12" t="str">
        <f>VLOOKUP(H2269,'[1]Species List'!A$2:I$202,2,0)</f>
        <v>Queen Parrotfish</v>
      </c>
      <c r="J2269" s="38" t="str">
        <f>VLOOKUP(H2269,'Species List'!A$2:J$202,3,0)</f>
        <v>Scarus vetula</v>
      </c>
      <c r="K2269" s="12" t="str">
        <f>VLOOKUP(H2269,'[1]Species List'!A$2:I$202,4,0)</f>
        <v>Scaridae</v>
      </c>
      <c r="L2269" s="38" t="str">
        <f>VLOOKUP(H2269,'Species List'!A$2:J$202,5,0)</f>
        <v>Herbivore</v>
      </c>
      <c r="M2269" s="60">
        <v>10</v>
      </c>
      <c r="N2269" s="60">
        <v>7</v>
      </c>
      <c r="O2269" s="60" t="s">
        <v>375</v>
      </c>
      <c r="P2269" s="44">
        <f>VLOOKUP(H2269,'Species List'!A$2:J$202,6,0)</f>
        <v>1.38E-2</v>
      </c>
      <c r="Q2269" s="44">
        <f>VLOOKUP(H2269,'Species List'!A$2:J$202,7,0)</f>
        <v>3.03</v>
      </c>
      <c r="R2269" s="44">
        <f>VLOOKUP(H2269,'Species List'!A$2:J$202,8,0)</f>
        <v>-5.0162000000000004</v>
      </c>
      <c r="S2269" s="44">
        <f>VLOOKUP(H2269,'Species List'!A$2:J$202,9,0)</f>
        <v>3.1109</v>
      </c>
      <c r="T2269" s="44">
        <f t="shared" si="248"/>
        <v>14.786966412278975</v>
      </c>
      <c r="U2269" s="88">
        <f t="shared" si="252"/>
        <v>16.054618868009708</v>
      </c>
      <c r="V2269" s="91">
        <f t="shared" si="253"/>
        <v>112.38233207606795</v>
      </c>
    </row>
    <row r="2270" spans="1:22" ht="16">
      <c r="A2270" s="35">
        <v>2019</v>
      </c>
      <c r="B2270" s="36">
        <v>43542</v>
      </c>
      <c r="C2270" s="12" t="s">
        <v>443</v>
      </c>
      <c r="D2270" s="12" t="s">
        <v>440</v>
      </c>
      <c r="E2270" s="12">
        <v>9</v>
      </c>
      <c r="F2270" s="37">
        <v>0.61527777777777803</v>
      </c>
      <c r="G2270" s="12">
        <v>30</v>
      </c>
      <c r="H2270" s="12" t="s">
        <v>237</v>
      </c>
      <c r="I2270" s="12" t="str">
        <f>VLOOKUP(H2270,'[1]Species List'!A$2:I$202,2,0)</f>
        <v>Blue Tang</v>
      </c>
      <c r="J2270" s="38" t="str">
        <f>VLOOKUP(H2270,'Species List'!A$2:J$202,3,0)</f>
        <v>Acanthurus coeruleus</v>
      </c>
      <c r="K2270" s="12" t="str">
        <f>VLOOKUP(H2270,'[1]Species List'!A$2:I$202,4,0)</f>
        <v>Acanthuridae</v>
      </c>
      <c r="L2270" s="38" t="str">
        <f>VLOOKUP(H2270,'Species List'!A$2:J$202,5,0)</f>
        <v>Herbivore</v>
      </c>
      <c r="M2270" s="60">
        <v>13</v>
      </c>
      <c r="N2270" s="60">
        <v>6</v>
      </c>
      <c r="O2270" s="60"/>
      <c r="P2270" s="44">
        <f>VLOOKUP(H2270,'Species List'!A$2:J$202,6,0)</f>
        <v>2.512E-2</v>
      </c>
      <c r="Q2270" s="44">
        <f>VLOOKUP(H2270,'Species List'!A$2:J$202,7,0)</f>
        <v>2.96</v>
      </c>
      <c r="R2270" s="44">
        <f>VLOOKUP(H2270,'Species List'!A$2:J$202,8,0)</f>
        <v>-2.8241999999999998</v>
      </c>
      <c r="S2270" s="44">
        <f>VLOOKUP(H2270,'Species List'!A$2:J$202,9,0)</f>
        <v>2.2637999999999998</v>
      </c>
      <c r="T2270" s="44">
        <f t="shared" si="248"/>
        <v>49.807180515954464</v>
      </c>
      <c r="U2270" s="88">
        <f t="shared" si="252"/>
        <v>91.483961183754317</v>
      </c>
      <c r="V2270" s="91">
        <f t="shared" si="253"/>
        <v>548.90376710252588</v>
      </c>
    </row>
    <row r="2271" spans="1:22" ht="16">
      <c r="A2271" s="35">
        <v>2019</v>
      </c>
      <c r="B2271" s="36">
        <v>43542</v>
      </c>
      <c r="C2271" s="12" t="s">
        <v>443</v>
      </c>
      <c r="D2271" s="12" t="s">
        <v>440</v>
      </c>
      <c r="E2271" s="12">
        <v>9</v>
      </c>
      <c r="F2271" s="37">
        <v>0.61527777777777803</v>
      </c>
      <c r="G2271" s="12">
        <v>30</v>
      </c>
      <c r="H2271" s="12" t="s">
        <v>242</v>
      </c>
      <c r="I2271" s="12" t="str">
        <f>VLOOKUP(H2271,'[1]Species List'!A$2:I$202,2,0)</f>
        <v xml:space="preserve">Sharp-nose puffer </v>
      </c>
      <c r="J2271" s="38" t="str">
        <f>VLOOKUP(H2271,'Species List'!A$2:J$202,3,0)</f>
        <v>Canthigaster rostrata</v>
      </c>
      <c r="K2271" s="12" t="str">
        <f>VLOOKUP(H2271,'[1]Species List'!A$2:I$202,4,0)</f>
        <v>Tetraodontidae</v>
      </c>
      <c r="L2271" s="38" t="str">
        <f>VLOOKUP(H2271,'Species List'!A$2:J$202,5,0)</f>
        <v>Omnivore</v>
      </c>
      <c r="M2271" s="60">
        <v>4</v>
      </c>
      <c r="N2271" s="60">
        <v>7</v>
      </c>
      <c r="O2271" s="60"/>
      <c r="P2271" s="44">
        <f>VLOOKUP(H2271,'Species List'!A$2:J$202,6,0)</f>
        <v>2.239E-2</v>
      </c>
      <c r="Q2271" s="44">
        <f>VLOOKUP(H2271,'Species List'!A$2:J$202,7,0)</f>
        <v>2.96</v>
      </c>
      <c r="R2271" s="44" t="str">
        <f>VLOOKUP(H2271,'Species List'!A$2:J$202,8,0)</f>
        <v>NA</v>
      </c>
      <c r="S2271" s="44" t="str">
        <f>VLOOKUP(H2271,'Species List'!A$2:J$202,9,0)</f>
        <v>NA</v>
      </c>
      <c r="T2271" s="44">
        <f t="shared" si="248"/>
        <v>1.3556627654519102</v>
      </c>
      <c r="U2271" s="87" t="s">
        <v>450</v>
      </c>
      <c r="V2271" s="91">
        <f t="shared" ref="V2271:V2284" si="254">N2271*T2271</f>
        <v>9.4896393581633713</v>
      </c>
    </row>
    <row r="2272" spans="1:22" ht="16">
      <c r="A2272" s="35">
        <v>2019</v>
      </c>
      <c r="B2272" s="36">
        <v>43542</v>
      </c>
      <c r="C2272" s="12" t="s">
        <v>443</v>
      </c>
      <c r="D2272" s="12" t="s">
        <v>440</v>
      </c>
      <c r="E2272" s="12">
        <v>9</v>
      </c>
      <c r="F2272" s="37">
        <v>0.61527777777777803</v>
      </c>
      <c r="G2272" s="12">
        <v>30</v>
      </c>
      <c r="H2272" s="12" t="s">
        <v>282</v>
      </c>
      <c r="I2272" s="12" t="str">
        <f>VLOOKUP(H2272,'[1]Species List'!A$2:I$202,2,0)</f>
        <v>Rock Beauty</v>
      </c>
      <c r="J2272" s="38" t="str">
        <f>VLOOKUP(H2272,'Species List'!A$2:J$202,3,0)</f>
        <v>Holacanthus tricolour</v>
      </c>
      <c r="K2272" s="12" t="str">
        <f>VLOOKUP(H2272,'[1]Species List'!A$2:I$202,4,0)</f>
        <v>Pomacanthidae</v>
      </c>
      <c r="L2272" s="38" t="str">
        <f>VLOOKUP(H2272,'Species List'!A$2:J$202,5,0)</f>
        <v>Omnivore</v>
      </c>
      <c r="M2272" s="60">
        <v>5</v>
      </c>
      <c r="N2272" s="60">
        <v>1</v>
      </c>
      <c r="O2272" s="60"/>
      <c r="P2272" s="44">
        <f>VLOOKUP(H2272,'Species List'!A$2:J$202,6,0)</f>
        <v>3.388E-2</v>
      </c>
      <c r="Q2272" s="44">
        <f>VLOOKUP(H2272,'Species List'!A$2:J$202,7,0)</f>
        <v>2.91</v>
      </c>
      <c r="R2272" s="44" t="str">
        <f>VLOOKUP(H2272,'Species List'!A$2:J$202,8,0)</f>
        <v>NA</v>
      </c>
      <c r="S2272" s="44" t="str">
        <f>VLOOKUP(H2272,'Species List'!A$2:J$202,9,0)</f>
        <v>NA</v>
      </c>
      <c r="T2272" s="44">
        <f t="shared" si="248"/>
        <v>3.6639211118993762</v>
      </c>
      <c r="U2272" s="87" t="s">
        <v>450</v>
      </c>
      <c r="V2272" s="91">
        <f t="shared" si="254"/>
        <v>3.6639211118993762</v>
      </c>
    </row>
    <row r="2273" spans="1:22" ht="16">
      <c r="A2273" s="35">
        <v>2019</v>
      </c>
      <c r="B2273" s="36">
        <v>43542</v>
      </c>
      <c r="C2273" s="12" t="s">
        <v>443</v>
      </c>
      <c r="D2273" s="12" t="s">
        <v>440</v>
      </c>
      <c r="E2273" s="12">
        <v>9</v>
      </c>
      <c r="F2273" s="37">
        <v>0.61527777777777803</v>
      </c>
      <c r="G2273" s="12">
        <v>30</v>
      </c>
      <c r="H2273" s="12" t="s">
        <v>247</v>
      </c>
      <c r="I2273" s="12" t="str">
        <f>VLOOKUP(H2273,'[1]Species List'!A$2:I$202,2,0)</f>
        <v>Creole Wrasse</v>
      </c>
      <c r="J2273" s="38" t="str">
        <f>VLOOKUP(H2273,'Species List'!A$2:J$202,3,0)</f>
        <v>Clepticus parrae</v>
      </c>
      <c r="K2273" s="12" t="str">
        <f>VLOOKUP(H2273,'[1]Species List'!A$2:I$202,4,0)</f>
        <v>Labridae</v>
      </c>
      <c r="L2273" s="38" t="str">
        <f>VLOOKUP(H2273,'Species List'!A$2:J$202,5,0)</f>
        <v>Planktivore</v>
      </c>
      <c r="M2273" s="60">
        <v>20</v>
      </c>
      <c r="N2273" s="60">
        <v>1</v>
      </c>
      <c r="O2273" s="60"/>
      <c r="P2273" s="44">
        <f>VLOOKUP(H2273,'Species List'!A$2:J$202,6,0)</f>
        <v>9.5499999999999995E-3</v>
      </c>
      <c r="Q2273" s="44">
        <f>VLOOKUP(H2273,'Species List'!A$2:J$202,7,0)</f>
        <v>3.05</v>
      </c>
      <c r="R2273" s="44" t="str">
        <f>VLOOKUP(H2273,'Species List'!A$2:J$202,8,0)</f>
        <v>NA</v>
      </c>
      <c r="S2273" s="44" t="str">
        <f>VLOOKUP(H2273,'Species List'!A$2:J$202,9,0)</f>
        <v>NA</v>
      </c>
      <c r="T2273" s="44">
        <f t="shared" si="248"/>
        <v>88.745197112613667</v>
      </c>
      <c r="U2273" s="87" t="s">
        <v>450</v>
      </c>
      <c r="V2273" s="91">
        <f t="shared" si="254"/>
        <v>88.745197112613667</v>
      </c>
    </row>
    <row r="2274" spans="1:22" ht="16">
      <c r="A2274" s="35">
        <v>2019</v>
      </c>
      <c r="B2274" s="36">
        <v>43542</v>
      </c>
      <c r="C2274" s="12" t="s">
        <v>443</v>
      </c>
      <c r="D2274" s="12" t="s">
        <v>440</v>
      </c>
      <c r="E2274" s="12">
        <v>10</v>
      </c>
      <c r="F2274" s="37">
        <v>0.61527777777777803</v>
      </c>
      <c r="G2274" s="12">
        <v>30</v>
      </c>
      <c r="H2274" s="12" t="s">
        <v>236</v>
      </c>
      <c r="I2274" s="12" t="str">
        <f>VLOOKUP(H2274,'[1]Species List'!A$2:I$202,2,0)</f>
        <v>Blue Striped Grunt</v>
      </c>
      <c r="J2274" s="38" t="str">
        <f>VLOOKUP(H2274,'Species List'!A$2:J$202,3,0)</f>
        <v>Haemulon sciurus</v>
      </c>
      <c r="K2274" s="12" t="str">
        <f>VLOOKUP(H2274,'[1]Species List'!A$2:I$202,4,0)</f>
        <v>Haemulidae</v>
      </c>
      <c r="L2274" s="38" t="str">
        <f>VLOOKUP(H2274,'Species List'!A$2:J$202,5,0)</f>
        <v>Carnivore</v>
      </c>
      <c r="M2274" s="60">
        <v>23</v>
      </c>
      <c r="N2274" s="60">
        <v>1</v>
      </c>
      <c r="O2274" s="60"/>
      <c r="P2274" s="44">
        <f>VLOOKUP(H2274,'Species List'!A$2:J$202,6,0)</f>
        <v>1.549E-2</v>
      </c>
      <c r="Q2274" s="44">
        <f>VLOOKUP(H2274,'Species List'!A$2:J$202,7,0)</f>
        <v>2.98</v>
      </c>
      <c r="R2274" s="44" t="str">
        <f>VLOOKUP(H2274,'Species List'!A$2:J$202,8,0)</f>
        <v>NA</v>
      </c>
      <c r="S2274" s="44" t="str">
        <f>VLOOKUP(H2274,'Species List'!A$2:J$202,9,0)</f>
        <v>NA</v>
      </c>
      <c r="T2274" s="44">
        <f t="shared" si="248"/>
        <v>177.01104626715187</v>
      </c>
      <c r="U2274" s="87" t="s">
        <v>450</v>
      </c>
      <c r="V2274" s="91">
        <f t="shared" si="254"/>
        <v>177.01104626715187</v>
      </c>
    </row>
    <row r="2275" spans="1:22" ht="16">
      <c r="A2275" s="35">
        <v>2019</v>
      </c>
      <c r="B2275" s="36">
        <v>43542</v>
      </c>
      <c r="C2275" s="12" t="s">
        <v>443</v>
      </c>
      <c r="D2275" s="12" t="s">
        <v>440</v>
      </c>
      <c r="E2275" s="12">
        <v>10</v>
      </c>
      <c r="F2275" s="37">
        <v>0.61527777777777803</v>
      </c>
      <c r="G2275" s="12">
        <v>30</v>
      </c>
      <c r="H2275" s="12" t="s">
        <v>256</v>
      </c>
      <c r="I2275" s="12" t="str">
        <f>VLOOKUP(H2275,'[1]Species List'!A$2:I$202,2,0)</f>
        <v>Graysby</v>
      </c>
      <c r="J2275" s="38" t="str">
        <f>VLOOKUP(H2275,'Species List'!A$2:J$202,3,0)</f>
        <v>Cephalopholis cruentata</v>
      </c>
      <c r="K2275" s="12" t="str">
        <f>VLOOKUP(H2275,'[1]Species List'!A$2:I$202,4,0)</f>
        <v>Serranidae</v>
      </c>
      <c r="L2275" s="38" t="str">
        <f>VLOOKUP(H2275,'Species List'!A$2:J$202,5,0)</f>
        <v>Carnivore</v>
      </c>
      <c r="M2275" s="60">
        <v>15</v>
      </c>
      <c r="N2275" s="60">
        <v>1</v>
      </c>
      <c r="O2275" s="60"/>
      <c r="P2275" s="44">
        <f>VLOOKUP(H2275,'Species List'!A$2:J$202,6,0)</f>
        <v>1.1220000000000001E-2</v>
      </c>
      <c r="Q2275" s="44">
        <f>VLOOKUP(H2275,'Species List'!A$2:J$202,7,0)</f>
        <v>3.07</v>
      </c>
      <c r="R2275" s="44" t="str">
        <f>VLOOKUP(H2275,'Species List'!A$2:J$202,8,0)</f>
        <v>NA</v>
      </c>
      <c r="S2275" s="44" t="str">
        <f>VLOOKUP(H2275,'Species List'!A$2:J$202,9,0)</f>
        <v>NA</v>
      </c>
      <c r="T2275" s="44">
        <f t="shared" si="248"/>
        <v>45.771276260722111</v>
      </c>
      <c r="U2275" s="87" t="s">
        <v>450</v>
      </c>
      <c r="V2275" s="91">
        <f t="shared" si="254"/>
        <v>45.771276260722111</v>
      </c>
    </row>
    <row r="2276" spans="1:22" ht="16">
      <c r="A2276" s="35">
        <v>2019</v>
      </c>
      <c r="B2276" s="36">
        <v>43542</v>
      </c>
      <c r="C2276" s="12" t="s">
        <v>443</v>
      </c>
      <c r="D2276" s="12" t="s">
        <v>440</v>
      </c>
      <c r="E2276" s="12">
        <v>10</v>
      </c>
      <c r="F2276" s="37">
        <v>0.61527777777777803</v>
      </c>
      <c r="G2276" s="12">
        <v>30</v>
      </c>
      <c r="H2276" s="12" t="s">
        <v>286</v>
      </c>
      <c r="I2276" s="12" t="str">
        <f>VLOOKUP(H2276,'[1]Species List'!A$2:I$202,2,0)</f>
        <v>Schoolmaster snapper</v>
      </c>
      <c r="J2276" s="38" t="str">
        <f>VLOOKUP(H2276,'Species List'!A$2:J$202,3,0)</f>
        <v>Lutjanus apodus</v>
      </c>
      <c r="K2276" s="12" t="str">
        <f>VLOOKUP(H2276,'[1]Species List'!A$2:I$202,4,0)</f>
        <v>Lutjanidae</v>
      </c>
      <c r="L2276" s="38" t="str">
        <f>VLOOKUP(H2276,'Species List'!A$2:J$202,5,0)</f>
        <v>Carnivore</v>
      </c>
      <c r="M2276" s="60">
        <v>40</v>
      </c>
      <c r="N2276" s="60">
        <v>1</v>
      </c>
      <c r="O2276" s="60"/>
      <c r="P2276" s="44">
        <f>VLOOKUP(H2276,'Species List'!A$2:J$202,6,0)</f>
        <v>1.413E-2</v>
      </c>
      <c r="Q2276" s="44">
        <f>VLOOKUP(H2276,'Species List'!A$2:J$202,7,0)</f>
        <v>2.98</v>
      </c>
      <c r="R2276" s="44" t="str">
        <f>VLOOKUP(H2276,'Species List'!A$2:J$202,8,0)</f>
        <v>NA</v>
      </c>
      <c r="S2276" s="44" t="str">
        <f>VLOOKUP(H2276,'Species List'!A$2:J$202,9,0)</f>
        <v>NA</v>
      </c>
      <c r="T2276" s="44">
        <f t="shared" si="248"/>
        <v>840.00319128069634</v>
      </c>
      <c r="U2276" s="87" t="s">
        <v>450</v>
      </c>
      <c r="V2276" s="91">
        <f t="shared" si="254"/>
        <v>840.00319128069634</v>
      </c>
    </row>
    <row r="2277" spans="1:22" ht="16">
      <c r="A2277" s="35">
        <v>2019</v>
      </c>
      <c r="B2277" s="36">
        <v>43542</v>
      </c>
      <c r="C2277" s="12" t="s">
        <v>443</v>
      </c>
      <c r="D2277" s="12" t="s">
        <v>440</v>
      </c>
      <c r="E2277" s="12">
        <v>10</v>
      </c>
      <c r="F2277" s="37">
        <v>0.61527777777777803</v>
      </c>
      <c r="G2277" s="12">
        <v>30</v>
      </c>
      <c r="H2277" s="12" t="s">
        <v>251</v>
      </c>
      <c r="I2277" s="12" t="str">
        <f>VLOOKUP(H2277,'[1]Species List'!A$2:I$202,2,0)</f>
        <v>Foureye Butterflyfish</v>
      </c>
      <c r="J2277" s="38" t="str">
        <f>VLOOKUP(H2277,'Species List'!A$2:J$202,3,0)</f>
        <v>Chaetodon capistratus</v>
      </c>
      <c r="K2277" s="12" t="str">
        <f>VLOOKUP(H2277,'[1]Species List'!A$2:I$202,4,0)</f>
        <v>Chaetodontidae</v>
      </c>
      <c r="L2277" s="38" t="str">
        <f>VLOOKUP(H2277,'Species List'!A$2:J$202,5,0)</f>
        <v>Carnivore</v>
      </c>
      <c r="M2277" s="60">
        <v>10</v>
      </c>
      <c r="N2277" s="60">
        <v>2</v>
      </c>
      <c r="O2277" s="60"/>
      <c r="P2277" s="44">
        <f>VLOOKUP(H2277,'Species List'!A$2:J$202,6,0)</f>
        <v>2.512E-2</v>
      </c>
      <c r="Q2277" s="44">
        <f>VLOOKUP(H2277,'Species List'!A$2:J$202,7,0)</f>
        <v>3.1</v>
      </c>
      <c r="R2277" s="44" t="str">
        <f>VLOOKUP(H2277,'Species List'!A$2:J$202,8,0)</f>
        <v>NA</v>
      </c>
      <c r="S2277" s="44" t="str">
        <f>VLOOKUP(H2277,'Species List'!A$2:J$202,9,0)</f>
        <v>NA</v>
      </c>
      <c r="T2277" s="44">
        <f t="shared" si="248"/>
        <v>31.624206344269499</v>
      </c>
      <c r="U2277" s="87" t="s">
        <v>450</v>
      </c>
      <c r="V2277" s="91">
        <f t="shared" si="254"/>
        <v>63.248412688538998</v>
      </c>
    </row>
    <row r="2278" spans="1:22" ht="16">
      <c r="A2278" s="35">
        <v>2019</v>
      </c>
      <c r="B2278" s="36">
        <v>43542</v>
      </c>
      <c r="C2278" s="12" t="s">
        <v>443</v>
      </c>
      <c r="D2278" s="12" t="s">
        <v>440</v>
      </c>
      <c r="E2278" s="12">
        <v>10</v>
      </c>
      <c r="F2278" s="37">
        <v>0.61527777777777803</v>
      </c>
      <c r="G2278" s="12">
        <v>30</v>
      </c>
      <c r="H2278" s="12" t="s">
        <v>348</v>
      </c>
      <c r="I2278" s="12" t="str">
        <f>VLOOKUP(H2278,'[1]Species List'!A$2:I$202,2,0)</f>
        <v>Atlantic trumpetfish</v>
      </c>
      <c r="J2278" s="38" t="str">
        <f>VLOOKUP(H2278,'Species List'!A$2:J$202,3,0)</f>
        <v>Aulostomus maculatus</v>
      </c>
      <c r="K2278" s="12" t="str">
        <f>VLOOKUP(H2278,'[1]Species List'!A$2:I$202,4,0)</f>
        <v>Aulostomidae</v>
      </c>
      <c r="L2278" s="38" t="str">
        <f>VLOOKUP(H2278,'Species List'!A$2:J$202,5,0)</f>
        <v>Carnivore</v>
      </c>
      <c r="M2278" s="60">
        <v>30</v>
      </c>
      <c r="N2278" s="60">
        <v>1</v>
      </c>
      <c r="O2278" s="60"/>
      <c r="P2278" s="44">
        <f>VLOOKUP(H2278,'Species List'!A$2:J$202,6,0)</f>
        <v>1E-4</v>
      </c>
      <c r="Q2278" s="44">
        <f>VLOOKUP(H2278,'Species List'!A$2:J$202,7,0)</f>
        <v>3.5539999999999998</v>
      </c>
      <c r="R2278" s="44" t="str">
        <f>VLOOKUP(H2278,'Species List'!A$2:J$202,8,0)</f>
        <v>NA</v>
      </c>
      <c r="S2278" s="44" t="str">
        <f>VLOOKUP(H2278,'Species List'!A$2:J$202,9,0)</f>
        <v>NA</v>
      </c>
      <c r="T2278" s="44">
        <f t="shared" si="248"/>
        <v>17.770061844764207</v>
      </c>
      <c r="U2278" s="87" t="s">
        <v>450</v>
      </c>
      <c r="V2278" s="91">
        <f t="shared" si="254"/>
        <v>17.770061844764207</v>
      </c>
    </row>
    <row r="2279" spans="1:22" ht="16">
      <c r="A2279" s="35">
        <v>2019</v>
      </c>
      <c r="B2279" s="36">
        <v>43542</v>
      </c>
      <c r="C2279" s="12" t="s">
        <v>443</v>
      </c>
      <c r="D2279" s="12" t="s">
        <v>440</v>
      </c>
      <c r="E2279" s="12">
        <v>10</v>
      </c>
      <c r="F2279" s="37">
        <v>0.61527777777777803</v>
      </c>
      <c r="G2279" s="12">
        <v>30</v>
      </c>
      <c r="H2279" s="12" t="s">
        <v>373</v>
      </c>
      <c r="I2279" s="12" t="str">
        <f>VLOOKUP(H2279,'[1]Species List'!A$2:I$202,2,0)</f>
        <v>Goatfish</v>
      </c>
      <c r="J2279" s="38" t="str">
        <f>VLOOKUP(H2279,'Species List'!A$2:J$202,3,0)</f>
        <v>Mulloidichthys martinicus</v>
      </c>
      <c r="K2279" s="12" t="str">
        <f>VLOOKUP(H2279,'[1]Species List'!A$2:I$202,4,0)</f>
        <v>Mullidae</v>
      </c>
      <c r="L2279" s="38" t="str">
        <f>VLOOKUP(H2279,'Species List'!A$2:J$202,5,0)</f>
        <v>Carnivore</v>
      </c>
      <c r="M2279" s="60">
        <v>15</v>
      </c>
      <c r="N2279" s="60">
        <v>3</v>
      </c>
      <c r="O2279" s="60"/>
      <c r="P2279" s="44">
        <f>VLOOKUP(H2279,'Species List'!A$2:J$202,6,0)</f>
        <v>9.7699999999999992E-3</v>
      </c>
      <c r="Q2279" s="44">
        <f>VLOOKUP(H2279,'Species List'!A$2:J$202,7,0)</f>
        <v>3.12</v>
      </c>
      <c r="R2279" s="44" t="str">
        <f>VLOOKUP(H2279,'Species List'!A$2:J$202,8,0)</f>
        <v>NA</v>
      </c>
      <c r="S2279" s="44" t="str">
        <f>VLOOKUP(H2279,'Species List'!A$2:J$202,9,0)</f>
        <v>NA</v>
      </c>
      <c r="T2279" s="44">
        <f t="shared" si="248"/>
        <v>45.635129993427114</v>
      </c>
      <c r="U2279" s="87" t="s">
        <v>450</v>
      </c>
      <c r="V2279" s="91">
        <f t="shared" si="254"/>
        <v>136.90538998028134</v>
      </c>
    </row>
    <row r="2280" spans="1:22" ht="16">
      <c r="A2280" s="35">
        <v>2019</v>
      </c>
      <c r="B2280" s="36">
        <v>43542</v>
      </c>
      <c r="C2280" s="12" t="s">
        <v>443</v>
      </c>
      <c r="D2280" s="12" t="s">
        <v>440</v>
      </c>
      <c r="E2280" s="12">
        <v>10</v>
      </c>
      <c r="F2280" s="37">
        <v>0.61527777777777803</v>
      </c>
      <c r="G2280" s="12">
        <v>30</v>
      </c>
      <c r="H2280" s="12" t="s">
        <v>310</v>
      </c>
      <c r="I2280" s="12" t="str">
        <f>VLOOKUP(H2280,'[1]Species List'!A$2:I$202,2,0)</f>
        <v>Yellowhead Wrasse</v>
      </c>
      <c r="J2280" s="38" t="str">
        <f>VLOOKUP(H2280,'Species List'!A$2:J$202,3,0)</f>
        <v>Halichoeres garnoti</v>
      </c>
      <c r="K2280" s="12" t="str">
        <f>VLOOKUP(H2280,'[1]Species List'!A$2:I$202,4,0)</f>
        <v>Labridae</v>
      </c>
      <c r="L2280" s="38" t="str">
        <f>VLOOKUP(H2280,'Species List'!A$2:J$202,5,0)</f>
        <v>Carnivore</v>
      </c>
      <c r="M2280" s="60">
        <v>10</v>
      </c>
      <c r="N2280" s="60">
        <v>3</v>
      </c>
      <c r="O2280" s="60"/>
      <c r="P2280" s="44">
        <f>VLOOKUP(H2280,'Species List'!A$2:J$202,6,0)</f>
        <v>0.01</v>
      </c>
      <c r="Q2280" s="44">
        <f>VLOOKUP(H2280,'Species List'!A$2:J$202,7,0)</f>
        <v>3.13</v>
      </c>
      <c r="R2280" s="44" t="str">
        <f>VLOOKUP(H2280,'Species List'!A$2:J$202,8,0)</f>
        <v>NA</v>
      </c>
      <c r="S2280" s="44" t="str">
        <f>VLOOKUP(H2280,'Species List'!A$2:J$202,9,0)</f>
        <v>NA</v>
      </c>
      <c r="T2280" s="44">
        <f t="shared" si="248"/>
        <v>13.48962882591654</v>
      </c>
      <c r="U2280" s="87" t="s">
        <v>450</v>
      </c>
      <c r="V2280" s="91">
        <f t="shared" si="254"/>
        <v>40.468886477749621</v>
      </c>
    </row>
    <row r="2281" spans="1:22" ht="16">
      <c r="A2281" s="35">
        <v>2019</v>
      </c>
      <c r="B2281" s="36">
        <v>43542</v>
      </c>
      <c r="C2281" s="12" t="s">
        <v>443</v>
      </c>
      <c r="D2281" s="12" t="s">
        <v>440</v>
      </c>
      <c r="E2281" s="12">
        <v>10</v>
      </c>
      <c r="F2281" s="37">
        <v>0.61527777777777803</v>
      </c>
      <c r="G2281" s="12">
        <v>30</v>
      </c>
      <c r="H2281" s="12" t="s">
        <v>253</v>
      </c>
      <c r="I2281" s="12" t="str">
        <f>VLOOKUP(H2281,'[1]Species List'!A$2:I$202,2,0)</f>
        <v>French Grunt</v>
      </c>
      <c r="J2281" s="38" t="str">
        <f>VLOOKUP(H2281,'Species List'!A$2:J$202,3,0)</f>
        <v>Haemulon flavolineatum</v>
      </c>
      <c r="K2281" s="12" t="str">
        <f>VLOOKUP(H2281,'[1]Species List'!A$2:I$202,4,0)</f>
        <v>Haemulidae</v>
      </c>
      <c r="L2281" s="38" t="str">
        <f>VLOOKUP(H2281,'Species List'!A$2:J$202,5,0)</f>
        <v>Carnivore</v>
      </c>
      <c r="M2281" s="60">
        <v>20</v>
      </c>
      <c r="N2281" s="60">
        <v>1</v>
      </c>
      <c r="O2281" s="60"/>
      <c r="P2281" s="44">
        <f>VLOOKUP(H2281,'Species List'!A$2:J$202,6,0)</f>
        <v>1.349E-2</v>
      </c>
      <c r="Q2281" s="44">
        <f>VLOOKUP(H2281,'Species List'!A$2:J$202,7,0)</f>
        <v>3</v>
      </c>
      <c r="R2281" s="44" t="str">
        <f>VLOOKUP(H2281,'Species List'!A$2:J$202,8,0)</f>
        <v>NA</v>
      </c>
      <c r="S2281" s="44" t="str">
        <f>VLOOKUP(H2281,'Species List'!A$2:J$202,9,0)</f>
        <v>NA</v>
      </c>
      <c r="T2281" s="44">
        <f t="shared" si="248"/>
        <v>107.92</v>
      </c>
      <c r="U2281" s="87" t="s">
        <v>450</v>
      </c>
      <c r="V2281" s="91">
        <f t="shared" si="254"/>
        <v>107.92</v>
      </c>
    </row>
    <row r="2282" spans="1:22" ht="16">
      <c r="A2282" s="35">
        <v>2019</v>
      </c>
      <c r="B2282" s="36">
        <v>43542</v>
      </c>
      <c r="C2282" s="12" t="s">
        <v>443</v>
      </c>
      <c r="D2282" s="12" t="s">
        <v>440</v>
      </c>
      <c r="E2282" s="12">
        <v>10</v>
      </c>
      <c r="F2282" s="37">
        <v>0.61527777777777803</v>
      </c>
      <c r="G2282" s="12">
        <v>30</v>
      </c>
      <c r="H2282" s="12" t="s">
        <v>251</v>
      </c>
      <c r="I2282" s="12" t="str">
        <f>VLOOKUP(H2282,'[1]Species List'!A$2:I$202,2,0)</f>
        <v>Foureye Butterflyfish</v>
      </c>
      <c r="J2282" s="38" t="str">
        <f>VLOOKUP(H2282,'Species List'!A$2:J$202,3,0)</f>
        <v>Chaetodon capistratus</v>
      </c>
      <c r="K2282" s="12" t="str">
        <f>VLOOKUP(H2282,'[1]Species List'!A$2:I$202,4,0)</f>
        <v>Chaetodontidae</v>
      </c>
      <c r="L2282" s="38" t="str">
        <f>VLOOKUP(H2282,'Species List'!A$2:J$202,5,0)</f>
        <v>Carnivore</v>
      </c>
      <c r="M2282" s="60">
        <v>7</v>
      </c>
      <c r="N2282" s="60">
        <v>1</v>
      </c>
      <c r="O2282" s="60"/>
      <c r="P2282" s="44">
        <f>VLOOKUP(H2282,'Species List'!A$2:J$202,6,0)</f>
        <v>2.512E-2</v>
      </c>
      <c r="Q2282" s="44">
        <f>VLOOKUP(H2282,'Species List'!A$2:J$202,7,0)</f>
        <v>3.1</v>
      </c>
      <c r="R2282" s="44" t="str">
        <f>VLOOKUP(H2282,'Species List'!A$2:J$202,8,0)</f>
        <v>NA</v>
      </c>
      <c r="S2282" s="44" t="str">
        <f>VLOOKUP(H2282,'Species List'!A$2:J$202,9,0)</f>
        <v>NA</v>
      </c>
      <c r="T2282" s="44">
        <f t="shared" si="248"/>
        <v>10.467032173687647</v>
      </c>
      <c r="U2282" s="87" t="s">
        <v>450</v>
      </c>
      <c r="V2282" s="91">
        <f t="shared" si="254"/>
        <v>10.467032173687647</v>
      </c>
    </row>
    <row r="2283" spans="1:22" ht="16">
      <c r="A2283" s="35">
        <v>2019</v>
      </c>
      <c r="B2283" s="36">
        <v>43542</v>
      </c>
      <c r="C2283" s="12" t="s">
        <v>443</v>
      </c>
      <c r="D2283" s="12" t="s">
        <v>440</v>
      </c>
      <c r="E2283" s="12">
        <v>10</v>
      </c>
      <c r="F2283" s="37">
        <v>0.61527777777777803</v>
      </c>
      <c r="G2283" s="12">
        <v>30</v>
      </c>
      <c r="H2283" s="12" t="s">
        <v>272</v>
      </c>
      <c r="I2283" s="12" t="str">
        <f>VLOOKUP(H2283,'[1]Species List'!A$2:I$202,2,0)</f>
        <v>Peacock Flounder</v>
      </c>
      <c r="J2283" s="38" t="str">
        <f>VLOOKUP(H2283,'Species List'!A$2:J$202,3,0)</f>
        <v>Bothus lunatus</v>
      </c>
      <c r="K2283" s="12" t="str">
        <f>VLOOKUP(H2283,'[1]Species List'!A$2:I$202,4,0)</f>
        <v>Bothidae</v>
      </c>
      <c r="L2283" s="38" t="str">
        <f>VLOOKUP(H2283,'Species List'!A$2:J$202,5,0)</f>
        <v>Carnivore</v>
      </c>
      <c r="M2283" s="60">
        <v>20</v>
      </c>
      <c r="N2283" s="60">
        <v>1</v>
      </c>
      <c r="O2283" s="60"/>
      <c r="P2283" s="44">
        <f>VLOOKUP(H2283,'Species List'!A$2:J$202,6,0)</f>
        <v>1.047E-2</v>
      </c>
      <c r="Q2283" s="44">
        <f>VLOOKUP(H2283,'Species List'!A$2:J$202,7,0)</f>
        <v>3.05</v>
      </c>
      <c r="R2283" s="44" t="str">
        <f>VLOOKUP(H2283,'Species List'!A$2:J$202,8,0)</f>
        <v>NA</v>
      </c>
      <c r="S2283" s="44" t="str">
        <f>VLOOKUP(H2283,'Species List'!A$2:J$202,9,0)</f>
        <v>NA</v>
      </c>
      <c r="T2283" s="44">
        <f t="shared" si="248"/>
        <v>97.294472645975404</v>
      </c>
      <c r="U2283" s="87" t="s">
        <v>450</v>
      </c>
      <c r="V2283" s="91">
        <f t="shared" si="254"/>
        <v>97.294472645975404</v>
      </c>
    </row>
    <row r="2284" spans="1:22" ht="16">
      <c r="A2284" s="35">
        <v>2019</v>
      </c>
      <c r="B2284" s="36">
        <v>43542</v>
      </c>
      <c r="C2284" s="12" t="s">
        <v>443</v>
      </c>
      <c r="D2284" s="12" t="s">
        <v>440</v>
      </c>
      <c r="E2284" s="12">
        <v>10</v>
      </c>
      <c r="F2284" s="37">
        <v>0.61527777777777803</v>
      </c>
      <c r="G2284" s="12">
        <v>30</v>
      </c>
      <c r="H2284" s="12" t="s">
        <v>251</v>
      </c>
      <c r="I2284" s="12" t="str">
        <f>VLOOKUP(H2284,'[1]Species List'!A$2:I$202,2,0)</f>
        <v>Foureye Butterflyfish</v>
      </c>
      <c r="J2284" s="38" t="str">
        <f>VLOOKUP(H2284,'Species List'!A$2:J$202,3,0)</f>
        <v>Chaetodon capistratus</v>
      </c>
      <c r="K2284" s="12" t="str">
        <f>VLOOKUP(H2284,'[1]Species List'!A$2:I$202,4,0)</f>
        <v>Chaetodontidae</v>
      </c>
      <c r="L2284" s="38" t="str">
        <f>VLOOKUP(H2284,'Species List'!A$2:J$202,5,0)</f>
        <v>Carnivore</v>
      </c>
      <c r="M2284" s="60">
        <v>10</v>
      </c>
      <c r="N2284" s="60">
        <v>2</v>
      </c>
      <c r="O2284" s="60"/>
      <c r="P2284" s="44">
        <f>VLOOKUP(H2284,'Species List'!A$2:J$202,6,0)</f>
        <v>2.512E-2</v>
      </c>
      <c r="Q2284" s="44">
        <f>VLOOKUP(H2284,'Species List'!A$2:J$202,7,0)</f>
        <v>3.1</v>
      </c>
      <c r="R2284" s="44" t="str">
        <f>VLOOKUP(H2284,'Species List'!A$2:J$202,8,0)</f>
        <v>NA</v>
      </c>
      <c r="S2284" s="44" t="str">
        <f>VLOOKUP(H2284,'Species List'!A$2:J$202,9,0)</f>
        <v>NA</v>
      </c>
      <c r="T2284" s="44">
        <f t="shared" si="248"/>
        <v>31.624206344269499</v>
      </c>
      <c r="U2284" s="87" t="s">
        <v>450</v>
      </c>
      <c r="V2284" s="91">
        <f t="shared" si="254"/>
        <v>63.248412688538998</v>
      </c>
    </row>
    <row r="2285" spans="1:22" ht="16">
      <c r="A2285" s="35">
        <v>2019</v>
      </c>
      <c r="B2285" s="36">
        <v>43542</v>
      </c>
      <c r="C2285" s="12" t="s">
        <v>443</v>
      </c>
      <c r="D2285" s="12" t="s">
        <v>440</v>
      </c>
      <c r="E2285" s="12">
        <v>10</v>
      </c>
      <c r="F2285" s="37">
        <v>0.61527777777777803</v>
      </c>
      <c r="G2285" s="12">
        <v>30</v>
      </c>
      <c r="H2285" s="12" t="s">
        <v>277</v>
      </c>
      <c r="I2285" s="12" t="str">
        <f>VLOOKUP(H2285,'[1]Species List'!A$2:I$202,2,0)</f>
        <v>Queen Parrotfish</v>
      </c>
      <c r="J2285" s="38" t="str">
        <f>VLOOKUP(H2285,'Species List'!A$2:J$202,3,0)</f>
        <v>Scarus vetula</v>
      </c>
      <c r="K2285" s="12" t="str">
        <f>VLOOKUP(H2285,'[1]Species List'!A$2:I$202,4,0)</f>
        <v>Scaridae</v>
      </c>
      <c r="L2285" s="38" t="str">
        <f>VLOOKUP(H2285,'Species List'!A$2:J$202,5,0)</f>
        <v>Herbivore</v>
      </c>
      <c r="M2285" s="60">
        <v>25</v>
      </c>
      <c r="N2285" s="60">
        <v>1</v>
      </c>
      <c r="O2285" s="60" t="s">
        <v>368</v>
      </c>
      <c r="P2285" s="44">
        <f>VLOOKUP(H2285,'Species List'!A$2:J$202,6,0)</f>
        <v>1.38E-2</v>
      </c>
      <c r="Q2285" s="44">
        <f>VLOOKUP(H2285,'Species List'!A$2:J$202,7,0)</f>
        <v>3.03</v>
      </c>
      <c r="R2285" s="44">
        <f>VLOOKUP(H2285,'Species List'!A$2:J$202,8,0)</f>
        <v>-5.0162000000000004</v>
      </c>
      <c r="S2285" s="44">
        <f>VLOOKUP(H2285,'Species List'!A$2:J$202,9,0)</f>
        <v>3.1109</v>
      </c>
      <c r="T2285" s="44">
        <f t="shared" si="248"/>
        <v>237.48561721155306</v>
      </c>
      <c r="U2285" s="88">
        <f>10^(R2285+(S2285*LOG(M2285*10)))</f>
        <v>277.684458006971</v>
      </c>
      <c r="V2285" s="91">
        <f>N2285*U2285</f>
        <v>277.684458006971</v>
      </c>
    </row>
    <row r="2286" spans="1:22" ht="16">
      <c r="A2286" s="35">
        <v>2019</v>
      </c>
      <c r="B2286" s="36">
        <v>43542</v>
      </c>
      <c r="C2286" s="12" t="s">
        <v>443</v>
      </c>
      <c r="D2286" s="12" t="s">
        <v>440</v>
      </c>
      <c r="E2286" s="12">
        <v>10</v>
      </c>
      <c r="F2286" s="37">
        <v>0.61527777777777803</v>
      </c>
      <c r="G2286" s="12">
        <v>30</v>
      </c>
      <c r="H2286" s="12" t="s">
        <v>237</v>
      </c>
      <c r="I2286" s="12" t="str">
        <f>VLOOKUP(H2286,'[1]Species List'!A$2:I$202,2,0)</f>
        <v>Blue Tang</v>
      </c>
      <c r="J2286" s="38" t="str">
        <f>VLOOKUP(H2286,'Species List'!A$2:J$202,3,0)</f>
        <v>Acanthurus coeruleus</v>
      </c>
      <c r="K2286" s="12" t="str">
        <f>VLOOKUP(H2286,'[1]Species List'!A$2:I$202,4,0)</f>
        <v>Acanthuridae</v>
      </c>
      <c r="L2286" s="38" t="str">
        <f>VLOOKUP(H2286,'Species List'!A$2:J$202,5,0)</f>
        <v>Herbivore</v>
      </c>
      <c r="M2286" s="60">
        <v>15</v>
      </c>
      <c r="N2286" s="60">
        <v>3</v>
      </c>
      <c r="O2286" s="60"/>
      <c r="P2286" s="44">
        <f>VLOOKUP(H2286,'Species List'!A$2:J$202,6,0)</f>
        <v>2.512E-2</v>
      </c>
      <c r="Q2286" s="44">
        <f>VLOOKUP(H2286,'Species List'!A$2:J$202,7,0)</f>
        <v>2.96</v>
      </c>
      <c r="R2286" s="44">
        <f>VLOOKUP(H2286,'Species List'!A$2:J$202,8,0)</f>
        <v>-2.8241999999999998</v>
      </c>
      <c r="S2286" s="44">
        <f>VLOOKUP(H2286,'Species List'!A$2:J$202,9,0)</f>
        <v>2.2637999999999998</v>
      </c>
      <c r="T2286" s="44">
        <f t="shared" si="248"/>
        <v>76.076366478829684</v>
      </c>
      <c r="U2286" s="88">
        <f>10^(R2286+(S2286*LOG(M2286*10)))</f>
        <v>126.48394196747614</v>
      </c>
      <c r="V2286" s="91">
        <f>N2286*U2286</f>
        <v>379.45182590242842</v>
      </c>
    </row>
    <row r="2287" spans="1:22" ht="16">
      <c r="A2287" s="35">
        <v>2019</v>
      </c>
      <c r="B2287" s="36">
        <v>43542</v>
      </c>
      <c r="C2287" s="12" t="s">
        <v>443</v>
      </c>
      <c r="D2287" s="12" t="s">
        <v>440</v>
      </c>
      <c r="E2287" s="12">
        <v>10</v>
      </c>
      <c r="F2287" s="37">
        <v>0.61527777777777803</v>
      </c>
      <c r="G2287" s="12">
        <v>30</v>
      </c>
      <c r="H2287" s="12" t="s">
        <v>302</v>
      </c>
      <c r="I2287" s="12" t="str">
        <f>VLOOKUP(H2287,'[1]Species List'!A$2:I$202,2,0)</f>
        <v>Stoplight Parrotfish</v>
      </c>
      <c r="J2287" s="38" t="str">
        <f>VLOOKUP(H2287,'Species List'!A$2:J$202,3,0)</f>
        <v>Sparisoma viride</v>
      </c>
      <c r="K2287" s="12" t="str">
        <f>VLOOKUP(H2287,'[1]Species List'!A$2:I$202,4,0)</f>
        <v>Scaridae</v>
      </c>
      <c r="L2287" s="38" t="str">
        <f>VLOOKUP(H2287,'Species List'!A$2:J$202,5,0)</f>
        <v>Herbivore</v>
      </c>
      <c r="M2287" s="60">
        <v>30</v>
      </c>
      <c r="N2287" s="60">
        <v>1</v>
      </c>
      <c r="O2287" s="60" t="s">
        <v>369</v>
      </c>
      <c r="P2287" s="44">
        <f>VLOOKUP(H2287,'Species List'!A$2:J$202,6,0)</f>
        <v>1.38E-2</v>
      </c>
      <c r="Q2287" s="44">
        <f>VLOOKUP(H2287,'Species List'!A$2:J$202,7,0)</f>
        <v>3.04</v>
      </c>
      <c r="R2287" s="44">
        <f>VLOOKUP(H2287,'Species List'!A$2:J$202,8,0)</f>
        <v>-4.4317000000000002</v>
      </c>
      <c r="S2287" s="44">
        <f>VLOOKUP(H2287,'Species List'!A$2:J$202,9,0)</f>
        <v>2.9051</v>
      </c>
      <c r="T2287" s="44">
        <f t="shared" si="248"/>
        <v>426.90151962585236</v>
      </c>
      <c r="U2287" s="88">
        <f>10^(R2287+(S2287*LOG(M2287*10)))</f>
        <v>581.54718397712224</v>
      </c>
      <c r="V2287" s="91">
        <f>N2287*U2287</f>
        <v>581.54718397712224</v>
      </c>
    </row>
    <row r="2288" spans="1:22" ht="16">
      <c r="A2288" s="35">
        <v>2019</v>
      </c>
      <c r="B2288" s="36">
        <v>43542</v>
      </c>
      <c r="C2288" s="12" t="s">
        <v>443</v>
      </c>
      <c r="D2288" s="12" t="s">
        <v>440</v>
      </c>
      <c r="E2288" s="12">
        <v>10</v>
      </c>
      <c r="F2288" s="37">
        <v>0.61527777777777803</v>
      </c>
      <c r="G2288" s="12">
        <v>30</v>
      </c>
      <c r="H2288" s="12" t="s">
        <v>274</v>
      </c>
      <c r="I2288" s="12" t="str">
        <f>VLOOKUP(H2288,'[1]Species List'!A$2:I$202,2,0)</f>
        <v>Princess Parrotfish</v>
      </c>
      <c r="J2288" s="38" t="str">
        <f>VLOOKUP(H2288,'Species List'!A$2:J$202,3,0)</f>
        <v>Scarus taeniopterus</v>
      </c>
      <c r="K2288" s="12" t="str">
        <f>VLOOKUP(H2288,'[1]Species List'!A$2:I$202,4,0)</f>
        <v>Scaridae</v>
      </c>
      <c r="L2288" s="38" t="str">
        <f>VLOOKUP(H2288,'Species List'!A$2:J$202,5,0)</f>
        <v>Herbivore</v>
      </c>
      <c r="M2288" s="60">
        <v>13</v>
      </c>
      <c r="N2288" s="60">
        <v>7</v>
      </c>
      <c r="O2288" s="60"/>
      <c r="P2288" s="44">
        <f>VLOOKUP(H2288,'Species List'!A$2:J$202,6,0)</f>
        <v>3.3500000000000002E-2</v>
      </c>
      <c r="Q2288" s="44">
        <f>VLOOKUP(H2288,'Species List'!A$2:J$202,7,0)</f>
        <v>2.7086000000000001</v>
      </c>
      <c r="R2288" s="44">
        <f>VLOOKUP(H2288,'Species List'!A$2:J$202,8,0)</f>
        <v>-3.2256999999999998</v>
      </c>
      <c r="S2288" s="44">
        <f>VLOOKUP(H2288,'Species List'!A$2:J$202,9,0)</f>
        <v>2.3852000000000002</v>
      </c>
      <c r="T2288" s="44">
        <f t="shared" si="248"/>
        <v>34.855536441080481</v>
      </c>
      <c r="U2288" s="88">
        <f>10^(R2288+(S2288*LOG(M2288*10)))</f>
        <v>65.535660968650873</v>
      </c>
      <c r="V2288" s="91">
        <f>N2288*U2288</f>
        <v>458.74962678055613</v>
      </c>
    </row>
    <row r="2289" spans="1:22" ht="16">
      <c r="A2289" s="35">
        <v>2019</v>
      </c>
      <c r="B2289" s="36">
        <v>43542</v>
      </c>
      <c r="C2289" s="12" t="s">
        <v>443</v>
      </c>
      <c r="D2289" s="12" t="s">
        <v>440</v>
      </c>
      <c r="E2289" s="12">
        <v>10</v>
      </c>
      <c r="F2289" s="37">
        <v>0.61527777777777803</v>
      </c>
      <c r="G2289" s="12">
        <v>30</v>
      </c>
      <c r="H2289" s="12" t="s">
        <v>282</v>
      </c>
      <c r="I2289" s="12" t="str">
        <f>VLOOKUP(H2289,'[1]Species List'!A$2:I$202,2,0)</f>
        <v>Rock Beauty</v>
      </c>
      <c r="J2289" s="38" t="str">
        <f>VLOOKUP(H2289,'Species List'!A$2:J$202,3,0)</f>
        <v>Holacanthus tricolour</v>
      </c>
      <c r="K2289" s="12" t="str">
        <f>VLOOKUP(H2289,'[1]Species List'!A$2:I$202,4,0)</f>
        <v>Pomacanthidae</v>
      </c>
      <c r="L2289" s="38" t="str">
        <f>VLOOKUP(H2289,'Species List'!A$2:J$202,5,0)</f>
        <v>Omnivore</v>
      </c>
      <c r="M2289" s="60">
        <v>20</v>
      </c>
      <c r="N2289" s="60">
        <v>1</v>
      </c>
      <c r="O2289" s="60"/>
      <c r="P2289" s="44">
        <f>VLOOKUP(H2289,'Species List'!A$2:J$202,6,0)</f>
        <v>3.388E-2</v>
      </c>
      <c r="Q2289" s="44">
        <f>VLOOKUP(H2289,'Species List'!A$2:J$202,7,0)</f>
        <v>2.91</v>
      </c>
      <c r="R2289" s="44" t="str">
        <f>VLOOKUP(H2289,'Species List'!A$2:J$202,8,0)</f>
        <v>NA</v>
      </c>
      <c r="S2289" s="44" t="str">
        <f>VLOOKUP(H2289,'Species List'!A$2:J$202,9,0)</f>
        <v>NA</v>
      </c>
      <c r="T2289" s="44">
        <f t="shared" si="248"/>
        <v>206.98586519335453</v>
      </c>
      <c r="U2289" s="87" t="s">
        <v>450</v>
      </c>
      <c r="V2289" s="91">
        <f t="shared" ref="V2289:V2295" si="255">N2289*T2289</f>
        <v>206.98586519335453</v>
      </c>
    </row>
    <row r="2290" spans="1:22" ht="16">
      <c r="A2290" s="35">
        <v>2019</v>
      </c>
      <c r="B2290" s="36">
        <v>43542</v>
      </c>
      <c r="C2290" s="12" t="s">
        <v>443</v>
      </c>
      <c r="D2290" s="12" t="s">
        <v>440</v>
      </c>
      <c r="E2290" s="12">
        <v>10</v>
      </c>
      <c r="F2290" s="37">
        <v>0.61527777777777803</v>
      </c>
      <c r="G2290" s="12">
        <v>30</v>
      </c>
      <c r="H2290" s="12" t="s">
        <v>242</v>
      </c>
      <c r="I2290" s="12" t="str">
        <f>VLOOKUP(H2290,'[1]Species List'!A$2:I$202,2,0)</f>
        <v xml:space="preserve">Sharp-nose puffer </v>
      </c>
      <c r="J2290" s="38" t="str">
        <f>VLOOKUP(H2290,'Species List'!A$2:J$202,3,0)</f>
        <v>Canthigaster rostrata</v>
      </c>
      <c r="K2290" s="12" t="str">
        <f>VLOOKUP(H2290,'[1]Species List'!A$2:I$202,4,0)</f>
        <v>Tetraodontidae</v>
      </c>
      <c r="L2290" s="38" t="str">
        <f>VLOOKUP(H2290,'Species List'!A$2:J$202,5,0)</f>
        <v>Omnivore</v>
      </c>
      <c r="M2290" s="60">
        <v>4</v>
      </c>
      <c r="N2290" s="60">
        <v>7</v>
      </c>
      <c r="O2290" s="60"/>
      <c r="P2290" s="44">
        <f>VLOOKUP(H2290,'Species List'!A$2:J$202,6,0)</f>
        <v>2.239E-2</v>
      </c>
      <c r="Q2290" s="44">
        <f>VLOOKUP(H2290,'Species List'!A$2:J$202,7,0)</f>
        <v>2.96</v>
      </c>
      <c r="R2290" s="44" t="str">
        <f>VLOOKUP(H2290,'Species List'!A$2:J$202,8,0)</f>
        <v>NA</v>
      </c>
      <c r="S2290" s="44" t="str">
        <f>VLOOKUP(H2290,'Species List'!A$2:J$202,9,0)</f>
        <v>NA</v>
      </c>
      <c r="T2290" s="44">
        <f t="shared" si="248"/>
        <v>1.3556627654519102</v>
      </c>
      <c r="U2290" s="87" t="s">
        <v>450</v>
      </c>
      <c r="V2290" s="91">
        <f t="shared" si="255"/>
        <v>9.4896393581633713</v>
      </c>
    </row>
    <row r="2291" spans="1:22" ht="16">
      <c r="A2291" s="35">
        <v>2019</v>
      </c>
      <c r="B2291" s="36">
        <v>43542</v>
      </c>
      <c r="C2291" s="12" t="s">
        <v>443</v>
      </c>
      <c r="D2291" s="12" t="s">
        <v>440</v>
      </c>
      <c r="E2291" s="12">
        <v>10</v>
      </c>
      <c r="F2291" s="37">
        <v>0.61527777777777803</v>
      </c>
      <c r="G2291" s="12">
        <v>30</v>
      </c>
      <c r="H2291" s="12" t="s">
        <v>242</v>
      </c>
      <c r="I2291" s="12" t="str">
        <f>VLOOKUP(H2291,'[1]Species List'!A$2:I$202,2,0)</f>
        <v xml:space="preserve">Sharp-nose puffer </v>
      </c>
      <c r="J2291" s="38" t="str">
        <f>VLOOKUP(H2291,'Species List'!A$2:J$202,3,0)</f>
        <v>Canthigaster rostrata</v>
      </c>
      <c r="K2291" s="12" t="str">
        <f>VLOOKUP(H2291,'[1]Species List'!A$2:I$202,4,0)</f>
        <v>Tetraodontidae</v>
      </c>
      <c r="L2291" s="38" t="str">
        <f>VLOOKUP(H2291,'Species List'!A$2:J$202,5,0)</f>
        <v>Omnivore</v>
      </c>
      <c r="M2291" s="60">
        <v>3</v>
      </c>
      <c r="N2291" s="60">
        <v>7</v>
      </c>
      <c r="O2291" s="60"/>
      <c r="P2291" s="44">
        <f>VLOOKUP(H2291,'Species List'!A$2:J$202,6,0)</f>
        <v>2.239E-2</v>
      </c>
      <c r="Q2291" s="44">
        <f>VLOOKUP(H2291,'Species List'!A$2:J$202,7,0)</f>
        <v>2.96</v>
      </c>
      <c r="R2291" s="44" t="str">
        <f>VLOOKUP(H2291,'Species List'!A$2:J$202,8,0)</f>
        <v>NA</v>
      </c>
      <c r="S2291" s="44" t="str">
        <f>VLOOKUP(H2291,'Species List'!A$2:J$202,9,0)</f>
        <v>NA</v>
      </c>
      <c r="T2291" s="44">
        <f t="shared" si="248"/>
        <v>0.57853948885208784</v>
      </c>
      <c r="U2291" s="87" t="s">
        <v>450</v>
      </c>
      <c r="V2291" s="91">
        <f t="shared" si="255"/>
        <v>4.0497764219646148</v>
      </c>
    </row>
    <row r="2292" spans="1:22" ht="16">
      <c r="A2292" s="35">
        <v>2019</v>
      </c>
      <c r="B2292" s="36">
        <v>43542</v>
      </c>
      <c r="C2292" s="12" t="s">
        <v>443</v>
      </c>
      <c r="D2292" s="12" t="s">
        <v>440</v>
      </c>
      <c r="E2292" s="12">
        <v>11</v>
      </c>
      <c r="F2292" s="37">
        <v>0.61527777777777803</v>
      </c>
      <c r="G2292" s="12">
        <v>30</v>
      </c>
      <c r="H2292" s="12" t="s">
        <v>253</v>
      </c>
      <c r="I2292" s="12" t="str">
        <f>VLOOKUP(H2292,'[1]Species List'!A$2:I$202,2,0)</f>
        <v>French Grunt</v>
      </c>
      <c r="J2292" s="38" t="str">
        <f>VLOOKUP(H2292,'Species List'!A$2:J$202,3,0)</f>
        <v>Haemulon flavolineatum</v>
      </c>
      <c r="K2292" s="12" t="str">
        <f>VLOOKUP(H2292,'[1]Species List'!A$2:I$202,4,0)</f>
        <v>Haemulidae</v>
      </c>
      <c r="L2292" s="38" t="str">
        <f>VLOOKUP(H2292,'Species List'!A$2:J$202,5,0)</f>
        <v>Carnivore</v>
      </c>
      <c r="M2292" s="60">
        <v>15</v>
      </c>
      <c r="N2292" s="60">
        <v>1</v>
      </c>
      <c r="O2292" s="60"/>
      <c r="P2292" s="44">
        <f>VLOOKUP(H2292,'Species List'!A$2:J$202,6,0)</f>
        <v>1.349E-2</v>
      </c>
      <c r="Q2292" s="44">
        <f>VLOOKUP(H2292,'Species List'!A$2:J$202,7,0)</f>
        <v>3</v>
      </c>
      <c r="R2292" s="44" t="str">
        <f>VLOOKUP(H2292,'Species List'!A$2:J$202,8,0)</f>
        <v>NA</v>
      </c>
      <c r="S2292" s="44" t="str">
        <f>VLOOKUP(H2292,'Species List'!A$2:J$202,9,0)</f>
        <v>NA</v>
      </c>
      <c r="T2292" s="44">
        <f t="shared" si="248"/>
        <v>45.528750000000002</v>
      </c>
      <c r="U2292" s="87" t="s">
        <v>450</v>
      </c>
      <c r="V2292" s="91">
        <f t="shared" si="255"/>
        <v>45.528750000000002</v>
      </c>
    </row>
    <row r="2293" spans="1:22" ht="16">
      <c r="A2293" s="35">
        <v>2019</v>
      </c>
      <c r="B2293" s="36">
        <v>43542</v>
      </c>
      <c r="C2293" s="12" t="s">
        <v>443</v>
      </c>
      <c r="D2293" s="12" t="s">
        <v>440</v>
      </c>
      <c r="E2293" s="12">
        <v>11</v>
      </c>
      <c r="F2293" s="37">
        <v>0.61527777777777803</v>
      </c>
      <c r="G2293" s="12">
        <v>30</v>
      </c>
      <c r="H2293" s="12" t="s">
        <v>286</v>
      </c>
      <c r="I2293" s="12" t="str">
        <f>VLOOKUP(H2293,'[1]Species List'!A$2:I$202,2,0)</f>
        <v>Schoolmaster snapper</v>
      </c>
      <c r="J2293" s="38" t="str">
        <f>VLOOKUP(H2293,'Species List'!A$2:J$202,3,0)</f>
        <v>Lutjanus apodus</v>
      </c>
      <c r="K2293" s="12" t="str">
        <f>VLOOKUP(H2293,'[1]Species List'!A$2:I$202,4,0)</f>
        <v>Lutjanidae</v>
      </c>
      <c r="L2293" s="38" t="str">
        <f>VLOOKUP(H2293,'Species List'!A$2:J$202,5,0)</f>
        <v>Carnivore</v>
      </c>
      <c r="M2293" s="60">
        <v>26</v>
      </c>
      <c r="N2293" s="60">
        <v>1</v>
      </c>
      <c r="O2293" s="60"/>
      <c r="P2293" s="44">
        <f>VLOOKUP(H2293,'Species List'!A$2:J$202,6,0)</f>
        <v>1.413E-2</v>
      </c>
      <c r="Q2293" s="44">
        <f>VLOOKUP(H2293,'Species List'!A$2:J$202,7,0)</f>
        <v>2.98</v>
      </c>
      <c r="R2293" s="44" t="str">
        <f>VLOOKUP(H2293,'Species List'!A$2:J$202,8,0)</f>
        <v>NA</v>
      </c>
      <c r="S2293" s="44" t="str">
        <f>VLOOKUP(H2293,'Species List'!A$2:J$202,9,0)</f>
        <v>NA</v>
      </c>
      <c r="T2293" s="44">
        <f t="shared" si="248"/>
        <v>232.68197359448862</v>
      </c>
      <c r="U2293" s="87" t="s">
        <v>450</v>
      </c>
      <c r="V2293" s="91">
        <f t="shared" si="255"/>
        <v>232.68197359448862</v>
      </c>
    </row>
    <row r="2294" spans="1:22" ht="16">
      <c r="A2294" s="35">
        <v>2019</v>
      </c>
      <c r="B2294" s="36">
        <v>43542</v>
      </c>
      <c r="C2294" s="12" t="s">
        <v>443</v>
      </c>
      <c r="D2294" s="12" t="s">
        <v>440</v>
      </c>
      <c r="E2294" s="12">
        <v>11</v>
      </c>
      <c r="F2294" s="37">
        <v>0.61527777777777803</v>
      </c>
      <c r="G2294" s="12">
        <v>30</v>
      </c>
      <c r="H2294" s="12" t="s">
        <v>253</v>
      </c>
      <c r="I2294" s="12" t="str">
        <f>VLOOKUP(H2294,'[1]Species List'!A$2:I$202,2,0)</f>
        <v>French Grunt</v>
      </c>
      <c r="J2294" s="38" t="str">
        <f>VLOOKUP(H2294,'Species List'!A$2:J$202,3,0)</f>
        <v>Haemulon flavolineatum</v>
      </c>
      <c r="K2294" s="12" t="str">
        <f>VLOOKUP(H2294,'[1]Species List'!A$2:I$202,4,0)</f>
        <v>Haemulidae</v>
      </c>
      <c r="L2294" s="38" t="str">
        <f>VLOOKUP(H2294,'Species List'!A$2:J$202,5,0)</f>
        <v>Carnivore</v>
      </c>
      <c r="M2294" s="60">
        <v>20</v>
      </c>
      <c r="N2294" s="60">
        <v>1</v>
      </c>
      <c r="O2294" s="60"/>
      <c r="P2294" s="44">
        <f>VLOOKUP(H2294,'Species List'!A$2:J$202,6,0)</f>
        <v>1.349E-2</v>
      </c>
      <c r="Q2294" s="44">
        <f>VLOOKUP(H2294,'Species List'!A$2:J$202,7,0)</f>
        <v>3</v>
      </c>
      <c r="R2294" s="44" t="str">
        <f>VLOOKUP(H2294,'Species List'!A$2:J$202,8,0)</f>
        <v>NA</v>
      </c>
      <c r="S2294" s="44" t="str">
        <f>VLOOKUP(H2294,'Species List'!A$2:J$202,9,0)</f>
        <v>NA</v>
      </c>
      <c r="T2294" s="44">
        <f t="shared" si="248"/>
        <v>107.92</v>
      </c>
      <c r="U2294" s="87" t="s">
        <v>450</v>
      </c>
      <c r="V2294" s="91">
        <f t="shared" si="255"/>
        <v>107.92</v>
      </c>
    </row>
    <row r="2295" spans="1:22" ht="16">
      <c r="A2295" s="35">
        <v>2019</v>
      </c>
      <c r="B2295" s="36">
        <v>43542</v>
      </c>
      <c r="C2295" s="12" t="s">
        <v>443</v>
      </c>
      <c r="D2295" s="12" t="s">
        <v>440</v>
      </c>
      <c r="E2295" s="12">
        <v>11</v>
      </c>
      <c r="F2295" s="37">
        <v>0.61527777777777803</v>
      </c>
      <c r="G2295" s="12">
        <v>30</v>
      </c>
      <c r="H2295" s="12" t="s">
        <v>265</v>
      </c>
      <c r="I2295" s="12" t="str">
        <f>VLOOKUP(H2295,'[1]Species List'!A$2:I$202,2,0)</f>
        <v>Inshore Lizardfish</v>
      </c>
      <c r="J2295" s="38" t="str">
        <f>VLOOKUP(H2295,'Species List'!A$2:J$202,3,0)</f>
        <v>Synodus foetens</v>
      </c>
      <c r="K2295" s="12" t="str">
        <f>VLOOKUP(H2295,'[1]Species List'!A$2:I$202,4,0)</f>
        <v>Synodontidae</v>
      </c>
      <c r="L2295" s="38" t="str">
        <f>VLOOKUP(H2295,'Species List'!A$2:J$202,5,0)</f>
        <v>Carnivore</v>
      </c>
      <c r="M2295" s="60">
        <v>30</v>
      </c>
      <c r="N2295" s="60">
        <v>1</v>
      </c>
      <c r="O2295" s="60"/>
      <c r="P2295" s="44">
        <f>VLOOKUP(H2295,'Species List'!A$2:J$202,6,0)</f>
        <v>3.8E-3</v>
      </c>
      <c r="Q2295" s="44">
        <f>VLOOKUP(H2295,'Species List'!A$2:J$202,7,0)</f>
        <v>3.21</v>
      </c>
      <c r="R2295" s="44" t="str">
        <f>VLOOKUP(H2295,'Species List'!A$2:J$202,8,0)</f>
        <v>NA</v>
      </c>
      <c r="S2295" s="44" t="str">
        <f>VLOOKUP(H2295,'Species List'!A$2:J$202,9,0)</f>
        <v>NA</v>
      </c>
      <c r="T2295" s="44">
        <f t="shared" si="248"/>
        <v>209.57661632445729</v>
      </c>
      <c r="U2295" s="87" t="s">
        <v>450</v>
      </c>
      <c r="V2295" s="91">
        <f t="shared" si="255"/>
        <v>209.57661632445729</v>
      </c>
    </row>
    <row r="2296" spans="1:22" ht="16">
      <c r="A2296" s="35">
        <v>2019</v>
      </c>
      <c r="B2296" s="36">
        <v>43542</v>
      </c>
      <c r="C2296" s="12" t="s">
        <v>443</v>
      </c>
      <c r="D2296" s="12" t="s">
        <v>440</v>
      </c>
      <c r="E2296" s="12">
        <v>11</v>
      </c>
      <c r="F2296" s="37">
        <v>0.61527777777777803</v>
      </c>
      <c r="G2296" s="12">
        <v>30</v>
      </c>
      <c r="H2296" s="12" t="s">
        <v>302</v>
      </c>
      <c r="I2296" s="12" t="str">
        <f>VLOOKUP(H2296,'[1]Species List'!A$2:I$202,2,0)</f>
        <v>Stoplight Parrotfish</v>
      </c>
      <c r="J2296" s="38" t="str">
        <f>VLOOKUP(H2296,'Species List'!A$2:J$202,3,0)</f>
        <v>Sparisoma viride</v>
      </c>
      <c r="K2296" s="12" t="str">
        <f>VLOOKUP(H2296,'[1]Species List'!A$2:I$202,4,0)</f>
        <v>Scaridae</v>
      </c>
      <c r="L2296" s="38" t="str">
        <f>VLOOKUP(H2296,'Species List'!A$2:J$202,5,0)</f>
        <v>Herbivore</v>
      </c>
      <c r="M2296" s="60">
        <v>20</v>
      </c>
      <c r="N2296" s="60">
        <v>1</v>
      </c>
      <c r="O2296" s="60" t="s">
        <v>368</v>
      </c>
      <c r="P2296" s="44">
        <f>VLOOKUP(H2296,'Species List'!A$2:J$202,6,0)</f>
        <v>1.38E-2</v>
      </c>
      <c r="Q2296" s="44">
        <f>VLOOKUP(H2296,'Species List'!A$2:J$202,7,0)</f>
        <v>3.04</v>
      </c>
      <c r="R2296" s="44">
        <f>VLOOKUP(H2296,'Species List'!A$2:J$202,8,0)</f>
        <v>-4.4317000000000002</v>
      </c>
      <c r="S2296" s="44">
        <f>VLOOKUP(H2296,'Species List'!A$2:J$202,9,0)</f>
        <v>2.9051</v>
      </c>
      <c r="T2296" s="44">
        <f t="shared" si="248"/>
        <v>124.45440510662077</v>
      </c>
      <c r="U2296" s="88">
        <f>10^(R2296+(S2296*LOG(M2296*10)))</f>
        <v>179.06975540636282</v>
      </c>
      <c r="V2296" s="91">
        <f>N2296*U2296</f>
        <v>179.06975540636282</v>
      </c>
    </row>
    <row r="2297" spans="1:22" ht="16">
      <c r="A2297" s="35">
        <v>2019</v>
      </c>
      <c r="B2297" s="36">
        <v>43542</v>
      </c>
      <c r="C2297" s="12" t="s">
        <v>443</v>
      </c>
      <c r="D2297" s="12" t="s">
        <v>440</v>
      </c>
      <c r="E2297" s="12">
        <v>11</v>
      </c>
      <c r="F2297" s="37">
        <v>0.61527777777777803</v>
      </c>
      <c r="G2297" s="12">
        <v>30</v>
      </c>
      <c r="H2297" s="12" t="s">
        <v>277</v>
      </c>
      <c r="I2297" s="12" t="str">
        <f>VLOOKUP(H2297,'[1]Species List'!A$2:I$202,2,0)</f>
        <v>Queen Parrotfish</v>
      </c>
      <c r="J2297" s="38" t="str">
        <f>VLOOKUP(H2297,'Species List'!A$2:J$202,3,0)</f>
        <v>Scarus vetula</v>
      </c>
      <c r="K2297" s="12" t="str">
        <f>VLOOKUP(H2297,'[1]Species List'!A$2:I$202,4,0)</f>
        <v>Scaridae</v>
      </c>
      <c r="L2297" s="38" t="str">
        <f>VLOOKUP(H2297,'Species List'!A$2:J$202,5,0)</f>
        <v>Herbivore</v>
      </c>
      <c r="M2297" s="60">
        <v>30</v>
      </c>
      <c r="N2297" s="60">
        <v>1</v>
      </c>
      <c r="O2297" s="60" t="s">
        <v>368</v>
      </c>
      <c r="P2297" s="44">
        <f>VLOOKUP(H2297,'Species List'!A$2:J$202,6,0)</f>
        <v>1.38E-2</v>
      </c>
      <c r="Q2297" s="44">
        <f>VLOOKUP(H2297,'Species List'!A$2:J$202,7,0)</f>
        <v>3.03</v>
      </c>
      <c r="R2297" s="44">
        <f>VLOOKUP(H2297,'Species List'!A$2:J$202,8,0)</f>
        <v>-5.0162000000000004</v>
      </c>
      <c r="S2297" s="44">
        <f>VLOOKUP(H2297,'Species List'!A$2:J$202,9,0)</f>
        <v>3.1109</v>
      </c>
      <c r="T2297" s="44">
        <f t="shared" si="248"/>
        <v>412.62590342031763</v>
      </c>
      <c r="U2297" s="88">
        <f>10^(R2297+(S2297*LOG(M2297*10)))</f>
        <v>489.6395738782121</v>
      </c>
      <c r="V2297" s="91">
        <f>N2297*U2297</f>
        <v>489.6395738782121</v>
      </c>
    </row>
    <row r="2298" spans="1:22" ht="16">
      <c r="A2298" s="35">
        <v>2019</v>
      </c>
      <c r="B2298" s="36">
        <v>43542</v>
      </c>
      <c r="C2298" s="12" t="s">
        <v>443</v>
      </c>
      <c r="D2298" s="12" t="s">
        <v>440</v>
      </c>
      <c r="E2298" s="12">
        <v>11</v>
      </c>
      <c r="F2298" s="37">
        <v>0.61527777777777803</v>
      </c>
      <c r="G2298" s="12">
        <v>30</v>
      </c>
      <c r="H2298" s="12" t="s">
        <v>277</v>
      </c>
      <c r="I2298" s="12" t="str">
        <f>VLOOKUP(H2298,'[1]Species List'!A$2:I$202,2,0)</f>
        <v>Queen Parrotfish</v>
      </c>
      <c r="J2298" s="38" t="str">
        <f>VLOOKUP(H2298,'Species List'!A$2:J$202,3,0)</f>
        <v>Scarus vetula</v>
      </c>
      <c r="K2298" s="12" t="str">
        <f>VLOOKUP(H2298,'[1]Species List'!A$2:I$202,4,0)</f>
        <v>Scaridae</v>
      </c>
      <c r="L2298" s="38" t="str">
        <f>VLOOKUP(H2298,'Species List'!A$2:J$202,5,0)</f>
        <v>Herbivore</v>
      </c>
      <c r="M2298" s="60">
        <v>35</v>
      </c>
      <c r="N2298" s="60">
        <v>1</v>
      </c>
      <c r="O2298" s="60" t="s">
        <v>369</v>
      </c>
      <c r="P2298" s="44">
        <f>VLOOKUP(H2298,'Species List'!A$2:J$202,6,0)</f>
        <v>1.38E-2</v>
      </c>
      <c r="Q2298" s="44">
        <f>VLOOKUP(H2298,'Species List'!A$2:J$202,7,0)</f>
        <v>3.03</v>
      </c>
      <c r="R2298" s="44">
        <f>VLOOKUP(H2298,'Species List'!A$2:J$202,8,0)</f>
        <v>-5.0162000000000004</v>
      </c>
      <c r="S2298" s="44">
        <f>VLOOKUP(H2298,'Species List'!A$2:J$202,9,0)</f>
        <v>3.1109</v>
      </c>
      <c r="T2298" s="44">
        <f t="shared" si="248"/>
        <v>658.27181550210435</v>
      </c>
      <c r="U2298" s="88">
        <f>10^(R2298+(S2298*LOG(M2298*10)))</f>
        <v>790.93588337793562</v>
      </c>
      <c r="V2298" s="91">
        <f>N2298*U2298</f>
        <v>790.93588337793562</v>
      </c>
    </row>
    <row r="2299" spans="1:22" ht="16">
      <c r="A2299" s="35">
        <v>2019</v>
      </c>
      <c r="B2299" s="36">
        <v>43542</v>
      </c>
      <c r="C2299" s="12" t="s">
        <v>443</v>
      </c>
      <c r="D2299" s="12" t="s">
        <v>440</v>
      </c>
      <c r="E2299" s="12">
        <v>11</v>
      </c>
      <c r="F2299" s="37">
        <v>0.61527777777777803</v>
      </c>
      <c r="G2299" s="12">
        <v>30</v>
      </c>
      <c r="H2299" s="12" t="s">
        <v>302</v>
      </c>
      <c r="I2299" s="12" t="str">
        <f>VLOOKUP(H2299,'[1]Species List'!A$2:I$202,2,0)</f>
        <v>Stoplight Parrotfish</v>
      </c>
      <c r="J2299" s="38" t="str">
        <f>VLOOKUP(H2299,'Species List'!A$2:J$202,3,0)</f>
        <v>Sparisoma viride</v>
      </c>
      <c r="K2299" s="12" t="str">
        <f>VLOOKUP(H2299,'[1]Species List'!A$2:I$202,4,0)</f>
        <v>Scaridae</v>
      </c>
      <c r="L2299" s="38" t="str">
        <f>VLOOKUP(H2299,'Species List'!A$2:J$202,5,0)</f>
        <v>Herbivore</v>
      </c>
      <c r="M2299" s="60">
        <v>37</v>
      </c>
      <c r="N2299" s="60">
        <v>1</v>
      </c>
      <c r="O2299" s="60" t="s">
        <v>369</v>
      </c>
      <c r="P2299" s="44">
        <f>VLOOKUP(H2299,'Species List'!A$2:J$202,6,0)</f>
        <v>1.38E-2</v>
      </c>
      <c r="Q2299" s="44">
        <f>VLOOKUP(H2299,'Species List'!A$2:J$202,7,0)</f>
        <v>3.04</v>
      </c>
      <c r="R2299" s="44">
        <f>VLOOKUP(H2299,'Species List'!A$2:J$202,8,0)</f>
        <v>-4.4317000000000002</v>
      </c>
      <c r="S2299" s="44">
        <f>VLOOKUP(H2299,'Species List'!A$2:J$202,9,0)</f>
        <v>2.9051</v>
      </c>
      <c r="T2299" s="44">
        <f t="shared" si="248"/>
        <v>807.62978579086393</v>
      </c>
      <c r="U2299" s="88">
        <f>10^(R2299+(S2299*LOG(M2299*10)))</f>
        <v>1069.5050229565832</v>
      </c>
      <c r="V2299" s="91">
        <f>N2299*U2299</f>
        <v>1069.5050229565832</v>
      </c>
    </row>
    <row r="2300" spans="1:22" ht="16">
      <c r="A2300" s="35">
        <v>2019</v>
      </c>
      <c r="B2300" s="36">
        <v>43542</v>
      </c>
      <c r="C2300" s="12" t="s">
        <v>443</v>
      </c>
      <c r="D2300" s="12" t="s">
        <v>440</v>
      </c>
      <c r="E2300" s="12">
        <v>11</v>
      </c>
      <c r="F2300" s="37">
        <v>0.61527777777777803</v>
      </c>
      <c r="G2300" s="12">
        <v>30</v>
      </c>
      <c r="H2300" s="12" t="s">
        <v>258</v>
      </c>
      <c r="I2300" s="12" t="str">
        <f>VLOOKUP(H2300,'[1]Species List'!A$2:I$202,2,0)</f>
        <v>Honeycomb Cowfish</v>
      </c>
      <c r="J2300" s="38" t="str">
        <f>VLOOKUP(H2300,'Species List'!A$2:J$202,3,0)</f>
        <v>Acanthostracion polygonia</v>
      </c>
      <c r="K2300" s="12" t="str">
        <f>VLOOKUP(H2300,'[1]Species List'!A$2:I$202,4,0)</f>
        <v>Ostraciidae</v>
      </c>
      <c r="L2300" s="38" t="str">
        <f>VLOOKUP(H2300,'Species List'!A$2:J$202,5,0)</f>
        <v>Omnivore</v>
      </c>
      <c r="M2300" s="60">
        <v>15</v>
      </c>
      <c r="N2300" s="60">
        <v>1</v>
      </c>
      <c r="O2300" s="60"/>
      <c r="P2300" s="44">
        <f>VLOOKUP(H2300,'Species List'!A$2:J$202,6,0)</f>
        <v>2.818E-2</v>
      </c>
      <c r="Q2300" s="44">
        <f>VLOOKUP(H2300,'Species List'!A$2:J$202,7,0)</f>
        <v>2.83</v>
      </c>
      <c r="R2300" s="44" t="str">
        <f>VLOOKUP(H2300,'Species List'!A$2:J$202,8,0)</f>
        <v>NA</v>
      </c>
      <c r="S2300" s="44" t="str">
        <f>VLOOKUP(H2300,'Species List'!A$2:J$202,9,0)</f>
        <v>NA</v>
      </c>
      <c r="T2300" s="44">
        <f t="shared" si="248"/>
        <v>60.017686669439854</v>
      </c>
      <c r="U2300" s="87" t="s">
        <v>450</v>
      </c>
      <c r="V2300" s="91">
        <f t="shared" ref="V2300:V2318" si="256">N2300*T2300</f>
        <v>60.017686669439854</v>
      </c>
    </row>
    <row r="2301" spans="1:22" ht="16">
      <c r="A2301" s="35">
        <v>2019</v>
      </c>
      <c r="B2301" s="36">
        <v>43542</v>
      </c>
      <c r="C2301" s="12" t="s">
        <v>443</v>
      </c>
      <c r="D2301" s="12" t="s">
        <v>440</v>
      </c>
      <c r="E2301" s="12">
        <v>11</v>
      </c>
      <c r="F2301" s="37">
        <v>0.61527777777777803</v>
      </c>
      <c r="G2301" s="12">
        <v>30</v>
      </c>
      <c r="H2301" s="12" t="s">
        <v>282</v>
      </c>
      <c r="I2301" s="12" t="str">
        <f>VLOOKUP(H2301,'[1]Species List'!A$2:I$202,2,0)</f>
        <v>Rock Beauty</v>
      </c>
      <c r="J2301" s="38" t="str">
        <f>VLOOKUP(H2301,'Species List'!A$2:J$202,3,0)</f>
        <v>Holacanthus tricolour</v>
      </c>
      <c r="K2301" s="12" t="str">
        <f>VLOOKUP(H2301,'[1]Species List'!A$2:I$202,4,0)</f>
        <v>Pomacanthidae</v>
      </c>
      <c r="L2301" s="38" t="str">
        <f>VLOOKUP(H2301,'Species List'!A$2:J$202,5,0)</f>
        <v>Omnivore</v>
      </c>
      <c r="M2301" s="60">
        <v>20</v>
      </c>
      <c r="N2301" s="60">
        <v>1</v>
      </c>
      <c r="O2301" s="60"/>
      <c r="P2301" s="44">
        <f>VLOOKUP(H2301,'Species List'!A$2:J$202,6,0)</f>
        <v>3.388E-2</v>
      </c>
      <c r="Q2301" s="44">
        <f>VLOOKUP(H2301,'Species List'!A$2:J$202,7,0)</f>
        <v>2.91</v>
      </c>
      <c r="R2301" s="44" t="str">
        <f>VLOOKUP(H2301,'Species List'!A$2:J$202,8,0)</f>
        <v>NA</v>
      </c>
      <c r="S2301" s="44" t="str">
        <f>VLOOKUP(H2301,'Species List'!A$2:J$202,9,0)</f>
        <v>NA</v>
      </c>
      <c r="T2301" s="44">
        <f t="shared" si="248"/>
        <v>206.98586519335453</v>
      </c>
      <c r="U2301" s="87" t="s">
        <v>450</v>
      </c>
      <c r="V2301" s="91">
        <f t="shared" si="256"/>
        <v>206.98586519335453</v>
      </c>
    </row>
    <row r="2302" spans="1:22" ht="16">
      <c r="A2302" s="35">
        <v>2019</v>
      </c>
      <c r="B2302" s="51">
        <v>43541</v>
      </c>
      <c r="C2302" s="38" t="s">
        <v>393</v>
      </c>
      <c r="D2302" s="38" t="s">
        <v>367</v>
      </c>
      <c r="E2302" s="38">
        <v>1</v>
      </c>
      <c r="F2302" s="52">
        <v>0.41319444444444442</v>
      </c>
      <c r="G2302" s="38">
        <v>33</v>
      </c>
      <c r="H2302" s="38" t="s">
        <v>252</v>
      </c>
      <c r="I2302" s="38" t="str">
        <f>VLOOKUP(H2302,'Species List'!A$2:J$202,2,0)</f>
        <v>French Angelfish</v>
      </c>
      <c r="J2302" s="38" t="str">
        <f>VLOOKUP(H2302,'Species List'!A$2:J$202,3,0)</f>
        <v>Pomacanthus paru</v>
      </c>
      <c r="K2302" s="38" t="str">
        <f>VLOOKUP(H2302,'Species List'!A$2:J$202,4,0)</f>
        <v>Pomacanthidae</v>
      </c>
      <c r="L2302" s="38" t="str">
        <f>VLOOKUP(H2302,'Species List'!A$2:J$202,5,0)</f>
        <v>Carnivore</v>
      </c>
      <c r="M2302" s="61">
        <v>25</v>
      </c>
      <c r="N2302" s="61">
        <v>1</v>
      </c>
      <c r="O2302" s="61"/>
      <c r="P2302" s="44">
        <f>VLOOKUP(H2302,'Species List'!A$2:J$202,6,0)</f>
        <v>3.09E-2</v>
      </c>
      <c r="Q2302" s="44">
        <f>VLOOKUP(H2302,'Species List'!A$2:J$202,7,0)</f>
        <v>2.95</v>
      </c>
      <c r="R2302" s="44" t="str">
        <f>VLOOKUP(H2302,'Species List'!A$2:J$202,8,0)</f>
        <v>NA</v>
      </c>
      <c r="S2302" s="44" t="str">
        <f>VLOOKUP(H2302,'Species List'!A$2:J$202,9,0)</f>
        <v>NA</v>
      </c>
      <c r="T2302" s="44">
        <f t="shared" si="248"/>
        <v>411.03755634206669</v>
      </c>
      <c r="U2302" s="87" t="s">
        <v>450</v>
      </c>
      <c r="V2302" s="91">
        <f t="shared" si="256"/>
        <v>411.03755634206669</v>
      </c>
    </row>
    <row r="2303" spans="1:22" ht="16">
      <c r="A2303" s="35">
        <v>2019</v>
      </c>
      <c r="B2303" s="51">
        <v>43541</v>
      </c>
      <c r="C2303" s="38" t="s">
        <v>393</v>
      </c>
      <c r="D2303" s="38" t="s">
        <v>367</v>
      </c>
      <c r="E2303" s="38">
        <v>1</v>
      </c>
      <c r="F2303" s="52">
        <v>0.41319444444444398</v>
      </c>
      <c r="G2303" s="38">
        <v>33</v>
      </c>
      <c r="H2303" s="12" t="s">
        <v>286</v>
      </c>
      <c r="I2303" s="38" t="str">
        <f>VLOOKUP(H2303,'Species List'!A$2:J$202,2,0)</f>
        <v>Schoolmaster snapper</v>
      </c>
      <c r="J2303" s="38" t="str">
        <f>VLOOKUP(H2303,'Species List'!A$2:J$202,3,0)</f>
        <v>Lutjanus apodus</v>
      </c>
      <c r="K2303" s="38" t="str">
        <f>VLOOKUP(H2303,'Species List'!A$2:J$202,4,0)</f>
        <v>Lutjanidae</v>
      </c>
      <c r="L2303" s="38" t="str">
        <f>VLOOKUP(H2303,'Species List'!A$2:J$202,5,0)</f>
        <v>Carnivore</v>
      </c>
      <c r="M2303" s="59">
        <v>30</v>
      </c>
      <c r="N2303" s="59">
        <v>1</v>
      </c>
      <c r="O2303" s="59"/>
      <c r="P2303" s="44">
        <f>VLOOKUP(H2303,'Species List'!A$2:J$202,6,0)</f>
        <v>1.413E-2</v>
      </c>
      <c r="Q2303" s="44">
        <f>VLOOKUP(H2303,'Species List'!A$2:J$202,7,0)</f>
        <v>2.98</v>
      </c>
      <c r="R2303" s="44" t="str">
        <f>VLOOKUP(H2303,'Species List'!A$2:J$202,8,0)</f>
        <v>NA</v>
      </c>
      <c r="S2303" s="44" t="str">
        <f>VLOOKUP(H2303,'Species List'!A$2:J$202,9,0)</f>
        <v>NA</v>
      </c>
      <c r="T2303" s="44">
        <f t="shared" si="248"/>
        <v>356.42117772859569</v>
      </c>
      <c r="U2303" s="87" t="s">
        <v>450</v>
      </c>
      <c r="V2303" s="91">
        <f t="shared" si="256"/>
        <v>356.42117772859569</v>
      </c>
    </row>
    <row r="2304" spans="1:22" ht="16">
      <c r="A2304" s="35">
        <v>2019</v>
      </c>
      <c r="B2304" s="51">
        <v>43541</v>
      </c>
      <c r="C2304" s="38" t="s">
        <v>393</v>
      </c>
      <c r="D2304" s="38" t="s">
        <v>367</v>
      </c>
      <c r="E2304" s="38">
        <v>1</v>
      </c>
      <c r="F2304" s="52">
        <v>0.41319444444444398</v>
      </c>
      <c r="G2304" s="38">
        <v>33</v>
      </c>
      <c r="H2304" s="12" t="s">
        <v>286</v>
      </c>
      <c r="I2304" s="38" t="str">
        <f>VLOOKUP(H2304,'Species List'!A$2:J$202,2,0)</f>
        <v>Schoolmaster snapper</v>
      </c>
      <c r="J2304" s="38" t="str">
        <f>VLOOKUP(H2304,'Species List'!A$2:J$202,3,0)</f>
        <v>Lutjanus apodus</v>
      </c>
      <c r="K2304" s="38" t="str">
        <f>VLOOKUP(H2304,'Species List'!A$2:J$202,4,0)</f>
        <v>Lutjanidae</v>
      </c>
      <c r="L2304" s="38" t="str">
        <f>VLOOKUP(H2304,'Species List'!A$2:J$202,5,0)</f>
        <v>Carnivore</v>
      </c>
      <c r="M2304" s="59">
        <v>35</v>
      </c>
      <c r="N2304" s="59">
        <v>1</v>
      </c>
      <c r="O2304" s="59"/>
      <c r="P2304" s="44">
        <f>VLOOKUP(H2304,'Species List'!A$2:J$202,6,0)</f>
        <v>1.413E-2</v>
      </c>
      <c r="Q2304" s="44">
        <f>VLOOKUP(H2304,'Species List'!A$2:J$202,7,0)</f>
        <v>2.98</v>
      </c>
      <c r="R2304" s="44" t="str">
        <f>VLOOKUP(H2304,'Species List'!A$2:J$202,8,0)</f>
        <v>NA</v>
      </c>
      <c r="S2304" s="44" t="str">
        <f>VLOOKUP(H2304,'Species List'!A$2:J$202,9,0)</f>
        <v>NA</v>
      </c>
      <c r="T2304" s="44">
        <f t="shared" si="248"/>
        <v>564.24138129101766</v>
      </c>
      <c r="U2304" s="87" t="s">
        <v>450</v>
      </c>
      <c r="V2304" s="91">
        <f t="shared" si="256"/>
        <v>564.24138129101766</v>
      </c>
    </row>
    <row r="2305" spans="1:22" ht="16">
      <c r="A2305" s="35">
        <v>2019</v>
      </c>
      <c r="B2305" s="51">
        <v>43541</v>
      </c>
      <c r="C2305" s="38" t="s">
        <v>393</v>
      </c>
      <c r="D2305" s="38" t="s">
        <v>367</v>
      </c>
      <c r="E2305" s="38">
        <v>1</v>
      </c>
      <c r="F2305" s="52">
        <v>0.41319444444444398</v>
      </c>
      <c r="G2305" s="38">
        <v>33</v>
      </c>
      <c r="H2305" s="12" t="s">
        <v>286</v>
      </c>
      <c r="I2305" s="38" t="str">
        <f>VLOOKUP(H2305,'Species List'!A$2:J$202,2,0)</f>
        <v>Schoolmaster snapper</v>
      </c>
      <c r="J2305" s="38" t="str">
        <f>VLOOKUP(H2305,'Species List'!A$2:J$202,3,0)</f>
        <v>Lutjanus apodus</v>
      </c>
      <c r="K2305" s="38" t="str">
        <f>VLOOKUP(H2305,'Species List'!A$2:J$202,4,0)</f>
        <v>Lutjanidae</v>
      </c>
      <c r="L2305" s="38" t="str">
        <f>VLOOKUP(H2305,'Species List'!A$2:J$202,5,0)</f>
        <v>Carnivore</v>
      </c>
      <c r="M2305" s="59">
        <v>45</v>
      </c>
      <c r="N2305" s="59">
        <v>1</v>
      </c>
      <c r="O2305" s="59"/>
      <c r="P2305" s="44">
        <f>VLOOKUP(H2305,'Species List'!A$2:J$202,6,0)</f>
        <v>1.413E-2</v>
      </c>
      <c r="Q2305" s="44">
        <f>VLOOKUP(H2305,'Species List'!A$2:J$202,7,0)</f>
        <v>2.98</v>
      </c>
      <c r="R2305" s="44" t="str">
        <f>VLOOKUP(H2305,'Species List'!A$2:J$202,8,0)</f>
        <v>NA</v>
      </c>
      <c r="S2305" s="44" t="str">
        <f>VLOOKUP(H2305,'Species List'!A$2:J$202,9,0)</f>
        <v>NA</v>
      </c>
      <c r="T2305" s="44">
        <f t="shared" si="248"/>
        <v>1193.2060669473269</v>
      </c>
      <c r="U2305" s="87" t="s">
        <v>450</v>
      </c>
      <c r="V2305" s="91">
        <f t="shared" si="256"/>
        <v>1193.2060669473269</v>
      </c>
    </row>
    <row r="2306" spans="1:22" ht="16">
      <c r="A2306" s="35">
        <v>2019</v>
      </c>
      <c r="B2306" s="51">
        <v>43541</v>
      </c>
      <c r="C2306" s="38" t="s">
        <v>393</v>
      </c>
      <c r="D2306" s="38" t="s">
        <v>367</v>
      </c>
      <c r="E2306" s="38">
        <v>1</v>
      </c>
      <c r="F2306" s="52">
        <v>0.41319444444444398</v>
      </c>
      <c r="G2306" s="38">
        <v>33</v>
      </c>
      <c r="H2306" s="12" t="s">
        <v>225</v>
      </c>
      <c r="I2306" s="38" t="str">
        <f>VLOOKUP(H2306,'Species List'!A$2:J$202,2,0)</f>
        <v>Bar Jack</v>
      </c>
      <c r="J2306" s="38" t="str">
        <f>VLOOKUP(H2306,'Species List'!A$2:J$202,3,0)</f>
        <v>Caranx ruber</v>
      </c>
      <c r="K2306" s="38" t="str">
        <f>VLOOKUP(H2306,'Species List'!A$2:J$202,4,0)</f>
        <v>Carangidae</v>
      </c>
      <c r="L2306" s="38" t="str">
        <f>VLOOKUP(H2306,'Species List'!A$2:J$202,5,0)</f>
        <v>Carnivore</v>
      </c>
      <c r="M2306" s="59">
        <v>50</v>
      </c>
      <c r="N2306" s="59">
        <v>1</v>
      </c>
      <c r="O2306" s="59"/>
      <c r="P2306" s="44">
        <f>VLOOKUP(H2306,'Species List'!A$2:J$202,6,0)</f>
        <v>1.6979999999999999E-2</v>
      </c>
      <c r="Q2306" s="44">
        <f>VLOOKUP(H2306,'Species List'!A$2:J$202,7,0)</f>
        <v>2.95</v>
      </c>
      <c r="R2306" s="44" t="str">
        <f>VLOOKUP(H2306,'Species List'!A$2:J$202,8,0)</f>
        <v>NA</v>
      </c>
      <c r="S2306" s="44" t="str">
        <f>VLOOKUP(H2306,'Species List'!A$2:J$202,9,0)</f>
        <v>NA</v>
      </c>
      <c r="T2306" s="44">
        <f t="shared" ref="T2306:T2369" si="257">P2306*M2306^Q2306</f>
        <v>1745.416988383573</v>
      </c>
      <c r="U2306" s="87" t="s">
        <v>450</v>
      </c>
      <c r="V2306" s="91">
        <f t="shared" si="256"/>
        <v>1745.416988383573</v>
      </c>
    </row>
    <row r="2307" spans="1:22" ht="16">
      <c r="A2307" s="35">
        <v>2019</v>
      </c>
      <c r="B2307" s="51">
        <v>43541</v>
      </c>
      <c r="C2307" s="38" t="s">
        <v>393</v>
      </c>
      <c r="D2307" s="38" t="s">
        <v>367</v>
      </c>
      <c r="E2307" s="38">
        <v>1</v>
      </c>
      <c r="F2307" s="52">
        <v>0.41319444444444398</v>
      </c>
      <c r="G2307" s="38">
        <v>33</v>
      </c>
      <c r="H2307" s="12" t="s">
        <v>225</v>
      </c>
      <c r="I2307" s="38" t="str">
        <f>VLOOKUP(H2307,'Species List'!A$2:J$202,2,0)</f>
        <v>Bar Jack</v>
      </c>
      <c r="J2307" s="38" t="str">
        <f>VLOOKUP(H2307,'Species List'!A$2:J$202,3,0)</f>
        <v>Caranx ruber</v>
      </c>
      <c r="K2307" s="38" t="str">
        <f>VLOOKUP(H2307,'Species List'!A$2:J$202,4,0)</f>
        <v>Carangidae</v>
      </c>
      <c r="L2307" s="38" t="str">
        <f>VLOOKUP(H2307,'Species List'!A$2:J$202,5,0)</f>
        <v>Carnivore</v>
      </c>
      <c r="M2307" s="59">
        <v>23</v>
      </c>
      <c r="N2307" s="59">
        <v>1</v>
      </c>
      <c r="O2307" s="59"/>
      <c r="P2307" s="44">
        <f>VLOOKUP(H2307,'Species List'!A$2:J$202,6,0)</f>
        <v>1.6979999999999999E-2</v>
      </c>
      <c r="Q2307" s="44">
        <f>VLOOKUP(H2307,'Species List'!A$2:J$202,7,0)</f>
        <v>2.95</v>
      </c>
      <c r="R2307" s="44" t="str">
        <f>VLOOKUP(H2307,'Species List'!A$2:J$202,8,0)</f>
        <v>NA</v>
      </c>
      <c r="S2307" s="44" t="str">
        <f>VLOOKUP(H2307,'Species List'!A$2:J$202,9,0)</f>
        <v>NA</v>
      </c>
      <c r="T2307" s="44">
        <f t="shared" si="257"/>
        <v>176.61793476816885</v>
      </c>
      <c r="U2307" s="87" t="s">
        <v>450</v>
      </c>
      <c r="V2307" s="91">
        <f t="shared" si="256"/>
        <v>176.61793476816885</v>
      </c>
    </row>
    <row r="2308" spans="1:22" ht="16">
      <c r="A2308" s="35">
        <v>2019</v>
      </c>
      <c r="B2308" s="51">
        <v>43541</v>
      </c>
      <c r="C2308" s="38" t="s">
        <v>393</v>
      </c>
      <c r="D2308" s="38" t="s">
        <v>367</v>
      </c>
      <c r="E2308" s="38">
        <v>1</v>
      </c>
      <c r="F2308" s="52">
        <v>0.41319444444444398</v>
      </c>
      <c r="G2308" s="38">
        <v>33</v>
      </c>
      <c r="H2308" s="12" t="s">
        <v>398</v>
      </c>
      <c r="I2308" s="38" t="str">
        <f>VLOOKUP(H2308,'Species List'!A$2:J$202,2,0)</f>
        <v>Spotted Goatfish</v>
      </c>
      <c r="J2308" s="38" t="str">
        <f>VLOOKUP(H2308,'Species List'!A$2:J$202,3,0)</f>
        <v>Pseudupeneus maculatus</v>
      </c>
      <c r="K2308" s="38" t="str">
        <f>VLOOKUP(H2308,'Species List'!A$2:J$202,4,0)</f>
        <v>Mullidae</v>
      </c>
      <c r="L2308" s="38" t="str">
        <f>VLOOKUP(H2308,'Species List'!A$2:J$202,5,0)</f>
        <v>Carnivore</v>
      </c>
      <c r="M2308" s="59">
        <v>19</v>
      </c>
      <c r="N2308" s="59">
        <v>1</v>
      </c>
      <c r="O2308" s="59"/>
      <c r="P2308" s="44">
        <f>VLOOKUP(H2308,'Species List'!A$2:J$202,6,0)</f>
        <v>0.01</v>
      </c>
      <c r="Q2308" s="44">
        <f>VLOOKUP(H2308,'Species List'!A$2:J$202,7,0)</f>
        <v>3.12</v>
      </c>
      <c r="R2308" s="44" t="str">
        <f>VLOOKUP(H2308,'Species List'!A$2:J$202,8,0)</f>
        <v>NA</v>
      </c>
      <c r="S2308" s="44" t="str">
        <f>VLOOKUP(H2308,'Species List'!A$2:J$202,9,0)</f>
        <v>NA</v>
      </c>
      <c r="T2308" s="44">
        <f t="shared" si="257"/>
        <v>97.658766598873697</v>
      </c>
      <c r="U2308" s="87" t="s">
        <v>450</v>
      </c>
      <c r="V2308" s="91">
        <f t="shared" si="256"/>
        <v>97.658766598873697</v>
      </c>
    </row>
    <row r="2309" spans="1:22" ht="16">
      <c r="A2309" s="35">
        <v>2019</v>
      </c>
      <c r="B2309" s="51">
        <v>43541</v>
      </c>
      <c r="C2309" s="38" t="s">
        <v>393</v>
      </c>
      <c r="D2309" s="38" t="s">
        <v>367</v>
      </c>
      <c r="E2309" s="38">
        <v>1</v>
      </c>
      <c r="F2309" s="52">
        <v>0.41319444444444398</v>
      </c>
      <c r="G2309" s="38">
        <v>33</v>
      </c>
      <c r="H2309" s="12" t="s">
        <v>236</v>
      </c>
      <c r="I2309" s="38" t="str">
        <f>VLOOKUP(H2309,'Species List'!A$2:J$202,2,0)</f>
        <v>Blue Striped Grunt</v>
      </c>
      <c r="J2309" s="38" t="str">
        <f>VLOOKUP(H2309,'Species List'!A$2:J$202,3,0)</f>
        <v>Haemulon sciurus</v>
      </c>
      <c r="K2309" s="38" t="str">
        <f>VLOOKUP(H2309,'Species List'!A$2:J$202,4,0)</f>
        <v>Haemulidae</v>
      </c>
      <c r="L2309" s="38" t="str">
        <f>VLOOKUP(H2309,'Species List'!A$2:J$202,5,0)</f>
        <v>Carnivore</v>
      </c>
      <c r="M2309" s="59">
        <v>40</v>
      </c>
      <c r="N2309" s="59">
        <v>1</v>
      </c>
      <c r="O2309" s="59"/>
      <c r="P2309" s="44">
        <f>VLOOKUP(H2309,'Species List'!A$2:J$202,6,0)</f>
        <v>1.549E-2</v>
      </c>
      <c r="Q2309" s="44">
        <f>VLOOKUP(H2309,'Species List'!A$2:J$202,7,0)</f>
        <v>2.98</v>
      </c>
      <c r="R2309" s="44" t="str">
        <f>VLOOKUP(H2309,'Species List'!A$2:J$202,8,0)</f>
        <v>NA</v>
      </c>
      <c r="S2309" s="44" t="str">
        <f>VLOOKUP(H2309,'Species List'!A$2:J$202,9,0)</f>
        <v>NA</v>
      </c>
      <c r="T2309" s="44">
        <f t="shared" si="257"/>
        <v>920.85275533885249</v>
      </c>
      <c r="U2309" s="87" t="s">
        <v>450</v>
      </c>
      <c r="V2309" s="91">
        <f t="shared" si="256"/>
        <v>920.85275533885249</v>
      </c>
    </row>
    <row r="2310" spans="1:22" ht="16">
      <c r="A2310" s="35">
        <v>2019</v>
      </c>
      <c r="B2310" s="51">
        <v>43541</v>
      </c>
      <c r="C2310" s="38" t="s">
        <v>393</v>
      </c>
      <c r="D2310" s="38" t="s">
        <v>367</v>
      </c>
      <c r="E2310" s="38">
        <v>1</v>
      </c>
      <c r="F2310" s="52">
        <v>0.41319444444444398</v>
      </c>
      <c r="G2310" s="38">
        <v>33</v>
      </c>
      <c r="H2310" s="12" t="s">
        <v>238</v>
      </c>
      <c r="I2310" s="38" t="str">
        <f>VLOOKUP(H2310,'Species List'!A$2:J$202,2,0)</f>
        <v>Bluehead Wrasse</v>
      </c>
      <c r="J2310" s="38" t="str">
        <f>VLOOKUP(H2310,'Species List'!A$2:J$202,3,0)</f>
        <v>Thalassoma bifasciatum</v>
      </c>
      <c r="K2310" s="38" t="str">
        <f>VLOOKUP(H2310,'Species List'!A$2:J$202,4,0)</f>
        <v>Labridae</v>
      </c>
      <c r="L2310" s="38" t="str">
        <f>VLOOKUP(H2310,'Species List'!A$2:J$202,5,0)</f>
        <v>Carnivore</v>
      </c>
      <c r="M2310" s="59">
        <v>5</v>
      </c>
      <c r="N2310" s="59">
        <v>30</v>
      </c>
      <c r="O2310" s="59"/>
      <c r="P2310" s="44">
        <f>VLOOKUP(H2310,'Species List'!A$2:J$202,6,0)</f>
        <v>8.9099999999999995E-3</v>
      </c>
      <c r="Q2310" s="44">
        <f>VLOOKUP(H2310,'Species List'!A$2:J$202,7,0)</f>
        <v>3.01</v>
      </c>
      <c r="R2310" s="44" t="str">
        <f>VLOOKUP(H2310,'Species List'!A$2:J$202,8,0)</f>
        <v>NA</v>
      </c>
      <c r="S2310" s="44" t="str">
        <f>VLOOKUP(H2310,'Species List'!A$2:J$202,9,0)</f>
        <v>NA</v>
      </c>
      <c r="T2310" s="44">
        <f t="shared" si="257"/>
        <v>1.1318201385239828</v>
      </c>
      <c r="U2310" s="87" t="s">
        <v>450</v>
      </c>
      <c r="V2310" s="91">
        <f t="shared" si="256"/>
        <v>33.95460415571948</v>
      </c>
    </row>
    <row r="2311" spans="1:22" ht="16">
      <c r="A2311" s="35">
        <v>2019</v>
      </c>
      <c r="B2311" s="51">
        <v>43541</v>
      </c>
      <c r="C2311" s="38" t="s">
        <v>393</v>
      </c>
      <c r="D2311" s="38" t="s">
        <v>367</v>
      </c>
      <c r="E2311" s="38">
        <v>1</v>
      </c>
      <c r="F2311" s="52">
        <v>0.41319444444444398</v>
      </c>
      <c r="G2311" s="38">
        <v>33</v>
      </c>
      <c r="H2311" s="12" t="s">
        <v>310</v>
      </c>
      <c r="I2311" s="38" t="str">
        <f>VLOOKUP(H2311,'Species List'!A$2:J$202,2,0)</f>
        <v>Yellowhead Wrasse</v>
      </c>
      <c r="J2311" s="38" t="str">
        <f>VLOOKUP(H2311,'Species List'!A$2:J$202,3,0)</f>
        <v>Halichoeres garnoti</v>
      </c>
      <c r="K2311" s="38" t="str">
        <f>VLOOKUP(H2311,'Species List'!A$2:J$202,4,0)</f>
        <v>Labridae</v>
      </c>
      <c r="L2311" s="38" t="str">
        <f>VLOOKUP(H2311,'Species List'!A$2:J$202,5,0)</f>
        <v>Carnivore</v>
      </c>
      <c r="M2311" s="59">
        <v>8</v>
      </c>
      <c r="N2311" s="59">
        <v>1</v>
      </c>
      <c r="O2311" s="59"/>
      <c r="P2311" s="44">
        <f>VLOOKUP(H2311,'Species List'!A$2:J$202,6,0)</f>
        <v>0.01</v>
      </c>
      <c r="Q2311" s="44">
        <f>VLOOKUP(H2311,'Species List'!A$2:J$202,7,0)</f>
        <v>3.13</v>
      </c>
      <c r="R2311" s="44" t="str">
        <f>VLOOKUP(H2311,'Species List'!A$2:J$202,8,0)</f>
        <v>NA</v>
      </c>
      <c r="S2311" s="44" t="str">
        <f>VLOOKUP(H2311,'Species List'!A$2:J$202,9,0)</f>
        <v>NA</v>
      </c>
      <c r="T2311" s="44">
        <f t="shared" si="257"/>
        <v>6.7092142277548126</v>
      </c>
      <c r="U2311" s="87" t="s">
        <v>450</v>
      </c>
      <c r="V2311" s="91">
        <f t="shared" si="256"/>
        <v>6.7092142277548126</v>
      </c>
    </row>
    <row r="2312" spans="1:22" ht="16">
      <c r="A2312" s="35">
        <v>2019</v>
      </c>
      <c r="B2312" s="51">
        <v>43541</v>
      </c>
      <c r="C2312" s="38" t="s">
        <v>393</v>
      </c>
      <c r="D2312" s="38" t="s">
        <v>367</v>
      </c>
      <c r="E2312" s="38">
        <v>1</v>
      </c>
      <c r="F2312" s="52">
        <v>0.41319444444444398</v>
      </c>
      <c r="G2312" s="38">
        <v>33</v>
      </c>
      <c r="H2312" s="12" t="s">
        <v>373</v>
      </c>
      <c r="I2312" s="38" t="str">
        <f>VLOOKUP(H2312,'Species List'!A$2:J$202,2,0)</f>
        <v>Goatfish</v>
      </c>
      <c r="J2312" s="38" t="str">
        <f>VLOOKUP(H2312,'Species List'!A$2:J$202,3,0)</f>
        <v>Mulloidichthys martinicus</v>
      </c>
      <c r="K2312" s="38" t="str">
        <f>VLOOKUP(H2312,'Species List'!A$2:J$202,4,0)</f>
        <v>Mullidae</v>
      </c>
      <c r="L2312" s="38" t="str">
        <f>VLOOKUP(H2312,'Species List'!A$2:J$202,5,0)</f>
        <v>Carnivore</v>
      </c>
      <c r="M2312" s="59">
        <v>16</v>
      </c>
      <c r="N2312" s="59">
        <v>15</v>
      </c>
      <c r="O2312" s="59"/>
      <c r="P2312" s="44">
        <f>VLOOKUP(H2312,'Species List'!A$2:J$202,6,0)</f>
        <v>9.7699999999999992E-3</v>
      </c>
      <c r="Q2312" s="44">
        <f>VLOOKUP(H2312,'Species List'!A$2:J$202,7,0)</f>
        <v>3.12</v>
      </c>
      <c r="R2312" s="44" t="str">
        <f>VLOOKUP(H2312,'Species List'!A$2:J$202,8,0)</f>
        <v>NA</v>
      </c>
      <c r="S2312" s="44" t="str">
        <f>VLOOKUP(H2312,'Species List'!A$2:J$202,9,0)</f>
        <v>NA</v>
      </c>
      <c r="T2312" s="44">
        <f t="shared" si="257"/>
        <v>55.814740460517193</v>
      </c>
      <c r="U2312" s="87" t="s">
        <v>450</v>
      </c>
      <c r="V2312" s="91">
        <f t="shared" si="256"/>
        <v>837.22110690775787</v>
      </c>
    </row>
    <row r="2313" spans="1:22" ht="16">
      <c r="A2313" s="35">
        <v>2019</v>
      </c>
      <c r="B2313" s="51">
        <v>43541</v>
      </c>
      <c r="C2313" s="38" t="s">
        <v>393</v>
      </c>
      <c r="D2313" s="38" t="s">
        <v>367</v>
      </c>
      <c r="E2313" s="38">
        <v>1</v>
      </c>
      <c r="F2313" s="52">
        <v>0.41319444444444398</v>
      </c>
      <c r="G2313" s="38">
        <v>33</v>
      </c>
      <c r="H2313" s="12" t="s">
        <v>253</v>
      </c>
      <c r="I2313" s="38" t="str">
        <f>VLOOKUP(H2313,'Species List'!A$2:J$202,2,0)</f>
        <v>French Grunt</v>
      </c>
      <c r="J2313" s="38" t="str">
        <f>VLOOKUP(H2313,'Species List'!A$2:J$202,3,0)</f>
        <v>Haemulon flavolineatum</v>
      </c>
      <c r="K2313" s="38" t="str">
        <f>VLOOKUP(H2313,'Species List'!A$2:J$202,4,0)</f>
        <v>Haemulidae</v>
      </c>
      <c r="L2313" s="38" t="str">
        <f>VLOOKUP(H2313,'Species List'!A$2:J$202,5,0)</f>
        <v>Carnivore</v>
      </c>
      <c r="M2313" s="59">
        <v>16</v>
      </c>
      <c r="N2313" s="59">
        <v>1</v>
      </c>
      <c r="O2313" s="59"/>
      <c r="P2313" s="44">
        <f>VLOOKUP(H2313,'Species List'!A$2:J$202,6,0)</f>
        <v>1.349E-2</v>
      </c>
      <c r="Q2313" s="44">
        <f>VLOOKUP(H2313,'Species List'!A$2:J$202,7,0)</f>
        <v>3</v>
      </c>
      <c r="R2313" s="44" t="str">
        <f>VLOOKUP(H2313,'Species List'!A$2:J$202,8,0)</f>
        <v>NA</v>
      </c>
      <c r="S2313" s="44" t="str">
        <f>VLOOKUP(H2313,'Species List'!A$2:J$202,9,0)</f>
        <v>NA</v>
      </c>
      <c r="T2313" s="44">
        <f t="shared" si="257"/>
        <v>55.255040000000001</v>
      </c>
      <c r="U2313" s="87" t="s">
        <v>450</v>
      </c>
      <c r="V2313" s="91">
        <f t="shared" si="256"/>
        <v>55.255040000000001</v>
      </c>
    </row>
    <row r="2314" spans="1:22" ht="16">
      <c r="A2314" s="35">
        <v>2019</v>
      </c>
      <c r="B2314" s="51">
        <v>43541</v>
      </c>
      <c r="C2314" s="38" t="s">
        <v>393</v>
      </c>
      <c r="D2314" s="38" t="s">
        <v>367</v>
      </c>
      <c r="E2314" s="38">
        <v>1</v>
      </c>
      <c r="F2314" s="52">
        <v>0.41319444444444398</v>
      </c>
      <c r="G2314" s="38">
        <v>33</v>
      </c>
      <c r="H2314" s="12" t="s">
        <v>253</v>
      </c>
      <c r="I2314" s="38" t="str">
        <f>VLOOKUP(H2314,'Species List'!A$2:J$202,2,0)</f>
        <v>French Grunt</v>
      </c>
      <c r="J2314" s="38" t="str">
        <f>VLOOKUP(H2314,'Species List'!A$2:J$202,3,0)</f>
        <v>Haemulon flavolineatum</v>
      </c>
      <c r="K2314" s="38" t="str">
        <f>VLOOKUP(H2314,'Species List'!A$2:J$202,4,0)</f>
        <v>Haemulidae</v>
      </c>
      <c r="L2314" s="38" t="str">
        <f>VLOOKUP(H2314,'Species List'!A$2:J$202,5,0)</f>
        <v>Carnivore</v>
      </c>
      <c r="M2314" s="59">
        <v>17</v>
      </c>
      <c r="N2314" s="59">
        <v>1</v>
      </c>
      <c r="O2314" s="59"/>
      <c r="P2314" s="44">
        <f>VLOOKUP(H2314,'Species List'!A$2:J$202,6,0)</f>
        <v>1.349E-2</v>
      </c>
      <c r="Q2314" s="44">
        <f>VLOOKUP(H2314,'Species List'!A$2:J$202,7,0)</f>
        <v>3</v>
      </c>
      <c r="R2314" s="44" t="str">
        <f>VLOOKUP(H2314,'Species List'!A$2:J$202,8,0)</f>
        <v>NA</v>
      </c>
      <c r="S2314" s="44" t="str">
        <f>VLOOKUP(H2314,'Species List'!A$2:J$202,9,0)</f>
        <v>NA</v>
      </c>
      <c r="T2314" s="44">
        <f t="shared" si="257"/>
        <v>66.27637</v>
      </c>
      <c r="U2314" s="87" t="s">
        <v>450</v>
      </c>
      <c r="V2314" s="91">
        <f t="shared" si="256"/>
        <v>66.27637</v>
      </c>
    </row>
    <row r="2315" spans="1:22" ht="16">
      <c r="A2315" s="35">
        <v>2019</v>
      </c>
      <c r="B2315" s="51">
        <v>43541</v>
      </c>
      <c r="C2315" s="38" t="s">
        <v>393</v>
      </c>
      <c r="D2315" s="38" t="s">
        <v>367</v>
      </c>
      <c r="E2315" s="38">
        <v>1</v>
      </c>
      <c r="F2315" s="52">
        <v>0.41319444444444398</v>
      </c>
      <c r="G2315" s="38">
        <v>33</v>
      </c>
      <c r="H2315" s="12" t="s">
        <v>251</v>
      </c>
      <c r="I2315" s="38" t="str">
        <f>VLOOKUP(H2315,'Species List'!A$2:J$202,2,0)</f>
        <v>Foureye Butterflyfish</v>
      </c>
      <c r="J2315" s="38" t="str">
        <f>VLOOKUP(H2315,'Species List'!A$2:J$202,3,0)</f>
        <v>Chaetodon capistratus</v>
      </c>
      <c r="K2315" s="38" t="str">
        <f>VLOOKUP(H2315,'Species List'!A$2:J$202,4,0)</f>
        <v>Chaetodontidae</v>
      </c>
      <c r="L2315" s="38" t="str">
        <f>VLOOKUP(H2315,'Species List'!A$2:J$202,5,0)</f>
        <v>Carnivore</v>
      </c>
      <c r="M2315" s="59">
        <v>14</v>
      </c>
      <c r="N2315" s="59">
        <v>4</v>
      </c>
      <c r="O2315" s="59"/>
      <c r="P2315" s="44">
        <f>VLOOKUP(H2315,'Species List'!A$2:J$202,6,0)</f>
        <v>2.512E-2</v>
      </c>
      <c r="Q2315" s="44">
        <f>VLOOKUP(H2315,'Species List'!A$2:J$202,7,0)</f>
        <v>3.1</v>
      </c>
      <c r="R2315" s="44" t="str">
        <f>VLOOKUP(H2315,'Species List'!A$2:J$202,8,0)</f>
        <v>NA</v>
      </c>
      <c r="S2315" s="44" t="str">
        <f>VLOOKUP(H2315,'Species List'!A$2:J$202,9,0)</f>
        <v>NA</v>
      </c>
      <c r="T2315" s="44">
        <f t="shared" si="257"/>
        <v>89.746298522175977</v>
      </c>
      <c r="U2315" s="87" t="s">
        <v>450</v>
      </c>
      <c r="V2315" s="91">
        <f t="shared" si="256"/>
        <v>358.98519408870391</v>
      </c>
    </row>
    <row r="2316" spans="1:22" ht="16">
      <c r="A2316" s="35">
        <v>2019</v>
      </c>
      <c r="B2316" s="51">
        <v>43541</v>
      </c>
      <c r="C2316" s="38" t="s">
        <v>393</v>
      </c>
      <c r="D2316" s="38" t="s">
        <v>367</v>
      </c>
      <c r="E2316" s="38">
        <v>1</v>
      </c>
      <c r="F2316" s="52">
        <v>0.41319444444444398</v>
      </c>
      <c r="G2316" s="38">
        <v>33</v>
      </c>
      <c r="H2316" s="12" t="s">
        <v>292</v>
      </c>
      <c r="I2316" s="38" t="str">
        <f>VLOOKUP(H2316,'Species List'!A$2:J$202,2,0)</f>
        <v>Smallmouth Grunt</v>
      </c>
      <c r="J2316" s="38" t="str">
        <f>VLOOKUP(H2316,'Species List'!A$2:J$202,3,0)</f>
        <v>Haemulon chrysargyreum</v>
      </c>
      <c r="K2316" s="38" t="str">
        <f>VLOOKUP(H2316,'Species List'!A$2:J$202,4,0)</f>
        <v>Haemulidae</v>
      </c>
      <c r="L2316" s="38" t="str">
        <f>VLOOKUP(H2316,'Species List'!A$2:J$202,5,0)</f>
        <v>Carnivore</v>
      </c>
      <c r="M2316" s="59">
        <v>17</v>
      </c>
      <c r="N2316" s="59">
        <v>1</v>
      </c>
      <c r="O2316" s="59"/>
      <c r="P2316" s="44">
        <f>VLOOKUP(H2316,'Species List'!A$2:J$202,6,0)</f>
        <v>1.259E-2</v>
      </c>
      <c r="Q2316" s="44">
        <f>VLOOKUP(H2316,'Species List'!A$2:J$202,7,0)</f>
        <v>2.99</v>
      </c>
      <c r="R2316" s="44" t="str">
        <f>VLOOKUP(H2316,'Species List'!A$2:J$202,8,0)</f>
        <v>NA</v>
      </c>
      <c r="S2316" s="44" t="str">
        <f>VLOOKUP(H2316,'Species List'!A$2:J$202,9,0)</f>
        <v>NA</v>
      </c>
      <c r="T2316" s="44">
        <f t="shared" si="257"/>
        <v>60.12678810658732</v>
      </c>
      <c r="U2316" s="87" t="s">
        <v>450</v>
      </c>
      <c r="V2316" s="91">
        <f t="shared" si="256"/>
        <v>60.12678810658732</v>
      </c>
    </row>
    <row r="2317" spans="1:22" ht="16">
      <c r="A2317" s="35">
        <v>2019</v>
      </c>
      <c r="B2317" s="51">
        <v>43541</v>
      </c>
      <c r="C2317" s="38" t="s">
        <v>393</v>
      </c>
      <c r="D2317" s="38" t="s">
        <v>367</v>
      </c>
      <c r="E2317" s="38">
        <v>1</v>
      </c>
      <c r="F2317" s="52">
        <v>0.41319444444444398</v>
      </c>
      <c r="G2317" s="38">
        <v>33</v>
      </c>
      <c r="H2317" s="12" t="s">
        <v>238</v>
      </c>
      <c r="I2317" s="38" t="str">
        <f>VLOOKUP(H2317,'Species List'!A$2:J$202,2,0)</f>
        <v>Bluehead Wrasse</v>
      </c>
      <c r="J2317" s="38" t="str">
        <f>VLOOKUP(H2317,'Species List'!A$2:J$202,3,0)</f>
        <v>Thalassoma bifasciatum</v>
      </c>
      <c r="K2317" s="38" t="str">
        <f>VLOOKUP(H2317,'Species List'!A$2:J$202,4,0)</f>
        <v>Labridae</v>
      </c>
      <c r="L2317" s="38" t="str">
        <f>VLOOKUP(H2317,'Species List'!A$2:J$202,5,0)</f>
        <v>Carnivore</v>
      </c>
      <c r="M2317" s="59">
        <v>6</v>
      </c>
      <c r="N2317" s="59">
        <v>20</v>
      </c>
      <c r="O2317" s="59"/>
      <c r="P2317" s="44">
        <f>VLOOKUP(H2317,'Species List'!A$2:J$202,6,0)</f>
        <v>8.9099999999999995E-3</v>
      </c>
      <c r="Q2317" s="44">
        <f>VLOOKUP(H2317,'Species List'!A$2:J$202,7,0)</f>
        <v>3.01</v>
      </c>
      <c r="R2317" s="44" t="str">
        <f>VLOOKUP(H2317,'Species List'!A$2:J$202,8,0)</f>
        <v>NA</v>
      </c>
      <c r="S2317" s="44" t="str">
        <f>VLOOKUP(H2317,'Species List'!A$2:J$202,9,0)</f>
        <v>NA</v>
      </c>
      <c r="T2317" s="44">
        <f t="shared" si="257"/>
        <v>1.9593542699963782</v>
      </c>
      <c r="U2317" s="87" t="s">
        <v>450</v>
      </c>
      <c r="V2317" s="91">
        <f t="shared" si="256"/>
        <v>39.187085399927561</v>
      </c>
    </row>
    <row r="2318" spans="1:22" ht="16">
      <c r="A2318" s="35">
        <v>2019</v>
      </c>
      <c r="B2318" s="51">
        <v>43541</v>
      </c>
      <c r="C2318" s="38" t="s">
        <v>393</v>
      </c>
      <c r="D2318" s="38" t="s">
        <v>367</v>
      </c>
      <c r="E2318" s="38">
        <v>1</v>
      </c>
      <c r="F2318" s="52">
        <v>0.41319444444444398</v>
      </c>
      <c r="G2318" s="38">
        <v>33</v>
      </c>
      <c r="H2318" s="12" t="s">
        <v>238</v>
      </c>
      <c r="I2318" s="38" t="str">
        <f>VLOOKUP(H2318,'Species List'!A$2:J$202,2,0)</f>
        <v>Bluehead Wrasse</v>
      </c>
      <c r="J2318" s="38" t="str">
        <f>VLOOKUP(H2318,'Species List'!A$2:J$202,3,0)</f>
        <v>Thalassoma bifasciatum</v>
      </c>
      <c r="K2318" s="38" t="str">
        <f>VLOOKUP(H2318,'Species List'!A$2:J$202,4,0)</f>
        <v>Labridae</v>
      </c>
      <c r="L2318" s="38" t="str">
        <f>VLOOKUP(H2318,'Species List'!A$2:J$202,5,0)</f>
        <v>Carnivore</v>
      </c>
      <c r="M2318" s="59">
        <v>4</v>
      </c>
      <c r="N2318" s="59">
        <v>10</v>
      </c>
      <c r="O2318" s="59"/>
      <c r="P2318" s="44">
        <f>VLOOKUP(H2318,'Species List'!A$2:J$202,6,0)</f>
        <v>8.9099999999999995E-3</v>
      </c>
      <c r="Q2318" s="44">
        <f>VLOOKUP(H2318,'Species List'!A$2:J$202,7,0)</f>
        <v>3.01</v>
      </c>
      <c r="R2318" s="44" t="str">
        <f>VLOOKUP(H2318,'Species List'!A$2:J$202,8,0)</f>
        <v>NA</v>
      </c>
      <c r="S2318" s="44" t="str">
        <f>VLOOKUP(H2318,'Species List'!A$2:J$202,9,0)</f>
        <v>NA</v>
      </c>
      <c r="T2318" s="44">
        <f t="shared" si="257"/>
        <v>0.5782002537554658</v>
      </c>
      <c r="U2318" s="87" t="s">
        <v>450</v>
      </c>
      <c r="V2318" s="91">
        <f t="shared" si="256"/>
        <v>5.782002537554658</v>
      </c>
    </row>
    <row r="2319" spans="1:22" ht="16">
      <c r="A2319" s="35">
        <v>2019</v>
      </c>
      <c r="B2319" s="51">
        <v>43541</v>
      </c>
      <c r="C2319" s="38" t="s">
        <v>393</v>
      </c>
      <c r="D2319" s="38" t="s">
        <v>367</v>
      </c>
      <c r="E2319" s="38">
        <v>1</v>
      </c>
      <c r="F2319" s="52">
        <v>0.41319444444444442</v>
      </c>
      <c r="G2319" s="38">
        <v>33</v>
      </c>
      <c r="H2319" s="12" t="s">
        <v>277</v>
      </c>
      <c r="I2319" s="38" t="str">
        <f>VLOOKUP(H2319,'Species List'!A$2:J$202,2,0)</f>
        <v>Queen Parrotfish</v>
      </c>
      <c r="J2319" s="38" t="str">
        <f>VLOOKUP(H2319,'Species List'!A$2:J$202,3,0)</f>
        <v>Scarus vetula</v>
      </c>
      <c r="K2319" s="38" t="str">
        <f>VLOOKUP(H2319,'Species List'!A$2:J$202,4,0)</f>
        <v>Scaridae</v>
      </c>
      <c r="L2319" s="38" t="str">
        <f>VLOOKUP(H2319,'Species List'!A$2:J$202,5,0)</f>
        <v>Herbivore</v>
      </c>
      <c r="M2319" s="59">
        <v>30</v>
      </c>
      <c r="N2319" s="59">
        <v>1</v>
      </c>
      <c r="O2319" s="59" t="s">
        <v>369</v>
      </c>
      <c r="P2319" s="44">
        <f>VLOOKUP(H2319,'Species List'!A$2:J$202,6,0)</f>
        <v>1.38E-2</v>
      </c>
      <c r="Q2319" s="44">
        <f>VLOOKUP(H2319,'Species List'!A$2:J$202,7,0)</f>
        <v>3.03</v>
      </c>
      <c r="R2319" s="44">
        <f>VLOOKUP(H2319,'Species List'!A$2:J$202,8,0)</f>
        <v>-5.0162000000000004</v>
      </c>
      <c r="S2319" s="44">
        <f>VLOOKUP(H2319,'Species List'!A$2:J$202,9,0)</f>
        <v>3.1109</v>
      </c>
      <c r="T2319" s="44">
        <f t="shared" si="257"/>
        <v>412.62590342031763</v>
      </c>
      <c r="U2319" s="88">
        <f t="shared" ref="U2319:U2332" si="258">10^(R2319+(S2319*LOG(M2319*10)))</f>
        <v>489.6395738782121</v>
      </c>
      <c r="V2319" s="91">
        <f t="shared" ref="V2319:V2332" si="259">N2319*U2319</f>
        <v>489.6395738782121</v>
      </c>
    </row>
    <row r="2320" spans="1:22" ht="16">
      <c r="A2320" s="35">
        <v>2019</v>
      </c>
      <c r="B2320" s="51">
        <v>43541</v>
      </c>
      <c r="C2320" s="38" t="s">
        <v>393</v>
      </c>
      <c r="D2320" s="38" t="s">
        <v>367</v>
      </c>
      <c r="E2320" s="38">
        <v>1</v>
      </c>
      <c r="F2320" s="52">
        <v>0.41319444444444398</v>
      </c>
      <c r="G2320" s="38">
        <v>33</v>
      </c>
      <c r="H2320" s="12" t="s">
        <v>280</v>
      </c>
      <c r="I2320" s="38" t="str">
        <f>VLOOKUP(H2320,'Species List'!A$2:J$202,2,0)</f>
        <v>Redband Parrotfish</v>
      </c>
      <c r="J2320" s="38" t="str">
        <f>VLOOKUP(H2320,'Species List'!A$2:J$202,3,0)</f>
        <v>Sparisoma aurofrenatum</v>
      </c>
      <c r="K2320" s="38" t="str">
        <f>VLOOKUP(H2320,'Species List'!A$2:J$202,4,0)</f>
        <v>Scaridae</v>
      </c>
      <c r="L2320" s="38" t="str">
        <f>VLOOKUP(H2320,'Species List'!A$2:J$202,5,0)</f>
        <v>Herbivore</v>
      </c>
      <c r="M2320" s="59">
        <v>19</v>
      </c>
      <c r="N2320" s="59">
        <v>1</v>
      </c>
      <c r="O2320" s="59" t="s">
        <v>369</v>
      </c>
      <c r="P2320" s="44">
        <f>VLOOKUP(H2320,'Species List'!A$2:J$202,6,0)</f>
        <v>1.072E-2</v>
      </c>
      <c r="Q2320" s="44">
        <f>VLOOKUP(H2320,'Species List'!A$2:J$202,7,0)</f>
        <v>3.12</v>
      </c>
      <c r="R2320" s="44">
        <f>VLOOKUP(H2320,'Species List'!A$2:J$202,8,0)</f>
        <v>-4.0781000000000001</v>
      </c>
      <c r="S2320" s="44">
        <f>VLOOKUP(H2320,'Species List'!A$2:J$202,9,0)</f>
        <v>2.7437999999999998</v>
      </c>
      <c r="T2320" s="44">
        <f t="shared" si="257"/>
        <v>104.69019779399261</v>
      </c>
      <c r="U2320" s="88">
        <f t="shared" si="258"/>
        <v>149.3977752647418</v>
      </c>
      <c r="V2320" s="91">
        <f t="shared" si="259"/>
        <v>149.3977752647418</v>
      </c>
    </row>
    <row r="2321" spans="1:22" ht="16">
      <c r="A2321" s="35">
        <v>2019</v>
      </c>
      <c r="B2321" s="51">
        <v>43541</v>
      </c>
      <c r="C2321" s="38" t="s">
        <v>393</v>
      </c>
      <c r="D2321" s="38" t="s">
        <v>367</v>
      </c>
      <c r="E2321" s="38">
        <v>1</v>
      </c>
      <c r="F2321" s="52">
        <v>0.41319444444444398</v>
      </c>
      <c r="G2321" s="38">
        <v>33</v>
      </c>
      <c r="H2321" s="12" t="s">
        <v>302</v>
      </c>
      <c r="I2321" s="38" t="str">
        <f>VLOOKUP(H2321,'Species List'!A$2:J$202,2,0)</f>
        <v>Stoplight Parrotfish</v>
      </c>
      <c r="J2321" s="38" t="str">
        <f>VLOOKUP(H2321,'Species List'!A$2:J$202,3,0)</f>
        <v>Sparisoma viride</v>
      </c>
      <c r="K2321" s="38" t="str">
        <f>VLOOKUP(H2321,'Species List'!A$2:J$202,4,0)</f>
        <v>Scaridae</v>
      </c>
      <c r="L2321" s="38" t="str">
        <f>VLOOKUP(H2321,'Species List'!A$2:J$202,5,0)</f>
        <v>Herbivore</v>
      </c>
      <c r="M2321" s="59">
        <v>26</v>
      </c>
      <c r="N2321" s="59">
        <v>1</v>
      </c>
      <c r="O2321" s="59" t="s">
        <v>368</v>
      </c>
      <c r="P2321" s="44">
        <f>VLOOKUP(H2321,'Species List'!A$2:J$202,6,0)</f>
        <v>1.38E-2</v>
      </c>
      <c r="Q2321" s="44">
        <f>VLOOKUP(H2321,'Species List'!A$2:J$202,7,0)</f>
        <v>3.04</v>
      </c>
      <c r="R2321" s="44">
        <f>VLOOKUP(H2321,'Species List'!A$2:J$202,8,0)</f>
        <v>-4.4317000000000002</v>
      </c>
      <c r="S2321" s="44">
        <f>VLOOKUP(H2321,'Species List'!A$2:J$202,9,0)</f>
        <v>2.9051</v>
      </c>
      <c r="T2321" s="44">
        <f t="shared" si="257"/>
        <v>276.31092977022331</v>
      </c>
      <c r="U2321" s="88">
        <f t="shared" si="258"/>
        <v>383.741768934785</v>
      </c>
      <c r="V2321" s="91">
        <f t="shared" si="259"/>
        <v>383.741768934785</v>
      </c>
    </row>
    <row r="2322" spans="1:22" ht="16">
      <c r="A2322" s="35">
        <v>2019</v>
      </c>
      <c r="B2322" s="51">
        <v>43541</v>
      </c>
      <c r="C2322" s="38" t="s">
        <v>393</v>
      </c>
      <c r="D2322" s="38" t="s">
        <v>367</v>
      </c>
      <c r="E2322" s="38">
        <v>1</v>
      </c>
      <c r="F2322" s="52">
        <v>0.41319444444444398</v>
      </c>
      <c r="G2322" s="38">
        <v>33</v>
      </c>
      <c r="H2322" s="12" t="s">
        <v>274</v>
      </c>
      <c r="I2322" s="38" t="str">
        <f>VLOOKUP(H2322,'Species List'!A$2:J$202,2,0)</f>
        <v>Princess Parrotfish</v>
      </c>
      <c r="J2322" s="38" t="str">
        <f>VLOOKUP(H2322,'Species List'!A$2:J$202,3,0)</f>
        <v>Scarus taeniopterus</v>
      </c>
      <c r="K2322" s="38" t="str">
        <f>VLOOKUP(H2322,'Species List'!A$2:J$202,4,0)</f>
        <v>Scaridae</v>
      </c>
      <c r="L2322" s="38" t="str">
        <f>VLOOKUP(H2322,'Species List'!A$2:J$202,5,0)</f>
        <v>Herbivore</v>
      </c>
      <c r="M2322" s="59">
        <v>18</v>
      </c>
      <c r="N2322" s="59">
        <v>1</v>
      </c>
      <c r="O2322" s="59" t="s">
        <v>369</v>
      </c>
      <c r="P2322" s="44">
        <f>VLOOKUP(H2322,'Species List'!A$2:J$202,6,0)</f>
        <v>3.3500000000000002E-2</v>
      </c>
      <c r="Q2322" s="44">
        <f>VLOOKUP(H2322,'Species List'!A$2:J$202,7,0)</f>
        <v>2.7086000000000001</v>
      </c>
      <c r="R2322" s="44">
        <f>VLOOKUP(H2322,'Species List'!A$2:J$202,8,0)</f>
        <v>-3.2256999999999998</v>
      </c>
      <c r="S2322" s="44">
        <f>VLOOKUP(H2322,'Species List'!A$2:J$202,9,0)</f>
        <v>2.3852000000000002</v>
      </c>
      <c r="T2322" s="44">
        <f t="shared" si="257"/>
        <v>84.154222975924739</v>
      </c>
      <c r="U2322" s="88">
        <f t="shared" si="258"/>
        <v>142.42163893869329</v>
      </c>
      <c r="V2322" s="91">
        <f t="shared" si="259"/>
        <v>142.42163893869329</v>
      </c>
    </row>
    <row r="2323" spans="1:22" ht="16">
      <c r="A2323" s="35">
        <v>2019</v>
      </c>
      <c r="B2323" s="51">
        <v>43541</v>
      </c>
      <c r="C2323" s="38" t="s">
        <v>393</v>
      </c>
      <c r="D2323" s="38" t="s">
        <v>367</v>
      </c>
      <c r="E2323" s="38">
        <v>1</v>
      </c>
      <c r="F2323" s="52">
        <v>0.41319444444444398</v>
      </c>
      <c r="G2323" s="38">
        <v>33</v>
      </c>
      <c r="H2323" s="12" t="s">
        <v>303</v>
      </c>
      <c r="I2323" s="38" t="str">
        <f>VLOOKUP(H2323,'Species List'!A$2:J$202,2,0)</f>
        <v>Striped Parrotfish</v>
      </c>
      <c r="J2323" s="38" t="str">
        <f>VLOOKUP(H2323,'Species List'!A$2:J$202,3,0)</f>
        <v>Scarus iserti</v>
      </c>
      <c r="K2323" s="38" t="str">
        <f>VLOOKUP(H2323,'Species List'!A$2:J$202,4,0)</f>
        <v>Scaridae</v>
      </c>
      <c r="L2323" s="38" t="str">
        <f>VLOOKUP(H2323,'Species List'!A$2:J$202,5,0)</f>
        <v>Herbivore</v>
      </c>
      <c r="M2323" s="59">
        <v>3</v>
      </c>
      <c r="N2323" s="59">
        <v>1</v>
      </c>
      <c r="O2323" s="59" t="s">
        <v>368</v>
      </c>
      <c r="P2323" s="44">
        <f>VLOOKUP(H2323,'Species List'!A$2:J$202,6,0)</f>
        <v>1.0959999999999999E-2</v>
      </c>
      <c r="Q2323" s="44">
        <f>VLOOKUP(H2323,'Species List'!A$2:J$202,7,0)</f>
        <v>3.01</v>
      </c>
      <c r="R2323" s="44">
        <f>VLOOKUP(H2323,'Species List'!A$2:J$202,8,0)</f>
        <v>-4.8887</v>
      </c>
      <c r="S2323" s="44">
        <f>VLOOKUP(H2323,'Species List'!A$2:J$202,9,0)</f>
        <v>3.0548000000000002</v>
      </c>
      <c r="T2323" s="44">
        <f t="shared" si="257"/>
        <v>0.29918893707824967</v>
      </c>
      <c r="U2323" s="88">
        <f t="shared" si="258"/>
        <v>0.42034899064939069</v>
      </c>
      <c r="V2323" s="91">
        <f t="shared" si="259"/>
        <v>0.42034899064939069</v>
      </c>
    </row>
    <row r="2324" spans="1:22" ht="16">
      <c r="A2324" s="35">
        <v>2019</v>
      </c>
      <c r="B2324" s="51">
        <v>43541</v>
      </c>
      <c r="C2324" s="38" t="s">
        <v>393</v>
      </c>
      <c r="D2324" s="38" t="s">
        <v>367</v>
      </c>
      <c r="E2324" s="38">
        <v>1</v>
      </c>
      <c r="F2324" s="52">
        <v>0.41319444444444398</v>
      </c>
      <c r="G2324" s="38">
        <v>33</v>
      </c>
      <c r="H2324" s="12" t="s">
        <v>303</v>
      </c>
      <c r="I2324" s="38" t="str">
        <f>VLOOKUP(H2324,'Species List'!A$2:J$202,2,0)</f>
        <v>Striped Parrotfish</v>
      </c>
      <c r="J2324" s="38" t="str">
        <f>VLOOKUP(H2324,'Species List'!A$2:J$202,3,0)</f>
        <v>Scarus iserti</v>
      </c>
      <c r="K2324" s="38" t="str">
        <f>VLOOKUP(H2324,'Species List'!A$2:J$202,4,0)</f>
        <v>Scaridae</v>
      </c>
      <c r="L2324" s="38" t="str">
        <f>VLOOKUP(H2324,'Species List'!A$2:J$202,5,0)</f>
        <v>Herbivore</v>
      </c>
      <c r="M2324" s="59">
        <v>5</v>
      </c>
      <c r="N2324" s="59">
        <v>1</v>
      </c>
      <c r="O2324" s="59" t="s">
        <v>368</v>
      </c>
      <c r="P2324" s="44">
        <f>VLOOKUP(H2324,'Species List'!A$2:J$202,6,0)</f>
        <v>1.0959999999999999E-2</v>
      </c>
      <c r="Q2324" s="44">
        <f>VLOOKUP(H2324,'Species List'!A$2:J$202,7,0)</f>
        <v>3.01</v>
      </c>
      <c r="R2324" s="44">
        <f>VLOOKUP(H2324,'Species List'!A$2:J$202,8,0)</f>
        <v>-4.8887</v>
      </c>
      <c r="S2324" s="44">
        <f>VLOOKUP(H2324,'Species List'!A$2:J$202,9,0)</f>
        <v>3.0548000000000002</v>
      </c>
      <c r="T2324" s="44">
        <f t="shared" si="257"/>
        <v>1.3922276900362347</v>
      </c>
      <c r="U2324" s="88">
        <f t="shared" si="258"/>
        <v>2.0013063310434482</v>
      </c>
      <c r="V2324" s="91">
        <f t="shared" si="259"/>
        <v>2.0013063310434482</v>
      </c>
    </row>
    <row r="2325" spans="1:22" ht="16">
      <c r="A2325" s="35">
        <v>2019</v>
      </c>
      <c r="B2325" s="51">
        <v>43541</v>
      </c>
      <c r="C2325" s="38" t="s">
        <v>393</v>
      </c>
      <c r="D2325" s="38" t="s">
        <v>367</v>
      </c>
      <c r="E2325" s="38">
        <v>1</v>
      </c>
      <c r="F2325" s="52">
        <v>0.41319444444444398</v>
      </c>
      <c r="G2325" s="38">
        <v>33</v>
      </c>
      <c r="H2325" s="12" t="s">
        <v>237</v>
      </c>
      <c r="I2325" s="38" t="str">
        <f>VLOOKUP(H2325,'Species List'!A$2:J$202,2,0)</f>
        <v>Blue Tang</v>
      </c>
      <c r="J2325" s="38" t="str">
        <f>VLOOKUP(H2325,'Species List'!A$2:J$202,3,0)</f>
        <v>Acanthurus coeruleus</v>
      </c>
      <c r="K2325" s="38" t="str">
        <f>VLOOKUP(H2325,'Species List'!A$2:J$202,4,0)</f>
        <v>Acanthuridae</v>
      </c>
      <c r="L2325" s="38" t="str">
        <f>VLOOKUP(H2325,'Species List'!A$2:J$202,5,0)</f>
        <v>Herbivore</v>
      </c>
      <c r="M2325" s="59">
        <v>18</v>
      </c>
      <c r="N2325" s="59">
        <v>1</v>
      </c>
      <c r="O2325" s="59"/>
      <c r="P2325" s="44">
        <f>VLOOKUP(H2325,'Species List'!A$2:J$202,6,0)</f>
        <v>2.512E-2</v>
      </c>
      <c r="Q2325" s="44">
        <f>VLOOKUP(H2325,'Species List'!A$2:J$202,7,0)</f>
        <v>2.96</v>
      </c>
      <c r="R2325" s="44">
        <f>VLOOKUP(H2325,'Species List'!A$2:J$202,8,0)</f>
        <v>-2.8241999999999998</v>
      </c>
      <c r="S2325" s="44">
        <f>VLOOKUP(H2325,'Species List'!A$2:J$202,9,0)</f>
        <v>2.2637999999999998</v>
      </c>
      <c r="T2325" s="44">
        <f t="shared" si="257"/>
        <v>130.5047293049154</v>
      </c>
      <c r="U2325" s="88">
        <f t="shared" si="258"/>
        <v>191.11109332634919</v>
      </c>
      <c r="V2325" s="91">
        <f t="shared" si="259"/>
        <v>191.11109332634919</v>
      </c>
    </row>
    <row r="2326" spans="1:22" ht="16">
      <c r="A2326" s="35">
        <v>2019</v>
      </c>
      <c r="B2326" s="51">
        <v>43541</v>
      </c>
      <c r="C2326" s="38" t="s">
        <v>393</v>
      </c>
      <c r="D2326" s="38" t="s">
        <v>367</v>
      </c>
      <c r="E2326" s="38">
        <v>1</v>
      </c>
      <c r="F2326" s="52">
        <v>0.41319444444444398</v>
      </c>
      <c r="G2326" s="38">
        <v>33</v>
      </c>
      <c r="H2326" s="12" t="s">
        <v>237</v>
      </c>
      <c r="I2326" s="38" t="str">
        <f>VLOOKUP(H2326,'Species List'!A$2:J$202,2,0)</f>
        <v>Blue Tang</v>
      </c>
      <c r="J2326" s="38" t="str">
        <f>VLOOKUP(H2326,'Species List'!A$2:J$202,3,0)</f>
        <v>Acanthurus coeruleus</v>
      </c>
      <c r="K2326" s="38" t="str">
        <f>VLOOKUP(H2326,'Species List'!A$2:J$202,4,0)</f>
        <v>Acanthuridae</v>
      </c>
      <c r="L2326" s="38" t="str">
        <f>VLOOKUP(H2326,'Species List'!A$2:J$202,5,0)</f>
        <v>Herbivore</v>
      </c>
      <c r="M2326" s="59">
        <v>15</v>
      </c>
      <c r="N2326" s="59">
        <v>1</v>
      </c>
      <c r="O2326" s="59"/>
      <c r="P2326" s="44">
        <f>VLOOKUP(H2326,'Species List'!A$2:J$202,6,0)</f>
        <v>2.512E-2</v>
      </c>
      <c r="Q2326" s="44">
        <f>VLOOKUP(H2326,'Species List'!A$2:J$202,7,0)</f>
        <v>2.96</v>
      </c>
      <c r="R2326" s="44">
        <f>VLOOKUP(H2326,'Species List'!A$2:J$202,8,0)</f>
        <v>-2.8241999999999998</v>
      </c>
      <c r="S2326" s="44">
        <f>VLOOKUP(H2326,'Species List'!A$2:J$202,9,0)</f>
        <v>2.2637999999999998</v>
      </c>
      <c r="T2326" s="44">
        <f t="shared" si="257"/>
        <v>76.076366478829684</v>
      </c>
      <c r="U2326" s="88">
        <f t="shared" si="258"/>
        <v>126.48394196747614</v>
      </c>
      <c r="V2326" s="91">
        <f t="shared" si="259"/>
        <v>126.48394196747614</v>
      </c>
    </row>
    <row r="2327" spans="1:22" ht="16">
      <c r="A2327" s="35">
        <v>2019</v>
      </c>
      <c r="B2327" s="51">
        <v>43541</v>
      </c>
      <c r="C2327" s="38" t="s">
        <v>393</v>
      </c>
      <c r="D2327" s="38" t="s">
        <v>367</v>
      </c>
      <c r="E2327" s="38">
        <v>1</v>
      </c>
      <c r="F2327" s="52">
        <v>0.41319444444444398</v>
      </c>
      <c r="G2327" s="38">
        <v>33</v>
      </c>
      <c r="H2327" s="12" t="s">
        <v>249</v>
      </c>
      <c r="I2327" s="38" t="str">
        <f>VLOOKUP(H2327,'Species List'!A$2:J$202,2,0)</f>
        <v>Doctorfish</v>
      </c>
      <c r="J2327" s="38" t="str">
        <f>VLOOKUP(H2327,'Species List'!A$2:J$202,3,0)</f>
        <v>Acanthurus chirurgus</v>
      </c>
      <c r="K2327" s="38" t="str">
        <f>VLOOKUP(H2327,'Species List'!A$2:J$202,4,0)</f>
        <v>Acanthuridae</v>
      </c>
      <c r="L2327" s="38" t="str">
        <f>VLOOKUP(H2327,'Species List'!A$2:J$202,5,0)</f>
        <v>Herbivore</v>
      </c>
      <c r="M2327" s="59">
        <v>23</v>
      </c>
      <c r="N2327" s="59">
        <v>1</v>
      </c>
      <c r="O2327" s="59"/>
      <c r="P2327" s="44">
        <f>VLOOKUP(H2327,'Species List'!A$2:J$202,6,0)</f>
        <v>2.0889999999999999E-2</v>
      </c>
      <c r="Q2327" s="44">
        <f>VLOOKUP(H2327,'Species List'!A$2:J$202,7,0)</f>
        <v>2.96</v>
      </c>
      <c r="R2327" s="44">
        <f>VLOOKUP(H2327,'Species List'!A$2:J$202,8,0)</f>
        <v>-2.4262000000000001</v>
      </c>
      <c r="S2327" s="44">
        <f>VLOOKUP(H2327,'Species List'!A$2:J$202,9,0)</f>
        <v>2.0768</v>
      </c>
      <c r="T2327" s="44">
        <f t="shared" si="257"/>
        <v>224.20889309146898</v>
      </c>
      <c r="U2327" s="88">
        <f t="shared" si="258"/>
        <v>301.04843220765832</v>
      </c>
      <c r="V2327" s="91">
        <f t="shared" si="259"/>
        <v>301.04843220765832</v>
      </c>
    </row>
    <row r="2328" spans="1:22" ht="16">
      <c r="A2328" s="35">
        <v>2019</v>
      </c>
      <c r="B2328" s="51">
        <v>43541</v>
      </c>
      <c r="C2328" s="38" t="s">
        <v>393</v>
      </c>
      <c r="D2328" s="38" t="s">
        <v>367</v>
      </c>
      <c r="E2328" s="38">
        <v>1</v>
      </c>
      <c r="F2328" s="52">
        <v>0.41319444444444398</v>
      </c>
      <c r="G2328" s="38">
        <v>33</v>
      </c>
      <c r="H2328" s="12" t="s">
        <v>271</v>
      </c>
      <c r="I2328" s="38" t="str">
        <f>VLOOKUP(H2328,'Species List'!A$2:J$202,2,0)</f>
        <v>Ocean Surgeonfish</v>
      </c>
      <c r="J2328" s="38" t="str">
        <f>VLOOKUP(H2328,'Species List'!A$2:J$202,3,0)</f>
        <v>Acanthurus bahianus</v>
      </c>
      <c r="K2328" s="38" t="str">
        <f>VLOOKUP(H2328,'Species List'!A$2:J$202,4,0)</f>
        <v>Acanthuridae</v>
      </c>
      <c r="L2328" s="38" t="str">
        <f>VLOOKUP(H2328,'Species List'!A$2:J$202,5,0)</f>
        <v>Herbivore</v>
      </c>
      <c r="M2328" s="59">
        <v>15</v>
      </c>
      <c r="N2328" s="59">
        <v>1</v>
      </c>
      <c r="O2328" s="59"/>
      <c r="P2328" s="44">
        <f>VLOOKUP(H2328,'Species List'!A$2:J$202,6,0)</f>
        <v>1.8620000000000001E-2</v>
      </c>
      <c r="Q2328" s="44">
        <f>VLOOKUP(H2328,'Species List'!A$2:J$202,7,0)</f>
        <v>2.91</v>
      </c>
      <c r="R2328" s="44">
        <f>VLOOKUP(H2328,'Species List'!A$2:J$202,8,0)</f>
        <v>-4.6005000000000003</v>
      </c>
      <c r="S2328" s="44">
        <f>VLOOKUP(H2328,'Species List'!A$2:J$202,9,0)</f>
        <v>2.9752000000000001</v>
      </c>
      <c r="T2328" s="44">
        <f t="shared" si="257"/>
        <v>49.249887240092868</v>
      </c>
      <c r="U2328" s="88">
        <f t="shared" si="258"/>
        <v>74.783659607909669</v>
      </c>
      <c r="V2328" s="91">
        <f t="shared" si="259"/>
        <v>74.783659607909669</v>
      </c>
    </row>
    <row r="2329" spans="1:22" ht="16">
      <c r="A2329" s="35">
        <v>2019</v>
      </c>
      <c r="B2329" s="51">
        <v>43541</v>
      </c>
      <c r="C2329" s="38" t="s">
        <v>393</v>
      </c>
      <c r="D2329" s="38" t="s">
        <v>367</v>
      </c>
      <c r="E2329" s="38">
        <v>1</v>
      </c>
      <c r="F2329" s="52">
        <v>0.41319444444444398</v>
      </c>
      <c r="G2329" s="38">
        <v>33</v>
      </c>
      <c r="H2329" s="12" t="s">
        <v>277</v>
      </c>
      <c r="I2329" s="38" t="str">
        <f>VLOOKUP(H2329,'Species List'!A$2:J$202,2,0)</f>
        <v>Queen Parrotfish</v>
      </c>
      <c r="J2329" s="38" t="str">
        <f>VLOOKUP(H2329,'Species List'!A$2:J$202,3,0)</f>
        <v>Scarus vetula</v>
      </c>
      <c r="K2329" s="38" t="str">
        <f>VLOOKUP(H2329,'Species List'!A$2:J$202,4,0)</f>
        <v>Scaridae</v>
      </c>
      <c r="L2329" s="38" t="str">
        <f>VLOOKUP(H2329,'Species List'!A$2:J$202,5,0)</f>
        <v>Herbivore</v>
      </c>
      <c r="M2329" s="59">
        <v>20</v>
      </c>
      <c r="N2329" s="59">
        <v>1</v>
      </c>
      <c r="O2329" s="59" t="s">
        <v>368</v>
      </c>
      <c r="P2329" s="44">
        <f>VLOOKUP(H2329,'Species List'!A$2:J$202,6,0)</f>
        <v>1.38E-2</v>
      </c>
      <c r="Q2329" s="44">
        <f>VLOOKUP(H2329,'Species List'!A$2:J$202,7,0)</f>
        <v>3.03</v>
      </c>
      <c r="R2329" s="44">
        <f>VLOOKUP(H2329,'Species List'!A$2:J$202,8,0)</f>
        <v>-5.0162000000000004</v>
      </c>
      <c r="S2329" s="44">
        <f>VLOOKUP(H2329,'Species List'!A$2:J$202,9,0)</f>
        <v>3.1109</v>
      </c>
      <c r="T2329" s="44">
        <f t="shared" si="257"/>
        <v>120.7813760748945</v>
      </c>
      <c r="U2329" s="88">
        <f t="shared" si="258"/>
        <v>138.69928220116935</v>
      </c>
      <c r="V2329" s="91">
        <f t="shared" si="259"/>
        <v>138.69928220116935</v>
      </c>
    </row>
    <row r="2330" spans="1:22" ht="16">
      <c r="A2330" s="35">
        <v>2019</v>
      </c>
      <c r="B2330" s="51">
        <v>43541</v>
      </c>
      <c r="C2330" s="38" t="s">
        <v>393</v>
      </c>
      <c r="D2330" s="38" t="s">
        <v>367</v>
      </c>
      <c r="E2330" s="38">
        <v>1</v>
      </c>
      <c r="F2330" s="52">
        <v>0.41319444444444398</v>
      </c>
      <c r="G2330" s="38">
        <v>33</v>
      </c>
      <c r="H2330" s="12" t="s">
        <v>274</v>
      </c>
      <c r="I2330" s="38" t="str">
        <f>VLOOKUP(H2330,'Species List'!A$2:J$202,2,0)</f>
        <v>Princess Parrotfish</v>
      </c>
      <c r="J2330" s="38" t="str">
        <f>VLOOKUP(H2330,'Species List'!A$2:J$202,3,0)</f>
        <v>Scarus taeniopterus</v>
      </c>
      <c r="K2330" s="38" t="str">
        <f>VLOOKUP(H2330,'Species List'!A$2:J$202,4,0)</f>
        <v>Scaridae</v>
      </c>
      <c r="L2330" s="38" t="str">
        <f>VLOOKUP(H2330,'Species List'!A$2:J$202,5,0)</f>
        <v>Herbivore</v>
      </c>
      <c r="M2330" s="59">
        <v>19</v>
      </c>
      <c r="N2330" s="59">
        <v>2</v>
      </c>
      <c r="O2330" s="59" t="s">
        <v>368</v>
      </c>
      <c r="P2330" s="44">
        <f>VLOOKUP(H2330,'Species List'!A$2:J$202,6,0)</f>
        <v>3.3500000000000002E-2</v>
      </c>
      <c r="Q2330" s="44">
        <f>VLOOKUP(H2330,'Species List'!A$2:J$202,7,0)</f>
        <v>2.7086000000000001</v>
      </c>
      <c r="R2330" s="44">
        <f>VLOOKUP(H2330,'Species List'!A$2:J$202,8,0)</f>
        <v>-3.2256999999999998</v>
      </c>
      <c r="S2330" s="44">
        <f>VLOOKUP(H2330,'Species List'!A$2:J$202,9,0)</f>
        <v>2.3852000000000002</v>
      </c>
      <c r="T2330" s="44">
        <f t="shared" si="257"/>
        <v>97.426434846443598</v>
      </c>
      <c r="U2330" s="88">
        <f t="shared" si="258"/>
        <v>162.02539503890316</v>
      </c>
      <c r="V2330" s="91">
        <f t="shared" si="259"/>
        <v>324.05079007780631</v>
      </c>
    </row>
    <row r="2331" spans="1:22" ht="16">
      <c r="A2331" s="35">
        <v>2019</v>
      </c>
      <c r="B2331" s="51">
        <v>43541</v>
      </c>
      <c r="C2331" s="38" t="s">
        <v>393</v>
      </c>
      <c r="D2331" s="38" t="s">
        <v>367</v>
      </c>
      <c r="E2331" s="38">
        <v>1</v>
      </c>
      <c r="F2331" s="52">
        <v>0.41319444444444398</v>
      </c>
      <c r="G2331" s="38">
        <v>33</v>
      </c>
      <c r="H2331" s="12" t="s">
        <v>274</v>
      </c>
      <c r="I2331" s="38" t="str">
        <f>VLOOKUP(H2331,'Species List'!A$2:J$202,2,0)</f>
        <v>Princess Parrotfish</v>
      </c>
      <c r="J2331" s="38" t="str">
        <f>VLOOKUP(H2331,'Species List'!A$2:J$202,3,0)</f>
        <v>Scarus taeniopterus</v>
      </c>
      <c r="K2331" s="38" t="str">
        <f>VLOOKUP(H2331,'Species List'!A$2:J$202,4,0)</f>
        <v>Scaridae</v>
      </c>
      <c r="L2331" s="38" t="str">
        <f>VLOOKUP(H2331,'Species List'!A$2:J$202,5,0)</f>
        <v>Herbivore</v>
      </c>
      <c r="M2331" s="59">
        <v>14</v>
      </c>
      <c r="N2331" s="59">
        <v>1</v>
      </c>
      <c r="O2331" s="59" t="s">
        <v>368</v>
      </c>
      <c r="P2331" s="44">
        <f>VLOOKUP(H2331,'Species List'!A$2:J$202,6,0)</f>
        <v>3.3500000000000002E-2</v>
      </c>
      <c r="Q2331" s="44">
        <f>VLOOKUP(H2331,'Species List'!A$2:J$202,7,0)</f>
        <v>2.7086000000000001</v>
      </c>
      <c r="R2331" s="44">
        <f>VLOOKUP(H2331,'Species List'!A$2:J$202,8,0)</f>
        <v>-3.2256999999999998</v>
      </c>
      <c r="S2331" s="44">
        <f>VLOOKUP(H2331,'Species List'!A$2:J$202,9,0)</f>
        <v>2.3852000000000002</v>
      </c>
      <c r="T2331" s="44">
        <f t="shared" si="257"/>
        <v>42.603688875365265</v>
      </c>
      <c r="U2331" s="88">
        <f t="shared" si="258"/>
        <v>78.206813423753971</v>
      </c>
      <c r="V2331" s="91">
        <f t="shared" si="259"/>
        <v>78.206813423753971</v>
      </c>
    </row>
    <row r="2332" spans="1:22" ht="16">
      <c r="A2332" s="35">
        <v>2019</v>
      </c>
      <c r="B2332" s="51">
        <v>43541</v>
      </c>
      <c r="C2332" s="38" t="s">
        <v>393</v>
      </c>
      <c r="D2332" s="38" t="s">
        <v>367</v>
      </c>
      <c r="E2332" s="38">
        <v>1</v>
      </c>
      <c r="F2332" s="52">
        <v>0.41319444444444398</v>
      </c>
      <c r="G2332" s="38">
        <v>33</v>
      </c>
      <c r="H2332" s="12" t="s">
        <v>274</v>
      </c>
      <c r="I2332" s="38" t="str">
        <f>VLOOKUP(H2332,'Species List'!A$2:J$202,2,0)</f>
        <v>Princess Parrotfish</v>
      </c>
      <c r="J2332" s="38" t="str">
        <f>VLOOKUP(H2332,'Species List'!A$2:J$202,3,0)</f>
        <v>Scarus taeniopterus</v>
      </c>
      <c r="K2332" s="38" t="str">
        <f>VLOOKUP(H2332,'Species List'!A$2:J$202,4,0)</f>
        <v>Scaridae</v>
      </c>
      <c r="L2332" s="38" t="str">
        <f>VLOOKUP(H2332,'Species List'!A$2:J$202,5,0)</f>
        <v>Herbivore</v>
      </c>
      <c r="M2332" s="59">
        <v>9</v>
      </c>
      <c r="N2332" s="59">
        <v>1</v>
      </c>
      <c r="O2332" s="59" t="s">
        <v>368</v>
      </c>
      <c r="P2332" s="44">
        <f>VLOOKUP(H2332,'Species List'!A$2:J$202,6,0)</f>
        <v>3.3500000000000002E-2</v>
      </c>
      <c r="Q2332" s="44">
        <f>VLOOKUP(H2332,'Species List'!A$2:J$202,7,0)</f>
        <v>2.7086000000000001</v>
      </c>
      <c r="R2332" s="44">
        <f>VLOOKUP(H2332,'Species List'!A$2:J$202,8,0)</f>
        <v>-3.2256999999999998</v>
      </c>
      <c r="S2332" s="44">
        <f>VLOOKUP(H2332,'Species List'!A$2:J$202,9,0)</f>
        <v>2.3852000000000002</v>
      </c>
      <c r="T2332" s="44">
        <f t="shared" si="257"/>
        <v>12.873779552549596</v>
      </c>
      <c r="U2332" s="88">
        <f t="shared" si="258"/>
        <v>27.262095418590206</v>
      </c>
      <c r="V2332" s="91">
        <f t="shared" si="259"/>
        <v>27.262095418590206</v>
      </c>
    </row>
    <row r="2333" spans="1:22" ht="16">
      <c r="A2333" s="35">
        <v>2019</v>
      </c>
      <c r="B2333" s="51">
        <v>43541</v>
      </c>
      <c r="C2333" s="38" t="s">
        <v>393</v>
      </c>
      <c r="D2333" s="38" t="s">
        <v>367</v>
      </c>
      <c r="E2333" s="38">
        <v>1</v>
      </c>
      <c r="F2333" s="52">
        <v>0.41319444444444398</v>
      </c>
      <c r="G2333" s="38">
        <v>33</v>
      </c>
      <c r="H2333" s="12" t="s">
        <v>287</v>
      </c>
      <c r="I2333" s="38" t="str">
        <f>VLOOKUP(H2333,'Species List'!A$2:J$202,2,0)</f>
        <v>Scrawled Filefish</v>
      </c>
      <c r="J2333" s="38" t="str">
        <f>VLOOKUP(H2333,'Species List'!A$2:J$202,3,0)</f>
        <v>Aluterus scriptus</v>
      </c>
      <c r="K2333" s="38" t="str">
        <f>VLOOKUP(H2333,'Species List'!A$2:J$202,4,0)</f>
        <v>Monacanthidae</v>
      </c>
      <c r="L2333" s="38" t="str">
        <f>VLOOKUP(H2333,'Species List'!A$2:J$202,5,0)</f>
        <v>Omnivore</v>
      </c>
      <c r="M2333" s="59">
        <v>18</v>
      </c>
      <c r="N2333" s="59">
        <v>1</v>
      </c>
      <c r="O2333" s="59"/>
      <c r="P2333" s="44">
        <f>VLOOKUP(H2333,'Species List'!A$2:J$202,6,0)</f>
        <v>0.82299999999999995</v>
      </c>
      <c r="Q2333" s="44">
        <f>VLOOKUP(H2333,'Species List'!A$2:J$202,7,0)</f>
        <v>1.8136000000000001</v>
      </c>
      <c r="R2333" s="44" t="str">
        <f>VLOOKUP(H2333,'Species List'!A$2:J$202,8,0)</f>
        <v>NA</v>
      </c>
      <c r="S2333" s="44" t="str">
        <f>VLOOKUP(H2333,'Species List'!A$2:J$202,9,0)</f>
        <v>NA</v>
      </c>
      <c r="T2333" s="44">
        <f t="shared" si="257"/>
        <v>155.58296741136229</v>
      </c>
      <c r="U2333" s="87" t="s">
        <v>450</v>
      </c>
      <c r="V2333" s="91">
        <f t="shared" ref="V2333:V2355" si="260">N2333*T2333</f>
        <v>155.58296741136229</v>
      </c>
    </row>
    <row r="2334" spans="1:22" ht="16">
      <c r="A2334" s="35">
        <v>2019</v>
      </c>
      <c r="B2334" s="51">
        <v>43541</v>
      </c>
      <c r="C2334" s="38" t="s">
        <v>393</v>
      </c>
      <c r="D2334" s="38" t="s">
        <v>367</v>
      </c>
      <c r="E2334" s="38">
        <v>1</v>
      </c>
      <c r="F2334" s="52">
        <v>0.41319444444444398</v>
      </c>
      <c r="G2334" s="38">
        <v>33</v>
      </c>
      <c r="H2334" s="12" t="s">
        <v>239</v>
      </c>
      <c r="I2334" s="38" t="str">
        <f>VLOOKUP(H2334,'Species List'!A$2:J$202,2,0)</f>
        <v>Brown Chromis</v>
      </c>
      <c r="J2334" s="38" t="str">
        <f>VLOOKUP(H2334,'Species List'!A$2:J$202,3,0)</f>
        <v>Chromis multilineata</v>
      </c>
      <c r="K2334" s="38" t="str">
        <f>VLOOKUP(H2334,'Species List'!A$2:J$202,4,0)</f>
        <v>Pomacentridae</v>
      </c>
      <c r="L2334" s="38" t="str">
        <f>VLOOKUP(H2334,'Species List'!A$2:J$202,5,0)</f>
        <v>Planktivore</v>
      </c>
      <c r="M2334" s="59">
        <v>12</v>
      </c>
      <c r="N2334" s="59">
        <v>30</v>
      </c>
      <c r="O2334" s="59"/>
      <c r="P2334" s="44">
        <f>VLOOKUP(H2334,'Species List'!A$2:J$202,6,0)</f>
        <v>1.4789999999999999E-2</v>
      </c>
      <c r="Q2334" s="44">
        <f>VLOOKUP(H2334,'Species List'!A$2:J$202,7,0)</f>
        <v>2.98</v>
      </c>
      <c r="R2334" s="44" t="str">
        <f>VLOOKUP(H2334,'Species List'!A$2:J$202,8,0)</f>
        <v>NA</v>
      </c>
      <c r="S2334" s="44" t="str">
        <f>VLOOKUP(H2334,'Species List'!A$2:J$202,9,0)</f>
        <v>NA</v>
      </c>
      <c r="T2334" s="44">
        <f t="shared" si="257"/>
        <v>24.318024250762754</v>
      </c>
      <c r="U2334" s="87" t="s">
        <v>450</v>
      </c>
      <c r="V2334" s="91">
        <f t="shared" si="260"/>
        <v>729.54072752288266</v>
      </c>
    </row>
    <row r="2335" spans="1:22" ht="16">
      <c r="A2335" s="35">
        <v>2019</v>
      </c>
      <c r="B2335" s="51">
        <v>43541</v>
      </c>
      <c r="C2335" s="38" t="s">
        <v>393</v>
      </c>
      <c r="D2335" s="38" t="s">
        <v>367</v>
      </c>
      <c r="E2335" s="38">
        <v>1</v>
      </c>
      <c r="F2335" s="52">
        <v>0.41319444444444398</v>
      </c>
      <c r="G2335" s="38">
        <v>33</v>
      </c>
      <c r="H2335" s="12" t="s">
        <v>239</v>
      </c>
      <c r="I2335" s="38" t="str">
        <f>VLOOKUP(H2335,'Species List'!A$2:J$202,2,0)</f>
        <v>Brown Chromis</v>
      </c>
      <c r="J2335" s="38" t="str">
        <f>VLOOKUP(H2335,'Species List'!A$2:J$202,3,0)</f>
        <v>Chromis multilineata</v>
      </c>
      <c r="K2335" s="38" t="str">
        <f>VLOOKUP(H2335,'Species List'!A$2:J$202,4,0)</f>
        <v>Pomacentridae</v>
      </c>
      <c r="L2335" s="38" t="str">
        <f>VLOOKUP(H2335,'Species List'!A$2:J$202,5,0)</f>
        <v>Planktivore</v>
      </c>
      <c r="M2335" s="59">
        <v>5</v>
      </c>
      <c r="N2335" s="59">
        <v>30</v>
      </c>
      <c r="O2335" s="59"/>
      <c r="P2335" s="44">
        <f>VLOOKUP(H2335,'Species List'!A$2:J$202,6,0)</f>
        <v>1.4789999999999999E-2</v>
      </c>
      <c r="Q2335" s="44">
        <f>VLOOKUP(H2335,'Species List'!A$2:J$202,7,0)</f>
        <v>2.98</v>
      </c>
      <c r="R2335" s="44" t="str">
        <f>VLOOKUP(H2335,'Species List'!A$2:J$202,8,0)</f>
        <v>NA</v>
      </c>
      <c r="S2335" s="44" t="str">
        <f>VLOOKUP(H2335,'Species List'!A$2:J$202,9,0)</f>
        <v>NA</v>
      </c>
      <c r="T2335" s="44">
        <f t="shared" si="257"/>
        <v>1.7901885988602571</v>
      </c>
      <c r="U2335" s="87" t="s">
        <v>450</v>
      </c>
      <c r="V2335" s="91">
        <f t="shared" si="260"/>
        <v>53.70565796580771</v>
      </c>
    </row>
    <row r="2336" spans="1:22" ht="16">
      <c r="A2336" s="35">
        <v>2019</v>
      </c>
      <c r="B2336" s="51">
        <v>43541</v>
      </c>
      <c r="C2336" s="38" t="s">
        <v>393</v>
      </c>
      <c r="D2336" s="38" t="s">
        <v>367</v>
      </c>
      <c r="E2336" s="38">
        <v>2</v>
      </c>
      <c r="F2336" s="37">
        <v>0.41944444444444401</v>
      </c>
      <c r="G2336" s="38">
        <v>31</v>
      </c>
      <c r="H2336" s="12" t="s">
        <v>286</v>
      </c>
      <c r="I2336" s="38" t="str">
        <f>VLOOKUP(H2336,'Species List'!A$2:J$202,2,0)</f>
        <v>Schoolmaster snapper</v>
      </c>
      <c r="J2336" s="38" t="str">
        <f>VLOOKUP(H2336,'Species List'!A$2:J$202,3,0)</f>
        <v>Lutjanus apodus</v>
      </c>
      <c r="K2336" s="38" t="str">
        <f>VLOOKUP(H2336,'Species List'!A$2:J$202,4,0)</f>
        <v>Lutjanidae</v>
      </c>
      <c r="L2336" s="38" t="str">
        <f>VLOOKUP(H2336,'Species List'!A$2:J$202,5,0)</f>
        <v>Carnivore</v>
      </c>
      <c r="M2336" s="59">
        <v>32</v>
      </c>
      <c r="N2336" s="59">
        <v>1</v>
      </c>
      <c r="O2336" s="59"/>
      <c r="P2336" s="44">
        <f>VLOOKUP(H2336,'Species List'!A$2:J$202,6,0)</f>
        <v>1.413E-2</v>
      </c>
      <c r="Q2336" s="44">
        <f>VLOOKUP(H2336,'Species List'!A$2:J$202,7,0)</f>
        <v>2.98</v>
      </c>
      <c r="R2336" s="44" t="str">
        <f>VLOOKUP(H2336,'Species List'!A$2:J$202,8,0)</f>
        <v>NA</v>
      </c>
      <c r="S2336" s="44" t="str">
        <f>VLOOKUP(H2336,'Species List'!A$2:J$202,9,0)</f>
        <v>NA</v>
      </c>
      <c r="T2336" s="44">
        <f t="shared" si="257"/>
        <v>432.00532219216183</v>
      </c>
      <c r="U2336" s="87" t="s">
        <v>450</v>
      </c>
      <c r="V2336" s="91">
        <f t="shared" si="260"/>
        <v>432.00532219216183</v>
      </c>
    </row>
    <row r="2337" spans="1:22" ht="16">
      <c r="A2337" s="35">
        <v>2019</v>
      </c>
      <c r="B2337" s="51">
        <v>43541</v>
      </c>
      <c r="C2337" s="38" t="s">
        <v>393</v>
      </c>
      <c r="D2337" s="38" t="s">
        <v>367</v>
      </c>
      <c r="E2337" s="38">
        <v>2</v>
      </c>
      <c r="F2337" s="37">
        <v>0.41944444444444401</v>
      </c>
      <c r="G2337" s="38">
        <v>31</v>
      </c>
      <c r="H2337" s="12" t="s">
        <v>292</v>
      </c>
      <c r="I2337" s="38" t="str">
        <f>VLOOKUP(H2337,'Species List'!A$2:J$202,2,0)</f>
        <v>Smallmouth Grunt</v>
      </c>
      <c r="J2337" s="38" t="str">
        <f>VLOOKUP(H2337,'Species List'!A$2:J$202,3,0)</f>
        <v>Haemulon chrysargyreum</v>
      </c>
      <c r="K2337" s="38" t="str">
        <f>VLOOKUP(H2337,'Species List'!A$2:J$202,4,0)</f>
        <v>Haemulidae</v>
      </c>
      <c r="L2337" s="38" t="str">
        <f>VLOOKUP(H2337,'Species List'!A$2:J$202,5,0)</f>
        <v>Carnivore</v>
      </c>
      <c r="M2337" s="59">
        <v>19</v>
      </c>
      <c r="N2337" s="59">
        <v>35</v>
      </c>
      <c r="O2337" s="59"/>
      <c r="P2337" s="44">
        <f>VLOOKUP(H2337,'Species List'!A$2:J$202,6,0)</f>
        <v>1.259E-2</v>
      </c>
      <c r="Q2337" s="44">
        <f>VLOOKUP(H2337,'Species List'!A$2:J$202,7,0)</f>
        <v>2.99</v>
      </c>
      <c r="R2337" s="44" t="str">
        <f>VLOOKUP(H2337,'Species List'!A$2:J$202,8,0)</f>
        <v>NA</v>
      </c>
      <c r="S2337" s="44" t="str">
        <f>VLOOKUP(H2337,'Species List'!A$2:J$202,9,0)</f>
        <v>NA</v>
      </c>
      <c r="T2337" s="44">
        <f t="shared" si="257"/>
        <v>83.84921420446004</v>
      </c>
      <c r="U2337" s="87" t="s">
        <v>450</v>
      </c>
      <c r="V2337" s="91">
        <f t="shared" si="260"/>
        <v>2934.7224971561013</v>
      </c>
    </row>
    <row r="2338" spans="1:22" ht="16">
      <c r="A2338" s="35">
        <v>2019</v>
      </c>
      <c r="B2338" s="51">
        <v>43541</v>
      </c>
      <c r="C2338" s="38" t="s">
        <v>393</v>
      </c>
      <c r="D2338" s="38" t="s">
        <v>367</v>
      </c>
      <c r="E2338" s="38">
        <v>2</v>
      </c>
      <c r="F2338" s="37">
        <v>0.41944444444444401</v>
      </c>
      <c r="G2338" s="38">
        <v>31</v>
      </c>
      <c r="H2338" s="12" t="s">
        <v>295</v>
      </c>
      <c r="I2338" s="38" t="str">
        <f>VLOOKUP(H2338,'Species List'!A$2:J$202,2,0)</f>
        <v>Spanish Hogfish</v>
      </c>
      <c r="J2338" s="38" t="str">
        <f>VLOOKUP(H2338,'Species List'!A$2:J$202,3,0)</f>
        <v>Bodianus rufus</v>
      </c>
      <c r="K2338" s="38" t="str">
        <f>VLOOKUP(H2338,'Species List'!A$2:J$202,4,0)</f>
        <v>Labridae</v>
      </c>
      <c r="L2338" s="38" t="str">
        <f>VLOOKUP(H2338,'Species List'!A$2:J$202,5,0)</f>
        <v>Carnivore</v>
      </c>
      <c r="M2338" s="59">
        <v>30</v>
      </c>
      <c r="N2338" s="59">
        <v>1</v>
      </c>
      <c r="O2338" s="59"/>
      <c r="P2338" s="44">
        <f>VLOOKUP(H2338,'Species List'!A$2:J$202,6,0)</f>
        <v>1.44E-2</v>
      </c>
      <c r="Q2338" s="44">
        <f>VLOOKUP(H2338,'Species List'!A$2:J$202,7,0)</f>
        <v>3.0531999999999999</v>
      </c>
      <c r="R2338" s="44" t="str">
        <f>VLOOKUP(H2338,'Species List'!A$2:J$202,8,0)</f>
        <v>NA</v>
      </c>
      <c r="S2338" s="44" t="str">
        <f>VLOOKUP(H2338,'Species List'!A$2:J$202,9,0)</f>
        <v>NA</v>
      </c>
      <c r="T2338" s="44">
        <f t="shared" si="257"/>
        <v>465.91759013867346</v>
      </c>
      <c r="U2338" s="87" t="s">
        <v>450</v>
      </c>
      <c r="V2338" s="91">
        <f t="shared" si="260"/>
        <v>465.91759013867346</v>
      </c>
    </row>
    <row r="2339" spans="1:22" ht="16">
      <c r="A2339" s="35">
        <v>2019</v>
      </c>
      <c r="B2339" s="51">
        <v>43541</v>
      </c>
      <c r="C2339" s="38" t="s">
        <v>393</v>
      </c>
      <c r="D2339" s="38" t="s">
        <v>367</v>
      </c>
      <c r="E2339" s="38">
        <v>2</v>
      </c>
      <c r="F2339" s="37">
        <v>0.41944444444444401</v>
      </c>
      <c r="G2339" s="38">
        <v>31</v>
      </c>
      <c r="H2339" s="12" t="s">
        <v>377</v>
      </c>
      <c r="I2339" s="38" t="str">
        <f>VLOOKUP(H2339,'Species List'!A$2:J$202,2,0)</f>
        <v>Whitespotted Filefish</v>
      </c>
      <c r="J2339" s="38" t="str">
        <f>VLOOKUP(H2339,'Species List'!A$2:J$202,3,0)</f>
        <v>Cantherhines macrocerus</v>
      </c>
      <c r="K2339" s="38" t="str">
        <f>VLOOKUP(H2339,'Species List'!A$2:J$202,4,0)</f>
        <v>Monacanthidae</v>
      </c>
      <c r="L2339" s="38" t="str">
        <f>VLOOKUP(H2339,'Species List'!A$2:J$202,5,0)</f>
        <v>Carnivore</v>
      </c>
      <c r="M2339" s="59">
        <v>25</v>
      </c>
      <c r="N2339" s="59">
        <v>1</v>
      </c>
      <c r="O2339" s="59"/>
      <c r="P2339" s="44">
        <f>VLOOKUP(H2339,'Species List'!A$2:J$202,6,0)</f>
        <v>2.291E-2</v>
      </c>
      <c r="Q2339" s="44">
        <f>VLOOKUP(H2339,'Species List'!A$2:J$202,7,0)</f>
        <v>2.89</v>
      </c>
      <c r="R2339" s="44" t="str">
        <f>VLOOKUP(H2339,'Species List'!A$2:J$202,8,0)</f>
        <v>NA</v>
      </c>
      <c r="S2339" s="44" t="str">
        <f>VLOOKUP(H2339,'Species List'!A$2:J$202,9,0)</f>
        <v>NA</v>
      </c>
      <c r="T2339" s="44">
        <f t="shared" si="257"/>
        <v>251.23012489589468</v>
      </c>
      <c r="U2339" s="87" t="s">
        <v>450</v>
      </c>
      <c r="V2339" s="91">
        <f t="shared" si="260"/>
        <v>251.23012489589468</v>
      </c>
    </row>
    <row r="2340" spans="1:22" ht="16">
      <c r="A2340" s="35">
        <v>2019</v>
      </c>
      <c r="B2340" s="51">
        <v>43541</v>
      </c>
      <c r="C2340" s="38" t="s">
        <v>393</v>
      </c>
      <c r="D2340" s="38" t="s">
        <v>367</v>
      </c>
      <c r="E2340" s="38">
        <v>2</v>
      </c>
      <c r="F2340" s="37">
        <v>0.41944444444444401</v>
      </c>
      <c r="G2340" s="38">
        <v>31</v>
      </c>
      <c r="H2340" s="12" t="s">
        <v>252</v>
      </c>
      <c r="I2340" s="38" t="str">
        <f>VLOOKUP(H2340,'Species List'!A$2:J$202,2,0)</f>
        <v>French Angelfish</v>
      </c>
      <c r="J2340" s="38" t="str">
        <f>VLOOKUP(H2340,'Species List'!A$2:J$202,3,0)</f>
        <v>Pomacanthus paru</v>
      </c>
      <c r="K2340" s="38" t="str">
        <f>VLOOKUP(H2340,'Species List'!A$2:J$202,4,0)</f>
        <v>Pomacanthidae</v>
      </c>
      <c r="L2340" s="38" t="str">
        <f>VLOOKUP(H2340,'Species List'!A$2:J$202,5,0)</f>
        <v>Carnivore</v>
      </c>
      <c r="M2340" s="59">
        <v>25</v>
      </c>
      <c r="N2340" s="59">
        <v>1</v>
      </c>
      <c r="O2340" s="59"/>
      <c r="P2340" s="44">
        <f>VLOOKUP(H2340,'Species List'!A$2:J$202,6,0)</f>
        <v>3.09E-2</v>
      </c>
      <c r="Q2340" s="44">
        <f>VLOOKUP(H2340,'Species List'!A$2:J$202,7,0)</f>
        <v>2.95</v>
      </c>
      <c r="R2340" s="44" t="str">
        <f>VLOOKUP(H2340,'Species List'!A$2:J$202,8,0)</f>
        <v>NA</v>
      </c>
      <c r="S2340" s="44" t="str">
        <f>VLOOKUP(H2340,'Species List'!A$2:J$202,9,0)</f>
        <v>NA</v>
      </c>
      <c r="T2340" s="44">
        <f t="shared" si="257"/>
        <v>411.03755634206669</v>
      </c>
      <c r="U2340" s="87" t="s">
        <v>450</v>
      </c>
      <c r="V2340" s="91">
        <f t="shared" si="260"/>
        <v>411.03755634206669</v>
      </c>
    </row>
    <row r="2341" spans="1:22" ht="16">
      <c r="A2341" s="35">
        <v>2019</v>
      </c>
      <c r="B2341" s="51">
        <v>43541</v>
      </c>
      <c r="C2341" s="38" t="s">
        <v>393</v>
      </c>
      <c r="D2341" s="38" t="s">
        <v>367</v>
      </c>
      <c r="E2341" s="38">
        <v>2</v>
      </c>
      <c r="F2341" s="37">
        <v>0.41944444444444401</v>
      </c>
      <c r="G2341" s="38">
        <v>31</v>
      </c>
      <c r="H2341" s="12" t="s">
        <v>241</v>
      </c>
      <c r="I2341" s="38" t="str">
        <f>VLOOKUP(H2341,'Species List'!A$2:J$202,2,0)</f>
        <v>Caesar Grunt</v>
      </c>
      <c r="J2341" s="38" t="str">
        <f>VLOOKUP(H2341,'Species List'!A$2:J$202,3,0)</f>
        <v>Haemulon carbonarium</v>
      </c>
      <c r="K2341" s="38" t="str">
        <f>VLOOKUP(H2341,'Species List'!A$2:J$202,4,0)</f>
        <v>Haemulidae</v>
      </c>
      <c r="L2341" s="38" t="str">
        <f>VLOOKUP(H2341,'Species List'!A$2:J$202,5,0)</f>
        <v>Carnivore</v>
      </c>
      <c r="M2341" s="59">
        <v>25</v>
      </c>
      <c r="N2341" s="59">
        <v>1</v>
      </c>
      <c r="O2341" s="59"/>
      <c r="P2341" s="44">
        <f>VLOOKUP(H2341,'Species List'!A$2:J$202,6,0)</f>
        <v>1.738E-2</v>
      </c>
      <c r="Q2341" s="44">
        <f>VLOOKUP(H2341,'Species List'!A$2:J$202,7,0)</f>
        <v>2.98</v>
      </c>
      <c r="R2341" s="44" t="str">
        <f>VLOOKUP(H2341,'Species List'!A$2:J$202,8,0)</f>
        <v>NA</v>
      </c>
      <c r="S2341" s="44" t="str">
        <f>VLOOKUP(H2341,'Species List'!A$2:J$202,9,0)</f>
        <v>NA</v>
      </c>
      <c r="T2341" s="44">
        <f t="shared" si="257"/>
        <v>254.630837196172</v>
      </c>
      <c r="U2341" s="87" t="s">
        <v>450</v>
      </c>
      <c r="V2341" s="91">
        <f t="shared" si="260"/>
        <v>254.630837196172</v>
      </c>
    </row>
    <row r="2342" spans="1:22" ht="16">
      <c r="A2342" s="35">
        <v>2019</v>
      </c>
      <c r="B2342" s="51">
        <v>43541</v>
      </c>
      <c r="C2342" s="38" t="s">
        <v>393</v>
      </c>
      <c r="D2342" s="38" t="s">
        <v>367</v>
      </c>
      <c r="E2342" s="38">
        <v>2</v>
      </c>
      <c r="F2342" s="37">
        <v>0.41944444444444401</v>
      </c>
      <c r="G2342" s="38">
        <v>31</v>
      </c>
      <c r="H2342" s="12" t="s">
        <v>225</v>
      </c>
      <c r="I2342" s="38" t="str">
        <f>VLOOKUP(H2342,'Species List'!A$2:J$202,2,0)</f>
        <v>Bar Jack</v>
      </c>
      <c r="J2342" s="38" t="str">
        <f>VLOOKUP(H2342,'Species List'!A$2:J$202,3,0)</f>
        <v>Caranx ruber</v>
      </c>
      <c r="K2342" s="38" t="str">
        <f>VLOOKUP(H2342,'Species List'!A$2:J$202,4,0)</f>
        <v>Carangidae</v>
      </c>
      <c r="L2342" s="38" t="str">
        <f>VLOOKUP(H2342,'Species List'!A$2:J$202,5,0)</f>
        <v>Carnivore</v>
      </c>
      <c r="M2342" s="59">
        <v>25</v>
      </c>
      <c r="N2342" s="59">
        <v>1</v>
      </c>
      <c r="O2342" s="59"/>
      <c r="P2342" s="44">
        <f>VLOOKUP(H2342,'Species List'!A$2:J$202,6,0)</f>
        <v>1.6979999999999999E-2</v>
      </c>
      <c r="Q2342" s="44">
        <f>VLOOKUP(H2342,'Species List'!A$2:J$202,7,0)</f>
        <v>2.95</v>
      </c>
      <c r="R2342" s="44" t="str">
        <f>VLOOKUP(H2342,'Species List'!A$2:J$202,8,0)</f>
        <v>NA</v>
      </c>
      <c r="S2342" s="44" t="str">
        <f>VLOOKUP(H2342,'Species List'!A$2:J$202,9,0)</f>
        <v>NA</v>
      </c>
      <c r="T2342" s="44">
        <f t="shared" si="257"/>
        <v>225.87112319379585</v>
      </c>
      <c r="U2342" s="87" t="s">
        <v>450</v>
      </c>
      <c r="V2342" s="91">
        <f t="shared" si="260"/>
        <v>225.87112319379585</v>
      </c>
    </row>
    <row r="2343" spans="1:22" ht="16">
      <c r="A2343" s="35">
        <v>2019</v>
      </c>
      <c r="B2343" s="51">
        <v>43541</v>
      </c>
      <c r="C2343" s="38" t="s">
        <v>393</v>
      </c>
      <c r="D2343" s="38" t="s">
        <v>367</v>
      </c>
      <c r="E2343" s="38">
        <v>2</v>
      </c>
      <c r="F2343" s="37">
        <v>0.41944444444444401</v>
      </c>
      <c r="G2343" s="38">
        <v>31</v>
      </c>
      <c r="H2343" s="12" t="s">
        <v>225</v>
      </c>
      <c r="I2343" s="38" t="str">
        <f>VLOOKUP(H2343,'Species List'!A$2:J$202,2,0)</f>
        <v>Bar Jack</v>
      </c>
      <c r="J2343" s="38" t="str">
        <f>VLOOKUP(H2343,'Species List'!A$2:J$202,3,0)</f>
        <v>Caranx ruber</v>
      </c>
      <c r="K2343" s="38" t="str">
        <f>VLOOKUP(H2343,'Species List'!A$2:J$202,4,0)</f>
        <v>Carangidae</v>
      </c>
      <c r="L2343" s="38" t="str">
        <f>VLOOKUP(H2343,'Species List'!A$2:J$202,5,0)</f>
        <v>Carnivore</v>
      </c>
      <c r="M2343" s="59">
        <v>22</v>
      </c>
      <c r="N2343" s="59">
        <v>1</v>
      </c>
      <c r="O2343" s="59"/>
      <c r="P2343" s="44">
        <f>VLOOKUP(H2343,'Species List'!A$2:J$202,6,0)</f>
        <v>1.6979999999999999E-2</v>
      </c>
      <c r="Q2343" s="44">
        <f>VLOOKUP(H2343,'Species List'!A$2:J$202,7,0)</f>
        <v>2.95</v>
      </c>
      <c r="R2343" s="44" t="str">
        <f>VLOOKUP(H2343,'Species List'!A$2:J$202,8,0)</f>
        <v>NA</v>
      </c>
      <c r="S2343" s="44" t="str">
        <f>VLOOKUP(H2343,'Species List'!A$2:J$202,9,0)</f>
        <v>NA</v>
      </c>
      <c r="T2343" s="44">
        <f t="shared" si="257"/>
        <v>154.91183355501693</v>
      </c>
      <c r="U2343" s="87" t="s">
        <v>450</v>
      </c>
      <c r="V2343" s="91">
        <f t="shared" si="260"/>
        <v>154.91183355501693</v>
      </c>
    </row>
    <row r="2344" spans="1:22" ht="16">
      <c r="A2344" s="35">
        <v>2019</v>
      </c>
      <c r="B2344" s="51">
        <v>43541</v>
      </c>
      <c r="C2344" s="38" t="s">
        <v>393</v>
      </c>
      <c r="D2344" s="38" t="s">
        <v>367</v>
      </c>
      <c r="E2344" s="38">
        <v>2</v>
      </c>
      <c r="F2344" s="37">
        <v>0.41944444444444401</v>
      </c>
      <c r="G2344" s="38">
        <v>31</v>
      </c>
      <c r="H2344" s="12" t="s">
        <v>225</v>
      </c>
      <c r="I2344" s="38" t="str">
        <f>VLOOKUP(H2344,'Species List'!A$2:J$202,2,0)</f>
        <v>Bar Jack</v>
      </c>
      <c r="J2344" s="38" t="str">
        <f>VLOOKUP(H2344,'Species List'!A$2:J$202,3,0)</f>
        <v>Caranx ruber</v>
      </c>
      <c r="K2344" s="38" t="str">
        <f>VLOOKUP(H2344,'Species List'!A$2:J$202,4,0)</f>
        <v>Carangidae</v>
      </c>
      <c r="L2344" s="38" t="str">
        <f>VLOOKUP(H2344,'Species List'!A$2:J$202,5,0)</f>
        <v>Carnivore</v>
      </c>
      <c r="M2344" s="59">
        <v>20</v>
      </c>
      <c r="N2344" s="59">
        <v>1</v>
      </c>
      <c r="O2344" s="59"/>
      <c r="P2344" s="44">
        <f>VLOOKUP(H2344,'Species List'!A$2:J$202,6,0)</f>
        <v>1.6979999999999999E-2</v>
      </c>
      <c r="Q2344" s="44">
        <f>VLOOKUP(H2344,'Species List'!A$2:J$202,7,0)</f>
        <v>2.95</v>
      </c>
      <c r="R2344" s="44" t="str">
        <f>VLOOKUP(H2344,'Species List'!A$2:J$202,8,0)</f>
        <v>NA</v>
      </c>
      <c r="S2344" s="44" t="str">
        <f>VLOOKUP(H2344,'Species List'!A$2:J$202,9,0)</f>
        <v>NA</v>
      </c>
      <c r="T2344" s="44">
        <f t="shared" si="257"/>
        <v>116.94352300362286</v>
      </c>
      <c r="U2344" s="87" t="s">
        <v>450</v>
      </c>
      <c r="V2344" s="91">
        <f t="shared" si="260"/>
        <v>116.94352300362286</v>
      </c>
    </row>
    <row r="2345" spans="1:22" ht="16">
      <c r="A2345" s="35">
        <v>2019</v>
      </c>
      <c r="B2345" s="51">
        <v>43541</v>
      </c>
      <c r="C2345" s="38" t="s">
        <v>393</v>
      </c>
      <c r="D2345" s="38" t="s">
        <v>367</v>
      </c>
      <c r="E2345" s="38">
        <v>2</v>
      </c>
      <c r="F2345" s="37">
        <v>0.41944444444444401</v>
      </c>
      <c r="G2345" s="38">
        <v>31</v>
      </c>
      <c r="H2345" s="12" t="s">
        <v>310</v>
      </c>
      <c r="I2345" s="38" t="str">
        <f>VLOOKUP(H2345,'Species List'!A$2:J$202,2,0)</f>
        <v>Yellowhead Wrasse</v>
      </c>
      <c r="J2345" s="38" t="str">
        <f>VLOOKUP(H2345,'Species List'!A$2:J$202,3,0)</f>
        <v>Halichoeres garnoti</v>
      </c>
      <c r="K2345" s="38" t="str">
        <f>VLOOKUP(H2345,'Species List'!A$2:J$202,4,0)</f>
        <v>Labridae</v>
      </c>
      <c r="L2345" s="38" t="str">
        <f>VLOOKUP(H2345,'Species List'!A$2:J$202,5,0)</f>
        <v>Carnivore</v>
      </c>
      <c r="M2345" s="59">
        <v>20</v>
      </c>
      <c r="N2345" s="59">
        <v>1</v>
      </c>
      <c r="O2345" s="59"/>
      <c r="P2345" s="44">
        <f>VLOOKUP(H2345,'Species List'!A$2:J$202,6,0)</f>
        <v>0.01</v>
      </c>
      <c r="Q2345" s="44">
        <f>VLOOKUP(H2345,'Species List'!A$2:J$202,7,0)</f>
        <v>3.13</v>
      </c>
      <c r="R2345" s="44" t="str">
        <f>VLOOKUP(H2345,'Species List'!A$2:J$202,8,0)</f>
        <v>NA</v>
      </c>
      <c r="S2345" s="44" t="str">
        <f>VLOOKUP(H2345,'Species List'!A$2:J$202,9,0)</f>
        <v>NA</v>
      </c>
      <c r="T2345" s="44">
        <f t="shared" si="257"/>
        <v>118.09292685236611</v>
      </c>
      <c r="U2345" s="87" t="s">
        <v>450</v>
      </c>
      <c r="V2345" s="91">
        <f t="shared" si="260"/>
        <v>118.09292685236611</v>
      </c>
    </row>
    <row r="2346" spans="1:22" ht="16">
      <c r="A2346" s="35">
        <v>2019</v>
      </c>
      <c r="B2346" s="51">
        <v>43541</v>
      </c>
      <c r="C2346" s="38" t="s">
        <v>393</v>
      </c>
      <c r="D2346" s="38" t="s">
        <v>367</v>
      </c>
      <c r="E2346" s="38">
        <v>2</v>
      </c>
      <c r="F2346" s="37">
        <v>0.41944444444444401</v>
      </c>
      <c r="G2346" s="38">
        <v>31</v>
      </c>
      <c r="H2346" s="12" t="s">
        <v>310</v>
      </c>
      <c r="I2346" s="38" t="str">
        <f>VLOOKUP(H2346,'Species List'!A$2:J$202,2,0)</f>
        <v>Yellowhead Wrasse</v>
      </c>
      <c r="J2346" s="38" t="str">
        <f>VLOOKUP(H2346,'Species List'!A$2:J$202,3,0)</f>
        <v>Halichoeres garnoti</v>
      </c>
      <c r="K2346" s="38" t="str">
        <f>VLOOKUP(H2346,'Species List'!A$2:J$202,4,0)</f>
        <v>Labridae</v>
      </c>
      <c r="L2346" s="38" t="str">
        <f>VLOOKUP(H2346,'Species List'!A$2:J$202,5,0)</f>
        <v>Carnivore</v>
      </c>
      <c r="M2346" s="59">
        <v>4</v>
      </c>
      <c r="N2346" s="59">
        <v>1</v>
      </c>
      <c r="O2346" s="59"/>
      <c r="P2346" s="44">
        <f>VLOOKUP(H2346,'Species List'!A$2:J$202,6,0)</f>
        <v>0.01</v>
      </c>
      <c r="Q2346" s="44">
        <f>VLOOKUP(H2346,'Species List'!A$2:J$202,7,0)</f>
        <v>3.13</v>
      </c>
      <c r="R2346" s="44" t="str">
        <f>VLOOKUP(H2346,'Species List'!A$2:J$202,8,0)</f>
        <v>NA</v>
      </c>
      <c r="S2346" s="44" t="str">
        <f>VLOOKUP(H2346,'Species List'!A$2:J$202,9,0)</f>
        <v>NA</v>
      </c>
      <c r="T2346" s="44">
        <f t="shared" si="257"/>
        <v>0.76638637095611406</v>
      </c>
      <c r="U2346" s="87" t="s">
        <v>450</v>
      </c>
      <c r="V2346" s="91">
        <f t="shared" si="260"/>
        <v>0.76638637095611406</v>
      </c>
    </row>
    <row r="2347" spans="1:22" ht="16">
      <c r="A2347" s="35">
        <v>2019</v>
      </c>
      <c r="B2347" s="51">
        <v>43541</v>
      </c>
      <c r="C2347" s="38" t="s">
        <v>393</v>
      </c>
      <c r="D2347" s="38" t="s">
        <v>367</v>
      </c>
      <c r="E2347" s="38">
        <v>2</v>
      </c>
      <c r="F2347" s="37">
        <v>0.41944444444444401</v>
      </c>
      <c r="G2347" s="38">
        <v>31</v>
      </c>
      <c r="H2347" s="12" t="s">
        <v>290</v>
      </c>
      <c r="I2347" s="38" t="str">
        <f>VLOOKUP(H2347,'Species List'!A$2:J$202,2,0)</f>
        <v>Sharptail Eel</v>
      </c>
      <c r="J2347" s="38" t="str">
        <f>VLOOKUP(H2347,'Species List'!A$2:J$202,3,0)</f>
        <v>Myrichthys breviceps</v>
      </c>
      <c r="K2347" s="38" t="str">
        <f>VLOOKUP(H2347,'Species List'!A$2:J$202,4,0)</f>
        <v>Ophichthidae</v>
      </c>
      <c r="L2347" s="38" t="str">
        <f>VLOOKUP(H2347,'Species List'!A$2:J$202,5,0)</f>
        <v>Carnivore</v>
      </c>
      <c r="M2347" s="59">
        <v>55</v>
      </c>
      <c r="N2347" s="59">
        <v>1</v>
      </c>
      <c r="O2347" s="59"/>
      <c r="P2347" s="44">
        <f>VLOOKUP(H2347,'Species List'!A$2:J$202,6,0)</f>
        <v>1.5100000000000001E-3</v>
      </c>
      <c r="Q2347" s="44">
        <f>VLOOKUP(H2347,'Species List'!A$2:J$202,7,0)</f>
        <v>2.91</v>
      </c>
      <c r="R2347" s="44" t="str">
        <f>VLOOKUP(H2347,'Species List'!A$2:J$202,8,0)</f>
        <v>NA</v>
      </c>
      <c r="S2347" s="44" t="str">
        <f>VLOOKUP(H2347,'Species List'!A$2:J$202,9,0)</f>
        <v>NA</v>
      </c>
      <c r="T2347" s="44">
        <f t="shared" si="257"/>
        <v>175.15896637302808</v>
      </c>
      <c r="U2347" s="87" t="s">
        <v>450</v>
      </c>
      <c r="V2347" s="91">
        <f t="shared" si="260"/>
        <v>175.15896637302808</v>
      </c>
    </row>
    <row r="2348" spans="1:22" ht="16">
      <c r="A2348" s="35">
        <v>2019</v>
      </c>
      <c r="B2348" s="51">
        <v>43541</v>
      </c>
      <c r="C2348" s="38" t="s">
        <v>393</v>
      </c>
      <c r="D2348" s="38" t="s">
        <v>367</v>
      </c>
      <c r="E2348" s="38">
        <v>2</v>
      </c>
      <c r="F2348" s="37">
        <v>0.41944444444444401</v>
      </c>
      <c r="G2348" s="38">
        <v>31</v>
      </c>
      <c r="H2348" s="12" t="s">
        <v>256</v>
      </c>
      <c r="I2348" s="38" t="str">
        <f>VLOOKUP(H2348,'Species List'!A$2:J$202,2,0)</f>
        <v>Graysby</v>
      </c>
      <c r="J2348" s="38" t="str">
        <f>VLOOKUP(H2348,'Species List'!A$2:J$202,3,0)</f>
        <v>Cephalopholis cruentata</v>
      </c>
      <c r="K2348" s="38" t="str">
        <f>VLOOKUP(H2348,'Species List'!A$2:J$202,4,0)</f>
        <v>Serranidae</v>
      </c>
      <c r="L2348" s="38" t="str">
        <f>VLOOKUP(H2348,'Species List'!A$2:J$202,5,0)</f>
        <v>Carnivore</v>
      </c>
      <c r="M2348" s="59">
        <v>20</v>
      </c>
      <c r="N2348" s="59">
        <v>1</v>
      </c>
      <c r="O2348" s="59"/>
      <c r="P2348" s="44">
        <f>VLOOKUP(H2348,'Species List'!A$2:J$202,6,0)</f>
        <v>1.1220000000000001E-2</v>
      </c>
      <c r="Q2348" s="44">
        <f>VLOOKUP(H2348,'Species List'!A$2:J$202,7,0)</f>
        <v>3.07</v>
      </c>
      <c r="R2348" s="44" t="str">
        <f>VLOOKUP(H2348,'Species List'!A$2:J$202,8,0)</f>
        <v>NA</v>
      </c>
      <c r="S2348" s="44" t="str">
        <f>VLOOKUP(H2348,'Species List'!A$2:J$202,9,0)</f>
        <v>NA</v>
      </c>
      <c r="T2348" s="44">
        <f t="shared" si="257"/>
        <v>110.70186655152514</v>
      </c>
      <c r="U2348" s="87" t="s">
        <v>450</v>
      </c>
      <c r="V2348" s="91">
        <f t="shared" si="260"/>
        <v>110.70186655152514</v>
      </c>
    </row>
    <row r="2349" spans="1:22" ht="16">
      <c r="A2349" s="35">
        <v>2019</v>
      </c>
      <c r="B2349" s="51">
        <v>43541</v>
      </c>
      <c r="C2349" s="38" t="s">
        <v>393</v>
      </c>
      <c r="D2349" s="38" t="s">
        <v>367</v>
      </c>
      <c r="E2349" s="38">
        <v>2</v>
      </c>
      <c r="F2349" s="37">
        <v>0.41944444444444401</v>
      </c>
      <c r="G2349" s="38">
        <v>31</v>
      </c>
      <c r="H2349" s="12" t="s">
        <v>238</v>
      </c>
      <c r="I2349" s="38" t="str">
        <f>VLOOKUP(H2349,'Species List'!A$2:J$202,2,0)</f>
        <v>Bluehead Wrasse</v>
      </c>
      <c r="J2349" s="38" t="str">
        <f>VLOOKUP(H2349,'Species List'!A$2:J$202,3,0)</f>
        <v>Thalassoma bifasciatum</v>
      </c>
      <c r="K2349" s="38" t="str">
        <f>VLOOKUP(H2349,'Species List'!A$2:J$202,4,0)</f>
        <v>Labridae</v>
      </c>
      <c r="L2349" s="38" t="str">
        <f>VLOOKUP(H2349,'Species List'!A$2:J$202,5,0)</f>
        <v>Carnivore</v>
      </c>
      <c r="M2349" s="59">
        <v>6</v>
      </c>
      <c r="N2349" s="59">
        <v>20</v>
      </c>
      <c r="O2349" s="59"/>
      <c r="P2349" s="44">
        <f>VLOOKUP(H2349,'Species List'!A$2:J$202,6,0)</f>
        <v>8.9099999999999995E-3</v>
      </c>
      <c r="Q2349" s="44">
        <f>VLOOKUP(H2349,'Species List'!A$2:J$202,7,0)</f>
        <v>3.01</v>
      </c>
      <c r="R2349" s="44" t="str">
        <f>VLOOKUP(H2349,'Species List'!A$2:J$202,8,0)</f>
        <v>NA</v>
      </c>
      <c r="S2349" s="44" t="str">
        <f>VLOOKUP(H2349,'Species List'!A$2:J$202,9,0)</f>
        <v>NA</v>
      </c>
      <c r="T2349" s="44">
        <f t="shared" si="257"/>
        <v>1.9593542699963782</v>
      </c>
      <c r="U2349" s="87" t="s">
        <v>450</v>
      </c>
      <c r="V2349" s="91">
        <f t="shared" si="260"/>
        <v>39.187085399927561</v>
      </c>
    </row>
    <row r="2350" spans="1:22" ht="16">
      <c r="A2350" s="35">
        <v>2019</v>
      </c>
      <c r="B2350" s="51">
        <v>43541</v>
      </c>
      <c r="C2350" s="38" t="s">
        <v>393</v>
      </c>
      <c r="D2350" s="38" t="s">
        <v>367</v>
      </c>
      <c r="E2350" s="38">
        <v>2</v>
      </c>
      <c r="F2350" s="37">
        <v>0.41944444444444401</v>
      </c>
      <c r="G2350" s="38">
        <v>31</v>
      </c>
      <c r="H2350" s="12" t="s">
        <v>348</v>
      </c>
      <c r="I2350" s="38" t="str">
        <f>VLOOKUP(H2350,'Species List'!A$2:J$202,2,0)</f>
        <v>Atlantic trumpetfish</v>
      </c>
      <c r="J2350" s="38" t="str">
        <f>VLOOKUP(H2350,'Species List'!A$2:J$202,3,0)</f>
        <v>Aulostomus maculatus</v>
      </c>
      <c r="K2350" s="38" t="str">
        <f>VLOOKUP(H2350,'Species List'!A$2:J$202,4,0)</f>
        <v>Aulostomidae</v>
      </c>
      <c r="L2350" s="38" t="str">
        <f>VLOOKUP(H2350,'Species List'!A$2:J$202,5,0)</f>
        <v>Carnivore</v>
      </c>
      <c r="M2350" s="59">
        <v>22</v>
      </c>
      <c r="N2350" s="59">
        <v>1</v>
      </c>
      <c r="O2350" s="59"/>
      <c r="P2350" s="44">
        <f>VLOOKUP(H2350,'Species List'!A$2:J$202,6,0)</f>
        <v>1E-4</v>
      </c>
      <c r="Q2350" s="44">
        <f>VLOOKUP(H2350,'Species List'!A$2:J$202,7,0)</f>
        <v>3.5539999999999998</v>
      </c>
      <c r="R2350" s="44" t="str">
        <f>VLOOKUP(H2350,'Species List'!A$2:J$202,8,0)</f>
        <v>NA</v>
      </c>
      <c r="S2350" s="44" t="str">
        <f>VLOOKUP(H2350,'Species List'!A$2:J$202,9,0)</f>
        <v>NA</v>
      </c>
      <c r="T2350" s="44">
        <f t="shared" si="257"/>
        <v>5.9016059409744299</v>
      </c>
      <c r="U2350" s="87" t="s">
        <v>450</v>
      </c>
      <c r="V2350" s="91">
        <f t="shared" si="260"/>
        <v>5.9016059409744299</v>
      </c>
    </row>
    <row r="2351" spans="1:22" ht="16">
      <c r="A2351" s="35">
        <v>2019</v>
      </c>
      <c r="B2351" s="51">
        <v>43541</v>
      </c>
      <c r="C2351" s="38" t="s">
        <v>393</v>
      </c>
      <c r="D2351" s="38" t="s">
        <v>367</v>
      </c>
      <c r="E2351" s="38">
        <v>2</v>
      </c>
      <c r="F2351" s="37">
        <v>0.41944444444444401</v>
      </c>
      <c r="G2351" s="38">
        <v>31</v>
      </c>
      <c r="H2351" s="12" t="s">
        <v>233</v>
      </c>
      <c r="I2351" s="38" t="str">
        <f>VLOOKUP(H2351,'Species List'!A$2:J$202,2,0)</f>
        <v>Blackbar soldierfish</v>
      </c>
      <c r="J2351" s="38" t="str">
        <f>VLOOKUP(H2351,'Species List'!A$2:J$202,3,0)</f>
        <v xml:space="preserve">Myripristis jacobus </v>
      </c>
      <c r="K2351" s="38" t="str">
        <f>VLOOKUP(H2351,'Species List'!A$2:J$202,4,0)</f>
        <v>Holocentridae</v>
      </c>
      <c r="L2351" s="38" t="str">
        <f>VLOOKUP(H2351,'Species List'!A$2:J$202,5,0)</f>
        <v>Carnivore</v>
      </c>
      <c r="M2351" s="59">
        <v>18</v>
      </c>
      <c r="N2351" s="59">
        <v>2</v>
      </c>
      <c r="O2351" s="59"/>
      <c r="P2351" s="44">
        <f>VLOOKUP(H2351,'Species List'!A$2:J$202,6,0)</f>
        <v>1.2019999999999999E-2</v>
      </c>
      <c r="Q2351" s="44">
        <f>VLOOKUP(H2351,'Species List'!A$2:J$202,7,0)</f>
        <v>3.06</v>
      </c>
      <c r="R2351" s="44" t="str">
        <f>VLOOKUP(H2351,'Species List'!A$2:J$202,8,0)</f>
        <v>NA</v>
      </c>
      <c r="S2351" s="44" t="str">
        <f>VLOOKUP(H2351,'Species List'!A$2:J$202,9,0)</f>
        <v>NA</v>
      </c>
      <c r="T2351" s="44">
        <f t="shared" si="257"/>
        <v>83.375477327526866</v>
      </c>
      <c r="U2351" s="87" t="s">
        <v>450</v>
      </c>
      <c r="V2351" s="91">
        <f t="shared" si="260"/>
        <v>166.75095465505373</v>
      </c>
    </row>
    <row r="2352" spans="1:22" ht="16">
      <c r="A2352" s="35">
        <v>2019</v>
      </c>
      <c r="B2352" s="51">
        <v>43541</v>
      </c>
      <c r="C2352" s="38" t="s">
        <v>393</v>
      </c>
      <c r="D2352" s="38" t="s">
        <v>367</v>
      </c>
      <c r="E2352" s="38">
        <v>2</v>
      </c>
      <c r="F2352" s="37">
        <v>0.41944444444444401</v>
      </c>
      <c r="G2352" s="38">
        <v>31</v>
      </c>
      <c r="H2352" s="12" t="s">
        <v>292</v>
      </c>
      <c r="I2352" s="38" t="str">
        <f>VLOOKUP(H2352,'Species List'!A$2:J$202,2,0)</f>
        <v>Smallmouth Grunt</v>
      </c>
      <c r="J2352" s="38" t="str">
        <f>VLOOKUP(H2352,'Species List'!A$2:J$202,3,0)</f>
        <v>Haemulon chrysargyreum</v>
      </c>
      <c r="K2352" s="38" t="str">
        <f>VLOOKUP(H2352,'Species List'!A$2:J$202,4,0)</f>
        <v>Haemulidae</v>
      </c>
      <c r="L2352" s="38" t="str">
        <f>VLOOKUP(H2352,'Species List'!A$2:J$202,5,0)</f>
        <v>Carnivore</v>
      </c>
      <c r="M2352" s="59">
        <v>21</v>
      </c>
      <c r="N2352" s="59">
        <v>1</v>
      </c>
      <c r="O2352" s="59"/>
      <c r="P2352" s="44">
        <f>VLOOKUP(H2352,'Species List'!A$2:J$202,6,0)</f>
        <v>1.259E-2</v>
      </c>
      <c r="Q2352" s="44">
        <f>VLOOKUP(H2352,'Species List'!A$2:J$202,7,0)</f>
        <v>2.99</v>
      </c>
      <c r="R2352" s="44" t="str">
        <f>VLOOKUP(H2352,'Species List'!A$2:J$202,8,0)</f>
        <v>NA</v>
      </c>
      <c r="S2352" s="44" t="str">
        <f>VLOOKUP(H2352,'Species List'!A$2:J$202,9,0)</f>
        <v>NA</v>
      </c>
      <c r="T2352" s="44">
        <f t="shared" si="257"/>
        <v>113.09969177408854</v>
      </c>
      <c r="U2352" s="87" t="s">
        <v>450</v>
      </c>
      <c r="V2352" s="91">
        <f t="shared" si="260"/>
        <v>113.09969177408854</v>
      </c>
    </row>
    <row r="2353" spans="1:22" ht="16">
      <c r="A2353" s="35">
        <v>2019</v>
      </c>
      <c r="B2353" s="51">
        <v>43541</v>
      </c>
      <c r="C2353" s="38" t="s">
        <v>393</v>
      </c>
      <c r="D2353" s="38" t="s">
        <v>367</v>
      </c>
      <c r="E2353" s="38">
        <v>2</v>
      </c>
      <c r="F2353" s="37">
        <v>0.41944444444444401</v>
      </c>
      <c r="G2353" s="38">
        <v>31</v>
      </c>
      <c r="H2353" s="12" t="s">
        <v>256</v>
      </c>
      <c r="I2353" s="38" t="str">
        <f>VLOOKUP(H2353,'Species List'!A$2:J$202,2,0)</f>
        <v>Graysby</v>
      </c>
      <c r="J2353" s="38" t="str">
        <f>VLOOKUP(H2353,'Species List'!A$2:J$202,3,0)</f>
        <v>Cephalopholis cruentata</v>
      </c>
      <c r="K2353" s="38" t="str">
        <f>VLOOKUP(H2353,'Species List'!A$2:J$202,4,0)</f>
        <v>Serranidae</v>
      </c>
      <c r="L2353" s="38" t="str">
        <f>VLOOKUP(H2353,'Species List'!A$2:J$202,5,0)</f>
        <v>Carnivore</v>
      </c>
      <c r="M2353" s="59">
        <v>19</v>
      </c>
      <c r="N2353" s="59">
        <v>1</v>
      </c>
      <c r="O2353" s="59"/>
      <c r="P2353" s="44">
        <f>VLOOKUP(H2353,'Species List'!A$2:J$202,6,0)</f>
        <v>1.1220000000000001E-2</v>
      </c>
      <c r="Q2353" s="44">
        <f>VLOOKUP(H2353,'Species List'!A$2:J$202,7,0)</f>
        <v>3.07</v>
      </c>
      <c r="R2353" s="44" t="str">
        <f>VLOOKUP(H2353,'Species List'!A$2:J$202,8,0)</f>
        <v>NA</v>
      </c>
      <c r="S2353" s="44" t="str">
        <f>VLOOKUP(H2353,'Species List'!A$2:J$202,9,0)</f>
        <v>NA</v>
      </c>
      <c r="T2353" s="44">
        <f t="shared" si="257"/>
        <v>94.572835830450003</v>
      </c>
      <c r="U2353" s="87" t="s">
        <v>450</v>
      </c>
      <c r="V2353" s="91">
        <f t="shared" si="260"/>
        <v>94.572835830450003</v>
      </c>
    </row>
    <row r="2354" spans="1:22" ht="16">
      <c r="A2354" s="35">
        <v>2019</v>
      </c>
      <c r="B2354" s="51">
        <v>43541</v>
      </c>
      <c r="C2354" s="38" t="s">
        <v>393</v>
      </c>
      <c r="D2354" s="38" t="s">
        <v>367</v>
      </c>
      <c r="E2354" s="38">
        <v>2</v>
      </c>
      <c r="F2354" s="37">
        <v>0.41944444444444401</v>
      </c>
      <c r="G2354" s="38">
        <v>31</v>
      </c>
      <c r="H2354" s="12" t="s">
        <v>373</v>
      </c>
      <c r="I2354" s="38" t="str">
        <f>VLOOKUP(H2354,'Species List'!A$2:J$202,2,0)</f>
        <v>Goatfish</v>
      </c>
      <c r="J2354" s="38" t="str">
        <f>VLOOKUP(H2354,'Species List'!A$2:J$202,3,0)</f>
        <v>Mulloidichthys martinicus</v>
      </c>
      <c r="K2354" s="38" t="str">
        <f>VLOOKUP(H2354,'Species List'!A$2:J$202,4,0)</f>
        <v>Mullidae</v>
      </c>
      <c r="L2354" s="38" t="str">
        <f>VLOOKUP(H2354,'Species List'!A$2:J$202,5,0)</f>
        <v>Carnivore</v>
      </c>
      <c r="M2354" s="59">
        <v>23</v>
      </c>
      <c r="N2354" s="59">
        <v>1</v>
      </c>
      <c r="O2354" s="59"/>
      <c r="P2354" s="44">
        <f>VLOOKUP(H2354,'Species List'!A$2:J$202,6,0)</f>
        <v>9.7699999999999992E-3</v>
      </c>
      <c r="Q2354" s="44">
        <f>VLOOKUP(H2354,'Species List'!A$2:J$202,7,0)</f>
        <v>3.12</v>
      </c>
      <c r="R2354" s="44" t="str">
        <f>VLOOKUP(H2354,'Species List'!A$2:J$202,8,0)</f>
        <v>NA</v>
      </c>
      <c r="S2354" s="44" t="str">
        <f>VLOOKUP(H2354,'Species List'!A$2:J$202,9,0)</f>
        <v>NA</v>
      </c>
      <c r="T2354" s="44">
        <f t="shared" si="257"/>
        <v>173.17508604424239</v>
      </c>
      <c r="U2354" s="87" t="s">
        <v>450</v>
      </c>
      <c r="V2354" s="91">
        <f t="shared" si="260"/>
        <v>173.17508604424239</v>
      </c>
    </row>
    <row r="2355" spans="1:22" ht="16">
      <c r="A2355" s="35">
        <v>2019</v>
      </c>
      <c r="B2355" s="51">
        <v>43541</v>
      </c>
      <c r="C2355" s="38" t="s">
        <v>393</v>
      </c>
      <c r="D2355" s="38" t="s">
        <v>367</v>
      </c>
      <c r="E2355" s="38">
        <v>2</v>
      </c>
      <c r="F2355" s="37">
        <v>0.41944444444444401</v>
      </c>
      <c r="G2355" s="38">
        <v>31</v>
      </c>
      <c r="H2355" s="12" t="s">
        <v>253</v>
      </c>
      <c r="I2355" s="38" t="str">
        <f>VLOOKUP(H2355,'Species List'!A$2:J$202,2,0)</f>
        <v>French Grunt</v>
      </c>
      <c r="J2355" s="38" t="str">
        <f>VLOOKUP(H2355,'Species List'!A$2:J$202,3,0)</f>
        <v>Haemulon flavolineatum</v>
      </c>
      <c r="K2355" s="38" t="str">
        <f>VLOOKUP(H2355,'Species List'!A$2:J$202,4,0)</f>
        <v>Haemulidae</v>
      </c>
      <c r="L2355" s="38" t="str">
        <f>VLOOKUP(H2355,'Species List'!A$2:J$202,5,0)</f>
        <v>Carnivore</v>
      </c>
      <c r="M2355" s="59">
        <v>22</v>
      </c>
      <c r="N2355" s="59">
        <v>1</v>
      </c>
      <c r="O2355" s="59"/>
      <c r="P2355" s="44">
        <f>VLOOKUP(H2355,'Species List'!A$2:J$202,6,0)</f>
        <v>1.349E-2</v>
      </c>
      <c r="Q2355" s="44">
        <f>VLOOKUP(H2355,'Species List'!A$2:J$202,7,0)</f>
        <v>3</v>
      </c>
      <c r="R2355" s="44" t="str">
        <f>VLOOKUP(H2355,'Species List'!A$2:J$202,8,0)</f>
        <v>NA</v>
      </c>
      <c r="S2355" s="44" t="str">
        <f>VLOOKUP(H2355,'Species List'!A$2:J$202,9,0)</f>
        <v>NA</v>
      </c>
      <c r="T2355" s="44">
        <f t="shared" si="257"/>
        <v>143.64152000000001</v>
      </c>
      <c r="U2355" s="87" t="s">
        <v>450</v>
      </c>
      <c r="V2355" s="91">
        <f t="shared" si="260"/>
        <v>143.64152000000001</v>
      </c>
    </row>
    <row r="2356" spans="1:22" ht="16">
      <c r="A2356" s="35">
        <v>2019</v>
      </c>
      <c r="B2356" s="51">
        <v>43541</v>
      </c>
      <c r="C2356" s="38" t="s">
        <v>393</v>
      </c>
      <c r="D2356" s="38" t="s">
        <v>367</v>
      </c>
      <c r="E2356" s="38">
        <v>2</v>
      </c>
      <c r="F2356" s="37">
        <v>0.41944444444444445</v>
      </c>
      <c r="G2356" s="38">
        <v>31</v>
      </c>
      <c r="H2356" s="12" t="s">
        <v>277</v>
      </c>
      <c r="I2356" s="38" t="str">
        <f>VLOOKUP(H2356,'Species List'!A$2:J$202,2,0)</f>
        <v>Queen Parrotfish</v>
      </c>
      <c r="J2356" s="38" t="str">
        <f>VLOOKUP(H2356,'Species List'!A$2:J$202,3,0)</f>
        <v>Scarus vetula</v>
      </c>
      <c r="K2356" s="38" t="str">
        <f>VLOOKUP(H2356,'Species List'!A$2:J$202,4,0)</f>
        <v>Scaridae</v>
      </c>
      <c r="L2356" s="38" t="str">
        <f>VLOOKUP(H2356,'Species List'!A$2:J$202,5,0)</f>
        <v>Herbivore</v>
      </c>
      <c r="M2356" s="59">
        <v>26</v>
      </c>
      <c r="N2356" s="59">
        <v>1</v>
      </c>
      <c r="O2356" s="59" t="s">
        <v>369</v>
      </c>
      <c r="P2356" s="44">
        <f>VLOOKUP(H2356,'Species List'!A$2:J$202,6,0)</f>
        <v>1.38E-2</v>
      </c>
      <c r="Q2356" s="44">
        <f>VLOOKUP(H2356,'Species List'!A$2:J$202,7,0)</f>
        <v>3.03</v>
      </c>
      <c r="R2356" s="44">
        <f>VLOOKUP(H2356,'Species List'!A$2:J$202,8,0)</f>
        <v>-5.0162000000000004</v>
      </c>
      <c r="S2356" s="44">
        <f>VLOOKUP(H2356,'Species List'!A$2:J$202,9,0)</f>
        <v>3.1109</v>
      </c>
      <c r="T2356" s="44">
        <f t="shared" si="257"/>
        <v>267.45352779811407</v>
      </c>
      <c r="U2356" s="88">
        <f t="shared" ref="U2356:U2369" si="261">10^(R2356+(S2356*LOG(M2356*10)))</f>
        <v>313.71883111439962</v>
      </c>
      <c r="V2356" s="91">
        <f t="shared" ref="V2356:V2369" si="262">N2356*U2356</f>
        <v>313.71883111439962</v>
      </c>
    </row>
    <row r="2357" spans="1:22" ht="16">
      <c r="A2357" s="35">
        <v>2019</v>
      </c>
      <c r="B2357" s="51">
        <v>43541</v>
      </c>
      <c r="C2357" s="38" t="s">
        <v>393</v>
      </c>
      <c r="D2357" s="38" t="s">
        <v>367</v>
      </c>
      <c r="E2357" s="38">
        <v>2</v>
      </c>
      <c r="F2357" s="37">
        <v>0.41944444444444445</v>
      </c>
      <c r="G2357" s="38">
        <v>31</v>
      </c>
      <c r="H2357" s="12" t="s">
        <v>274</v>
      </c>
      <c r="I2357" s="38" t="str">
        <f>VLOOKUP(H2357,'Species List'!A$2:J$202,2,0)</f>
        <v>Princess Parrotfish</v>
      </c>
      <c r="J2357" s="38" t="str">
        <f>VLOOKUP(H2357,'Species List'!A$2:J$202,3,0)</f>
        <v>Scarus taeniopterus</v>
      </c>
      <c r="K2357" s="38" t="str">
        <f>VLOOKUP(H2357,'Species List'!A$2:J$202,4,0)</f>
        <v>Scaridae</v>
      </c>
      <c r="L2357" s="38" t="str">
        <f>VLOOKUP(H2357,'Species List'!A$2:J$202,5,0)</f>
        <v>Herbivore</v>
      </c>
      <c r="M2357" s="59">
        <v>23</v>
      </c>
      <c r="N2357" s="59">
        <v>1</v>
      </c>
      <c r="O2357" s="59" t="s">
        <v>369</v>
      </c>
      <c r="P2357" s="44">
        <f>VLOOKUP(H2357,'Species List'!A$2:J$202,6,0)</f>
        <v>3.3500000000000002E-2</v>
      </c>
      <c r="Q2357" s="44">
        <f>VLOOKUP(H2357,'Species List'!A$2:J$202,7,0)</f>
        <v>2.7086000000000001</v>
      </c>
      <c r="R2357" s="44">
        <f>VLOOKUP(H2357,'Species List'!A$2:J$202,8,0)</f>
        <v>-3.2256999999999998</v>
      </c>
      <c r="S2357" s="44">
        <f>VLOOKUP(H2357,'Species List'!A$2:J$202,9,0)</f>
        <v>2.3852000000000002</v>
      </c>
      <c r="T2357" s="44">
        <f t="shared" si="257"/>
        <v>163.46351132632066</v>
      </c>
      <c r="U2357" s="88">
        <f t="shared" si="261"/>
        <v>255.56020890468707</v>
      </c>
      <c r="V2357" s="91">
        <f t="shared" si="262"/>
        <v>255.56020890468707</v>
      </c>
    </row>
    <row r="2358" spans="1:22" ht="16">
      <c r="A2358" s="35">
        <v>2019</v>
      </c>
      <c r="B2358" s="51">
        <v>43541</v>
      </c>
      <c r="C2358" s="38" t="s">
        <v>393</v>
      </c>
      <c r="D2358" s="38" t="s">
        <v>367</v>
      </c>
      <c r="E2358" s="38">
        <v>2</v>
      </c>
      <c r="F2358" s="37">
        <v>0.41944444444444401</v>
      </c>
      <c r="G2358" s="38">
        <v>31</v>
      </c>
      <c r="H2358" s="12" t="s">
        <v>274</v>
      </c>
      <c r="I2358" s="38" t="str">
        <f>VLOOKUP(H2358,'Species List'!A$2:J$202,2,0)</f>
        <v>Princess Parrotfish</v>
      </c>
      <c r="J2358" s="38" t="str">
        <f>VLOOKUP(H2358,'Species List'!A$2:J$202,3,0)</f>
        <v>Scarus taeniopterus</v>
      </c>
      <c r="K2358" s="38" t="str">
        <f>VLOOKUP(H2358,'Species List'!A$2:J$202,4,0)</f>
        <v>Scaridae</v>
      </c>
      <c r="L2358" s="38" t="str">
        <f>VLOOKUP(H2358,'Species List'!A$2:J$202,5,0)</f>
        <v>Herbivore</v>
      </c>
      <c r="M2358" s="59">
        <v>19</v>
      </c>
      <c r="N2358" s="59">
        <v>3</v>
      </c>
      <c r="O2358" s="59" t="s">
        <v>368</v>
      </c>
      <c r="P2358" s="44">
        <f>VLOOKUP(H2358,'Species List'!A$2:J$202,6,0)</f>
        <v>3.3500000000000002E-2</v>
      </c>
      <c r="Q2358" s="44">
        <f>VLOOKUP(H2358,'Species List'!A$2:J$202,7,0)</f>
        <v>2.7086000000000001</v>
      </c>
      <c r="R2358" s="44">
        <f>VLOOKUP(H2358,'Species List'!A$2:J$202,8,0)</f>
        <v>-3.2256999999999998</v>
      </c>
      <c r="S2358" s="44">
        <f>VLOOKUP(H2358,'Species List'!A$2:J$202,9,0)</f>
        <v>2.3852000000000002</v>
      </c>
      <c r="T2358" s="44">
        <f t="shared" si="257"/>
        <v>97.426434846443598</v>
      </c>
      <c r="U2358" s="88">
        <f t="shared" si="261"/>
        <v>162.02539503890316</v>
      </c>
      <c r="V2358" s="91">
        <f t="shared" si="262"/>
        <v>486.07618511670944</v>
      </c>
    </row>
    <row r="2359" spans="1:22" ht="16">
      <c r="A2359" s="35">
        <v>2019</v>
      </c>
      <c r="B2359" s="51">
        <v>43541</v>
      </c>
      <c r="C2359" s="38" t="s">
        <v>393</v>
      </c>
      <c r="D2359" s="38" t="s">
        <v>367</v>
      </c>
      <c r="E2359" s="38">
        <v>2</v>
      </c>
      <c r="F2359" s="37">
        <v>0.41944444444444401</v>
      </c>
      <c r="G2359" s="38">
        <v>31</v>
      </c>
      <c r="H2359" s="12" t="s">
        <v>302</v>
      </c>
      <c r="I2359" s="38" t="str">
        <f>VLOOKUP(H2359,'Species List'!A$2:J$202,2,0)</f>
        <v>Stoplight Parrotfish</v>
      </c>
      <c r="J2359" s="38" t="str">
        <f>VLOOKUP(H2359,'Species List'!A$2:J$202,3,0)</f>
        <v>Sparisoma viride</v>
      </c>
      <c r="K2359" s="38" t="str">
        <f>VLOOKUP(H2359,'Species List'!A$2:J$202,4,0)</f>
        <v>Scaridae</v>
      </c>
      <c r="L2359" s="38" t="str">
        <f>VLOOKUP(H2359,'Species List'!A$2:J$202,5,0)</f>
        <v>Herbivore</v>
      </c>
      <c r="M2359" s="59">
        <v>21</v>
      </c>
      <c r="N2359" s="59">
        <v>1</v>
      </c>
      <c r="O2359" s="59" t="s">
        <v>368</v>
      </c>
      <c r="P2359" s="44">
        <f>VLOOKUP(H2359,'Species List'!A$2:J$202,6,0)</f>
        <v>1.38E-2</v>
      </c>
      <c r="Q2359" s="44">
        <f>VLOOKUP(H2359,'Species List'!A$2:J$202,7,0)</f>
        <v>3.04</v>
      </c>
      <c r="R2359" s="44">
        <f>VLOOKUP(H2359,'Species List'!A$2:J$202,8,0)</f>
        <v>-4.4317000000000002</v>
      </c>
      <c r="S2359" s="44">
        <f>VLOOKUP(H2359,'Species List'!A$2:J$202,9,0)</f>
        <v>2.9051</v>
      </c>
      <c r="T2359" s="44">
        <f t="shared" si="257"/>
        <v>144.35297620307892</v>
      </c>
      <c r="U2359" s="88">
        <f t="shared" si="261"/>
        <v>206.33802681991546</v>
      </c>
      <c r="V2359" s="91">
        <f t="shared" si="262"/>
        <v>206.33802681991546</v>
      </c>
    </row>
    <row r="2360" spans="1:22" ht="16">
      <c r="A2360" s="35">
        <v>2019</v>
      </c>
      <c r="B2360" s="51">
        <v>43541</v>
      </c>
      <c r="C2360" s="38" t="s">
        <v>393</v>
      </c>
      <c r="D2360" s="38" t="s">
        <v>367</v>
      </c>
      <c r="E2360" s="38">
        <v>2</v>
      </c>
      <c r="F2360" s="37">
        <v>0.41944444444444401</v>
      </c>
      <c r="G2360" s="38">
        <v>31</v>
      </c>
      <c r="H2360" s="12" t="s">
        <v>302</v>
      </c>
      <c r="I2360" s="38" t="str">
        <f>VLOOKUP(H2360,'Species List'!A$2:J$202,2,0)</f>
        <v>Stoplight Parrotfish</v>
      </c>
      <c r="J2360" s="38" t="str">
        <f>VLOOKUP(H2360,'Species List'!A$2:J$202,3,0)</f>
        <v>Sparisoma viride</v>
      </c>
      <c r="K2360" s="38" t="str">
        <f>VLOOKUP(H2360,'Species List'!A$2:J$202,4,0)</f>
        <v>Scaridae</v>
      </c>
      <c r="L2360" s="38" t="str">
        <f>VLOOKUP(H2360,'Species List'!A$2:J$202,5,0)</f>
        <v>Herbivore</v>
      </c>
      <c r="M2360" s="59">
        <v>31</v>
      </c>
      <c r="N2360" s="59">
        <v>1</v>
      </c>
      <c r="O2360" s="59" t="s">
        <v>369</v>
      </c>
      <c r="P2360" s="44">
        <f>VLOOKUP(H2360,'Species List'!A$2:J$202,6,0)</f>
        <v>1.38E-2</v>
      </c>
      <c r="Q2360" s="44">
        <f>VLOOKUP(H2360,'Species List'!A$2:J$202,7,0)</f>
        <v>3.04</v>
      </c>
      <c r="R2360" s="44">
        <f>VLOOKUP(H2360,'Species List'!A$2:J$202,8,0)</f>
        <v>-4.4317000000000002</v>
      </c>
      <c r="S2360" s="44">
        <f>VLOOKUP(H2360,'Species List'!A$2:J$202,9,0)</f>
        <v>2.9051</v>
      </c>
      <c r="T2360" s="44">
        <f t="shared" si="257"/>
        <v>471.64869339924962</v>
      </c>
      <c r="U2360" s="88">
        <f t="shared" si="261"/>
        <v>639.66834096149489</v>
      </c>
      <c r="V2360" s="91">
        <f t="shared" si="262"/>
        <v>639.66834096149489</v>
      </c>
    </row>
    <row r="2361" spans="1:22" ht="16">
      <c r="A2361" s="35">
        <v>2019</v>
      </c>
      <c r="B2361" s="51">
        <v>43541</v>
      </c>
      <c r="C2361" s="38" t="s">
        <v>393</v>
      </c>
      <c r="D2361" s="38" t="s">
        <v>367</v>
      </c>
      <c r="E2361" s="38">
        <v>2</v>
      </c>
      <c r="F2361" s="37">
        <v>0.41944444444444401</v>
      </c>
      <c r="G2361" s="38">
        <v>31</v>
      </c>
      <c r="H2361" s="12" t="s">
        <v>277</v>
      </c>
      <c r="I2361" s="38" t="str">
        <f>VLOOKUP(H2361,'Species List'!A$2:J$202,2,0)</f>
        <v>Queen Parrotfish</v>
      </c>
      <c r="J2361" s="38" t="str">
        <f>VLOOKUP(H2361,'Species List'!A$2:J$202,3,0)</f>
        <v>Scarus vetula</v>
      </c>
      <c r="K2361" s="38" t="str">
        <f>VLOOKUP(H2361,'Species List'!A$2:J$202,4,0)</f>
        <v>Scaridae</v>
      </c>
      <c r="L2361" s="38" t="str">
        <f>VLOOKUP(H2361,'Species List'!A$2:J$202,5,0)</f>
        <v>Herbivore</v>
      </c>
      <c r="M2361" s="59">
        <v>27</v>
      </c>
      <c r="N2361" s="59">
        <v>1</v>
      </c>
      <c r="O2361" s="59" t="s">
        <v>368</v>
      </c>
      <c r="P2361" s="44">
        <f>VLOOKUP(H2361,'Species List'!A$2:J$202,6,0)</f>
        <v>1.38E-2</v>
      </c>
      <c r="Q2361" s="44">
        <f>VLOOKUP(H2361,'Species List'!A$2:J$202,7,0)</f>
        <v>3.03</v>
      </c>
      <c r="R2361" s="44">
        <f>VLOOKUP(H2361,'Species List'!A$2:J$202,8,0)</f>
        <v>-5.0162000000000004</v>
      </c>
      <c r="S2361" s="44">
        <f>VLOOKUP(H2361,'Species List'!A$2:J$202,9,0)</f>
        <v>3.1109</v>
      </c>
      <c r="T2361" s="44">
        <f t="shared" si="257"/>
        <v>299.85499780940251</v>
      </c>
      <c r="U2361" s="88">
        <f t="shared" si="261"/>
        <v>352.80077779738235</v>
      </c>
      <c r="V2361" s="91">
        <f t="shared" si="262"/>
        <v>352.80077779738235</v>
      </c>
    </row>
    <row r="2362" spans="1:22" ht="16">
      <c r="A2362" s="35">
        <v>2019</v>
      </c>
      <c r="B2362" s="51">
        <v>43541</v>
      </c>
      <c r="C2362" s="38" t="s">
        <v>393</v>
      </c>
      <c r="D2362" s="38" t="s">
        <v>367</v>
      </c>
      <c r="E2362" s="38">
        <v>2</v>
      </c>
      <c r="F2362" s="37">
        <v>0.41944444444444401</v>
      </c>
      <c r="G2362" s="38">
        <v>31</v>
      </c>
      <c r="H2362" s="12" t="s">
        <v>277</v>
      </c>
      <c r="I2362" s="38" t="str">
        <f>VLOOKUP(H2362,'Species List'!A$2:J$202,2,0)</f>
        <v>Queen Parrotfish</v>
      </c>
      <c r="J2362" s="38" t="str">
        <f>VLOOKUP(H2362,'Species List'!A$2:J$202,3,0)</f>
        <v>Scarus vetula</v>
      </c>
      <c r="K2362" s="38" t="str">
        <f>VLOOKUP(H2362,'Species List'!A$2:J$202,4,0)</f>
        <v>Scaridae</v>
      </c>
      <c r="L2362" s="38" t="str">
        <f>VLOOKUP(H2362,'Species List'!A$2:J$202,5,0)</f>
        <v>Herbivore</v>
      </c>
      <c r="M2362" s="59">
        <v>37</v>
      </c>
      <c r="N2362" s="59">
        <v>1</v>
      </c>
      <c r="O2362" s="59" t="s">
        <v>369</v>
      </c>
      <c r="P2362" s="44">
        <f>VLOOKUP(H2362,'Species List'!A$2:J$202,6,0)</f>
        <v>1.38E-2</v>
      </c>
      <c r="Q2362" s="44">
        <f>VLOOKUP(H2362,'Species List'!A$2:J$202,7,0)</f>
        <v>3.03</v>
      </c>
      <c r="R2362" s="44">
        <f>VLOOKUP(H2362,'Species List'!A$2:J$202,8,0)</f>
        <v>-5.0162000000000004</v>
      </c>
      <c r="S2362" s="44">
        <f>VLOOKUP(H2362,'Species List'!A$2:J$202,9,0)</f>
        <v>3.1109</v>
      </c>
      <c r="T2362" s="44">
        <f t="shared" si="257"/>
        <v>778.98717980824449</v>
      </c>
      <c r="U2362" s="88">
        <f t="shared" si="261"/>
        <v>940.19674519620162</v>
      </c>
      <c r="V2362" s="91">
        <f t="shared" si="262"/>
        <v>940.19674519620162</v>
      </c>
    </row>
    <row r="2363" spans="1:22" ht="16">
      <c r="A2363" s="35">
        <v>2019</v>
      </c>
      <c r="B2363" s="51">
        <v>43541</v>
      </c>
      <c r="C2363" s="38" t="s">
        <v>393</v>
      </c>
      <c r="D2363" s="38" t="s">
        <v>367</v>
      </c>
      <c r="E2363" s="38">
        <v>2</v>
      </c>
      <c r="F2363" s="37">
        <v>0.41944444444444401</v>
      </c>
      <c r="G2363" s="38">
        <v>31</v>
      </c>
      <c r="H2363" s="12" t="s">
        <v>274</v>
      </c>
      <c r="I2363" s="38" t="str">
        <f>VLOOKUP(H2363,'Species List'!A$2:J$202,2,0)</f>
        <v>Princess Parrotfish</v>
      </c>
      <c r="J2363" s="38" t="str">
        <f>VLOOKUP(H2363,'Species List'!A$2:J$202,3,0)</f>
        <v>Scarus taeniopterus</v>
      </c>
      <c r="K2363" s="38" t="str">
        <f>VLOOKUP(H2363,'Species List'!A$2:J$202,4,0)</f>
        <v>Scaridae</v>
      </c>
      <c r="L2363" s="38" t="str">
        <f>VLOOKUP(H2363,'Species List'!A$2:J$202,5,0)</f>
        <v>Herbivore</v>
      </c>
      <c r="M2363" s="59">
        <v>10</v>
      </c>
      <c r="N2363" s="59">
        <v>1</v>
      </c>
      <c r="O2363" s="59" t="s">
        <v>368</v>
      </c>
      <c r="P2363" s="44">
        <f>VLOOKUP(H2363,'Species List'!A$2:J$202,6,0)</f>
        <v>3.3500000000000002E-2</v>
      </c>
      <c r="Q2363" s="44">
        <f>VLOOKUP(H2363,'Species List'!A$2:J$202,7,0)</f>
        <v>2.7086000000000001</v>
      </c>
      <c r="R2363" s="44">
        <f>VLOOKUP(H2363,'Species List'!A$2:J$202,8,0)</f>
        <v>-3.2256999999999998</v>
      </c>
      <c r="S2363" s="44">
        <f>VLOOKUP(H2363,'Species List'!A$2:J$202,9,0)</f>
        <v>2.3852000000000002</v>
      </c>
      <c r="T2363" s="44">
        <f t="shared" si="257"/>
        <v>17.125560999944316</v>
      </c>
      <c r="U2363" s="88">
        <f t="shared" si="261"/>
        <v>35.050966680669347</v>
      </c>
      <c r="V2363" s="91">
        <f t="shared" si="262"/>
        <v>35.050966680669347</v>
      </c>
    </row>
    <row r="2364" spans="1:22" ht="16">
      <c r="A2364" s="35">
        <v>2019</v>
      </c>
      <c r="B2364" s="51">
        <v>43541</v>
      </c>
      <c r="C2364" s="38" t="s">
        <v>393</v>
      </c>
      <c r="D2364" s="38" t="s">
        <v>367</v>
      </c>
      <c r="E2364" s="38">
        <v>2</v>
      </c>
      <c r="F2364" s="37">
        <v>0.41944444444444401</v>
      </c>
      <c r="G2364" s="38">
        <v>31</v>
      </c>
      <c r="H2364" s="12" t="s">
        <v>274</v>
      </c>
      <c r="I2364" s="38" t="str">
        <f>VLOOKUP(H2364,'Species List'!A$2:J$202,2,0)</f>
        <v>Princess Parrotfish</v>
      </c>
      <c r="J2364" s="38" t="str">
        <f>VLOOKUP(H2364,'Species List'!A$2:J$202,3,0)</f>
        <v>Scarus taeniopterus</v>
      </c>
      <c r="K2364" s="38" t="str">
        <f>VLOOKUP(H2364,'Species List'!A$2:J$202,4,0)</f>
        <v>Scaridae</v>
      </c>
      <c r="L2364" s="38" t="str">
        <f>VLOOKUP(H2364,'Species List'!A$2:J$202,5,0)</f>
        <v>Herbivore</v>
      </c>
      <c r="M2364" s="59">
        <v>12</v>
      </c>
      <c r="N2364" s="59">
        <v>1</v>
      </c>
      <c r="O2364" s="59" t="s">
        <v>368</v>
      </c>
      <c r="P2364" s="44">
        <f>VLOOKUP(H2364,'Species List'!A$2:J$202,6,0)</f>
        <v>3.3500000000000002E-2</v>
      </c>
      <c r="Q2364" s="44">
        <f>VLOOKUP(H2364,'Species List'!A$2:J$202,7,0)</f>
        <v>2.7086000000000001</v>
      </c>
      <c r="R2364" s="44">
        <f>VLOOKUP(H2364,'Species List'!A$2:J$202,8,0)</f>
        <v>-3.2256999999999998</v>
      </c>
      <c r="S2364" s="44">
        <f>VLOOKUP(H2364,'Species List'!A$2:J$202,9,0)</f>
        <v>2.3852000000000002</v>
      </c>
      <c r="T2364" s="44">
        <f t="shared" si="257"/>
        <v>28.061774480442775</v>
      </c>
      <c r="U2364" s="88">
        <f t="shared" si="261"/>
        <v>54.145592205106873</v>
      </c>
      <c r="V2364" s="91">
        <f t="shared" si="262"/>
        <v>54.145592205106873</v>
      </c>
    </row>
    <row r="2365" spans="1:22" ht="16">
      <c r="A2365" s="35">
        <v>2019</v>
      </c>
      <c r="B2365" s="51">
        <v>43541</v>
      </c>
      <c r="C2365" s="38" t="s">
        <v>393</v>
      </c>
      <c r="D2365" s="38" t="s">
        <v>367</v>
      </c>
      <c r="E2365" s="38">
        <v>2</v>
      </c>
      <c r="F2365" s="37">
        <v>0.41944444444444401</v>
      </c>
      <c r="G2365" s="38">
        <v>31</v>
      </c>
      <c r="H2365" s="12" t="s">
        <v>274</v>
      </c>
      <c r="I2365" s="38" t="str">
        <f>VLOOKUP(H2365,'Species List'!A$2:J$202,2,0)</f>
        <v>Princess Parrotfish</v>
      </c>
      <c r="J2365" s="38" t="str">
        <f>VLOOKUP(H2365,'Species List'!A$2:J$202,3,0)</f>
        <v>Scarus taeniopterus</v>
      </c>
      <c r="K2365" s="38" t="str">
        <f>VLOOKUP(H2365,'Species List'!A$2:J$202,4,0)</f>
        <v>Scaridae</v>
      </c>
      <c r="L2365" s="38" t="str">
        <f>VLOOKUP(H2365,'Species List'!A$2:J$202,5,0)</f>
        <v>Herbivore</v>
      </c>
      <c r="M2365" s="59">
        <v>20</v>
      </c>
      <c r="N2365" s="59">
        <v>1</v>
      </c>
      <c r="O2365" s="59" t="s">
        <v>368</v>
      </c>
      <c r="P2365" s="44">
        <f>VLOOKUP(H2365,'Species List'!A$2:J$202,6,0)</f>
        <v>3.3500000000000002E-2</v>
      </c>
      <c r="Q2365" s="44">
        <f>VLOOKUP(H2365,'Species List'!A$2:J$202,7,0)</f>
        <v>2.7086000000000001</v>
      </c>
      <c r="R2365" s="44">
        <f>VLOOKUP(H2365,'Species List'!A$2:J$202,8,0)</f>
        <v>-3.2256999999999998</v>
      </c>
      <c r="S2365" s="44">
        <f>VLOOKUP(H2365,'Species List'!A$2:J$202,9,0)</f>
        <v>2.3852000000000002</v>
      </c>
      <c r="T2365" s="44">
        <f t="shared" si="257"/>
        <v>111.94756544450011</v>
      </c>
      <c r="U2365" s="88">
        <f t="shared" si="261"/>
        <v>183.11197449783583</v>
      </c>
      <c r="V2365" s="91">
        <f t="shared" si="262"/>
        <v>183.11197449783583</v>
      </c>
    </row>
    <row r="2366" spans="1:22" ht="16">
      <c r="A2366" s="35">
        <v>2019</v>
      </c>
      <c r="B2366" s="51">
        <v>43541</v>
      </c>
      <c r="C2366" s="38" t="s">
        <v>393</v>
      </c>
      <c r="D2366" s="38" t="s">
        <v>367</v>
      </c>
      <c r="E2366" s="38">
        <v>2</v>
      </c>
      <c r="F2366" s="37">
        <v>0.41944444444444401</v>
      </c>
      <c r="G2366" s="38">
        <v>31</v>
      </c>
      <c r="H2366" s="12" t="s">
        <v>280</v>
      </c>
      <c r="I2366" s="38" t="str">
        <f>VLOOKUP(H2366,'Species List'!A$2:J$202,2,0)</f>
        <v>Redband Parrotfish</v>
      </c>
      <c r="J2366" s="38" t="str">
        <f>VLOOKUP(H2366,'Species List'!A$2:J$202,3,0)</f>
        <v>Sparisoma aurofrenatum</v>
      </c>
      <c r="K2366" s="38" t="str">
        <f>VLOOKUP(H2366,'Species List'!A$2:J$202,4,0)</f>
        <v>Scaridae</v>
      </c>
      <c r="L2366" s="38" t="str">
        <f>VLOOKUP(H2366,'Species List'!A$2:J$202,5,0)</f>
        <v>Herbivore</v>
      </c>
      <c r="M2366" s="59">
        <v>16</v>
      </c>
      <c r="N2366" s="59">
        <v>1</v>
      </c>
      <c r="O2366" s="59" t="s">
        <v>369</v>
      </c>
      <c r="P2366" s="44">
        <f>VLOOKUP(H2366,'Species List'!A$2:J$202,6,0)</f>
        <v>1.072E-2</v>
      </c>
      <c r="Q2366" s="44">
        <f>VLOOKUP(H2366,'Species List'!A$2:J$202,7,0)</f>
        <v>3.12</v>
      </c>
      <c r="R2366" s="44">
        <f>VLOOKUP(H2366,'Species List'!A$2:J$202,8,0)</f>
        <v>-4.0781000000000001</v>
      </c>
      <c r="S2366" s="44">
        <f>VLOOKUP(H2366,'Species List'!A$2:J$202,9,0)</f>
        <v>2.7437999999999998</v>
      </c>
      <c r="T2366" s="44">
        <f t="shared" si="257"/>
        <v>61.241967015019895</v>
      </c>
      <c r="U2366" s="88">
        <f t="shared" si="261"/>
        <v>93.231872840853399</v>
      </c>
      <c r="V2366" s="91">
        <f t="shared" si="262"/>
        <v>93.231872840853399</v>
      </c>
    </row>
    <row r="2367" spans="1:22" ht="16">
      <c r="A2367" s="35">
        <v>2019</v>
      </c>
      <c r="B2367" s="51">
        <v>43541</v>
      </c>
      <c r="C2367" s="38" t="s">
        <v>393</v>
      </c>
      <c r="D2367" s="38" t="s">
        <v>367</v>
      </c>
      <c r="E2367" s="38">
        <v>2</v>
      </c>
      <c r="F2367" s="37">
        <v>0.41944444444444401</v>
      </c>
      <c r="G2367" s="38">
        <v>31</v>
      </c>
      <c r="H2367" s="12" t="s">
        <v>280</v>
      </c>
      <c r="I2367" s="38" t="str">
        <f>VLOOKUP(H2367,'Species List'!A$2:J$202,2,0)</f>
        <v>Redband Parrotfish</v>
      </c>
      <c r="J2367" s="38" t="str">
        <f>VLOOKUP(H2367,'Species List'!A$2:J$202,3,0)</f>
        <v>Sparisoma aurofrenatum</v>
      </c>
      <c r="K2367" s="38" t="str">
        <f>VLOOKUP(H2367,'Species List'!A$2:J$202,4,0)</f>
        <v>Scaridae</v>
      </c>
      <c r="L2367" s="38" t="str">
        <f>VLOOKUP(H2367,'Species List'!A$2:J$202,5,0)</f>
        <v>Herbivore</v>
      </c>
      <c r="M2367" s="59">
        <v>14</v>
      </c>
      <c r="N2367" s="59">
        <v>1</v>
      </c>
      <c r="O2367" s="59"/>
      <c r="P2367" s="44">
        <f>VLOOKUP(H2367,'Species List'!A$2:J$202,6,0)</f>
        <v>1.072E-2</v>
      </c>
      <c r="Q2367" s="44">
        <f>VLOOKUP(H2367,'Species List'!A$2:J$202,7,0)</f>
        <v>3.12</v>
      </c>
      <c r="R2367" s="44">
        <f>VLOOKUP(H2367,'Species List'!A$2:J$202,8,0)</f>
        <v>-4.0781000000000001</v>
      </c>
      <c r="S2367" s="44">
        <f>VLOOKUP(H2367,'Species List'!A$2:J$202,9,0)</f>
        <v>2.7437999999999998</v>
      </c>
      <c r="T2367" s="44">
        <f t="shared" si="257"/>
        <v>40.375160027328299</v>
      </c>
      <c r="U2367" s="88">
        <f t="shared" si="261"/>
        <v>64.631778134170816</v>
      </c>
      <c r="V2367" s="91">
        <f t="shared" si="262"/>
        <v>64.631778134170816</v>
      </c>
    </row>
    <row r="2368" spans="1:22" ht="16">
      <c r="A2368" s="35">
        <v>2019</v>
      </c>
      <c r="B2368" s="51">
        <v>43541</v>
      </c>
      <c r="C2368" s="38" t="s">
        <v>393</v>
      </c>
      <c r="D2368" s="38" t="s">
        <v>367</v>
      </c>
      <c r="E2368" s="38">
        <v>2</v>
      </c>
      <c r="F2368" s="37">
        <v>0.41944444444444401</v>
      </c>
      <c r="G2368" s="38">
        <v>31</v>
      </c>
      <c r="H2368" s="12" t="s">
        <v>274</v>
      </c>
      <c r="I2368" s="38" t="str">
        <f>VLOOKUP(H2368,'Species List'!A$2:J$202,2,0)</f>
        <v>Princess Parrotfish</v>
      </c>
      <c r="J2368" s="38" t="str">
        <f>VLOOKUP(H2368,'Species List'!A$2:J$202,3,0)</f>
        <v>Scarus taeniopterus</v>
      </c>
      <c r="K2368" s="38" t="str">
        <f>VLOOKUP(H2368,'Species List'!A$2:J$202,4,0)</f>
        <v>Scaridae</v>
      </c>
      <c r="L2368" s="38" t="str">
        <f>VLOOKUP(H2368,'Species List'!A$2:J$202,5,0)</f>
        <v>Herbivore</v>
      </c>
      <c r="M2368" s="59">
        <v>6</v>
      </c>
      <c r="N2368" s="59">
        <v>1</v>
      </c>
      <c r="O2368" s="59" t="s">
        <v>375</v>
      </c>
      <c r="P2368" s="44">
        <f>VLOOKUP(H2368,'Species List'!A$2:J$202,6,0)</f>
        <v>3.3500000000000002E-2</v>
      </c>
      <c r="Q2368" s="44">
        <f>VLOOKUP(H2368,'Species List'!A$2:J$202,7,0)</f>
        <v>2.7086000000000001</v>
      </c>
      <c r="R2368" s="44">
        <f>VLOOKUP(H2368,'Species List'!A$2:J$202,8,0)</f>
        <v>-3.2256999999999998</v>
      </c>
      <c r="S2368" s="44">
        <f>VLOOKUP(H2368,'Species List'!A$2:J$202,9,0)</f>
        <v>2.3852000000000002</v>
      </c>
      <c r="T2368" s="44">
        <f t="shared" si="257"/>
        <v>4.2928457508060323</v>
      </c>
      <c r="U2368" s="88">
        <f t="shared" si="261"/>
        <v>10.364452425850182</v>
      </c>
      <c r="V2368" s="91">
        <f t="shared" si="262"/>
        <v>10.364452425850182</v>
      </c>
    </row>
    <row r="2369" spans="1:22" ht="16">
      <c r="A2369" s="35">
        <v>2019</v>
      </c>
      <c r="B2369" s="51">
        <v>43541</v>
      </c>
      <c r="C2369" s="38" t="s">
        <v>393</v>
      </c>
      <c r="D2369" s="38" t="s">
        <v>367</v>
      </c>
      <c r="E2369" s="38">
        <v>2</v>
      </c>
      <c r="F2369" s="37">
        <v>0.41944444444444401</v>
      </c>
      <c r="G2369" s="38">
        <v>31</v>
      </c>
      <c r="H2369" s="12" t="s">
        <v>237</v>
      </c>
      <c r="I2369" s="38" t="str">
        <f>VLOOKUP(H2369,'Species List'!A$2:J$202,2,0)</f>
        <v>Blue Tang</v>
      </c>
      <c r="J2369" s="38" t="str">
        <f>VLOOKUP(H2369,'Species List'!A$2:J$202,3,0)</f>
        <v>Acanthurus coeruleus</v>
      </c>
      <c r="K2369" s="38" t="str">
        <f>VLOOKUP(H2369,'Species List'!A$2:J$202,4,0)</f>
        <v>Acanthuridae</v>
      </c>
      <c r="L2369" s="38" t="str">
        <f>VLOOKUP(H2369,'Species List'!A$2:J$202,5,0)</f>
        <v>Herbivore</v>
      </c>
      <c r="M2369" s="59">
        <v>19</v>
      </c>
      <c r="N2369" s="59">
        <v>1</v>
      </c>
      <c r="O2369" s="59"/>
      <c r="P2369" s="44">
        <f>VLOOKUP(H2369,'Species List'!A$2:J$202,6,0)</f>
        <v>2.512E-2</v>
      </c>
      <c r="Q2369" s="44">
        <f>VLOOKUP(H2369,'Species List'!A$2:J$202,7,0)</f>
        <v>2.96</v>
      </c>
      <c r="R2369" s="44">
        <f>VLOOKUP(H2369,'Species List'!A$2:J$202,8,0)</f>
        <v>-2.8241999999999998</v>
      </c>
      <c r="S2369" s="44">
        <f>VLOOKUP(H2369,'Species List'!A$2:J$202,9,0)</f>
        <v>2.2637999999999998</v>
      </c>
      <c r="T2369" s="44">
        <f t="shared" si="257"/>
        <v>153.15468763666533</v>
      </c>
      <c r="U2369" s="88">
        <f t="shared" si="261"/>
        <v>215.99435539737019</v>
      </c>
      <c r="V2369" s="91">
        <f t="shared" si="262"/>
        <v>215.99435539737019</v>
      </c>
    </row>
    <row r="2370" spans="1:22" ht="16">
      <c r="A2370" s="35">
        <v>2019</v>
      </c>
      <c r="B2370" s="51">
        <v>43541</v>
      </c>
      <c r="C2370" s="38" t="s">
        <v>393</v>
      </c>
      <c r="D2370" s="38" t="s">
        <v>367</v>
      </c>
      <c r="E2370" s="38">
        <v>2</v>
      </c>
      <c r="F2370" s="37">
        <v>0.41944444444444401</v>
      </c>
      <c r="G2370" s="38">
        <v>31</v>
      </c>
      <c r="H2370" s="12" t="s">
        <v>276</v>
      </c>
      <c r="I2370" s="38" t="str">
        <f>VLOOKUP(H2370,'Species List'!A$2:J$202,2,0)</f>
        <v>Queen Angelfish</v>
      </c>
      <c r="J2370" s="38" t="str">
        <f>VLOOKUP(H2370,'Species List'!A$2:J$202,3,0)</f>
        <v>Holacanthus ciliaris</v>
      </c>
      <c r="K2370" s="38" t="str">
        <f>VLOOKUP(H2370,'Species List'!A$2:J$202,4,0)</f>
        <v>Pomacanthidae</v>
      </c>
      <c r="L2370" s="38" t="str">
        <f>VLOOKUP(H2370,'Species List'!A$2:J$202,5,0)</f>
        <v>Omnivore</v>
      </c>
      <c r="M2370" s="59">
        <v>18</v>
      </c>
      <c r="N2370" s="59">
        <v>1</v>
      </c>
      <c r="O2370" s="59"/>
      <c r="P2370" s="44">
        <f>VLOOKUP(H2370,'Species List'!A$2:J$202,6,0)</f>
        <v>3.09E-2</v>
      </c>
      <c r="Q2370" s="44">
        <f>VLOOKUP(H2370,'Species List'!A$2:J$202,7,0)</f>
        <v>2.89</v>
      </c>
      <c r="R2370" s="44" t="str">
        <f>VLOOKUP(H2370,'Species List'!A$2:J$202,8,0)</f>
        <v>NA</v>
      </c>
      <c r="S2370" s="44" t="str">
        <f>VLOOKUP(H2370,'Species List'!A$2:J$202,9,0)</f>
        <v>NA</v>
      </c>
      <c r="T2370" s="44">
        <f t="shared" ref="T2370:T2433" si="263">P2370*M2370^Q2370</f>
        <v>131.12817569254796</v>
      </c>
      <c r="U2370" s="87" t="s">
        <v>450</v>
      </c>
      <c r="V2370" s="91">
        <f t="shared" ref="V2370:V2391" si="264">N2370*T2370</f>
        <v>131.12817569254796</v>
      </c>
    </row>
    <row r="2371" spans="1:22" ht="16">
      <c r="A2371" s="35">
        <v>2019</v>
      </c>
      <c r="B2371" s="51">
        <v>43541</v>
      </c>
      <c r="C2371" s="38" t="s">
        <v>393</v>
      </c>
      <c r="D2371" s="38" t="s">
        <v>367</v>
      </c>
      <c r="E2371" s="38">
        <v>2</v>
      </c>
      <c r="F2371" s="37">
        <v>0.41944444444444401</v>
      </c>
      <c r="G2371" s="38">
        <v>31</v>
      </c>
      <c r="H2371" s="12" t="s">
        <v>242</v>
      </c>
      <c r="I2371" s="38" t="str">
        <f>VLOOKUP(H2371,'Species List'!A$2:J$202,2,0)</f>
        <v xml:space="preserve">Sharp-nose puffer </v>
      </c>
      <c r="J2371" s="38" t="str">
        <f>VLOOKUP(H2371,'Species List'!A$2:J$202,3,0)</f>
        <v>Canthigaster rostrata</v>
      </c>
      <c r="K2371" s="38" t="str">
        <f>VLOOKUP(H2371,'Species List'!A$2:J$202,4,0)</f>
        <v>Tetraodontidae</v>
      </c>
      <c r="L2371" s="38" t="str">
        <f>VLOOKUP(H2371,'Species List'!A$2:J$202,5,0)</f>
        <v>Omnivore</v>
      </c>
      <c r="M2371" s="59">
        <v>3</v>
      </c>
      <c r="N2371" s="59">
        <v>1</v>
      </c>
      <c r="O2371" s="59"/>
      <c r="P2371" s="44">
        <f>VLOOKUP(H2371,'Species List'!A$2:J$202,6,0)</f>
        <v>2.239E-2</v>
      </c>
      <c r="Q2371" s="44">
        <f>VLOOKUP(H2371,'Species List'!A$2:J$202,7,0)</f>
        <v>2.96</v>
      </c>
      <c r="R2371" s="44" t="str">
        <f>VLOOKUP(H2371,'Species List'!A$2:J$202,8,0)</f>
        <v>NA</v>
      </c>
      <c r="S2371" s="44" t="str">
        <f>VLOOKUP(H2371,'Species List'!A$2:J$202,9,0)</f>
        <v>NA</v>
      </c>
      <c r="T2371" s="44">
        <f t="shared" si="263"/>
        <v>0.57853948885208784</v>
      </c>
      <c r="U2371" s="87" t="s">
        <v>450</v>
      </c>
      <c r="V2371" s="91">
        <f t="shared" si="264"/>
        <v>0.57853948885208784</v>
      </c>
    </row>
    <row r="2372" spans="1:22" ht="16">
      <c r="A2372" s="35">
        <v>2019</v>
      </c>
      <c r="B2372" s="51">
        <v>43541</v>
      </c>
      <c r="C2372" s="38" t="s">
        <v>393</v>
      </c>
      <c r="D2372" s="38" t="s">
        <v>367</v>
      </c>
      <c r="E2372" s="38">
        <v>2</v>
      </c>
      <c r="F2372" s="37">
        <v>0.41944444444444401</v>
      </c>
      <c r="G2372" s="38">
        <v>31</v>
      </c>
      <c r="H2372" s="12" t="s">
        <v>242</v>
      </c>
      <c r="I2372" s="38" t="str">
        <f>VLOOKUP(H2372,'Species List'!A$2:J$202,2,0)</f>
        <v xml:space="preserve">Sharp-nose puffer </v>
      </c>
      <c r="J2372" s="38" t="str">
        <f>VLOOKUP(H2372,'Species List'!A$2:J$202,3,0)</f>
        <v>Canthigaster rostrata</v>
      </c>
      <c r="K2372" s="38" t="str">
        <f>VLOOKUP(H2372,'Species List'!A$2:J$202,4,0)</f>
        <v>Tetraodontidae</v>
      </c>
      <c r="L2372" s="38" t="str">
        <f>VLOOKUP(H2372,'Species List'!A$2:J$202,5,0)</f>
        <v>Omnivore</v>
      </c>
      <c r="M2372" s="59">
        <v>4</v>
      </c>
      <c r="N2372" s="59">
        <v>1</v>
      </c>
      <c r="O2372" s="59"/>
      <c r="P2372" s="44">
        <f>VLOOKUP(H2372,'Species List'!A$2:J$202,6,0)</f>
        <v>2.239E-2</v>
      </c>
      <c r="Q2372" s="44">
        <f>VLOOKUP(H2372,'Species List'!A$2:J$202,7,0)</f>
        <v>2.96</v>
      </c>
      <c r="R2372" s="44" t="str">
        <f>VLOOKUP(H2372,'Species List'!A$2:J$202,8,0)</f>
        <v>NA</v>
      </c>
      <c r="S2372" s="44" t="str">
        <f>VLOOKUP(H2372,'Species List'!A$2:J$202,9,0)</f>
        <v>NA</v>
      </c>
      <c r="T2372" s="44">
        <f t="shared" si="263"/>
        <v>1.3556627654519102</v>
      </c>
      <c r="U2372" s="87" t="s">
        <v>450</v>
      </c>
      <c r="V2372" s="91">
        <f t="shared" si="264"/>
        <v>1.3556627654519102</v>
      </c>
    </row>
    <row r="2373" spans="1:22" ht="16">
      <c r="A2373" s="35">
        <v>2019</v>
      </c>
      <c r="B2373" s="51">
        <v>43541</v>
      </c>
      <c r="C2373" s="38" t="s">
        <v>393</v>
      </c>
      <c r="D2373" s="38" t="s">
        <v>367</v>
      </c>
      <c r="E2373" s="38">
        <v>2</v>
      </c>
      <c r="F2373" s="37">
        <v>0.41944444444444401</v>
      </c>
      <c r="G2373" s="38">
        <v>31</v>
      </c>
      <c r="H2373" s="12" t="s">
        <v>258</v>
      </c>
      <c r="I2373" s="38" t="str">
        <f>VLOOKUP(H2373,'Species List'!A$2:J$202,2,0)</f>
        <v>Honeycomb Cowfish</v>
      </c>
      <c r="J2373" s="38" t="str">
        <f>VLOOKUP(H2373,'Species List'!A$2:J$202,3,0)</f>
        <v>Acanthostracion polygonia</v>
      </c>
      <c r="K2373" s="38" t="str">
        <f>VLOOKUP(H2373,'Species List'!A$2:J$202,4,0)</f>
        <v>Ostraciidae</v>
      </c>
      <c r="L2373" s="38" t="str">
        <f>VLOOKUP(H2373,'Species List'!A$2:J$202,5,0)</f>
        <v>Omnivore</v>
      </c>
      <c r="M2373" s="59">
        <v>40</v>
      </c>
      <c r="N2373" s="59">
        <v>1</v>
      </c>
      <c r="O2373" s="59"/>
      <c r="P2373" s="44">
        <f>VLOOKUP(H2373,'Species List'!A$2:J$202,6,0)</f>
        <v>2.818E-2</v>
      </c>
      <c r="Q2373" s="44">
        <f>VLOOKUP(H2373,'Species List'!A$2:J$202,7,0)</f>
        <v>2.83</v>
      </c>
      <c r="R2373" s="44" t="str">
        <f>VLOOKUP(H2373,'Species List'!A$2:J$202,8,0)</f>
        <v>NA</v>
      </c>
      <c r="S2373" s="44" t="str">
        <f>VLOOKUP(H2373,'Species List'!A$2:J$202,9,0)</f>
        <v>NA</v>
      </c>
      <c r="T2373" s="44">
        <f t="shared" si="263"/>
        <v>963.32041530535923</v>
      </c>
      <c r="U2373" s="87" t="s">
        <v>450</v>
      </c>
      <c r="V2373" s="91">
        <f t="shared" si="264"/>
        <v>963.32041530535923</v>
      </c>
    </row>
    <row r="2374" spans="1:22" ht="16">
      <c r="A2374" s="35">
        <v>2019</v>
      </c>
      <c r="B2374" s="51">
        <v>43541</v>
      </c>
      <c r="C2374" s="38" t="s">
        <v>393</v>
      </c>
      <c r="D2374" s="38" t="s">
        <v>367</v>
      </c>
      <c r="E2374" s="38">
        <v>2</v>
      </c>
      <c r="F2374" s="37">
        <v>0.41944444444444401</v>
      </c>
      <c r="G2374" s="38">
        <v>31</v>
      </c>
      <c r="H2374" s="12" t="s">
        <v>239</v>
      </c>
      <c r="I2374" s="38" t="str">
        <f>VLOOKUP(H2374,'Species List'!A$2:J$202,2,0)</f>
        <v>Brown Chromis</v>
      </c>
      <c r="J2374" s="38" t="str">
        <f>VLOOKUP(H2374,'Species List'!A$2:J$202,3,0)</f>
        <v>Chromis multilineata</v>
      </c>
      <c r="K2374" s="38" t="str">
        <f>VLOOKUP(H2374,'Species List'!A$2:J$202,4,0)</f>
        <v>Pomacentridae</v>
      </c>
      <c r="L2374" s="38" t="str">
        <f>VLOOKUP(H2374,'Species List'!A$2:J$202,5,0)</f>
        <v>Planktivore</v>
      </c>
      <c r="M2374" s="59">
        <v>9</v>
      </c>
      <c r="N2374" s="59">
        <v>50</v>
      </c>
      <c r="O2374" s="59"/>
      <c r="P2374" s="44">
        <f>VLOOKUP(H2374,'Species List'!A$2:J$202,6,0)</f>
        <v>1.4789999999999999E-2</v>
      </c>
      <c r="Q2374" s="44">
        <f>VLOOKUP(H2374,'Species List'!A$2:J$202,7,0)</f>
        <v>2.98</v>
      </c>
      <c r="R2374" s="44" t="str">
        <f>VLOOKUP(H2374,'Species List'!A$2:J$202,8,0)</f>
        <v>NA</v>
      </c>
      <c r="S2374" s="44" t="str">
        <f>VLOOKUP(H2374,'Species List'!A$2:J$202,9,0)</f>
        <v>NA</v>
      </c>
      <c r="T2374" s="44">
        <f t="shared" si="263"/>
        <v>10.3183641841583</v>
      </c>
      <c r="U2374" s="87" t="s">
        <v>450</v>
      </c>
      <c r="V2374" s="91">
        <f t="shared" si="264"/>
        <v>515.91820920791497</v>
      </c>
    </row>
    <row r="2375" spans="1:22" ht="16">
      <c r="A2375" s="35">
        <v>2019</v>
      </c>
      <c r="B2375" s="51">
        <v>43541</v>
      </c>
      <c r="C2375" s="38" t="s">
        <v>393</v>
      </c>
      <c r="D2375" s="38" t="s">
        <v>367</v>
      </c>
      <c r="E2375" s="38">
        <v>2</v>
      </c>
      <c r="F2375" s="37">
        <v>0.41944444444444401</v>
      </c>
      <c r="G2375" s="38">
        <v>31</v>
      </c>
      <c r="H2375" s="12" t="s">
        <v>239</v>
      </c>
      <c r="I2375" s="38" t="str">
        <f>VLOOKUP(H2375,'Species List'!A$2:J$202,2,0)</f>
        <v>Brown Chromis</v>
      </c>
      <c r="J2375" s="38" t="str">
        <f>VLOOKUP(H2375,'Species List'!A$2:J$202,3,0)</f>
        <v>Chromis multilineata</v>
      </c>
      <c r="K2375" s="38" t="str">
        <f>VLOOKUP(H2375,'Species List'!A$2:J$202,4,0)</f>
        <v>Pomacentridae</v>
      </c>
      <c r="L2375" s="38" t="str">
        <f>VLOOKUP(H2375,'Species List'!A$2:J$202,5,0)</f>
        <v>Planktivore</v>
      </c>
      <c r="M2375" s="59">
        <v>9</v>
      </c>
      <c r="N2375" s="59">
        <v>5</v>
      </c>
      <c r="O2375" s="59"/>
      <c r="P2375" s="44">
        <f>VLOOKUP(H2375,'Species List'!A$2:J$202,6,0)</f>
        <v>1.4789999999999999E-2</v>
      </c>
      <c r="Q2375" s="44">
        <f>VLOOKUP(H2375,'Species List'!A$2:J$202,7,0)</f>
        <v>2.98</v>
      </c>
      <c r="R2375" s="44" t="str">
        <f>VLOOKUP(H2375,'Species List'!A$2:J$202,8,0)</f>
        <v>NA</v>
      </c>
      <c r="S2375" s="44" t="str">
        <f>VLOOKUP(H2375,'Species List'!A$2:J$202,9,0)</f>
        <v>NA</v>
      </c>
      <c r="T2375" s="44">
        <f t="shared" si="263"/>
        <v>10.3183641841583</v>
      </c>
      <c r="U2375" s="87" t="s">
        <v>450</v>
      </c>
      <c r="V2375" s="91">
        <f t="shared" si="264"/>
        <v>51.591820920791498</v>
      </c>
    </row>
    <row r="2376" spans="1:22" ht="16">
      <c r="A2376" s="35">
        <v>2019</v>
      </c>
      <c r="B2376" s="51">
        <v>43541</v>
      </c>
      <c r="C2376" s="38" t="s">
        <v>393</v>
      </c>
      <c r="D2376" s="38" t="s">
        <v>367</v>
      </c>
      <c r="E2376" s="38">
        <v>2</v>
      </c>
      <c r="F2376" s="37">
        <v>0.41944444444444401</v>
      </c>
      <c r="G2376" s="38">
        <v>31</v>
      </c>
      <c r="H2376" s="12" t="s">
        <v>239</v>
      </c>
      <c r="I2376" s="38" t="str">
        <f>VLOOKUP(H2376,'Species List'!A$2:J$202,2,0)</f>
        <v>Brown Chromis</v>
      </c>
      <c r="J2376" s="38" t="str">
        <f>VLOOKUP(H2376,'Species List'!A$2:J$202,3,0)</f>
        <v>Chromis multilineata</v>
      </c>
      <c r="K2376" s="38" t="str">
        <f>VLOOKUP(H2376,'Species List'!A$2:J$202,4,0)</f>
        <v>Pomacentridae</v>
      </c>
      <c r="L2376" s="38" t="str">
        <f>VLOOKUP(H2376,'Species List'!A$2:J$202,5,0)</f>
        <v>Planktivore</v>
      </c>
      <c r="M2376" s="59">
        <v>4</v>
      </c>
      <c r="N2376" s="59">
        <v>30</v>
      </c>
      <c r="O2376" s="59"/>
      <c r="P2376" s="44">
        <f>VLOOKUP(H2376,'Species List'!A$2:J$202,6,0)</f>
        <v>1.4789999999999999E-2</v>
      </c>
      <c r="Q2376" s="44">
        <f>VLOOKUP(H2376,'Species List'!A$2:J$202,7,0)</f>
        <v>2.98</v>
      </c>
      <c r="R2376" s="44" t="str">
        <f>VLOOKUP(H2376,'Species List'!A$2:J$202,8,0)</f>
        <v>NA</v>
      </c>
      <c r="S2376" s="44" t="str">
        <f>VLOOKUP(H2376,'Species List'!A$2:J$202,9,0)</f>
        <v>NA</v>
      </c>
      <c r="T2376" s="44">
        <f t="shared" si="263"/>
        <v>0.92067626702257244</v>
      </c>
      <c r="U2376" s="87" t="s">
        <v>450</v>
      </c>
      <c r="V2376" s="91">
        <f t="shared" si="264"/>
        <v>27.620288010677172</v>
      </c>
    </row>
    <row r="2377" spans="1:22" ht="16">
      <c r="A2377" s="35">
        <v>2019</v>
      </c>
      <c r="B2377" s="51">
        <v>43541</v>
      </c>
      <c r="C2377" s="38" t="s">
        <v>393</v>
      </c>
      <c r="D2377" s="38" t="s">
        <v>367</v>
      </c>
      <c r="E2377" s="38">
        <v>3</v>
      </c>
      <c r="F2377" s="37">
        <v>0.42708333333333298</v>
      </c>
      <c r="G2377" s="38">
        <v>32</v>
      </c>
      <c r="H2377" s="12" t="s">
        <v>256</v>
      </c>
      <c r="I2377" s="38" t="str">
        <f>VLOOKUP(H2377,'Species List'!A$2:J$202,2,0)</f>
        <v>Graysby</v>
      </c>
      <c r="J2377" s="38" t="str">
        <f>VLOOKUP(H2377,'Species List'!A$2:J$202,3,0)</f>
        <v>Cephalopholis cruentata</v>
      </c>
      <c r="K2377" s="38" t="str">
        <f>VLOOKUP(H2377,'Species List'!A$2:J$202,4,0)</f>
        <v>Serranidae</v>
      </c>
      <c r="L2377" s="38" t="str">
        <f>VLOOKUP(H2377,'Species List'!A$2:J$202,5,0)</f>
        <v>Carnivore</v>
      </c>
      <c r="M2377" s="59">
        <v>24</v>
      </c>
      <c r="N2377" s="59">
        <v>1</v>
      </c>
      <c r="O2377" s="59"/>
      <c r="P2377" s="44">
        <f>VLOOKUP(H2377,'Species List'!A$2:J$202,6,0)</f>
        <v>1.1220000000000001E-2</v>
      </c>
      <c r="Q2377" s="44">
        <f>VLOOKUP(H2377,'Species List'!A$2:J$202,7,0)</f>
        <v>3.07</v>
      </c>
      <c r="R2377" s="44" t="str">
        <f>VLOOKUP(H2377,'Species List'!A$2:J$202,8,0)</f>
        <v>NA</v>
      </c>
      <c r="S2377" s="44" t="str">
        <f>VLOOKUP(H2377,'Species List'!A$2:J$202,9,0)</f>
        <v>NA</v>
      </c>
      <c r="T2377" s="44">
        <f t="shared" si="263"/>
        <v>193.74984733419532</v>
      </c>
      <c r="U2377" s="87" t="s">
        <v>450</v>
      </c>
      <c r="V2377" s="91">
        <f t="shared" si="264"/>
        <v>193.74984733419532</v>
      </c>
    </row>
    <row r="2378" spans="1:22" ht="16">
      <c r="A2378" s="35">
        <v>2019</v>
      </c>
      <c r="B2378" s="51">
        <v>43541</v>
      </c>
      <c r="C2378" s="38" t="s">
        <v>393</v>
      </c>
      <c r="D2378" s="38" t="s">
        <v>367</v>
      </c>
      <c r="E2378" s="38">
        <v>3</v>
      </c>
      <c r="F2378" s="37">
        <v>0.42708333333333298</v>
      </c>
      <c r="G2378" s="38">
        <v>32</v>
      </c>
      <c r="H2378" s="12" t="s">
        <v>256</v>
      </c>
      <c r="I2378" s="38" t="str">
        <f>VLOOKUP(H2378,'Species List'!A$2:J$202,2,0)</f>
        <v>Graysby</v>
      </c>
      <c r="J2378" s="38" t="str">
        <f>VLOOKUP(H2378,'Species List'!A$2:J$202,3,0)</f>
        <v>Cephalopholis cruentata</v>
      </c>
      <c r="K2378" s="38" t="str">
        <f>VLOOKUP(H2378,'Species List'!A$2:J$202,4,0)</f>
        <v>Serranidae</v>
      </c>
      <c r="L2378" s="38" t="str">
        <f>VLOOKUP(H2378,'Species List'!A$2:J$202,5,0)</f>
        <v>Carnivore</v>
      </c>
      <c r="M2378" s="59">
        <v>20</v>
      </c>
      <c r="N2378" s="59">
        <v>1</v>
      </c>
      <c r="O2378" s="59"/>
      <c r="P2378" s="44">
        <f>VLOOKUP(H2378,'Species List'!A$2:J$202,6,0)</f>
        <v>1.1220000000000001E-2</v>
      </c>
      <c r="Q2378" s="44">
        <f>VLOOKUP(H2378,'Species List'!A$2:J$202,7,0)</f>
        <v>3.07</v>
      </c>
      <c r="R2378" s="44" t="str">
        <f>VLOOKUP(H2378,'Species List'!A$2:J$202,8,0)</f>
        <v>NA</v>
      </c>
      <c r="S2378" s="44" t="str">
        <f>VLOOKUP(H2378,'Species List'!A$2:J$202,9,0)</f>
        <v>NA</v>
      </c>
      <c r="T2378" s="44">
        <f t="shared" si="263"/>
        <v>110.70186655152514</v>
      </c>
      <c r="U2378" s="87" t="s">
        <v>450</v>
      </c>
      <c r="V2378" s="91">
        <f t="shared" si="264"/>
        <v>110.70186655152514</v>
      </c>
    </row>
    <row r="2379" spans="1:22" ht="16">
      <c r="A2379" s="35">
        <v>2019</v>
      </c>
      <c r="B2379" s="51">
        <v>43541</v>
      </c>
      <c r="C2379" s="38" t="s">
        <v>393</v>
      </c>
      <c r="D2379" s="38" t="s">
        <v>367</v>
      </c>
      <c r="E2379" s="38">
        <v>3</v>
      </c>
      <c r="F2379" s="37">
        <v>0.42708333333333298</v>
      </c>
      <c r="G2379" s="38">
        <v>32</v>
      </c>
      <c r="H2379" s="12" t="s">
        <v>348</v>
      </c>
      <c r="I2379" s="38" t="str">
        <f>VLOOKUP(H2379,'Species List'!A$2:J$202,2,0)</f>
        <v>Atlantic trumpetfish</v>
      </c>
      <c r="J2379" s="38" t="str">
        <f>VLOOKUP(H2379,'Species List'!A$2:J$202,3,0)</f>
        <v>Aulostomus maculatus</v>
      </c>
      <c r="K2379" s="38" t="str">
        <f>VLOOKUP(H2379,'Species List'!A$2:J$202,4,0)</f>
        <v>Aulostomidae</v>
      </c>
      <c r="L2379" s="38" t="str">
        <f>VLOOKUP(H2379,'Species List'!A$2:J$202,5,0)</f>
        <v>Carnivore</v>
      </c>
      <c r="M2379" s="59">
        <v>40</v>
      </c>
      <c r="N2379" s="59">
        <v>1</v>
      </c>
      <c r="O2379" s="59"/>
      <c r="P2379" s="44">
        <f>VLOOKUP(H2379,'Species List'!A$2:J$202,6,0)</f>
        <v>1E-4</v>
      </c>
      <c r="Q2379" s="44">
        <f>VLOOKUP(H2379,'Species List'!A$2:J$202,7,0)</f>
        <v>3.5539999999999998</v>
      </c>
      <c r="R2379" s="44" t="str">
        <f>VLOOKUP(H2379,'Species List'!A$2:J$202,8,0)</f>
        <v>NA</v>
      </c>
      <c r="S2379" s="44" t="str">
        <f>VLOOKUP(H2379,'Species List'!A$2:J$202,9,0)</f>
        <v>NA</v>
      </c>
      <c r="T2379" s="44">
        <f t="shared" si="263"/>
        <v>49.399347121607263</v>
      </c>
      <c r="U2379" s="87" t="s">
        <v>450</v>
      </c>
      <c r="V2379" s="91">
        <f t="shared" si="264"/>
        <v>49.399347121607263</v>
      </c>
    </row>
    <row r="2380" spans="1:22" ht="16">
      <c r="A2380" s="35">
        <v>2019</v>
      </c>
      <c r="B2380" s="51">
        <v>43541</v>
      </c>
      <c r="C2380" s="38" t="s">
        <v>393</v>
      </c>
      <c r="D2380" s="38" t="s">
        <v>367</v>
      </c>
      <c r="E2380" s="38">
        <v>3</v>
      </c>
      <c r="F2380" s="37">
        <v>0.42708333333333298</v>
      </c>
      <c r="G2380" s="38">
        <v>32</v>
      </c>
      <c r="H2380" s="12" t="s">
        <v>286</v>
      </c>
      <c r="I2380" s="38" t="str">
        <f>VLOOKUP(H2380,'Species List'!A$2:J$202,2,0)</f>
        <v>Schoolmaster snapper</v>
      </c>
      <c r="J2380" s="38" t="str">
        <f>VLOOKUP(H2380,'Species List'!A$2:J$202,3,0)</f>
        <v>Lutjanus apodus</v>
      </c>
      <c r="K2380" s="38" t="str">
        <f>VLOOKUP(H2380,'Species List'!A$2:J$202,4,0)</f>
        <v>Lutjanidae</v>
      </c>
      <c r="L2380" s="38" t="str">
        <f>VLOOKUP(H2380,'Species List'!A$2:J$202,5,0)</f>
        <v>Carnivore</v>
      </c>
      <c r="M2380" s="59">
        <v>20</v>
      </c>
      <c r="N2380" s="59">
        <v>1</v>
      </c>
      <c r="O2380" s="59"/>
      <c r="P2380" s="44">
        <f>VLOOKUP(H2380,'Species List'!A$2:J$202,6,0)</f>
        <v>1.413E-2</v>
      </c>
      <c r="Q2380" s="44">
        <f>VLOOKUP(H2380,'Species List'!A$2:J$202,7,0)</f>
        <v>2.98</v>
      </c>
      <c r="R2380" s="44" t="str">
        <f>VLOOKUP(H2380,'Species List'!A$2:J$202,8,0)</f>
        <v>NA</v>
      </c>
      <c r="S2380" s="44" t="str">
        <f>VLOOKUP(H2380,'Species List'!A$2:J$202,9,0)</f>
        <v>NA</v>
      </c>
      <c r="T2380" s="44">
        <f t="shared" si="263"/>
        <v>106.46614985661742</v>
      </c>
      <c r="U2380" s="87" t="s">
        <v>450</v>
      </c>
      <c r="V2380" s="91">
        <f t="shared" si="264"/>
        <v>106.46614985661742</v>
      </c>
    </row>
    <row r="2381" spans="1:22" ht="16">
      <c r="A2381" s="35">
        <v>2019</v>
      </c>
      <c r="B2381" s="51">
        <v>43541</v>
      </c>
      <c r="C2381" s="38" t="s">
        <v>393</v>
      </c>
      <c r="D2381" s="38" t="s">
        <v>367</v>
      </c>
      <c r="E2381" s="38">
        <v>3</v>
      </c>
      <c r="F2381" s="37">
        <v>0.42708333333333298</v>
      </c>
      <c r="G2381" s="38">
        <v>32</v>
      </c>
      <c r="H2381" s="12" t="s">
        <v>286</v>
      </c>
      <c r="I2381" s="38" t="str">
        <f>VLOOKUP(H2381,'Species List'!A$2:J$202,2,0)</f>
        <v>Schoolmaster snapper</v>
      </c>
      <c r="J2381" s="38" t="str">
        <f>VLOOKUP(H2381,'Species List'!A$2:J$202,3,0)</f>
        <v>Lutjanus apodus</v>
      </c>
      <c r="K2381" s="38" t="str">
        <f>VLOOKUP(H2381,'Species List'!A$2:J$202,4,0)</f>
        <v>Lutjanidae</v>
      </c>
      <c r="L2381" s="38" t="str">
        <f>VLOOKUP(H2381,'Species List'!A$2:J$202,5,0)</f>
        <v>Carnivore</v>
      </c>
      <c r="M2381" s="59">
        <v>19</v>
      </c>
      <c r="N2381" s="59">
        <v>1</v>
      </c>
      <c r="O2381" s="59"/>
      <c r="P2381" s="44">
        <f>VLOOKUP(H2381,'Species List'!A$2:J$202,6,0)</f>
        <v>1.413E-2</v>
      </c>
      <c r="Q2381" s="44">
        <f>VLOOKUP(H2381,'Species List'!A$2:J$202,7,0)</f>
        <v>2.98</v>
      </c>
      <c r="R2381" s="44" t="str">
        <f>VLOOKUP(H2381,'Species List'!A$2:J$202,8,0)</f>
        <v>NA</v>
      </c>
      <c r="S2381" s="44" t="str">
        <f>VLOOKUP(H2381,'Species List'!A$2:J$202,9,0)</f>
        <v>NA</v>
      </c>
      <c r="T2381" s="44">
        <f t="shared" si="263"/>
        <v>91.375105772138042</v>
      </c>
      <c r="U2381" s="87" t="s">
        <v>450</v>
      </c>
      <c r="V2381" s="91">
        <f t="shared" si="264"/>
        <v>91.375105772138042</v>
      </c>
    </row>
    <row r="2382" spans="1:22" ht="16">
      <c r="A2382" s="35">
        <v>2019</v>
      </c>
      <c r="B2382" s="51">
        <v>43541</v>
      </c>
      <c r="C2382" s="38" t="s">
        <v>393</v>
      </c>
      <c r="D2382" s="38" t="s">
        <v>367</v>
      </c>
      <c r="E2382" s="38">
        <v>3</v>
      </c>
      <c r="F2382" s="37">
        <v>0.42708333333333298</v>
      </c>
      <c r="G2382" s="38">
        <v>32</v>
      </c>
      <c r="H2382" s="12" t="s">
        <v>275</v>
      </c>
      <c r="I2382" s="38" t="str">
        <f>VLOOKUP(H2382,'Species List'!A$2:J$202,2,0)</f>
        <v>Puddingwife</v>
      </c>
      <c r="J2382" s="38" t="str">
        <f>VLOOKUP(H2382,'Species List'!A$2:J$202,3,0)</f>
        <v>Halichoeres radiatus</v>
      </c>
      <c r="K2382" s="38" t="str">
        <f>VLOOKUP(H2382,'Species List'!A$2:J$202,4,0)</f>
        <v>Labridae</v>
      </c>
      <c r="L2382" s="38" t="str">
        <f>VLOOKUP(H2382,'Species List'!A$2:J$202,5,0)</f>
        <v>Carnivore</v>
      </c>
      <c r="M2382" s="59">
        <v>18</v>
      </c>
      <c r="N2382" s="59">
        <v>1</v>
      </c>
      <c r="O2382" s="59"/>
      <c r="P2382" s="44">
        <f>VLOOKUP(H2382,'Species List'!A$2:J$202,6,0)</f>
        <v>1.3100000000000001E-2</v>
      </c>
      <c r="Q2382" s="44">
        <f>VLOOKUP(H2382,'Species List'!A$2:J$202,7,0)</f>
        <v>3.0379999999999998</v>
      </c>
      <c r="R2382" s="44" t="str">
        <f>VLOOKUP(H2382,'Species List'!A$2:J$202,8,0)</f>
        <v>NA</v>
      </c>
      <c r="S2382" s="44" t="str">
        <f>VLOOKUP(H2382,'Species List'!A$2:J$202,9,0)</f>
        <v>NA</v>
      </c>
      <c r="T2382" s="44">
        <f t="shared" si="263"/>
        <v>85.268606610866215</v>
      </c>
      <c r="U2382" s="87" t="s">
        <v>450</v>
      </c>
      <c r="V2382" s="91">
        <f t="shared" si="264"/>
        <v>85.268606610866215</v>
      </c>
    </row>
    <row r="2383" spans="1:22" ht="16">
      <c r="A2383" s="35">
        <v>2019</v>
      </c>
      <c r="B2383" s="51">
        <v>43541</v>
      </c>
      <c r="C2383" s="38" t="s">
        <v>393</v>
      </c>
      <c r="D2383" s="38" t="s">
        <v>367</v>
      </c>
      <c r="E2383" s="38">
        <v>3</v>
      </c>
      <c r="F2383" s="37">
        <v>0.42708333333333298</v>
      </c>
      <c r="G2383" s="38">
        <v>32</v>
      </c>
      <c r="H2383" s="12" t="s">
        <v>238</v>
      </c>
      <c r="I2383" s="38" t="str">
        <f>VLOOKUP(H2383,'Species List'!A$2:J$202,2,0)</f>
        <v>Bluehead Wrasse</v>
      </c>
      <c r="J2383" s="38" t="str">
        <f>VLOOKUP(H2383,'Species List'!A$2:J$202,3,0)</f>
        <v>Thalassoma bifasciatum</v>
      </c>
      <c r="K2383" s="38" t="str">
        <f>VLOOKUP(H2383,'Species List'!A$2:J$202,4,0)</f>
        <v>Labridae</v>
      </c>
      <c r="L2383" s="38" t="str">
        <f>VLOOKUP(H2383,'Species List'!A$2:J$202,5,0)</f>
        <v>Carnivore</v>
      </c>
      <c r="M2383" s="59">
        <v>3</v>
      </c>
      <c r="N2383" s="59">
        <v>20</v>
      </c>
      <c r="O2383" s="59"/>
      <c r="P2383" s="44">
        <f>VLOOKUP(H2383,'Species List'!A$2:J$202,6,0)</f>
        <v>8.9099999999999995E-3</v>
      </c>
      <c r="Q2383" s="44">
        <f>VLOOKUP(H2383,'Species List'!A$2:J$202,7,0)</f>
        <v>3.01</v>
      </c>
      <c r="R2383" s="44" t="str">
        <f>VLOOKUP(H2383,'Species List'!A$2:J$202,8,0)</f>
        <v>NA</v>
      </c>
      <c r="S2383" s="44" t="str">
        <f>VLOOKUP(H2383,'Species List'!A$2:J$202,9,0)</f>
        <v>NA</v>
      </c>
      <c r="T2383" s="44">
        <f t="shared" si="263"/>
        <v>0.24322750267948948</v>
      </c>
      <c r="U2383" s="87" t="s">
        <v>450</v>
      </c>
      <c r="V2383" s="91">
        <f t="shared" si="264"/>
        <v>4.8645500535897899</v>
      </c>
    </row>
    <row r="2384" spans="1:22" ht="16">
      <c r="A2384" s="35">
        <v>2019</v>
      </c>
      <c r="B2384" s="51">
        <v>43541</v>
      </c>
      <c r="C2384" s="38" t="s">
        <v>393</v>
      </c>
      <c r="D2384" s="38" t="s">
        <v>367</v>
      </c>
      <c r="E2384" s="38">
        <v>3</v>
      </c>
      <c r="F2384" s="37">
        <v>0.42708333333333298</v>
      </c>
      <c r="G2384" s="38">
        <v>32</v>
      </c>
      <c r="H2384" s="12" t="s">
        <v>310</v>
      </c>
      <c r="I2384" s="38" t="str">
        <f>VLOOKUP(H2384,'Species List'!A$2:J$202,2,0)</f>
        <v>Yellowhead Wrasse</v>
      </c>
      <c r="J2384" s="38" t="str">
        <f>VLOOKUP(H2384,'Species List'!A$2:J$202,3,0)</f>
        <v>Halichoeres garnoti</v>
      </c>
      <c r="K2384" s="38" t="str">
        <f>VLOOKUP(H2384,'Species List'!A$2:J$202,4,0)</f>
        <v>Labridae</v>
      </c>
      <c r="L2384" s="38" t="str">
        <f>VLOOKUP(H2384,'Species List'!A$2:J$202,5,0)</f>
        <v>Carnivore</v>
      </c>
      <c r="M2384" s="59">
        <v>14</v>
      </c>
      <c r="N2384" s="59">
        <v>1</v>
      </c>
      <c r="O2384" s="59"/>
      <c r="P2384" s="44">
        <f>VLOOKUP(H2384,'Species List'!A$2:J$202,6,0)</f>
        <v>0.01</v>
      </c>
      <c r="Q2384" s="44">
        <f>VLOOKUP(H2384,'Species List'!A$2:J$202,7,0)</f>
        <v>3.13</v>
      </c>
      <c r="R2384" s="44" t="str">
        <f>VLOOKUP(H2384,'Species List'!A$2:J$202,8,0)</f>
        <v>NA</v>
      </c>
      <c r="S2384" s="44" t="str">
        <f>VLOOKUP(H2384,'Species List'!A$2:J$202,9,0)</f>
        <v>NA</v>
      </c>
      <c r="T2384" s="44">
        <f t="shared" si="263"/>
        <v>38.670585858358713</v>
      </c>
      <c r="U2384" s="87" t="s">
        <v>450</v>
      </c>
      <c r="V2384" s="91">
        <f t="shared" si="264"/>
        <v>38.670585858358713</v>
      </c>
    </row>
    <row r="2385" spans="1:22" ht="16">
      <c r="A2385" s="35">
        <v>2019</v>
      </c>
      <c r="B2385" s="51">
        <v>43541</v>
      </c>
      <c r="C2385" s="38" t="s">
        <v>393</v>
      </c>
      <c r="D2385" s="38" t="s">
        <v>367</v>
      </c>
      <c r="E2385" s="38">
        <v>3</v>
      </c>
      <c r="F2385" s="37">
        <v>0.42708333333333298</v>
      </c>
      <c r="G2385" s="38">
        <v>32</v>
      </c>
      <c r="H2385" s="12" t="s">
        <v>310</v>
      </c>
      <c r="I2385" s="38" t="str">
        <f>VLOOKUP(H2385,'Species List'!A$2:J$202,2,0)</f>
        <v>Yellowhead Wrasse</v>
      </c>
      <c r="J2385" s="38" t="str">
        <f>VLOOKUP(H2385,'Species List'!A$2:J$202,3,0)</f>
        <v>Halichoeres garnoti</v>
      </c>
      <c r="K2385" s="38" t="str">
        <f>VLOOKUP(H2385,'Species List'!A$2:J$202,4,0)</f>
        <v>Labridae</v>
      </c>
      <c r="L2385" s="38" t="str">
        <f>VLOOKUP(H2385,'Species List'!A$2:J$202,5,0)</f>
        <v>Carnivore</v>
      </c>
      <c r="M2385" s="59">
        <v>12</v>
      </c>
      <c r="N2385" s="59">
        <v>1</v>
      </c>
      <c r="O2385" s="59"/>
      <c r="P2385" s="44">
        <f>VLOOKUP(H2385,'Species List'!A$2:J$202,6,0)</f>
        <v>0.01</v>
      </c>
      <c r="Q2385" s="44">
        <f>VLOOKUP(H2385,'Species List'!A$2:J$202,7,0)</f>
        <v>3.13</v>
      </c>
      <c r="R2385" s="44" t="str">
        <f>VLOOKUP(H2385,'Species List'!A$2:J$202,8,0)</f>
        <v>NA</v>
      </c>
      <c r="S2385" s="44" t="str">
        <f>VLOOKUP(H2385,'Species List'!A$2:J$202,9,0)</f>
        <v>NA</v>
      </c>
      <c r="T2385" s="44">
        <f t="shared" si="263"/>
        <v>23.869169040031956</v>
      </c>
      <c r="U2385" s="87" t="s">
        <v>450</v>
      </c>
      <c r="V2385" s="91">
        <f t="shared" si="264"/>
        <v>23.869169040031956</v>
      </c>
    </row>
    <row r="2386" spans="1:22" ht="16">
      <c r="A2386" s="35">
        <v>2019</v>
      </c>
      <c r="B2386" s="51">
        <v>43541</v>
      </c>
      <c r="C2386" s="38" t="s">
        <v>393</v>
      </c>
      <c r="D2386" s="38" t="s">
        <v>367</v>
      </c>
      <c r="E2386" s="38">
        <v>3</v>
      </c>
      <c r="F2386" s="37">
        <v>0.42708333333333298</v>
      </c>
      <c r="G2386" s="38">
        <v>32</v>
      </c>
      <c r="H2386" s="12" t="s">
        <v>373</v>
      </c>
      <c r="I2386" s="38" t="str">
        <f>VLOOKUP(H2386,'Species List'!A$2:J$202,2,0)</f>
        <v>Goatfish</v>
      </c>
      <c r="J2386" s="38" t="str">
        <f>VLOOKUP(H2386,'Species List'!A$2:J$202,3,0)</f>
        <v>Mulloidichthys martinicus</v>
      </c>
      <c r="K2386" s="38" t="str">
        <f>VLOOKUP(H2386,'Species List'!A$2:J$202,4,0)</f>
        <v>Mullidae</v>
      </c>
      <c r="L2386" s="38" t="str">
        <f>VLOOKUP(H2386,'Species List'!A$2:J$202,5,0)</f>
        <v>Carnivore</v>
      </c>
      <c r="M2386" s="59">
        <v>27</v>
      </c>
      <c r="N2386" s="59">
        <v>1</v>
      </c>
      <c r="O2386" s="59"/>
      <c r="P2386" s="44">
        <f>VLOOKUP(H2386,'Species List'!A$2:J$202,6,0)</f>
        <v>9.7699999999999992E-3</v>
      </c>
      <c r="Q2386" s="44">
        <f>VLOOKUP(H2386,'Species List'!A$2:J$202,7,0)</f>
        <v>3.12</v>
      </c>
      <c r="R2386" s="44" t="str">
        <f>VLOOKUP(H2386,'Species List'!A$2:J$202,8,0)</f>
        <v>NA</v>
      </c>
      <c r="S2386" s="44" t="str">
        <f>VLOOKUP(H2386,'Species List'!A$2:J$202,9,0)</f>
        <v>NA</v>
      </c>
      <c r="T2386" s="44">
        <f t="shared" si="263"/>
        <v>285.59428192844689</v>
      </c>
      <c r="U2386" s="87" t="s">
        <v>450</v>
      </c>
      <c r="V2386" s="91">
        <f t="shared" si="264"/>
        <v>285.59428192844689</v>
      </c>
    </row>
    <row r="2387" spans="1:22" ht="16">
      <c r="A2387" s="35">
        <v>2019</v>
      </c>
      <c r="B2387" s="51">
        <v>43541</v>
      </c>
      <c r="C2387" s="38" t="s">
        <v>393</v>
      </c>
      <c r="D2387" s="38" t="s">
        <v>367</v>
      </c>
      <c r="E2387" s="38">
        <v>3</v>
      </c>
      <c r="F2387" s="37">
        <v>0.42708333333333298</v>
      </c>
      <c r="G2387" s="38">
        <v>32</v>
      </c>
      <c r="H2387" s="12" t="s">
        <v>373</v>
      </c>
      <c r="I2387" s="38" t="str">
        <f>VLOOKUP(H2387,'Species List'!A$2:J$202,2,0)</f>
        <v>Goatfish</v>
      </c>
      <c r="J2387" s="38" t="str">
        <f>VLOOKUP(H2387,'Species List'!A$2:J$202,3,0)</f>
        <v>Mulloidichthys martinicus</v>
      </c>
      <c r="K2387" s="38" t="str">
        <f>VLOOKUP(H2387,'Species List'!A$2:J$202,4,0)</f>
        <v>Mullidae</v>
      </c>
      <c r="L2387" s="38" t="str">
        <f>VLOOKUP(H2387,'Species List'!A$2:J$202,5,0)</f>
        <v>Carnivore</v>
      </c>
      <c r="M2387" s="59">
        <v>20</v>
      </c>
      <c r="N2387" s="59">
        <v>2</v>
      </c>
      <c r="O2387" s="59"/>
      <c r="P2387" s="44">
        <f>VLOOKUP(H2387,'Species List'!A$2:J$202,6,0)</f>
        <v>9.7699999999999992E-3</v>
      </c>
      <c r="Q2387" s="44">
        <f>VLOOKUP(H2387,'Species List'!A$2:J$202,7,0)</f>
        <v>3.12</v>
      </c>
      <c r="R2387" s="44" t="str">
        <f>VLOOKUP(H2387,'Species List'!A$2:J$202,8,0)</f>
        <v>NA</v>
      </c>
      <c r="S2387" s="44" t="str">
        <f>VLOOKUP(H2387,'Species List'!A$2:J$202,9,0)</f>
        <v>NA</v>
      </c>
      <c r="T2387" s="44">
        <f t="shared" si="263"/>
        <v>111.97166862172135</v>
      </c>
      <c r="U2387" s="87" t="s">
        <v>450</v>
      </c>
      <c r="V2387" s="91">
        <f t="shared" si="264"/>
        <v>223.9433372434427</v>
      </c>
    </row>
    <row r="2388" spans="1:22" ht="16">
      <c r="A2388" s="35">
        <v>2019</v>
      </c>
      <c r="B2388" s="51">
        <v>43541</v>
      </c>
      <c r="C2388" s="38" t="s">
        <v>393</v>
      </c>
      <c r="D2388" s="38" t="s">
        <v>367</v>
      </c>
      <c r="E2388" s="38">
        <v>3</v>
      </c>
      <c r="F2388" s="37">
        <v>0.42708333333333298</v>
      </c>
      <c r="G2388" s="38">
        <v>32</v>
      </c>
      <c r="H2388" s="12" t="s">
        <v>236</v>
      </c>
      <c r="I2388" s="38" t="str">
        <f>VLOOKUP(H2388,'Species List'!A$2:J$202,2,0)</f>
        <v>Blue Striped Grunt</v>
      </c>
      <c r="J2388" s="38" t="str">
        <f>VLOOKUP(H2388,'Species List'!A$2:J$202,3,0)</f>
        <v>Haemulon sciurus</v>
      </c>
      <c r="K2388" s="38" t="str">
        <f>VLOOKUP(H2388,'Species List'!A$2:J$202,4,0)</f>
        <v>Haemulidae</v>
      </c>
      <c r="L2388" s="38" t="str">
        <f>VLOOKUP(H2388,'Species List'!A$2:J$202,5,0)</f>
        <v>Carnivore</v>
      </c>
      <c r="M2388" s="59">
        <v>19</v>
      </c>
      <c r="N2388" s="59">
        <v>1</v>
      </c>
      <c r="O2388" s="59"/>
      <c r="P2388" s="44">
        <f>VLOOKUP(H2388,'Species List'!A$2:J$202,6,0)</f>
        <v>1.549E-2</v>
      </c>
      <c r="Q2388" s="44">
        <f>VLOOKUP(H2388,'Species List'!A$2:J$202,7,0)</f>
        <v>2.98</v>
      </c>
      <c r="R2388" s="44" t="str">
        <f>VLOOKUP(H2388,'Species List'!A$2:J$202,8,0)</f>
        <v>NA</v>
      </c>
      <c r="S2388" s="44" t="str">
        <f>VLOOKUP(H2388,'Species List'!A$2:J$202,9,0)</f>
        <v>NA</v>
      </c>
      <c r="T2388" s="44">
        <f t="shared" si="263"/>
        <v>100.16987886839478</v>
      </c>
      <c r="U2388" s="87" t="s">
        <v>450</v>
      </c>
      <c r="V2388" s="91">
        <f t="shared" si="264"/>
        <v>100.16987886839478</v>
      </c>
    </row>
    <row r="2389" spans="1:22" ht="16">
      <c r="A2389" s="35">
        <v>2019</v>
      </c>
      <c r="B2389" s="51">
        <v>43541</v>
      </c>
      <c r="C2389" s="38" t="s">
        <v>393</v>
      </c>
      <c r="D2389" s="38" t="s">
        <v>367</v>
      </c>
      <c r="E2389" s="38">
        <v>3</v>
      </c>
      <c r="F2389" s="37">
        <v>0.42708333333333298</v>
      </c>
      <c r="G2389" s="38">
        <v>32</v>
      </c>
      <c r="H2389" s="12" t="s">
        <v>238</v>
      </c>
      <c r="I2389" s="38" t="str">
        <f>VLOOKUP(H2389,'Species List'!A$2:J$202,2,0)</f>
        <v>Bluehead Wrasse</v>
      </c>
      <c r="J2389" s="38" t="str">
        <f>VLOOKUP(H2389,'Species List'!A$2:J$202,3,0)</f>
        <v>Thalassoma bifasciatum</v>
      </c>
      <c r="K2389" s="38" t="str">
        <f>VLOOKUP(H2389,'Species List'!A$2:J$202,4,0)</f>
        <v>Labridae</v>
      </c>
      <c r="L2389" s="38" t="str">
        <f>VLOOKUP(H2389,'Species List'!A$2:J$202,5,0)</f>
        <v>Carnivore</v>
      </c>
      <c r="M2389" s="59">
        <v>6</v>
      </c>
      <c r="N2389" s="59">
        <v>5</v>
      </c>
      <c r="O2389" s="59"/>
      <c r="P2389" s="44">
        <f>VLOOKUP(H2389,'Species List'!A$2:J$202,6,0)</f>
        <v>8.9099999999999995E-3</v>
      </c>
      <c r="Q2389" s="44">
        <f>VLOOKUP(H2389,'Species List'!A$2:J$202,7,0)</f>
        <v>3.01</v>
      </c>
      <c r="R2389" s="44" t="str">
        <f>VLOOKUP(H2389,'Species List'!A$2:J$202,8,0)</f>
        <v>NA</v>
      </c>
      <c r="S2389" s="44" t="str">
        <f>VLOOKUP(H2389,'Species List'!A$2:J$202,9,0)</f>
        <v>NA</v>
      </c>
      <c r="T2389" s="44">
        <f t="shared" si="263"/>
        <v>1.9593542699963782</v>
      </c>
      <c r="U2389" s="87" t="s">
        <v>450</v>
      </c>
      <c r="V2389" s="91">
        <f t="shared" si="264"/>
        <v>9.7967713499818903</v>
      </c>
    </row>
    <row r="2390" spans="1:22" ht="16">
      <c r="A2390" s="35">
        <v>2019</v>
      </c>
      <c r="B2390" s="51">
        <v>43541</v>
      </c>
      <c r="C2390" s="38" t="s">
        <v>393</v>
      </c>
      <c r="D2390" s="38" t="s">
        <v>367</v>
      </c>
      <c r="E2390" s="38">
        <v>3</v>
      </c>
      <c r="F2390" s="37">
        <v>0.42708333333333298</v>
      </c>
      <c r="G2390" s="38">
        <v>32</v>
      </c>
      <c r="H2390" s="12" t="s">
        <v>310</v>
      </c>
      <c r="I2390" s="38" t="str">
        <f>VLOOKUP(H2390,'Species List'!A$2:J$202,2,0)</f>
        <v>Yellowhead Wrasse</v>
      </c>
      <c r="J2390" s="38" t="str">
        <f>VLOOKUP(H2390,'Species List'!A$2:J$202,3,0)</f>
        <v>Halichoeres garnoti</v>
      </c>
      <c r="K2390" s="38" t="str">
        <f>VLOOKUP(H2390,'Species List'!A$2:J$202,4,0)</f>
        <v>Labridae</v>
      </c>
      <c r="L2390" s="38" t="str">
        <f>VLOOKUP(H2390,'Species List'!A$2:J$202,5,0)</f>
        <v>Carnivore</v>
      </c>
      <c r="M2390" s="59">
        <v>6</v>
      </c>
      <c r="N2390" s="59">
        <v>1</v>
      </c>
      <c r="O2390" s="59"/>
      <c r="P2390" s="44">
        <f>VLOOKUP(H2390,'Species List'!A$2:J$202,6,0)</f>
        <v>0.01</v>
      </c>
      <c r="Q2390" s="44">
        <f>VLOOKUP(H2390,'Species List'!A$2:J$202,7,0)</f>
        <v>3.13</v>
      </c>
      <c r="R2390" s="44" t="str">
        <f>VLOOKUP(H2390,'Species List'!A$2:J$202,8,0)</f>
        <v>NA</v>
      </c>
      <c r="S2390" s="44" t="str">
        <f>VLOOKUP(H2390,'Species List'!A$2:J$202,9,0)</f>
        <v>NA</v>
      </c>
      <c r="T2390" s="44">
        <f t="shared" si="263"/>
        <v>2.7265496699528886</v>
      </c>
      <c r="U2390" s="87" t="s">
        <v>450</v>
      </c>
      <c r="V2390" s="91">
        <f t="shared" si="264"/>
        <v>2.7265496699528886</v>
      </c>
    </row>
    <row r="2391" spans="1:22" ht="16">
      <c r="A2391" s="35">
        <v>2019</v>
      </c>
      <c r="B2391" s="51">
        <v>43541</v>
      </c>
      <c r="C2391" s="38" t="s">
        <v>393</v>
      </c>
      <c r="D2391" s="38" t="s">
        <v>367</v>
      </c>
      <c r="E2391" s="38">
        <v>3</v>
      </c>
      <c r="F2391" s="37">
        <v>0.42708333333333298</v>
      </c>
      <c r="G2391" s="38">
        <v>32</v>
      </c>
      <c r="H2391" s="12" t="s">
        <v>253</v>
      </c>
      <c r="I2391" s="38" t="str">
        <f>VLOOKUP(H2391,'Species List'!A$2:J$202,2,0)</f>
        <v>French Grunt</v>
      </c>
      <c r="J2391" s="38" t="str">
        <f>VLOOKUP(H2391,'Species List'!A$2:J$202,3,0)</f>
        <v>Haemulon flavolineatum</v>
      </c>
      <c r="K2391" s="38" t="str">
        <f>VLOOKUP(H2391,'Species List'!A$2:J$202,4,0)</f>
        <v>Haemulidae</v>
      </c>
      <c r="L2391" s="38" t="str">
        <f>VLOOKUP(H2391,'Species List'!A$2:J$202,5,0)</f>
        <v>Carnivore</v>
      </c>
      <c r="M2391" s="59">
        <v>19</v>
      </c>
      <c r="N2391" s="59">
        <v>1</v>
      </c>
      <c r="O2391" s="59"/>
      <c r="P2391" s="44">
        <f>VLOOKUP(H2391,'Species List'!A$2:J$202,6,0)</f>
        <v>1.349E-2</v>
      </c>
      <c r="Q2391" s="44">
        <f>VLOOKUP(H2391,'Species List'!A$2:J$202,7,0)</f>
        <v>3</v>
      </c>
      <c r="R2391" s="44" t="str">
        <f>VLOOKUP(H2391,'Species List'!A$2:J$202,8,0)</f>
        <v>NA</v>
      </c>
      <c r="S2391" s="44" t="str">
        <f>VLOOKUP(H2391,'Species List'!A$2:J$202,9,0)</f>
        <v>NA</v>
      </c>
      <c r="T2391" s="44">
        <f t="shared" si="263"/>
        <v>92.527910000000006</v>
      </c>
      <c r="U2391" s="87" t="s">
        <v>450</v>
      </c>
      <c r="V2391" s="91">
        <f t="shared" si="264"/>
        <v>92.527910000000006</v>
      </c>
    </row>
    <row r="2392" spans="1:22" ht="16">
      <c r="A2392" s="35">
        <v>2019</v>
      </c>
      <c r="B2392" s="51">
        <v>43541</v>
      </c>
      <c r="C2392" s="38" t="s">
        <v>393</v>
      </c>
      <c r="D2392" s="38" t="s">
        <v>367</v>
      </c>
      <c r="E2392" s="38">
        <v>3</v>
      </c>
      <c r="F2392" s="37">
        <v>0.42708333333333331</v>
      </c>
      <c r="G2392" s="38">
        <v>32</v>
      </c>
      <c r="H2392" s="12" t="s">
        <v>280</v>
      </c>
      <c r="I2392" s="38" t="str">
        <f>VLOOKUP(H2392,'Species List'!A$2:J$202,2,0)</f>
        <v>Redband Parrotfish</v>
      </c>
      <c r="J2392" s="38" t="str">
        <f>VLOOKUP(H2392,'Species List'!A$2:J$202,3,0)</f>
        <v>Sparisoma aurofrenatum</v>
      </c>
      <c r="K2392" s="38" t="str">
        <f>VLOOKUP(H2392,'Species List'!A$2:J$202,4,0)</f>
        <v>Scaridae</v>
      </c>
      <c r="L2392" s="38" t="str">
        <f>VLOOKUP(H2392,'Species List'!A$2:J$202,5,0)</f>
        <v>Herbivore</v>
      </c>
      <c r="M2392" s="59">
        <v>19</v>
      </c>
      <c r="N2392" s="59">
        <v>1</v>
      </c>
      <c r="O2392" s="59" t="s">
        <v>369</v>
      </c>
      <c r="P2392" s="44">
        <f>VLOOKUP(H2392,'Species List'!A$2:J$202,6,0)</f>
        <v>1.072E-2</v>
      </c>
      <c r="Q2392" s="44">
        <f>VLOOKUP(H2392,'Species List'!A$2:J$202,7,0)</f>
        <v>3.12</v>
      </c>
      <c r="R2392" s="44">
        <f>VLOOKUP(H2392,'Species List'!A$2:J$202,8,0)</f>
        <v>-4.0781000000000001</v>
      </c>
      <c r="S2392" s="44">
        <f>VLOOKUP(H2392,'Species List'!A$2:J$202,9,0)</f>
        <v>2.7437999999999998</v>
      </c>
      <c r="T2392" s="44">
        <f t="shared" si="263"/>
        <v>104.69019779399261</v>
      </c>
      <c r="U2392" s="88">
        <f t="shared" ref="U2392:U2404" si="265">10^(R2392+(S2392*LOG(M2392*10)))</f>
        <v>149.3977752647418</v>
      </c>
      <c r="V2392" s="91">
        <f t="shared" ref="V2392:V2404" si="266">N2392*U2392</f>
        <v>149.3977752647418</v>
      </c>
    </row>
    <row r="2393" spans="1:22" ht="16">
      <c r="A2393" s="35">
        <v>2019</v>
      </c>
      <c r="B2393" s="51">
        <v>43541</v>
      </c>
      <c r="C2393" s="38" t="s">
        <v>393</v>
      </c>
      <c r="D2393" s="38" t="s">
        <v>367</v>
      </c>
      <c r="E2393" s="38">
        <v>3</v>
      </c>
      <c r="F2393" s="37">
        <v>0.42708333333333331</v>
      </c>
      <c r="G2393" s="38">
        <v>32</v>
      </c>
      <c r="H2393" s="12" t="s">
        <v>302</v>
      </c>
      <c r="I2393" s="38" t="str">
        <f>VLOOKUP(H2393,'Species List'!A$2:J$202,2,0)</f>
        <v>Stoplight Parrotfish</v>
      </c>
      <c r="J2393" s="38" t="str">
        <f>VLOOKUP(H2393,'Species List'!A$2:J$202,3,0)</f>
        <v>Sparisoma viride</v>
      </c>
      <c r="K2393" s="38" t="str">
        <f>VLOOKUP(H2393,'Species List'!A$2:J$202,4,0)</f>
        <v>Scaridae</v>
      </c>
      <c r="L2393" s="38" t="str">
        <f>VLOOKUP(H2393,'Species List'!A$2:J$202,5,0)</f>
        <v>Herbivore</v>
      </c>
      <c r="M2393" s="59">
        <v>27</v>
      </c>
      <c r="N2393" s="59">
        <v>1</v>
      </c>
      <c r="O2393" s="59" t="s">
        <v>369</v>
      </c>
      <c r="P2393" s="44">
        <f>VLOOKUP(H2393,'Species List'!A$2:J$202,6,0)</f>
        <v>1.38E-2</v>
      </c>
      <c r="Q2393" s="44">
        <f>VLOOKUP(H2393,'Species List'!A$2:J$202,7,0)</f>
        <v>3.04</v>
      </c>
      <c r="R2393" s="44">
        <f>VLOOKUP(H2393,'Species List'!A$2:J$202,8,0)</f>
        <v>-4.4317000000000002</v>
      </c>
      <c r="S2393" s="44">
        <f>VLOOKUP(H2393,'Species List'!A$2:J$202,9,0)</f>
        <v>2.9051</v>
      </c>
      <c r="T2393" s="44">
        <f t="shared" si="263"/>
        <v>309.9023927596819</v>
      </c>
      <c r="U2393" s="88">
        <f t="shared" si="265"/>
        <v>428.20809318874581</v>
      </c>
      <c r="V2393" s="91">
        <f t="shared" si="266"/>
        <v>428.20809318874581</v>
      </c>
    </row>
    <row r="2394" spans="1:22" ht="16">
      <c r="A2394" s="35">
        <v>2019</v>
      </c>
      <c r="B2394" s="51">
        <v>43541</v>
      </c>
      <c r="C2394" s="38" t="s">
        <v>393</v>
      </c>
      <c r="D2394" s="38" t="s">
        <v>367</v>
      </c>
      <c r="E2394" s="38">
        <v>3</v>
      </c>
      <c r="F2394" s="37">
        <v>0.42708333333333298</v>
      </c>
      <c r="G2394" s="38">
        <v>32</v>
      </c>
      <c r="H2394" s="12" t="s">
        <v>277</v>
      </c>
      <c r="I2394" s="38" t="str">
        <f>VLOOKUP(H2394,'Species List'!A$2:J$202,2,0)</f>
        <v>Queen Parrotfish</v>
      </c>
      <c r="J2394" s="38" t="str">
        <f>VLOOKUP(H2394,'Species List'!A$2:J$202,3,0)</f>
        <v>Scarus vetula</v>
      </c>
      <c r="K2394" s="38" t="str">
        <f>VLOOKUP(H2394,'Species List'!A$2:J$202,4,0)</f>
        <v>Scaridae</v>
      </c>
      <c r="L2394" s="38" t="str">
        <f>VLOOKUP(H2394,'Species List'!A$2:J$202,5,0)</f>
        <v>Herbivore</v>
      </c>
      <c r="M2394" s="59">
        <v>40</v>
      </c>
      <c r="N2394" s="59">
        <v>1</v>
      </c>
      <c r="O2394" s="59" t="s">
        <v>369</v>
      </c>
      <c r="P2394" s="44">
        <f>VLOOKUP(H2394,'Species List'!A$2:J$202,6,0)</f>
        <v>1.38E-2</v>
      </c>
      <c r="Q2394" s="44">
        <f>VLOOKUP(H2394,'Species List'!A$2:J$202,7,0)</f>
        <v>3.03</v>
      </c>
      <c r="R2394" s="44">
        <f>VLOOKUP(H2394,'Species List'!A$2:J$202,8,0)</f>
        <v>-5.0162000000000004</v>
      </c>
      <c r="S2394" s="44">
        <f>VLOOKUP(H2394,'Species List'!A$2:J$202,9,0)</f>
        <v>3.1109</v>
      </c>
      <c r="T2394" s="44">
        <f t="shared" si="263"/>
        <v>986.553996256544</v>
      </c>
      <c r="U2394" s="88">
        <f t="shared" si="265"/>
        <v>1198.2527297145662</v>
      </c>
      <c r="V2394" s="91">
        <f t="shared" si="266"/>
        <v>1198.2527297145662</v>
      </c>
    </row>
    <row r="2395" spans="1:22" ht="16">
      <c r="A2395" s="35">
        <v>2019</v>
      </c>
      <c r="B2395" s="51">
        <v>43541</v>
      </c>
      <c r="C2395" s="38" t="s">
        <v>393</v>
      </c>
      <c r="D2395" s="38" t="s">
        <v>367</v>
      </c>
      <c r="E2395" s="38">
        <v>3</v>
      </c>
      <c r="F2395" s="37">
        <v>0.42708333333333298</v>
      </c>
      <c r="G2395" s="38">
        <v>32</v>
      </c>
      <c r="H2395" s="12" t="s">
        <v>302</v>
      </c>
      <c r="I2395" s="38" t="str">
        <f>VLOOKUP(H2395,'Species List'!A$2:J$202,2,0)</f>
        <v>Stoplight Parrotfish</v>
      </c>
      <c r="J2395" s="38" t="str">
        <f>VLOOKUP(H2395,'Species List'!A$2:J$202,3,0)</f>
        <v>Sparisoma viride</v>
      </c>
      <c r="K2395" s="38" t="str">
        <f>VLOOKUP(H2395,'Species List'!A$2:J$202,4,0)</f>
        <v>Scaridae</v>
      </c>
      <c r="L2395" s="38" t="str">
        <f>VLOOKUP(H2395,'Species List'!A$2:J$202,5,0)</f>
        <v>Herbivore</v>
      </c>
      <c r="M2395" s="59">
        <v>32</v>
      </c>
      <c r="N2395" s="59">
        <v>1</v>
      </c>
      <c r="O2395" s="59" t="s">
        <v>369</v>
      </c>
      <c r="P2395" s="44">
        <f>VLOOKUP(H2395,'Species List'!A$2:J$202,6,0)</f>
        <v>1.38E-2</v>
      </c>
      <c r="Q2395" s="44">
        <f>VLOOKUP(H2395,'Species List'!A$2:J$202,7,0)</f>
        <v>3.04</v>
      </c>
      <c r="R2395" s="44">
        <f>VLOOKUP(H2395,'Species List'!A$2:J$202,8,0)</f>
        <v>-4.4317000000000002</v>
      </c>
      <c r="S2395" s="44">
        <f>VLOOKUP(H2395,'Species List'!A$2:J$202,9,0)</f>
        <v>2.9051</v>
      </c>
      <c r="T2395" s="44">
        <f t="shared" si="263"/>
        <v>519.43955821229099</v>
      </c>
      <c r="U2395" s="88">
        <f t="shared" si="265"/>
        <v>701.47339170910243</v>
      </c>
      <c r="V2395" s="91">
        <f t="shared" si="266"/>
        <v>701.47339170910243</v>
      </c>
    </row>
    <row r="2396" spans="1:22" ht="16">
      <c r="A2396" s="35">
        <v>2019</v>
      </c>
      <c r="B2396" s="51">
        <v>43541</v>
      </c>
      <c r="C2396" s="38" t="s">
        <v>393</v>
      </c>
      <c r="D2396" s="38" t="s">
        <v>367</v>
      </c>
      <c r="E2396" s="38">
        <v>3</v>
      </c>
      <c r="F2396" s="37">
        <v>0.42708333333333298</v>
      </c>
      <c r="G2396" s="38">
        <v>32</v>
      </c>
      <c r="H2396" s="12" t="s">
        <v>302</v>
      </c>
      <c r="I2396" s="38" t="str">
        <f>VLOOKUP(H2396,'Species List'!A$2:J$202,2,0)</f>
        <v>Stoplight Parrotfish</v>
      </c>
      <c r="J2396" s="38" t="str">
        <f>VLOOKUP(H2396,'Species List'!A$2:J$202,3,0)</f>
        <v>Sparisoma viride</v>
      </c>
      <c r="K2396" s="38" t="str">
        <f>VLOOKUP(H2396,'Species List'!A$2:J$202,4,0)</f>
        <v>Scaridae</v>
      </c>
      <c r="L2396" s="38" t="str">
        <f>VLOOKUP(H2396,'Species List'!A$2:J$202,5,0)</f>
        <v>Herbivore</v>
      </c>
      <c r="M2396" s="59">
        <v>20</v>
      </c>
      <c r="N2396" s="59">
        <v>1</v>
      </c>
      <c r="O2396" s="59" t="s">
        <v>368</v>
      </c>
      <c r="P2396" s="44">
        <f>VLOOKUP(H2396,'Species List'!A$2:J$202,6,0)</f>
        <v>1.38E-2</v>
      </c>
      <c r="Q2396" s="44">
        <f>VLOOKUP(H2396,'Species List'!A$2:J$202,7,0)</f>
        <v>3.04</v>
      </c>
      <c r="R2396" s="44">
        <f>VLOOKUP(H2396,'Species List'!A$2:J$202,8,0)</f>
        <v>-4.4317000000000002</v>
      </c>
      <c r="S2396" s="44">
        <f>VLOOKUP(H2396,'Species List'!A$2:J$202,9,0)</f>
        <v>2.9051</v>
      </c>
      <c r="T2396" s="44">
        <f t="shared" si="263"/>
        <v>124.45440510662077</v>
      </c>
      <c r="U2396" s="88">
        <f t="shared" si="265"/>
        <v>179.06975540636282</v>
      </c>
      <c r="V2396" s="91">
        <f t="shared" si="266"/>
        <v>179.06975540636282</v>
      </c>
    </row>
    <row r="2397" spans="1:22" ht="16">
      <c r="A2397" s="35">
        <v>2019</v>
      </c>
      <c r="B2397" s="51">
        <v>43541</v>
      </c>
      <c r="C2397" s="38" t="s">
        <v>393</v>
      </c>
      <c r="D2397" s="38" t="s">
        <v>367</v>
      </c>
      <c r="E2397" s="38">
        <v>3</v>
      </c>
      <c r="F2397" s="37">
        <v>0.42708333333333298</v>
      </c>
      <c r="G2397" s="38">
        <v>32</v>
      </c>
      <c r="H2397" s="12" t="s">
        <v>302</v>
      </c>
      <c r="I2397" s="38" t="str">
        <f>VLOOKUP(H2397,'Species List'!A$2:J$202,2,0)</f>
        <v>Stoplight Parrotfish</v>
      </c>
      <c r="J2397" s="38" t="str">
        <f>VLOOKUP(H2397,'Species List'!A$2:J$202,3,0)</f>
        <v>Sparisoma viride</v>
      </c>
      <c r="K2397" s="38" t="str">
        <f>VLOOKUP(H2397,'Species List'!A$2:J$202,4,0)</f>
        <v>Scaridae</v>
      </c>
      <c r="L2397" s="38" t="str">
        <f>VLOOKUP(H2397,'Species List'!A$2:J$202,5,0)</f>
        <v>Herbivore</v>
      </c>
      <c r="M2397" s="59">
        <v>21</v>
      </c>
      <c r="N2397" s="59">
        <v>1</v>
      </c>
      <c r="O2397" s="59" t="s">
        <v>368</v>
      </c>
      <c r="P2397" s="44">
        <f>VLOOKUP(H2397,'Species List'!A$2:J$202,6,0)</f>
        <v>1.38E-2</v>
      </c>
      <c r="Q2397" s="44">
        <f>VLOOKUP(H2397,'Species List'!A$2:J$202,7,0)</f>
        <v>3.04</v>
      </c>
      <c r="R2397" s="44">
        <f>VLOOKUP(H2397,'Species List'!A$2:J$202,8,0)</f>
        <v>-4.4317000000000002</v>
      </c>
      <c r="S2397" s="44">
        <f>VLOOKUP(H2397,'Species List'!A$2:J$202,9,0)</f>
        <v>2.9051</v>
      </c>
      <c r="T2397" s="44">
        <f t="shared" si="263"/>
        <v>144.35297620307892</v>
      </c>
      <c r="U2397" s="88">
        <f t="shared" si="265"/>
        <v>206.33802681991546</v>
      </c>
      <c r="V2397" s="91">
        <f t="shared" si="266"/>
        <v>206.33802681991546</v>
      </c>
    </row>
    <row r="2398" spans="1:22" ht="16">
      <c r="A2398" s="35">
        <v>2019</v>
      </c>
      <c r="B2398" s="51">
        <v>43541</v>
      </c>
      <c r="C2398" s="38" t="s">
        <v>393</v>
      </c>
      <c r="D2398" s="38" t="s">
        <v>367</v>
      </c>
      <c r="E2398" s="38">
        <v>3</v>
      </c>
      <c r="F2398" s="37">
        <v>0.42708333333333298</v>
      </c>
      <c r="G2398" s="38">
        <v>32</v>
      </c>
      <c r="H2398" s="12" t="s">
        <v>302</v>
      </c>
      <c r="I2398" s="38" t="str">
        <f>VLOOKUP(H2398,'Species List'!A$2:J$202,2,0)</f>
        <v>Stoplight Parrotfish</v>
      </c>
      <c r="J2398" s="38" t="str">
        <f>VLOOKUP(H2398,'Species List'!A$2:J$202,3,0)</f>
        <v>Sparisoma viride</v>
      </c>
      <c r="K2398" s="38" t="str">
        <f>VLOOKUP(H2398,'Species List'!A$2:J$202,4,0)</f>
        <v>Scaridae</v>
      </c>
      <c r="L2398" s="38" t="str">
        <f>VLOOKUP(H2398,'Species List'!A$2:J$202,5,0)</f>
        <v>Herbivore</v>
      </c>
      <c r="M2398" s="59">
        <v>14</v>
      </c>
      <c r="N2398" s="59">
        <v>1</v>
      </c>
      <c r="O2398" s="59" t="s">
        <v>368</v>
      </c>
      <c r="P2398" s="44">
        <f>VLOOKUP(H2398,'Species List'!A$2:J$202,6,0)</f>
        <v>1.38E-2</v>
      </c>
      <c r="Q2398" s="44">
        <f>VLOOKUP(H2398,'Species List'!A$2:J$202,7,0)</f>
        <v>3.04</v>
      </c>
      <c r="R2398" s="44">
        <f>VLOOKUP(H2398,'Species List'!A$2:J$202,8,0)</f>
        <v>-4.4317000000000002</v>
      </c>
      <c r="S2398" s="44">
        <f>VLOOKUP(H2398,'Species List'!A$2:J$202,9,0)</f>
        <v>2.9051</v>
      </c>
      <c r="T2398" s="44">
        <f t="shared" si="263"/>
        <v>42.083157245422122</v>
      </c>
      <c r="U2398" s="88">
        <f t="shared" si="265"/>
        <v>63.535515280093612</v>
      </c>
      <c r="V2398" s="91">
        <f t="shared" si="266"/>
        <v>63.535515280093612</v>
      </c>
    </row>
    <row r="2399" spans="1:22" ht="16">
      <c r="A2399" s="35">
        <v>2019</v>
      </c>
      <c r="B2399" s="51">
        <v>43541</v>
      </c>
      <c r="C2399" s="38" t="s">
        <v>393</v>
      </c>
      <c r="D2399" s="38" t="s">
        <v>367</v>
      </c>
      <c r="E2399" s="38">
        <v>3</v>
      </c>
      <c r="F2399" s="37">
        <v>0.42708333333333298</v>
      </c>
      <c r="G2399" s="38">
        <v>32</v>
      </c>
      <c r="H2399" s="12" t="s">
        <v>271</v>
      </c>
      <c r="I2399" s="38" t="str">
        <f>VLOOKUP(H2399,'Species List'!A$2:J$202,2,0)</f>
        <v>Ocean Surgeonfish</v>
      </c>
      <c r="J2399" s="38" t="str">
        <f>VLOOKUP(H2399,'Species List'!A$2:J$202,3,0)</f>
        <v>Acanthurus bahianus</v>
      </c>
      <c r="K2399" s="38" t="str">
        <f>VLOOKUP(H2399,'Species List'!A$2:J$202,4,0)</f>
        <v>Acanthuridae</v>
      </c>
      <c r="L2399" s="38" t="str">
        <f>VLOOKUP(H2399,'Species List'!A$2:J$202,5,0)</f>
        <v>Herbivore</v>
      </c>
      <c r="M2399" s="59">
        <v>19</v>
      </c>
      <c r="N2399" s="59">
        <v>1</v>
      </c>
      <c r="O2399" s="59"/>
      <c r="P2399" s="44">
        <f>VLOOKUP(H2399,'Species List'!A$2:J$202,6,0)</f>
        <v>1.8620000000000001E-2</v>
      </c>
      <c r="Q2399" s="44">
        <f>VLOOKUP(H2399,'Species List'!A$2:J$202,7,0)</f>
        <v>2.91</v>
      </c>
      <c r="R2399" s="44">
        <f>VLOOKUP(H2399,'Species List'!A$2:J$202,8,0)</f>
        <v>-4.6005000000000003</v>
      </c>
      <c r="S2399" s="44">
        <f>VLOOKUP(H2399,'Species List'!A$2:J$202,9,0)</f>
        <v>2.9752000000000001</v>
      </c>
      <c r="T2399" s="44">
        <f t="shared" si="263"/>
        <v>97.98343387025902</v>
      </c>
      <c r="U2399" s="88">
        <f t="shared" si="265"/>
        <v>151.09417216938573</v>
      </c>
      <c r="V2399" s="91">
        <f t="shared" si="266"/>
        <v>151.09417216938573</v>
      </c>
    </row>
    <row r="2400" spans="1:22" ht="16">
      <c r="A2400" s="35">
        <v>2019</v>
      </c>
      <c r="B2400" s="51">
        <v>43541</v>
      </c>
      <c r="C2400" s="38" t="s">
        <v>393</v>
      </c>
      <c r="D2400" s="38" t="s">
        <v>367</v>
      </c>
      <c r="E2400" s="38">
        <v>3</v>
      </c>
      <c r="F2400" s="37">
        <v>0.42708333333333298</v>
      </c>
      <c r="G2400" s="38">
        <v>32</v>
      </c>
      <c r="H2400" s="12" t="s">
        <v>274</v>
      </c>
      <c r="I2400" s="38" t="str">
        <f>VLOOKUP(H2400,'Species List'!A$2:J$202,2,0)</f>
        <v>Princess Parrotfish</v>
      </c>
      <c r="J2400" s="38" t="str">
        <f>VLOOKUP(H2400,'Species List'!A$2:J$202,3,0)</f>
        <v>Scarus taeniopterus</v>
      </c>
      <c r="K2400" s="38" t="str">
        <f>VLOOKUP(H2400,'Species List'!A$2:J$202,4,0)</f>
        <v>Scaridae</v>
      </c>
      <c r="L2400" s="38" t="str">
        <f>VLOOKUP(H2400,'Species List'!A$2:J$202,5,0)</f>
        <v>Herbivore</v>
      </c>
      <c r="M2400" s="59">
        <v>18</v>
      </c>
      <c r="N2400" s="59">
        <v>1</v>
      </c>
      <c r="O2400" s="59"/>
      <c r="P2400" s="44">
        <f>VLOOKUP(H2400,'Species List'!A$2:J$202,6,0)</f>
        <v>3.3500000000000002E-2</v>
      </c>
      <c r="Q2400" s="44">
        <f>VLOOKUP(H2400,'Species List'!A$2:J$202,7,0)</f>
        <v>2.7086000000000001</v>
      </c>
      <c r="R2400" s="44">
        <f>VLOOKUP(H2400,'Species List'!A$2:J$202,8,0)</f>
        <v>-3.2256999999999998</v>
      </c>
      <c r="S2400" s="44">
        <f>VLOOKUP(H2400,'Species List'!A$2:J$202,9,0)</f>
        <v>2.3852000000000002</v>
      </c>
      <c r="T2400" s="44">
        <f t="shared" si="263"/>
        <v>84.154222975924739</v>
      </c>
      <c r="U2400" s="88">
        <f t="shared" si="265"/>
        <v>142.42163893869329</v>
      </c>
      <c r="V2400" s="91">
        <f t="shared" si="266"/>
        <v>142.42163893869329</v>
      </c>
    </row>
    <row r="2401" spans="1:22" ht="16">
      <c r="A2401" s="35">
        <v>2019</v>
      </c>
      <c r="B2401" s="51">
        <v>43541</v>
      </c>
      <c r="C2401" s="38" t="s">
        <v>393</v>
      </c>
      <c r="D2401" s="38" t="s">
        <v>367</v>
      </c>
      <c r="E2401" s="38">
        <v>3</v>
      </c>
      <c r="F2401" s="37">
        <v>0.42708333333333298</v>
      </c>
      <c r="G2401" s="38">
        <v>32</v>
      </c>
      <c r="H2401" s="12" t="s">
        <v>274</v>
      </c>
      <c r="I2401" s="38" t="str">
        <f>VLOOKUP(H2401,'Species List'!A$2:J$202,2,0)</f>
        <v>Princess Parrotfish</v>
      </c>
      <c r="J2401" s="38" t="str">
        <f>VLOOKUP(H2401,'Species List'!A$2:J$202,3,0)</f>
        <v>Scarus taeniopterus</v>
      </c>
      <c r="K2401" s="38" t="str">
        <f>VLOOKUP(H2401,'Species List'!A$2:J$202,4,0)</f>
        <v>Scaridae</v>
      </c>
      <c r="L2401" s="38" t="str">
        <f>VLOOKUP(H2401,'Species List'!A$2:J$202,5,0)</f>
        <v>Herbivore</v>
      </c>
      <c r="M2401" s="59">
        <v>19</v>
      </c>
      <c r="N2401" s="59">
        <v>1</v>
      </c>
      <c r="O2401" s="59"/>
      <c r="P2401" s="44">
        <f>VLOOKUP(H2401,'Species List'!A$2:J$202,6,0)</f>
        <v>3.3500000000000002E-2</v>
      </c>
      <c r="Q2401" s="44">
        <f>VLOOKUP(H2401,'Species List'!A$2:J$202,7,0)</f>
        <v>2.7086000000000001</v>
      </c>
      <c r="R2401" s="44">
        <f>VLOOKUP(H2401,'Species List'!A$2:J$202,8,0)</f>
        <v>-3.2256999999999998</v>
      </c>
      <c r="S2401" s="44">
        <f>VLOOKUP(H2401,'Species List'!A$2:J$202,9,0)</f>
        <v>2.3852000000000002</v>
      </c>
      <c r="T2401" s="44">
        <f t="shared" si="263"/>
        <v>97.426434846443598</v>
      </c>
      <c r="U2401" s="88">
        <f t="shared" si="265"/>
        <v>162.02539503890316</v>
      </c>
      <c r="V2401" s="91">
        <f t="shared" si="266"/>
        <v>162.02539503890316</v>
      </c>
    </row>
    <row r="2402" spans="1:22" ht="16">
      <c r="A2402" s="35">
        <v>2019</v>
      </c>
      <c r="B2402" s="51">
        <v>43541</v>
      </c>
      <c r="C2402" s="38" t="s">
        <v>393</v>
      </c>
      <c r="D2402" s="38" t="s">
        <v>367</v>
      </c>
      <c r="E2402" s="38">
        <v>3</v>
      </c>
      <c r="F2402" s="37">
        <v>0.42708333333333298</v>
      </c>
      <c r="G2402" s="38">
        <v>32</v>
      </c>
      <c r="H2402" s="12" t="s">
        <v>274</v>
      </c>
      <c r="I2402" s="38" t="str">
        <f>VLOOKUP(H2402,'Species List'!A$2:J$202,2,0)</f>
        <v>Princess Parrotfish</v>
      </c>
      <c r="J2402" s="38" t="str">
        <f>VLOOKUP(H2402,'Species List'!A$2:J$202,3,0)</f>
        <v>Scarus taeniopterus</v>
      </c>
      <c r="K2402" s="38" t="str">
        <f>VLOOKUP(H2402,'Species List'!A$2:J$202,4,0)</f>
        <v>Scaridae</v>
      </c>
      <c r="L2402" s="38" t="str">
        <f>VLOOKUP(H2402,'Species List'!A$2:J$202,5,0)</f>
        <v>Herbivore</v>
      </c>
      <c r="M2402" s="59">
        <v>15</v>
      </c>
      <c r="N2402" s="59">
        <v>1</v>
      </c>
      <c r="O2402" s="59"/>
      <c r="P2402" s="44">
        <f>VLOOKUP(H2402,'Species List'!A$2:J$202,6,0)</f>
        <v>3.3500000000000002E-2</v>
      </c>
      <c r="Q2402" s="44">
        <f>VLOOKUP(H2402,'Species List'!A$2:J$202,7,0)</f>
        <v>2.7086000000000001</v>
      </c>
      <c r="R2402" s="44">
        <f>VLOOKUP(H2402,'Species List'!A$2:J$202,8,0)</f>
        <v>-3.2256999999999998</v>
      </c>
      <c r="S2402" s="44">
        <f>VLOOKUP(H2402,'Species List'!A$2:J$202,9,0)</f>
        <v>2.3852000000000002</v>
      </c>
      <c r="T2402" s="44">
        <f t="shared" si="263"/>
        <v>51.357702984233178</v>
      </c>
      <c r="U2402" s="88">
        <f t="shared" si="265"/>
        <v>92.19616810425471</v>
      </c>
      <c r="V2402" s="91">
        <f t="shared" si="266"/>
        <v>92.19616810425471</v>
      </c>
    </row>
    <row r="2403" spans="1:22" ht="16">
      <c r="A2403" s="35">
        <v>2019</v>
      </c>
      <c r="B2403" s="51">
        <v>43541</v>
      </c>
      <c r="C2403" s="38" t="s">
        <v>393</v>
      </c>
      <c r="D2403" s="38" t="s">
        <v>367</v>
      </c>
      <c r="E2403" s="38">
        <v>3</v>
      </c>
      <c r="F2403" s="37">
        <v>0.42708333333333298</v>
      </c>
      <c r="G2403" s="38">
        <v>32</v>
      </c>
      <c r="H2403" s="12" t="s">
        <v>280</v>
      </c>
      <c r="I2403" s="38" t="str">
        <f>VLOOKUP(H2403,'Species List'!A$2:J$202,2,0)</f>
        <v>Redband Parrotfish</v>
      </c>
      <c r="J2403" s="38" t="str">
        <f>VLOOKUP(H2403,'Species List'!A$2:J$202,3,0)</f>
        <v>Sparisoma aurofrenatum</v>
      </c>
      <c r="K2403" s="38" t="str">
        <f>VLOOKUP(H2403,'Species List'!A$2:J$202,4,0)</f>
        <v>Scaridae</v>
      </c>
      <c r="L2403" s="38" t="str">
        <f>VLOOKUP(H2403,'Species List'!A$2:J$202,5,0)</f>
        <v>Herbivore</v>
      </c>
      <c r="M2403" s="59">
        <v>14</v>
      </c>
      <c r="N2403" s="59">
        <v>2</v>
      </c>
      <c r="O2403" s="59" t="s">
        <v>368</v>
      </c>
      <c r="P2403" s="44">
        <f>VLOOKUP(H2403,'Species List'!A$2:J$202,6,0)</f>
        <v>1.072E-2</v>
      </c>
      <c r="Q2403" s="44">
        <f>VLOOKUP(H2403,'Species List'!A$2:J$202,7,0)</f>
        <v>3.12</v>
      </c>
      <c r="R2403" s="44">
        <f>VLOOKUP(H2403,'Species List'!A$2:J$202,8,0)</f>
        <v>-4.0781000000000001</v>
      </c>
      <c r="S2403" s="44">
        <f>VLOOKUP(H2403,'Species List'!A$2:J$202,9,0)</f>
        <v>2.7437999999999998</v>
      </c>
      <c r="T2403" s="44">
        <f t="shared" si="263"/>
        <v>40.375160027328299</v>
      </c>
      <c r="U2403" s="88">
        <f t="shared" si="265"/>
        <v>64.631778134170816</v>
      </c>
      <c r="V2403" s="91">
        <f t="shared" si="266"/>
        <v>129.26355626834163</v>
      </c>
    </row>
    <row r="2404" spans="1:22" ht="16">
      <c r="A2404" s="35">
        <v>2019</v>
      </c>
      <c r="B2404" s="51">
        <v>43541</v>
      </c>
      <c r="C2404" s="38" t="s">
        <v>393</v>
      </c>
      <c r="D2404" s="38" t="s">
        <v>367</v>
      </c>
      <c r="E2404" s="38">
        <v>3</v>
      </c>
      <c r="F2404" s="37">
        <v>0.42708333333333298</v>
      </c>
      <c r="G2404" s="38">
        <v>32</v>
      </c>
      <c r="H2404" s="12" t="s">
        <v>274</v>
      </c>
      <c r="I2404" s="38" t="str">
        <f>VLOOKUP(H2404,'Species List'!A$2:J$202,2,0)</f>
        <v>Princess Parrotfish</v>
      </c>
      <c r="J2404" s="38" t="str">
        <f>VLOOKUP(H2404,'Species List'!A$2:J$202,3,0)</f>
        <v>Scarus taeniopterus</v>
      </c>
      <c r="K2404" s="38" t="str">
        <f>VLOOKUP(H2404,'Species List'!A$2:J$202,4,0)</f>
        <v>Scaridae</v>
      </c>
      <c r="L2404" s="38" t="str">
        <f>VLOOKUP(H2404,'Species List'!A$2:J$202,5,0)</f>
        <v>Herbivore</v>
      </c>
      <c r="M2404" s="59">
        <v>5</v>
      </c>
      <c r="N2404" s="59">
        <v>1</v>
      </c>
      <c r="O2404" s="59" t="s">
        <v>375</v>
      </c>
      <c r="P2404" s="44">
        <f>VLOOKUP(H2404,'Species List'!A$2:J$202,6,0)</f>
        <v>3.3500000000000002E-2</v>
      </c>
      <c r="Q2404" s="44">
        <f>VLOOKUP(H2404,'Species List'!A$2:J$202,7,0)</f>
        <v>2.7086000000000001</v>
      </c>
      <c r="R2404" s="44">
        <f>VLOOKUP(H2404,'Species List'!A$2:J$202,8,0)</f>
        <v>-3.2256999999999998</v>
      </c>
      <c r="S2404" s="44">
        <f>VLOOKUP(H2404,'Species List'!A$2:J$202,9,0)</f>
        <v>2.3852000000000002</v>
      </c>
      <c r="T2404" s="44">
        <f t="shared" si="263"/>
        <v>2.6198411586557824</v>
      </c>
      <c r="U2404" s="88">
        <f t="shared" si="265"/>
        <v>6.7093933568168316</v>
      </c>
      <c r="V2404" s="91">
        <f t="shared" si="266"/>
        <v>6.7093933568168316</v>
      </c>
    </row>
    <row r="2405" spans="1:22" ht="16">
      <c r="A2405" s="35">
        <v>2019</v>
      </c>
      <c r="B2405" s="51">
        <v>43541</v>
      </c>
      <c r="C2405" s="38" t="s">
        <v>393</v>
      </c>
      <c r="D2405" s="38" t="s">
        <v>367</v>
      </c>
      <c r="E2405" s="38">
        <v>3</v>
      </c>
      <c r="F2405" s="37">
        <v>0.42708333333333298</v>
      </c>
      <c r="G2405" s="38">
        <v>32</v>
      </c>
      <c r="H2405" s="12" t="s">
        <v>293</v>
      </c>
      <c r="I2405" s="38" t="str">
        <f>VLOOKUP(H2405,'Species List'!A$2:J$202,2,0)</f>
        <v>Smooth Trunkfish</v>
      </c>
      <c r="J2405" s="38" t="str">
        <f>VLOOKUP(H2405,'Species List'!A$2:J$202,3,0)</f>
        <v>Lactophyrs triqueter</v>
      </c>
      <c r="K2405" s="38" t="str">
        <f>VLOOKUP(H2405,'Species List'!A$2:J$202,4,0)</f>
        <v>Ostraciidae</v>
      </c>
      <c r="L2405" s="38" t="str">
        <f>VLOOKUP(H2405,'Species List'!A$2:J$202,5,0)</f>
        <v>Omnivore</v>
      </c>
      <c r="M2405" s="59">
        <v>12</v>
      </c>
      <c r="N2405" s="59">
        <v>1</v>
      </c>
      <c r="O2405" s="59"/>
      <c r="P2405" s="44">
        <f>VLOOKUP(H2405,'Species List'!A$2:J$202,6,0)</f>
        <v>4.8980000000000003E-2</v>
      </c>
      <c r="Q2405" s="44">
        <f>VLOOKUP(H2405,'Species List'!A$2:J$202,7,0)</f>
        <v>2.78</v>
      </c>
      <c r="R2405" s="44" t="str">
        <f>VLOOKUP(H2405,'Species List'!A$2:J$202,8,0)</f>
        <v>NA</v>
      </c>
      <c r="S2405" s="44" t="str">
        <f>VLOOKUP(H2405,'Species List'!A$2:J$202,9,0)</f>
        <v>NA</v>
      </c>
      <c r="T2405" s="44">
        <f t="shared" si="263"/>
        <v>48.993971452134353</v>
      </c>
      <c r="U2405" s="87" t="s">
        <v>450</v>
      </c>
      <c r="V2405" s="91">
        <f t="shared" ref="V2405:V2420" si="267">N2405*T2405</f>
        <v>48.993971452134353</v>
      </c>
    </row>
    <row r="2406" spans="1:22" ht="16">
      <c r="A2406" s="35">
        <v>2019</v>
      </c>
      <c r="B2406" s="51">
        <v>43541</v>
      </c>
      <c r="C2406" s="38" t="s">
        <v>393</v>
      </c>
      <c r="D2406" s="38" t="s">
        <v>367</v>
      </c>
      <c r="E2406" s="38">
        <v>3</v>
      </c>
      <c r="F2406" s="37">
        <v>0.42708333333333298</v>
      </c>
      <c r="G2406" s="38">
        <v>32</v>
      </c>
      <c r="H2406" s="12" t="s">
        <v>293</v>
      </c>
      <c r="I2406" s="38" t="str">
        <f>VLOOKUP(H2406,'Species List'!A$2:J$202,2,0)</f>
        <v>Smooth Trunkfish</v>
      </c>
      <c r="J2406" s="38" t="str">
        <f>VLOOKUP(H2406,'Species List'!A$2:J$202,3,0)</f>
        <v>Lactophyrs triqueter</v>
      </c>
      <c r="K2406" s="38" t="str">
        <f>VLOOKUP(H2406,'Species List'!A$2:J$202,4,0)</f>
        <v>Ostraciidae</v>
      </c>
      <c r="L2406" s="38" t="str">
        <f>VLOOKUP(H2406,'Species List'!A$2:J$202,5,0)</f>
        <v>Omnivore</v>
      </c>
      <c r="M2406" s="59">
        <v>14</v>
      </c>
      <c r="N2406" s="59">
        <v>1</v>
      </c>
      <c r="O2406" s="59"/>
      <c r="P2406" s="44">
        <f>VLOOKUP(H2406,'Species List'!A$2:J$202,6,0)</f>
        <v>4.8980000000000003E-2</v>
      </c>
      <c r="Q2406" s="44">
        <f>VLOOKUP(H2406,'Species List'!A$2:J$202,7,0)</f>
        <v>2.78</v>
      </c>
      <c r="R2406" s="44" t="str">
        <f>VLOOKUP(H2406,'Species List'!A$2:J$202,8,0)</f>
        <v>NA</v>
      </c>
      <c r="S2406" s="44" t="str">
        <f>VLOOKUP(H2406,'Species List'!A$2:J$202,9,0)</f>
        <v>NA</v>
      </c>
      <c r="T2406" s="44">
        <f t="shared" si="263"/>
        <v>75.206386098464677</v>
      </c>
      <c r="U2406" s="87" t="s">
        <v>450</v>
      </c>
      <c r="V2406" s="91">
        <f t="shared" si="267"/>
        <v>75.206386098464677</v>
      </c>
    </row>
    <row r="2407" spans="1:22" ht="16">
      <c r="A2407" s="35">
        <v>2019</v>
      </c>
      <c r="B2407" s="51">
        <v>43541</v>
      </c>
      <c r="C2407" s="38" t="s">
        <v>393</v>
      </c>
      <c r="D2407" s="38" t="s">
        <v>367</v>
      </c>
      <c r="E2407" s="38">
        <v>3</v>
      </c>
      <c r="F2407" s="37">
        <v>0.42708333333333298</v>
      </c>
      <c r="G2407" s="38">
        <v>32</v>
      </c>
      <c r="H2407" s="12" t="s">
        <v>231</v>
      </c>
      <c r="I2407" s="38" t="str">
        <f>VLOOKUP(H2407,'Species List'!A$2:J$202,2,0)</f>
        <v>Black Durgon</v>
      </c>
      <c r="J2407" s="38" t="str">
        <f>VLOOKUP(H2407,'Species List'!A$2:J$202,3,0)</f>
        <v>Melichthys niger</v>
      </c>
      <c r="K2407" s="38" t="str">
        <f>VLOOKUP(H2407,'Species List'!A$2:J$202,4,0)</f>
        <v>Balistidae</v>
      </c>
      <c r="L2407" s="38" t="str">
        <f>VLOOKUP(H2407,'Species List'!A$2:J$202,5,0)</f>
        <v>Omnivore</v>
      </c>
      <c r="M2407" s="59">
        <v>21</v>
      </c>
      <c r="N2407" s="59">
        <v>1</v>
      </c>
      <c r="O2407" s="59"/>
      <c r="P2407" s="44">
        <f>VLOOKUP(H2407,'Species List'!A$2:J$202,6,0)</f>
        <v>2.3439999999999999E-2</v>
      </c>
      <c r="Q2407" s="44">
        <f>VLOOKUP(H2407,'Species List'!A$2:J$202,7,0)</f>
        <v>2.95</v>
      </c>
      <c r="R2407" s="44" t="str">
        <f>VLOOKUP(H2407,'Species List'!A$2:J$202,8,0)</f>
        <v>NA</v>
      </c>
      <c r="S2407" s="44" t="str">
        <f>VLOOKUP(H2407,'Species List'!A$2:J$202,9,0)</f>
        <v>NA</v>
      </c>
      <c r="T2407" s="44">
        <f t="shared" si="263"/>
        <v>186.42516099314153</v>
      </c>
      <c r="U2407" s="87" t="s">
        <v>450</v>
      </c>
      <c r="V2407" s="91">
        <f t="shared" si="267"/>
        <v>186.42516099314153</v>
      </c>
    </row>
    <row r="2408" spans="1:22" ht="16">
      <c r="A2408" s="35">
        <v>2019</v>
      </c>
      <c r="B2408" s="51">
        <v>43541</v>
      </c>
      <c r="C2408" s="38" t="s">
        <v>393</v>
      </c>
      <c r="D2408" s="38" t="s">
        <v>367</v>
      </c>
      <c r="E2408" s="38">
        <v>3</v>
      </c>
      <c r="F2408" s="37">
        <v>0.42708333333333298</v>
      </c>
      <c r="G2408" s="38">
        <v>32</v>
      </c>
      <c r="H2408" s="12" t="s">
        <v>242</v>
      </c>
      <c r="I2408" s="38" t="str">
        <f>VLOOKUP(H2408,'Species List'!A$2:J$202,2,0)</f>
        <v xml:space="preserve">Sharp-nose puffer </v>
      </c>
      <c r="J2408" s="38" t="str">
        <f>VLOOKUP(H2408,'Species List'!A$2:J$202,3,0)</f>
        <v>Canthigaster rostrata</v>
      </c>
      <c r="K2408" s="38" t="str">
        <f>VLOOKUP(H2408,'Species List'!A$2:J$202,4,0)</f>
        <v>Tetraodontidae</v>
      </c>
      <c r="L2408" s="38" t="str">
        <f>VLOOKUP(H2408,'Species List'!A$2:J$202,5,0)</f>
        <v>Omnivore</v>
      </c>
      <c r="M2408" s="59">
        <v>5</v>
      </c>
      <c r="N2408" s="59">
        <v>1</v>
      </c>
      <c r="O2408" s="59"/>
      <c r="P2408" s="44">
        <f>VLOOKUP(H2408,'Species List'!A$2:J$202,6,0)</f>
        <v>2.239E-2</v>
      </c>
      <c r="Q2408" s="44">
        <f>VLOOKUP(H2408,'Species List'!A$2:J$202,7,0)</f>
        <v>2.96</v>
      </c>
      <c r="R2408" s="44" t="str">
        <f>VLOOKUP(H2408,'Species List'!A$2:J$202,8,0)</f>
        <v>NA</v>
      </c>
      <c r="S2408" s="44" t="str">
        <f>VLOOKUP(H2408,'Species List'!A$2:J$202,9,0)</f>
        <v>NA</v>
      </c>
      <c r="T2408" s="44">
        <f t="shared" si="263"/>
        <v>2.6242506075131411</v>
      </c>
      <c r="U2408" s="87" t="s">
        <v>450</v>
      </c>
      <c r="V2408" s="91">
        <f t="shared" si="267"/>
        <v>2.6242506075131411</v>
      </c>
    </row>
    <row r="2409" spans="1:22" ht="16">
      <c r="A2409" s="35">
        <v>2019</v>
      </c>
      <c r="B2409" s="51">
        <v>43541</v>
      </c>
      <c r="C2409" s="38" t="s">
        <v>393</v>
      </c>
      <c r="D2409" s="38" t="s">
        <v>367</v>
      </c>
      <c r="E2409" s="38">
        <v>3</v>
      </c>
      <c r="F2409" s="37">
        <v>0.42708333333333298</v>
      </c>
      <c r="G2409" s="38">
        <v>32</v>
      </c>
      <c r="H2409" s="12" t="s">
        <v>234</v>
      </c>
      <c r="I2409" s="38" t="str">
        <f>VLOOKUP(H2409,'Species List'!A$2:J$202,2,0)</f>
        <v>Blue Chromis</v>
      </c>
      <c r="J2409" s="38" t="str">
        <f>VLOOKUP(H2409,'Species List'!A$2:J$202,3,0)</f>
        <v>Chromis cyanea</v>
      </c>
      <c r="K2409" s="38" t="str">
        <f>VLOOKUP(H2409,'Species List'!A$2:J$202,4,0)</f>
        <v>Pomacentridae</v>
      </c>
      <c r="L2409" s="38" t="str">
        <f>VLOOKUP(H2409,'Species List'!A$2:J$202,5,0)</f>
        <v>Planktivore</v>
      </c>
      <c r="M2409" s="59">
        <v>3</v>
      </c>
      <c r="N2409" s="59">
        <v>2</v>
      </c>
      <c r="O2409" s="59"/>
      <c r="P2409" s="44">
        <f>VLOOKUP(H2409,'Species List'!A$2:J$202,6,0)</f>
        <v>1.4789999999999999E-2</v>
      </c>
      <c r="Q2409" s="44">
        <f>VLOOKUP(H2409,'Species List'!A$2:J$202,7,0)</f>
        <v>2.98</v>
      </c>
      <c r="R2409" s="44" t="str">
        <f>VLOOKUP(H2409,'Species List'!A$2:J$202,8,0)</f>
        <v>NA</v>
      </c>
      <c r="S2409" s="44" t="str">
        <f>VLOOKUP(H2409,'Species List'!A$2:J$202,9,0)</f>
        <v>NA</v>
      </c>
      <c r="T2409" s="44">
        <f t="shared" si="263"/>
        <v>0.39065151514322999</v>
      </c>
      <c r="U2409" s="87" t="s">
        <v>450</v>
      </c>
      <c r="V2409" s="91">
        <f t="shared" si="267"/>
        <v>0.78130303028645998</v>
      </c>
    </row>
    <row r="2410" spans="1:22" ht="16">
      <c r="A2410" s="35">
        <v>2019</v>
      </c>
      <c r="B2410" s="51">
        <v>43541</v>
      </c>
      <c r="C2410" s="38" t="s">
        <v>393</v>
      </c>
      <c r="D2410" s="38" t="s">
        <v>367</v>
      </c>
      <c r="E2410" s="38">
        <v>3</v>
      </c>
      <c r="F2410" s="37">
        <v>0.42708333333333298</v>
      </c>
      <c r="G2410" s="38">
        <v>32</v>
      </c>
      <c r="H2410" s="12" t="s">
        <v>239</v>
      </c>
      <c r="I2410" s="38" t="str">
        <f>VLOOKUP(H2410,'Species List'!A$2:J$202,2,0)</f>
        <v>Brown Chromis</v>
      </c>
      <c r="J2410" s="38" t="str">
        <f>VLOOKUP(H2410,'Species List'!A$2:J$202,3,0)</f>
        <v>Chromis multilineata</v>
      </c>
      <c r="K2410" s="38" t="str">
        <f>VLOOKUP(H2410,'Species List'!A$2:J$202,4,0)</f>
        <v>Pomacentridae</v>
      </c>
      <c r="L2410" s="38" t="str">
        <f>VLOOKUP(H2410,'Species List'!A$2:J$202,5,0)</f>
        <v>Planktivore</v>
      </c>
      <c r="M2410" s="59">
        <v>3</v>
      </c>
      <c r="N2410" s="59">
        <v>100</v>
      </c>
      <c r="O2410" s="59"/>
      <c r="P2410" s="44">
        <f>VLOOKUP(H2410,'Species List'!A$2:J$202,6,0)</f>
        <v>1.4789999999999999E-2</v>
      </c>
      <c r="Q2410" s="44">
        <f>VLOOKUP(H2410,'Species List'!A$2:J$202,7,0)</f>
        <v>2.98</v>
      </c>
      <c r="R2410" s="44" t="str">
        <f>VLOOKUP(H2410,'Species List'!A$2:J$202,8,0)</f>
        <v>NA</v>
      </c>
      <c r="S2410" s="44" t="str">
        <f>VLOOKUP(H2410,'Species List'!A$2:J$202,9,0)</f>
        <v>NA</v>
      </c>
      <c r="T2410" s="44">
        <f t="shared" si="263"/>
        <v>0.39065151514322999</v>
      </c>
      <c r="U2410" s="87" t="s">
        <v>450</v>
      </c>
      <c r="V2410" s="91">
        <f t="shared" si="267"/>
        <v>39.065151514322999</v>
      </c>
    </row>
    <row r="2411" spans="1:22" ht="16">
      <c r="A2411" s="35">
        <v>2019</v>
      </c>
      <c r="B2411" s="51">
        <v>43541</v>
      </c>
      <c r="C2411" s="38" t="s">
        <v>393</v>
      </c>
      <c r="D2411" s="38" t="s">
        <v>367</v>
      </c>
      <c r="E2411" s="38">
        <v>3</v>
      </c>
      <c r="F2411" s="37">
        <v>0.42708333333333298</v>
      </c>
      <c r="G2411" s="38">
        <v>32</v>
      </c>
      <c r="H2411" s="12" t="s">
        <v>239</v>
      </c>
      <c r="I2411" s="38" t="str">
        <f>VLOOKUP(H2411,'Species List'!A$2:J$202,2,0)</f>
        <v>Brown Chromis</v>
      </c>
      <c r="J2411" s="38" t="str">
        <f>VLOOKUP(H2411,'Species List'!A$2:J$202,3,0)</f>
        <v>Chromis multilineata</v>
      </c>
      <c r="K2411" s="38" t="str">
        <f>VLOOKUP(H2411,'Species List'!A$2:J$202,4,0)</f>
        <v>Pomacentridae</v>
      </c>
      <c r="L2411" s="38" t="str">
        <f>VLOOKUP(H2411,'Species List'!A$2:J$202,5,0)</f>
        <v>Planktivore</v>
      </c>
      <c r="M2411" s="59">
        <v>6</v>
      </c>
      <c r="N2411" s="59">
        <v>60</v>
      </c>
      <c r="O2411" s="59"/>
      <c r="P2411" s="44">
        <f>VLOOKUP(H2411,'Species List'!A$2:J$202,6,0)</f>
        <v>1.4789999999999999E-2</v>
      </c>
      <c r="Q2411" s="44">
        <f>VLOOKUP(H2411,'Species List'!A$2:J$202,7,0)</f>
        <v>2.98</v>
      </c>
      <c r="R2411" s="44" t="str">
        <f>VLOOKUP(H2411,'Species List'!A$2:J$202,8,0)</f>
        <v>NA</v>
      </c>
      <c r="S2411" s="44" t="str">
        <f>VLOOKUP(H2411,'Species List'!A$2:J$202,9,0)</f>
        <v>NA</v>
      </c>
      <c r="T2411" s="44">
        <f t="shared" si="263"/>
        <v>3.0821864023530869</v>
      </c>
      <c r="U2411" s="87" t="s">
        <v>450</v>
      </c>
      <c r="V2411" s="91">
        <f t="shared" si="267"/>
        <v>184.93118414118521</v>
      </c>
    </row>
    <row r="2412" spans="1:22" ht="16">
      <c r="A2412" s="35">
        <v>2019</v>
      </c>
      <c r="B2412" s="51">
        <v>43541</v>
      </c>
      <c r="C2412" s="38" t="s">
        <v>393</v>
      </c>
      <c r="D2412" s="38" t="s">
        <v>367</v>
      </c>
      <c r="E2412" s="38">
        <v>4</v>
      </c>
      <c r="F2412" s="37">
        <v>0.43333333333333302</v>
      </c>
      <c r="G2412" s="38">
        <v>30</v>
      </c>
      <c r="H2412" s="12" t="s">
        <v>268</v>
      </c>
      <c r="I2412" s="38" t="str">
        <f>VLOOKUP(H2412,'Species List'!A$2:J$202,2,0)</f>
        <v>Mahogany Snapper</v>
      </c>
      <c r="J2412" s="38" t="str">
        <f>VLOOKUP(H2412,'Species List'!A$2:J$202,3,0)</f>
        <v>Lutjanus mahogoni</v>
      </c>
      <c r="K2412" s="38" t="str">
        <f>VLOOKUP(H2412,'Species List'!A$2:J$202,4,0)</f>
        <v>Lutjanidae</v>
      </c>
      <c r="L2412" s="38" t="str">
        <f>VLOOKUP(H2412,'Species List'!A$2:J$202,5,0)</f>
        <v>Carnivore</v>
      </c>
      <c r="M2412" s="59">
        <v>24</v>
      </c>
      <c r="N2412" s="59">
        <v>1</v>
      </c>
      <c r="O2412" s="59"/>
      <c r="P2412" s="44">
        <f>VLOOKUP(H2412,'Species List'!A$2:J$202,6,0)</f>
        <v>1.6979999999999999E-2</v>
      </c>
      <c r="Q2412" s="44">
        <f>VLOOKUP(H2412,'Species List'!A$2:J$202,7,0)</f>
        <v>2.96</v>
      </c>
      <c r="R2412" s="44" t="str">
        <f>VLOOKUP(H2412,'Species List'!A$2:J$202,8,0)</f>
        <v>NA</v>
      </c>
      <c r="S2412" s="44" t="str">
        <f>VLOOKUP(H2412,'Species List'!A$2:J$202,9,0)</f>
        <v>NA</v>
      </c>
      <c r="T2412" s="44">
        <f t="shared" si="263"/>
        <v>206.71070176507121</v>
      </c>
      <c r="U2412" s="87" t="s">
        <v>450</v>
      </c>
      <c r="V2412" s="91">
        <f t="shared" si="267"/>
        <v>206.71070176507121</v>
      </c>
    </row>
    <row r="2413" spans="1:22" ht="16">
      <c r="A2413" s="35">
        <v>2019</v>
      </c>
      <c r="B2413" s="51">
        <v>43541</v>
      </c>
      <c r="C2413" s="38" t="s">
        <v>393</v>
      </c>
      <c r="D2413" s="38" t="s">
        <v>367</v>
      </c>
      <c r="E2413" s="38">
        <v>4</v>
      </c>
      <c r="F2413" s="37">
        <v>0.43333333333333302</v>
      </c>
      <c r="G2413" s="38">
        <v>30</v>
      </c>
      <c r="H2413" s="12" t="s">
        <v>286</v>
      </c>
      <c r="I2413" s="38" t="str">
        <f>VLOOKUP(H2413,'Species List'!A$2:J$202,2,0)</f>
        <v>Schoolmaster snapper</v>
      </c>
      <c r="J2413" s="38" t="str">
        <f>VLOOKUP(H2413,'Species List'!A$2:J$202,3,0)</f>
        <v>Lutjanus apodus</v>
      </c>
      <c r="K2413" s="38" t="str">
        <f>VLOOKUP(H2413,'Species List'!A$2:J$202,4,0)</f>
        <v>Lutjanidae</v>
      </c>
      <c r="L2413" s="38" t="str">
        <f>VLOOKUP(H2413,'Species List'!A$2:J$202,5,0)</f>
        <v>Carnivore</v>
      </c>
      <c r="M2413" s="59">
        <v>50</v>
      </c>
      <c r="N2413" s="59">
        <v>1</v>
      </c>
      <c r="O2413" s="59"/>
      <c r="P2413" s="44">
        <f>VLOOKUP(H2413,'Species List'!A$2:J$202,6,0)</f>
        <v>1.413E-2</v>
      </c>
      <c r="Q2413" s="44">
        <f>VLOOKUP(H2413,'Species List'!A$2:J$202,7,0)</f>
        <v>2.98</v>
      </c>
      <c r="R2413" s="44" t="str">
        <f>VLOOKUP(H2413,'Species List'!A$2:J$202,8,0)</f>
        <v>NA</v>
      </c>
      <c r="S2413" s="44" t="str">
        <f>VLOOKUP(H2413,'Species List'!A$2:J$202,9,0)</f>
        <v>NA</v>
      </c>
      <c r="T2413" s="44">
        <f t="shared" si="263"/>
        <v>1633.325621502164</v>
      </c>
      <c r="U2413" s="87" t="s">
        <v>450</v>
      </c>
      <c r="V2413" s="91">
        <f t="shared" si="267"/>
        <v>1633.325621502164</v>
      </c>
    </row>
    <row r="2414" spans="1:22" ht="16">
      <c r="A2414" s="35">
        <v>2019</v>
      </c>
      <c r="B2414" s="51">
        <v>43541</v>
      </c>
      <c r="C2414" s="38" t="s">
        <v>393</v>
      </c>
      <c r="D2414" s="38" t="s">
        <v>367</v>
      </c>
      <c r="E2414" s="38">
        <v>4</v>
      </c>
      <c r="F2414" s="37">
        <v>0.43333333333333302</v>
      </c>
      <c r="G2414" s="38">
        <v>30</v>
      </c>
      <c r="H2414" s="12" t="s">
        <v>348</v>
      </c>
      <c r="I2414" s="38" t="str">
        <f>VLOOKUP(H2414,'Species List'!A$2:J$202,2,0)</f>
        <v>Atlantic trumpetfish</v>
      </c>
      <c r="J2414" s="38" t="str">
        <f>VLOOKUP(H2414,'Species List'!A$2:J$202,3,0)</f>
        <v>Aulostomus maculatus</v>
      </c>
      <c r="K2414" s="38" t="str">
        <f>VLOOKUP(H2414,'Species List'!A$2:J$202,4,0)</f>
        <v>Aulostomidae</v>
      </c>
      <c r="L2414" s="38" t="str">
        <f>VLOOKUP(H2414,'Species List'!A$2:J$202,5,0)</f>
        <v>Carnivore</v>
      </c>
      <c r="M2414" s="59">
        <v>40</v>
      </c>
      <c r="N2414" s="59">
        <v>1</v>
      </c>
      <c r="O2414" s="59"/>
      <c r="P2414" s="44">
        <f>VLOOKUP(H2414,'Species List'!A$2:J$202,6,0)</f>
        <v>1E-4</v>
      </c>
      <c r="Q2414" s="44">
        <f>VLOOKUP(H2414,'Species List'!A$2:J$202,7,0)</f>
        <v>3.5539999999999998</v>
      </c>
      <c r="R2414" s="44" t="str">
        <f>VLOOKUP(H2414,'Species List'!A$2:J$202,8,0)</f>
        <v>NA</v>
      </c>
      <c r="S2414" s="44" t="str">
        <f>VLOOKUP(H2414,'Species List'!A$2:J$202,9,0)</f>
        <v>NA</v>
      </c>
      <c r="T2414" s="44">
        <f t="shared" si="263"/>
        <v>49.399347121607263</v>
      </c>
      <c r="U2414" s="87" t="s">
        <v>450</v>
      </c>
      <c r="V2414" s="91">
        <f t="shared" si="267"/>
        <v>49.399347121607263</v>
      </c>
    </row>
    <row r="2415" spans="1:22" ht="16">
      <c r="A2415" s="35">
        <v>2019</v>
      </c>
      <c r="B2415" s="51">
        <v>43541</v>
      </c>
      <c r="C2415" s="38" t="s">
        <v>393</v>
      </c>
      <c r="D2415" s="38" t="s">
        <v>367</v>
      </c>
      <c r="E2415" s="38">
        <v>4</v>
      </c>
      <c r="F2415" s="37">
        <v>0.43333333333333302</v>
      </c>
      <c r="G2415" s="38">
        <v>30</v>
      </c>
      <c r="H2415" s="12" t="s">
        <v>256</v>
      </c>
      <c r="I2415" s="38" t="str">
        <f>VLOOKUP(H2415,'Species List'!A$2:J$202,2,0)</f>
        <v>Graysby</v>
      </c>
      <c r="J2415" s="38" t="str">
        <f>VLOOKUP(H2415,'Species List'!A$2:J$202,3,0)</f>
        <v>Cephalopholis cruentata</v>
      </c>
      <c r="K2415" s="38" t="str">
        <f>VLOOKUP(H2415,'Species List'!A$2:J$202,4,0)</f>
        <v>Serranidae</v>
      </c>
      <c r="L2415" s="38" t="str">
        <f>VLOOKUP(H2415,'Species List'!A$2:J$202,5,0)</f>
        <v>Carnivore</v>
      </c>
      <c r="M2415" s="59">
        <v>20</v>
      </c>
      <c r="N2415" s="59">
        <v>1</v>
      </c>
      <c r="O2415" s="59"/>
      <c r="P2415" s="44">
        <f>VLOOKUP(H2415,'Species List'!A$2:J$202,6,0)</f>
        <v>1.1220000000000001E-2</v>
      </c>
      <c r="Q2415" s="44">
        <f>VLOOKUP(H2415,'Species List'!A$2:J$202,7,0)</f>
        <v>3.07</v>
      </c>
      <c r="R2415" s="44" t="str">
        <f>VLOOKUP(H2415,'Species List'!A$2:J$202,8,0)</f>
        <v>NA</v>
      </c>
      <c r="S2415" s="44" t="str">
        <f>VLOOKUP(H2415,'Species List'!A$2:J$202,9,0)</f>
        <v>NA</v>
      </c>
      <c r="T2415" s="44">
        <f t="shared" si="263"/>
        <v>110.70186655152514</v>
      </c>
      <c r="U2415" s="87" t="s">
        <v>450</v>
      </c>
      <c r="V2415" s="91">
        <f t="shared" si="267"/>
        <v>110.70186655152514</v>
      </c>
    </row>
    <row r="2416" spans="1:22" ht="16">
      <c r="A2416" s="35">
        <v>2019</v>
      </c>
      <c r="B2416" s="51">
        <v>43541</v>
      </c>
      <c r="C2416" s="38" t="s">
        <v>393</v>
      </c>
      <c r="D2416" s="38" t="s">
        <v>367</v>
      </c>
      <c r="E2416" s="38">
        <v>4</v>
      </c>
      <c r="F2416" s="37">
        <v>0.43333333333333302</v>
      </c>
      <c r="G2416" s="38">
        <v>30</v>
      </c>
      <c r="H2416" s="12" t="s">
        <v>233</v>
      </c>
      <c r="I2416" s="38" t="str">
        <f>VLOOKUP(H2416,'Species List'!A$2:J$202,2,0)</f>
        <v>Blackbar soldierfish</v>
      </c>
      <c r="J2416" s="38" t="str">
        <f>VLOOKUP(H2416,'Species List'!A$2:J$202,3,0)</f>
        <v xml:space="preserve">Myripristis jacobus </v>
      </c>
      <c r="K2416" s="38" t="str">
        <f>VLOOKUP(H2416,'Species List'!A$2:J$202,4,0)</f>
        <v>Holocentridae</v>
      </c>
      <c r="L2416" s="38" t="str">
        <f>VLOOKUP(H2416,'Species List'!A$2:J$202,5,0)</f>
        <v>Carnivore</v>
      </c>
      <c r="M2416" s="59">
        <v>15</v>
      </c>
      <c r="N2416" s="59">
        <v>4</v>
      </c>
      <c r="O2416" s="59"/>
      <c r="P2416" s="44">
        <f>VLOOKUP(H2416,'Species List'!A$2:J$202,6,0)</f>
        <v>1.2019999999999999E-2</v>
      </c>
      <c r="Q2416" s="44">
        <f>VLOOKUP(H2416,'Species List'!A$2:J$202,7,0)</f>
        <v>3.06</v>
      </c>
      <c r="R2416" s="44" t="str">
        <f>VLOOKUP(H2416,'Species List'!A$2:J$202,8,0)</f>
        <v>NA</v>
      </c>
      <c r="S2416" s="44" t="str">
        <f>VLOOKUP(H2416,'Species List'!A$2:J$202,9,0)</f>
        <v>NA</v>
      </c>
      <c r="T2416" s="44">
        <f t="shared" si="263"/>
        <v>47.724756406775086</v>
      </c>
      <c r="U2416" s="87" t="s">
        <v>450</v>
      </c>
      <c r="V2416" s="91">
        <f t="shared" si="267"/>
        <v>190.89902562710034</v>
      </c>
    </row>
    <row r="2417" spans="1:22" ht="16">
      <c r="A2417" s="35">
        <v>2019</v>
      </c>
      <c r="B2417" s="51">
        <v>43541</v>
      </c>
      <c r="C2417" s="38" t="s">
        <v>393</v>
      </c>
      <c r="D2417" s="38" t="s">
        <v>367</v>
      </c>
      <c r="E2417" s="38">
        <v>4</v>
      </c>
      <c r="F2417" s="37">
        <v>0.43333333333333302</v>
      </c>
      <c r="G2417" s="38">
        <v>30</v>
      </c>
      <c r="H2417" s="12" t="s">
        <v>253</v>
      </c>
      <c r="I2417" s="38" t="str">
        <f>VLOOKUP(H2417,'Species List'!A$2:J$202,2,0)</f>
        <v>French Grunt</v>
      </c>
      <c r="J2417" s="38" t="str">
        <f>VLOOKUP(H2417,'Species List'!A$2:J$202,3,0)</f>
        <v>Haemulon flavolineatum</v>
      </c>
      <c r="K2417" s="38" t="str">
        <f>VLOOKUP(H2417,'Species List'!A$2:J$202,4,0)</f>
        <v>Haemulidae</v>
      </c>
      <c r="L2417" s="38" t="str">
        <f>VLOOKUP(H2417,'Species List'!A$2:J$202,5,0)</f>
        <v>Carnivore</v>
      </c>
      <c r="M2417" s="59">
        <v>16</v>
      </c>
      <c r="N2417" s="59">
        <v>1</v>
      </c>
      <c r="O2417" s="59"/>
      <c r="P2417" s="44">
        <f>VLOOKUP(H2417,'Species List'!A$2:J$202,6,0)</f>
        <v>1.349E-2</v>
      </c>
      <c r="Q2417" s="44">
        <f>VLOOKUP(H2417,'Species List'!A$2:J$202,7,0)</f>
        <v>3</v>
      </c>
      <c r="R2417" s="44" t="str">
        <f>VLOOKUP(H2417,'Species List'!A$2:J$202,8,0)</f>
        <v>NA</v>
      </c>
      <c r="S2417" s="44" t="str">
        <f>VLOOKUP(H2417,'Species List'!A$2:J$202,9,0)</f>
        <v>NA</v>
      </c>
      <c r="T2417" s="44">
        <f t="shared" si="263"/>
        <v>55.255040000000001</v>
      </c>
      <c r="U2417" s="87" t="s">
        <v>450</v>
      </c>
      <c r="V2417" s="91">
        <f t="shared" si="267"/>
        <v>55.255040000000001</v>
      </c>
    </row>
    <row r="2418" spans="1:22" ht="16">
      <c r="A2418" s="35">
        <v>2019</v>
      </c>
      <c r="B2418" s="51">
        <v>43541</v>
      </c>
      <c r="C2418" s="38" t="s">
        <v>393</v>
      </c>
      <c r="D2418" s="38" t="s">
        <v>367</v>
      </c>
      <c r="E2418" s="38">
        <v>4</v>
      </c>
      <c r="F2418" s="37">
        <v>0.43333333333333302</v>
      </c>
      <c r="G2418" s="38">
        <v>30</v>
      </c>
      <c r="H2418" s="12" t="s">
        <v>310</v>
      </c>
      <c r="I2418" s="38" t="str">
        <f>VLOOKUP(H2418,'Species List'!A$2:J$202,2,0)</f>
        <v>Yellowhead Wrasse</v>
      </c>
      <c r="J2418" s="38" t="str">
        <f>VLOOKUP(H2418,'Species List'!A$2:J$202,3,0)</f>
        <v>Halichoeres garnoti</v>
      </c>
      <c r="K2418" s="38" t="str">
        <f>VLOOKUP(H2418,'Species List'!A$2:J$202,4,0)</f>
        <v>Labridae</v>
      </c>
      <c r="L2418" s="38" t="str">
        <f>VLOOKUP(H2418,'Species List'!A$2:J$202,5,0)</f>
        <v>Carnivore</v>
      </c>
      <c r="M2418" s="59">
        <v>16</v>
      </c>
      <c r="N2418" s="59">
        <v>1</v>
      </c>
      <c r="O2418" s="59"/>
      <c r="P2418" s="44">
        <f>VLOOKUP(H2418,'Species List'!A$2:J$202,6,0)</f>
        <v>0.01</v>
      </c>
      <c r="Q2418" s="44">
        <f>VLOOKUP(H2418,'Species List'!A$2:J$202,7,0)</f>
        <v>3.13</v>
      </c>
      <c r="R2418" s="44" t="str">
        <f>VLOOKUP(H2418,'Species List'!A$2:J$202,8,0)</f>
        <v>NA</v>
      </c>
      <c r="S2418" s="44" t="str">
        <f>VLOOKUP(H2418,'Species List'!A$2:J$202,9,0)</f>
        <v>NA</v>
      </c>
      <c r="T2418" s="44">
        <f t="shared" si="263"/>
        <v>58.734806958728235</v>
      </c>
      <c r="U2418" s="87" t="s">
        <v>450</v>
      </c>
      <c r="V2418" s="91">
        <f t="shared" si="267"/>
        <v>58.734806958728235</v>
      </c>
    </row>
    <row r="2419" spans="1:22" ht="16">
      <c r="A2419" s="35">
        <v>2019</v>
      </c>
      <c r="B2419" s="51">
        <v>43541</v>
      </c>
      <c r="C2419" s="38" t="s">
        <v>393</v>
      </c>
      <c r="D2419" s="38" t="s">
        <v>367</v>
      </c>
      <c r="E2419" s="38">
        <v>4</v>
      </c>
      <c r="F2419" s="37">
        <v>0.43333333333333302</v>
      </c>
      <c r="G2419" s="38">
        <v>30</v>
      </c>
      <c r="H2419" s="12" t="s">
        <v>251</v>
      </c>
      <c r="I2419" s="38" t="str">
        <f>VLOOKUP(H2419,'Species List'!A$2:J$202,2,0)</f>
        <v>Foureye Butterflyfish</v>
      </c>
      <c r="J2419" s="38" t="str">
        <f>VLOOKUP(H2419,'Species List'!A$2:J$202,3,0)</f>
        <v>Chaetodon capistratus</v>
      </c>
      <c r="K2419" s="38" t="str">
        <f>VLOOKUP(H2419,'Species List'!A$2:J$202,4,0)</f>
        <v>Chaetodontidae</v>
      </c>
      <c r="L2419" s="38" t="str">
        <f>VLOOKUP(H2419,'Species List'!A$2:J$202,5,0)</f>
        <v>Carnivore</v>
      </c>
      <c r="M2419" s="59">
        <v>10</v>
      </c>
      <c r="N2419" s="59">
        <v>2</v>
      </c>
      <c r="O2419" s="59"/>
      <c r="P2419" s="44">
        <f>VLOOKUP(H2419,'Species List'!A$2:J$202,6,0)</f>
        <v>2.512E-2</v>
      </c>
      <c r="Q2419" s="44">
        <f>VLOOKUP(H2419,'Species List'!A$2:J$202,7,0)</f>
        <v>3.1</v>
      </c>
      <c r="R2419" s="44" t="str">
        <f>VLOOKUP(H2419,'Species List'!A$2:J$202,8,0)</f>
        <v>NA</v>
      </c>
      <c r="S2419" s="44" t="str">
        <f>VLOOKUP(H2419,'Species List'!A$2:J$202,9,0)</f>
        <v>NA</v>
      </c>
      <c r="T2419" s="44">
        <f t="shared" si="263"/>
        <v>31.624206344269499</v>
      </c>
      <c r="U2419" s="87" t="s">
        <v>450</v>
      </c>
      <c r="V2419" s="91">
        <f t="shared" si="267"/>
        <v>63.248412688538998</v>
      </c>
    </row>
    <row r="2420" spans="1:22" ht="16">
      <c r="A2420" s="35">
        <v>2019</v>
      </c>
      <c r="B2420" s="51">
        <v>43541</v>
      </c>
      <c r="C2420" s="38" t="s">
        <v>393</v>
      </c>
      <c r="D2420" s="38" t="s">
        <v>367</v>
      </c>
      <c r="E2420" s="38">
        <v>4</v>
      </c>
      <c r="F2420" s="37">
        <v>0.43333333333333302</v>
      </c>
      <c r="G2420" s="38">
        <v>30</v>
      </c>
      <c r="H2420" s="12" t="s">
        <v>253</v>
      </c>
      <c r="I2420" s="38" t="str">
        <f>VLOOKUP(H2420,'Species List'!A$2:J$202,2,0)</f>
        <v>French Grunt</v>
      </c>
      <c r="J2420" s="38" t="str">
        <f>VLOOKUP(H2420,'Species List'!A$2:J$202,3,0)</f>
        <v>Haemulon flavolineatum</v>
      </c>
      <c r="K2420" s="38" t="str">
        <f>VLOOKUP(H2420,'Species List'!A$2:J$202,4,0)</f>
        <v>Haemulidae</v>
      </c>
      <c r="L2420" s="38" t="str">
        <f>VLOOKUP(H2420,'Species List'!A$2:J$202,5,0)</f>
        <v>Carnivore</v>
      </c>
      <c r="M2420" s="59">
        <v>18</v>
      </c>
      <c r="N2420" s="59">
        <v>1</v>
      </c>
      <c r="O2420" s="59"/>
      <c r="P2420" s="44">
        <f>VLOOKUP(H2420,'Species List'!A$2:J$202,6,0)</f>
        <v>1.349E-2</v>
      </c>
      <c r="Q2420" s="44">
        <f>VLOOKUP(H2420,'Species List'!A$2:J$202,7,0)</f>
        <v>3</v>
      </c>
      <c r="R2420" s="44" t="str">
        <f>VLOOKUP(H2420,'Species List'!A$2:J$202,8,0)</f>
        <v>NA</v>
      </c>
      <c r="S2420" s="44" t="str">
        <f>VLOOKUP(H2420,'Species List'!A$2:J$202,9,0)</f>
        <v>NA</v>
      </c>
      <c r="T2420" s="44">
        <f t="shared" si="263"/>
        <v>78.673680000000004</v>
      </c>
      <c r="U2420" s="87" t="s">
        <v>450</v>
      </c>
      <c r="V2420" s="91">
        <f t="shared" si="267"/>
        <v>78.673680000000004</v>
      </c>
    </row>
    <row r="2421" spans="1:22" ht="16">
      <c r="A2421" s="35">
        <v>2019</v>
      </c>
      <c r="B2421" s="51">
        <v>43541</v>
      </c>
      <c r="C2421" s="38" t="s">
        <v>393</v>
      </c>
      <c r="D2421" s="38" t="s">
        <v>367</v>
      </c>
      <c r="E2421" s="38">
        <v>4</v>
      </c>
      <c r="F2421" s="37">
        <v>0.43333333333333335</v>
      </c>
      <c r="G2421" s="38">
        <v>30</v>
      </c>
      <c r="H2421" s="12" t="s">
        <v>302</v>
      </c>
      <c r="I2421" s="38" t="str">
        <f>VLOOKUP(H2421,'Species List'!A$2:J$202,2,0)</f>
        <v>Stoplight Parrotfish</v>
      </c>
      <c r="J2421" s="38" t="str">
        <f>VLOOKUP(H2421,'Species List'!A$2:J$202,3,0)</f>
        <v>Sparisoma viride</v>
      </c>
      <c r="K2421" s="38" t="str">
        <f>VLOOKUP(H2421,'Species List'!A$2:J$202,4,0)</f>
        <v>Scaridae</v>
      </c>
      <c r="L2421" s="38" t="str">
        <f>VLOOKUP(H2421,'Species List'!A$2:J$202,5,0)</f>
        <v>Herbivore</v>
      </c>
      <c r="M2421" s="59">
        <v>22</v>
      </c>
      <c r="N2421" s="59">
        <v>4</v>
      </c>
      <c r="O2421" s="59" t="s">
        <v>368</v>
      </c>
      <c r="P2421" s="44">
        <f>VLOOKUP(H2421,'Species List'!A$2:J$202,6,0)</f>
        <v>1.38E-2</v>
      </c>
      <c r="Q2421" s="44">
        <f>VLOOKUP(H2421,'Species List'!A$2:J$202,7,0)</f>
        <v>3.04</v>
      </c>
      <c r="R2421" s="44">
        <f>VLOOKUP(H2421,'Species List'!A$2:J$202,8,0)</f>
        <v>-4.4317000000000002</v>
      </c>
      <c r="S2421" s="44">
        <f>VLOOKUP(H2421,'Species List'!A$2:J$202,9,0)</f>
        <v>2.9051</v>
      </c>
      <c r="T2421" s="44">
        <f t="shared" si="263"/>
        <v>166.28153926206005</v>
      </c>
      <c r="U2421" s="88">
        <f t="shared" ref="U2421:U2440" si="268">10^(R2421+(S2421*LOG(M2421*10)))</f>
        <v>236.19577785013334</v>
      </c>
      <c r="V2421" s="91">
        <f t="shared" ref="V2421:V2440" si="269">N2421*U2421</f>
        <v>944.78311140053336</v>
      </c>
    </row>
    <row r="2422" spans="1:22" ht="16">
      <c r="A2422" s="35">
        <v>2019</v>
      </c>
      <c r="B2422" s="51">
        <v>43541</v>
      </c>
      <c r="C2422" s="38" t="s">
        <v>393</v>
      </c>
      <c r="D2422" s="38" t="s">
        <v>367</v>
      </c>
      <c r="E2422" s="38">
        <v>4</v>
      </c>
      <c r="F2422" s="37">
        <v>0.43333333333333335</v>
      </c>
      <c r="G2422" s="38">
        <v>30</v>
      </c>
      <c r="H2422" s="12" t="s">
        <v>302</v>
      </c>
      <c r="I2422" s="38" t="str">
        <f>VLOOKUP(H2422,'Species List'!A$2:J$202,2,0)</f>
        <v>Stoplight Parrotfish</v>
      </c>
      <c r="J2422" s="38" t="str">
        <f>VLOOKUP(H2422,'Species List'!A$2:J$202,3,0)</f>
        <v>Sparisoma viride</v>
      </c>
      <c r="K2422" s="38" t="str">
        <f>VLOOKUP(H2422,'Species List'!A$2:J$202,4,0)</f>
        <v>Scaridae</v>
      </c>
      <c r="L2422" s="38" t="str">
        <f>VLOOKUP(H2422,'Species List'!A$2:J$202,5,0)</f>
        <v>Herbivore</v>
      </c>
      <c r="M2422" s="59">
        <v>20</v>
      </c>
      <c r="N2422" s="59">
        <v>1</v>
      </c>
      <c r="O2422" s="59" t="s">
        <v>368</v>
      </c>
      <c r="P2422" s="44">
        <f>VLOOKUP(H2422,'Species List'!A$2:J$202,6,0)</f>
        <v>1.38E-2</v>
      </c>
      <c r="Q2422" s="44">
        <f>VLOOKUP(H2422,'Species List'!A$2:J$202,7,0)</f>
        <v>3.04</v>
      </c>
      <c r="R2422" s="44">
        <f>VLOOKUP(H2422,'Species List'!A$2:J$202,8,0)</f>
        <v>-4.4317000000000002</v>
      </c>
      <c r="S2422" s="44">
        <f>VLOOKUP(H2422,'Species List'!A$2:J$202,9,0)</f>
        <v>2.9051</v>
      </c>
      <c r="T2422" s="44">
        <f t="shared" si="263"/>
        <v>124.45440510662077</v>
      </c>
      <c r="U2422" s="88">
        <f t="shared" si="268"/>
        <v>179.06975540636282</v>
      </c>
      <c r="V2422" s="91">
        <f t="shared" si="269"/>
        <v>179.06975540636282</v>
      </c>
    </row>
    <row r="2423" spans="1:22" ht="16">
      <c r="A2423" s="35">
        <v>2019</v>
      </c>
      <c r="B2423" s="51">
        <v>43541</v>
      </c>
      <c r="C2423" s="38" t="s">
        <v>393</v>
      </c>
      <c r="D2423" s="38" t="s">
        <v>367</v>
      </c>
      <c r="E2423" s="38">
        <v>4</v>
      </c>
      <c r="F2423" s="37">
        <v>0.43333333333333302</v>
      </c>
      <c r="G2423" s="38">
        <v>30</v>
      </c>
      <c r="H2423" s="12" t="s">
        <v>302</v>
      </c>
      <c r="I2423" s="38" t="str">
        <f>VLOOKUP(H2423,'Species List'!A$2:J$202,2,0)</f>
        <v>Stoplight Parrotfish</v>
      </c>
      <c r="J2423" s="38" t="str">
        <f>VLOOKUP(H2423,'Species List'!A$2:J$202,3,0)</f>
        <v>Sparisoma viride</v>
      </c>
      <c r="K2423" s="38" t="str">
        <f>VLOOKUP(H2423,'Species List'!A$2:J$202,4,0)</f>
        <v>Scaridae</v>
      </c>
      <c r="L2423" s="38" t="str">
        <f>VLOOKUP(H2423,'Species List'!A$2:J$202,5,0)</f>
        <v>Herbivore</v>
      </c>
      <c r="M2423" s="59">
        <v>30</v>
      </c>
      <c r="N2423" s="59">
        <v>1</v>
      </c>
      <c r="O2423" s="59" t="s">
        <v>369</v>
      </c>
      <c r="P2423" s="44">
        <f>VLOOKUP(H2423,'Species List'!A$2:J$202,6,0)</f>
        <v>1.38E-2</v>
      </c>
      <c r="Q2423" s="44">
        <f>VLOOKUP(H2423,'Species List'!A$2:J$202,7,0)</f>
        <v>3.04</v>
      </c>
      <c r="R2423" s="44">
        <f>VLOOKUP(H2423,'Species List'!A$2:J$202,8,0)</f>
        <v>-4.4317000000000002</v>
      </c>
      <c r="S2423" s="44">
        <f>VLOOKUP(H2423,'Species List'!A$2:J$202,9,0)</f>
        <v>2.9051</v>
      </c>
      <c r="T2423" s="44">
        <f t="shared" si="263"/>
        <v>426.90151962585236</v>
      </c>
      <c r="U2423" s="88">
        <f t="shared" si="268"/>
        <v>581.54718397712224</v>
      </c>
      <c r="V2423" s="91">
        <f t="shared" si="269"/>
        <v>581.54718397712224</v>
      </c>
    </row>
    <row r="2424" spans="1:22" ht="16">
      <c r="A2424" s="35">
        <v>2019</v>
      </c>
      <c r="B2424" s="51">
        <v>43541</v>
      </c>
      <c r="C2424" s="38" t="s">
        <v>393</v>
      </c>
      <c r="D2424" s="38" t="s">
        <v>367</v>
      </c>
      <c r="E2424" s="38">
        <v>4</v>
      </c>
      <c r="F2424" s="37">
        <v>0.43333333333333302</v>
      </c>
      <c r="G2424" s="38">
        <v>30</v>
      </c>
      <c r="H2424" s="12" t="s">
        <v>274</v>
      </c>
      <c r="I2424" s="38" t="str">
        <f>VLOOKUP(H2424,'Species List'!A$2:J$202,2,0)</f>
        <v>Princess Parrotfish</v>
      </c>
      <c r="J2424" s="38" t="str">
        <f>VLOOKUP(H2424,'Species List'!A$2:J$202,3,0)</f>
        <v>Scarus taeniopterus</v>
      </c>
      <c r="K2424" s="38" t="str">
        <f>VLOOKUP(H2424,'Species List'!A$2:J$202,4,0)</f>
        <v>Scaridae</v>
      </c>
      <c r="L2424" s="38" t="str">
        <f>VLOOKUP(H2424,'Species List'!A$2:J$202,5,0)</f>
        <v>Herbivore</v>
      </c>
      <c r="M2424" s="59">
        <v>20</v>
      </c>
      <c r="N2424" s="59">
        <v>1</v>
      </c>
      <c r="O2424" s="59" t="s">
        <v>369</v>
      </c>
      <c r="P2424" s="44">
        <f>VLOOKUP(H2424,'Species List'!A$2:J$202,6,0)</f>
        <v>3.3500000000000002E-2</v>
      </c>
      <c r="Q2424" s="44">
        <f>VLOOKUP(H2424,'Species List'!A$2:J$202,7,0)</f>
        <v>2.7086000000000001</v>
      </c>
      <c r="R2424" s="44">
        <f>VLOOKUP(H2424,'Species List'!A$2:J$202,8,0)</f>
        <v>-3.2256999999999998</v>
      </c>
      <c r="S2424" s="44">
        <f>VLOOKUP(H2424,'Species List'!A$2:J$202,9,0)</f>
        <v>2.3852000000000002</v>
      </c>
      <c r="T2424" s="44">
        <f t="shared" si="263"/>
        <v>111.94756544450011</v>
      </c>
      <c r="U2424" s="88">
        <f t="shared" si="268"/>
        <v>183.11197449783583</v>
      </c>
      <c r="V2424" s="91">
        <f t="shared" si="269"/>
        <v>183.11197449783583</v>
      </c>
    </row>
    <row r="2425" spans="1:22" ht="16">
      <c r="A2425" s="35">
        <v>2019</v>
      </c>
      <c r="B2425" s="51">
        <v>43541</v>
      </c>
      <c r="C2425" s="38" t="s">
        <v>393</v>
      </c>
      <c r="D2425" s="38" t="s">
        <v>367</v>
      </c>
      <c r="E2425" s="38">
        <v>4</v>
      </c>
      <c r="F2425" s="37">
        <v>0.43333333333333302</v>
      </c>
      <c r="G2425" s="38">
        <v>30</v>
      </c>
      <c r="H2425" s="12" t="s">
        <v>274</v>
      </c>
      <c r="I2425" s="38" t="str">
        <f>VLOOKUP(H2425,'Species List'!A$2:J$202,2,0)</f>
        <v>Princess Parrotfish</v>
      </c>
      <c r="J2425" s="38" t="str">
        <f>VLOOKUP(H2425,'Species List'!A$2:J$202,3,0)</f>
        <v>Scarus taeniopterus</v>
      </c>
      <c r="K2425" s="38" t="str">
        <f>VLOOKUP(H2425,'Species List'!A$2:J$202,4,0)</f>
        <v>Scaridae</v>
      </c>
      <c r="L2425" s="38" t="str">
        <f>VLOOKUP(H2425,'Species List'!A$2:J$202,5,0)</f>
        <v>Herbivore</v>
      </c>
      <c r="M2425" s="59">
        <v>10</v>
      </c>
      <c r="N2425" s="59">
        <v>1</v>
      </c>
      <c r="O2425" s="59" t="s">
        <v>369</v>
      </c>
      <c r="P2425" s="44">
        <f>VLOOKUP(H2425,'Species List'!A$2:J$202,6,0)</f>
        <v>3.3500000000000002E-2</v>
      </c>
      <c r="Q2425" s="44">
        <f>VLOOKUP(H2425,'Species List'!A$2:J$202,7,0)</f>
        <v>2.7086000000000001</v>
      </c>
      <c r="R2425" s="44">
        <f>VLOOKUP(H2425,'Species List'!A$2:J$202,8,0)</f>
        <v>-3.2256999999999998</v>
      </c>
      <c r="S2425" s="44">
        <f>VLOOKUP(H2425,'Species List'!A$2:J$202,9,0)</f>
        <v>2.3852000000000002</v>
      </c>
      <c r="T2425" s="44">
        <f t="shared" si="263"/>
        <v>17.125560999944316</v>
      </c>
      <c r="U2425" s="88">
        <f t="shared" si="268"/>
        <v>35.050966680669347</v>
      </c>
      <c r="V2425" s="91">
        <f t="shared" si="269"/>
        <v>35.050966680669347</v>
      </c>
    </row>
    <row r="2426" spans="1:22" ht="16">
      <c r="A2426" s="35">
        <v>2019</v>
      </c>
      <c r="B2426" s="51">
        <v>43541</v>
      </c>
      <c r="C2426" s="38" t="s">
        <v>393</v>
      </c>
      <c r="D2426" s="38" t="s">
        <v>367</v>
      </c>
      <c r="E2426" s="38">
        <v>4</v>
      </c>
      <c r="F2426" s="37">
        <v>0.43333333333333302</v>
      </c>
      <c r="G2426" s="38">
        <v>30</v>
      </c>
      <c r="H2426" s="12" t="s">
        <v>303</v>
      </c>
      <c r="I2426" s="38" t="str">
        <f>VLOOKUP(H2426,'Species List'!A$2:J$202,2,0)</f>
        <v>Striped Parrotfish</v>
      </c>
      <c r="J2426" s="38" t="str">
        <f>VLOOKUP(H2426,'Species List'!A$2:J$202,3,0)</f>
        <v>Scarus iserti</v>
      </c>
      <c r="K2426" s="38" t="str">
        <f>VLOOKUP(H2426,'Species List'!A$2:J$202,4,0)</f>
        <v>Scaridae</v>
      </c>
      <c r="L2426" s="38" t="str">
        <f>VLOOKUP(H2426,'Species List'!A$2:J$202,5,0)</f>
        <v>Herbivore</v>
      </c>
      <c r="M2426" s="59">
        <v>23</v>
      </c>
      <c r="N2426" s="59">
        <v>1</v>
      </c>
      <c r="O2426" s="59" t="s">
        <v>369</v>
      </c>
      <c r="P2426" s="44">
        <f>VLOOKUP(H2426,'Species List'!A$2:J$202,6,0)</f>
        <v>1.0959999999999999E-2</v>
      </c>
      <c r="Q2426" s="44">
        <f>VLOOKUP(H2426,'Species List'!A$2:J$202,7,0)</f>
        <v>3.01</v>
      </c>
      <c r="R2426" s="44">
        <f>VLOOKUP(H2426,'Species List'!A$2:J$202,8,0)</f>
        <v>-4.8887</v>
      </c>
      <c r="S2426" s="44">
        <f>VLOOKUP(H2426,'Species List'!A$2:J$202,9,0)</f>
        <v>3.0548000000000002</v>
      </c>
      <c r="T2426" s="44">
        <f t="shared" si="263"/>
        <v>137.59775259552106</v>
      </c>
      <c r="U2426" s="88">
        <f t="shared" si="268"/>
        <v>211.79036238974825</v>
      </c>
      <c r="V2426" s="91">
        <f t="shared" si="269"/>
        <v>211.79036238974825</v>
      </c>
    </row>
    <row r="2427" spans="1:22" ht="16">
      <c r="A2427" s="35">
        <v>2019</v>
      </c>
      <c r="B2427" s="51">
        <v>43541</v>
      </c>
      <c r="C2427" s="38" t="s">
        <v>393</v>
      </c>
      <c r="D2427" s="38" t="s">
        <v>367</v>
      </c>
      <c r="E2427" s="38">
        <v>4</v>
      </c>
      <c r="F2427" s="37">
        <v>0.43333333333333302</v>
      </c>
      <c r="G2427" s="38">
        <v>30</v>
      </c>
      <c r="H2427" s="12" t="s">
        <v>277</v>
      </c>
      <c r="I2427" s="38" t="str">
        <f>VLOOKUP(H2427,'Species List'!A$2:J$202,2,0)</f>
        <v>Queen Parrotfish</v>
      </c>
      <c r="J2427" s="38" t="str">
        <f>VLOOKUP(H2427,'Species List'!A$2:J$202,3,0)</f>
        <v>Scarus vetula</v>
      </c>
      <c r="K2427" s="38" t="str">
        <f>VLOOKUP(H2427,'Species List'!A$2:J$202,4,0)</f>
        <v>Scaridae</v>
      </c>
      <c r="L2427" s="38" t="str">
        <f>VLOOKUP(H2427,'Species List'!A$2:J$202,5,0)</f>
        <v>Herbivore</v>
      </c>
      <c r="M2427" s="59">
        <v>28</v>
      </c>
      <c r="N2427" s="59">
        <v>1</v>
      </c>
      <c r="O2427" s="59" t="s">
        <v>368</v>
      </c>
      <c r="P2427" s="44">
        <f>VLOOKUP(H2427,'Species List'!A$2:J$202,6,0)</f>
        <v>1.38E-2</v>
      </c>
      <c r="Q2427" s="44">
        <f>VLOOKUP(H2427,'Species List'!A$2:J$202,7,0)</f>
        <v>3.03</v>
      </c>
      <c r="R2427" s="44">
        <f>VLOOKUP(H2427,'Species List'!A$2:J$202,8,0)</f>
        <v>-5.0162000000000004</v>
      </c>
      <c r="S2427" s="44">
        <f>VLOOKUP(H2427,'Species List'!A$2:J$202,9,0)</f>
        <v>3.1109</v>
      </c>
      <c r="T2427" s="44">
        <f t="shared" si="263"/>
        <v>334.7864878774447</v>
      </c>
      <c r="U2427" s="88">
        <f t="shared" si="268"/>
        <v>395.06078258407069</v>
      </c>
      <c r="V2427" s="91">
        <f t="shared" si="269"/>
        <v>395.06078258407069</v>
      </c>
    </row>
    <row r="2428" spans="1:22" ht="16">
      <c r="A2428" s="35">
        <v>2019</v>
      </c>
      <c r="B2428" s="51">
        <v>43541</v>
      </c>
      <c r="C2428" s="38" t="s">
        <v>393</v>
      </c>
      <c r="D2428" s="38" t="s">
        <v>367</v>
      </c>
      <c r="E2428" s="38">
        <v>4</v>
      </c>
      <c r="F2428" s="37">
        <v>0.43333333333333302</v>
      </c>
      <c r="G2428" s="38">
        <v>30</v>
      </c>
      <c r="H2428" s="12" t="s">
        <v>280</v>
      </c>
      <c r="I2428" s="38" t="str">
        <f>VLOOKUP(H2428,'Species List'!A$2:J$202,2,0)</f>
        <v>Redband Parrotfish</v>
      </c>
      <c r="J2428" s="38" t="str">
        <f>VLOOKUP(H2428,'Species List'!A$2:J$202,3,0)</f>
        <v>Sparisoma aurofrenatum</v>
      </c>
      <c r="K2428" s="38" t="str">
        <f>VLOOKUP(H2428,'Species List'!A$2:J$202,4,0)</f>
        <v>Scaridae</v>
      </c>
      <c r="L2428" s="38" t="str">
        <f>VLOOKUP(H2428,'Species List'!A$2:J$202,5,0)</f>
        <v>Herbivore</v>
      </c>
      <c r="M2428" s="59">
        <v>15</v>
      </c>
      <c r="N2428" s="59">
        <v>1</v>
      </c>
      <c r="O2428" s="59" t="s">
        <v>369</v>
      </c>
      <c r="P2428" s="44">
        <f>VLOOKUP(H2428,'Species List'!A$2:J$202,6,0)</f>
        <v>1.072E-2</v>
      </c>
      <c r="Q2428" s="44">
        <f>VLOOKUP(H2428,'Species List'!A$2:J$202,7,0)</f>
        <v>3.12</v>
      </c>
      <c r="R2428" s="44">
        <f>VLOOKUP(H2428,'Species List'!A$2:J$202,8,0)</f>
        <v>-4.0781000000000001</v>
      </c>
      <c r="S2428" s="44">
        <f>VLOOKUP(H2428,'Species List'!A$2:J$202,9,0)</f>
        <v>2.7437999999999998</v>
      </c>
      <c r="T2428" s="44">
        <f t="shared" si="263"/>
        <v>50.072527485111436</v>
      </c>
      <c r="U2428" s="88">
        <f t="shared" si="268"/>
        <v>78.101467931149301</v>
      </c>
      <c r="V2428" s="91">
        <f t="shared" si="269"/>
        <v>78.101467931149301</v>
      </c>
    </row>
    <row r="2429" spans="1:22" ht="16">
      <c r="A2429" s="35">
        <v>2019</v>
      </c>
      <c r="B2429" s="51">
        <v>43541</v>
      </c>
      <c r="C2429" s="38" t="s">
        <v>393</v>
      </c>
      <c r="D2429" s="38" t="s">
        <v>367</v>
      </c>
      <c r="E2429" s="38">
        <v>4</v>
      </c>
      <c r="F2429" s="37">
        <v>0.43333333333333302</v>
      </c>
      <c r="G2429" s="38">
        <v>30</v>
      </c>
      <c r="H2429" s="12" t="s">
        <v>277</v>
      </c>
      <c r="I2429" s="38" t="str">
        <f>VLOOKUP(H2429,'Species List'!A$2:J$202,2,0)</f>
        <v>Queen Parrotfish</v>
      </c>
      <c r="J2429" s="38" t="str">
        <f>VLOOKUP(H2429,'Species List'!A$2:J$202,3,0)</f>
        <v>Scarus vetula</v>
      </c>
      <c r="K2429" s="38" t="str">
        <f>VLOOKUP(H2429,'Species List'!A$2:J$202,4,0)</f>
        <v>Scaridae</v>
      </c>
      <c r="L2429" s="38" t="str">
        <f>VLOOKUP(H2429,'Species List'!A$2:J$202,5,0)</f>
        <v>Herbivore</v>
      </c>
      <c r="M2429" s="59">
        <v>35</v>
      </c>
      <c r="N2429" s="59">
        <v>1</v>
      </c>
      <c r="O2429" s="59" t="s">
        <v>369</v>
      </c>
      <c r="P2429" s="44">
        <f>VLOOKUP(H2429,'Species List'!A$2:J$202,6,0)</f>
        <v>1.38E-2</v>
      </c>
      <c r="Q2429" s="44">
        <f>VLOOKUP(H2429,'Species List'!A$2:J$202,7,0)</f>
        <v>3.03</v>
      </c>
      <c r="R2429" s="44">
        <f>VLOOKUP(H2429,'Species List'!A$2:J$202,8,0)</f>
        <v>-5.0162000000000004</v>
      </c>
      <c r="S2429" s="44">
        <f>VLOOKUP(H2429,'Species List'!A$2:J$202,9,0)</f>
        <v>3.1109</v>
      </c>
      <c r="T2429" s="44">
        <f t="shared" si="263"/>
        <v>658.27181550210435</v>
      </c>
      <c r="U2429" s="88">
        <f t="shared" si="268"/>
        <v>790.93588337793562</v>
      </c>
      <c r="V2429" s="91">
        <f t="shared" si="269"/>
        <v>790.93588337793562</v>
      </c>
    </row>
    <row r="2430" spans="1:22" ht="16">
      <c r="A2430" s="35">
        <v>2019</v>
      </c>
      <c r="B2430" s="51">
        <v>43541</v>
      </c>
      <c r="C2430" s="38" t="s">
        <v>393</v>
      </c>
      <c r="D2430" s="38" t="s">
        <v>367</v>
      </c>
      <c r="E2430" s="38">
        <v>4</v>
      </c>
      <c r="F2430" s="37">
        <v>0.43333333333333302</v>
      </c>
      <c r="G2430" s="38">
        <v>30</v>
      </c>
      <c r="H2430" s="12" t="s">
        <v>249</v>
      </c>
      <c r="I2430" s="38" t="str">
        <f>VLOOKUP(H2430,'Species List'!A$2:J$202,2,0)</f>
        <v>Doctorfish</v>
      </c>
      <c r="J2430" s="38" t="str">
        <f>VLOOKUP(H2430,'Species List'!A$2:J$202,3,0)</f>
        <v>Acanthurus chirurgus</v>
      </c>
      <c r="K2430" s="38" t="str">
        <f>VLOOKUP(H2430,'Species List'!A$2:J$202,4,0)</f>
        <v>Acanthuridae</v>
      </c>
      <c r="L2430" s="38" t="str">
        <f>VLOOKUP(H2430,'Species List'!A$2:J$202,5,0)</f>
        <v>Herbivore</v>
      </c>
      <c r="M2430" s="59">
        <v>10</v>
      </c>
      <c r="N2430" s="59">
        <v>1</v>
      </c>
      <c r="O2430" s="59"/>
      <c r="P2430" s="44">
        <f>VLOOKUP(H2430,'Species List'!A$2:J$202,6,0)</f>
        <v>2.0889999999999999E-2</v>
      </c>
      <c r="Q2430" s="44">
        <f>VLOOKUP(H2430,'Species List'!A$2:J$202,7,0)</f>
        <v>2.96</v>
      </c>
      <c r="R2430" s="44">
        <f>VLOOKUP(H2430,'Species List'!A$2:J$202,8,0)</f>
        <v>-2.4262000000000001</v>
      </c>
      <c r="S2430" s="44">
        <f>VLOOKUP(H2430,'Species List'!A$2:J$202,9,0)</f>
        <v>2.0768</v>
      </c>
      <c r="T2430" s="44">
        <f t="shared" si="263"/>
        <v>19.051906434144957</v>
      </c>
      <c r="U2430" s="88">
        <f t="shared" si="268"/>
        <v>53.382634136403873</v>
      </c>
      <c r="V2430" s="91">
        <f t="shared" si="269"/>
        <v>53.382634136403873</v>
      </c>
    </row>
    <row r="2431" spans="1:22" ht="16">
      <c r="A2431" s="35">
        <v>2019</v>
      </c>
      <c r="B2431" s="51">
        <v>43541</v>
      </c>
      <c r="C2431" s="38" t="s">
        <v>393</v>
      </c>
      <c r="D2431" s="38" t="s">
        <v>367</v>
      </c>
      <c r="E2431" s="38">
        <v>4</v>
      </c>
      <c r="F2431" s="37">
        <v>0.43333333333333302</v>
      </c>
      <c r="G2431" s="38">
        <v>30</v>
      </c>
      <c r="H2431" s="12" t="s">
        <v>249</v>
      </c>
      <c r="I2431" s="38" t="str">
        <f>VLOOKUP(H2431,'Species List'!A$2:J$202,2,0)</f>
        <v>Doctorfish</v>
      </c>
      <c r="J2431" s="38" t="str">
        <f>VLOOKUP(H2431,'Species List'!A$2:J$202,3,0)</f>
        <v>Acanthurus chirurgus</v>
      </c>
      <c r="K2431" s="38" t="str">
        <f>VLOOKUP(H2431,'Species List'!A$2:J$202,4,0)</f>
        <v>Acanthuridae</v>
      </c>
      <c r="L2431" s="38" t="str">
        <f>VLOOKUP(H2431,'Species List'!A$2:J$202,5,0)</f>
        <v>Herbivore</v>
      </c>
      <c r="M2431" s="59">
        <v>16</v>
      </c>
      <c r="N2431" s="59">
        <v>1</v>
      </c>
      <c r="O2431" s="59"/>
      <c r="P2431" s="44">
        <f>VLOOKUP(H2431,'Species List'!A$2:J$202,6,0)</f>
        <v>2.0889999999999999E-2</v>
      </c>
      <c r="Q2431" s="44">
        <f>VLOOKUP(H2431,'Species List'!A$2:J$202,7,0)</f>
        <v>2.96</v>
      </c>
      <c r="R2431" s="44">
        <f>VLOOKUP(H2431,'Species List'!A$2:J$202,8,0)</f>
        <v>-2.4262000000000001</v>
      </c>
      <c r="S2431" s="44">
        <f>VLOOKUP(H2431,'Species List'!A$2:J$202,9,0)</f>
        <v>2.0768</v>
      </c>
      <c r="T2431" s="44">
        <f t="shared" si="263"/>
        <v>76.583214004983191</v>
      </c>
      <c r="U2431" s="88">
        <f t="shared" si="268"/>
        <v>141.68255499244037</v>
      </c>
      <c r="V2431" s="91">
        <f t="shared" si="269"/>
        <v>141.68255499244037</v>
      </c>
    </row>
    <row r="2432" spans="1:22" ht="16">
      <c r="A2432" s="35">
        <v>2019</v>
      </c>
      <c r="B2432" s="51">
        <v>43541</v>
      </c>
      <c r="C2432" s="38" t="s">
        <v>393</v>
      </c>
      <c r="D2432" s="38" t="s">
        <v>367</v>
      </c>
      <c r="E2432" s="38">
        <v>4</v>
      </c>
      <c r="F2432" s="37">
        <v>0.43333333333333302</v>
      </c>
      <c r="G2432" s="38">
        <v>30</v>
      </c>
      <c r="H2432" s="12" t="s">
        <v>274</v>
      </c>
      <c r="I2432" s="38" t="str">
        <f>VLOOKUP(H2432,'Species List'!A$2:J$202,2,0)</f>
        <v>Princess Parrotfish</v>
      </c>
      <c r="J2432" s="38" t="str">
        <f>VLOOKUP(H2432,'Species List'!A$2:J$202,3,0)</f>
        <v>Scarus taeniopterus</v>
      </c>
      <c r="K2432" s="38" t="str">
        <f>VLOOKUP(H2432,'Species List'!A$2:J$202,4,0)</f>
        <v>Scaridae</v>
      </c>
      <c r="L2432" s="38" t="str">
        <f>VLOOKUP(H2432,'Species List'!A$2:J$202,5,0)</f>
        <v>Herbivore</v>
      </c>
      <c r="M2432" s="59">
        <v>12</v>
      </c>
      <c r="N2432" s="59">
        <v>1</v>
      </c>
      <c r="O2432" s="59" t="s">
        <v>368</v>
      </c>
      <c r="P2432" s="44">
        <f>VLOOKUP(H2432,'Species List'!A$2:J$202,6,0)</f>
        <v>3.3500000000000002E-2</v>
      </c>
      <c r="Q2432" s="44">
        <f>VLOOKUP(H2432,'Species List'!A$2:J$202,7,0)</f>
        <v>2.7086000000000001</v>
      </c>
      <c r="R2432" s="44">
        <f>VLOOKUP(H2432,'Species List'!A$2:J$202,8,0)</f>
        <v>-3.2256999999999998</v>
      </c>
      <c r="S2432" s="44">
        <f>VLOOKUP(H2432,'Species List'!A$2:J$202,9,0)</f>
        <v>2.3852000000000002</v>
      </c>
      <c r="T2432" s="44">
        <f t="shared" si="263"/>
        <v>28.061774480442775</v>
      </c>
      <c r="U2432" s="88">
        <f t="shared" si="268"/>
        <v>54.145592205106873</v>
      </c>
      <c r="V2432" s="91">
        <f t="shared" si="269"/>
        <v>54.145592205106873</v>
      </c>
    </row>
    <row r="2433" spans="1:22" ht="16">
      <c r="A2433" s="35">
        <v>2019</v>
      </c>
      <c r="B2433" s="51">
        <v>43541</v>
      </c>
      <c r="C2433" s="38" t="s">
        <v>393</v>
      </c>
      <c r="D2433" s="38" t="s">
        <v>367</v>
      </c>
      <c r="E2433" s="38">
        <v>4</v>
      </c>
      <c r="F2433" s="37">
        <v>0.43333333333333302</v>
      </c>
      <c r="G2433" s="38">
        <v>30</v>
      </c>
      <c r="H2433" s="12" t="s">
        <v>274</v>
      </c>
      <c r="I2433" s="38" t="str">
        <f>VLOOKUP(H2433,'Species List'!A$2:J$202,2,0)</f>
        <v>Princess Parrotfish</v>
      </c>
      <c r="J2433" s="38" t="str">
        <f>VLOOKUP(H2433,'Species List'!A$2:J$202,3,0)</f>
        <v>Scarus taeniopterus</v>
      </c>
      <c r="K2433" s="38" t="str">
        <f>VLOOKUP(H2433,'Species List'!A$2:J$202,4,0)</f>
        <v>Scaridae</v>
      </c>
      <c r="L2433" s="38" t="str">
        <f>VLOOKUP(H2433,'Species List'!A$2:J$202,5,0)</f>
        <v>Herbivore</v>
      </c>
      <c r="M2433" s="59">
        <v>12</v>
      </c>
      <c r="N2433" s="59">
        <v>1</v>
      </c>
      <c r="O2433" s="59" t="s">
        <v>368</v>
      </c>
      <c r="P2433" s="44">
        <f>VLOOKUP(H2433,'Species List'!A$2:J$202,6,0)</f>
        <v>3.3500000000000002E-2</v>
      </c>
      <c r="Q2433" s="44">
        <f>VLOOKUP(H2433,'Species List'!A$2:J$202,7,0)</f>
        <v>2.7086000000000001</v>
      </c>
      <c r="R2433" s="44">
        <f>VLOOKUP(H2433,'Species List'!A$2:J$202,8,0)</f>
        <v>-3.2256999999999998</v>
      </c>
      <c r="S2433" s="44">
        <f>VLOOKUP(H2433,'Species List'!A$2:J$202,9,0)</f>
        <v>2.3852000000000002</v>
      </c>
      <c r="T2433" s="44">
        <f t="shared" si="263"/>
        <v>28.061774480442775</v>
      </c>
      <c r="U2433" s="88">
        <f t="shared" si="268"/>
        <v>54.145592205106873</v>
      </c>
      <c r="V2433" s="91">
        <f t="shared" si="269"/>
        <v>54.145592205106873</v>
      </c>
    </row>
    <row r="2434" spans="1:22" ht="16">
      <c r="A2434" s="35">
        <v>2019</v>
      </c>
      <c r="B2434" s="51">
        <v>43541</v>
      </c>
      <c r="C2434" s="38" t="s">
        <v>393</v>
      </c>
      <c r="D2434" s="38" t="s">
        <v>367</v>
      </c>
      <c r="E2434" s="38">
        <v>4</v>
      </c>
      <c r="F2434" s="37">
        <v>0.43333333333333302</v>
      </c>
      <c r="G2434" s="38">
        <v>30</v>
      </c>
      <c r="H2434" s="12" t="s">
        <v>274</v>
      </c>
      <c r="I2434" s="38" t="str">
        <f>VLOOKUP(H2434,'Species List'!A$2:J$202,2,0)</f>
        <v>Princess Parrotfish</v>
      </c>
      <c r="J2434" s="38" t="str">
        <f>VLOOKUP(H2434,'Species List'!A$2:J$202,3,0)</f>
        <v>Scarus taeniopterus</v>
      </c>
      <c r="K2434" s="38" t="str">
        <f>VLOOKUP(H2434,'Species List'!A$2:J$202,4,0)</f>
        <v>Scaridae</v>
      </c>
      <c r="L2434" s="38" t="str">
        <f>VLOOKUP(H2434,'Species List'!A$2:J$202,5,0)</f>
        <v>Herbivore</v>
      </c>
      <c r="M2434" s="59">
        <v>18</v>
      </c>
      <c r="N2434" s="59">
        <v>1</v>
      </c>
      <c r="O2434" s="59" t="s">
        <v>368</v>
      </c>
      <c r="P2434" s="44">
        <f>VLOOKUP(H2434,'Species List'!A$2:J$202,6,0)</f>
        <v>3.3500000000000002E-2</v>
      </c>
      <c r="Q2434" s="44">
        <f>VLOOKUP(H2434,'Species List'!A$2:J$202,7,0)</f>
        <v>2.7086000000000001</v>
      </c>
      <c r="R2434" s="44">
        <f>VLOOKUP(H2434,'Species List'!A$2:J$202,8,0)</f>
        <v>-3.2256999999999998</v>
      </c>
      <c r="S2434" s="44">
        <f>VLOOKUP(H2434,'Species List'!A$2:J$202,9,0)</f>
        <v>2.3852000000000002</v>
      </c>
      <c r="T2434" s="44">
        <f t="shared" ref="T2434:T2497" si="270">P2434*M2434^Q2434</f>
        <v>84.154222975924739</v>
      </c>
      <c r="U2434" s="88">
        <f t="shared" si="268"/>
        <v>142.42163893869329</v>
      </c>
      <c r="V2434" s="91">
        <f t="shared" si="269"/>
        <v>142.42163893869329</v>
      </c>
    </row>
    <row r="2435" spans="1:22" ht="16">
      <c r="A2435" s="35">
        <v>2019</v>
      </c>
      <c r="B2435" s="51">
        <v>43541</v>
      </c>
      <c r="C2435" s="38" t="s">
        <v>393</v>
      </c>
      <c r="D2435" s="38" t="s">
        <v>367</v>
      </c>
      <c r="E2435" s="38">
        <v>4</v>
      </c>
      <c r="F2435" s="37">
        <v>0.43333333333333302</v>
      </c>
      <c r="G2435" s="38">
        <v>30</v>
      </c>
      <c r="H2435" s="12" t="s">
        <v>274</v>
      </c>
      <c r="I2435" s="38" t="str">
        <f>VLOOKUP(H2435,'Species List'!A$2:J$202,2,0)</f>
        <v>Princess Parrotfish</v>
      </c>
      <c r="J2435" s="38" t="str">
        <f>VLOOKUP(H2435,'Species List'!A$2:J$202,3,0)</f>
        <v>Scarus taeniopterus</v>
      </c>
      <c r="K2435" s="38" t="str">
        <f>VLOOKUP(H2435,'Species List'!A$2:J$202,4,0)</f>
        <v>Scaridae</v>
      </c>
      <c r="L2435" s="38" t="str">
        <f>VLOOKUP(H2435,'Species List'!A$2:J$202,5,0)</f>
        <v>Herbivore</v>
      </c>
      <c r="M2435" s="59">
        <v>5</v>
      </c>
      <c r="N2435" s="59">
        <v>1</v>
      </c>
      <c r="O2435" s="59" t="s">
        <v>368</v>
      </c>
      <c r="P2435" s="44">
        <f>VLOOKUP(H2435,'Species List'!A$2:J$202,6,0)</f>
        <v>3.3500000000000002E-2</v>
      </c>
      <c r="Q2435" s="44">
        <f>VLOOKUP(H2435,'Species List'!A$2:J$202,7,0)</f>
        <v>2.7086000000000001</v>
      </c>
      <c r="R2435" s="44">
        <f>VLOOKUP(H2435,'Species List'!A$2:J$202,8,0)</f>
        <v>-3.2256999999999998</v>
      </c>
      <c r="S2435" s="44">
        <f>VLOOKUP(H2435,'Species List'!A$2:J$202,9,0)</f>
        <v>2.3852000000000002</v>
      </c>
      <c r="T2435" s="44">
        <f t="shared" si="270"/>
        <v>2.6198411586557824</v>
      </c>
      <c r="U2435" s="88">
        <f t="shared" si="268"/>
        <v>6.7093933568168316</v>
      </c>
      <c r="V2435" s="91">
        <f t="shared" si="269"/>
        <v>6.7093933568168316</v>
      </c>
    </row>
    <row r="2436" spans="1:22" ht="16">
      <c r="A2436" s="35">
        <v>2019</v>
      </c>
      <c r="B2436" s="51">
        <v>43541</v>
      </c>
      <c r="C2436" s="38" t="s">
        <v>393</v>
      </c>
      <c r="D2436" s="38" t="s">
        <v>367</v>
      </c>
      <c r="E2436" s="38">
        <v>4</v>
      </c>
      <c r="F2436" s="37">
        <v>0.43333333333333302</v>
      </c>
      <c r="G2436" s="38">
        <v>30</v>
      </c>
      <c r="H2436" s="12" t="s">
        <v>281</v>
      </c>
      <c r="I2436" s="38" t="str">
        <f>VLOOKUP(H2436,'Species List'!A$2:J$202,2,0)</f>
        <v>Redtail Parrotfish</v>
      </c>
      <c r="J2436" s="38" t="str">
        <f>VLOOKUP(H2436,'Species List'!A$2:J$202,3,0)</f>
        <v>Sparisoma chrysopterum</v>
      </c>
      <c r="K2436" s="38" t="str">
        <f>VLOOKUP(H2436,'Species List'!A$2:J$202,4,0)</f>
        <v>Scaridae</v>
      </c>
      <c r="L2436" s="38" t="str">
        <f>VLOOKUP(H2436,'Species List'!A$2:J$202,5,0)</f>
        <v>Herbivore</v>
      </c>
      <c r="M2436" s="59">
        <v>38</v>
      </c>
      <c r="N2436" s="59">
        <v>1</v>
      </c>
      <c r="O2436" s="59" t="s">
        <v>369</v>
      </c>
      <c r="P2436" s="44">
        <f>VLOOKUP(H2436,'Species List'!A$2:J$202,6,0)</f>
        <v>1.072E-2</v>
      </c>
      <c r="Q2436" s="44">
        <f>VLOOKUP(H2436,'Species List'!A$2:J$202,7,0)</f>
        <v>3.09</v>
      </c>
      <c r="R2436" s="44">
        <f>VLOOKUP(H2436,'Species List'!A$2:J$202,8,0)</f>
        <v>-3.0508999999999999</v>
      </c>
      <c r="S2436" s="44">
        <f>VLOOKUP(H2436,'Species List'!A$2:J$202,9,0)</f>
        <v>2.3191999999999999</v>
      </c>
      <c r="T2436" s="44">
        <f t="shared" si="270"/>
        <v>816.06753107900715</v>
      </c>
      <c r="U2436" s="88">
        <f t="shared" si="268"/>
        <v>855.33081231579547</v>
      </c>
      <c r="V2436" s="91">
        <f t="shared" si="269"/>
        <v>855.33081231579547</v>
      </c>
    </row>
    <row r="2437" spans="1:22" ht="16">
      <c r="A2437" s="35">
        <v>2019</v>
      </c>
      <c r="B2437" s="51">
        <v>43541</v>
      </c>
      <c r="C2437" s="38" t="s">
        <v>393</v>
      </c>
      <c r="D2437" s="38" t="s">
        <v>367</v>
      </c>
      <c r="E2437" s="38">
        <v>4</v>
      </c>
      <c r="F2437" s="37">
        <v>0.43333333333333302</v>
      </c>
      <c r="G2437" s="38">
        <v>30</v>
      </c>
      <c r="H2437" s="12" t="s">
        <v>271</v>
      </c>
      <c r="I2437" s="38" t="str">
        <f>VLOOKUP(H2437,'Species List'!A$2:J$202,2,0)</f>
        <v>Ocean Surgeonfish</v>
      </c>
      <c r="J2437" s="38" t="str">
        <f>VLOOKUP(H2437,'Species List'!A$2:J$202,3,0)</f>
        <v>Acanthurus bahianus</v>
      </c>
      <c r="K2437" s="38" t="str">
        <f>VLOOKUP(H2437,'Species List'!A$2:J$202,4,0)</f>
        <v>Acanthuridae</v>
      </c>
      <c r="L2437" s="38" t="str">
        <f>VLOOKUP(H2437,'Species List'!A$2:J$202,5,0)</f>
        <v>Herbivore</v>
      </c>
      <c r="M2437" s="59">
        <v>15</v>
      </c>
      <c r="N2437" s="59">
        <v>1</v>
      </c>
      <c r="O2437" s="59"/>
      <c r="P2437" s="44">
        <f>VLOOKUP(H2437,'Species List'!A$2:J$202,6,0)</f>
        <v>1.8620000000000001E-2</v>
      </c>
      <c r="Q2437" s="44">
        <f>VLOOKUP(H2437,'Species List'!A$2:J$202,7,0)</f>
        <v>2.91</v>
      </c>
      <c r="R2437" s="44">
        <f>VLOOKUP(H2437,'Species List'!A$2:J$202,8,0)</f>
        <v>-4.6005000000000003</v>
      </c>
      <c r="S2437" s="44">
        <f>VLOOKUP(H2437,'Species List'!A$2:J$202,9,0)</f>
        <v>2.9752000000000001</v>
      </c>
      <c r="T2437" s="44">
        <f t="shared" si="270"/>
        <v>49.249887240092868</v>
      </c>
      <c r="U2437" s="88">
        <f t="shared" si="268"/>
        <v>74.783659607909669</v>
      </c>
      <c r="V2437" s="91">
        <f t="shared" si="269"/>
        <v>74.783659607909669</v>
      </c>
    </row>
    <row r="2438" spans="1:22" ht="16">
      <c r="A2438" s="35">
        <v>2019</v>
      </c>
      <c r="B2438" s="51">
        <v>43541</v>
      </c>
      <c r="C2438" s="38" t="s">
        <v>393</v>
      </c>
      <c r="D2438" s="38" t="s">
        <v>367</v>
      </c>
      <c r="E2438" s="38">
        <v>4</v>
      </c>
      <c r="F2438" s="37">
        <v>0.43333333333333302</v>
      </c>
      <c r="G2438" s="38">
        <v>30</v>
      </c>
      <c r="H2438" s="12" t="s">
        <v>274</v>
      </c>
      <c r="I2438" s="38" t="str">
        <f>VLOOKUP(H2438,'Species List'!A$2:J$202,2,0)</f>
        <v>Princess Parrotfish</v>
      </c>
      <c r="J2438" s="38" t="str">
        <f>VLOOKUP(H2438,'Species List'!A$2:J$202,3,0)</f>
        <v>Scarus taeniopterus</v>
      </c>
      <c r="K2438" s="38" t="str">
        <f>VLOOKUP(H2438,'Species List'!A$2:J$202,4,0)</f>
        <v>Scaridae</v>
      </c>
      <c r="L2438" s="38" t="str">
        <f>VLOOKUP(H2438,'Species List'!A$2:J$202,5,0)</f>
        <v>Herbivore</v>
      </c>
      <c r="M2438" s="59">
        <v>9</v>
      </c>
      <c r="N2438" s="59">
        <v>1</v>
      </c>
      <c r="O2438" s="59" t="s">
        <v>368</v>
      </c>
      <c r="P2438" s="44">
        <f>VLOOKUP(H2438,'Species List'!A$2:J$202,6,0)</f>
        <v>3.3500000000000002E-2</v>
      </c>
      <c r="Q2438" s="44">
        <f>VLOOKUP(H2438,'Species List'!A$2:J$202,7,0)</f>
        <v>2.7086000000000001</v>
      </c>
      <c r="R2438" s="44">
        <f>VLOOKUP(H2438,'Species List'!A$2:J$202,8,0)</f>
        <v>-3.2256999999999998</v>
      </c>
      <c r="S2438" s="44">
        <f>VLOOKUP(H2438,'Species List'!A$2:J$202,9,0)</f>
        <v>2.3852000000000002</v>
      </c>
      <c r="T2438" s="44">
        <f t="shared" si="270"/>
        <v>12.873779552549596</v>
      </c>
      <c r="U2438" s="88">
        <f t="shared" si="268"/>
        <v>27.262095418590206</v>
      </c>
      <c r="V2438" s="91">
        <f t="shared" si="269"/>
        <v>27.262095418590206</v>
      </c>
    </row>
    <row r="2439" spans="1:22" ht="16">
      <c r="A2439" s="35">
        <v>2019</v>
      </c>
      <c r="B2439" s="51">
        <v>43541</v>
      </c>
      <c r="C2439" s="38" t="s">
        <v>393</v>
      </c>
      <c r="D2439" s="38" t="s">
        <v>367</v>
      </c>
      <c r="E2439" s="38">
        <v>4</v>
      </c>
      <c r="F2439" s="37">
        <v>0.43333333333333302</v>
      </c>
      <c r="G2439" s="38">
        <v>30</v>
      </c>
      <c r="H2439" s="12" t="s">
        <v>274</v>
      </c>
      <c r="I2439" s="38" t="str">
        <f>VLOOKUP(H2439,'Species List'!A$2:J$202,2,0)</f>
        <v>Princess Parrotfish</v>
      </c>
      <c r="J2439" s="38" t="str">
        <f>VLOOKUP(H2439,'Species List'!A$2:J$202,3,0)</f>
        <v>Scarus taeniopterus</v>
      </c>
      <c r="K2439" s="38" t="str">
        <f>VLOOKUP(H2439,'Species List'!A$2:J$202,4,0)</f>
        <v>Scaridae</v>
      </c>
      <c r="L2439" s="38" t="str">
        <f>VLOOKUP(H2439,'Species List'!A$2:J$202,5,0)</f>
        <v>Herbivore</v>
      </c>
      <c r="M2439" s="59">
        <v>15</v>
      </c>
      <c r="N2439" s="59">
        <v>1</v>
      </c>
      <c r="O2439" s="59"/>
      <c r="P2439" s="44">
        <f>VLOOKUP(H2439,'Species List'!A$2:J$202,6,0)</f>
        <v>3.3500000000000002E-2</v>
      </c>
      <c r="Q2439" s="44">
        <f>VLOOKUP(H2439,'Species List'!A$2:J$202,7,0)</f>
        <v>2.7086000000000001</v>
      </c>
      <c r="R2439" s="44">
        <f>VLOOKUP(H2439,'Species List'!A$2:J$202,8,0)</f>
        <v>-3.2256999999999998</v>
      </c>
      <c r="S2439" s="44">
        <f>VLOOKUP(H2439,'Species List'!A$2:J$202,9,0)</f>
        <v>2.3852000000000002</v>
      </c>
      <c r="T2439" s="44">
        <f t="shared" si="270"/>
        <v>51.357702984233178</v>
      </c>
      <c r="U2439" s="88">
        <f t="shared" si="268"/>
        <v>92.19616810425471</v>
      </c>
      <c r="V2439" s="91">
        <f t="shared" si="269"/>
        <v>92.19616810425471</v>
      </c>
    </row>
    <row r="2440" spans="1:22" ht="16">
      <c r="A2440" s="35">
        <v>2019</v>
      </c>
      <c r="B2440" s="51">
        <v>43541</v>
      </c>
      <c r="C2440" s="38" t="s">
        <v>393</v>
      </c>
      <c r="D2440" s="38" t="s">
        <v>367</v>
      </c>
      <c r="E2440" s="38">
        <v>4</v>
      </c>
      <c r="F2440" s="37">
        <v>0.43333333333333302</v>
      </c>
      <c r="G2440" s="38">
        <v>30</v>
      </c>
      <c r="H2440" s="12" t="s">
        <v>302</v>
      </c>
      <c r="I2440" s="38" t="str">
        <f>VLOOKUP(H2440,'Species List'!A$2:J$202,2,0)</f>
        <v>Stoplight Parrotfish</v>
      </c>
      <c r="J2440" s="38" t="str">
        <f>VLOOKUP(H2440,'Species List'!A$2:J$202,3,0)</f>
        <v>Sparisoma viride</v>
      </c>
      <c r="K2440" s="38" t="str">
        <f>VLOOKUP(H2440,'Species List'!A$2:J$202,4,0)</f>
        <v>Scaridae</v>
      </c>
      <c r="L2440" s="38" t="str">
        <f>VLOOKUP(H2440,'Species List'!A$2:J$202,5,0)</f>
        <v>Herbivore</v>
      </c>
      <c r="M2440" s="59">
        <v>20</v>
      </c>
      <c r="N2440" s="59">
        <v>2</v>
      </c>
      <c r="O2440" s="59" t="s">
        <v>368</v>
      </c>
      <c r="P2440" s="44">
        <f>VLOOKUP(H2440,'Species List'!A$2:J$202,6,0)</f>
        <v>1.38E-2</v>
      </c>
      <c r="Q2440" s="44">
        <f>VLOOKUP(H2440,'Species List'!A$2:J$202,7,0)</f>
        <v>3.04</v>
      </c>
      <c r="R2440" s="44">
        <f>VLOOKUP(H2440,'Species List'!A$2:J$202,8,0)</f>
        <v>-4.4317000000000002</v>
      </c>
      <c r="S2440" s="44">
        <f>VLOOKUP(H2440,'Species List'!A$2:J$202,9,0)</f>
        <v>2.9051</v>
      </c>
      <c r="T2440" s="44">
        <f t="shared" si="270"/>
        <v>124.45440510662077</v>
      </c>
      <c r="U2440" s="88">
        <f t="shared" si="268"/>
        <v>179.06975540636282</v>
      </c>
      <c r="V2440" s="91">
        <f t="shared" si="269"/>
        <v>358.13951081272563</v>
      </c>
    </row>
    <row r="2441" spans="1:22" ht="16">
      <c r="A2441" s="35">
        <v>2019</v>
      </c>
      <c r="B2441" s="51">
        <v>43541</v>
      </c>
      <c r="C2441" s="38" t="s">
        <v>393</v>
      </c>
      <c r="D2441" s="38" t="s">
        <v>367</v>
      </c>
      <c r="E2441" s="38">
        <v>4</v>
      </c>
      <c r="F2441" s="37">
        <v>0.43333333333333302</v>
      </c>
      <c r="G2441" s="38">
        <v>30</v>
      </c>
      <c r="H2441" s="12" t="s">
        <v>258</v>
      </c>
      <c r="I2441" s="38" t="str">
        <f>VLOOKUP(H2441,'Species List'!A$2:J$202,2,0)</f>
        <v>Honeycomb Cowfish</v>
      </c>
      <c r="J2441" s="38" t="str">
        <f>VLOOKUP(H2441,'Species List'!A$2:J$202,3,0)</f>
        <v>Acanthostracion polygonia</v>
      </c>
      <c r="K2441" s="38" t="str">
        <f>VLOOKUP(H2441,'Species List'!A$2:J$202,4,0)</f>
        <v>Ostraciidae</v>
      </c>
      <c r="L2441" s="38" t="str">
        <f>VLOOKUP(H2441,'Species List'!A$2:J$202,5,0)</f>
        <v>Omnivore</v>
      </c>
      <c r="M2441" s="59">
        <v>36</v>
      </c>
      <c r="N2441" s="59">
        <v>1</v>
      </c>
      <c r="O2441" s="59"/>
      <c r="P2441" s="44">
        <f>VLOOKUP(H2441,'Species List'!A$2:J$202,6,0)</f>
        <v>2.818E-2</v>
      </c>
      <c r="Q2441" s="44">
        <f>VLOOKUP(H2441,'Species List'!A$2:J$202,7,0)</f>
        <v>2.83</v>
      </c>
      <c r="R2441" s="44" t="str">
        <f>VLOOKUP(H2441,'Species List'!A$2:J$202,8,0)</f>
        <v>NA</v>
      </c>
      <c r="S2441" s="44" t="str">
        <f>VLOOKUP(H2441,'Species List'!A$2:J$202,9,0)</f>
        <v>NA</v>
      </c>
      <c r="T2441" s="44">
        <f t="shared" si="270"/>
        <v>714.9522972383711</v>
      </c>
      <c r="U2441" s="87" t="s">
        <v>450</v>
      </c>
      <c r="V2441" s="91">
        <f t="shared" ref="V2441:V2459" si="271">N2441*T2441</f>
        <v>714.9522972383711</v>
      </c>
    </row>
    <row r="2442" spans="1:22" ht="16">
      <c r="A2442" s="35">
        <v>2019</v>
      </c>
      <c r="B2442" s="51">
        <v>43541</v>
      </c>
      <c r="C2442" s="38" t="s">
        <v>393</v>
      </c>
      <c r="D2442" s="38" t="s">
        <v>367</v>
      </c>
      <c r="E2442" s="38">
        <v>4</v>
      </c>
      <c r="F2442" s="37">
        <v>0.43333333333333302</v>
      </c>
      <c r="G2442" s="38">
        <v>30</v>
      </c>
      <c r="H2442" s="12" t="s">
        <v>242</v>
      </c>
      <c r="I2442" s="38" t="str">
        <f>VLOOKUP(H2442,'Species List'!A$2:J$202,2,0)</f>
        <v xml:space="preserve">Sharp-nose puffer </v>
      </c>
      <c r="J2442" s="38" t="str">
        <f>VLOOKUP(H2442,'Species List'!A$2:J$202,3,0)</f>
        <v>Canthigaster rostrata</v>
      </c>
      <c r="K2442" s="38" t="str">
        <f>VLOOKUP(H2442,'Species List'!A$2:J$202,4,0)</f>
        <v>Tetraodontidae</v>
      </c>
      <c r="L2442" s="38" t="str">
        <f>VLOOKUP(H2442,'Species List'!A$2:J$202,5,0)</f>
        <v>Omnivore</v>
      </c>
      <c r="M2442" s="59">
        <v>5</v>
      </c>
      <c r="N2442" s="59">
        <v>2</v>
      </c>
      <c r="O2442" s="59"/>
      <c r="P2442" s="44">
        <f>VLOOKUP(H2442,'Species List'!A$2:J$202,6,0)</f>
        <v>2.239E-2</v>
      </c>
      <c r="Q2442" s="44">
        <f>VLOOKUP(H2442,'Species List'!A$2:J$202,7,0)</f>
        <v>2.96</v>
      </c>
      <c r="R2442" s="44" t="str">
        <f>VLOOKUP(H2442,'Species List'!A$2:J$202,8,0)</f>
        <v>NA</v>
      </c>
      <c r="S2442" s="44" t="str">
        <f>VLOOKUP(H2442,'Species List'!A$2:J$202,9,0)</f>
        <v>NA</v>
      </c>
      <c r="T2442" s="44">
        <f t="shared" si="270"/>
        <v>2.6242506075131411</v>
      </c>
      <c r="U2442" s="87" t="s">
        <v>450</v>
      </c>
      <c r="V2442" s="91">
        <f t="shared" si="271"/>
        <v>5.2485012150262822</v>
      </c>
    </row>
    <row r="2443" spans="1:22" ht="16">
      <c r="A2443" s="35">
        <v>2019</v>
      </c>
      <c r="B2443" s="51">
        <v>43541</v>
      </c>
      <c r="C2443" s="38" t="s">
        <v>393</v>
      </c>
      <c r="D2443" s="38" t="s">
        <v>367</v>
      </c>
      <c r="E2443" s="38">
        <v>4</v>
      </c>
      <c r="F2443" s="37">
        <v>0.43333333333333302</v>
      </c>
      <c r="G2443" s="38">
        <v>30</v>
      </c>
      <c r="H2443" s="12" t="s">
        <v>239</v>
      </c>
      <c r="I2443" s="38" t="str">
        <f>VLOOKUP(H2443,'Species List'!A$2:J$202,2,0)</f>
        <v>Brown Chromis</v>
      </c>
      <c r="J2443" s="38" t="str">
        <f>VLOOKUP(H2443,'Species List'!A$2:J$202,3,0)</f>
        <v>Chromis multilineata</v>
      </c>
      <c r="K2443" s="38" t="str">
        <f>VLOOKUP(H2443,'Species List'!A$2:J$202,4,0)</f>
        <v>Pomacentridae</v>
      </c>
      <c r="L2443" s="38" t="str">
        <f>VLOOKUP(H2443,'Species List'!A$2:J$202,5,0)</f>
        <v>Planktivore</v>
      </c>
      <c r="M2443" s="59">
        <v>7</v>
      </c>
      <c r="N2443" s="59">
        <v>20</v>
      </c>
      <c r="O2443" s="59"/>
      <c r="P2443" s="44">
        <f>VLOOKUP(H2443,'Species List'!A$2:J$202,6,0)</f>
        <v>1.4789999999999999E-2</v>
      </c>
      <c r="Q2443" s="44">
        <f>VLOOKUP(H2443,'Species List'!A$2:J$202,7,0)</f>
        <v>2.98</v>
      </c>
      <c r="R2443" s="44" t="str">
        <f>VLOOKUP(H2443,'Species List'!A$2:J$202,8,0)</f>
        <v>NA</v>
      </c>
      <c r="S2443" s="44" t="str">
        <f>VLOOKUP(H2443,'Species List'!A$2:J$202,9,0)</f>
        <v>NA</v>
      </c>
      <c r="T2443" s="44">
        <f t="shared" si="270"/>
        <v>4.8793315934340233</v>
      </c>
      <c r="U2443" s="87" t="s">
        <v>450</v>
      </c>
      <c r="V2443" s="91">
        <f t="shared" si="271"/>
        <v>97.58663186868047</v>
      </c>
    </row>
    <row r="2444" spans="1:22" ht="16">
      <c r="A2444" s="35">
        <v>2019</v>
      </c>
      <c r="B2444" s="51">
        <v>43541</v>
      </c>
      <c r="C2444" s="38" t="s">
        <v>393</v>
      </c>
      <c r="D2444" s="38" t="s">
        <v>367</v>
      </c>
      <c r="E2444" s="38">
        <v>4</v>
      </c>
      <c r="F2444" s="37">
        <v>0.43333333333333302</v>
      </c>
      <c r="G2444" s="38">
        <v>30</v>
      </c>
      <c r="H2444" s="12" t="s">
        <v>239</v>
      </c>
      <c r="I2444" s="38" t="str">
        <f>VLOOKUP(H2444,'Species List'!A$2:J$202,2,0)</f>
        <v>Brown Chromis</v>
      </c>
      <c r="J2444" s="38" t="str">
        <f>VLOOKUP(H2444,'Species List'!A$2:J$202,3,0)</f>
        <v>Chromis multilineata</v>
      </c>
      <c r="K2444" s="38" t="str">
        <f>VLOOKUP(H2444,'Species List'!A$2:J$202,4,0)</f>
        <v>Pomacentridae</v>
      </c>
      <c r="L2444" s="38" t="str">
        <f>VLOOKUP(H2444,'Species List'!A$2:J$202,5,0)</f>
        <v>Planktivore</v>
      </c>
      <c r="M2444" s="59">
        <v>3</v>
      </c>
      <c r="N2444" s="59">
        <v>150</v>
      </c>
      <c r="O2444" s="59"/>
      <c r="P2444" s="44">
        <f>VLOOKUP(H2444,'Species List'!A$2:J$202,6,0)</f>
        <v>1.4789999999999999E-2</v>
      </c>
      <c r="Q2444" s="44">
        <f>VLOOKUP(H2444,'Species List'!A$2:J$202,7,0)</f>
        <v>2.98</v>
      </c>
      <c r="R2444" s="44" t="str">
        <f>VLOOKUP(H2444,'Species List'!A$2:J$202,8,0)</f>
        <v>NA</v>
      </c>
      <c r="S2444" s="44" t="str">
        <f>VLOOKUP(H2444,'Species List'!A$2:J$202,9,0)</f>
        <v>NA</v>
      </c>
      <c r="T2444" s="44">
        <f t="shared" si="270"/>
        <v>0.39065151514322999</v>
      </c>
      <c r="U2444" s="87" t="s">
        <v>450</v>
      </c>
      <c r="V2444" s="91">
        <f t="shared" si="271"/>
        <v>58.597727271484501</v>
      </c>
    </row>
    <row r="2445" spans="1:22" ht="16">
      <c r="A2445" s="35">
        <v>2019</v>
      </c>
      <c r="B2445" s="51">
        <v>43541</v>
      </c>
      <c r="C2445" s="38" t="s">
        <v>393</v>
      </c>
      <c r="D2445" s="38" t="s">
        <v>367</v>
      </c>
      <c r="E2445" s="38">
        <v>5</v>
      </c>
      <c r="F2445" s="37">
        <v>0.44305555555555554</v>
      </c>
      <c r="G2445" s="38">
        <v>32</v>
      </c>
      <c r="H2445" s="12" t="s">
        <v>256</v>
      </c>
      <c r="I2445" s="38" t="str">
        <f>VLOOKUP(H2445,'Species List'!A$2:J$202,2,0)</f>
        <v>Graysby</v>
      </c>
      <c r="J2445" s="38" t="str">
        <f>VLOOKUP(H2445,'Species List'!A$2:J$202,3,0)</f>
        <v>Cephalopholis cruentata</v>
      </c>
      <c r="K2445" s="38" t="str">
        <f>VLOOKUP(H2445,'Species List'!A$2:J$202,4,0)</f>
        <v>Serranidae</v>
      </c>
      <c r="L2445" s="38" t="str">
        <f>VLOOKUP(H2445,'Species List'!A$2:J$202,5,0)</f>
        <v>Carnivore</v>
      </c>
      <c r="M2445" s="59">
        <v>20</v>
      </c>
      <c r="N2445" s="59">
        <v>1</v>
      </c>
      <c r="O2445" s="59"/>
      <c r="P2445" s="44">
        <f>VLOOKUP(H2445,'Species List'!A$2:J$202,6,0)</f>
        <v>1.1220000000000001E-2</v>
      </c>
      <c r="Q2445" s="44">
        <f>VLOOKUP(H2445,'Species List'!A$2:J$202,7,0)</f>
        <v>3.07</v>
      </c>
      <c r="R2445" s="44" t="str">
        <f>VLOOKUP(H2445,'Species List'!A$2:J$202,8,0)</f>
        <v>NA</v>
      </c>
      <c r="S2445" s="44" t="str">
        <f>VLOOKUP(H2445,'Species List'!A$2:J$202,9,0)</f>
        <v>NA</v>
      </c>
      <c r="T2445" s="44">
        <f t="shared" si="270"/>
        <v>110.70186655152514</v>
      </c>
      <c r="U2445" s="87" t="s">
        <v>450</v>
      </c>
      <c r="V2445" s="91">
        <f t="shared" si="271"/>
        <v>110.70186655152514</v>
      </c>
    </row>
    <row r="2446" spans="1:22" ht="16">
      <c r="A2446" s="35">
        <v>2019</v>
      </c>
      <c r="B2446" s="51">
        <v>43541</v>
      </c>
      <c r="C2446" s="38" t="s">
        <v>393</v>
      </c>
      <c r="D2446" s="38" t="s">
        <v>367</v>
      </c>
      <c r="E2446" s="38">
        <v>5</v>
      </c>
      <c r="F2446" s="37">
        <v>0.44305555555555598</v>
      </c>
      <c r="G2446" s="38">
        <v>32</v>
      </c>
      <c r="H2446" s="12" t="s">
        <v>241</v>
      </c>
      <c r="I2446" s="38" t="str">
        <f>VLOOKUP(H2446,'Species List'!A$2:J$202,2,0)</f>
        <v>Caesar Grunt</v>
      </c>
      <c r="J2446" s="38" t="str">
        <f>VLOOKUP(H2446,'Species List'!A$2:J$202,3,0)</f>
        <v>Haemulon carbonarium</v>
      </c>
      <c r="K2446" s="38" t="str">
        <f>VLOOKUP(H2446,'Species List'!A$2:J$202,4,0)</f>
        <v>Haemulidae</v>
      </c>
      <c r="L2446" s="38" t="str">
        <f>VLOOKUP(H2446,'Species List'!A$2:J$202,5,0)</f>
        <v>Carnivore</v>
      </c>
      <c r="M2446" s="59">
        <v>22</v>
      </c>
      <c r="N2446" s="59">
        <v>1</v>
      </c>
      <c r="O2446" s="59"/>
      <c r="P2446" s="44">
        <f>VLOOKUP(H2446,'Species List'!A$2:J$202,6,0)</f>
        <v>1.738E-2</v>
      </c>
      <c r="Q2446" s="44">
        <f>VLOOKUP(H2446,'Species List'!A$2:J$202,7,0)</f>
        <v>2.98</v>
      </c>
      <c r="R2446" s="44" t="str">
        <f>VLOOKUP(H2446,'Species List'!A$2:J$202,8,0)</f>
        <v>NA</v>
      </c>
      <c r="S2446" s="44" t="str">
        <f>VLOOKUP(H2446,'Species List'!A$2:J$202,9,0)</f>
        <v>NA</v>
      </c>
      <c r="T2446" s="44">
        <f t="shared" si="270"/>
        <v>173.96799610442116</v>
      </c>
      <c r="U2446" s="87" t="s">
        <v>450</v>
      </c>
      <c r="V2446" s="91">
        <f t="shared" si="271"/>
        <v>173.96799610442116</v>
      </c>
    </row>
    <row r="2447" spans="1:22" ht="16">
      <c r="A2447" s="35">
        <v>2019</v>
      </c>
      <c r="B2447" s="51">
        <v>43541</v>
      </c>
      <c r="C2447" s="38" t="s">
        <v>393</v>
      </c>
      <c r="D2447" s="38" t="s">
        <v>367</v>
      </c>
      <c r="E2447" s="38">
        <v>5</v>
      </c>
      <c r="F2447" s="37">
        <v>0.44305555555555598</v>
      </c>
      <c r="G2447" s="38">
        <v>32</v>
      </c>
      <c r="H2447" s="12" t="s">
        <v>246</v>
      </c>
      <c r="I2447" s="38" t="str">
        <f>VLOOKUP(H2447,'Species List'!A$2:J$202,2,0)</f>
        <v>Creole Fish</v>
      </c>
      <c r="J2447" s="38" t="str">
        <f>VLOOKUP(H2447,'Species List'!A$2:J$202,3,0)</f>
        <v>Paranthias furcifer</v>
      </c>
      <c r="K2447" s="38" t="str">
        <f>VLOOKUP(H2447,'Species List'!A$2:J$202,4,0)</f>
        <v>Serranidae</v>
      </c>
      <c r="L2447" s="38" t="str">
        <f>VLOOKUP(H2447,'Species List'!A$2:J$202,5,0)</f>
        <v>Carnivore</v>
      </c>
      <c r="M2447" s="59">
        <v>20</v>
      </c>
      <c r="N2447" s="59">
        <v>1</v>
      </c>
      <c r="O2447" s="59"/>
      <c r="P2447" s="44">
        <f>VLOOKUP(H2447,'Species List'!A$2:J$202,6,0)</f>
        <v>1.35E-2</v>
      </c>
      <c r="Q2447" s="44">
        <f>VLOOKUP(H2447,'Species List'!A$2:J$202,7,0)</f>
        <v>3.0430000000000001</v>
      </c>
      <c r="R2447" s="44" t="str">
        <f>VLOOKUP(H2447,'Species List'!A$2:J$202,8,0)</f>
        <v>NA</v>
      </c>
      <c r="S2447" s="44" t="str">
        <f>VLOOKUP(H2447,'Species List'!A$2:J$202,9,0)</f>
        <v>NA</v>
      </c>
      <c r="T2447" s="44">
        <f t="shared" si="270"/>
        <v>122.8479872322426</v>
      </c>
      <c r="U2447" s="87" t="s">
        <v>450</v>
      </c>
      <c r="V2447" s="91">
        <f t="shared" si="271"/>
        <v>122.8479872322426</v>
      </c>
    </row>
    <row r="2448" spans="1:22" ht="16">
      <c r="A2448" s="35">
        <v>2019</v>
      </c>
      <c r="B2448" s="51">
        <v>43541</v>
      </c>
      <c r="C2448" s="38" t="s">
        <v>393</v>
      </c>
      <c r="D2448" s="38" t="s">
        <v>367</v>
      </c>
      <c r="E2448" s="38">
        <v>5</v>
      </c>
      <c r="F2448" s="37">
        <v>0.44305555555555598</v>
      </c>
      <c r="G2448" s="38">
        <v>32</v>
      </c>
      <c r="H2448" s="12" t="s">
        <v>256</v>
      </c>
      <c r="I2448" s="38" t="str">
        <f>VLOOKUP(H2448,'Species List'!A$2:J$202,2,0)</f>
        <v>Graysby</v>
      </c>
      <c r="J2448" s="38" t="str">
        <f>VLOOKUP(H2448,'Species List'!A$2:J$202,3,0)</f>
        <v>Cephalopholis cruentata</v>
      </c>
      <c r="K2448" s="38" t="str">
        <f>VLOOKUP(H2448,'Species List'!A$2:J$202,4,0)</f>
        <v>Serranidae</v>
      </c>
      <c r="L2448" s="38" t="str">
        <f>VLOOKUP(H2448,'Species List'!A$2:J$202,5,0)</f>
        <v>Carnivore</v>
      </c>
      <c r="M2448" s="59">
        <v>20</v>
      </c>
      <c r="N2448" s="59">
        <v>2</v>
      </c>
      <c r="O2448" s="59"/>
      <c r="P2448" s="44">
        <f>VLOOKUP(H2448,'Species List'!A$2:J$202,6,0)</f>
        <v>1.1220000000000001E-2</v>
      </c>
      <c r="Q2448" s="44">
        <f>VLOOKUP(H2448,'Species List'!A$2:J$202,7,0)</f>
        <v>3.07</v>
      </c>
      <c r="R2448" s="44" t="str">
        <f>VLOOKUP(H2448,'Species List'!A$2:J$202,8,0)</f>
        <v>NA</v>
      </c>
      <c r="S2448" s="44" t="str">
        <f>VLOOKUP(H2448,'Species List'!A$2:J$202,9,0)</f>
        <v>NA</v>
      </c>
      <c r="T2448" s="44">
        <f t="shared" si="270"/>
        <v>110.70186655152514</v>
      </c>
      <c r="U2448" s="87" t="s">
        <v>450</v>
      </c>
      <c r="V2448" s="91">
        <f t="shared" si="271"/>
        <v>221.40373310305029</v>
      </c>
    </row>
    <row r="2449" spans="1:22" ht="16">
      <c r="A2449" s="35">
        <v>2019</v>
      </c>
      <c r="B2449" s="51">
        <v>43541</v>
      </c>
      <c r="C2449" s="38" t="s">
        <v>393</v>
      </c>
      <c r="D2449" s="38" t="s">
        <v>367</v>
      </c>
      <c r="E2449" s="38">
        <v>5</v>
      </c>
      <c r="F2449" s="37">
        <v>0.44305555555555598</v>
      </c>
      <c r="G2449" s="38">
        <v>32</v>
      </c>
      <c r="H2449" s="12" t="s">
        <v>373</v>
      </c>
      <c r="I2449" s="38" t="str">
        <f>VLOOKUP(H2449,'Species List'!A$2:J$202,2,0)</f>
        <v>Goatfish</v>
      </c>
      <c r="J2449" s="38" t="str">
        <f>VLOOKUP(H2449,'Species List'!A$2:J$202,3,0)</f>
        <v>Mulloidichthys martinicus</v>
      </c>
      <c r="K2449" s="38" t="str">
        <f>VLOOKUP(H2449,'Species List'!A$2:J$202,4,0)</f>
        <v>Mullidae</v>
      </c>
      <c r="L2449" s="38" t="str">
        <f>VLOOKUP(H2449,'Species List'!A$2:J$202,5,0)</f>
        <v>Carnivore</v>
      </c>
      <c r="M2449" s="59">
        <v>17</v>
      </c>
      <c r="N2449" s="59">
        <v>2</v>
      </c>
      <c r="O2449" s="59"/>
      <c r="P2449" s="44">
        <f>VLOOKUP(H2449,'Species List'!A$2:J$202,6,0)</f>
        <v>9.7699999999999992E-3</v>
      </c>
      <c r="Q2449" s="44">
        <f>VLOOKUP(H2449,'Species List'!A$2:J$202,7,0)</f>
        <v>3.12</v>
      </c>
      <c r="R2449" s="44" t="str">
        <f>VLOOKUP(H2449,'Species List'!A$2:J$202,8,0)</f>
        <v>NA</v>
      </c>
      <c r="S2449" s="44" t="str">
        <f>VLOOKUP(H2449,'Species List'!A$2:J$202,9,0)</f>
        <v>NA</v>
      </c>
      <c r="T2449" s="44">
        <f t="shared" si="270"/>
        <v>67.436527390317082</v>
      </c>
      <c r="U2449" s="87" t="s">
        <v>450</v>
      </c>
      <c r="V2449" s="91">
        <f t="shared" si="271"/>
        <v>134.87305478063416</v>
      </c>
    </row>
    <row r="2450" spans="1:22" ht="16">
      <c r="A2450" s="35">
        <v>2019</v>
      </c>
      <c r="B2450" s="51">
        <v>43541</v>
      </c>
      <c r="C2450" s="38" t="s">
        <v>393</v>
      </c>
      <c r="D2450" s="38" t="s">
        <v>367</v>
      </c>
      <c r="E2450" s="38">
        <v>5</v>
      </c>
      <c r="F2450" s="37">
        <v>0.44305555555555598</v>
      </c>
      <c r="G2450" s="38">
        <v>32</v>
      </c>
      <c r="H2450" s="12" t="s">
        <v>233</v>
      </c>
      <c r="I2450" s="38" t="str">
        <f>VLOOKUP(H2450,'Species List'!A$2:J$202,2,0)</f>
        <v>Blackbar soldierfish</v>
      </c>
      <c r="J2450" s="38" t="str">
        <f>VLOOKUP(H2450,'Species List'!A$2:J$202,3,0)</f>
        <v xml:space="preserve">Myripristis jacobus </v>
      </c>
      <c r="K2450" s="38" t="str">
        <f>VLOOKUP(H2450,'Species List'!A$2:J$202,4,0)</f>
        <v>Holocentridae</v>
      </c>
      <c r="L2450" s="38" t="str">
        <f>VLOOKUP(H2450,'Species List'!A$2:J$202,5,0)</f>
        <v>Carnivore</v>
      </c>
      <c r="M2450" s="59">
        <v>15</v>
      </c>
      <c r="N2450" s="59">
        <v>1</v>
      </c>
      <c r="O2450" s="59"/>
      <c r="P2450" s="44">
        <f>VLOOKUP(H2450,'Species List'!A$2:J$202,6,0)</f>
        <v>1.2019999999999999E-2</v>
      </c>
      <c r="Q2450" s="44">
        <f>VLOOKUP(H2450,'Species List'!A$2:J$202,7,0)</f>
        <v>3.06</v>
      </c>
      <c r="R2450" s="44" t="str">
        <f>VLOOKUP(H2450,'Species List'!A$2:J$202,8,0)</f>
        <v>NA</v>
      </c>
      <c r="S2450" s="44" t="str">
        <f>VLOOKUP(H2450,'Species List'!A$2:J$202,9,0)</f>
        <v>NA</v>
      </c>
      <c r="T2450" s="44">
        <f t="shared" si="270"/>
        <v>47.724756406775086</v>
      </c>
      <c r="U2450" s="87" t="s">
        <v>450</v>
      </c>
      <c r="V2450" s="91">
        <f t="shared" si="271"/>
        <v>47.724756406775086</v>
      </c>
    </row>
    <row r="2451" spans="1:22" ht="16">
      <c r="A2451" s="35">
        <v>2019</v>
      </c>
      <c r="B2451" s="51">
        <v>43541</v>
      </c>
      <c r="C2451" s="38" t="s">
        <v>393</v>
      </c>
      <c r="D2451" s="38" t="s">
        <v>367</v>
      </c>
      <c r="E2451" s="38">
        <v>5</v>
      </c>
      <c r="F2451" s="37">
        <v>0.44305555555555598</v>
      </c>
      <c r="G2451" s="38">
        <v>32</v>
      </c>
      <c r="H2451" s="12" t="s">
        <v>256</v>
      </c>
      <c r="I2451" s="38" t="str">
        <f>VLOOKUP(H2451,'Species List'!A$2:J$202,2,0)</f>
        <v>Graysby</v>
      </c>
      <c r="J2451" s="38" t="str">
        <f>VLOOKUP(H2451,'Species List'!A$2:J$202,3,0)</f>
        <v>Cephalopholis cruentata</v>
      </c>
      <c r="K2451" s="38" t="str">
        <f>VLOOKUP(H2451,'Species List'!A$2:J$202,4,0)</f>
        <v>Serranidae</v>
      </c>
      <c r="L2451" s="38" t="str">
        <f>VLOOKUP(H2451,'Species List'!A$2:J$202,5,0)</f>
        <v>Carnivore</v>
      </c>
      <c r="M2451" s="59">
        <v>10</v>
      </c>
      <c r="N2451" s="59">
        <v>1</v>
      </c>
      <c r="O2451" s="59"/>
      <c r="P2451" s="44">
        <f>VLOOKUP(H2451,'Species List'!A$2:J$202,6,0)</f>
        <v>1.1220000000000001E-2</v>
      </c>
      <c r="Q2451" s="44">
        <f>VLOOKUP(H2451,'Species List'!A$2:J$202,7,0)</f>
        <v>3.07</v>
      </c>
      <c r="R2451" s="44" t="str">
        <f>VLOOKUP(H2451,'Species List'!A$2:J$202,8,0)</f>
        <v>NA</v>
      </c>
      <c r="S2451" s="44" t="str">
        <f>VLOOKUP(H2451,'Species List'!A$2:J$202,9,0)</f>
        <v>NA</v>
      </c>
      <c r="T2451" s="44">
        <f t="shared" si="270"/>
        <v>13.182350566421523</v>
      </c>
      <c r="U2451" s="87" t="s">
        <v>450</v>
      </c>
      <c r="V2451" s="91">
        <f t="shared" si="271"/>
        <v>13.182350566421523</v>
      </c>
    </row>
    <row r="2452" spans="1:22" ht="16">
      <c r="A2452" s="35">
        <v>2019</v>
      </c>
      <c r="B2452" s="51">
        <v>43541</v>
      </c>
      <c r="C2452" s="38" t="s">
        <v>393</v>
      </c>
      <c r="D2452" s="38" t="s">
        <v>367</v>
      </c>
      <c r="E2452" s="38">
        <v>5</v>
      </c>
      <c r="F2452" s="37">
        <v>0.44305555555555598</v>
      </c>
      <c r="G2452" s="38">
        <v>32</v>
      </c>
      <c r="H2452" s="12" t="s">
        <v>225</v>
      </c>
      <c r="I2452" s="38" t="str">
        <f>VLOOKUP(H2452,'Species List'!A$2:J$202,2,0)</f>
        <v>Bar Jack</v>
      </c>
      <c r="J2452" s="38" t="str">
        <f>VLOOKUP(H2452,'Species List'!A$2:J$202,3,0)</f>
        <v>Caranx ruber</v>
      </c>
      <c r="K2452" s="38" t="str">
        <f>VLOOKUP(H2452,'Species List'!A$2:J$202,4,0)</f>
        <v>Carangidae</v>
      </c>
      <c r="L2452" s="38" t="str">
        <f>VLOOKUP(H2452,'Species List'!A$2:J$202,5,0)</f>
        <v>Carnivore</v>
      </c>
      <c r="M2452" s="59">
        <v>16</v>
      </c>
      <c r="N2452" s="59">
        <v>4</v>
      </c>
      <c r="O2452" s="59"/>
      <c r="P2452" s="44">
        <f>VLOOKUP(H2452,'Species List'!A$2:J$202,6,0)</f>
        <v>1.6979999999999999E-2</v>
      </c>
      <c r="Q2452" s="44">
        <f>VLOOKUP(H2452,'Species List'!A$2:J$202,7,0)</f>
        <v>2.95</v>
      </c>
      <c r="R2452" s="44" t="str">
        <f>VLOOKUP(H2452,'Species List'!A$2:J$202,8,0)</f>
        <v>NA</v>
      </c>
      <c r="S2452" s="44" t="str">
        <f>VLOOKUP(H2452,'Species List'!A$2:J$202,9,0)</f>
        <v>NA</v>
      </c>
      <c r="T2452" s="44">
        <f t="shared" si="270"/>
        <v>60.546861321290557</v>
      </c>
      <c r="U2452" s="87" t="s">
        <v>450</v>
      </c>
      <c r="V2452" s="91">
        <f t="shared" si="271"/>
        <v>242.18744528516223</v>
      </c>
    </row>
    <row r="2453" spans="1:22" ht="16">
      <c r="A2453" s="35">
        <v>2019</v>
      </c>
      <c r="B2453" s="51">
        <v>43541</v>
      </c>
      <c r="C2453" s="38" t="s">
        <v>393</v>
      </c>
      <c r="D2453" s="38" t="s">
        <v>367</v>
      </c>
      <c r="E2453" s="38">
        <v>5</v>
      </c>
      <c r="F2453" s="37">
        <v>0.44305555555555598</v>
      </c>
      <c r="G2453" s="38">
        <v>32</v>
      </c>
      <c r="H2453" s="12" t="s">
        <v>253</v>
      </c>
      <c r="I2453" s="38" t="str">
        <f>VLOOKUP(H2453,'Species List'!A$2:J$202,2,0)</f>
        <v>French Grunt</v>
      </c>
      <c r="J2453" s="38" t="str">
        <f>VLOOKUP(H2453,'Species List'!A$2:J$202,3,0)</f>
        <v>Haemulon flavolineatum</v>
      </c>
      <c r="K2453" s="38" t="str">
        <f>VLOOKUP(H2453,'Species List'!A$2:J$202,4,0)</f>
        <v>Haemulidae</v>
      </c>
      <c r="L2453" s="38" t="str">
        <f>VLOOKUP(H2453,'Species List'!A$2:J$202,5,0)</f>
        <v>Carnivore</v>
      </c>
      <c r="M2453" s="59">
        <v>12</v>
      </c>
      <c r="N2453" s="59">
        <v>1</v>
      </c>
      <c r="O2453" s="59"/>
      <c r="P2453" s="44">
        <f>VLOOKUP(H2453,'Species List'!A$2:J$202,6,0)</f>
        <v>1.349E-2</v>
      </c>
      <c r="Q2453" s="44">
        <f>VLOOKUP(H2453,'Species List'!A$2:J$202,7,0)</f>
        <v>3</v>
      </c>
      <c r="R2453" s="44" t="str">
        <f>VLOOKUP(H2453,'Species List'!A$2:J$202,8,0)</f>
        <v>NA</v>
      </c>
      <c r="S2453" s="44" t="str">
        <f>VLOOKUP(H2453,'Species List'!A$2:J$202,9,0)</f>
        <v>NA</v>
      </c>
      <c r="T2453" s="44">
        <f t="shared" si="270"/>
        <v>23.31072</v>
      </c>
      <c r="U2453" s="87" t="s">
        <v>450</v>
      </c>
      <c r="V2453" s="91">
        <f t="shared" si="271"/>
        <v>23.31072</v>
      </c>
    </row>
    <row r="2454" spans="1:22" ht="16">
      <c r="A2454" s="35">
        <v>2019</v>
      </c>
      <c r="B2454" s="51">
        <v>43541</v>
      </c>
      <c r="C2454" s="38" t="s">
        <v>393</v>
      </c>
      <c r="D2454" s="38" t="s">
        <v>367</v>
      </c>
      <c r="E2454" s="38">
        <v>5</v>
      </c>
      <c r="F2454" s="37">
        <v>0.44305555555555598</v>
      </c>
      <c r="G2454" s="38">
        <v>32</v>
      </c>
      <c r="H2454" s="12" t="s">
        <v>310</v>
      </c>
      <c r="I2454" s="38" t="str">
        <f>VLOOKUP(H2454,'Species List'!A$2:J$202,2,0)</f>
        <v>Yellowhead Wrasse</v>
      </c>
      <c r="J2454" s="38" t="str">
        <f>VLOOKUP(H2454,'Species List'!A$2:J$202,3,0)</f>
        <v>Halichoeres garnoti</v>
      </c>
      <c r="K2454" s="38" t="str">
        <f>VLOOKUP(H2454,'Species List'!A$2:J$202,4,0)</f>
        <v>Labridae</v>
      </c>
      <c r="L2454" s="38" t="str">
        <f>VLOOKUP(H2454,'Species List'!A$2:J$202,5,0)</f>
        <v>Carnivore</v>
      </c>
      <c r="M2454" s="59">
        <v>16</v>
      </c>
      <c r="N2454" s="59">
        <v>1</v>
      </c>
      <c r="O2454" s="59"/>
      <c r="P2454" s="44">
        <f>VLOOKUP(H2454,'Species List'!A$2:J$202,6,0)</f>
        <v>0.01</v>
      </c>
      <c r="Q2454" s="44">
        <f>VLOOKUP(H2454,'Species List'!A$2:J$202,7,0)</f>
        <v>3.13</v>
      </c>
      <c r="R2454" s="44" t="str">
        <f>VLOOKUP(H2454,'Species List'!A$2:J$202,8,0)</f>
        <v>NA</v>
      </c>
      <c r="S2454" s="44" t="str">
        <f>VLOOKUP(H2454,'Species List'!A$2:J$202,9,0)</f>
        <v>NA</v>
      </c>
      <c r="T2454" s="44">
        <f t="shared" si="270"/>
        <v>58.734806958728235</v>
      </c>
      <c r="U2454" s="87" t="s">
        <v>450</v>
      </c>
      <c r="V2454" s="91">
        <f t="shared" si="271"/>
        <v>58.734806958728235</v>
      </c>
    </row>
    <row r="2455" spans="1:22" ht="16">
      <c r="A2455" s="35">
        <v>2019</v>
      </c>
      <c r="B2455" s="51">
        <v>43541</v>
      </c>
      <c r="C2455" s="38" t="s">
        <v>393</v>
      </c>
      <c r="D2455" s="38" t="s">
        <v>367</v>
      </c>
      <c r="E2455" s="38">
        <v>5</v>
      </c>
      <c r="F2455" s="37">
        <v>0.44305555555555598</v>
      </c>
      <c r="G2455" s="38">
        <v>32</v>
      </c>
      <c r="H2455" s="12" t="s">
        <v>246</v>
      </c>
      <c r="I2455" s="38" t="str">
        <f>VLOOKUP(H2455,'Species List'!A$2:J$202,2,0)</f>
        <v>Creole Fish</v>
      </c>
      <c r="J2455" s="38" t="str">
        <f>VLOOKUP(H2455,'Species List'!A$2:J$202,3,0)</f>
        <v>Paranthias furcifer</v>
      </c>
      <c r="K2455" s="38" t="str">
        <f>VLOOKUP(H2455,'Species List'!A$2:J$202,4,0)</f>
        <v>Serranidae</v>
      </c>
      <c r="L2455" s="38" t="str">
        <f>VLOOKUP(H2455,'Species List'!A$2:J$202,5,0)</f>
        <v>Carnivore</v>
      </c>
      <c r="M2455" s="59">
        <v>18</v>
      </c>
      <c r="N2455" s="59">
        <v>2</v>
      </c>
      <c r="O2455" s="59"/>
      <c r="P2455" s="44">
        <f>VLOOKUP(H2455,'Species List'!A$2:J$202,6,0)</f>
        <v>1.35E-2</v>
      </c>
      <c r="Q2455" s="44">
        <f>VLOOKUP(H2455,'Species List'!A$2:J$202,7,0)</f>
        <v>3.0430000000000001</v>
      </c>
      <c r="R2455" s="44" t="str">
        <f>VLOOKUP(H2455,'Species List'!A$2:J$202,8,0)</f>
        <v>NA</v>
      </c>
      <c r="S2455" s="44" t="str">
        <f>VLOOKUP(H2455,'Species List'!A$2:J$202,9,0)</f>
        <v>NA</v>
      </c>
      <c r="T2455" s="44">
        <f t="shared" si="270"/>
        <v>89.151365916048732</v>
      </c>
      <c r="U2455" s="87" t="s">
        <v>450</v>
      </c>
      <c r="V2455" s="91">
        <f t="shared" si="271"/>
        <v>178.30273183209746</v>
      </c>
    </row>
    <row r="2456" spans="1:22" ht="16">
      <c r="A2456" s="35">
        <v>2019</v>
      </c>
      <c r="B2456" s="51">
        <v>43541</v>
      </c>
      <c r="C2456" s="38" t="s">
        <v>393</v>
      </c>
      <c r="D2456" s="38" t="s">
        <v>367</v>
      </c>
      <c r="E2456" s="38">
        <v>5</v>
      </c>
      <c r="F2456" s="37">
        <v>0.44305555555555598</v>
      </c>
      <c r="G2456" s="38">
        <v>32</v>
      </c>
      <c r="H2456" s="12" t="s">
        <v>246</v>
      </c>
      <c r="I2456" s="38" t="str">
        <f>VLOOKUP(H2456,'Species List'!A$2:J$202,2,0)</f>
        <v>Creole Fish</v>
      </c>
      <c r="J2456" s="38" t="str">
        <f>VLOOKUP(H2456,'Species List'!A$2:J$202,3,0)</f>
        <v>Paranthias furcifer</v>
      </c>
      <c r="K2456" s="38" t="str">
        <f>VLOOKUP(H2456,'Species List'!A$2:J$202,4,0)</f>
        <v>Serranidae</v>
      </c>
      <c r="L2456" s="38" t="str">
        <f>VLOOKUP(H2456,'Species List'!A$2:J$202,5,0)</f>
        <v>Carnivore</v>
      </c>
      <c r="M2456" s="59">
        <v>22</v>
      </c>
      <c r="N2456" s="59">
        <v>1</v>
      </c>
      <c r="O2456" s="59"/>
      <c r="P2456" s="44">
        <f>VLOOKUP(H2456,'Species List'!A$2:J$202,6,0)</f>
        <v>1.35E-2</v>
      </c>
      <c r="Q2456" s="44">
        <f>VLOOKUP(H2456,'Species List'!A$2:J$202,7,0)</f>
        <v>3.0430000000000001</v>
      </c>
      <c r="R2456" s="44" t="str">
        <f>VLOOKUP(H2456,'Species List'!A$2:J$202,8,0)</f>
        <v>NA</v>
      </c>
      <c r="S2456" s="44" t="str">
        <f>VLOOKUP(H2456,'Species List'!A$2:J$202,9,0)</f>
        <v>NA</v>
      </c>
      <c r="T2456" s="44">
        <f t="shared" si="270"/>
        <v>164.18216802951781</v>
      </c>
      <c r="U2456" s="87" t="s">
        <v>450</v>
      </c>
      <c r="V2456" s="91">
        <f t="shared" si="271"/>
        <v>164.18216802951781</v>
      </c>
    </row>
    <row r="2457" spans="1:22" ht="16">
      <c r="A2457" s="35">
        <v>2019</v>
      </c>
      <c r="B2457" s="51">
        <v>43541</v>
      </c>
      <c r="C2457" s="38" t="s">
        <v>393</v>
      </c>
      <c r="D2457" s="38" t="s">
        <v>367</v>
      </c>
      <c r="E2457" s="38">
        <v>5</v>
      </c>
      <c r="F2457" s="37">
        <v>0.44305555555555598</v>
      </c>
      <c r="G2457" s="38">
        <v>32</v>
      </c>
      <c r="H2457" s="12" t="s">
        <v>295</v>
      </c>
      <c r="I2457" s="38" t="str">
        <f>VLOOKUP(H2457,'Species List'!A$2:J$202,2,0)</f>
        <v>Spanish Hogfish</v>
      </c>
      <c r="J2457" s="38" t="str">
        <f>VLOOKUP(H2457,'Species List'!A$2:J$202,3,0)</f>
        <v>Bodianus rufus</v>
      </c>
      <c r="K2457" s="38" t="str">
        <f>VLOOKUP(H2457,'Species List'!A$2:J$202,4,0)</f>
        <v>Labridae</v>
      </c>
      <c r="L2457" s="38" t="str">
        <f>VLOOKUP(H2457,'Species List'!A$2:J$202,5,0)</f>
        <v>Carnivore</v>
      </c>
      <c r="M2457" s="59">
        <v>8</v>
      </c>
      <c r="N2457" s="59">
        <v>1</v>
      </c>
      <c r="O2457" s="59"/>
      <c r="P2457" s="44">
        <f>VLOOKUP(H2457,'Species List'!A$2:J$202,6,0)</f>
        <v>1.44E-2</v>
      </c>
      <c r="Q2457" s="44">
        <f>VLOOKUP(H2457,'Species List'!A$2:J$202,7,0)</f>
        <v>3.0531999999999999</v>
      </c>
      <c r="R2457" s="44" t="str">
        <f>VLOOKUP(H2457,'Species List'!A$2:J$202,8,0)</f>
        <v>NA</v>
      </c>
      <c r="S2457" s="44" t="str">
        <f>VLOOKUP(H2457,'Species List'!A$2:J$202,9,0)</f>
        <v>NA</v>
      </c>
      <c r="T2457" s="44">
        <f t="shared" si="270"/>
        <v>8.2352509986131501</v>
      </c>
      <c r="U2457" s="87" t="s">
        <v>450</v>
      </c>
      <c r="V2457" s="91">
        <f t="shared" si="271"/>
        <v>8.2352509986131501</v>
      </c>
    </row>
    <row r="2458" spans="1:22" ht="16">
      <c r="A2458" s="35">
        <v>2019</v>
      </c>
      <c r="B2458" s="51">
        <v>43541</v>
      </c>
      <c r="C2458" s="38" t="s">
        <v>393</v>
      </c>
      <c r="D2458" s="38" t="s">
        <v>367</v>
      </c>
      <c r="E2458" s="38">
        <v>5</v>
      </c>
      <c r="F2458" s="37">
        <v>0.44305555555555598</v>
      </c>
      <c r="G2458" s="38">
        <v>32</v>
      </c>
      <c r="H2458" s="12" t="s">
        <v>238</v>
      </c>
      <c r="I2458" s="38" t="str">
        <f>VLOOKUP(H2458,'Species List'!A$2:J$202,2,0)</f>
        <v>Bluehead Wrasse</v>
      </c>
      <c r="J2458" s="38" t="str">
        <f>VLOOKUP(H2458,'Species List'!A$2:J$202,3,0)</f>
        <v>Thalassoma bifasciatum</v>
      </c>
      <c r="K2458" s="38" t="str">
        <f>VLOOKUP(H2458,'Species List'!A$2:J$202,4,0)</f>
        <v>Labridae</v>
      </c>
      <c r="L2458" s="38" t="str">
        <f>VLOOKUP(H2458,'Species List'!A$2:J$202,5,0)</f>
        <v>Carnivore</v>
      </c>
      <c r="M2458" s="59">
        <v>15</v>
      </c>
      <c r="N2458" s="59">
        <v>3</v>
      </c>
      <c r="O2458" s="59"/>
      <c r="P2458" s="44">
        <f>VLOOKUP(H2458,'Species List'!A$2:J$202,6,0)</f>
        <v>8.9099999999999995E-3</v>
      </c>
      <c r="Q2458" s="44">
        <f>VLOOKUP(H2458,'Species List'!A$2:J$202,7,0)</f>
        <v>3.01</v>
      </c>
      <c r="R2458" s="44" t="str">
        <f>VLOOKUP(H2458,'Species List'!A$2:J$202,8,0)</f>
        <v>NA</v>
      </c>
      <c r="S2458" s="44" t="str">
        <f>VLOOKUP(H2458,'Species List'!A$2:J$202,9,0)</f>
        <v>NA</v>
      </c>
      <c r="T2458" s="44">
        <f t="shared" si="270"/>
        <v>30.896721186929568</v>
      </c>
      <c r="U2458" s="87" t="s">
        <v>450</v>
      </c>
      <c r="V2458" s="91">
        <f t="shared" si="271"/>
        <v>92.690163560788704</v>
      </c>
    </row>
    <row r="2459" spans="1:22" ht="16">
      <c r="A2459" s="35">
        <v>2019</v>
      </c>
      <c r="B2459" s="51">
        <v>43541</v>
      </c>
      <c r="C2459" s="38" t="s">
        <v>393</v>
      </c>
      <c r="D2459" s="38" t="s">
        <v>367</v>
      </c>
      <c r="E2459" s="38">
        <v>5</v>
      </c>
      <c r="F2459" s="37">
        <v>0.44305555555555598</v>
      </c>
      <c r="G2459" s="38">
        <v>32</v>
      </c>
      <c r="H2459" s="12" t="s">
        <v>238</v>
      </c>
      <c r="I2459" s="38" t="str">
        <f>VLOOKUP(H2459,'Species List'!A$2:J$202,2,0)</f>
        <v>Bluehead Wrasse</v>
      </c>
      <c r="J2459" s="38" t="str">
        <f>VLOOKUP(H2459,'Species List'!A$2:J$202,3,0)</f>
        <v>Thalassoma bifasciatum</v>
      </c>
      <c r="K2459" s="38" t="str">
        <f>VLOOKUP(H2459,'Species List'!A$2:J$202,4,0)</f>
        <v>Labridae</v>
      </c>
      <c r="L2459" s="38" t="str">
        <f>VLOOKUP(H2459,'Species List'!A$2:J$202,5,0)</f>
        <v>Carnivore</v>
      </c>
      <c r="M2459" s="59">
        <v>20</v>
      </c>
      <c r="N2459" s="59">
        <v>6</v>
      </c>
      <c r="O2459" s="59"/>
      <c r="P2459" s="44">
        <f>VLOOKUP(H2459,'Species List'!A$2:J$202,6,0)</f>
        <v>8.9099999999999995E-3</v>
      </c>
      <c r="Q2459" s="44">
        <f>VLOOKUP(H2459,'Species List'!A$2:J$202,7,0)</f>
        <v>3.01</v>
      </c>
      <c r="R2459" s="44" t="str">
        <f>VLOOKUP(H2459,'Species List'!A$2:J$202,8,0)</f>
        <v>NA</v>
      </c>
      <c r="S2459" s="44" t="str">
        <f>VLOOKUP(H2459,'Species List'!A$2:J$202,9,0)</f>
        <v>NA</v>
      </c>
      <c r="T2459" s="44">
        <f t="shared" si="270"/>
        <v>73.447664567914018</v>
      </c>
      <c r="U2459" s="87" t="s">
        <v>450</v>
      </c>
      <c r="V2459" s="91">
        <f t="shared" si="271"/>
        <v>440.68598740748411</v>
      </c>
    </row>
    <row r="2460" spans="1:22" ht="16">
      <c r="A2460" s="35">
        <v>2019</v>
      </c>
      <c r="B2460" s="51">
        <v>43541</v>
      </c>
      <c r="C2460" s="38" t="s">
        <v>393</v>
      </c>
      <c r="D2460" s="38" t="s">
        <v>367</v>
      </c>
      <c r="E2460" s="38">
        <v>5</v>
      </c>
      <c r="F2460" s="37">
        <v>0.44305555555555554</v>
      </c>
      <c r="G2460" s="38">
        <v>32</v>
      </c>
      <c r="H2460" s="12" t="s">
        <v>302</v>
      </c>
      <c r="I2460" s="38" t="str">
        <f>VLOOKUP(H2460,'Species List'!A$2:J$202,2,0)</f>
        <v>Stoplight Parrotfish</v>
      </c>
      <c r="J2460" s="38" t="str">
        <f>VLOOKUP(H2460,'Species List'!A$2:J$202,3,0)</f>
        <v>Sparisoma viride</v>
      </c>
      <c r="K2460" s="38" t="str">
        <f>VLOOKUP(H2460,'Species List'!A$2:J$202,4,0)</f>
        <v>Scaridae</v>
      </c>
      <c r="L2460" s="38" t="str">
        <f>VLOOKUP(H2460,'Species List'!A$2:J$202,5,0)</f>
        <v>Herbivore</v>
      </c>
      <c r="M2460" s="59">
        <v>31</v>
      </c>
      <c r="N2460" s="59">
        <v>1</v>
      </c>
      <c r="O2460" s="59" t="s">
        <v>369</v>
      </c>
      <c r="P2460" s="44">
        <f>VLOOKUP(H2460,'Species List'!A$2:J$202,6,0)</f>
        <v>1.38E-2</v>
      </c>
      <c r="Q2460" s="44">
        <f>VLOOKUP(H2460,'Species List'!A$2:J$202,7,0)</f>
        <v>3.04</v>
      </c>
      <c r="R2460" s="44">
        <f>VLOOKUP(H2460,'Species List'!A$2:J$202,8,0)</f>
        <v>-4.4317000000000002</v>
      </c>
      <c r="S2460" s="44">
        <f>VLOOKUP(H2460,'Species List'!A$2:J$202,9,0)</f>
        <v>2.9051</v>
      </c>
      <c r="T2460" s="44">
        <f t="shared" si="270"/>
        <v>471.64869339924962</v>
      </c>
      <c r="U2460" s="88">
        <f t="shared" ref="U2460:U2468" si="272">10^(R2460+(S2460*LOG(M2460*10)))</f>
        <v>639.66834096149489</v>
      </c>
      <c r="V2460" s="91">
        <f t="shared" ref="V2460:V2468" si="273">N2460*U2460</f>
        <v>639.66834096149489</v>
      </c>
    </row>
    <row r="2461" spans="1:22" ht="16">
      <c r="A2461" s="35">
        <v>2019</v>
      </c>
      <c r="B2461" s="51">
        <v>43541</v>
      </c>
      <c r="C2461" s="38" t="s">
        <v>393</v>
      </c>
      <c r="D2461" s="38" t="s">
        <v>367</v>
      </c>
      <c r="E2461" s="38">
        <v>5</v>
      </c>
      <c r="F2461" s="37">
        <v>0.44305555555555598</v>
      </c>
      <c r="G2461" s="38">
        <v>32</v>
      </c>
      <c r="H2461" s="12" t="s">
        <v>274</v>
      </c>
      <c r="I2461" s="38" t="str">
        <f>VLOOKUP(H2461,'Species List'!A$2:J$202,2,0)</f>
        <v>Princess Parrotfish</v>
      </c>
      <c r="J2461" s="38" t="str">
        <f>VLOOKUP(H2461,'Species List'!A$2:J$202,3,0)</f>
        <v>Scarus taeniopterus</v>
      </c>
      <c r="K2461" s="38" t="str">
        <f>VLOOKUP(H2461,'Species List'!A$2:J$202,4,0)</f>
        <v>Scaridae</v>
      </c>
      <c r="L2461" s="38" t="str">
        <f>VLOOKUP(H2461,'Species List'!A$2:J$202,5,0)</f>
        <v>Herbivore</v>
      </c>
      <c r="M2461" s="59">
        <v>23</v>
      </c>
      <c r="N2461" s="59">
        <v>1</v>
      </c>
      <c r="O2461" s="59" t="s">
        <v>369</v>
      </c>
      <c r="P2461" s="44">
        <f>VLOOKUP(H2461,'Species List'!A$2:J$202,6,0)</f>
        <v>3.3500000000000002E-2</v>
      </c>
      <c r="Q2461" s="44">
        <f>VLOOKUP(H2461,'Species List'!A$2:J$202,7,0)</f>
        <v>2.7086000000000001</v>
      </c>
      <c r="R2461" s="44">
        <f>VLOOKUP(H2461,'Species List'!A$2:J$202,8,0)</f>
        <v>-3.2256999999999998</v>
      </c>
      <c r="S2461" s="44">
        <f>VLOOKUP(H2461,'Species List'!A$2:J$202,9,0)</f>
        <v>2.3852000000000002</v>
      </c>
      <c r="T2461" s="44">
        <f t="shared" si="270"/>
        <v>163.46351132632066</v>
      </c>
      <c r="U2461" s="88">
        <f t="shared" si="272"/>
        <v>255.56020890468707</v>
      </c>
      <c r="V2461" s="91">
        <f t="shared" si="273"/>
        <v>255.56020890468707</v>
      </c>
    </row>
    <row r="2462" spans="1:22" ht="16">
      <c r="A2462" s="35">
        <v>2019</v>
      </c>
      <c r="B2462" s="51">
        <v>43541</v>
      </c>
      <c r="C2462" s="38" t="s">
        <v>393</v>
      </c>
      <c r="D2462" s="38" t="s">
        <v>367</v>
      </c>
      <c r="E2462" s="38">
        <v>5</v>
      </c>
      <c r="F2462" s="37">
        <v>0.44305555555555598</v>
      </c>
      <c r="G2462" s="38">
        <v>32</v>
      </c>
      <c r="H2462" s="12" t="s">
        <v>271</v>
      </c>
      <c r="I2462" s="38" t="str">
        <f>VLOOKUP(H2462,'Species List'!A$2:J$202,2,0)</f>
        <v>Ocean Surgeonfish</v>
      </c>
      <c r="J2462" s="38" t="str">
        <f>VLOOKUP(H2462,'Species List'!A$2:J$202,3,0)</f>
        <v>Acanthurus bahianus</v>
      </c>
      <c r="K2462" s="38" t="str">
        <f>VLOOKUP(H2462,'Species List'!A$2:J$202,4,0)</f>
        <v>Acanthuridae</v>
      </c>
      <c r="L2462" s="38" t="str">
        <f>VLOOKUP(H2462,'Species List'!A$2:J$202,5,0)</f>
        <v>Herbivore</v>
      </c>
      <c r="M2462" s="59">
        <v>16</v>
      </c>
      <c r="N2462" s="59">
        <v>1</v>
      </c>
      <c r="O2462" s="59"/>
      <c r="P2462" s="44">
        <f>VLOOKUP(H2462,'Species List'!A$2:J$202,6,0)</f>
        <v>1.8620000000000001E-2</v>
      </c>
      <c r="Q2462" s="44">
        <f>VLOOKUP(H2462,'Species List'!A$2:J$202,7,0)</f>
        <v>2.91</v>
      </c>
      <c r="R2462" s="44">
        <f>VLOOKUP(H2462,'Species List'!A$2:J$202,8,0)</f>
        <v>-4.6005000000000003</v>
      </c>
      <c r="S2462" s="44">
        <f>VLOOKUP(H2462,'Species List'!A$2:J$202,9,0)</f>
        <v>2.9752000000000001</v>
      </c>
      <c r="T2462" s="44">
        <f t="shared" si="270"/>
        <v>59.424950162548789</v>
      </c>
      <c r="U2462" s="88">
        <f t="shared" si="272"/>
        <v>90.614515438104903</v>
      </c>
      <c r="V2462" s="91">
        <f t="shared" si="273"/>
        <v>90.614515438104903</v>
      </c>
    </row>
    <row r="2463" spans="1:22" ht="16">
      <c r="A2463" s="35">
        <v>2019</v>
      </c>
      <c r="B2463" s="51">
        <v>43541</v>
      </c>
      <c r="C2463" s="38" t="s">
        <v>393</v>
      </c>
      <c r="D2463" s="38" t="s">
        <v>367</v>
      </c>
      <c r="E2463" s="38">
        <v>5</v>
      </c>
      <c r="F2463" s="37">
        <v>0.44305555555555598</v>
      </c>
      <c r="G2463" s="38">
        <v>32</v>
      </c>
      <c r="H2463" s="12" t="s">
        <v>274</v>
      </c>
      <c r="I2463" s="38" t="str">
        <f>VLOOKUP(H2463,'Species List'!A$2:J$202,2,0)</f>
        <v>Princess Parrotfish</v>
      </c>
      <c r="J2463" s="38" t="str">
        <f>VLOOKUP(H2463,'Species List'!A$2:J$202,3,0)</f>
        <v>Scarus taeniopterus</v>
      </c>
      <c r="K2463" s="38" t="str">
        <f>VLOOKUP(H2463,'Species List'!A$2:J$202,4,0)</f>
        <v>Scaridae</v>
      </c>
      <c r="L2463" s="38" t="str">
        <f>VLOOKUP(H2463,'Species List'!A$2:J$202,5,0)</f>
        <v>Herbivore</v>
      </c>
      <c r="M2463" s="59">
        <v>18</v>
      </c>
      <c r="N2463" s="59">
        <v>2</v>
      </c>
      <c r="O2463" s="59" t="s">
        <v>368</v>
      </c>
      <c r="P2463" s="44">
        <f>VLOOKUP(H2463,'Species List'!A$2:J$202,6,0)</f>
        <v>3.3500000000000002E-2</v>
      </c>
      <c r="Q2463" s="44">
        <f>VLOOKUP(H2463,'Species List'!A$2:J$202,7,0)</f>
        <v>2.7086000000000001</v>
      </c>
      <c r="R2463" s="44">
        <f>VLOOKUP(H2463,'Species List'!A$2:J$202,8,0)</f>
        <v>-3.2256999999999998</v>
      </c>
      <c r="S2463" s="44">
        <f>VLOOKUP(H2463,'Species List'!A$2:J$202,9,0)</f>
        <v>2.3852000000000002</v>
      </c>
      <c r="T2463" s="44">
        <f t="shared" si="270"/>
        <v>84.154222975924739</v>
      </c>
      <c r="U2463" s="88">
        <f t="shared" si="272"/>
        <v>142.42163893869329</v>
      </c>
      <c r="V2463" s="91">
        <f t="shared" si="273"/>
        <v>284.84327787738658</v>
      </c>
    </row>
    <row r="2464" spans="1:22" ht="16">
      <c r="A2464" s="35">
        <v>2019</v>
      </c>
      <c r="B2464" s="51">
        <v>43541</v>
      </c>
      <c r="C2464" s="38" t="s">
        <v>393</v>
      </c>
      <c r="D2464" s="38" t="s">
        <v>367</v>
      </c>
      <c r="E2464" s="38">
        <v>5</v>
      </c>
      <c r="F2464" s="37">
        <v>0.44305555555555598</v>
      </c>
      <c r="G2464" s="38">
        <v>32</v>
      </c>
      <c r="H2464" s="12" t="s">
        <v>274</v>
      </c>
      <c r="I2464" s="38" t="str">
        <f>VLOOKUP(H2464,'Species List'!A$2:J$202,2,0)</f>
        <v>Princess Parrotfish</v>
      </c>
      <c r="J2464" s="38" t="str">
        <f>VLOOKUP(H2464,'Species List'!A$2:J$202,3,0)</f>
        <v>Scarus taeniopterus</v>
      </c>
      <c r="K2464" s="38" t="str">
        <f>VLOOKUP(H2464,'Species List'!A$2:J$202,4,0)</f>
        <v>Scaridae</v>
      </c>
      <c r="L2464" s="38" t="str">
        <f>VLOOKUP(H2464,'Species List'!A$2:J$202,5,0)</f>
        <v>Herbivore</v>
      </c>
      <c r="M2464" s="59">
        <v>14</v>
      </c>
      <c r="N2464" s="59">
        <v>1</v>
      </c>
      <c r="O2464" s="59" t="s">
        <v>368</v>
      </c>
      <c r="P2464" s="44">
        <f>VLOOKUP(H2464,'Species List'!A$2:J$202,6,0)</f>
        <v>3.3500000000000002E-2</v>
      </c>
      <c r="Q2464" s="44">
        <f>VLOOKUP(H2464,'Species List'!A$2:J$202,7,0)</f>
        <v>2.7086000000000001</v>
      </c>
      <c r="R2464" s="44">
        <f>VLOOKUP(H2464,'Species List'!A$2:J$202,8,0)</f>
        <v>-3.2256999999999998</v>
      </c>
      <c r="S2464" s="44">
        <f>VLOOKUP(H2464,'Species List'!A$2:J$202,9,0)</f>
        <v>2.3852000000000002</v>
      </c>
      <c r="T2464" s="44">
        <f t="shared" si="270"/>
        <v>42.603688875365265</v>
      </c>
      <c r="U2464" s="88">
        <f t="shared" si="272"/>
        <v>78.206813423753971</v>
      </c>
      <c r="V2464" s="91">
        <f t="shared" si="273"/>
        <v>78.206813423753971</v>
      </c>
    </row>
    <row r="2465" spans="1:22" ht="16">
      <c r="A2465" s="35">
        <v>2019</v>
      </c>
      <c r="B2465" s="51">
        <v>43541</v>
      </c>
      <c r="C2465" s="38" t="s">
        <v>393</v>
      </c>
      <c r="D2465" s="38" t="s">
        <v>367</v>
      </c>
      <c r="E2465" s="38">
        <v>5</v>
      </c>
      <c r="F2465" s="37">
        <v>0.44305555555555598</v>
      </c>
      <c r="G2465" s="38">
        <v>32</v>
      </c>
      <c r="H2465" s="12" t="s">
        <v>302</v>
      </c>
      <c r="I2465" s="38" t="str">
        <f>VLOOKUP(H2465,'Species List'!A$2:J$202,2,0)</f>
        <v>Stoplight Parrotfish</v>
      </c>
      <c r="J2465" s="38" t="str">
        <f>VLOOKUP(H2465,'Species List'!A$2:J$202,3,0)</f>
        <v>Sparisoma viride</v>
      </c>
      <c r="K2465" s="38" t="str">
        <f>VLOOKUP(H2465,'Species List'!A$2:J$202,4,0)</f>
        <v>Scaridae</v>
      </c>
      <c r="L2465" s="38" t="str">
        <f>VLOOKUP(H2465,'Species List'!A$2:J$202,5,0)</f>
        <v>Herbivore</v>
      </c>
      <c r="M2465" s="59">
        <v>16</v>
      </c>
      <c r="N2465" s="59">
        <v>1</v>
      </c>
      <c r="O2465" s="59" t="s">
        <v>368</v>
      </c>
      <c r="P2465" s="44">
        <f>VLOOKUP(H2465,'Species List'!A$2:J$202,6,0)</f>
        <v>1.38E-2</v>
      </c>
      <c r="Q2465" s="44">
        <f>VLOOKUP(H2465,'Species List'!A$2:J$202,7,0)</f>
        <v>3.04</v>
      </c>
      <c r="R2465" s="44">
        <f>VLOOKUP(H2465,'Species List'!A$2:J$202,8,0)</f>
        <v>-4.4317000000000002</v>
      </c>
      <c r="S2465" s="44">
        <f>VLOOKUP(H2465,'Species List'!A$2:J$202,9,0)</f>
        <v>2.9051</v>
      </c>
      <c r="T2465" s="44">
        <f t="shared" si="270"/>
        <v>63.154432022104622</v>
      </c>
      <c r="U2465" s="88">
        <f t="shared" si="272"/>
        <v>93.645941776792625</v>
      </c>
      <c r="V2465" s="91">
        <f t="shared" si="273"/>
        <v>93.645941776792625</v>
      </c>
    </row>
    <row r="2466" spans="1:22" ht="16">
      <c r="A2466" s="35">
        <v>2019</v>
      </c>
      <c r="B2466" s="51">
        <v>43541</v>
      </c>
      <c r="C2466" s="38" t="s">
        <v>393</v>
      </c>
      <c r="D2466" s="38" t="s">
        <v>367</v>
      </c>
      <c r="E2466" s="38">
        <v>5</v>
      </c>
      <c r="F2466" s="37">
        <v>0.44305555555555598</v>
      </c>
      <c r="G2466" s="38">
        <v>32</v>
      </c>
      <c r="H2466" s="12" t="s">
        <v>237</v>
      </c>
      <c r="I2466" s="38" t="str">
        <f>VLOOKUP(H2466,'Species List'!A$2:J$202,2,0)</f>
        <v>Blue Tang</v>
      </c>
      <c r="J2466" s="38" t="str">
        <f>VLOOKUP(H2466,'Species List'!A$2:J$202,3,0)</f>
        <v>Acanthurus coeruleus</v>
      </c>
      <c r="K2466" s="38" t="str">
        <f>VLOOKUP(H2466,'Species List'!A$2:J$202,4,0)</f>
        <v>Acanthuridae</v>
      </c>
      <c r="L2466" s="38" t="str">
        <f>VLOOKUP(H2466,'Species List'!A$2:J$202,5,0)</f>
        <v>Herbivore</v>
      </c>
      <c r="M2466" s="59">
        <v>4</v>
      </c>
      <c r="N2466" s="59">
        <v>1</v>
      </c>
      <c r="O2466" s="59"/>
      <c r="P2466" s="44">
        <f>VLOOKUP(H2466,'Species List'!A$2:J$202,6,0)</f>
        <v>2.512E-2</v>
      </c>
      <c r="Q2466" s="44">
        <f>VLOOKUP(H2466,'Species List'!A$2:J$202,7,0)</f>
        <v>2.96</v>
      </c>
      <c r="R2466" s="44">
        <f>VLOOKUP(H2466,'Species List'!A$2:J$202,8,0)</f>
        <v>-2.8241999999999998</v>
      </c>
      <c r="S2466" s="44">
        <f>VLOOKUP(H2466,'Species List'!A$2:J$202,9,0)</f>
        <v>2.2637999999999998</v>
      </c>
      <c r="T2466" s="44">
        <f t="shared" si="270"/>
        <v>1.5209579574878063</v>
      </c>
      <c r="U2466" s="88">
        <f t="shared" si="272"/>
        <v>6.3466333333896152</v>
      </c>
      <c r="V2466" s="91">
        <f t="shared" si="273"/>
        <v>6.3466333333896152</v>
      </c>
    </row>
    <row r="2467" spans="1:22" ht="16">
      <c r="A2467" s="35">
        <v>2019</v>
      </c>
      <c r="B2467" s="51">
        <v>43541</v>
      </c>
      <c r="C2467" s="38" t="s">
        <v>393</v>
      </c>
      <c r="D2467" s="38" t="s">
        <v>367</v>
      </c>
      <c r="E2467" s="38">
        <v>5</v>
      </c>
      <c r="F2467" s="37">
        <v>0.44305555555555598</v>
      </c>
      <c r="G2467" s="38">
        <v>32</v>
      </c>
      <c r="H2467" s="12" t="s">
        <v>274</v>
      </c>
      <c r="I2467" s="38" t="str">
        <f>VLOOKUP(H2467,'Species List'!A$2:J$202,2,0)</f>
        <v>Princess Parrotfish</v>
      </c>
      <c r="J2467" s="38" t="str">
        <f>VLOOKUP(H2467,'Species List'!A$2:J$202,3,0)</f>
        <v>Scarus taeniopterus</v>
      </c>
      <c r="K2467" s="38" t="str">
        <f>VLOOKUP(H2467,'Species List'!A$2:J$202,4,0)</f>
        <v>Scaridae</v>
      </c>
      <c r="L2467" s="38" t="str">
        <f>VLOOKUP(H2467,'Species List'!A$2:J$202,5,0)</f>
        <v>Herbivore</v>
      </c>
      <c r="M2467" s="59">
        <v>21</v>
      </c>
      <c r="N2467" s="59">
        <v>1</v>
      </c>
      <c r="O2467" s="59" t="s">
        <v>368</v>
      </c>
      <c r="P2467" s="44">
        <f>VLOOKUP(H2467,'Species List'!A$2:J$202,6,0)</f>
        <v>3.3500000000000002E-2</v>
      </c>
      <c r="Q2467" s="44">
        <f>VLOOKUP(H2467,'Species List'!A$2:J$202,7,0)</f>
        <v>2.7086000000000001</v>
      </c>
      <c r="R2467" s="44">
        <f>VLOOKUP(H2467,'Species List'!A$2:J$202,8,0)</f>
        <v>-3.2256999999999998</v>
      </c>
      <c r="S2467" s="44">
        <f>VLOOKUP(H2467,'Species List'!A$2:J$202,9,0)</f>
        <v>2.3852000000000002</v>
      </c>
      <c r="T2467" s="44">
        <f t="shared" si="270"/>
        <v>127.76384956386568</v>
      </c>
      <c r="U2467" s="88">
        <f t="shared" si="272"/>
        <v>205.71097462173614</v>
      </c>
      <c r="V2467" s="91">
        <f t="shared" si="273"/>
        <v>205.71097462173614</v>
      </c>
    </row>
    <row r="2468" spans="1:22" ht="16">
      <c r="A2468" s="35">
        <v>2019</v>
      </c>
      <c r="B2468" s="51">
        <v>43541</v>
      </c>
      <c r="C2468" s="38" t="s">
        <v>393</v>
      </c>
      <c r="D2468" s="38" t="s">
        <v>367</v>
      </c>
      <c r="E2468" s="38">
        <v>5</v>
      </c>
      <c r="F2468" s="37">
        <v>0.44305555555555598</v>
      </c>
      <c r="G2468" s="38">
        <v>32</v>
      </c>
      <c r="H2468" s="12" t="s">
        <v>274</v>
      </c>
      <c r="I2468" s="38" t="str">
        <f>VLOOKUP(H2468,'Species List'!A$2:J$202,2,0)</f>
        <v>Princess Parrotfish</v>
      </c>
      <c r="J2468" s="38" t="str">
        <f>VLOOKUP(H2468,'Species List'!A$2:J$202,3,0)</f>
        <v>Scarus taeniopterus</v>
      </c>
      <c r="K2468" s="38" t="str">
        <f>VLOOKUP(H2468,'Species List'!A$2:J$202,4,0)</f>
        <v>Scaridae</v>
      </c>
      <c r="L2468" s="38" t="str">
        <f>VLOOKUP(H2468,'Species List'!A$2:J$202,5,0)</f>
        <v>Herbivore</v>
      </c>
      <c r="M2468" s="59">
        <v>15</v>
      </c>
      <c r="N2468" s="59">
        <v>1</v>
      </c>
      <c r="O2468" s="59" t="s">
        <v>368</v>
      </c>
      <c r="P2468" s="44">
        <f>VLOOKUP(H2468,'Species List'!A$2:J$202,6,0)</f>
        <v>3.3500000000000002E-2</v>
      </c>
      <c r="Q2468" s="44">
        <f>VLOOKUP(H2468,'Species List'!A$2:J$202,7,0)</f>
        <v>2.7086000000000001</v>
      </c>
      <c r="R2468" s="44">
        <f>VLOOKUP(H2468,'Species List'!A$2:J$202,8,0)</f>
        <v>-3.2256999999999998</v>
      </c>
      <c r="S2468" s="44">
        <f>VLOOKUP(H2468,'Species List'!A$2:J$202,9,0)</f>
        <v>2.3852000000000002</v>
      </c>
      <c r="T2468" s="44">
        <f t="shared" si="270"/>
        <v>51.357702984233178</v>
      </c>
      <c r="U2468" s="88">
        <f t="shared" si="272"/>
        <v>92.19616810425471</v>
      </c>
      <c r="V2468" s="91">
        <f t="shared" si="273"/>
        <v>92.19616810425471</v>
      </c>
    </row>
    <row r="2469" spans="1:22" ht="16">
      <c r="A2469" s="35">
        <v>2019</v>
      </c>
      <c r="B2469" s="51">
        <v>43541</v>
      </c>
      <c r="C2469" s="38" t="s">
        <v>393</v>
      </c>
      <c r="D2469" s="38" t="s">
        <v>367</v>
      </c>
      <c r="E2469" s="38">
        <v>5</v>
      </c>
      <c r="F2469" s="37">
        <v>0.44305555555555598</v>
      </c>
      <c r="G2469" s="38">
        <v>32</v>
      </c>
      <c r="H2469" s="12" t="s">
        <v>282</v>
      </c>
      <c r="I2469" s="38" t="str">
        <f>VLOOKUP(H2469,'Species List'!A$2:J$202,2,0)</f>
        <v>Rock Beauty</v>
      </c>
      <c r="J2469" s="38" t="str">
        <f>VLOOKUP(H2469,'Species List'!A$2:J$202,3,0)</f>
        <v>Holacanthus tricolour</v>
      </c>
      <c r="K2469" s="38" t="str">
        <f>VLOOKUP(H2469,'Species List'!A$2:J$202,4,0)</f>
        <v>Pomacanthidae</v>
      </c>
      <c r="L2469" s="38" t="str">
        <f>VLOOKUP(H2469,'Species List'!A$2:J$202,5,0)</f>
        <v>Omnivore</v>
      </c>
      <c r="M2469" s="59">
        <v>21</v>
      </c>
      <c r="N2469" s="59">
        <v>1</v>
      </c>
      <c r="O2469" s="59"/>
      <c r="P2469" s="44">
        <f>VLOOKUP(H2469,'Species List'!A$2:J$202,6,0)</f>
        <v>3.388E-2</v>
      </c>
      <c r="Q2469" s="44">
        <f>VLOOKUP(H2469,'Species List'!A$2:J$202,7,0)</f>
        <v>2.91</v>
      </c>
      <c r="R2469" s="44" t="str">
        <f>VLOOKUP(H2469,'Species List'!A$2:J$202,8,0)</f>
        <v>NA</v>
      </c>
      <c r="S2469" s="44" t="str">
        <f>VLOOKUP(H2469,'Species List'!A$2:J$202,9,0)</f>
        <v>NA</v>
      </c>
      <c r="T2469" s="44">
        <f t="shared" si="270"/>
        <v>238.56215505591462</v>
      </c>
      <c r="U2469" s="87" t="s">
        <v>450</v>
      </c>
      <c r="V2469" s="91">
        <f t="shared" ref="V2469:V2489" si="274">N2469*T2469</f>
        <v>238.56215505591462</v>
      </c>
    </row>
    <row r="2470" spans="1:22" ht="16">
      <c r="A2470" s="35">
        <v>2019</v>
      </c>
      <c r="B2470" s="51">
        <v>43541</v>
      </c>
      <c r="C2470" s="38" t="s">
        <v>393</v>
      </c>
      <c r="D2470" s="38" t="s">
        <v>367</v>
      </c>
      <c r="E2470" s="38">
        <v>5</v>
      </c>
      <c r="F2470" s="37">
        <v>0.44305555555555598</v>
      </c>
      <c r="G2470" s="38">
        <v>32</v>
      </c>
      <c r="H2470" s="12" t="s">
        <v>239</v>
      </c>
      <c r="I2470" s="38" t="str">
        <f>VLOOKUP(H2470,'Species List'!A$2:J$202,2,0)</f>
        <v>Brown Chromis</v>
      </c>
      <c r="J2470" s="38" t="str">
        <f>VLOOKUP(H2470,'Species List'!A$2:J$202,3,0)</f>
        <v>Chromis multilineata</v>
      </c>
      <c r="K2470" s="38" t="str">
        <f>VLOOKUP(H2470,'Species List'!A$2:J$202,4,0)</f>
        <v>Pomacentridae</v>
      </c>
      <c r="L2470" s="38" t="str">
        <f>VLOOKUP(H2470,'Species List'!A$2:J$202,5,0)</f>
        <v>Planktivore</v>
      </c>
      <c r="M2470" s="59">
        <v>3</v>
      </c>
      <c r="N2470" s="59">
        <v>30</v>
      </c>
      <c r="O2470" s="59"/>
      <c r="P2470" s="44">
        <f>VLOOKUP(H2470,'Species List'!A$2:J$202,6,0)</f>
        <v>1.4789999999999999E-2</v>
      </c>
      <c r="Q2470" s="44">
        <f>VLOOKUP(H2470,'Species List'!A$2:J$202,7,0)</f>
        <v>2.98</v>
      </c>
      <c r="R2470" s="44" t="str">
        <f>VLOOKUP(H2470,'Species List'!A$2:J$202,8,0)</f>
        <v>NA</v>
      </c>
      <c r="S2470" s="44" t="str">
        <f>VLOOKUP(H2470,'Species List'!A$2:J$202,9,0)</f>
        <v>NA</v>
      </c>
      <c r="T2470" s="44">
        <f t="shared" si="270"/>
        <v>0.39065151514322999</v>
      </c>
      <c r="U2470" s="87" t="s">
        <v>450</v>
      </c>
      <c r="V2470" s="91">
        <f t="shared" si="274"/>
        <v>11.719545454296899</v>
      </c>
    </row>
    <row r="2471" spans="1:22" ht="16">
      <c r="A2471" s="35">
        <v>2019</v>
      </c>
      <c r="B2471" s="36">
        <v>43727</v>
      </c>
      <c r="C2471" s="12" t="s">
        <v>393</v>
      </c>
      <c r="D2471" s="12" t="s">
        <v>440</v>
      </c>
      <c r="E2471" s="12">
        <v>6</v>
      </c>
      <c r="F2471" s="37">
        <v>0.6694444444444444</v>
      </c>
      <c r="G2471" s="12">
        <v>30</v>
      </c>
      <c r="H2471" s="12" t="s">
        <v>233</v>
      </c>
      <c r="I2471" s="12" t="str">
        <f>VLOOKUP(H2471,'[1]Species List'!A$2:I$202,2,0)</f>
        <v>Blackbar soldierfish</v>
      </c>
      <c r="J2471" s="38" t="str">
        <f>VLOOKUP(H2471,'Species List'!A$2:J$202,3,0)</f>
        <v xml:space="preserve">Myripristis jacobus </v>
      </c>
      <c r="K2471" s="12" t="str">
        <f>VLOOKUP(H2471,'[1]Species List'!A$2:I$202,4,0)</f>
        <v>Holocentridae</v>
      </c>
      <c r="L2471" s="38" t="str">
        <f>VLOOKUP(H2471,'Species List'!A$2:J$202,5,0)</f>
        <v>Carnivore</v>
      </c>
      <c r="M2471" s="64">
        <v>15</v>
      </c>
      <c r="N2471" s="60">
        <v>2</v>
      </c>
      <c r="O2471" s="60"/>
      <c r="P2471" s="44">
        <f>VLOOKUP(H2471,'Species List'!A$2:J$202,6,0)</f>
        <v>1.2019999999999999E-2</v>
      </c>
      <c r="Q2471" s="44">
        <f>VLOOKUP(H2471,'Species List'!A$2:J$202,7,0)</f>
        <v>3.06</v>
      </c>
      <c r="R2471" s="44" t="str">
        <f>VLOOKUP(H2471,'Species List'!A$2:J$202,8,0)</f>
        <v>NA</v>
      </c>
      <c r="S2471" s="44" t="str">
        <f>VLOOKUP(H2471,'Species List'!A$2:J$202,9,0)</f>
        <v>NA</v>
      </c>
      <c r="T2471" s="44">
        <f t="shared" si="270"/>
        <v>47.724756406775086</v>
      </c>
      <c r="U2471" s="87" t="s">
        <v>450</v>
      </c>
      <c r="V2471" s="91">
        <f t="shared" si="274"/>
        <v>95.449512813550172</v>
      </c>
    </row>
    <row r="2472" spans="1:22" ht="16">
      <c r="A2472" s="35">
        <v>2019</v>
      </c>
      <c r="B2472" s="36">
        <v>43727</v>
      </c>
      <c r="C2472" s="12" t="s">
        <v>393</v>
      </c>
      <c r="D2472" s="12" t="s">
        <v>440</v>
      </c>
      <c r="E2472" s="12">
        <v>6</v>
      </c>
      <c r="F2472" s="37">
        <v>0.66944444444444395</v>
      </c>
      <c r="G2472" s="12">
        <v>30</v>
      </c>
      <c r="H2472" s="12" t="s">
        <v>268</v>
      </c>
      <c r="I2472" s="12" t="str">
        <f>VLOOKUP(H2472,'[1]Species List'!A$2:I$202,2,0)</f>
        <v>Mahogany Snapper</v>
      </c>
      <c r="J2472" s="38" t="str">
        <f>VLOOKUP(H2472,'Species List'!A$2:J$202,3,0)</f>
        <v>Lutjanus mahogoni</v>
      </c>
      <c r="K2472" s="12" t="str">
        <f>VLOOKUP(H2472,'[1]Species List'!A$2:I$202,4,0)</f>
        <v>Lutjanidae</v>
      </c>
      <c r="L2472" s="38" t="str">
        <f>VLOOKUP(H2472,'Species List'!A$2:J$202,5,0)</f>
        <v>Carnivore</v>
      </c>
      <c r="M2472" s="64">
        <v>20</v>
      </c>
      <c r="N2472" s="60">
        <v>2</v>
      </c>
      <c r="O2472" s="60"/>
      <c r="P2472" s="44">
        <f>VLOOKUP(H2472,'Species List'!A$2:J$202,6,0)</f>
        <v>1.6979999999999999E-2</v>
      </c>
      <c r="Q2472" s="44">
        <f>VLOOKUP(H2472,'Species List'!A$2:J$202,7,0)</f>
        <v>2.96</v>
      </c>
      <c r="R2472" s="44" t="str">
        <f>VLOOKUP(H2472,'Species List'!A$2:J$202,8,0)</f>
        <v>NA</v>
      </c>
      <c r="S2472" s="44" t="str">
        <f>VLOOKUP(H2472,'Species List'!A$2:J$202,9,0)</f>
        <v>NA</v>
      </c>
      <c r="T2472" s="44">
        <f t="shared" si="270"/>
        <v>120.49984078227033</v>
      </c>
      <c r="U2472" s="87" t="s">
        <v>450</v>
      </c>
      <c r="V2472" s="91">
        <f t="shared" si="274"/>
        <v>240.99968156454065</v>
      </c>
    </row>
    <row r="2473" spans="1:22" ht="16">
      <c r="A2473" s="35">
        <v>2019</v>
      </c>
      <c r="B2473" s="36">
        <v>43727</v>
      </c>
      <c r="C2473" s="12" t="s">
        <v>393</v>
      </c>
      <c r="D2473" s="12" t="s">
        <v>440</v>
      </c>
      <c r="E2473" s="12">
        <v>6</v>
      </c>
      <c r="F2473" s="37">
        <v>0.66944444444444395</v>
      </c>
      <c r="G2473" s="12">
        <v>30</v>
      </c>
      <c r="H2473" s="12" t="s">
        <v>301</v>
      </c>
      <c r="I2473" s="12" t="str">
        <f>VLOOKUP(H2473,'[1]Species List'!A$2:I$202,2,0)</f>
        <v>Squirrel Fish</v>
      </c>
      <c r="J2473" s="38" t="str">
        <f>VLOOKUP(H2473,'Species List'!A$2:J$202,3,0)</f>
        <v>Holocentrus adsensionis</v>
      </c>
      <c r="K2473" s="12" t="str">
        <f>VLOOKUP(H2473,'[1]Species List'!A$2:I$202,4,0)</f>
        <v>Holocentridae</v>
      </c>
      <c r="L2473" s="38" t="str">
        <f>VLOOKUP(H2473,'Species List'!A$2:J$202,5,0)</f>
        <v>Carnivore</v>
      </c>
      <c r="M2473" s="64">
        <v>20</v>
      </c>
      <c r="N2473" s="60">
        <v>1</v>
      </c>
      <c r="O2473" s="60"/>
      <c r="P2473" s="44">
        <f>VLOOKUP(H2473,'Species List'!A$2:J$202,6,0)</f>
        <v>1.585E-2</v>
      </c>
      <c r="Q2473" s="44">
        <f>VLOOKUP(H2473,'Species List'!A$2:J$202,7,0)</f>
        <v>2.97</v>
      </c>
      <c r="R2473" s="44" t="str">
        <f>VLOOKUP(H2473,'Species List'!A$2:J$202,8,0)</f>
        <v>NA</v>
      </c>
      <c r="S2473" s="44" t="str">
        <f>VLOOKUP(H2473,'Species List'!A$2:J$202,9,0)</f>
        <v>NA</v>
      </c>
      <c r="T2473" s="44">
        <f t="shared" si="270"/>
        <v>115.90131239537816</v>
      </c>
      <c r="U2473" s="87" t="s">
        <v>450</v>
      </c>
      <c r="V2473" s="91">
        <f t="shared" si="274"/>
        <v>115.90131239537816</v>
      </c>
    </row>
    <row r="2474" spans="1:22" ht="16">
      <c r="A2474" s="35">
        <v>2019</v>
      </c>
      <c r="B2474" s="36">
        <v>43727</v>
      </c>
      <c r="C2474" s="12" t="s">
        <v>393</v>
      </c>
      <c r="D2474" s="12" t="s">
        <v>440</v>
      </c>
      <c r="E2474" s="12">
        <v>6</v>
      </c>
      <c r="F2474" s="37">
        <v>0.66944444444444395</v>
      </c>
      <c r="G2474" s="12">
        <v>30</v>
      </c>
      <c r="H2474" s="12" t="s">
        <v>233</v>
      </c>
      <c r="I2474" s="12" t="str">
        <f>VLOOKUP(H2474,'[1]Species List'!A$2:I$202,2,0)</f>
        <v>Blackbar soldierfish</v>
      </c>
      <c r="J2474" s="38" t="str">
        <f>VLOOKUP(H2474,'Species List'!A$2:J$202,3,0)</f>
        <v xml:space="preserve">Myripristis jacobus </v>
      </c>
      <c r="K2474" s="12" t="str">
        <f>VLOOKUP(H2474,'[1]Species List'!A$2:I$202,4,0)</f>
        <v>Holocentridae</v>
      </c>
      <c r="L2474" s="38" t="str">
        <f>VLOOKUP(H2474,'Species List'!A$2:J$202,5,0)</f>
        <v>Carnivore</v>
      </c>
      <c r="M2474" s="64">
        <v>17</v>
      </c>
      <c r="N2474" s="60">
        <v>3</v>
      </c>
      <c r="O2474" s="60"/>
      <c r="P2474" s="44">
        <f>VLOOKUP(H2474,'Species List'!A$2:J$202,6,0)</f>
        <v>1.2019999999999999E-2</v>
      </c>
      <c r="Q2474" s="44">
        <f>VLOOKUP(H2474,'Species List'!A$2:J$202,7,0)</f>
        <v>3.06</v>
      </c>
      <c r="R2474" s="44" t="str">
        <f>VLOOKUP(H2474,'Species List'!A$2:J$202,8,0)</f>
        <v>NA</v>
      </c>
      <c r="S2474" s="44" t="str">
        <f>VLOOKUP(H2474,'Species List'!A$2:J$202,9,0)</f>
        <v>NA</v>
      </c>
      <c r="T2474" s="44">
        <f t="shared" si="270"/>
        <v>69.99679693541637</v>
      </c>
      <c r="U2474" s="87" t="s">
        <v>450</v>
      </c>
      <c r="V2474" s="91">
        <f t="shared" si="274"/>
        <v>209.99039080624911</v>
      </c>
    </row>
    <row r="2475" spans="1:22" ht="16">
      <c r="A2475" s="35">
        <v>2019</v>
      </c>
      <c r="B2475" s="36">
        <v>43727</v>
      </c>
      <c r="C2475" s="12" t="s">
        <v>393</v>
      </c>
      <c r="D2475" s="12" t="s">
        <v>440</v>
      </c>
      <c r="E2475" s="12">
        <v>6</v>
      </c>
      <c r="F2475" s="37">
        <v>0.66944444444444395</v>
      </c>
      <c r="G2475" s="12">
        <v>30</v>
      </c>
      <c r="H2475" s="12" t="s">
        <v>373</v>
      </c>
      <c r="I2475" s="12" t="str">
        <f>VLOOKUP(H2475,'[1]Species List'!A$2:I$202,2,0)</f>
        <v>Goatfish</v>
      </c>
      <c r="J2475" s="38" t="str">
        <f>VLOOKUP(H2475,'Species List'!A$2:J$202,3,0)</f>
        <v>Mulloidichthys martinicus</v>
      </c>
      <c r="K2475" s="12" t="str">
        <f>VLOOKUP(H2475,'[1]Species List'!A$2:I$202,4,0)</f>
        <v>Mullidae</v>
      </c>
      <c r="L2475" s="38" t="str">
        <f>VLOOKUP(H2475,'Species List'!A$2:J$202,5,0)</f>
        <v>Carnivore</v>
      </c>
      <c r="M2475" s="64">
        <v>16</v>
      </c>
      <c r="N2475" s="60">
        <v>1</v>
      </c>
      <c r="O2475" s="60"/>
      <c r="P2475" s="44">
        <f>VLOOKUP(H2475,'Species List'!A$2:J$202,6,0)</f>
        <v>9.7699999999999992E-3</v>
      </c>
      <c r="Q2475" s="44">
        <f>VLOOKUP(H2475,'Species List'!A$2:J$202,7,0)</f>
        <v>3.12</v>
      </c>
      <c r="R2475" s="44" t="str">
        <f>VLOOKUP(H2475,'Species List'!A$2:J$202,8,0)</f>
        <v>NA</v>
      </c>
      <c r="S2475" s="44" t="str">
        <f>VLOOKUP(H2475,'Species List'!A$2:J$202,9,0)</f>
        <v>NA</v>
      </c>
      <c r="T2475" s="44">
        <f t="shared" si="270"/>
        <v>55.814740460517193</v>
      </c>
      <c r="U2475" s="87" t="s">
        <v>450</v>
      </c>
      <c r="V2475" s="91">
        <f t="shared" si="274"/>
        <v>55.814740460517193</v>
      </c>
    </row>
    <row r="2476" spans="1:22" ht="16">
      <c r="A2476" s="35">
        <v>2019</v>
      </c>
      <c r="B2476" s="36">
        <v>43727</v>
      </c>
      <c r="C2476" s="12" t="s">
        <v>393</v>
      </c>
      <c r="D2476" s="12" t="s">
        <v>440</v>
      </c>
      <c r="E2476" s="12">
        <v>6</v>
      </c>
      <c r="F2476" s="37">
        <v>0.66944444444444395</v>
      </c>
      <c r="G2476" s="12">
        <v>30</v>
      </c>
      <c r="H2476" s="12" t="s">
        <v>256</v>
      </c>
      <c r="I2476" s="12" t="str">
        <f>VLOOKUP(H2476,'[1]Species List'!A$2:I$202,2,0)</f>
        <v>Graysby</v>
      </c>
      <c r="J2476" s="38" t="str">
        <f>VLOOKUP(H2476,'Species List'!A$2:J$202,3,0)</f>
        <v>Cephalopholis cruentata</v>
      </c>
      <c r="K2476" s="12" t="str">
        <f>VLOOKUP(H2476,'[1]Species List'!A$2:I$202,4,0)</f>
        <v>Serranidae</v>
      </c>
      <c r="L2476" s="38" t="str">
        <f>VLOOKUP(H2476,'Species List'!A$2:J$202,5,0)</f>
        <v>Carnivore</v>
      </c>
      <c r="M2476" s="64">
        <v>13</v>
      </c>
      <c r="N2476" s="60">
        <v>1</v>
      </c>
      <c r="O2476" s="60"/>
      <c r="P2476" s="44">
        <f>VLOOKUP(H2476,'Species List'!A$2:J$202,6,0)</f>
        <v>1.1220000000000001E-2</v>
      </c>
      <c r="Q2476" s="44">
        <f>VLOOKUP(H2476,'Species List'!A$2:J$202,7,0)</f>
        <v>3.07</v>
      </c>
      <c r="R2476" s="44" t="str">
        <f>VLOOKUP(H2476,'Species List'!A$2:J$202,8,0)</f>
        <v>NA</v>
      </c>
      <c r="S2476" s="44" t="str">
        <f>VLOOKUP(H2476,'Species List'!A$2:J$202,9,0)</f>
        <v>NA</v>
      </c>
      <c r="T2476" s="44">
        <f t="shared" si="270"/>
        <v>29.498433154231666</v>
      </c>
      <c r="U2476" s="87" t="s">
        <v>450</v>
      </c>
      <c r="V2476" s="91">
        <f t="shared" si="274"/>
        <v>29.498433154231666</v>
      </c>
    </row>
    <row r="2477" spans="1:22" ht="16">
      <c r="A2477" s="35">
        <v>2019</v>
      </c>
      <c r="B2477" s="36">
        <v>43727</v>
      </c>
      <c r="C2477" s="12" t="s">
        <v>393</v>
      </c>
      <c r="D2477" s="12" t="s">
        <v>440</v>
      </c>
      <c r="E2477" s="12">
        <v>6</v>
      </c>
      <c r="F2477" s="37">
        <v>0.66944444444444395</v>
      </c>
      <c r="G2477" s="12">
        <v>30</v>
      </c>
      <c r="H2477" s="12" t="s">
        <v>233</v>
      </c>
      <c r="I2477" s="12" t="str">
        <f>VLOOKUP(H2477,'[1]Species List'!A$2:I$202,2,0)</f>
        <v>Blackbar soldierfish</v>
      </c>
      <c r="J2477" s="38" t="str">
        <f>VLOOKUP(H2477,'Species List'!A$2:J$202,3,0)</f>
        <v xml:space="preserve">Myripristis jacobus </v>
      </c>
      <c r="K2477" s="12" t="str">
        <f>VLOOKUP(H2477,'[1]Species List'!A$2:I$202,4,0)</f>
        <v>Holocentridae</v>
      </c>
      <c r="L2477" s="38" t="str">
        <f>VLOOKUP(H2477,'Species List'!A$2:J$202,5,0)</f>
        <v>Carnivore</v>
      </c>
      <c r="M2477" s="64">
        <v>20</v>
      </c>
      <c r="N2477" s="60">
        <v>1</v>
      </c>
      <c r="O2477" s="60"/>
      <c r="P2477" s="44">
        <f>VLOOKUP(H2477,'Species List'!A$2:J$202,6,0)</f>
        <v>1.2019999999999999E-2</v>
      </c>
      <c r="Q2477" s="44">
        <f>VLOOKUP(H2477,'Species List'!A$2:J$202,7,0)</f>
        <v>3.06</v>
      </c>
      <c r="R2477" s="44" t="str">
        <f>VLOOKUP(H2477,'Species List'!A$2:J$202,8,0)</f>
        <v>NA</v>
      </c>
      <c r="S2477" s="44" t="str">
        <f>VLOOKUP(H2477,'Species List'!A$2:J$202,9,0)</f>
        <v>NA</v>
      </c>
      <c r="T2477" s="44">
        <f t="shared" si="270"/>
        <v>115.09494623941403</v>
      </c>
      <c r="U2477" s="87" t="s">
        <v>450</v>
      </c>
      <c r="V2477" s="91">
        <f t="shared" si="274"/>
        <v>115.09494623941403</v>
      </c>
    </row>
    <row r="2478" spans="1:22" ht="16">
      <c r="A2478" s="35">
        <v>2019</v>
      </c>
      <c r="B2478" s="36">
        <v>43727</v>
      </c>
      <c r="C2478" s="12" t="s">
        <v>393</v>
      </c>
      <c r="D2478" s="12" t="s">
        <v>440</v>
      </c>
      <c r="E2478" s="12">
        <v>6</v>
      </c>
      <c r="F2478" s="37">
        <v>0.66944444444444395</v>
      </c>
      <c r="G2478" s="12">
        <v>30</v>
      </c>
      <c r="H2478" s="12" t="s">
        <v>252</v>
      </c>
      <c r="I2478" s="12" t="str">
        <f>VLOOKUP(H2478,'[1]Species List'!A$2:I$202,2,0)</f>
        <v>French Angelfish</v>
      </c>
      <c r="J2478" s="38" t="str">
        <f>VLOOKUP(H2478,'Species List'!A$2:J$202,3,0)</f>
        <v>Pomacanthus paru</v>
      </c>
      <c r="K2478" s="12" t="str">
        <f>VLOOKUP(H2478,'[1]Species List'!A$2:I$202,4,0)</f>
        <v>Pomacanthidae</v>
      </c>
      <c r="L2478" s="38" t="str">
        <f>VLOOKUP(H2478,'Species List'!A$2:J$202,5,0)</f>
        <v>Carnivore</v>
      </c>
      <c r="M2478" s="64">
        <v>33</v>
      </c>
      <c r="N2478" s="60">
        <v>1</v>
      </c>
      <c r="O2478" s="60"/>
      <c r="P2478" s="44">
        <f>VLOOKUP(H2478,'Species List'!A$2:J$202,6,0)</f>
        <v>3.09E-2</v>
      </c>
      <c r="Q2478" s="44">
        <f>VLOOKUP(H2478,'Species List'!A$2:J$202,7,0)</f>
        <v>2.95</v>
      </c>
      <c r="R2478" s="44" t="str">
        <f>VLOOKUP(H2478,'Species List'!A$2:J$202,8,0)</f>
        <v>NA</v>
      </c>
      <c r="S2478" s="44" t="str">
        <f>VLOOKUP(H2478,'Species List'!A$2:J$202,9,0)</f>
        <v>NA</v>
      </c>
      <c r="T2478" s="44">
        <f t="shared" si="270"/>
        <v>932.34061182127118</v>
      </c>
      <c r="U2478" s="87" t="s">
        <v>450</v>
      </c>
      <c r="V2478" s="91">
        <f t="shared" si="274"/>
        <v>932.34061182127118</v>
      </c>
    </row>
    <row r="2479" spans="1:22" ht="16">
      <c r="A2479" s="35">
        <v>2019</v>
      </c>
      <c r="B2479" s="36">
        <v>43727</v>
      </c>
      <c r="C2479" s="12" t="s">
        <v>393</v>
      </c>
      <c r="D2479" s="12" t="s">
        <v>440</v>
      </c>
      <c r="E2479" s="12">
        <v>6</v>
      </c>
      <c r="F2479" s="37">
        <v>0.66944444444444395</v>
      </c>
      <c r="G2479" s="12">
        <v>30</v>
      </c>
      <c r="H2479" s="12" t="s">
        <v>225</v>
      </c>
      <c r="I2479" s="12" t="str">
        <f>VLOOKUP(H2479,'[1]Species List'!A$2:I$202,2,0)</f>
        <v>Bar Jack</v>
      </c>
      <c r="J2479" s="38" t="str">
        <f>VLOOKUP(H2479,'Species List'!A$2:J$202,3,0)</f>
        <v>Caranx ruber</v>
      </c>
      <c r="K2479" s="12" t="str">
        <f>VLOOKUP(H2479,'[1]Species List'!A$2:I$202,4,0)</f>
        <v>Carangidae</v>
      </c>
      <c r="L2479" s="38" t="str">
        <f>VLOOKUP(H2479,'Species List'!A$2:J$202,5,0)</f>
        <v>Carnivore</v>
      </c>
      <c r="M2479" s="64">
        <v>23</v>
      </c>
      <c r="N2479" s="60">
        <v>1</v>
      </c>
      <c r="O2479" s="60"/>
      <c r="P2479" s="44">
        <f>VLOOKUP(H2479,'Species List'!A$2:J$202,6,0)</f>
        <v>1.6979999999999999E-2</v>
      </c>
      <c r="Q2479" s="44">
        <f>VLOOKUP(H2479,'Species List'!A$2:J$202,7,0)</f>
        <v>2.95</v>
      </c>
      <c r="R2479" s="44" t="str">
        <f>VLOOKUP(H2479,'Species List'!A$2:J$202,8,0)</f>
        <v>NA</v>
      </c>
      <c r="S2479" s="44" t="str">
        <f>VLOOKUP(H2479,'Species List'!A$2:J$202,9,0)</f>
        <v>NA</v>
      </c>
      <c r="T2479" s="44">
        <f t="shared" si="270"/>
        <v>176.61793476816885</v>
      </c>
      <c r="U2479" s="87" t="s">
        <v>450</v>
      </c>
      <c r="V2479" s="91">
        <f t="shared" si="274"/>
        <v>176.61793476816885</v>
      </c>
    </row>
    <row r="2480" spans="1:22" ht="16">
      <c r="A2480" s="35">
        <v>2019</v>
      </c>
      <c r="B2480" s="36">
        <v>43727</v>
      </c>
      <c r="C2480" s="12" t="s">
        <v>393</v>
      </c>
      <c r="D2480" s="12" t="s">
        <v>440</v>
      </c>
      <c r="E2480" s="12">
        <v>6</v>
      </c>
      <c r="F2480" s="37">
        <v>0.66944444444444395</v>
      </c>
      <c r="G2480" s="12">
        <v>30</v>
      </c>
      <c r="H2480" s="12" t="s">
        <v>310</v>
      </c>
      <c r="I2480" s="12" t="str">
        <f>VLOOKUP(H2480,'[1]Species List'!A$2:I$202,2,0)</f>
        <v>Yellowhead Wrasse</v>
      </c>
      <c r="J2480" s="38" t="str">
        <f>VLOOKUP(H2480,'Species List'!A$2:J$202,3,0)</f>
        <v>Halichoeres garnoti</v>
      </c>
      <c r="K2480" s="12" t="str">
        <f>VLOOKUP(H2480,'[1]Species List'!A$2:I$202,4,0)</f>
        <v>Labridae</v>
      </c>
      <c r="L2480" s="38" t="str">
        <f>VLOOKUP(H2480,'Species List'!A$2:J$202,5,0)</f>
        <v>Carnivore</v>
      </c>
      <c r="M2480" s="64">
        <v>15</v>
      </c>
      <c r="N2480" s="60">
        <v>1</v>
      </c>
      <c r="O2480" s="60"/>
      <c r="P2480" s="44">
        <f>VLOOKUP(H2480,'Species List'!A$2:J$202,6,0)</f>
        <v>0.01</v>
      </c>
      <c r="Q2480" s="44">
        <f>VLOOKUP(H2480,'Species List'!A$2:J$202,7,0)</f>
        <v>3.13</v>
      </c>
      <c r="R2480" s="44" t="str">
        <f>VLOOKUP(H2480,'Species List'!A$2:J$202,8,0)</f>
        <v>NA</v>
      </c>
      <c r="S2480" s="44" t="str">
        <f>VLOOKUP(H2480,'Species List'!A$2:J$202,9,0)</f>
        <v>NA</v>
      </c>
      <c r="T2480" s="44">
        <f t="shared" si="270"/>
        <v>47.991645489734076</v>
      </c>
      <c r="U2480" s="87" t="s">
        <v>450</v>
      </c>
      <c r="V2480" s="91">
        <f t="shared" si="274"/>
        <v>47.991645489734076</v>
      </c>
    </row>
    <row r="2481" spans="1:22" ht="16">
      <c r="A2481" s="35">
        <v>2019</v>
      </c>
      <c r="B2481" s="36">
        <v>43727</v>
      </c>
      <c r="C2481" s="12" t="s">
        <v>393</v>
      </c>
      <c r="D2481" s="12" t="s">
        <v>440</v>
      </c>
      <c r="E2481" s="12">
        <v>6</v>
      </c>
      <c r="F2481" s="37">
        <v>0.66944444444444395</v>
      </c>
      <c r="G2481" s="12">
        <v>30</v>
      </c>
      <c r="H2481" s="12" t="s">
        <v>236</v>
      </c>
      <c r="I2481" s="12" t="str">
        <f>VLOOKUP(H2481,'[1]Species List'!A$2:I$202,2,0)</f>
        <v>Blue Striped Grunt</v>
      </c>
      <c r="J2481" s="38" t="str">
        <f>VLOOKUP(H2481,'Species List'!A$2:J$202,3,0)</f>
        <v>Haemulon sciurus</v>
      </c>
      <c r="K2481" s="12" t="str">
        <f>VLOOKUP(H2481,'[1]Species List'!A$2:I$202,4,0)</f>
        <v>Haemulidae</v>
      </c>
      <c r="L2481" s="38" t="str">
        <f>VLOOKUP(H2481,'Species List'!A$2:J$202,5,0)</f>
        <v>Carnivore</v>
      </c>
      <c r="M2481" s="64">
        <v>24</v>
      </c>
      <c r="N2481" s="60">
        <v>1</v>
      </c>
      <c r="O2481" s="60"/>
      <c r="P2481" s="44">
        <f>VLOOKUP(H2481,'Species List'!A$2:J$202,6,0)</f>
        <v>1.549E-2</v>
      </c>
      <c r="Q2481" s="44">
        <f>VLOOKUP(H2481,'Species List'!A$2:J$202,7,0)</f>
        <v>2.98</v>
      </c>
      <c r="R2481" s="44" t="str">
        <f>VLOOKUP(H2481,'Species List'!A$2:J$202,8,0)</f>
        <v>NA</v>
      </c>
      <c r="S2481" s="44" t="str">
        <f>VLOOKUP(H2481,'Species List'!A$2:J$202,9,0)</f>
        <v>NA</v>
      </c>
      <c r="T2481" s="44">
        <f t="shared" si="270"/>
        <v>200.94671830999741</v>
      </c>
      <c r="U2481" s="87" t="s">
        <v>450</v>
      </c>
      <c r="V2481" s="91">
        <f t="shared" si="274"/>
        <v>200.94671830999741</v>
      </c>
    </row>
    <row r="2482" spans="1:22" ht="16">
      <c r="A2482" s="35">
        <v>2019</v>
      </c>
      <c r="B2482" s="36">
        <v>43727</v>
      </c>
      <c r="C2482" s="12" t="s">
        <v>393</v>
      </c>
      <c r="D2482" s="12" t="s">
        <v>440</v>
      </c>
      <c r="E2482" s="12">
        <v>6</v>
      </c>
      <c r="F2482" s="37">
        <v>0.66944444444444395</v>
      </c>
      <c r="G2482" s="12">
        <v>30</v>
      </c>
      <c r="H2482" s="12" t="s">
        <v>233</v>
      </c>
      <c r="I2482" s="12" t="str">
        <f>VLOOKUP(H2482,'[1]Species List'!A$2:I$202,2,0)</f>
        <v>Blackbar soldierfish</v>
      </c>
      <c r="J2482" s="38" t="str">
        <f>VLOOKUP(H2482,'Species List'!A$2:J$202,3,0)</f>
        <v xml:space="preserve">Myripristis jacobus </v>
      </c>
      <c r="K2482" s="12" t="str">
        <f>VLOOKUP(H2482,'[1]Species List'!A$2:I$202,4,0)</f>
        <v>Holocentridae</v>
      </c>
      <c r="L2482" s="38" t="str">
        <f>VLOOKUP(H2482,'Species List'!A$2:J$202,5,0)</f>
        <v>Carnivore</v>
      </c>
      <c r="M2482" s="64">
        <v>21</v>
      </c>
      <c r="N2482" s="60">
        <v>3</v>
      </c>
      <c r="O2482" s="60"/>
      <c r="P2482" s="44">
        <f>VLOOKUP(H2482,'Species List'!A$2:J$202,6,0)</f>
        <v>1.2019999999999999E-2</v>
      </c>
      <c r="Q2482" s="44">
        <f>VLOOKUP(H2482,'Species List'!A$2:J$202,7,0)</f>
        <v>3.06</v>
      </c>
      <c r="R2482" s="44" t="str">
        <f>VLOOKUP(H2482,'Species List'!A$2:J$202,8,0)</f>
        <v>NA</v>
      </c>
      <c r="S2482" s="44" t="str">
        <f>VLOOKUP(H2482,'Species List'!A$2:J$202,9,0)</f>
        <v>NA</v>
      </c>
      <c r="T2482" s="44">
        <f t="shared" si="270"/>
        <v>133.62739728251793</v>
      </c>
      <c r="U2482" s="87" t="s">
        <v>450</v>
      </c>
      <c r="V2482" s="91">
        <f t="shared" si="274"/>
        <v>400.88219184755383</v>
      </c>
    </row>
    <row r="2483" spans="1:22" ht="16">
      <c r="A2483" s="35">
        <v>2019</v>
      </c>
      <c r="B2483" s="36">
        <v>43727</v>
      </c>
      <c r="C2483" s="12" t="s">
        <v>393</v>
      </c>
      <c r="D2483" s="12" t="s">
        <v>440</v>
      </c>
      <c r="E2483" s="12">
        <v>6</v>
      </c>
      <c r="F2483" s="37">
        <v>0.66944444444444395</v>
      </c>
      <c r="G2483" s="12">
        <v>30</v>
      </c>
      <c r="H2483" s="12" t="s">
        <v>227</v>
      </c>
      <c r="I2483" s="12" t="str">
        <f>VLOOKUP(H2483,'[1]Species List'!A$2:I$202,2,0)</f>
        <v>Hamlet spp.</v>
      </c>
      <c r="J2483" s="38" t="str">
        <f>VLOOKUP(H2483,'Species List'!A$2:J$202,3,0)</f>
        <v>Hypoplectrus puella</v>
      </c>
      <c r="K2483" s="12" t="str">
        <f>VLOOKUP(H2483,'[1]Species List'!A$2:I$202,4,0)</f>
        <v>Serranidae</v>
      </c>
      <c r="L2483" s="38" t="str">
        <f>VLOOKUP(H2483,'Species List'!A$2:J$202,5,0)</f>
        <v>Carnivore</v>
      </c>
      <c r="M2483" s="64">
        <v>23</v>
      </c>
      <c r="N2483" s="60">
        <v>1</v>
      </c>
      <c r="O2483" s="60"/>
      <c r="P2483" s="44">
        <f>VLOOKUP(H2483,'Species List'!A$2:J$202,6,0)</f>
        <v>1.7780000000000001E-2</v>
      </c>
      <c r="Q2483" s="44">
        <f>VLOOKUP(H2483,'Species List'!A$2:J$202,7,0)</f>
        <v>3.03</v>
      </c>
      <c r="R2483" s="44" t="str">
        <f>VLOOKUP(H2483,'Species List'!A$2:J$202,8,0)</f>
        <v>NA</v>
      </c>
      <c r="S2483" s="44" t="str">
        <f>VLOOKUP(H2483,'Species List'!A$2:J$202,9,0)</f>
        <v>NA</v>
      </c>
      <c r="T2483" s="44">
        <f t="shared" si="270"/>
        <v>237.66602345187928</v>
      </c>
      <c r="U2483" s="87" t="s">
        <v>450</v>
      </c>
      <c r="V2483" s="91">
        <f t="shared" si="274"/>
        <v>237.66602345187928</v>
      </c>
    </row>
    <row r="2484" spans="1:22" ht="16">
      <c r="A2484" s="35">
        <v>2019</v>
      </c>
      <c r="B2484" s="36">
        <v>43727</v>
      </c>
      <c r="C2484" s="12" t="s">
        <v>393</v>
      </c>
      <c r="D2484" s="12" t="s">
        <v>440</v>
      </c>
      <c r="E2484" s="12">
        <v>6</v>
      </c>
      <c r="F2484" s="37">
        <v>0.66944444444444395</v>
      </c>
      <c r="G2484" s="12">
        <v>30</v>
      </c>
      <c r="H2484" s="12" t="s">
        <v>286</v>
      </c>
      <c r="I2484" s="12" t="str">
        <f>VLOOKUP(H2484,'[1]Species List'!A$2:I$202,2,0)</f>
        <v>Schoolmaster snapper</v>
      </c>
      <c r="J2484" s="38" t="str">
        <f>VLOOKUP(H2484,'Species List'!A$2:J$202,3,0)</f>
        <v>Lutjanus apodus</v>
      </c>
      <c r="K2484" s="12" t="str">
        <f>VLOOKUP(H2484,'[1]Species List'!A$2:I$202,4,0)</f>
        <v>Lutjanidae</v>
      </c>
      <c r="L2484" s="38" t="str">
        <f>VLOOKUP(H2484,'Species List'!A$2:J$202,5,0)</f>
        <v>Carnivore</v>
      </c>
      <c r="M2484" s="64">
        <v>27</v>
      </c>
      <c r="N2484" s="60">
        <v>1</v>
      </c>
      <c r="O2484" s="60"/>
      <c r="P2484" s="44">
        <f>VLOOKUP(H2484,'Species List'!A$2:J$202,6,0)</f>
        <v>1.413E-2</v>
      </c>
      <c r="Q2484" s="44">
        <f>VLOOKUP(H2484,'Species List'!A$2:J$202,7,0)</f>
        <v>2.98</v>
      </c>
      <c r="R2484" s="44" t="str">
        <f>VLOOKUP(H2484,'Species List'!A$2:J$202,8,0)</f>
        <v>NA</v>
      </c>
      <c r="S2484" s="44" t="str">
        <f>VLOOKUP(H2484,'Species List'!A$2:J$202,9,0)</f>
        <v>NA</v>
      </c>
      <c r="T2484" s="44">
        <f t="shared" si="270"/>
        <v>260.37913448216148</v>
      </c>
      <c r="U2484" s="87" t="s">
        <v>450</v>
      </c>
      <c r="V2484" s="91">
        <f t="shared" si="274"/>
        <v>260.37913448216148</v>
      </c>
    </row>
    <row r="2485" spans="1:22" ht="16">
      <c r="A2485" s="35">
        <v>2019</v>
      </c>
      <c r="B2485" s="36">
        <v>43727</v>
      </c>
      <c r="C2485" s="12" t="s">
        <v>393</v>
      </c>
      <c r="D2485" s="12" t="s">
        <v>440</v>
      </c>
      <c r="E2485" s="12">
        <v>6</v>
      </c>
      <c r="F2485" s="37">
        <v>0.66944444444444395</v>
      </c>
      <c r="G2485" s="12">
        <v>30</v>
      </c>
      <c r="H2485" s="12" t="s">
        <v>256</v>
      </c>
      <c r="I2485" s="12" t="str">
        <f>VLOOKUP(H2485,'[1]Species List'!A$2:I$202,2,0)</f>
        <v>Graysby</v>
      </c>
      <c r="J2485" s="38" t="str">
        <f>VLOOKUP(H2485,'Species List'!A$2:J$202,3,0)</f>
        <v>Cephalopholis cruentata</v>
      </c>
      <c r="K2485" s="12" t="str">
        <f>VLOOKUP(H2485,'[1]Species List'!A$2:I$202,4,0)</f>
        <v>Serranidae</v>
      </c>
      <c r="L2485" s="38" t="str">
        <f>VLOOKUP(H2485,'Species List'!A$2:J$202,5,0)</f>
        <v>Carnivore</v>
      </c>
      <c r="M2485" s="64">
        <v>20</v>
      </c>
      <c r="N2485" s="60">
        <v>1</v>
      </c>
      <c r="O2485" s="60"/>
      <c r="P2485" s="44">
        <f>VLOOKUP(H2485,'Species List'!A$2:J$202,6,0)</f>
        <v>1.1220000000000001E-2</v>
      </c>
      <c r="Q2485" s="44">
        <f>VLOOKUP(H2485,'Species List'!A$2:J$202,7,0)</f>
        <v>3.07</v>
      </c>
      <c r="R2485" s="44" t="str">
        <f>VLOOKUP(H2485,'Species List'!A$2:J$202,8,0)</f>
        <v>NA</v>
      </c>
      <c r="S2485" s="44" t="str">
        <f>VLOOKUP(H2485,'Species List'!A$2:J$202,9,0)</f>
        <v>NA</v>
      </c>
      <c r="T2485" s="44">
        <f t="shared" si="270"/>
        <v>110.70186655152514</v>
      </c>
      <c r="U2485" s="87" t="s">
        <v>450</v>
      </c>
      <c r="V2485" s="91">
        <f t="shared" si="274"/>
        <v>110.70186655152514</v>
      </c>
    </row>
    <row r="2486" spans="1:22" ht="16">
      <c r="A2486" s="35">
        <v>2019</v>
      </c>
      <c r="B2486" s="36">
        <v>43727</v>
      </c>
      <c r="C2486" s="12" t="s">
        <v>393</v>
      </c>
      <c r="D2486" s="12" t="s">
        <v>440</v>
      </c>
      <c r="E2486" s="12">
        <v>6</v>
      </c>
      <c r="F2486" s="37">
        <v>0.66944444444444395</v>
      </c>
      <c r="G2486" s="12">
        <v>30</v>
      </c>
      <c r="H2486" s="12" t="s">
        <v>238</v>
      </c>
      <c r="I2486" s="12" t="str">
        <f>VLOOKUP(H2486,'[1]Species List'!A$2:I$202,2,0)</f>
        <v>Bluehead Wrasse</v>
      </c>
      <c r="J2486" s="38" t="str">
        <f>VLOOKUP(H2486,'Species List'!A$2:J$202,3,0)</f>
        <v>Thalassoma bifasciatum</v>
      </c>
      <c r="K2486" s="12" t="str">
        <f>VLOOKUP(H2486,'[1]Species List'!A$2:I$202,4,0)</f>
        <v>Labridae</v>
      </c>
      <c r="L2486" s="38" t="str">
        <f>VLOOKUP(H2486,'Species List'!A$2:J$202,5,0)</f>
        <v>Carnivore</v>
      </c>
      <c r="M2486" s="64">
        <v>4</v>
      </c>
      <c r="N2486" s="60">
        <v>28</v>
      </c>
      <c r="O2486" s="60"/>
      <c r="P2486" s="44">
        <f>VLOOKUP(H2486,'Species List'!A$2:J$202,6,0)</f>
        <v>8.9099999999999995E-3</v>
      </c>
      <c r="Q2486" s="44">
        <f>VLOOKUP(H2486,'Species List'!A$2:J$202,7,0)</f>
        <v>3.01</v>
      </c>
      <c r="R2486" s="44" t="str">
        <f>VLOOKUP(H2486,'Species List'!A$2:J$202,8,0)</f>
        <v>NA</v>
      </c>
      <c r="S2486" s="44" t="str">
        <f>VLOOKUP(H2486,'Species List'!A$2:J$202,9,0)</f>
        <v>NA</v>
      </c>
      <c r="T2486" s="44">
        <f t="shared" si="270"/>
        <v>0.5782002537554658</v>
      </c>
      <c r="U2486" s="87" t="s">
        <v>450</v>
      </c>
      <c r="V2486" s="91">
        <f t="shared" si="274"/>
        <v>16.189607105153044</v>
      </c>
    </row>
    <row r="2487" spans="1:22" ht="16">
      <c r="A2487" s="35">
        <v>2019</v>
      </c>
      <c r="B2487" s="36">
        <v>43727</v>
      </c>
      <c r="C2487" s="12" t="s">
        <v>393</v>
      </c>
      <c r="D2487" s="12" t="s">
        <v>440</v>
      </c>
      <c r="E2487" s="12">
        <v>6</v>
      </c>
      <c r="F2487" s="37">
        <v>0.66944444444444395</v>
      </c>
      <c r="G2487" s="12">
        <v>30</v>
      </c>
      <c r="H2487" s="12" t="s">
        <v>286</v>
      </c>
      <c r="I2487" s="12" t="str">
        <f>VLOOKUP(H2487,'[1]Species List'!A$2:I$202,2,0)</f>
        <v>Schoolmaster snapper</v>
      </c>
      <c r="J2487" s="38" t="str">
        <f>VLOOKUP(H2487,'Species List'!A$2:J$202,3,0)</f>
        <v>Lutjanus apodus</v>
      </c>
      <c r="K2487" s="12" t="str">
        <f>VLOOKUP(H2487,'[1]Species List'!A$2:I$202,4,0)</f>
        <v>Lutjanidae</v>
      </c>
      <c r="L2487" s="38" t="str">
        <f>VLOOKUP(H2487,'Species List'!A$2:J$202,5,0)</f>
        <v>Carnivore</v>
      </c>
      <c r="M2487" s="64">
        <v>34</v>
      </c>
      <c r="N2487" s="60">
        <v>1</v>
      </c>
      <c r="O2487" s="60"/>
      <c r="P2487" s="44">
        <f>VLOOKUP(H2487,'Species List'!A$2:J$202,6,0)</f>
        <v>1.413E-2</v>
      </c>
      <c r="Q2487" s="44">
        <f>VLOOKUP(H2487,'Species List'!A$2:J$202,7,0)</f>
        <v>2.98</v>
      </c>
      <c r="R2487" s="44" t="str">
        <f>VLOOKUP(H2487,'Species List'!A$2:J$202,8,0)</f>
        <v>NA</v>
      </c>
      <c r="S2487" s="44" t="str">
        <f>VLOOKUP(H2487,'Species List'!A$2:J$202,9,0)</f>
        <v>NA</v>
      </c>
      <c r="T2487" s="44">
        <f t="shared" si="270"/>
        <v>517.5464507788447</v>
      </c>
      <c r="U2487" s="87" t="s">
        <v>450</v>
      </c>
      <c r="V2487" s="91">
        <f t="shared" si="274"/>
        <v>517.5464507788447</v>
      </c>
    </row>
    <row r="2488" spans="1:22" ht="16">
      <c r="A2488" s="35">
        <v>2019</v>
      </c>
      <c r="B2488" s="36">
        <v>43727</v>
      </c>
      <c r="C2488" s="12" t="s">
        <v>393</v>
      </c>
      <c r="D2488" s="12" t="s">
        <v>440</v>
      </c>
      <c r="E2488" s="12">
        <v>6</v>
      </c>
      <c r="F2488" s="37">
        <v>0.66944444444444395</v>
      </c>
      <c r="G2488" s="12">
        <v>30</v>
      </c>
      <c r="H2488" s="12" t="s">
        <v>373</v>
      </c>
      <c r="I2488" s="12" t="str">
        <f>VLOOKUP(H2488,'[1]Species List'!A$2:I$202,2,0)</f>
        <v>Goatfish</v>
      </c>
      <c r="J2488" s="38" t="str">
        <f>VLOOKUP(H2488,'Species List'!A$2:J$202,3,0)</f>
        <v>Mulloidichthys martinicus</v>
      </c>
      <c r="K2488" s="12" t="str">
        <f>VLOOKUP(H2488,'[1]Species List'!A$2:I$202,4,0)</f>
        <v>Mullidae</v>
      </c>
      <c r="L2488" s="38" t="str">
        <f>VLOOKUP(H2488,'Species List'!A$2:J$202,5,0)</f>
        <v>Carnivore</v>
      </c>
      <c r="M2488" s="64">
        <v>15</v>
      </c>
      <c r="N2488" s="60">
        <v>5</v>
      </c>
      <c r="O2488" s="60"/>
      <c r="P2488" s="44">
        <f>VLOOKUP(H2488,'Species List'!A$2:J$202,6,0)</f>
        <v>9.7699999999999992E-3</v>
      </c>
      <c r="Q2488" s="44">
        <f>VLOOKUP(H2488,'Species List'!A$2:J$202,7,0)</f>
        <v>3.12</v>
      </c>
      <c r="R2488" s="44" t="str">
        <f>VLOOKUP(H2488,'Species List'!A$2:J$202,8,0)</f>
        <v>NA</v>
      </c>
      <c r="S2488" s="44" t="str">
        <f>VLOOKUP(H2488,'Species List'!A$2:J$202,9,0)</f>
        <v>NA</v>
      </c>
      <c r="T2488" s="44">
        <f t="shared" si="270"/>
        <v>45.635129993427114</v>
      </c>
      <c r="U2488" s="87" t="s">
        <v>450</v>
      </c>
      <c r="V2488" s="91">
        <f t="shared" si="274"/>
        <v>228.17564996713557</v>
      </c>
    </row>
    <row r="2489" spans="1:22" ht="16">
      <c r="A2489" s="35">
        <v>2019</v>
      </c>
      <c r="B2489" s="36">
        <v>43727</v>
      </c>
      <c r="C2489" s="12" t="s">
        <v>393</v>
      </c>
      <c r="D2489" s="12" t="s">
        <v>440</v>
      </c>
      <c r="E2489" s="12">
        <v>6</v>
      </c>
      <c r="F2489" s="37">
        <v>0.66944444444444395</v>
      </c>
      <c r="G2489" s="12">
        <v>30</v>
      </c>
      <c r="H2489" s="12" t="s">
        <v>310</v>
      </c>
      <c r="I2489" s="12" t="str">
        <f>VLOOKUP(H2489,'[1]Species List'!A$2:I$202,2,0)</f>
        <v>Yellowhead Wrasse</v>
      </c>
      <c r="J2489" s="38" t="str">
        <f>VLOOKUP(H2489,'Species List'!A$2:J$202,3,0)</f>
        <v>Halichoeres garnoti</v>
      </c>
      <c r="K2489" s="12" t="str">
        <f>VLOOKUP(H2489,'[1]Species List'!A$2:I$202,4,0)</f>
        <v>Labridae</v>
      </c>
      <c r="L2489" s="38" t="str">
        <f>VLOOKUP(H2489,'Species List'!A$2:J$202,5,0)</f>
        <v>Carnivore</v>
      </c>
      <c r="M2489" s="64">
        <v>10</v>
      </c>
      <c r="N2489" s="60">
        <v>1</v>
      </c>
      <c r="O2489" s="60"/>
      <c r="P2489" s="44">
        <f>VLOOKUP(H2489,'Species List'!A$2:J$202,6,0)</f>
        <v>0.01</v>
      </c>
      <c r="Q2489" s="44">
        <f>VLOOKUP(H2489,'Species List'!A$2:J$202,7,0)</f>
        <v>3.13</v>
      </c>
      <c r="R2489" s="44" t="str">
        <f>VLOOKUP(H2489,'Species List'!A$2:J$202,8,0)</f>
        <v>NA</v>
      </c>
      <c r="S2489" s="44" t="str">
        <f>VLOOKUP(H2489,'Species List'!A$2:J$202,9,0)</f>
        <v>NA</v>
      </c>
      <c r="T2489" s="44">
        <f t="shared" si="270"/>
        <v>13.48962882591654</v>
      </c>
      <c r="U2489" s="87" t="s">
        <v>450</v>
      </c>
      <c r="V2489" s="91">
        <f t="shared" si="274"/>
        <v>13.48962882591654</v>
      </c>
    </row>
    <row r="2490" spans="1:22" ht="16">
      <c r="A2490" s="35">
        <v>2019</v>
      </c>
      <c r="B2490" s="36">
        <v>43727</v>
      </c>
      <c r="C2490" s="12" t="s">
        <v>393</v>
      </c>
      <c r="D2490" s="12" t="s">
        <v>440</v>
      </c>
      <c r="E2490" s="12">
        <v>6</v>
      </c>
      <c r="F2490" s="37">
        <v>0.66944444444444395</v>
      </c>
      <c r="G2490" s="12">
        <v>30</v>
      </c>
      <c r="H2490" s="12" t="s">
        <v>274</v>
      </c>
      <c r="I2490" s="12" t="str">
        <f>VLOOKUP(H2490,'[1]Species List'!A$2:I$202,2,0)</f>
        <v>Princess Parrotfish</v>
      </c>
      <c r="J2490" s="38" t="str">
        <f>VLOOKUP(H2490,'Species List'!A$2:J$202,3,0)</f>
        <v>Scarus taeniopterus</v>
      </c>
      <c r="K2490" s="12" t="str">
        <f>VLOOKUP(H2490,'[1]Species List'!A$2:I$202,4,0)</f>
        <v>Scaridae</v>
      </c>
      <c r="L2490" s="38" t="str">
        <f>VLOOKUP(H2490,'Species List'!A$2:J$202,5,0)</f>
        <v>Herbivore</v>
      </c>
      <c r="M2490" s="64">
        <v>15</v>
      </c>
      <c r="N2490" s="60">
        <v>1</v>
      </c>
      <c r="O2490" s="60" t="s">
        <v>375</v>
      </c>
      <c r="P2490" s="44">
        <f>VLOOKUP(H2490,'Species List'!A$2:J$202,6,0)</f>
        <v>3.3500000000000002E-2</v>
      </c>
      <c r="Q2490" s="44">
        <f>VLOOKUP(H2490,'Species List'!A$2:J$202,7,0)</f>
        <v>2.7086000000000001</v>
      </c>
      <c r="R2490" s="44">
        <f>VLOOKUP(H2490,'Species List'!A$2:J$202,8,0)</f>
        <v>-3.2256999999999998</v>
      </c>
      <c r="S2490" s="44">
        <f>VLOOKUP(H2490,'Species List'!A$2:J$202,9,0)</f>
        <v>2.3852000000000002</v>
      </c>
      <c r="T2490" s="44">
        <f t="shared" si="270"/>
        <v>51.357702984233178</v>
      </c>
      <c r="U2490" s="88">
        <f>10^(R2490+(S2490*LOG(M2490*10)))</f>
        <v>92.19616810425471</v>
      </c>
      <c r="V2490" s="91">
        <f>N2490*U2490</f>
        <v>92.19616810425471</v>
      </c>
    </row>
    <row r="2491" spans="1:22" ht="16">
      <c r="A2491" s="35">
        <v>2019</v>
      </c>
      <c r="B2491" s="36">
        <v>43727</v>
      </c>
      <c r="C2491" s="12" t="s">
        <v>393</v>
      </c>
      <c r="D2491" s="12" t="s">
        <v>440</v>
      </c>
      <c r="E2491" s="12">
        <v>6</v>
      </c>
      <c r="F2491" s="37">
        <v>0.66944444444444395</v>
      </c>
      <c r="G2491" s="12">
        <v>30</v>
      </c>
      <c r="H2491" s="12" t="s">
        <v>274</v>
      </c>
      <c r="I2491" s="12" t="str">
        <f>VLOOKUP(H2491,'[1]Species List'!A$2:I$202,2,0)</f>
        <v>Princess Parrotfish</v>
      </c>
      <c r="J2491" s="38" t="str">
        <f>VLOOKUP(H2491,'Species List'!A$2:J$202,3,0)</f>
        <v>Scarus taeniopterus</v>
      </c>
      <c r="K2491" s="12" t="str">
        <f>VLOOKUP(H2491,'[1]Species List'!A$2:I$202,4,0)</f>
        <v>Scaridae</v>
      </c>
      <c r="L2491" s="38" t="str">
        <f>VLOOKUP(H2491,'Species List'!A$2:J$202,5,0)</f>
        <v>Herbivore</v>
      </c>
      <c r="M2491" s="64">
        <v>20</v>
      </c>
      <c r="N2491" s="60">
        <v>1</v>
      </c>
      <c r="O2491" s="60" t="s">
        <v>375</v>
      </c>
      <c r="P2491" s="44">
        <f>VLOOKUP(H2491,'Species List'!A$2:J$202,6,0)</f>
        <v>3.3500000000000002E-2</v>
      </c>
      <c r="Q2491" s="44">
        <f>VLOOKUP(H2491,'Species List'!A$2:J$202,7,0)</f>
        <v>2.7086000000000001</v>
      </c>
      <c r="R2491" s="44">
        <f>VLOOKUP(H2491,'Species List'!A$2:J$202,8,0)</f>
        <v>-3.2256999999999998</v>
      </c>
      <c r="S2491" s="44">
        <f>VLOOKUP(H2491,'Species List'!A$2:J$202,9,0)</f>
        <v>2.3852000000000002</v>
      </c>
      <c r="T2491" s="44">
        <f t="shared" si="270"/>
        <v>111.94756544450011</v>
      </c>
      <c r="U2491" s="88">
        <f>10^(R2491+(S2491*LOG(M2491*10)))</f>
        <v>183.11197449783583</v>
      </c>
      <c r="V2491" s="91">
        <f>N2491*U2491</f>
        <v>183.11197449783583</v>
      </c>
    </row>
    <row r="2492" spans="1:22" ht="16">
      <c r="A2492" s="35">
        <v>2019</v>
      </c>
      <c r="B2492" s="36">
        <v>43727</v>
      </c>
      <c r="C2492" s="12" t="s">
        <v>393</v>
      </c>
      <c r="D2492" s="12" t="s">
        <v>440</v>
      </c>
      <c r="E2492" s="12">
        <v>6</v>
      </c>
      <c r="F2492" s="37">
        <v>0.66944444444444395</v>
      </c>
      <c r="G2492" s="12">
        <v>30</v>
      </c>
      <c r="H2492" s="12" t="s">
        <v>277</v>
      </c>
      <c r="I2492" s="12" t="str">
        <f>VLOOKUP(H2492,'[1]Species List'!A$2:I$202,2,0)</f>
        <v>Queen Parrotfish</v>
      </c>
      <c r="J2492" s="38" t="str">
        <f>VLOOKUP(H2492,'Species List'!A$2:J$202,3,0)</f>
        <v>Scarus vetula</v>
      </c>
      <c r="K2492" s="12" t="str">
        <f>VLOOKUP(H2492,'[1]Species List'!A$2:I$202,4,0)</f>
        <v>Scaridae</v>
      </c>
      <c r="L2492" s="38" t="str">
        <f>VLOOKUP(H2492,'Species List'!A$2:J$202,5,0)</f>
        <v>Herbivore</v>
      </c>
      <c r="M2492" s="64">
        <v>31</v>
      </c>
      <c r="N2492" s="60">
        <v>1</v>
      </c>
      <c r="O2492" s="60" t="s">
        <v>368</v>
      </c>
      <c r="P2492" s="44">
        <f>VLOOKUP(H2492,'Species List'!A$2:J$202,6,0)</f>
        <v>1.38E-2</v>
      </c>
      <c r="Q2492" s="44">
        <f>VLOOKUP(H2492,'Species List'!A$2:J$202,7,0)</f>
        <v>3.03</v>
      </c>
      <c r="R2492" s="44">
        <f>VLOOKUP(H2492,'Species List'!A$2:J$202,8,0)</f>
        <v>-5.0162000000000004</v>
      </c>
      <c r="S2492" s="44">
        <f>VLOOKUP(H2492,'Species List'!A$2:J$202,9,0)</f>
        <v>3.1109</v>
      </c>
      <c r="T2492" s="44">
        <f t="shared" si="270"/>
        <v>455.72727195521685</v>
      </c>
      <c r="U2492" s="88">
        <f>10^(R2492+(S2492*LOG(M2492*10)))</f>
        <v>542.22194853037195</v>
      </c>
      <c r="V2492" s="91">
        <f>N2492*U2492</f>
        <v>542.22194853037195</v>
      </c>
    </row>
    <row r="2493" spans="1:22" ht="16">
      <c r="A2493" s="35">
        <v>2019</v>
      </c>
      <c r="B2493" s="36">
        <v>43727</v>
      </c>
      <c r="C2493" s="12" t="s">
        <v>393</v>
      </c>
      <c r="D2493" s="12" t="s">
        <v>440</v>
      </c>
      <c r="E2493" s="12">
        <v>6</v>
      </c>
      <c r="F2493" s="37">
        <v>0.66944444444444395</v>
      </c>
      <c r="G2493" s="12">
        <v>30</v>
      </c>
      <c r="H2493" s="12" t="s">
        <v>277</v>
      </c>
      <c r="I2493" s="12" t="str">
        <f>VLOOKUP(H2493,'[1]Species List'!A$2:I$202,2,0)</f>
        <v>Queen Parrotfish</v>
      </c>
      <c r="J2493" s="38" t="str">
        <f>VLOOKUP(H2493,'Species List'!A$2:J$202,3,0)</f>
        <v>Scarus vetula</v>
      </c>
      <c r="K2493" s="12" t="str">
        <f>VLOOKUP(H2493,'[1]Species List'!A$2:I$202,4,0)</f>
        <v>Scaridae</v>
      </c>
      <c r="L2493" s="38" t="str">
        <f>VLOOKUP(H2493,'Species List'!A$2:J$202,5,0)</f>
        <v>Herbivore</v>
      </c>
      <c r="M2493" s="64">
        <v>36</v>
      </c>
      <c r="N2493" s="60">
        <v>1</v>
      </c>
      <c r="O2493" s="60" t="s">
        <v>369</v>
      </c>
      <c r="P2493" s="44">
        <f>VLOOKUP(H2493,'Species List'!A$2:J$202,6,0)</f>
        <v>1.38E-2</v>
      </c>
      <c r="Q2493" s="44">
        <f>VLOOKUP(H2493,'Species List'!A$2:J$202,7,0)</f>
        <v>3.03</v>
      </c>
      <c r="R2493" s="44">
        <f>VLOOKUP(H2493,'Species List'!A$2:J$202,8,0)</f>
        <v>-5.0162000000000004</v>
      </c>
      <c r="S2493" s="44">
        <f>VLOOKUP(H2493,'Species List'!A$2:J$202,9,0)</f>
        <v>3.1109</v>
      </c>
      <c r="T2493" s="44">
        <f t="shared" si="270"/>
        <v>716.92820042135281</v>
      </c>
      <c r="U2493" s="88">
        <f>10^(R2493+(S2493*LOG(M2493*10)))</f>
        <v>863.378937475925</v>
      </c>
      <c r="V2493" s="91">
        <f>N2493*U2493</f>
        <v>863.378937475925</v>
      </c>
    </row>
    <row r="2494" spans="1:22" ht="16">
      <c r="A2494" s="35">
        <v>2019</v>
      </c>
      <c r="B2494" s="36">
        <v>43727</v>
      </c>
      <c r="C2494" s="12" t="s">
        <v>393</v>
      </c>
      <c r="D2494" s="12" t="s">
        <v>440</v>
      </c>
      <c r="E2494" s="12">
        <v>6</v>
      </c>
      <c r="F2494" s="37">
        <v>0.66944444444444395</v>
      </c>
      <c r="G2494" s="12">
        <v>30</v>
      </c>
      <c r="H2494" s="12" t="s">
        <v>242</v>
      </c>
      <c r="I2494" s="12" t="str">
        <f>VLOOKUP(H2494,'[1]Species List'!A$2:I$202,2,0)</f>
        <v xml:space="preserve">Sharp-nose puffer </v>
      </c>
      <c r="J2494" s="38" t="str">
        <f>VLOOKUP(H2494,'Species List'!A$2:J$202,3,0)</f>
        <v>Canthigaster rostrata</v>
      </c>
      <c r="K2494" s="12" t="str">
        <f>VLOOKUP(H2494,'[1]Species List'!A$2:I$202,4,0)</f>
        <v>Tetraodontidae</v>
      </c>
      <c r="L2494" s="38" t="str">
        <f>VLOOKUP(H2494,'Species List'!A$2:J$202,5,0)</f>
        <v>Omnivore</v>
      </c>
      <c r="M2494" s="64">
        <v>5</v>
      </c>
      <c r="N2494" s="60">
        <v>2</v>
      </c>
      <c r="O2494" s="60"/>
      <c r="P2494" s="44">
        <f>VLOOKUP(H2494,'Species List'!A$2:J$202,6,0)</f>
        <v>2.239E-2</v>
      </c>
      <c r="Q2494" s="44">
        <f>VLOOKUP(H2494,'Species List'!A$2:J$202,7,0)</f>
        <v>2.96</v>
      </c>
      <c r="R2494" s="44" t="str">
        <f>VLOOKUP(H2494,'Species List'!A$2:J$202,8,0)</f>
        <v>NA</v>
      </c>
      <c r="S2494" s="44" t="str">
        <f>VLOOKUP(H2494,'Species List'!A$2:J$202,9,0)</f>
        <v>NA</v>
      </c>
      <c r="T2494" s="44">
        <f t="shared" si="270"/>
        <v>2.6242506075131411</v>
      </c>
      <c r="U2494" s="87" t="s">
        <v>450</v>
      </c>
      <c r="V2494" s="91">
        <f t="shared" ref="V2494:V2516" si="275">N2494*T2494</f>
        <v>5.2485012150262822</v>
      </c>
    </row>
    <row r="2495" spans="1:22" ht="16">
      <c r="A2495" s="35">
        <v>2019</v>
      </c>
      <c r="B2495" s="36">
        <v>43727</v>
      </c>
      <c r="C2495" s="12" t="s">
        <v>393</v>
      </c>
      <c r="D2495" s="12" t="s">
        <v>440</v>
      </c>
      <c r="E2495" s="12">
        <v>6</v>
      </c>
      <c r="F2495" s="37">
        <v>0.66944444444444395</v>
      </c>
      <c r="G2495" s="12">
        <v>30</v>
      </c>
      <c r="H2495" s="12" t="s">
        <v>242</v>
      </c>
      <c r="I2495" s="12" t="str">
        <f>VLOOKUP(H2495,'[1]Species List'!A$2:I$202,2,0)</f>
        <v xml:space="preserve">Sharp-nose puffer </v>
      </c>
      <c r="J2495" s="38" t="str">
        <f>VLOOKUP(H2495,'Species List'!A$2:J$202,3,0)</f>
        <v>Canthigaster rostrata</v>
      </c>
      <c r="K2495" s="12" t="str">
        <f>VLOOKUP(H2495,'[1]Species List'!A$2:I$202,4,0)</f>
        <v>Tetraodontidae</v>
      </c>
      <c r="L2495" s="38" t="str">
        <f>VLOOKUP(H2495,'Species List'!A$2:J$202,5,0)</f>
        <v>Omnivore</v>
      </c>
      <c r="M2495" s="64">
        <v>4</v>
      </c>
      <c r="N2495" s="60">
        <v>2</v>
      </c>
      <c r="O2495" s="60"/>
      <c r="P2495" s="44">
        <f>VLOOKUP(H2495,'Species List'!A$2:J$202,6,0)</f>
        <v>2.239E-2</v>
      </c>
      <c r="Q2495" s="44">
        <f>VLOOKUP(H2495,'Species List'!A$2:J$202,7,0)</f>
        <v>2.96</v>
      </c>
      <c r="R2495" s="44" t="str">
        <f>VLOOKUP(H2495,'Species List'!A$2:J$202,8,0)</f>
        <v>NA</v>
      </c>
      <c r="S2495" s="44" t="str">
        <f>VLOOKUP(H2495,'Species List'!A$2:J$202,9,0)</f>
        <v>NA</v>
      </c>
      <c r="T2495" s="44">
        <f t="shared" si="270"/>
        <v>1.3556627654519102</v>
      </c>
      <c r="U2495" s="87" t="s">
        <v>450</v>
      </c>
      <c r="V2495" s="91">
        <f t="shared" si="275"/>
        <v>2.7113255309038204</v>
      </c>
    </row>
    <row r="2496" spans="1:22" ht="16">
      <c r="A2496" s="35">
        <v>2019</v>
      </c>
      <c r="B2496" s="36">
        <v>43727</v>
      </c>
      <c r="C2496" s="12" t="s">
        <v>393</v>
      </c>
      <c r="D2496" s="12" t="s">
        <v>440</v>
      </c>
      <c r="E2496" s="12">
        <v>6</v>
      </c>
      <c r="F2496" s="37">
        <v>0.6694444444444444</v>
      </c>
      <c r="G2496" s="12">
        <v>30</v>
      </c>
      <c r="H2496" s="12" t="s">
        <v>247</v>
      </c>
      <c r="I2496" s="12" t="str">
        <f>VLOOKUP(H2496,'[1]Species List'!A$2:I$202,2,0)</f>
        <v>Creole Wrasse</v>
      </c>
      <c r="J2496" s="38" t="str">
        <f>VLOOKUP(H2496,'Species List'!A$2:J$202,3,0)</f>
        <v>Clepticus parrae</v>
      </c>
      <c r="K2496" s="12" t="str">
        <f>VLOOKUP(H2496,'[1]Species List'!A$2:I$202,4,0)</f>
        <v>Labridae</v>
      </c>
      <c r="L2496" s="38" t="str">
        <f>VLOOKUP(H2496,'Species List'!A$2:J$202,5,0)</f>
        <v>Planktivore</v>
      </c>
      <c r="M2496" s="64">
        <v>21</v>
      </c>
      <c r="N2496" s="60">
        <v>2</v>
      </c>
      <c r="O2496" s="60"/>
      <c r="P2496" s="44">
        <f>VLOOKUP(H2496,'Species List'!A$2:J$202,6,0)</f>
        <v>9.5499999999999995E-3</v>
      </c>
      <c r="Q2496" s="44">
        <f>VLOOKUP(H2496,'Species List'!A$2:J$202,7,0)</f>
        <v>3.05</v>
      </c>
      <c r="R2496" s="44" t="str">
        <f>VLOOKUP(H2496,'Species List'!A$2:J$202,8,0)</f>
        <v>NA</v>
      </c>
      <c r="S2496" s="44" t="str">
        <f>VLOOKUP(H2496,'Species List'!A$2:J$202,9,0)</f>
        <v>NA</v>
      </c>
      <c r="T2496" s="44">
        <f t="shared" si="270"/>
        <v>102.98458435446007</v>
      </c>
      <c r="U2496" s="87" t="s">
        <v>450</v>
      </c>
      <c r="V2496" s="91">
        <f t="shared" si="275"/>
        <v>205.96916870892014</v>
      </c>
    </row>
    <row r="2497" spans="1:22" ht="16">
      <c r="A2497" s="35">
        <v>2019</v>
      </c>
      <c r="B2497" s="36">
        <v>43727</v>
      </c>
      <c r="C2497" s="12" t="s">
        <v>393</v>
      </c>
      <c r="D2497" s="12" t="s">
        <v>440</v>
      </c>
      <c r="E2497" s="12">
        <v>6</v>
      </c>
      <c r="F2497" s="37">
        <v>0.66944444444444395</v>
      </c>
      <c r="G2497" s="12">
        <v>30</v>
      </c>
      <c r="H2497" s="12" t="s">
        <v>247</v>
      </c>
      <c r="I2497" s="12" t="str">
        <f>VLOOKUP(H2497,'[1]Species List'!A$2:I$202,2,0)</f>
        <v>Creole Wrasse</v>
      </c>
      <c r="J2497" s="38" t="str">
        <f>VLOOKUP(H2497,'Species List'!A$2:J$202,3,0)</f>
        <v>Clepticus parrae</v>
      </c>
      <c r="K2497" s="12" t="str">
        <f>VLOOKUP(H2497,'[1]Species List'!A$2:I$202,4,0)</f>
        <v>Labridae</v>
      </c>
      <c r="L2497" s="38" t="str">
        <f>VLOOKUP(H2497,'Species List'!A$2:J$202,5,0)</f>
        <v>Planktivore</v>
      </c>
      <c r="M2497" s="64">
        <v>18</v>
      </c>
      <c r="N2497" s="60">
        <v>7</v>
      </c>
      <c r="O2497" s="60"/>
      <c r="P2497" s="44">
        <f>VLOOKUP(H2497,'Species List'!A$2:J$202,6,0)</f>
        <v>9.5499999999999995E-3</v>
      </c>
      <c r="Q2497" s="44">
        <f>VLOOKUP(H2497,'Species List'!A$2:J$202,7,0)</f>
        <v>3.05</v>
      </c>
      <c r="R2497" s="44" t="str">
        <f>VLOOKUP(H2497,'Species List'!A$2:J$202,8,0)</f>
        <v>NA</v>
      </c>
      <c r="S2497" s="44" t="str">
        <f>VLOOKUP(H2497,'Species List'!A$2:J$202,9,0)</f>
        <v>NA</v>
      </c>
      <c r="T2497" s="44">
        <f t="shared" si="270"/>
        <v>64.355328596983767</v>
      </c>
      <c r="U2497" s="87" t="s">
        <v>450</v>
      </c>
      <c r="V2497" s="91">
        <f t="shared" si="275"/>
        <v>450.48730017888636</v>
      </c>
    </row>
    <row r="2498" spans="1:22" ht="16">
      <c r="A2498" s="35">
        <v>2019</v>
      </c>
      <c r="B2498" s="36">
        <v>43727</v>
      </c>
      <c r="C2498" s="12" t="s">
        <v>393</v>
      </c>
      <c r="D2498" s="12" t="s">
        <v>440</v>
      </c>
      <c r="E2498" s="12">
        <v>6</v>
      </c>
      <c r="F2498" s="37">
        <v>0.66944444444444395</v>
      </c>
      <c r="G2498" s="12">
        <v>30</v>
      </c>
      <c r="H2498" s="12" t="s">
        <v>247</v>
      </c>
      <c r="I2498" s="12" t="str">
        <f>VLOOKUP(H2498,'[1]Species List'!A$2:I$202,2,0)</f>
        <v>Creole Wrasse</v>
      </c>
      <c r="J2498" s="38" t="str">
        <f>VLOOKUP(H2498,'Species List'!A$2:J$202,3,0)</f>
        <v>Clepticus parrae</v>
      </c>
      <c r="K2498" s="12" t="str">
        <f>VLOOKUP(H2498,'[1]Species List'!A$2:I$202,4,0)</f>
        <v>Labridae</v>
      </c>
      <c r="L2498" s="38" t="str">
        <f>VLOOKUP(H2498,'Species List'!A$2:J$202,5,0)</f>
        <v>Planktivore</v>
      </c>
      <c r="M2498" s="64">
        <v>15</v>
      </c>
      <c r="N2498" s="60">
        <v>5</v>
      </c>
      <c r="O2498" s="60"/>
      <c r="P2498" s="44">
        <f>VLOOKUP(H2498,'Species List'!A$2:J$202,6,0)</f>
        <v>9.5499999999999995E-3</v>
      </c>
      <c r="Q2498" s="44">
        <f>VLOOKUP(H2498,'Species List'!A$2:J$202,7,0)</f>
        <v>3.05</v>
      </c>
      <c r="R2498" s="44" t="str">
        <f>VLOOKUP(H2498,'Species List'!A$2:J$202,8,0)</f>
        <v>NA</v>
      </c>
      <c r="S2498" s="44" t="str">
        <f>VLOOKUP(H2498,'Species List'!A$2:J$202,9,0)</f>
        <v>NA</v>
      </c>
      <c r="T2498" s="44">
        <f t="shared" ref="T2498:T2561" si="276">P2498*M2498^Q2498</f>
        <v>36.904702755418647</v>
      </c>
      <c r="U2498" s="87" t="s">
        <v>450</v>
      </c>
      <c r="V2498" s="91">
        <f t="shared" si="275"/>
        <v>184.52351377709323</v>
      </c>
    </row>
    <row r="2499" spans="1:22" ht="16">
      <c r="A2499" s="35">
        <v>2019</v>
      </c>
      <c r="B2499" s="36">
        <v>43727</v>
      </c>
      <c r="C2499" s="12" t="s">
        <v>393</v>
      </c>
      <c r="D2499" s="12" t="s">
        <v>440</v>
      </c>
      <c r="E2499" s="12">
        <v>7</v>
      </c>
      <c r="F2499" s="37">
        <v>0.66944444444444395</v>
      </c>
      <c r="G2499" s="12">
        <v>30</v>
      </c>
      <c r="H2499" s="12" t="s">
        <v>253</v>
      </c>
      <c r="I2499" s="12" t="str">
        <f>VLOOKUP(H2499,'[1]Species List'!A$2:I$202,2,0)</f>
        <v>French Grunt</v>
      </c>
      <c r="J2499" s="38" t="str">
        <f>VLOOKUP(H2499,'Species List'!A$2:J$202,3,0)</f>
        <v>Haemulon flavolineatum</v>
      </c>
      <c r="K2499" s="12" t="str">
        <f>VLOOKUP(H2499,'[1]Species List'!A$2:I$202,4,0)</f>
        <v>Haemulidae</v>
      </c>
      <c r="L2499" s="38" t="str">
        <f>VLOOKUP(H2499,'Species List'!A$2:J$202,5,0)</f>
        <v>Carnivore</v>
      </c>
      <c r="M2499" s="64">
        <v>15</v>
      </c>
      <c r="N2499" s="60">
        <v>1</v>
      </c>
      <c r="O2499" s="60"/>
      <c r="P2499" s="44">
        <f>VLOOKUP(H2499,'Species List'!A$2:J$202,6,0)</f>
        <v>1.349E-2</v>
      </c>
      <c r="Q2499" s="44">
        <f>VLOOKUP(H2499,'Species List'!A$2:J$202,7,0)</f>
        <v>3</v>
      </c>
      <c r="R2499" s="44" t="str">
        <f>VLOOKUP(H2499,'Species List'!A$2:J$202,8,0)</f>
        <v>NA</v>
      </c>
      <c r="S2499" s="44" t="str">
        <f>VLOOKUP(H2499,'Species List'!A$2:J$202,9,0)</f>
        <v>NA</v>
      </c>
      <c r="T2499" s="44">
        <f t="shared" si="276"/>
        <v>45.528750000000002</v>
      </c>
      <c r="U2499" s="87" t="s">
        <v>450</v>
      </c>
      <c r="V2499" s="91">
        <f t="shared" si="275"/>
        <v>45.528750000000002</v>
      </c>
    </row>
    <row r="2500" spans="1:22" ht="16">
      <c r="A2500" s="35">
        <v>2019</v>
      </c>
      <c r="B2500" s="36">
        <v>43727</v>
      </c>
      <c r="C2500" s="12" t="s">
        <v>393</v>
      </c>
      <c r="D2500" s="12" t="s">
        <v>440</v>
      </c>
      <c r="E2500" s="12">
        <v>7</v>
      </c>
      <c r="F2500" s="37">
        <v>0.66944444444444395</v>
      </c>
      <c r="G2500" s="12">
        <v>30</v>
      </c>
      <c r="H2500" s="12" t="s">
        <v>292</v>
      </c>
      <c r="I2500" s="12" t="str">
        <f>VLOOKUP(H2500,'[1]Species List'!A$2:I$202,2,0)</f>
        <v>Smallmouth Grunt</v>
      </c>
      <c r="J2500" s="38" t="str">
        <f>VLOOKUP(H2500,'Species List'!A$2:J$202,3,0)</f>
        <v>Haemulon chrysargyreum</v>
      </c>
      <c r="K2500" s="12" t="str">
        <f>VLOOKUP(H2500,'[1]Species List'!A$2:I$202,4,0)</f>
        <v>Haemulidae</v>
      </c>
      <c r="L2500" s="38" t="str">
        <f>VLOOKUP(H2500,'Species List'!A$2:J$202,5,0)</f>
        <v>Carnivore</v>
      </c>
      <c r="M2500" s="64">
        <v>17</v>
      </c>
      <c r="N2500" s="60">
        <v>33</v>
      </c>
      <c r="O2500" s="60"/>
      <c r="P2500" s="44">
        <f>VLOOKUP(H2500,'Species List'!A$2:J$202,6,0)</f>
        <v>1.259E-2</v>
      </c>
      <c r="Q2500" s="44">
        <f>VLOOKUP(H2500,'Species List'!A$2:J$202,7,0)</f>
        <v>2.99</v>
      </c>
      <c r="R2500" s="44" t="str">
        <f>VLOOKUP(H2500,'Species List'!A$2:J$202,8,0)</f>
        <v>NA</v>
      </c>
      <c r="S2500" s="44" t="str">
        <f>VLOOKUP(H2500,'Species List'!A$2:J$202,9,0)</f>
        <v>NA</v>
      </c>
      <c r="T2500" s="44">
        <f t="shared" si="276"/>
        <v>60.12678810658732</v>
      </c>
      <c r="U2500" s="87" t="s">
        <v>450</v>
      </c>
      <c r="V2500" s="91">
        <f t="shared" si="275"/>
        <v>1984.1840075173816</v>
      </c>
    </row>
    <row r="2501" spans="1:22" ht="16">
      <c r="A2501" s="35">
        <v>2019</v>
      </c>
      <c r="B2501" s="36">
        <v>43727</v>
      </c>
      <c r="C2501" s="12" t="s">
        <v>393</v>
      </c>
      <c r="D2501" s="12" t="s">
        <v>440</v>
      </c>
      <c r="E2501" s="12">
        <v>7</v>
      </c>
      <c r="F2501" s="37">
        <v>0.66944444444444395</v>
      </c>
      <c r="G2501" s="12">
        <v>30</v>
      </c>
      <c r="H2501" s="12" t="s">
        <v>377</v>
      </c>
      <c r="I2501" s="12" t="s">
        <v>208</v>
      </c>
      <c r="J2501" s="38" t="str">
        <f>VLOOKUP(H2501,'Species List'!A$2:J$202,3,0)</f>
        <v>Cantherhines macrocerus</v>
      </c>
      <c r="K2501" s="12" t="str">
        <f>VLOOKUP(H2501,'[1]Species List'!A$2:I$202,4,0)</f>
        <v>Monacanthidae</v>
      </c>
      <c r="L2501" s="38" t="str">
        <f>VLOOKUP(H2501,'Species List'!A$2:J$202,5,0)</f>
        <v>Carnivore</v>
      </c>
      <c r="M2501" s="64">
        <v>31</v>
      </c>
      <c r="N2501" s="60">
        <v>1</v>
      </c>
      <c r="O2501" s="60"/>
      <c r="P2501" s="44">
        <f>VLOOKUP(H2501,'Species List'!A$2:J$202,6,0)</f>
        <v>2.291E-2</v>
      </c>
      <c r="Q2501" s="44">
        <f>VLOOKUP(H2501,'Species List'!A$2:J$202,7,0)</f>
        <v>2.89</v>
      </c>
      <c r="R2501" s="44" t="str">
        <f>VLOOKUP(H2501,'Species List'!A$2:J$202,8,0)</f>
        <v>NA</v>
      </c>
      <c r="S2501" s="44" t="str">
        <f>VLOOKUP(H2501,'Species List'!A$2:J$202,9,0)</f>
        <v>NA</v>
      </c>
      <c r="T2501" s="44">
        <f t="shared" si="276"/>
        <v>467.80017977335763</v>
      </c>
      <c r="U2501" s="87" t="s">
        <v>450</v>
      </c>
      <c r="V2501" s="91">
        <f t="shared" si="275"/>
        <v>467.80017977335763</v>
      </c>
    </row>
    <row r="2502" spans="1:22" ht="16">
      <c r="A2502" s="35">
        <v>2019</v>
      </c>
      <c r="B2502" s="36">
        <v>43727</v>
      </c>
      <c r="C2502" s="12" t="s">
        <v>393</v>
      </c>
      <c r="D2502" s="12" t="s">
        <v>440</v>
      </c>
      <c r="E2502" s="12">
        <v>7</v>
      </c>
      <c r="F2502" s="37">
        <v>0.66944444444444395</v>
      </c>
      <c r="G2502" s="12">
        <v>30</v>
      </c>
      <c r="H2502" s="12" t="s">
        <v>310</v>
      </c>
      <c r="I2502" s="12" t="str">
        <f>VLOOKUP(H2502,'[1]Species List'!A$2:I$202,2,0)</f>
        <v>Yellowhead Wrasse</v>
      </c>
      <c r="J2502" s="38" t="str">
        <f>VLOOKUP(H2502,'Species List'!A$2:J$202,3,0)</f>
        <v>Halichoeres garnoti</v>
      </c>
      <c r="K2502" s="12" t="str">
        <f>VLOOKUP(H2502,'[1]Species List'!A$2:I$202,4,0)</f>
        <v>Labridae</v>
      </c>
      <c r="L2502" s="38" t="str">
        <f>VLOOKUP(H2502,'Species List'!A$2:J$202,5,0)</f>
        <v>Carnivore</v>
      </c>
      <c r="M2502" s="64">
        <v>10</v>
      </c>
      <c r="N2502" s="60">
        <v>1</v>
      </c>
      <c r="O2502" s="60"/>
      <c r="P2502" s="44">
        <f>VLOOKUP(H2502,'Species List'!A$2:J$202,6,0)</f>
        <v>0.01</v>
      </c>
      <c r="Q2502" s="44">
        <f>VLOOKUP(H2502,'Species List'!A$2:J$202,7,0)</f>
        <v>3.13</v>
      </c>
      <c r="R2502" s="44" t="str">
        <f>VLOOKUP(H2502,'Species List'!A$2:J$202,8,0)</f>
        <v>NA</v>
      </c>
      <c r="S2502" s="44" t="str">
        <f>VLOOKUP(H2502,'Species List'!A$2:J$202,9,0)</f>
        <v>NA</v>
      </c>
      <c r="T2502" s="44">
        <f t="shared" si="276"/>
        <v>13.48962882591654</v>
      </c>
      <c r="U2502" s="87" t="s">
        <v>450</v>
      </c>
      <c r="V2502" s="91">
        <f t="shared" si="275"/>
        <v>13.48962882591654</v>
      </c>
    </row>
    <row r="2503" spans="1:22" ht="16">
      <c r="A2503" s="35">
        <v>2019</v>
      </c>
      <c r="B2503" s="36">
        <v>43727</v>
      </c>
      <c r="C2503" s="12" t="s">
        <v>393</v>
      </c>
      <c r="D2503" s="12" t="s">
        <v>440</v>
      </c>
      <c r="E2503" s="12">
        <v>7</v>
      </c>
      <c r="F2503" s="37">
        <v>0.66944444444444395</v>
      </c>
      <c r="G2503" s="12">
        <v>30</v>
      </c>
      <c r="H2503" s="12" t="s">
        <v>233</v>
      </c>
      <c r="I2503" s="12" t="str">
        <f>VLOOKUP(H2503,'[1]Species List'!A$2:I$202,2,0)</f>
        <v>Blackbar soldierfish</v>
      </c>
      <c r="J2503" s="38" t="str">
        <f>VLOOKUP(H2503,'Species List'!A$2:J$202,3,0)</f>
        <v xml:space="preserve">Myripristis jacobus </v>
      </c>
      <c r="K2503" s="12" t="str">
        <f>VLOOKUP(H2503,'[1]Species List'!A$2:I$202,4,0)</f>
        <v>Holocentridae</v>
      </c>
      <c r="L2503" s="38" t="str">
        <f>VLOOKUP(H2503,'Species List'!A$2:J$202,5,0)</f>
        <v>Carnivore</v>
      </c>
      <c r="M2503" s="64">
        <v>15</v>
      </c>
      <c r="N2503" s="60">
        <v>1</v>
      </c>
      <c r="O2503" s="60"/>
      <c r="P2503" s="44">
        <f>VLOOKUP(H2503,'Species List'!A$2:J$202,6,0)</f>
        <v>1.2019999999999999E-2</v>
      </c>
      <c r="Q2503" s="44">
        <f>VLOOKUP(H2503,'Species List'!A$2:J$202,7,0)</f>
        <v>3.06</v>
      </c>
      <c r="R2503" s="44" t="str">
        <f>VLOOKUP(H2503,'Species List'!A$2:J$202,8,0)</f>
        <v>NA</v>
      </c>
      <c r="S2503" s="44" t="str">
        <f>VLOOKUP(H2503,'Species List'!A$2:J$202,9,0)</f>
        <v>NA</v>
      </c>
      <c r="T2503" s="44">
        <f t="shared" si="276"/>
        <v>47.724756406775086</v>
      </c>
      <c r="U2503" s="87" t="s">
        <v>450</v>
      </c>
      <c r="V2503" s="91">
        <f t="shared" si="275"/>
        <v>47.724756406775086</v>
      </c>
    </row>
    <row r="2504" spans="1:22" ht="16">
      <c r="A2504" s="35">
        <v>2019</v>
      </c>
      <c r="B2504" s="36">
        <v>43727</v>
      </c>
      <c r="C2504" s="12" t="s">
        <v>393</v>
      </c>
      <c r="D2504" s="12" t="s">
        <v>440</v>
      </c>
      <c r="E2504" s="12">
        <v>7</v>
      </c>
      <c r="F2504" s="37">
        <v>0.66944444444444395</v>
      </c>
      <c r="G2504" s="12">
        <v>30</v>
      </c>
      <c r="H2504" s="12" t="s">
        <v>295</v>
      </c>
      <c r="I2504" s="12" t="str">
        <f>VLOOKUP(H2504,'[1]Species List'!A$2:I$202,2,0)</f>
        <v>Spanish Hogfish</v>
      </c>
      <c r="J2504" s="38" t="str">
        <f>VLOOKUP(H2504,'Species List'!A$2:J$202,3,0)</f>
        <v>Bodianus rufus</v>
      </c>
      <c r="K2504" s="12" t="str">
        <f>VLOOKUP(H2504,'[1]Species List'!A$2:I$202,4,0)</f>
        <v>Labridae</v>
      </c>
      <c r="L2504" s="38" t="str">
        <f>VLOOKUP(H2504,'Species List'!A$2:J$202,5,0)</f>
        <v>Carnivore</v>
      </c>
      <c r="M2504" s="64">
        <v>30</v>
      </c>
      <c r="N2504" s="60">
        <v>1</v>
      </c>
      <c r="O2504" s="60"/>
      <c r="P2504" s="44">
        <f>VLOOKUP(H2504,'Species List'!A$2:J$202,6,0)</f>
        <v>1.44E-2</v>
      </c>
      <c r="Q2504" s="44">
        <f>VLOOKUP(H2504,'Species List'!A$2:J$202,7,0)</f>
        <v>3.0531999999999999</v>
      </c>
      <c r="R2504" s="44" t="str">
        <f>VLOOKUP(H2504,'Species List'!A$2:J$202,8,0)</f>
        <v>NA</v>
      </c>
      <c r="S2504" s="44" t="str">
        <f>VLOOKUP(H2504,'Species List'!A$2:J$202,9,0)</f>
        <v>NA</v>
      </c>
      <c r="T2504" s="44">
        <f t="shared" si="276"/>
        <v>465.91759013867346</v>
      </c>
      <c r="U2504" s="87" t="s">
        <v>450</v>
      </c>
      <c r="V2504" s="91">
        <f t="shared" si="275"/>
        <v>465.91759013867346</v>
      </c>
    </row>
    <row r="2505" spans="1:22" ht="16">
      <c r="A2505" s="35">
        <v>2019</v>
      </c>
      <c r="B2505" s="36">
        <v>43727</v>
      </c>
      <c r="C2505" s="12" t="s">
        <v>393</v>
      </c>
      <c r="D2505" s="12" t="s">
        <v>440</v>
      </c>
      <c r="E2505" s="12">
        <v>7</v>
      </c>
      <c r="F2505" s="37">
        <v>0.66944444444444395</v>
      </c>
      <c r="G2505" s="12">
        <v>30</v>
      </c>
      <c r="H2505" s="12" t="s">
        <v>268</v>
      </c>
      <c r="I2505" s="12" t="str">
        <f>VLOOKUP(H2505,'[1]Species List'!A$2:I$202,2,0)</f>
        <v>Mahogany Snapper</v>
      </c>
      <c r="J2505" s="38" t="str">
        <f>VLOOKUP(H2505,'Species List'!A$2:J$202,3,0)</f>
        <v>Lutjanus mahogoni</v>
      </c>
      <c r="K2505" s="12" t="str">
        <f>VLOOKUP(H2505,'[1]Species List'!A$2:I$202,4,0)</f>
        <v>Lutjanidae</v>
      </c>
      <c r="L2505" s="38" t="str">
        <f>VLOOKUP(H2505,'Species List'!A$2:J$202,5,0)</f>
        <v>Carnivore</v>
      </c>
      <c r="M2505" s="64">
        <v>23</v>
      </c>
      <c r="N2505" s="60">
        <v>2</v>
      </c>
      <c r="O2505" s="60"/>
      <c r="P2505" s="44">
        <f>VLOOKUP(H2505,'Species List'!A$2:J$202,6,0)</f>
        <v>1.6979999999999999E-2</v>
      </c>
      <c r="Q2505" s="44">
        <f>VLOOKUP(H2505,'Species List'!A$2:J$202,7,0)</f>
        <v>2.96</v>
      </c>
      <c r="R2505" s="44" t="str">
        <f>VLOOKUP(H2505,'Species List'!A$2:J$202,8,0)</f>
        <v>NA</v>
      </c>
      <c r="S2505" s="44" t="str">
        <f>VLOOKUP(H2505,'Species List'!A$2:J$202,9,0)</f>
        <v>NA</v>
      </c>
      <c r="T2505" s="44">
        <f t="shared" si="276"/>
        <v>182.24351386755112</v>
      </c>
      <c r="U2505" s="87" t="s">
        <v>450</v>
      </c>
      <c r="V2505" s="91">
        <f t="shared" si="275"/>
        <v>364.48702773510223</v>
      </c>
    </row>
    <row r="2506" spans="1:22" ht="16">
      <c r="A2506" s="35">
        <v>2019</v>
      </c>
      <c r="B2506" s="36">
        <v>43727</v>
      </c>
      <c r="C2506" s="12" t="s">
        <v>393</v>
      </c>
      <c r="D2506" s="12" t="s">
        <v>440</v>
      </c>
      <c r="E2506" s="12">
        <v>7</v>
      </c>
      <c r="F2506" s="37">
        <v>0.66944444444444395</v>
      </c>
      <c r="G2506" s="12">
        <v>30</v>
      </c>
      <c r="H2506" s="12" t="s">
        <v>238</v>
      </c>
      <c r="I2506" s="12" t="str">
        <f>VLOOKUP(H2506,'[1]Species List'!A$2:I$202,2,0)</f>
        <v>Bluehead Wrasse</v>
      </c>
      <c r="J2506" s="38" t="str">
        <f>VLOOKUP(H2506,'Species List'!A$2:J$202,3,0)</f>
        <v>Thalassoma bifasciatum</v>
      </c>
      <c r="K2506" s="12" t="str">
        <f>VLOOKUP(H2506,'[1]Species List'!A$2:I$202,4,0)</f>
        <v>Labridae</v>
      </c>
      <c r="L2506" s="38" t="str">
        <f>VLOOKUP(H2506,'Species List'!A$2:J$202,5,0)</f>
        <v>Carnivore</v>
      </c>
      <c r="M2506" s="64">
        <v>7</v>
      </c>
      <c r="N2506" s="60">
        <v>6</v>
      </c>
      <c r="O2506" s="60"/>
      <c r="P2506" s="44">
        <f>VLOOKUP(H2506,'Species List'!A$2:J$202,6,0)</f>
        <v>8.9099999999999995E-3</v>
      </c>
      <c r="Q2506" s="44">
        <f>VLOOKUP(H2506,'Species List'!A$2:J$202,7,0)</f>
        <v>3.01</v>
      </c>
      <c r="R2506" s="44" t="str">
        <f>VLOOKUP(H2506,'Species List'!A$2:J$202,8,0)</f>
        <v>NA</v>
      </c>
      <c r="S2506" s="44" t="str">
        <f>VLOOKUP(H2506,'Species List'!A$2:J$202,9,0)</f>
        <v>NA</v>
      </c>
      <c r="T2506" s="44">
        <f t="shared" si="276"/>
        <v>3.1161819272016391</v>
      </c>
      <c r="U2506" s="87" t="s">
        <v>450</v>
      </c>
      <c r="V2506" s="91">
        <f t="shared" si="275"/>
        <v>18.697091563209835</v>
      </c>
    </row>
    <row r="2507" spans="1:22" ht="16">
      <c r="A2507" s="35">
        <v>2019</v>
      </c>
      <c r="B2507" s="36">
        <v>43727</v>
      </c>
      <c r="C2507" s="12" t="s">
        <v>393</v>
      </c>
      <c r="D2507" s="12" t="s">
        <v>440</v>
      </c>
      <c r="E2507" s="12">
        <v>7</v>
      </c>
      <c r="F2507" s="37">
        <v>0.66944444444444395</v>
      </c>
      <c r="G2507" s="12">
        <v>30</v>
      </c>
      <c r="H2507" s="12" t="s">
        <v>310</v>
      </c>
      <c r="I2507" s="12" t="str">
        <f>VLOOKUP(H2507,'[1]Species List'!A$2:I$202,2,0)</f>
        <v>Yellowhead Wrasse</v>
      </c>
      <c r="J2507" s="38" t="str">
        <f>VLOOKUP(H2507,'Species List'!A$2:J$202,3,0)</f>
        <v>Halichoeres garnoti</v>
      </c>
      <c r="K2507" s="12" t="str">
        <f>VLOOKUP(H2507,'[1]Species List'!A$2:I$202,4,0)</f>
        <v>Labridae</v>
      </c>
      <c r="L2507" s="38" t="str">
        <f>VLOOKUP(H2507,'Species List'!A$2:J$202,5,0)</f>
        <v>Carnivore</v>
      </c>
      <c r="M2507" s="64">
        <v>4</v>
      </c>
      <c r="N2507" s="60">
        <v>3</v>
      </c>
      <c r="O2507" s="60"/>
      <c r="P2507" s="44">
        <f>VLOOKUP(H2507,'Species List'!A$2:J$202,6,0)</f>
        <v>0.01</v>
      </c>
      <c r="Q2507" s="44">
        <f>VLOOKUP(H2507,'Species List'!A$2:J$202,7,0)</f>
        <v>3.13</v>
      </c>
      <c r="R2507" s="44" t="str">
        <f>VLOOKUP(H2507,'Species List'!A$2:J$202,8,0)</f>
        <v>NA</v>
      </c>
      <c r="S2507" s="44" t="str">
        <f>VLOOKUP(H2507,'Species List'!A$2:J$202,9,0)</f>
        <v>NA</v>
      </c>
      <c r="T2507" s="44">
        <f t="shared" si="276"/>
        <v>0.76638637095611406</v>
      </c>
      <c r="U2507" s="87" t="s">
        <v>450</v>
      </c>
      <c r="V2507" s="91">
        <f t="shared" si="275"/>
        <v>2.2991591128683422</v>
      </c>
    </row>
    <row r="2508" spans="1:22" ht="16">
      <c r="A2508" s="35">
        <v>2019</v>
      </c>
      <c r="B2508" s="36">
        <v>43727</v>
      </c>
      <c r="C2508" s="12" t="s">
        <v>393</v>
      </c>
      <c r="D2508" s="12" t="s">
        <v>440</v>
      </c>
      <c r="E2508" s="12">
        <v>7</v>
      </c>
      <c r="F2508" s="37">
        <v>0.66944444444444395</v>
      </c>
      <c r="G2508" s="12">
        <v>30</v>
      </c>
      <c r="H2508" s="12" t="s">
        <v>227</v>
      </c>
      <c r="I2508" s="12" t="str">
        <f>VLOOKUP(H2508,'[1]Species List'!A$2:I$202,2,0)</f>
        <v>Hamlet spp.</v>
      </c>
      <c r="J2508" s="38" t="str">
        <f>VLOOKUP(H2508,'Species List'!A$2:J$202,3,0)</f>
        <v>Hypoplectrus puella</v>
      </c>
      <c r="K2508" s="12" t="str">
        <f>VLOOKUP(H2508,'[1]Species List'!A$2:I$202,4,0)</f>
        <v>Serranidae</v>
      </c>
      <c r="L2508" s="38" t="str">
        <f>VLOOKUP(H2508,'Species List'!A$2:J$202,5,0)</f>
        <v>Carnivore</v>
      </c>
      <c r="M2508" s="64">
        <v>15</v>
      </c>
      <c r="N2508" s="60">
        <v>1</v>
      </c>
      <c r="O2508" s="60"/>
      <c r="P2508" s="44">
        <f>VLOOKUP(H2508,'Species List'!A$2:J$202,6,0)</f>
        <v>1.7780000000000001E-2</v>
      </c>
      <c r="Q2508" s="44">
        <f>VLOOKUP(H2508,'Species List'!A$2:J$202,7,0)</f>
        <v>3.03</v>
      </c>
      <c r="R2508" s="44" t="str">
        <f>VLOOKUP(H2508,'Species List'!A$2:J$202,8,0)</f>
        <v>NA</v>
      </c>
      <c r="S2508" s="44" t="str">
        <f>VLOOKUP(H2508,'Species List'!A$2:J$202,9,0)</f>
        <v>NA</v>
      </c>
      <c r="T2508" s="44">
        <f t="shared" si="276"/>
        <v>65.086103364435104</v>
      </c>
      <c r="U2508" s="87" t="s">
        <v>450</v>
      </c>
      <c r="V2508" s="91">
        <f t="shared" si="275"/>
        <v>65.086103364435104</v>
      </c>
    </row>
    <row r="2509" spans="1:22" ht="16">
      <c r="A2509" s="35">
        <v>2019</v>
      </c>
      <c r="B2509" s="36">
        <v>43727</v>
      </c>
      <c r="C2509" s="12" t="s">
        <v>393</v>
      </c>
      <c r="D2509" s="12" t="s">
        <v>440</v>
      </c>
      <c r="E2509" s="12">
        <v>7</v>
      </c>
      <c r="F2509" s="37">
        <v>0.66944444444444395</v>
      </c>
      <c r="G2509" s="12">
        <v>30</v>
      </c>
      <c r="H2509" s="12" t="s">
        <v>348</v>
      </c>
      <c r="I2509" s="12" t="str">
        <f>VLOOKUP(H2509,'[1]Species List'!A$2:I$202,2,0)</f>
        <v>Atlantic trumpetfish</v>
      </c>
      <c r="J2509" s="38" t="str">
        <f>VLOOKUP(H2509,'Species List'!A$2:J$202,3,0)</f>
        <v>Aulostomus maculatus</v>
      </c>
      <c r="K2509" s="12" t="str">
        <f>VLOOKUP(H2509,'[1]Species List'!A$2:I$202,4,0)</f>
        <v>Aulostomidae</v>
      </c>
      <c r="L2509" s="38" t="str">
        <f>VLOOKUP(H2509,'Species List'!A$2:J$202,5,0)</f>
        <v>Carnivore</v>
      </c>
      <c r="M2509" s="64">
        <v>30</v>
      </c>
      <c r="N2509" s="60">
        <v>1</v>
      </c>
      <c r="O2509" s="60"/>
      <c r="P2509" s="44">
        <f>VLOOKUP(H2509,'Species List'!A$2:J$202,6,0)</f>
        <v>1E-4</v>
      </c>
      <c r="Q2509" s="44">
        <f>VLOOKUP(H2509,'Species List'!A$2:J$202,7,0)</f>
        <v>3.5539999999999998</v>
      </c>
      <c r="R2509" s="44" t="str">
        <f>VLOOKUP(H2509,'Species List'!A$2:J$202,8,0)</f>
        <v>NA</v>
      </c>
      <c r="S2509" s="44" t="str">
        <f>VLOOKUP(H2509,'Species List'!A$2:J$202,9,0)</f>
        <v>NA</v>
      </c>
      <c r="T2509" s="44">
        <f t="shared" si="276"/>
        <v>17.770061844764207</v>
      </c>
      <c r="U2509" s="87" t="s">
        <v>450</v>
      </c>
      <c r="V2509" s="91">
        <f t="shared" si="275"/>
        <v>17.770061844764207</v>
      </c>
    </row>
    <row r="2510" spans="1:22" ht="16">
      <c r="A2510" s="35">
        <v>2019</v>
      </c>
      <c r="B2510" s="36">
        <v>43727</v>
      </c>
      <c r="C2510" s="12" t="s">
        <v>393</v>
      </c>
      <c r="D2510" s="12" t="s">
        <v>440</v>
      </c>
      <c r="E2510" s="12">
        <v>7</v>
      </c>
      <c r="F2510" s="37">
        <v>0.66944444444444395</v>
      </c>
      <c r="G2510" s="12">
        <v>30</v>
      </c>
      <c r="H2510" s="12" t="s">
        <v>225</v>
      </c>
      <c r="I2510" s="12" t="str">
        <f>VLOOKUP(H2510,'[1]Species List'!A$2:I$202,2,0)</f>
        <v>Bar Jack</v>
      </c>
      <c r="J2510" s="38" t="str">
        <f>VLOOKUP(H2510,'Species List'!A$2:J$202,3,0)</f>
        <v>Caranx ruber</v>
      </c>
      <c r="K2510" s="12" t="str">
        <f>VLOOKUP(H2510,'[1]Species List'!A$2:I$202,4,0)</f>
        <v>Carangidae</v>
      </c>
      <c r="L2510" s="38" t="str">
        <f>VLOOKUP(H2510,'Species List'!A$2:J$202,5,0)</f>
        <v>Carnivore</v>
      </c>
      <c r="M2510" s="64">
        <v>22</v>
      </c>
      <c r="N2510" s="60">
        <v>1</v>
      </c>
      <c r="O2510" s="60"/>
      <c r="P2510" s="44">
        <f>VLOOKUP(H2510,'Species List'!A$2:J$202,6,0)</f>
        <v>1.6979999999999999E-2</v>
      </c>
      <c r="Q2510" s="44">
        <f>VLOOKUP(H2510,'Species List'!A$2:J$202,7,0)</f>
        <v>2.95</v>
      </c>
      <c r="R2510" s="44" t="str">
        <f>VLOOKUP(H2510,'Species List'!A$2:J$202,8,0)</f>
        <v>NA</v>
      </c>
      <c r="S2510" s="44" t="str">
        <f>VLOOKUP(H2510,'Species List'!A$2:J$202,9,0)</f>
        <v>NA</v>
      </c>
      <c r="T2510" s="44">
        <f t="shared" si="276"/>
        <v>154.91183355501693</v>
      </c>
      <c r="U2510" s="87" t="s">
        <v>450</v>
      </c>
      <c r="V2510" s="91">
        <f t="shared" si="275"/>
        <v>154.91183355501693</v>
      </c>
    </row>
    <row r="2511" spans="1:22" ht="16">
      <c r="A2511" s="35">
        <v>2019</v>
      </c>
      <c r="B2511" s="36">
        <v>43727</v>
      </c>
      <c r="C2511" s="12" t="s">
        <v>393</v>
      </c>
      <c r="D2511" s="12" t="s">
        <v>440</v>
      </c>
      <c r="E2511" s="12">
        <v>7</v>
      </c>
      <c r="F2511" s="37">
        <v>0.66944444444444395</v>
      </c>
      <c r="G2511" s="12">
        <v>30</v>
      </c>
      <c r="H2511" s="12" t="s">
        <v>310</v>
      </c>
      <c r="I2511" s="12" t="str">
        <f>VLOOKUP(H2511,'[1]Species List'!A$2:I$202,2,0)</f>
        <v>Yellowhead Wrasse</v>
      </c>
      <c r="J2511" s="38" t="str">
        <f>VLOOKUP(H2511,'Species List'!A$2:J$202,3,0)</f>
        <v>Halichoeres garnoti</v>
      </c>
      <c r="K2511" s="12" t="str">
        <f>VLOOKUP(H2511,'[1]Species List'!A$2:I$202,4,0)</f>
        <v>Labridae</v>
      </c>
      <c r="L2511" s="38" t="str">
        <f>VLOOKUP(H2511,'Species List'!A$2:J$202,5,0)</f>
        <v>Carnivore</v>
      </c>
      <c r="M2511" s="64">
        <v>3</v>
      </c>
      <c r="N2511" s="60">
        <v>8</v>
      </c>
      <c r="O2511" s="60"/>
      <c r="P2511" s="44">
        <f>VLOOKUP(H2511,'Species List'!A$2:J$202,6,0)</f>
        <v>0.01</v>
      </c>
      <c r="Q2511" s="44">
        <f>VLOOKUP(H2511,'Species List'!A$2:J$202,7,0)</f>
        <v>3.13</v>
      </c>
      <c r="R2511" s="44" t="str">
        <f>VLOOKUP(H2511,'Species List'!A$2:J$202,8,0)</f>
        <v>NA</v>
      </c>
      <c r="S2511" s="44" t="str">
        <f>VLOOKUP(H2511,'Species List'!A$2:J$202,9,0)</f>
        <v>NA</v>
      </c>
      <c r="T2511" s="44">
        <f t="shared" si="276"/>
        <v>0.3114508548769428</v>
      </c>
      <c r="U2511" s="87" t="s">
        <v>450</v>
      </c>
      <c r="V2511" s="91">
        <f t="shared" si="275"/>
        <v>2.4916068390155424</v>
      </c>
    </row>
    <row r="2512" spans="1:22" ht="16">
      <c r="A2512" s="35">
        <v>2019</v>
      </c>
      <c r="B2512" s="36">
        <v>43727</v>
      </c>
      <c r="C2512" s="12" t="s">
        <v>393</v>
      </c>
      <c r="D2512" s="12" t="s">
        <v>440</v>
      </c>
      <c r="E2512" s="12">
        <v>7</v>
      </c>
      <c r="F2512" s="37">
        <v>0.66944444444444395</v>
      </c>
      <c r="G2512" s="12">
        <v>30</v>
      </c>
      <c r="H2512" s="12" t="s">
        <v>252</v>
      </c>
      <c r="I2512" s="12" t="str">
        <f>VLOOKUP(H2512,'[1]Species List'!A$2:I$202,2,0)</f>
        <v>French Angelfish</v>
      </c>
      <c r="J2512" s="38" t="str">
        <f>VLOOKUP(H2512,'Species List'!A$2:J$202,3,0)</f>
        <v>Pomacanthus paru</v>
      </c>
      <c r="K2512" s="12" t="str">
        <f>VLOOKUP(H2512,'[1]Species List'!A$2:I$202,4,0)</f>
        <v>Pomacanthidae</v>
      </c>
      <c r="L2512" s="38" t="str">
        <f>VLOOKUP(H2512,'Species List'!A$2:J$202,5,0)</f>
        <v>Carnivore</v>
      </c>
      <c r="M2512" s="64">
        <v>37</v>
      </c>
      <c r="N2512" s="60">
        <v>2</v>
      </c>
      <c r="O2512" s="60"/>
      <c r="P2512" s="44">
        <f>VLOOKUP(H2512,'Species List'!A$2:J$202,6,0)</f>
        <v>3.09E-2</v>
      </c>
      <c r="Q2512" s="44">
        <f>VLOOKUP(H2512,'Species List'!A$2:J$202,7,0)</f>
        <v>2.95</v>
      </c>
      <c r="R2512" s="44" t="str">
        <f>VLOOKUP(H2512,'Species List'!A$2:J$202,8,0)</f>
        <v>NA</v>
      </c>
      <c r="S2512" s="44" t="str">
        <f>VLOOKUP(H2512,'Species List'!A$2:J$202,9,0)</f>
        <v>NA</v>
      </c>
      <c r="T2512" s="44">
        <f t="shared" si="276"/>
        <v>1306.632828496173</v>
      </c>
      <c r="U2512" s="87" t="s">
        <v>450</v>
      </c>
      <c r="V2512" s="91">
        <f t="shared" si="275"/>
        <v>2613.2656569923461</v>
      </c>
    </row>
    <row r="2513" spans="1:22" ht="16">
      <c r="A2513" s="35">
        <v>2019</v>
      </c>
      <c r="B2513" s="36">
        <v>43727</v>
      </c>
      <c r="C2513" s="12" t="s">
        <v>393</v>
      </c>
      <c r="D2513" s="12" t="s">
        <v>440</v>
      </c>
      <c r="E2513" s="12">
        <v>7</v>
      </c>
      <c r="F2513" s="37">
        <v>0.66944444444444395</v>
      </c>
      <c r="G2513" s="12">
        <v>30</v>
      </c>
      <c r="H2513" s="12" t="s">
        <v>286</v>
      </c>
      <c r="I2513" s="12" t="str">
        <f>VLOOKUP(H2513,'[1]Species List'!A$2:I$202,2,0)</f>
        <v>Schoolmaster snapper</v>
      </c>
      <c r="J2513" s="38" t="str">
        <f>VLOOKUP(H2513,'Species List'!A$2:J$202,3,0)</f>
        <v>Lutjanus apodus</v>
      </c>
      <c r="K2513" s="12" t="str">
        <f>VLOOKUP(H2513,'[1]Species List'!A$2:I$202,4,0)</f>
        <v>Lutjanidae</v>
      </c>
      <c r="L2513" s="38" t="str">
        <f>VLOOKUP(H2513,'Species List'!A$2:J$202,5,0)</f>
        <v>Carnivore</v>
      </c>
      <c r="M2513" s="64">
        <v>30</v>
      </c>
      <c r="N2513" s="60">
        <v>1</v>
      </c>
      <c r="O2513" s="60"/>
      <c r="P2513" s="44">
        <f>VLOOKUP(H2513,'Species List'!A$2:J$202,6,0)</f>
        <v>1.413E-2</v>
      </c>
      <c r="Q2513" s="44">
        <f>VLOOKUP(H2513,'Species List'!A$2:J$202,7,0)</f>
        <v>2.98</v>
      </c>
      <c r="R2513" s="44" t="str">
        <f>VLOOKUP(H2513,'Species List'!A$2:J$202,8,0)</f>
        <v>NA</v>
      </c>
      <c r="S2513" s="44" t="str">
        <f>VLOOKUP(H2513,'Species List'!A$2:J$202,9,0)</f>
        <v>NA</v>
      </c>
      <c r="T2513" s="44">
        <f t="shared" si="276"/>
        <v>356.42117772859569</v>
      </c>
      <c r="U2513" s="87" t="s">
        <v>450</v>
      </c>
      <c r="V2513" s="91">
        <f t="shared" si="275"/>
        <v>356.42117772859569</v>
      </c>
    </row>
    <row r="2514" spans="1:22" ht="16">
      <c r="A2514" s="35">
        <v>2019</v>
      </c>
      <c r="B2514" s="36">
        <v>43727</v>
      </c>
      <c r="C2514" s="12" t="s">
        <v>393</v>
      </c>
      <c r="D2514" s="12" t="s">
        <v>440</v>
      </c>
      <c r="E2514" s="12">
        <v>7</v>
      </c>
      <c r="F2514" s="37">
        <v>0.66944444444444395</v>
      </c>
      <c r="G2514" s="12">
        <v>30</v>
      </c>
      <c r="H2514" s="12" t="s">
        <v>238</v>
      </c>
      <c r="I2514" s="12" t="str">
        <f>VLOOKUP(H2514,'[1]Species List'!A$2:I$202,2,0)</f>
        <v>Bluehead Wrasse</v>
      </c>
      <c r="J2514" s="38" t="str">
        <f>VLOOKUP(H2514,'Species List'!A$2:J$202,3,0)</f>
        <v>Thalassoma bifasciatum</v>
      </c>
      <c r="K2514" s="12" t="str">
        <f>VLOOKUP(H2514,'[1]Species List'!A$2:I$202,4,0)</f>
        <v>Labridae</v>
      </c>
      <c r="L2514" s="38" t="str">
        <f>VLOOKUP(H2514,'Species List'!A$2:J$202,5,0)</f>
        <v>Carnivore</v>
      </c>
      <c r="M2514" s="64">
        <v>5</v>
      </c>
      <c r="N2514" s="60">
        <v>20</v>
      </c>
      <c r="O2514" s="60"/>
      <c r="P2514" s="44">
        <f>VLOOKUP(H2514,'Species List'!A$2:J$202,6,0)</f>
        <v>8.9099999999999995E-3</v>
      </c>
      <c r="Q2514" s="44">
        <f>VLOOKUP(H2514,'Species List'!A$2:J$202,7,0)</f>
        <v>3.01</v>
      </c>
      <c r="R2514" s="44" t="str">
        <f>VLOOKUP(H2514,'Species List'!A$2:J$202,8,0)</f>
        <v>NA</v>
      </c>
      <c r="S2514" s="44" t="str">
        <f>VLOOKUP(H2514,'Species List'!A$2:J$202,9,0)</f>
        <v>NA</v>
      </c>
      <c r="T2514" s="44">
        <f t="shared" si="276"/>
        <v>1.1318201385239828</v>
      </c>
      <c r="U2514" s="87" t="s">
        <v>450</v>
      </c>
      <c r="V2514" s="91">
        <f t="shared" si="275"/>
        <v>22.636402770479656</v>
      </c>
    </row>
    <row r="2515" spans="1:22" ht="16">
      <c r="A2515" s="35">
        <v>2019</v>
      </c>
      <c r="B2515" s="36">
        <v>43727</v>
      </c>
      <c r="C2515" s="12" t="s">
        <v>393</v>
      </c>
      <c r="D2515" s="12" t="s">
        <v>440</v>
      </c>
      <c r="E2515" s="12">
        <v>7</v>
      </c>
      <c r="F2515" s="37">
        <v>0.66944444444444395</v>
      </c>
      <c r="G2515" s="12">
        <v>30</v>
      </c>
      <c r="H2515" s="12" t="s">
        <v>310</v>
      </c>
      <c r="I2515" s="12" t="str">
        <f>VLOOKUP(H2515,'[1]Species List'!A$2:I$202,2,0)</f>
        <v>Yellowhead Wrasse</v>
      </c>
      <c r="J2515" s="38" t="str">
        <f>VLOOKUP(H2515,'Species List'!A$2:J$202,3,0)</f>
        <v>Halichoeres garnoti</v>
      </c>
      <c r="K2515" s="12" t="str">
        <f>VLOOKUP(H2515,'[1]Species List'!A$2:I$202,4,0)</f>
        <v>Labridae</v>
      </c>
      <c r="L2515" s="38" t="str">
        <f>VLOOKUP(H2515,'Species List'!A$2:J$202,5,0)</f>
        <v>Carnivore</v>
      </c>
      <c r="M2515" s="64">
        <v>8</v>
      </c>
      <c r="N2515" s="60">
        <v>1</v>
      </c>
      <c r="O2515" s="60"/>
      <c r="P2515" s="44">
        <f>VLOOKUP(H2515,'Species List'!A$2:J$202,6,0)</f>
        <v>0.01</v>
      </c>
      <c r="Q2515" s="44">
        <f>VLOOKUP(H2515,'Species List'!A$2:J$202,7,0)</f>
        <v>3.13</v>
      </c>
      <c r="R2515" s="44" t="str">
        <f>VLOOKUP(H2515,'Species List'!A$2:J$202,8,0)</f>
        <v>NA</v>
      </c>
      <c r="S2515" s="44" t="str">
        <f>VLOOKUP(H2515,'Species List'!A$2:J$202,9,0)</f>
        <v>NA</v>
      </c>
      <c r="T2515" s="44">
        <f t="shared" si="276"/>
        <v>6.7092142277548126</v>
      </c>
      <c r="U2515" s="87" t="s">
        <v>450</v>
      </c>
      <c r="V2515" s="91">
        <f t="shared" si="275"/>
        <v>6.7092142277548126</v>
      </c>
    </row>
    <row r="2516" spans="1:22" ht="16">
      <c r="A2516" s="35">
        <v>2019</v>
      </c>
      <c r="B2516" s="36">
        <v>43727</v>
      </c>
      <c r="C2516" s="12" t="s">
        <v>393</v>
      </c>
      <c r="D2516" s="12" t="s">
        <v>440</v>
      </c>
      <c r="E2516" s="12">
        <v>7</v>
      </c>
      <c r="F2516" s="37">
        <v>0.66944444444444395</v>
      </c>
      <c r="G2516" s="12">
        <v>30</v>
      </c>
      <c r="H2516" s="12" t="s">
        <v>348</v>
      </c>
      <c r="I2516" s="12" t="str">
        <f>VLOOKUP(H2516,'[1]Species List'!A$2:I$202,2,0)</f>
        <v>Atlantic trumpetfish</v>
      </c>
      <c r="J2516" s="38" t="str">
        <f>VLOOKUP(H2516,'Species List'!A$2:J$202,3,0)</f>
        <v>Aulostomus maculatus</v>
      </c>
      <c r="K2516" s="12" t="str">
        <f>VLOOKUP(H2516,'[1]Species List'!A$2:I$202,4,0)</f>
        <v>Aulostomidae</v>
      </c>
      <c r="L2516" s="38" t="str">
        <f>VLOOKUP(H2516,'Species List'!A$2:J$202,5,0)</f>
        <v>Carnivore</v>
      </c>
      <c r="M2516" s="64">
        <v>23</v>
      </c>
      <c r="N2516" s="60">
        <v>1</v>
      </c>
      <c r="O2516" s="60"/>
      <c r="P2516" s="44">
        <f>VLOOKUP(H2516,'Species List'!A$2:J$202,6,0)</f>
        <v>1E-4</v>
      </c>
      <c r="Q2516" s="44">
        <f>VLOOKUP(H2516,'Species List'!A$2:J$202,7,0)</f>
        <v>3.5539999999999998</v>
      </c>
      <c r="R2516" s="44" t="str">
        <f>VLOOKUP(H2516,'Species List'!A$2:J$202,8,0)</f>
        <v>NA</v>
      </c>
      <c r="S2516" s="44" t="str">
        <f>VLOOKUP(H2516,'Species List'!A$2:J$202,9,0)</f>
        <v>NA</v>
      </c>
      <c r="T2516" s="44">
        <f t="shared" si="276"/>
        <v>6.9116339497187225</v>
      </c>
      <c r="U2516" s="87" t="s">
        <v>450</v>
      </c>
      <c r="V2516" s="91">
        <f t="shared" si="275"/>
        <v>6.9116339497187225</v>
      </c>
    </row>
    <row r="2517" spans="1:22" ht="16">
      <c r="A2517" s="35">
        <v>2019</v>
      </c>
      <c r="B2517" s="36">
        <v>43727</v>
      </c>
      <c r="C2517" s="12" t="s">
        <v>393</v>
      </c>
      <c r="D2517" s="12" t="s">
        <v>440</v>
      </c>
      <c r="E2517" s="12">
        <v>7</v>
      </c>
      <c r="F2517" s="37">
        <v>0.66944444444444395</v>
      </c>
      <c r="G2517" s="12">
        <v>30</v>
      </c>
      <c r="H2517" s="12" t="s">
        <v>281</v>
      </c>
      <c r="I2517" s="12" t="str">
        <f>VLOOKUP(H2517,'[1]Species List'!A$2:I$202,2,0)</f>
        <v>Redtail Parrotfish</v>
      </c>
      <c r="J2517" s="38" t="str">
        <f>VLOOKUP(H2517,'Species List'!A$2:J$202,3,0)</f>
        <v>Sparisoma chrysopterum</v>
      </c>
      <c r="K2517" s="12" t="str">
        <f>VLOOKUP(H2517,'[1]Species List'!A$2:I$202,4,0)</f>
        <v>Scaridae</v>
      </c>
      <c r="L2517" s="38" t="str">
        <f>VLOOKUP(H2517,'Species List'!A$2:J$202,5,0)</f>
        <v>Herbivore</v>
      </c>
      <c r="M2517" s="64">
        <v>5</v>
      </c>
      <c r="N2517" s="60">
        <v>1</v>
      </c>
      <c r="O2517" s="60" t="s">
        <v>375</v>
      </c>
      <c r="P2517" s="44">
        <f>VLOOKUP(H2517,'Species List'!A$2:J$202,6,0)</f>
        <v>1.072E-2</v>
      </c>
      <c r="Q2517" s="44">
        <f>VLOOKUP(H2517,'Species List'!A$2:J$202,7,0)</f>
        <v>3.09</v>
      </c>
      <c r="R2517" s="44">
        <f>VLOOKUP(H2517,'Species List'!A$2:J$202,8,0)</f>
        <v>-3.0508999999999999</v>
      </c>
      <c r="S2517" s="44">
        <f>VLOOKUP(H2517,'Species List'!A$2:J$202,9,0)</f>
        <v>2.3191999999999999</v>
      </c>
      <c r="T2517" s="44">
        <f t="shared" si="276"/>
        <v>1.5488597670865605</v>
      </c>
      <c r="U2517" s="88">
        <f t="shared" ref="U2517:U2525" si="277">10^(R2517+(S2517*LOG(M2517*10)))</f>
        <v>7.7508839426194278</v>
      </c>
      <c r="V2517" s="91">
        <f t="shared" ref="V2517:V2525" si="278">N2517*U2517</f>
        <v>7.7508839426194278</v>
      </c>
    </row>
    <row r="2518" spans="1:22" ht="16">
      <c r="A2518" s="35">
        <v>2019</v>
      </c>
      <c r="B2518" s="36">
        <v>43727</v>
      </c>
      <c r="C2518" s="12" t="s">
        <v>393</v>
      </c>
      <c r="D2518" s="12" t="s">
        <v>440</v>
      </c>
      <c r="E2518" s="12">
        <v>7</v>
      </c>
      <c r="F2518" s="37">
        <v>0.66944444444444395</v>
      </c>
      <c r="G2518" s="12">
        <v>30</v>
      </c>
      <c r="H2518" s="12" t="s">
        <v>274</v>
      </c>
      <c r="I2518" s="12" t="str">
        <f>VLOOKUP(H2518,'[1]Species List'!A$2:I$202,2,0)</f>
        <v>Princess Parrotfish</v>
      </c>
      <c r="J2518" s="38" t="str">
        <f>VLOOKUP(H2518,'Species List'!A$2:J$202,3,0)</f>
        <v>Scarus taeniopterus</v>
      </c>
      <c r="K2518" s="12" t="str">
        <f>VLOOKUP(H2518,'[1]Species List'!A$2:I$202,4,0)</f>
        <v>Scaridae</v>
      </c>
      <c r="L2518" s="38" t="str">
        <f>VLOOKUP(H2518,'Species List'!A$2:J$202,5,0)</f>
        <v>Herbivore</v>
      </c>
      <c r="M2518" s="64">
        <v>23</v>
      </c>
      <c r="N2518" s="60">
        <v>1</v>
      </c>
      <c r="O2518" s="60" t="s">
        <v>368</v>
      </c>
      <c r="P2518" s="44">
        <f>VLOOKUP(H2518,'Species List'!A$2:J$202,6,0)</f>
        <v>3.3500000000000002E-2</v>
      </c>
      <c r="Q2518" s="44">
        <f>VLOOKUP(H2518,'Species List'!A$2:J$202,7,0)</f>
        <v>2.7086000000000001</v>
      </c>
      <c r="R2518" s="44">
        <f>VLOOKUP(H2518,'Species List'!A$2:J$202,8,0)</f>
        <v>-3.2256999999999998</v>
      </c>
      <c r="S2518" s="44">
        <f>VLOOKUP(H2518,'Species List'!A$2:J$202,9,0)</f>
        <v>2.3852000000000002</v>
      </c>
      <c r="T2518" s="44">
        <f t="shared" si="276"/>
        <v>163.46351132632066</v>
      </c>
      <c r="U2518" s="88">
        <f t="shared" si="277"/>
        <v>255.56020890468707</v>
      </c>
      <c r="V2518" s="91">
        <f t="shared" si="278"/>
        <v>255.56020890468707</v>
      </c>
    </row>
    <row r="2519" spans="1:22" ht="16">
      <c r="A2519" s="35">
        <v>2019</v>
      </c>
      <c r="B2519" s="36">
        <v>43727</v>
      </c>
      <c r="C2519" s="12" t="s">
        <v>393</v>
      </c>
      <c r="D2519" s="12" t="s">
        <v>440</v>
      </c>
      <c r="E2519" s="12">
        <v>7</v>
      </c>
      <c r="F2519" s="37">
        <v>0.66944444444444395</v>
      </c>
      <c r="G2519" s="12">
        <v>30</v>
      </c>
      <c r="H2519" s="12" t="s">
        <v>302</v>
      </c>
      <c r="I2519" s="12" t="str">
        <f>VLOOKUP(H2519,'[1]Species List'!A$2:I$202,2,0)</f>
        <v>Stoplight Parrotfish</v>
      </c>
      <c r="J2519" s="38" t="str">
        <f>VLOOKUP(H2519,'Species List'!A$2:J$202,3,0)</f>
        <v>Sparisoma viride</v>
      </c>
      <c r="K2519" s="12" t="str">
        <f>VLOOKUP(H2519,'[1]Species List'!A$2:I$202,4,0)</f>
        <v>Scaridae</v>
      </c>
      <c r="L2519" s="38" t="str">
        <f>VLOOKUP(H2519,'Species List'!A$2:J$202,5,0)</f>
        <v>Herbivore</v>
      </c>
      <c r="M2519" s="64">
        <v>27</v>
      </c>
      <c r="N2519" s="60">
        <v>1</v>
      </c>
      <c r="O2519" s="60" t="s">
        <v>369</v>
      </c>
      <c r="P2519" s="44">
        <f>VLOOKUP(H2519,'Species List'!A$2:J$202,6,0)</f>
        <v>1.38E-2</v>
      </c>
      <c r="Q2519" s="44">
        <f>VLOOKUP(H2519,'Species List'!A$2:J$202,7,0)</f>
        <v>3.04</v>
      </c>
      <c r="R2519" s="44">
        <f>VLOOKUP(H2519,'Species List'!A$2:J$202,8,0)</f>
        <v>-4.4317000000000002</v>
      </c>
      <c r="S2519" s="44">
        <f>VLOOKUP(H2519,'Species List'!A$2:J$202,9,0)</f>
        <v>2.9051</v>
      </c>
      <c r="T2519" s="44">
        <f t="shared" si="276"/>
        <v>309.9023927596819</v>
      </c>
      <c r="U2519" s="88">
        <f t="shared" si="277"/>
        <v>428.20809318874581</v>
      </c>
      <c r="V2519" s="91">
        <f t="shared" si="278"/>
        <v>428.20809318874581</v>
      </c>
    </row>
    <row r="2520" spans="1:22" ht="16">
      <c r="A2520" s="35">
        <v>2019</v>
      </c>
      <c r="B2520" s="36">
        <v>43727</v>
      </c>
      <c r="C2520" s="12" t="s">
        <v>393</v>
      </c>
      <c r="D2520" s="12" t="s">
        <v>440</v>
      </c>
      <c r="E2520" s="12">
        <v>7</v>
      </c>
      <c r="F2520" s="37">
        <v>0.66944444444444395</v>
      </c>
      <c r="G2520" s="12">
        <v>30</v>
      </c>
      <c r="H2520" s="12" t="s">
        <v>277</v>
      </c>
      <c r="I2520" s="12" t="str">
        <f>VLOOKUP(H2520,'[1]Species List'!A$2:I$202,2,0)</f>
        <v>Queen Parrotfish</v>
      </c>
      <c r="J2520" s="38" t="str">
        <f>VLOOKUP(H2520,'Species List'!A$2:J$202,3,0)</f>
        <v>Scarus vetula</v>
      </c>
      <c r="K2520" s="12" t="str">
        <f>VLOOKUP(H2520,'[1]Species List'!A$2:I$202,4,0)</f>
        <v>Scaridae</v>
      </c>
      <c r="L2520" s="38" t="str">
        <f>VLOOKUP(H2520,'Species List'!A$2:J$202,5,0)</f>
        <v>Herbivore</v>
      </c>
      <c r="M2520" s="64">
        <v>30</v>
      </c>
      <c r="N2520" s="60">
        <v>1</v>
      </c>
      <c r="O2520" s="60" t="s">
        <v>368</v>
      </c>
      <c r="P2520" s="44">
        <f>VLOOKUP(H2520,'Species List'!A$2:J$202,6,0)</f>
        <v>1.38E-2</v>
      </c>
      <c r="Q2520" s="44">
        <f>VLOOKUP(H2520,'Species List'!A$2:J$202,7,0)</f>
        <v>3.03</v>
      </c>
      <c r="R2520" s="44">
        <f>VLOOKUP(H2520,'Species List'!A$2:J$202,8,0)</f>
        <v>-5.0162000000000004</v>
      </c>
      <c r="S2520" s="44">
        <f>VLOOKUP(H2520,'Species List'!A$2:J$202,9,0)</f>
        <v>3.1109</v>
      </c>
      <c r="T2520" s="44">
        <f t="shared" si="276"/>
        <v>412.62590342031763</v>
      </c>
      <c r="U2520" s="88">
        <f t="shared" si="277"/>
        <v>489.6395738782121</v>
      </c>
      <c r="V2520" s="91">
        <f t="shared" si="278"/>
        <v>489.6395738782121</v>
      </c>
    </row>
    <row r="2521" spans="1:22" ht="16">
      <c r="A2521" s="35">
        <v>2019</v>
      </c>
      <c r="B2521" s="36">
        <v>43727</v>
      </c>
      <c r="C2521" s="12" t="s">
        <v>393</v>
      </c>
      <c r="D2521" s="12" t="s">
        <v>440</v>
      </c>
      <c r="E2521" s="12">
        <v>7</v>
      </c>
      <c r="F2521" s="37">
        <v>0.66944444444444395</v>
      </c>
      <c r="G2521" s="12">
        <v>30</v>
      </c>
      <c r="H2521" s="12" t="s">
        <v>277</v>
      </c>
      <c r="I2521" s="12" t="str">
        <f>VLOOKUP(H2521,'[1]Species List'!A$2:I$202,2,0)</f>
        <v>Queen Parrotfish</v>
      </c>
      <c r="J2521" s="38" t="str">
        <f>VLOOKUP(H2521,'Species List'!A$2:J$202,3,0)</f>
        <v>Scarus vetula</v>
      </c>
      <c r="K2521" s="12" t="str">
        <f>VLOOKUP(H2521,'[1]Species List'!A$2:I$202,4,0)</f>
        <v>Scaridae</v>
      </c>
      <c r="L2521" s="38" t="str">
        <f>VLOOKUP(H2521,'Species List'!A$2:J$202,5,0)</f>
        <v>Herbivore</v>
      </c>
      <c r="M2521" s="64">
        <v>20</v>
      </c>
      <c r="N2521" s="60">
        <v>1</v>
      </c>
      <c r="O2521" s="60" t="s">
        <v>368</v>
      </c>
      <c r="P2521" s="44">
        <f>VLOOKUP(H2521,'Species List'!A$2:J$202,6,0)</f>
        <v>1.38E-2</v>
      </c>
      <c r="Q2521" s="44">
        <f>VLOOKUP(H2521,'Species List'!A$2:J$202,7,0)</f>
        <v>3.03</v>
      </c>
      <c r="R2521" s="44">
        <f>VLOOKUP(H2521,'Species List'!A$2:J$202,8,0)</f>
        <v>-5.0162000000000004</v>
      </c>
      <c r="S2521" s="44">
        <f>VLOOKUP(H2521,'Species List'!A$2:J$202,9,0)</f>
        <v>3.1109</v>
      </c>
      <c r="T2521" s="44">
        <f t="shared" si="276"/>
        <v>120.7813760748945</v>
      </c>
      <c r="U2521" s="88">
        <f t="shared" si="277"/>
        <v>138.69928220116935</v>
      </c>
      <c r="V2521" s="91">
        <f t="shared" si="278"/>
        <v>138.69928220116935</v>
      </c>
    </row>
    <row r="2522" spans="1:22" ht="16">
      <c r="A2522" s="35">
        <v>2019</v>
      </c>
      <c r="B2522" s="36">
        <v>43727</v>
      </c>
      <c r="C2522" s="12" t="s">
        <v>393</v>
      </c>
      <c r="D2522" s="12" t="s">
        <v>440</v>
      </c>
      <c r="E2522" s="12">
        <v>7</v>
      </c>
      <c r="F2522" s="37">
        <v>0.66944444444444395</v>
      </c>
      <c r="G2522" s="12">
        <v>30</v>
      </c>
      <c r="H2522" s="12" t="s">
        <v>237</v>
      </c>
      <c r="I2522" s="12" t="str">
        <f>VLOOKUP(H2522,'[1]Species List'!A$2:I$202,2,0)</f>
        <v>Blue Tang</v>
      </c>
      <c r="J2522" s="38" t="str">
        <f>VLOOKUP(H2522,'Species List'!A$2:J$202,3,0)</f>
        <v>Acanthurus coeruleus</v>
      </c>
      <c r="K2522" s="12" t="str">
        <f>VLOOKUP(H2522,'[1]Species List'!A$2:I$202,4,0)</f>
        <v>Acanthuridae</v>
      </c>
      <c r="L2522" s="38" t="str">
        <f>VLOOKUP(H2522,'Species List'!A$2:J$202,5,0)</f>
        <v>Herbivore</v>
      </c>
      <c r="M2522" s="64">
        <v>15</v>
      </c>
      <c r="N2522" s="60">
        <v>1</v>
      </c>
      <c r="O2522" s="60"/>
      <c r="P2522" s="44">
        <f>VLOOKUP(H2522,'Species List'!A$2:J$202,6,0)</f>
        <v>2.512E-2</v>
      </c>
      <c r="Q2522" s="44">
        <f>VLOOKUP(H2522,'Species List'!A$2:J$202,7,0)</f>
        <v>2.96</v>
      </c>
      <c r="R2522" s="44">
        <f>VLOOKUP(H2522,'Species List'!A$2:J$202,8,0)</f>
        <v>-2.8241999999999998</v>
      </c>
      <c r="S2522" s="44">
        <f>VLOOKUP(H2522,'Species List'!A$2:J$202,9,0)</f>
        <v>2.2637999999999998</v>
      </c>
      <c r="T2522" s="44">
        <f t="shared" si="276"/>
        <v>76.076366478829684</v>
      </c>
      <c r="U2522" s="88">
        <f t="shared" si="277"/>
        <v>126.48394196747614</v>
      </c>
      <c r="V2522" s="91">
        <f t="shared" si="278"/>
        <v>126.48394196747614</v>
      </c>
    </row>
    <row r="2523" spans="1:22" ht="16">
      <c r="A2523" s="35">
        <v>2019</v>
      </c>
      <c r="B2523" s="36">
        <v>43727</v>
      </c>
      <c r="C2523" s="12" t="s">
        <v>393</v>
      </c>
      <c r="D2523" s="12" t="s">
        <v>440</v>
      </c>
      <c r="E2523" s="12">
        <v>7</v>
      </c>
      <c r="F2523" s="37">
        <v>0.66944444444444395</v>
      </c>
      <c r="G2523" s="12">
        <v>30</v>
      </c>
      <c r="H2523" s="12" t="s">
        <v>302</v>
      </c>
      <c r="I2523" s="12" t="str">
        <f>VLOOKUP(H2523,'[1]Species List'!A$2:I$202,2,0)</f>
        <v>Stoplight Parrotfish</v>
      </c>
      <c r="J2523" s="38" t="str">
        <f>VLOOKUP(H2523,'Species List'!A$2:J$202,3,0)</f>
        <v>Sparisoma viride</v>
      </c>
      <c r="K2523" s="12" t="str">
        <f>VLOOKUP(H2523,'[1]Species List'!A$2:I$202,4,0)</f>
        <v>Scaridae</v>
      </c>
      <c r="L2523" s="38" t="str">
        <f>VLOOKUP(H2523,'Species List'!A$2:J$202,5,0)</f>
        <v>Herbivore</v>
      </c>
      <c r="M2523" s="64">
        <v>30</v>
      </c>
      <c r="N2523" s="60">
        <v>1</v>
      </c>
      <c r="O2523" s="60" t="s">
        <v>369</v>
      </c>
      <c r="P2523" s="44">
        <f>VLOOKUP(H2523,'Species List'!A$2:J$202,6,0)</f>
        <v>1.38E-2</v>
      </c>
      <c r="Q2523" s="44">
        <f>VLOOKUP(H2523,'Species List'!A$2:J$202,7,0)</f>
        <v>3.04</v>
      </c>
      <c r="R2523" s="44">
        <f>VLOOKUP(H2523,'Species List'!A$2:J$202,8,0)</f>
        <v>-4.4317000000000002</v>
      </c>
      <c r="S2523" s="44">
        <f>VLOOKUP(H2523,'Species List'!A$2:J$202,9,0)</f>
        <v>2.9051</v>
      </c>
      <c r="T2523" s="44">
        <f t="shared" si="276"/>
        <v>426.90151962585236</v>
      </c>
      <c r="U2523" s="88">
        <f t="shared" si="277"/>
        <v>581.54718397712224</v>
      </c>
      <c r="V2523" s="91">
        <f t="shared" si="278"/>
        <v>581.54718397712224</v>
      </c>
    </row>
    <row r="2524" spans="1:22" ht="16">
      <c r="A2524" s="35">
        <v>2019</v>
      </c>
      <c r="B2524" s="36">
        <v>43727</v>
      </c>
      <c r="C2524" s="12" t="s">
        <v>393</v>
      </c>
      <c r="D2524" s="12" t="s">
        <v>440</v>
      </c>
      <c r="E2524" s="12">
        <v>7</v>
      </c>
      <c r="F2524" s="37">
        <v>0.66944444444444395</v>
      </c>
      <c r="G2524" s="12">
        <v>30</v>
      </c>
      <c r="H2524" s="12" t="s">
        <v>274</v>
      </c>
      <c r="I2524" s="12" t="str">
        <f>VLOOKUP(H2524,'[1]Species List'!A$2:I$202,2,0)</f>
        <v>Princess Parrotfish</v>
      </c>
      <c r="J2524" s="38" t="str">
        <f>VLOOKUP(H2524,'Species List'!A$2:J$202,3,0)</f>
        <v>Scarus taeniopterus</v>
      </c>
      <c r="K2524" s="12" t="str">
        <f>VLOOKUP(H2524,'[1]Species List'!A$2:I$202,4,0)</f>
        <v>Scaridae</v>
      </c>
      <c r="L2524" s="38" t="str">
        <f>VLOOKUP(H2524,'Species List'!A$2:J$202,5,0)</f>
        <v>Herbivore</v>
      </c>
      <c r="M2524" s="64">
        <v>33</v>
      </c>
      <c r="N2524" s="60">
        <v>1</v>
      </c>
      <c r="O2524" s="60" t="s">
        <v>369</v>
      </c>
      <c r="P2524" s="44">
        <f>VLOOKUP(H2524,'Species List'!A$2:J$202,6,0)</f>
        <v>3.3500000000000002E-2</v>
      </c>
      <c r="Q2524" s="44">
        <f>VLOOKUP(H2524,'Species List'!A$2:J$202,7,0)</f>
        <v>2.7086000000000001</v>
      </c>
      <c r="R2524" s="44">
        <f>VLOOKUP(H2524,'Species List'!A$2:J$202,8,0)</f>
        <v>-3.2256999999999998</v>
      </c>
      <c r="S2524" s="44">
        <f>VLOOKUP(H2524,'Species List'!A$2:J$202,9,0)</f>
        <v>2.3852000000000002</v>
      </c>
      <c r="T2524" s="44">
        <f t="shared" si="276"/>
        <v>434.60194397652009</v>
      </c>
      <c r="U2524" s="88">
        <f t="shared" si="277"/>
        <v>604.58789760290301</v>
      </c>
      <c r="V2524" s="91">
        <f t="shared" si="278"/>
        <v>604.58789760290301</v>
      </c>
    </row>
    <row r="2525" spans="1:22" ht="16">
      <c r="A2525" s="35">
        <v>2019</v>
      </c>
      <c r="B2525" s="36">
        <v>43727</v>
      </c>
      <c r="C2525" s="12" t="s">
        <v>393</v>
      </c>
      <c r="D2525" s="12" t="s">
        <v>440</v>
      </c>
      <c r="E2525" s="12">
        <v>7</v>
      </c>
      <c r="F2525" s="37">
        <v>0.66944444444444395</v>
      </c>
      <c r="G2525" s="12">
        <v>30</v>
      </c>
      <c r="H2525" s="12" t="s">
        <v>280</v>
      </c>
      <c r="I2525" s="12" t="str">
        <f>VLOOKUP(H2525,'[1]Species List'!A$2:I$202,2,0)</f>
        <v>Redband Parrotfish</v>
      </c>
      <c r="J2525" s="38" t="str">
        <f>VLOOKUP(H2525,'Species List'!A$2:J$202,3,0)</f>
        <v>Sparisoma aurofrenatum</v>
      </c>
      <c r="K2525" s="12" t="str">
        <f>VLOOKUP(H2525,'[1]Species List'!A$2:I$202,4,0)</f>
        <v>Scaridae</v>
      </c>
      <c r="L2525" s="38" t="str">
        <f>VLOOKUP(H2525,'Species List'!A$2:J$202,5,0)</f>
        <v>Herbivore</v>
      </c>
      <c r="M2525" s="64">
        <v>20</v>
      </c>
      <c r="N2525" s="60">
        <v>1</v>
      </c>
      <c r="O2525" s="60" t="s">
        <v>368</v>
      </c>
      <c r="P2525" s="44">
        <f>VLOOKUP(H2525,'Species List'!A$2:J$202,6,0)</f>
        <v>1.072E-2</v>
      </c>
      <c r="Q2525" s="44">
        <f>VLOOKUP(H2525,'Species List'!A$2:J$202,7,0)</f>
        <v>3.12</v>
      </c>
      <c r="R2525" s="44">
        <f>VLOOKUP(H2525,'Species List'!A$2:J$202,8,0)</f>
        <v>-4.0781000000000001</v>
      </c>
      <c r="S2525" s="44">
        <f>VLOOKUP(H2525,'Species List'!A$2:J$202,9,0)</f>
        <v>2.7437999999999998</v>
      </c>
      <c r="T2525" s="44">
        <f t="shared" si="276"/>
        <v>122.85939484389488</v>
      </c>
      <c r="U2525" s="88">
        <f t="shared" si="277"/>
        <v>171.97531044669645</v>
      </c>
      <c r="V2525" s="91">
        <f t="shared" si="278"/>
        <v>171.97531044669645</v>
      </c>
    </row>
    <row r="2526" spans="1:22" ht="16">
      <c r="A2526" s="35">
        <v>2019</v>
      </c>
      <c r="B2526" s="36">
        <v>43727</v>
      </c>
      <c r="C2526" s="12" t="s">
        <v>393</v>
      </c>
      <c r="D2526" s="12" t="s">
        <v>440</v>
      </c>
      <c r="E2526" s="12">
        <v>7</v>
      </c>
      <c r="F2526" s="37">
        <v>0.66944444444444395</v>
      </c>
      <c r="G2526" s="12">
        <v>30</v>
      </c>
      <c r="H2526" s="12" t="s">
        <v>293</v>
      </c>
      <c r="I2526" s="12" t="str">
        <f>VLOOKUP(H2526,'[1]Species List'!A$2:I$202,2,0)</f>
        <v>Smooth Trunkfish</v>
      </c>
      <c r="J2526" s="38" t="str">
        <f>VLOOKUP(H2526,'Species List'!A$2:J$202,3,0)</f>
        <v>Lactophyrs triqueter</v>
      </c>
      <c r="K2526" s="12" t="str">
        <f>VLOOKUP(H2526,'[1]Species List'!A$2:I$202,4,0)</f>
        <v>Ostraciidae</v>
      </c>
      <c r="L2526" s="38" t="str">
        <f>VLOOKUP(H2526,'Species List'!A$2:J$202,5,0)</f>
        <v>Omnivore</v>
      </c>
      <c r="M2526" s="64">
        <v>17</v>
      </c>
      <c r="N2526" s="60">
        <v>1</v>
      </c>
      <c r="O2526" s="60"/>
      <c r="P2526" s="44">
        <f>VLOOKUP(H2526,'Species List'!A$2:J$202,6,0)</f>
        <v>4.8980000000000003E-2</v>
      </c>
      <c r="Q2526" s="44">
        <f>VLOOKUP(H2526,'Species List'!A$2:J$202,7,0)</f>
        <v>2.78</v>
      </c>
      <c r="R2526" s="44" t="str">
        <f>VLOOKUP(H2526,'Species List'!A$2:J$202,8,0)</f>
        <v>NA</v>
      </c>
      <c r="S2526" s="44" t="str">
        <f>VLOOKUP(H2526,'Species List'!A$2:J$202,9,0)</f>
        <v>NA</v>
      </c>
      <c r="T2526" s="44">
        <f t="shared" si="276"/>
        <v>129.02289497215165</v>
      </c>
      <c r="U2526" s="87" t="s">
        <v>450</v>
      </c>
      <c r="V2526" s="91">
        <f t="shared" ref="V2526:V2539" si="279">N2526*T2526</f>
        <v>129.02289497215165</v>
      </c>
    </row>
    <row r="2527" spans="1:22" ht="16">
      <c r="A2527" s="35">
        <v>2019</v>
      </c>
      <c r="B2527" s="36">
        <v>43727</v>
      </c>
      <c r="C2527" s="12" t="s">
        <v>393</v>
      </c>
      <c r="D2527" s="12" t="s">
        <v>440</v>
      </c>
      <c r="E2527" s="12">
        <v>7</v>
      </c>
      <c r="F2527" s="37">
        <v>0.66944444444444395</v>
      </c>
      <c r="G2527" s="12">
        <v>30</v>
      </c>
      <c r="H2527" s="12" t="s">
        <v>258</v>
      </c>
      <c r="I2527" s="12" t="str">
        <f>VLOOKUP(H2527,'[1]Species List'!A$2:I$202,2,0)</f>
        <v>Honeycomb Cowfish</v>
      </c>
      <c r="J2527" s="38" t="str">
        <f>VLOOKUP(H2527,'Species List'!A$2:J$202,3,0)</f>
        <v>Acanthostracion polygonia</v>
      </c>
      <c r="K2527" s="12" t="str">
        <f>VLOOKUP(H2527,'[1]Species List'!A$2:I$202,4,0)</f>
        <v>Ostraciidae</v>
      </c>
      <c r="L2527" s="38" t="str">
        <f>VLOOKUP(H2527,'Species List'!A$2:J$202,5,0)</f>
        <v>Omnivore</v>
      </c>
      <c r="M2527" s="64">
        <v>30</v>
      </c>
      <c r="N2527" s="60">
        <v>1</v>
      </c>
      <c r="O2527" s="60"/>
      <c r="P2527" s="44">
        <f>VLOOKUP(H2527,'Species List'!A$2:J$202,6,0)</f>
        <v>2.818E-2</v>
      </c>
      <c r="Q2527" s="44">
        <f>VLOOKUP(H2527,'Species List'!A$2:J$202,7,0)</f>
        <v>2.83</v>
      </c>
      <c r="R2527" s="44" t="str">
        <f>VLOOKUP(H2527,'Species List'!A$2:J$202,8,0)</f>
        <v>NA</v>
      </c>
      <c r="S2527" s="44" t="str">
        <f>VLOOKUP(H2527,'Species List'!A$2:J$202,9,0)</f>
        <v>NA</v>
      </c>
      <c r="T2527" s="44">
        <f t="shared" si="276"/>
        <v>426.77025229344076</v>
      </c>
      <c r="U2527" s="87" t="s">
        <v>450</v>
      </c>
      <c r="V2527" s="91">
        <f t="shared" si="279"/>
        <v>426.77025229344076</v>
      </c>
    </row>
    <row r="2528" spans="1:22" ht="16">
      <c r="A2528" s="35">
        <v>2019</v>
      </c>
      <c r="B2528" s="36">
        <v>43727</v>
      </c>
      <c r="C2528" s="12" t="s">
        <v>393</v>
      </c>
      <c r="D2528" s="12" t="s">
        <v>440</v>
      </c>
      <c r="E2528" s="12">
        <v>7</v>
      </c>
      <c r="F2528" s="37">
        <v>0.66944444444444395</v>
      </c>
      <c r="G2528" s="12">
        <v>30</v>
      </c>
      <c r="H2528" s="12" t="s">
        <v>378</v>
      </c>
      <c r="I2528" s="12" t="s">
        <v>127</v>
      </c>
      <c r="J2528" s="38" t="str">
        <f>VLOOKUP(H2528,'Species List'!A$2:J$202,3,0)</f>
        <v>Cantherhines pullus</v>
      </c>
      <c r="K2528" s="12" t="str">
        <f>VLOOKUP(H2528,'[1]Species List'!A$2:I$202,4,0)</f>
        <v>Monacanthidae</v>
      </c>
      <c r="L2528" s="38" t="str">
        <f>VLOOKUP(H2528,'Species List'!A$2:J$202,5,0)</f>
        <v>Omnivore</v>
      </c>
      <c r="M2528" s="64">
        <v>15</v>
      </c>
      <c r="N2528" s="60">
        <v>1</v>
      </c>
      <c r="O2528" s="60"/>
      <c r="P2528" s="44">
        <f>VLOOKUP(H2528,'Species List'!A$2:J$202,6,0)</f>
        <v>2.291E-2</v>
      </c>
      <c r="Q2528" s="44">
        <f>VLOOKUP(H2528,'Species List'!A$2:J$202,7,0)</f>
        <v>2.87</v>
      </c>
      <c r="R2528" s="44" t="str">
        <f>VLOOKUP(H2528,'Species List'!A$2:J$202,8,0)</f>
        <v>NA</v>
      </c>
      <c r="S2528" s="44" t="str">
        <f>VLOOKUP(H2528,'Species List'!A$2:J$202,9,0)</f>
        <v>NA</v>
      </c>
      <c r="T2528" s="44">
        <f t="shared" si="276"/>
        <v>54.375968168422517</v>
      </c>
      <c r="U2528" s="87" t="s">
        <v>450</v>
      </c>
      <c r="V2528" s="91">
        <f t="shared" si="279"/>
        <v>54.375968168422517</v>
      </c>
    </row>
    <row r="2529" spans="1:22" ht="16">
      <c r="A2529" s="35">
        <v>2019</v>
      </c>
      <c r="B2529" s="36">
        <v>43727</v>
      </c>
      <c r="C2529" s="12" t="s">
        <v>393</v>
      </c>
      <c r="D2529" s="12" t="s">
        <v>440</v>
      </c>
      <c r="E2529" s="12">
        <v>8</v>
      </c>
      <c r="F2529" s="37">
        <v>0.66944444444444395</v>
      </c>
      <c r="G2529" s="12">
        <v>30</v>
      </c>
      <c r="H2529" s="12" t="s">
        <v>256</v>
      </c>
      <c r="I2529" s="12" t="str">
        <f>VLOOKUP(H2529,'[1]Species List'!A$2:I$202,2,0)</f>
        <v>Graysby</v>
      </c>
      <c r="J2529" s="38" t="str">
        <f>VLOOKUP(H2529,'Species List'!A$2:J$202,3,0)</f>
        <v>Cephalopholis cruentata</v>
      </c>
      <c r="K2529" s="12" t="str">
        <f>VLOOKUP(H2529,'[1]Species List'!A$2:I$202,4,0)</f>
        <v>Serranidae</v>
      </c>
      <c r="L2529" s="38" t="str">
        <f>VLOOKUP(H2529,'Species List'!A$2:J$202,5,0)</f>
        <v>Carnivore</v>
      </c>
      <c r="M2529" s="64">
        <v>20</v>
      </c>
      <c r="N2529" s="60">
        <v>2</v>
      </c>
      <c r="O2529" s="60"/>
      <c r="P2529" s="44">
        <f>VLOOKUP(H2529,'Species List'!A$2:J$202,6,0)</f>
        <v>1.1220000000000001E-2</v>
      </c>
      <c r="Q2529" s="44">
        <f>VLOOKUP(H2529,'Species List'!A$2:J$202,7,0)</f>
        <v>3.07</v>
      </c>
      <c r="R2529" s="44" t="str">
        <f>VLOOKUP(H2529,'Species List'!A$2:J$202,8,0)</f>
        <v>NA</v>
      </c>
      <c r="S2529" s="44" t="str">
        <f>VLOOKUP(H2529,'Species List'!A$2:J$202,9,0)</f>
        <v>NA</v>
      </c>
      <c r="T2529" s="44">
        <f t="shared" si="276"/>
        <v>110.70186655152514</v>
      </c>
      <c r="U2529" s="87" t="s">
        <v>450</v>
      </c>
      <c r="V2529" s="91">
        <f t="shared" si="279"/>
        <v>221.40373310305029</v>
      </c>
    </row>
    <row r="2530" spans="1:22" ht="16">
      <c r="A2530" s="35">
        <v>2019</v>
      </c>
      <c r="B2530" s="36">
        <v>43727</v>
      </c>
      <c r="C2530" s="12" t="s">
        <v>393</v>
      </c>
      <c r="D2530" s="12" t="s">
        <v>440</v>
      </c>
      <c r="E2530" s="12">
        <v>8</v>
      </c>
      <c r="F2530" s="37">
        <v>0.66944444444444395</v>
      </c>
      <c r="G2530" s="12">
        <v>30</v>
      </c>
      <c r="H2530" s="12" t="s">
        <v>292</v>
      </c>
      <c r="I2530" s="12" t="str">
        <f>VLOOKUP(H2530,'[1]Species List'!A$2:I$202,2,0)</f>
        <v>Smallmouth Grunt</v>
      </c>
      <c r="J2530" s="38" t="str">
        <f>VLOOKUP(H2530,'Species List'!A$2:J$202,3,0)</f>
        <v>Haemulon chrysargyreum</v>
      </c>
      <c r="K2530" s="12" t="str">
        <f>VLOOKUP(H2530,'[1]Species List'!A$2:I$202,4,0)</f>
        <v>Haemulidae</v>
      </c>
      <c r="L2530" s="38" t="str">
        <f>VLOOKUP(H2530,'Species List'!A$2:J$202,5,0)</f>
        <v>Carnivore</v>
      </c>
      <c r="M2530" s="64">
        <v>15</v>
      </c>
      <c r="N2530" s="60">
        <v>1</v>
      </c>
      <c r="O2530" s="60"/>
      <c r="P2530" s="44">
        <f>VLOOKUP(H2530,'Species List'!A$2:J$202,6,0)</f>
        <v>1.259E-2</v>
      </c>
      <c r="Q2530" s="44">
        <f>VLOOKUP(H2530,'Species List'!A$2:J$202,7,0)</f>
        <v>2.99</v>
      </c>
      <c r="R2530" s="44" t="str">
        <f>VLOOKUP(H2530,'Species List'!A$2:J$202,8,0)</f>
        <v>NA</v>
      </c>
      <c r="S2530" s="44" t="str">
        <f>VLOOKUP(H2530,'Species List'!A$2:J$202,9,0)</f>
        <v>NA</v>
      </c>
      <c r="T2530" s="44">
        <f t="shared" si="276"/>
        <v>41.356006478222746</v>
      </c>
      <c r="U2530" s="87" t="s">
        <v>450</v>
      </c>
      <c r="V2530" s="91">
        <f t="shared" si="279"/>
        <v>41.356006478222746</v>
      </c>
    </row>
    <row r="2531" spans="1:22" ht="16">
      <c r="A2531" s="35">
        <v>2019</v>
      </c>
      <c r="B2531" s="36">
        <v>43727</v>
      </c>
      <c r="C2531" s="12" t="s">
        <v>393</v>
      </c>
      <c r="D2531" s="12" t="s">
        <v>440</v>
      </c>
      <c r="E2531" s="12">
        <v>8</v>
      </c>
      <c r="F2531" s="37">
        <v>0.66944444444444395</v>
      </c>
      <c r="G2531" s="12">
        <v>30</v>
      </c>
      <c r="H2531" s="12" t="s">
        <v>233</v>
      </c>
      <c r="I2531" s="12" t="str">
        <f>VLOOKUP(H2531,'[1]Species List'!A$2:I$202,2,0)</f>
        <v>Blackbar soldierfish</v>
      </c>
      <c r="J2531" s="38" t="str">
        <f>VLOOKUP(H2531,'Species List'!A$2:J$202,3,0)</f>
        <v xml:space="preserve">Myripristis jacobus </v>
      </c>
      <c r="K2531" s="12" t="str">
        <f>VLOOKUP(H2531,'[1]Species List'!A$2:I$202,4,0)</f>
        <v>Holocentridae</v>
      </c>
      <c r="L2531" s="38" t="str">
        <f>VLOOKUP(H2531,'Species List'!A$2:J$202,5,0)</f>
        <v>Carnivore</v>
      </c>
      <c r="M2531" s="64">
        <v>15</v>
      </c>
      <c r="N2531" s="60">
        <v>1</v>
      </c>
      <c r="O2531" s="60"/>
      <c r="P2531" s="44">
        <f>VLOOKUP(H2531,'Species List'!A$2:J$202,6,0)</f>
        <v>1.2019999999999999E-2</v>
      </c>
      <c r="Q2531" s="44">
        <f>VLOOKUP(H2531,'Species List'!A$2:J$202,7,0)</f>
        <v>3.06</v>
      </c>
      <c r="R2531" s="44" t="str">
        <f>VLOOKUP(H2531,'Species List'!A$2:J$202,8,0)</f>
        <v>NA</v>
      </c>
      <c r="S2531" s="44" t="str">
        <f>VLOOKUP(H2531,'Species List'!A$2:J$202,9,0)</f>
        <v>NA</v>
      </c>
      <c r="T2531" s="44">
        <f t="shared" si="276"/>
        <v>47.724756406775086</v>
      </c>
      <c r="U2531" s="87" t="s">
        <v>450</v>
      </c>
      <c r="V2531" s="91">
        <f t="shared" si="279"/>
        <v>47.724756406775086</v>
      </c>
    </row>
    <row r="2532" spans="1:22" ht="16">
      <c r="A2532" s="35">
        <v>2019</v>
      </c>
      <c r="B2532" s="36">
        <v>43727</v>
      </c>
      <c r="C2532" s="12" t="s">
        <v>393</v>
      </c>
      <c r="D2532" s="12" t="s">
        <v>440</v>
      </c>
      <c r="E2532" s="12">
        <v>8</v>
      </c>
      <c r="F2532" s="37">
        <v>0.66944444444444395</v>
      </c>
      <c r="G2532" s="12">
        <v>30</v>
      </c>
      <c r="H2532" s="12" t="s">
        <v>310</v>
      </c>
      <c r="I2532" s="12" t="str">
        <f>VLOOKUP(H2532,'[1]Species List'!A$2:I$202,2,0)</f>
        <v>Yellowhead Wrasse</v>
      </c>
      <c r="J2532" s="38" t="str">
        <f>VLOOKUP(H2532,'Species List'!A$2:J$202,3,0)</f>
        <v>Halichoeres garnoti</v>
      </c>
      <c r="K2532" s="12" t="str">
        <f>VLOOKUP(H2532,'[1]Species List'!A$2:I$202,4,0)</f>
        <v>Labridae</v>
      </c>
      <c r="L2532" s="38" t="str">
        <f>VLOOKUP(H2532,'Species List'!A$2:J$202,5,0)</f>
        <v>Carnivore</v>
      </c>
      <c r="M2532" s="64">
        <v>10</v>
      </c>
      <c r="N2532" s="60">
        <v>1</v>
      </c>
      <c r="O2532" s="60"/>
      <c r="P2532" s="44">
        <f>VLOOKUP(H2532,'Species List'!A$2:J$202,6,0)</f>
        <v>0.01</v>
      </c>
      <c r="Q2532" s="44">
        <f>VLOOKUP(H2532,'Species List'!A$2:J$202,7,0)</f>
        <v>3.13</v>
      </c>
      <c r="R2532" s="44" t="str">
        <f>VLOOKUP(H2532,'Species List'!A$2:J$202,8,0)</f>
        <v>NA</v>
      </c>
      <c r="S2532" s="44" t="str">
        <f>VLOOKUP(H2532,'Species List'!A$2:J$202,9,0)</f>
        <v>NA</v>
      </c>
      <c r="T2532" s="44">
        <f t="shared" si="276"/>
        <v>13.48962882591654</v>
      </c>
      <c r="U2532" s="87" t="s">
        <v>450</v>
      </c>
      <c r="V2532" s="91">
        <f t="shared" si="279"/>
        <v>13.48962882591654</v>
      </c>
    </row>
    <row r="2533" spans="1:22" ht="16">
      <c r="A2533" s="35">
        <v>2019</v>
      </c>
      <c r="B2533" s="36">
        <v>43727</v>
      </c>
      <c r="C2533" s="12" t="s">
        <v>393</v>
      </c>
      <c r="D2533" s="12" t="s">
        <v>440</v>
      </c>
      <c r="E2533" s="12">
        <v>8</v>
      </c>
      <c r="F2533" s="37">
        <v>0.66944444444444395</v>
      </c>
      <c r="G2533" s="12">
        <v>30</v>
      </c>
      <c r="H2533" s="12" t="s">
        <v>373</v>
      </c>
      <c r="I2533" s="12" t="str">
        <f>VLOOKUP(H2533,'[1]Species List'!A$2:I$202,2,0)</f>
        <v>Goatfish</v>
      </c>
      <c r="J2533" s="38" t="str">
        <f>VLOOKUP(H2533,'Species List'!A$2:J$202,3,0)</f>
        <v>Mulloidichthys martinicus</v>
      </c>
      <c r="K2533" s="12" t="str">
        <f>VLOOKUP(H2533,'[1]Species List'!A$2:I$202,4,0)</f>
        <v>Mullidae</v>
      </c>
      <c r="L2533" s="38" t="str">
        <f>VLOOKUP(H2533,'Species List'!A$2:J$202,5,0)</f>
        <v>Carnivore</v>
      </c>
      <c r="M2533" s="64">
        <v>17</v>
      </c>
      <c r="N2533" s="60">
        <v>5</v>
      </c>
      <c r="O2533" s="60"/>
      <c r="P2533" s="44">
        <f>VLOOKUP(H2533,'Species List'!A$2:J$202,6,0)</f>
        <v>9.7699999999999992E-3</v>
      </c>
      <c r="Q2533" s="44">
        <f>VLOOKUP(H2533,'Species List'!A$2:J$202,7,0)</f>
        <v>3.12</v>
      </c>
      <c r="R2533" s="44" t="str">
        <f>VLOOKUP(H2533,'Species List'!A$2:J$202,8,0)</f>
        <v>NA</v>
      </c>
      <c r="S2533" s="44" t="str">
        <f>VLOOKUP(H2533,'Species List'!A$2:J$202,9,0)</f>
        <v>NA</v>
      </c>
      <c r="T2533" s="44">
        <f t="shared" si="276"/>
        <v>67.436527390317082</v>
      </c>
      <c r="U2533" s="87" t="s">
        <v>450</v>
      </c>
      <c r="V2533" s="91">
        <f t="shared" si="279"/>
        <v>337.18263695158544</v>
      </c>
    </row>
    <row r="2534" spans="1:22" ht="16">
      <c r="A2534" s="35">
        <v>2019</v>
      </c>
      <c r="B2534" s="36">
        <v>43727</v>
      </c>
      <c r="C2534" s="12" t="s">
        <v>393</v>
      </c>
      <c r="D2534" s="12" t="s">
        <v>440</v>
      </c>
      <c r="E2534" s="12">
        <v>8</v>
      </c>
      <c r="F2534" s="37">
        <v>0.66944444444444395</v>
      </c>
      <c r="G2534" s="12">
        <v>30</v>
      </c>
      <c r="H2534" s="12" t="s">
        <v>255</v>
      </c>
      <c r="I2534" s="12" t="str">
        <f>VLOOKUP(H2534,'[1]Species List'!A$2:I$202,2,0)</f>
        <v>Goldentail Moray</v>
      </c>
      <c r="J2534" s="38" t="str">
        <f>VLOOKUP(H2534,'Species List'!A$2:J$202,3,0)</f>
        <v>Gymnothorax miliaris</v>
      </c>
      <c r="K2534" s="12" t="str">
        <f>VLOOKUP(H2534,'[1]Species List'!A$2:I$202,4,0)</f>
        <v>Muraenidae</v>
      </c>
      <c r="L2534" s="38" t="str">
        <f>VLOOKUP(H2534,'Species List'!A$2:J$202,5,0)</f>
        <v>Carnivore</v>
      </c>
      <c r="M2534" s="64">
        <v>30</v>
      </c>
      <c r="N2534" s="60">
        <v>1</v>
      </c>
      <c r="O2534" s="60"/>
      <c r="P2534" s="44">
        <f>VLOOKUP(H2534,'Species List'!A$2:J$202,6,0)</f>
        <v>1.8600000000000001E-3</v>
      </c>
      <c r="Q2534" s="44">
        <f>VLOOKUP(H2534,'Species List'!A$2:J$202,7,0)</f>
        <v>3.07</v>
      </c>
      <c r="R2534" s="44" t="str">
        <f>VLOOKUP(H2534,'Species List'!A$2:J$202,8,0)</f>
        <v>NA</v>
      </c>
      <c r="S2534" s="44" t="str">
        <f>VLOOKUP(H2534,'Species List'!A$2:J$202,9,0)</f>
        <v>NA</v>
      </c>
      <c r="T2534" s="44">
        <f t="shared" si="276"/>
        <v>63.719916233994255</v>
      </c>
      <c r="U2534" s="87" t="s">
        <v>450</v>
      </c>
      <c r="V2534" s="91">
        <f t="shared" si="279"/>
        <v>63.719916233994255</v>
      </c>
    </row>
    <row r="2535" spans="1:22" ht="16">
      <c r="A2535" s="35">
        <v>2019</v>
      </c>
      <c r="B2535" s="36">
        <v>43727</v>
      </c>
      <c r="C2535" s="12" t="s">
        <v>393</v>
      </c>
      <c r="D2535" s="12" t="s">
        <v>440</v>
      </c>
      <c r="E2535" s="12">
        <v>8</v>
      </c>
      <c r="F2535" s="37">
        <v>0.66944444444444395</v>
      </c>
      <c r="G2535" s="12">
        <v>30</v>
      </c>
      <c r="H2535" s="12" t="s">
        <v>348</v>
      </c>
      <c r="I2535" s="12" t="str">
        <f>VLOOKUP(H2535,'[1]Species List'!A$2:I$202,2,0)</f>
        <v>Atlantic trumpetfish</v>
      </c>
      <c r="J2535" s="38" t="str">
        <f>VLOOKUP(H2535,'Species List'!A$2:J$202,3,0)</f>
        <v>Aulostomus maculatus</v>
      </c>
      <c r="K2535" s="12" t="str">
        <f>VLOOKUP(H2535,'[1]Species List'!A$2:I$202,4,0)</f>
        <v>Aulostomidae</v>
      </c>
      <c r="L2535" s="38" t="str">
        <f>VLOOKUP(H2535,'Species List'!A$2:J$202,5,0)</f>
        <v>Carnivore</v>
      </c>
      <c r="M2535" s="64">
        <v>23</v>
      </c>
      <c r="N2535" s="60">
        <v>1</v>
      </c>
      <c r="O2535" s="60"/>
      <c r="P2535" s="44">
        <f>VLOOKUP(H2535,'Species List'!A$2:J$202,6,0)</f>
        <v>1E-4</v>
      </c>
      <c r="Q2535" s="44">
        <f>VLOOKUP(H2535,'Species List'!A$2:J$202,7,0)</f>
        <v>3.5539999999999998</v>
      </c>
      <c r="R2535" s="44" t="str">
        <f>VLOOKUP(H2535,'Species List'!A$2:J$202,8,0)</f>
        <v>NA</v>
      </c>
      <c r="S2535" s="44" t="str">
        <f>VLOOKUP(H2535,'Species List'!A$2:J$202,9,0)</f>
        <v>NA</v>
      </c>
      <c r="T2535" s="44">
        <f t="shared" si="276"/>
        <v>6.9116339497187225</v>
      </c>
      <c r="U2535" s="87" t="s">
        <v>450</v>
      </c>
      <c r="V2535" s="91">
        <f t="shared" si="279"/>
        <v>6.9116339497187225</v>
      </c>
    </row>
    <row r="2536" spans="1:22" ht="16">
      <c r="A2536" s="35">
        <v>2019</v>
      </c>
      <c r="B2536" s="36">
        <v>43727</v>
      </c>
      <c r="C2536" s="12" t="s">
        <v>393</v>
      </c>
      <c r="D2536" s="12" t="s">
        <v>440</v>
      </c>
      <c r="E2536" s="12">
        <v>8</v>
      </c>
      <c r="F2536" s="37">
        <v>0.66944444444444395</v>
      </c>
      <c r="G2536" s="12">
        <v>30</v>
      </c>
      <c r="H2536" s="12" t="s">
        <v>233</v>
      </c>
      <c r="I2536" s="12" t="str">
        <f>VLOOKUP(H2536,'[1]Species List'!A$2:I$202,2,0)</f>
        <v>Blackbar soldierfish</v>
      </c>
      <c r="J2536" s="38" t="str">
        <f>VLOOKUP(H2536,'Species List'!A$2:J$202,3,0)</f>
        <v xml:space="preserve">Myripristis jacobus </v>
      </c>
      <c r="K2536" s="12" t="str">
        <f>VLOOKUP(H2536,'[1]Species List'!A$2:I$202,4,0)</f>
        <v>Holocentridae</v>
      </c>
      <c r="L2536" s="38" t="str">
        <f>VLOOKUP(H2536,'Species List'!A$2:J$202,5,0)</f>
        <v>Carnivore</v>
      </c>
      <c r="M2536" s="64">
        <v>17</v>
      </c>
      <c r="N2536" s="60">
        <v>2</v>
      </c>
      <c r="O2536" s="60"/>
      <c r="P2536" s="44">
        <f>VLOOKUP(H2536,'Species List'!A$2:J$202,6,0)</f>
        <v>1.2019999999999999E-2</v>
      </c>
      <c r="Q2536" s="44">
        <f>VLOOKUP(H2536,'Species List'!A$2:J$202,7,0)</f>
        <v>3.06</v>
      </c>
      <c r="R2536" s="44" t="str">
        <f>VLOOKUP(H2536,'Species List'!A$2:J$202,8,0)</f>
        <v>NA</v>
      </c>
      <c r="S2536" s="44" t="str">
        <f>VLOOKUP(H2536,'Species List'!A$2:J$202,9,0)</f>
        <v>NA</v>
      </c>
      <c r="T2536" s="44">
        <f t="shared" si="276"/>
        <v>69.99679693541637</v>
      </c>
      <c r="U2536" s="87" t="s">
        <v>450</v>
      </c>
      <c r="V2536" s="91">
        <f t="shared" si="279"/>
        <v>139.99359387083274</v>
      </c>
    </row>
    <row r="2537" spans="1:22" ht="16">
      <c r="A2537" s="35">
        <v>2019</v>
      </c>
      <c r="B2537" s="36">
        <v>43727</v>
      </c>
      <c r="C2537" s="12" t="s">
        <v>393</v>
      </c>
      <c r="D2537" s="12" t="s">
        <v>440</v>
      </c>
      <c r="E2537" s="12">
        <v>8</v>
      </c>
      <c r="F2537" s="37">
        <v>0.66944444444444395</v>
      </c>
      <c r="G2537" s="12">
        <v>30</v>
      </c>
      <c r="H2537" s="12" t="s">
        <v>256</v>
      </c>
      <c r="I2537" s="12" t="str">
        <f>VLOOKUP(H2537,'[1]Species List'!A$2:I$202,2,0)</f>
        <v>Graysby</v>
      </c>
      <c r="J2537" s="38" t="str">
        <f>VLOOKUP(H2537,'Species List'!A$2:J$202,3,0)</f>
        <v>Cephalopholis cruentata</v>
      </c>
      <c r="K2537" s="12" t="str">
        <f>VLOOKUP(H2537,'[1]Species List'!A$2:I$202,4,0)</f>
        <v>Serranidae</v>
      </c>
      <c r="L2537" s="38" t="str">
        <f>VLOOKUP(H2537,'Species List'!A$2:J$202,5,0)</f>
        <v>Carnivore</v>
      </c>
      <c r="M2537" s="64">
        <v>20</v>
      </c>
      <c r="N2537" s="60">
        <v>1</v>
      </c>
      <c r="O2537" s="60"/>
      <c r="P2537" s="44">
        <f>VLOOKUP(H2537,'Species List'!A$2:J$202,6,0)</f>
        <v>1.1220000000000001E-2</v>
      </c>
      <c r="Q2537" s="44">
        <f>VLOOKUP(H2537,'Species List'!A$2:J$202,7,0)</f>
        <v>3.07</v>
      </c>
      <c r="R2537" s="44" t="str">
        <f>VLOOKUP(H2537,'Species List'!A$2:J$202,8,0)</f>
        <v>NA</v>
      </c>
      <c r="S2537" s="44" t="str">
        <f>VLOOKUP(H2537,'Species List'!A$2:J$202,9,0)</f>
        <v>NA</v>
      </c>
      <c r="T2537" s="44">
        <f t="shared" si="276"/>
        <v>110.70186655152514</v>
      </c>
      <c r="U2537" s="87" t="s">
        <v>450</v>
      </c>
      <c r="V2537" s="91">
        <f t="shared" si="279"/>
        <v>110.70186655152514</v>
      </c>
    </row>
    <row r="2538" spans="1:22" ht="16">
      <c r="A2538" s="35">
        <v>2019</v>
      </c>
      <c r="B2538" s="36">
        <v>43727</v>
      </c>
      <c r="C2538" s="12" t="s">
        <v>393</v>
      </c>
      <c r="D2538" s="12" t="s">
        <v>440</v>
      </c>
      <c r="E2538" s="12">
        <v>8</v>
      </c>
      <c r="F2538" s="37">
        <v>0.66944444444444395</v>
      </c>
      <c r="G2538" s="12">
        <v>30</v>
      </c>
      <c r="H2538" s="12" t="s">
        <v>238</v>
      </c>
      <c r="I2538" s="12" t="str">
        <f>VLOOKUP(H2538,'[1]Species List'!A$2:I$202,2,0)</f>
        <v>Bluehead Wrasse</v>
      </c>
      <c r="J2538" s="38" t="str">
        <f>VLOOKUP(H2538,'Species List'!A$2:J$202,3,0)</f>
        <v>Thalassoma bifasciatum</v>
      </c>
      <c r="K2538" s="12" t="str">
        <f>VLOOKUP(H2538,'[1]Species List'!A$2:I$202,4,0)</f>
        <v>Labridae</v>
      </c>
      <c r="L2538" s="38" t="str">
        <f>VLOOKUP(H2538,'Species List'!A$2:J$202,5,0)</f>
        <v>Carnivore</v>
      </c>
      <c r="M2538" s="64">
        <v>5</v>
      </c>
      <c r="N2538" s="60">
        <v>23</v>
      </c>
      <c r="O2538" s="60"/>
      <c r="P2538" s="44">
        <f>VLOOKUP(H2538,'Species List'!A$2:J$202,6,0)</f>
        <v>8.9099999999999995E-3</v>
      </c>
      <c r="Q2538" s="44">
        <f>VLOOKUP(H2538,'Species List'!A$2:J$202,7,0)</f>
        <v>3.01</v>
      </c>
      <c r="R2538" s="44" t="str">
        <f>VLOOKUP(H2538,'Species List'!A$2:J$202,8,0)</f>
        <v>NA</v>
      </c>
      <c r="S2538" s="44" t="str">
        <f>VLOOKUP(H2538,'Species List'!A$2:J$202,9,0)</f>
        <v>NA</v>
      </c>
      <c r="T2538" s="44">
        <f t="shared" si="276"/>
        <v>1.1318201385239828</v>
      </c>
      <c r="U2538" s="87" t="s">
        <v>450</v>
      </c>
      <c r="V2538" s="91">
        <f t="shared" si="279"/>
        <v>26.031863186051602</v>
      </c>
    </row>
    <row r="2539" spans="1:22" ht="16">
      <c r="A2539" s="35">
        <v>2019</v>
      </c>
      <c r="B2539" s="36">
        <v>43727</v>
      </c>
      <c r="C2539" s="12" t="s">
        <v>393</v>
      </c>
      <c r="D2539" s="12" t="s">
        <v>440</v>
      </c>
      <c r="E2539" s="12">
        <v>8</v>
      </c>
      <c r="F2539" s="37">
        <v>0.66944444444444395</v>
      </c>
      <c r="G2539" s="12">
        <v>30</v>
      </c>
      <c r="H2539" s="12" t="s">
        <v>255</v>
      </c>
      <c r="I2539" s="12" t="str">
        <f>VLOOKUP(H2539,'[1]Species List'!A$2:I$202,2,0)</f>
        <v>Goldentail Moray</v>
      </c>
      <c r="J2539" s="38" t="str">
        <f>VLOOKUP(H2539,'Species List'!A$2:J$202,3,0)</f>
        <v>Gymnothorax miliaris</v>
      </c>
      <c r="K2539" s="12" t="str">
        <f>VLOOKUP(H2539,'[1]Species List'!A$2:I$202,4,0)</f>
        <v>Muraenidae</v>
      </c>
      <c r="L2539" s="38" t="str">
        <f>VLOOKUP(H2539,'Species List'!A$2:J$202,5,0)</f>
        <v>Carnivore</v>
      </c>
      <c r="M2539" s="64">
        <v>20</v>
      </c>
      <c r="N2539" s="60">
        <v>1</v>
      </c>
      <c r="O2539" s="60"/>
      <c r="P2539" s="44">
        <f>VLOOKUP(H2539,'Species List'!A$2:J$202,6,0)</f>
        <v>1.8600000000000001E-3</v>
      </c>
      <c r="Q2539" s="44">
        <f>VLOOKUP(H2539,'Species List'!A$2:J$202,7,0)</f>
        <v>3.07</v>
      </c>
      <c r="R2539" s="44" t="str">
        <f>VLOOKUP(H2539,'Species List'!A$2:J$202,8,0)</f>
        <v>NA</v>
      </c>
      <c r="S2539" s="44" t="str">
        <f>VLOOKUP(H2539,'Species List'!A$2:J$202,9,0)</f>
        <v>NA</v>
      </c>
      <c r="T2539" s="44">
        <f t="shared" si="276"/>
        <v>18.351646326723419</v>
      </c>
      <c r="U2539" s="87" t="s">
        <v>450</v>
      </c>
      <c r="V2539" s="91">
        <f t="shared" si="279"/>
        <v>18.351646326723419</v>
      </c>
    </row>
    <row r="2540" spans="1:22" ht="16">
      <c r="A2540" s="35">
        <v>2019</v>
      </c>
      <c r="B2540" s="36">
        <v>43727</v>
      </c>
      <c r="C2540" s="12" t="s">
        <v>393</v>
      </c>
      <c r="D2540" s="12" t="s">
        <v>440</v>
      </c>
      <c r="E2540" s="12">
        <v>8</v>
      </c>
      <c r="F2540" s="37">
        <v>0.66944444444444395</v>
      </c>
      <c r="G2540" s="12">
        <v>30</v>
      </c>
      <c r="H2540" s="12" t="s">
        <v>274</v>
      </c>
      <c r="I2540" s="12" t="str">
        <f>VLOOKUP(H2540,'[1]Species List'!A$2:I$202,2,0)</f>
        <v>Princess Parrotfish</v>
      </c>
      <c r="J2540" s="38" t="str">
        <f>VLOOKUP(H2540,'Species List'!A$2:J$202,3,0)</f>
        <v>Scarus taeniopterus</v>
      </c>
      <c r="K2540" s="12" t="str">
        <f>VLOOKUP(H2540,'[1]Species List'!A$2:I$202,4,0)</f>
        <v>Scaridae</v>
      </c>
      <c r="L2540" s="38" t="str">
        <f>VLOOKUP(H2540,'Species List'!A$2:J$202,5,0)</f>
        <v>Herbivore</v>
      </c>
      <c r="M2540" s="64">
        <v>25</v>
      </c>
      <c r="N2540" s="60">
        <v>1</v>
      </c>
      <c r="O2540" s="60" t="s">
        <v>368</v>
      </c>
      <c r="P2540" s="44">
        <f>VLOOKUP(H2540,'Species List'!A$2:J$202,6,0)</f>
        <v>3.3500000000000002E-2</v>
      </c>
      <c r="Q2540" s="44">
        <f>VLOOKUP(H2540,'Species List'!A$2:J$202,7,0)</f>
        <v>2.7086000000000001</v>
      </c>
      <c r="R2540" s="44">
        <f>VLOOKUP(H2540,'Species List'!A$2:J$202,8,0)</f>
        <v>-3.2256999999999998</v>
      </c>
      <c r="S2540" s="44">
        <f>VLOOKUP(H2540,'Species List'!A$2:J$202,9,0)</f>
        <v>2.3852000000000002</v>
      </c>
      <c r="T2540" s="44">
        <f t="shared" si="276"/>
        <v>204.88261780856331</v>
      </c>
      <c r="U2540" s="88">
        <f t="shared" ref="U2540:U2545" si="280">10^(R2540+(S2540*LOG(M2540*10)))</f>
        <v>311.79310623759653</v>
      </c>
      <c r="V2540" s="91">
        <f t="shared" ref="V2540:V2545" si="281">N2540*U2540</f>
        <v>311.79310623759653</v>
      </c>
    </row>
    <row r="2541" spans="1:22" ht="16">
      <c r="A2541" s="35">
        <v>2019</v>
      </c>
      <c r="B2541" s="36">
        <v>43727</v>
      </c>
      <c r="C2541" s="12" t="s">
        <v>393</v>
      </c>
      <c r="D2541" s="12" t="s">
        <v>440</v>
      </c>
      <c r="E2541" s="12">
        <v>8</v>
      </c>
      <c r="F2541" s="37">
        <v>0.66944444444444395</v>
      </c>
      <c r="G2541" s="12">
        <v>30</v>
      </c>
      <c r="H2541" s="12" t="s">
        <v>274</v>
      </c>
      <c r="I2541" s="12" t="str">
        <f>VLOOKUP(H2541,'[1]Species List'!A$2:I$202,2,0)</f>
        <v>Princess Parrotfish</v>
      </c>
      <c r="J2541" s="38" t="str">
        <f>VLOOKUP(H2541,'Species List'!A$2:J$202,3,0)</f>
        <v>Scarus taeniopterus</v>
      </c>
      <c r="K2541" s="12" t="str">
        <f>VLOOKUP(H2541,'[1]Species List'!A$2:I$202,4,0)</f>
        <v>Scaridae</v>
      </c>
      <c r="L2541" s="38" t="str">
        <f>VLOOKUP(H2541,'Species List'!A$2:J$202,5,0)</f>
        <v>Herbivore</v>
      </c>
      <c r="M2541" s="64">
        <v>30</v>
      </c>
      <c r="N2541" s="60">
        <v>1</v>
      </c>
      <c r="O2541" s="60" t="s">
        <v>369</v>
      </c>
      <c r="P2541" s="44">
        <f>VLOOKUP(H2541,'Species List'!A$2:J$202,6,0)</f>
        <v>3.3500000000000002E-2</v>
      </c>
      <c r="Q2541" s="44">
        <f>VLOOKUP(H2541,'Species List'!A$2:J$202,7,0)</f>
        <v>2.7086000000000001</v>
      </c>
      <c r="R2541" s="44">
        <f>VLOOKUP(H2541,'Species List'!A$2:J$202,8,0)</f>
        <v>-3.2256999999999998</v>
      </c>
      <c r="S2541" s="44">
        <f>VLOOKUP(H2541,'Species List'!A$2:J$202,9,0)</f>
        <v>2.3852000000000002</v>
      </c>
      <c r="T2541" s="44">
        <f t="shared" si="276"/>
        <v>335.71862643946946</v>
      </c>
      <c r="U2541" s="88">
        <f t="shared" si="280"/>
        <v>481.64783974460363</v>
      </c>
      <c r="V2541" s="91">
        <f t="shared" si="281"/>
        <v>481.64783974460363</v>
      </c>
    </row>
    <row r="2542" spans="1:22" ht="16">
      <c r="A2542" s="35">
        <v>2019</v>
      </c>
      <c r="B2542" s="36">
        <v>43727</v>
      </c>
      <c r="C2542" s="12" t="s">
        <v>393</v>
      </c>
      <c r="D2542" s="12" t="s">
        <v>440</v>
      </c>
      <c r="E2542" s="12">
        <v>8</v>
      </c>
      <c r="F2542" s="37">
        <v>0.66944444444444395</v>
      </c>
      <c r="G2542" s="12">
        <v>30</v>
      </c>
      <c r="H2542" s="12" t="s">
        <v>277</v>
      </c>
      <c r="I2542" s="12" t="str">
        <f>VLOOKUP(H2542,'[1]Species List'!A$2:I$202,2,0)</f>
        <v>Queen Parrotfish</v>
      </c>
      <c r="J2542" s="38" t="str">
        <f>VLOOKUP(H2542,'Species List'!A$2:J$202,3,0)</f>
        <v>Scarus vetula</v>
      </c>
      <c r="K2542" s="12" t="str">
        <f>VLOOKUP(H2542,'[1]Species List'!A$2:I$202,4,0)</f>
        <v>Scaridae</v>
      </c>
      <c r="L2542" s="38" t="str">
        <f>VLOOKUP(H2542,'Species List'!A$2:J$202,5,0)</f>
        <v>Herbivore</v>
      </c>
      <c r="M2542" s="64">
        <v>29</v>
      </c>
      <c r="N2542" s="60">
        <v>1</v>
      </c>
      <c r="O2542" s="60" t="s">
        <v>369</v>
      </c>
      <c r="P2542" s="44">
        <f>VLOOKUP(H2542,'Species List'!A$2:J$202,6,0)</f>
        <v>1.38E-2</v>
      </c>
      <c r="Q2542" s="44">
        <f>VLOOKUP(H2542,'Species List'!A$2:J$202,7,0)</f>
        <v>3.03</v>
      </c>
      <c r="R2542" s="44">
        <f>VLOOKUP(H2542,'Species List'!A$2:J$202,8,0)</f>
        <v>-5.0162000000000004</v>
      </c>
      <c r="S2542" s="44">
        <f>VLOOKUP(H2542,'Species List'!A$2:J$202,9,0)</f>
        <v>3.1109</v>
      </c>
      <c r="T2542" s="44">
        <f t="shared" si="276"/>
        <v>372.34456592033081</v>
      </c>
      <c r="U2542" s="88">
        <f t="shared" si="280"/>
        <v>440.62986728379997</v>
      </c>
      <c r="V2542" s="91">
        <f t="shared" si="281"/>
        <v>440.62986728379997</v>
      </c>
    </row>
    <row r="2543" spans="1:22" ht="16">
      <c r="A2543" s="35">
        <v>2019</v>
      </c>
      <c r="B2543" s="36">
        <v>43727</v>
      </c>
      <c r="C2543" s="12" t="s">
        <v>393</v>
      </c>
      <c r="D2543" s="12" t="s">
        <v>440</v>
      </c>
      <c r="E2543" s="12">
        <v>8</v>
      </c>
      <c r="F2543" s="37">
        <v>0.66944444444444395</v>
      </c>
      <c r="G2543" s="12">
        <v>30</v>
      </c>
      <c r="H2543" s="12" t="s">
        <v>277</v>
      </c>
      <c r="I2543" s="12" t="str">
        <f>VLOOKUP(H2543,'[1]Species List'!A$2:I$202,2,0)</f>
        <v>Queen Parrotfish</v>
      </c>
      <c r="J2543" s="38" t="str">
        <f>VLOOKUP(H2543,'Species List'!A$2:J$202,3,0)</f>
        <v>Scarus vetula</v>
      </c>
      <c r="K2543" s="12" t="str">
        <f>VLOOKUP(H2543,'[1]Species List'!A$2:I$202,4,0)</f>
        <v>Scaridae</v>
      </c>
      <c r="L2543" s="38" t="str">
        <f>VLOOKUP(H2543,'Species List'!A$2:J$202,5,0)</f>
        <v>Herbivore</v>
      </c>
      <c r="M2543" s="64">
        <v>33</v>
      </c>
      <c r="N2543" s="60">
        <v>1</v>
      </c>
      <c r="O2543" s="60" t="s">
        <v>368</v>
      </c>
      <c r="P2543" s="44">
        <f>VLOOKUP(H2543,'Species List'!A$2:J$202,6,0)</f>
        <v>1.38E-2</v>
      </c>
      <c r="Q2543" s="44">
        <f>VLOOKUP(H2543,'Species List'!A$2:J$202,7,0)</f>
        <v>3.03</v>
      </c>
      <c r="R2543" s="44">
        <f>VLOOKUP(H2543,'Species List'!A$2:J$202,8,0)</f>
        <v>-5.0162000000000004</v>
      </c>
      <c r="S2543" s="44">
        <f>VLOOKUP(H2543,'Species List'!A$2:J$202,9,0)</f>
        <v>3.1109</v>
      </c>
      <c r="T2543" s="44">
        <f t="shared" si="276"/>
        <v>550.77766968219782</v>
      </c>
      <c r="U2543" s="88">
        <f t="shared" si="280"/>
        <v>658.63531859738646</v>
      </c>
      <c r="V2543" s="91">
        <f t="shared" si="281"/>
        <v>658.63531859738646</v>
      </c>
    </row>
    <row r="2544" spans="1:22" ht="16">
      <c r="A2544" s="35">
        <v>2019</v>
      </c>
      <c r="B2544" s="36">
        <v>43727</v>
      </c>
      <c r="C2544" s="12" t="s">
        <v>393</v>
      </c>
      <c r="D2544" s="12" t="s">
        <v>440</v>
      </c>
      <c r="E2544" s="12">
        <v>8</v>
      </c>
      <c r="F2544" s="37">
        <v>0.66944444444444395</v>
      </c>
      <c r="G2544" s="12">
        <v>30</v>
      </c>
      <c r="H2544" s="12" t="s">
        <v>274</v>
      </c>
      <c r="I2544" s="12" t="str">
        <f>VLOOKUP(H2544,'[1]Species List'!A$2:I$202,2,0)</f>
        <v>Princess Parrotfish</v>
      </c>
      <c r="J2544" s="38" t="str">
        <f>VLOOKUP(H2544,'Species List'!A$2:J$202,3,0)</f>
        <v>Scarus taeniopterus</v>
      </c>
      <c r="K2544" s="12" t="str">
        <f>VLOOKUP(H2544,'[1]Species List'!A$2:I$202,4,0)</f>
        <v>Scaridae</v>
      </c>
      <c r="L2544" s="38" t="str">
        <f>VLOOKUP(H2544,'Species List'!A$2:J$202,5,0)</f>
        <v>Herbivore</v>
      </c>
      <c r="M2544" s="64">
        <v>23</v>
      </c>
      <c r="N2544" s="60">
        <v>1</v>
      </c>
      <c r="O2544" s="60" t="s">
        <v>368</v>
      </c>
      <c r="P2544" s="44">
        <f>VLOOKUP(H2544,'Species List'!A$2:J$202,6,0)</f>
        <v>3.3500000000000002E-2</v>
      </c>
      <c r="Q2544" s="44">
        <f>VLOOKUP(H2544,'Species List'!A$2:J$202,7,0)</f>
        <v>2.7086000000000001</v>
      </c>
      <c r="R2544" s="44">
        <f>VLOOKUP(H2544,'Species List'!A$2:J$202,8,0)</f>
        <v>-3.2256999999999998</v>
      </c>
      <c r="S2544" s="44">
        <f>VLOOKUP(H2544,'Species List'!A$2:J$202,9,0)</f>
        <v>2.3852000000000002</v>
      </c>
      <c r="T2544" s="44">
        <f t="shared" si="276"/>
        <v>163.46351132632066</v>
      </c>
      <c r="U2544" s="88">
        <f t="shared" si="280"/>
        <v>255.56020890468707</v>
      </c>
      <c r="V2544" s="91">
        <f t="shared" si="281"/>
        <v>255.56020890468707</v>
      </c>
    </row>
    <row r="2545" spans="1:22" ht="16">
      <c r="A2545" s="35">
        <v>2019</v>
      </c>
      <c r="B2545" s="36">
        <v>43727</v>
      </c>
      <c r="C2545" s="12" t="s">
        <v>393</v>
      </c>
      <c r="D2545" s="12" t="s">
        <v>440</v>
      </c>
      <c r="E2545" s="12">
        <v>8</v>
      </c>
      <c r="F2545" s="37">
        <v>0.66944444444444395</v>
      </c>
      <c r="G2545" s="12">
        <v>30</v>
      </c>
      <c r="H2545" s="12" t="s">
        <v>271</v>
      </c>
      <c r="I2545" s="12" t="str">
        <f>VLOOKUP(H2545,'[1]Species List'!A$2:I$202,2,0)</f>
        <v>Ocean Surgeonfish</v>
      </c>
      <c r="J2545" s="38" t="str">
        <f>VLOOKUP(H2545,'Species List'!A$2:J$202,3,0)</f>
        <v>Acanthurus bahianus</v>
      </c>
      <c r="K2545" s="12" t="str">
        <f>VLOOKUP(H2545,'[1]Species List'!A$2:I$202,4,0)</f>
        <v>Acanthuridae</v>
      </c>
      <c r="L2545" s="38" t="str">
        <f>VLOOKUP(H2545,'Species List'!A$2:J$202,5,0)</f>
        <v>Herbivore</v>
      </c>
      <c r="M2545" s="64">
        <v>17</v>
      </c>
      <c r="N2545" s="60">
        <v>1</v>
      </c>
      <c r="O2545" s="60"/>
      <c r="P2545" s="44">
        <f>VLOOKUP(H2545,'Species List'!A$2:J$202,6,0)</f>
        <v>1.8620000000000001E-2</v>
      </c>
      <c r="Q2545" s="44">
        <f>VLOOKUP(H2545,'Species List'!A$2:J$202,7,0)</f>
        <v>2.91</v>
      </c>
      <c r="R2545" s="44">
        <f>VLOOKUP(H2545,'Species List'!A$2:J$202,8,0)</f>
        <v>-4.6005000000000003</v>
      </c>
      <c r="S2545" s="44">
        <f>VLOOKUP(H2545,'Species List'!A$2:J$202,9,0)</f>
        <v>2.9752000000000001</v>
      </c>
      <c r="T2545" s="44">
        <f t="shared" si="276"/>
        <v>70.890173269794147</v>
      </c>
      <c r="U2545" s="88">
        <f t="shared" si="280"/>
        <v>108.52545888885899</v>
      </c>
      <c r="V2545" s="91">
        <f t="shared" si="281"/>
        <v>108.52545888885899</v>
      </c>
    </row>
    <row r="2546" spans="1:22" ht="16">
      <c r="A2546" s="35">
        <v>2019</v>
      </c>
      <c r="B2546" s="36">
        <v>43727</v>
      </c>
      <c r="C2546" s="12" t="s">
        <v>393</v>
      </c>
      <c r="D2546" s="12" t="s">
        <v>440</v>
      </c>
      <c r="E2546" s="12">
        <v>8</v>
      </c>
      <c r="F2546" s="37">
        <v>0.66944444444444395</v>
      </c>
      <c r="G2546" s="12">
        <v>30</v>
      </c>
      <c r="H2546" s="12" t="s">
        <v>378</v>
      </c>
      <c r="I2546" s="12" t="s">
        <v>127</v>
      </c>
      <c r="J2546" s="38" t="str">
        <f>VLOOKUP(H2546,'Species List'!A$2:J$202,3,0)</f>
        <v>Cantherhines pullus</v>
      </c>
      <c r="K2546" s="12" t="str">
        <f>VLOOKUP(H2546,'[1]Species List'!A$2:I$202,4,0)</f>
        <v>Monacanthidae</v>
      </c>
      <c r="L2546" s="38" t="str">
        <f>VLOOKUP(H2546,'Species List'!A$2:J$202,5,0)</f>
        <v>Omnivore</v>
      </c>
      <c r="M2546" s="64">
        <v>30</v>
      </c>
      <c r="N2546" s="60">
        <v>2</v>
      </c>
      <c r="O2546" s="60"/>
      <c r="P2546" s="44">
        <f>VLOOKUP(H2546,'Species List'!A$2:J$202,6,0)</f>
        <v>2.291E-2</v>
      </c>
      <c r="Q2546" s="44">
        <f>VLOOKUP(H2546,'Species List'!A$2:J$202,7,0)</f>
        <v>2.87</v>
      </c>
      <c r="R2546" s="44" t="str">
        <f>VLOOKUP(H2546,'Species List'!A$2:J$202,8,0)</f>
        <v>NA</v>
      </c>
      <c r="S2546" s="44" t="str">
        <f>VLOOKUP(H2546,'Species List'!A$2:J$202,9,0)</f>
        <v>NA</v>
      </c>
      <c r="T2546" s="44">
        <f t="shared" si="276"/>
        <v>397.52375879181864</v>
      </c>
      <c r="U2546" s="87" t="s">
        <v>450</v>
      </c>
      <c r="V2546" s="91">
        <f t="shared" ref="V2546:V2567" si="282">N2546*T2546</f>
        <v>795.04751758363727</v>
      </c>
    </row>
    <row r="2547" spans="1:22" ht="16">
      <c r="A2547" s="35">
        <v>2019</v>
      </c>
      <c r="B2547" s="36">
        <v>43727</v>
      </c>
      <c r="C2547" s="12" t="s">
        <v>393</v>
      </c>
      <c r="D2547" s="12" t="s">
        <v>440</v>
      </c>
      <c r="E2547" s="12">
        <v>8</v>
      </c>
      <c r="F2547" s="37">
        <v>0.66944444444444395</v>
      </c>
      <c r="G2547" s="12">
        <v>30</v>
      </c>
      <c r="H2547" s="12" t="s">
        <v>276</v>
      </c>
      <c r="I2547" s="12" t="str">
        <f>VLOOKUP(H2547,'[1]Species List'!A$2:I$202,2,0)</f>
        <v>Queen Angelfish</v>
      </c>
      <c r="J2547" s="38" t="str">
        <f>VLOOKUP(H2547,'Species List'!A$2:J$202,3,0)</f>
        <v>Holacanthus ciliaris</v>
      </c>
      <c r="K2547" s="12" t="str">
        <f>VLOOKUP(H2547,'[1]Species List'!A$2:I$202,4,0)</f>
        <v>Pomacanthidae</v>
      </c>
      <c r="L2547" s="38" t="str">
        <f>VLOOKUP(H2547,'Species List'!A$2:J$202,5,0)</f>
        <v>Omnivore</v>
      </c>
      <c r="M2547" s="64">
        <v>25</v>
      </c>
      <c r="N2547" s="60">
        <v>1</v>
      </c>
      <c r="O2547" s="60"/>
      <c r="P2547" s="44">
        <f>VLOOKUP(H2547,'Species List'!A$2:J$202,6,0)</f>
        <v>3.09E-2</v>
      </c>
      <c r="Q2547" s="44">
        <f>VLOOKUP(H2547,'Species List'!A$2:J$202,7,0)</f>
        <v>2.89</v>
      </c>
      <c r="R2547" s="44" t="str">
        <f>VLOOKUP(H2547,'Species List'!A$2:J$202,8,0)</f>
        <v>NA</v>
      </c>
      <c r="S2547" s="44" t="str">
        <f>VLOOKUP(H2547,'Species List'!A$2:J$202,9,0)</f>
        <v>NA</v>
      </c>
      <c r="T2547" s="44">
        <f t="shared" si="276"/>
        <v>338.84813877272569</v>
      </c>
      <c r="U2547" s="87" t="s">
        <v>450</v>
      </c>
      <c r="V2547" s="91">
        <f t="shared" si="282"/>
        <v>338.84813877272569</v>
      </c>
    </row>
    <row r="2548" spans="1:22" ht="16">
      <c r="A2548" s="35">
        <v>2019</v>
      </c>
      <c r="B2548" s="36">
        <v>43727</v>
      </c>
      <c r="C2548" s="12" t="s">
        <v>393</v>
      </c>
      <c r="D2548" s="12" t="s">
        <v>440</v>
      </c>
      <c r="E2548" s="12">
        <v>8</v>
      </c>
      <c r="F2548" s="37">
        <v>0.66944444444444395</v>
      </c>
      <c r="G2548" s="12">
        <v>30</v>
      </c>
      <c r="H2548" s="12" t="s">
        <v>282</v>
      </c>
      <c r="I2548" s="12" t="str">
        <f>VLOOKUP(H2548,'[1]Species List'!A$2:I$202,2,0)</f>
        <v>Rock Beauty</v>
      </c>
      <c r="J2548" s="38" t="str">
        <f>VLOOKUP(H2548,'Species List'!A$2:J$202,3,0)</f>
        <v>Holacanthus tricolour</v>
      </c>
      <c r="K2548" s="12" t="str">
        <f>VLOOKUP(H2548,'[1]Species List'!A$2:I$202,4,0)</f>
        <v>Pomacanthidae</v>
      </c>
      <c r="L2548" s="38" t="str">
        <f>VLOOKUP(H2548,'Species List'!A$2:J$202,5,0)</f>
        <v>Omnivore</v>
      </c>
      <c r="M2548" s="64">
        <v>25</v>
      </c>
      <c r="N2548" s="60">
        <v>1</v>
      </c>
      <c r="O2548" s="60"/>
      <c r="P2548" s="44">
        <f>VLOOKUP(H2548,'Species List'!A$2:J$202,6,0)</f>
        <v>3.388E-2</v>
      </c>
      <c r="Q2548" s="44">
        <f>VLOOKUP(H2548,'Species List'!A$2:J$202,7,0)</f>
        <v>2.91</v>
      </c>
      <c r="R2548" s="44" t="str">
        <f>VLOOKUP(H2548,'Species List'!A$2:J$202,8,0)</f>
        <v>NA</v>
      </c>
      <c r="S2548" s="44" t="str">
        <f>VLOOKUP(H2548,'Species List'!A$2:J$202,9,0)</f>
        <v>NA</v>
      </c>
      <c r="T2548" s="44">
        <f t="shared" si="276"/>
        <v>396.23134339498114</v>
      </c>
      <c r="U2548" s="87" t="s">
        <v>450</v>
      </c>
      <c r="V2548" s="91">
        <f t="shared" si="282"/>
        <v>396.23134339498114</v>
      </c>
    </row>
    <row r="2549" spans="1:22" ht="16">
      <c r="A2549" s="35">
        <v>2019</v>
      </c>
      <c r="B2549" s="36">
        <v>43727</v>
      </c>
      <c r="C2549" s="12" t="s">
        <v>393</v>
      </c>
      <c r="D2549" s="12" t="s">
        <v>440</v>
      </c>
      <c r="E2549" s="12">
        <v>8</v>
      </c>
      <c r="F2549" s="37">
        <v>0.66944444444444395</v>
      </c>
      <c r="G2549" s="12">
        <v>30</v>
      </c>
      <c r="H2549" s="12" t="s">
        <v>378</v>
      </c>
      <c r="I2549" s="12" t="s">
        <v>127</v>
      </c>
      <c r="J2549" s="38" t="str">
        <f>VLOOKUP(H2549,'Species List'!A$2:J$202,3,0)</f>
        <v>Cantherhines pullus</v>
      </c>
      <c r="K2549" s="12" t="str">
        <f>VLOOKUP(H2549,'[1]Species List'!A$2:I$202,4,0)</f>
        <v>Monacanthidae</v>
      </c>
      <c r="L2549" s="38" t="str">
        <f>VLOOKUP(H2549,'Species List'!A$2:J$202,5,0)</f>
        <v>Omnivore</v>
      </c>
      <c r="M2549" s="64">
        <v>30</v>
      </c>
      <c r="N2549" s="60">
        <v>1</v>
      </c>
      <c r="O2549" s="60"/>
      <c r="P2549" s="44">
        <f>VLOOKUP(H2549,'Species List'!A$2:J$202,6,0)</f>
        <v>2.291E-2</v>
      </c>
      <c r="Q2549" s="44">
        <f>VLOOKUP(H2549,'Species List'!A$2:J$202,7,0)</f>
        <v>2.87</v>
      </c>
      <c r="R2549" s="44" t="str">
        <f>VLOOKUP(H2549,'Species List'!A$2:J$202,8,0)</f>
        <v>NA</v>
      </c>
      <c r="S2549" s="44" t="str">
        <f>VLOOKUP(H2549,'Species List'!A$2:J$202,9,0)</f>
        <v>NA</v>
      </c>
      <c r="T2549" s="44">
        <f t="shared" si="276"/>
        <v>397.52375879181864</v>
      </c>
      <c r="U2549" s="87" t="s">
        <v>450</v>
      </c>
      <c r="V2549" s="91">
        <f t="shared" si="282"/>
        <v>397.52375879181864</v>
      </c>
    </row>
    <row r="2550" spans="1:22" ht="16">
      <c r="A2550" s="35">
        <v>2019</v>
      </c>
      <c r="B2550" s="36">
        <v>43727</v>
      </c>
      <c r="C2550" s="12" t="s">
        <v>393</v>
      </c>
      <c r="D2550" s="12" t="s">
        <v>440</v>
      </c>
      <c r="E2550" s="12">
        <v>8</v>
      </c>
      <c r="F2550" s="37">
        <v>0.66944444444444395</v>
      </c>
      <c r="G2550" s="12">
        <v>30</v>
      </c>
      <c r="H2550" s="12" t="s">
        <v>242</v>
      </c>
      <c r="I2550" s="12" t="str">
        <f>VLOOKUP(H2550,'[1]Species List'!A$2:I$202,2,0)</f>
        <v xml:space="preserve">Sharp-nose puffer </v>
      </c>
      <c r="J2550" s="38" t="str">
        <f>VLOOKUP(H2550,'Species List'!A$2:J$202,3,0)</f>
        <v>Canthigaster rostrata</v>
      </c>
      <c r="K2550" s="12" t="str">
        <f>VLOOKUP(H2550,'[1]Species List'!A$2:I$202,4,0)</f>
        <v>Tetraodontidae</v>
      </c>
      <c r="L2550" s="38" t="str">
        <f>VLOOKUP(H2550,'Species List'!A$2:J$202,5,0)</f>
        <v>Omnivore</v>
      </c>
      <c r="M2550" s="64">
        <v>4</v>
      </c>
      <c r="N2550" s="60">
        <v>3</v>
      </c>
      <c r="O2550" s="60"/>
      <c r="P2550" s="44">
        <f>VLOOKUP(H2550,'Species List'!A$2:J$202,6,0)</f>
        <v>2.239E-2</v>
      </c>
      <c r="Q2550" s="44">
        <f>VLOOKUP(H2550,'Species List'!A$2:J$202,7,0)</f>
        <v>2.96</v>
      </c>
      <c r="R2550" s="44" t="str">
        <f>VLOOKUP(H2550,'Species List'!A$2:J$202,8,0)</f>
        <v>NA</v>
      </c>
      <c r="S2550" s="44" t="str">
        <f>VLOOKUP(H2550,'Species List'!A$2:J$202,9,0)</f>
        <v>NA</v>
      </c>
      <c r="T2550" s="44">
        <f t="shared" si="276"/>
        <v>1.3556627654519102</v>
      </c>
      <c r="U2550" s="87" t="s">
        <v>450</v>
      </c>
      <c r="V2550" s="91">
        <f t="shared" si="282"/>
        <v>4.0669882963557304</v>
      </c>
    </row>
    <row r="2551" spans="1:22" ht="16">
      <c r="A2551" s="35">
        <v>2019</v>
      </c>
      <c r="B2551" s="36">
        <v>43727</v>
      </c>
      <c r="C2551" s="12" t="s">
        <v>393</v>
      </c>
      <c r="D2551" s="12" t="s">
        <v>440</v>
      </c>
      <c r="E2551" s="12">
        <v>8</v>
      </c>
      <c r="F2551" s="37">
        <v>0.66944444444444395</v>
      </c>
      <c r="G2551" s="12">
        <v>30</v>
      </c>
      <c r="H2551" s="12" t="s">
        <v>247</v>
      </c>
      <c r="I2551" s="12" t="str">
        <f>VLOOKUP(H2551,'[1]Species List'!A$2:I$202,2,0)</f>
        <v>Creole Wrasse</v>
      </c>
      <c r="J2551" s="38" t="str">
        <f>VLOOKUP(H2551,'Species List'!A$2:J$202,3,0)</f>
        <v>Clepticus parrae</v>
      </c>
      <c r="K2551" s="12" t="str">
        <f>VLOOKUP(H2551,'[1]Species List'!A$2:I$202,4,0)</f>
        <v>Labridae</v>
      </c>
      <c r="L2551" s="38" t="str">
        <f>VLOOKUP(H2551,'Species List'!A$2:J$202,5,0)</f>
        <v>Planktivore</v>
      </c>
      <c r="M2551" s="64">
        <v>15</v>
      </c>
      <c r="N2551" s="60">
        <v>7</v>
      </c>
      <c r="O2551" s="60"/>
      <c r="P2551" s="44">
        <f>VLOOKUP(H2551,'Species List'!A$2:J$202,6,0)</f>
        <v>9.5499999999999995E-3</v>
      </c>
      <c r="Q2551" s="44">
        <f>VLOOKUP(H2551,'Species List'!A$2:J$202,7,0)</f>
        <v>3.05</v>
      </c>
      <c r="R2551" s="44" t="str">
        <f>VLOOKUP(H2551,'Species List'!A$2:J$202,8,0)</f>
        <v>NA</v>
      </c>
      <c r="S2551" s="44" t="str">
        <f>VLOOKUP(H2551,'Species List'!A$2:J$202,9,0)</f>
        <v>NA</v>
      </c>
      <c r="T2551" s="44">
        <f t="shared" si="276"/>
        <v>36.904702755418647</v>
      </c>
      <c r="U2551" s="87" t="s">
        <v>450</v>
      </c>
      <c r="V2551" s="91">
        <f t="shared" si="282"/>
        <v>258.33291928793051</v>
      </c>
    </row>
    <row r="2552" spans="1:22" ht="16">
      <c r="A2552" s="35">
        <v>2019</v>
      </c>
      <c r="B2552" s="36">
        <v>43727</v>
      </c>
      <c r="C2552" s="12" t="s">
        <v>393</v>
      </c>
      <c r="D2552" s="12" t="s">
        <v>440</v>
      </c>
      <c r="E2552" s="12">
        <v>8</v>
      </c>
      <c r="F2552" s="37">
        <v>0.66944444444444395</v>
      </c>
      <c r="G2552" s="12">
        <v>30</v>
      </c>
      <c r="H2552" s="12" t="s">
        <v>247</v>
      </c>
      <c r="I2552" s="12" t="str">
        <f>VLOOKUP(H2552,'[1]Species List'!A$2:I$202,2,0)</f>
        <v>Creole Wrasse</v>
      </c>
      <c r="J2552" s="38" t="str">
        <f>VLOOKUP(H2552,'Species List'!A$2:J$202,3,0)</f>
        <v>Clepticus parrae</v>
      </c>
      <c r="K2552" s="12" t="str">
        <f>VLOOKUP(H2552,'[1]Species List'!A$2:I$202,4,0)</f>
        <v>Labridae</v>
      </c>
      <c r="L2552" s="38" t="str">
        <f>VLOOKUP(H2552,'Species List'!A$2:J$202,5,0)</f>
        <v>Planktivore</v>
      </c>
      <c r="M2552" s="64">
        <v>17</v>
      </c>
      <c r="N2552" s="60">
        <v>130</v>
      </c>
      <c r="O2552" s="60"/>
      <c r="P2552" s="44">
        <f>VLOOKUP(H2552,'Species List'!A$2:J$202,6,0)</f>
        <v>9.5499999999999995E-3</v>
      </c>
      <c r="Q2552" s="44">
        <f>VLOOKUP(H2552,'Species List'!A$2:J$202,7,0)</f>
        <v>3.05</v>
      </c>
      <c r="R2552" s="44" t="str">
        <f>VLOOKUP(H2552,'Species List'!A$2:J$202,8,0)</f>
        <v>NA</v>
      </c>
      <c r="S2552" s="44" t="str">
        <f>VLOOKUP(H2552,'Species List'!A$2:J$202,9,0)</f>
        <v>NA</v>
      </c>
      <c r="T2552" s="44">
        <f t="shared" si="276"/>
        <v>54.059569361574873</v>
      </c>
      <c r="U2552" s="87" t="s">
        <v>450</v>
      </c>
      <c r="V2552" s="91">
        <f t="shared" si="282"/>
        <v>7027.7440170047339</v>
      </c>
    </row>
    <row r="2553" spans="1:22" ht="16">
      <c r="A2553" s="35">
        <v>2019</v>
      </c>
      <c r="B2553" s="51">
        <v>43538</v>
      </c>
      <c r="C2553" s="38" t="s">
        <v>372</v>
      </c>
      <c r="D2553" s="38" t="s">
        <v>367</v>
      </c>
      <c r="E2553" s="38">
        <v>1</v>
      </c>
      <c r="F2553" s="52">
        <v>0.52569444444444402</v>
      </c>
      <c r="G2553" s="38">
        <v>34</v>
      </c>
      <c r="H2553" s="12" t="s">
        <v>286</v>
      </c>
      <c r="I2553" s="38" t="str">
        <f>VLOOKUP(H2553,'Species List'!A$2:J$202,2,0)</f>
        <v>Schoolmaster snapper</v>
      </c>
      <c r="J2553" s="38" t="str">
        <f>VLOOKUP(H2553,'Species List'!A$2:J$202,3,0)</f>
        <v>Lutjanus apodus</v>
      </c>
      <c r="K2553" s="38" t="str">
        <f>VLOOKUP(H2553,'Species List'!A$2:J$202,4,0)</f>
        <v>Lutjanidae</v>
      </c>
      <c r="L2553" s="38" t="str">
        <f>VLOOKUP(H2553,'Species List'!A$2:J$202,5,0)</f>
        <v>Carnivore</v>
      </c>
      <c r="M2553" s="59">
        <v>25</v>
      </c>
      <c r="N2553" s="59">
        <v>1</v>
      </c>
      <c r="O2553" s="59"/>
      <c r="P2553" s="44">
        <f>VLOOKUP(H2553,'Species List'!A$2:J$202,6,0)</f>
        <v>1.413E-2</v>
      </c>
      <c r="Q2553" s="44">
        <f>VLOOKUP(H2553,'Species List'!A$2:J$202,7,0)</f>
        <v>2.98</v>
      </c>
      <c r="R2553" s="44" t="str">
        <f>VLOOKUP(H2553,'Species List'!A$2:J$202,8,0)</f>
        <v>NA</v>
      </c>
      <c r="S2553" s="44" t="str">
        <f>VLOOKUP(H2553,'Species List'!A$2:J$202,9,0)</f>
        <v>NA</v>
      </c>
      <c r="T2553" s="44">
        <f t="shared" si="276"/>
        <v>207.01574968825722</v>
      </c>
      <c r="U2553" s="87" t="s">
        <v>450</v>
      </c>
      <c r="V2553" s="91">
        <f t="shared" si="282"/>
        <v>207.01574968825722</v>
      </c>
    </row>
    <row r="2554" spans="1:22" ht="16">
      <c r="A2554" s="35">
        <v>2019</v>
      </c>
      <c r="B2554" s="51">
        <v>43538</v>
      </c>
      <c r="C2554" s="38" t="s">
        <v>372</v>
      </c>
      <c r="D2554" s="38" t="s">
        <v>367</v>
      </c>
      <c r="E2554" s="38">
        <v>1</v>
      </c>
      <c r="F2554" s="52">
        <v>0.52569444444444402</v>
      </c>
      <c r="G2554" s="38">
        <v>34</v>
      </c>
      <c r="H2554" s="12" t="s">
        <v>286</v>
      </c>
      <c r="I2554" s="38" t="str">
        <f>VLOOKUP(H2554,'Species List'!A$2:J$202,2,0)</f>
        <v>Schoolmaster snapper</v>
      </c>
      <c r="J2554" s="38" t="str">
        <f>VLOOKUP(H2554,'Species List'!A$2:J$202,3,0)</f>
        <v>Lutjanus apodus</v>
      </c>
      <c r="K2554" s="38" t="str">
        <f>VLOOKUP(H2554,'Species List'!A$2:J$202,4,0)</f>
        <v>Lutjanidae</v>
      </c>
      <c r="L2554" s="38" t="str">
        <f>VLOOKUP(H2554,'Species List'!A$2:J$202,5,0)</f>
        <v>Carnivore</v>
      </c>
      <c r="M2554" s="59">
        <v>22</v>
      </c>
      <c r="N2554" s="59">
        <v>1</v>
      </c>
      <c r="O2554" s="59"/>
      <c r="P2554" s="44">
        <f>VLOOKUP(H2554,'Species List'!A$2:J$202,6,0)</f>
        <v>1.413E-2</v>
      </c>
      <c r="Q2554" s="44">
        <f>VLOOKUP(H2554,'Species List'!A$2:J$202,7,0)</f>
        <v>2.98</v>
      </c>
      <c r="R2554" s="44" t="str">
        <f>VLOOKUP(H2554,'Species List'!A$2:J$202,8,0)</f>
        <v>NA</v>
      </c>
      <c r="S2554" s="44" t="str">
        <f>VLOOKUP(H2554,'Species List'!A$2:J$202,9,0)</f>
        <v>NA</v>
      </c>
      <c r="T2554" s="44">
        <f t="shared" si="276"/>
        <v>141.43658141285795</v>
      </c>
      <c r="U2554" s="87" t="s">
        <v>450</v>
      </c>
      <c r="V2554" s="91">
        <f t="shared" si="282"/>
        <v>141.43658141285795</v>
      </c>
    </row>
    <row r="2555" spans="1:22" ht="16">
      <c r="A2555" s="35">
        <v>2019</v>
      </c>
      <c r="B2555" s="51">
        <v>43538</v>
      </c>
      <c r="C2555" s="38" t="s">
        <v>372</v>
      </c>
      <c r="D2555" s="38" t="s">
        <v>367</v>
      </c>
      <c r="E2555" s="38">
        <v>1</v>
      </c>
      <c r="F2555" s="52">
        <v>0.52569444444444402</v>
      </c>
      <c r="G2555" s="38">
        <v>34</v>
      </c>
      <c r="H2555" s="12" t="s">
        <v>286</v>
      </c>
      <c r="I2555" s="38" t="str">
        <f>VLOOKUP(H2555,'Species List'!A$2:J$202,2,0)</f>
        <v>Schoolmaster snapper</v>
      </c>
      <c r="J2555" s="38" t="str">
        <f>VLOOKUP(H2555,'Species List'!A$2:J$202,3,0)</f>
        <v>Lutjanus apodus</v>
      </c>
      <c r="K2555" s="38" t="str">
        <f>VLOOKUP(H2555,'Species List'!A$2:J$202,4,0)</f>
        <v>Lutjanidae</v>
      </c>
      <c r="L2555" s="38" t="str">
        <f>VLOOKUP(H2555,'Species List'!A$2:J$202,5,0)</f>
        <v>Carnivore</v>
      </c>
      <c r="M2555" s="59">
        <v>35</v>
      </c>
      <c r="N2555" s="59">
        <v>1</v>
      </c>
      <c r="O2555" s="59"/>
      <c r="P2555" s="44">
        <f>VLOOKUP(H2555,'Species List'!A$2:J$202,6,0)</f>
        <v>1.413E-2</v>
      </c>
      <c r="Q2555" s="44">
        <f>VLOOKUP(H2555,'Species List'!A$2:J$202,7,0)</f>
        <v>2.98</v>
      </c>
      <c r="R2555" s="44" t="str">
        <f>VLOOKUP(H2555,'Species List'!A$2:J$202,8,0)</f>
        <v>NA</v>
      </c>
      <c r="S2555" s="44" t="str">
        <f>VLOOKUP(H2555,'Species List'!A$2:J$202,9,0)</f>
        <v>NA</v>
      </c>
      <c r="T2555" s="44">
        <f t="shared" si="276"/>
        <v>564.24138129101766</v>
      </c>
      <c r="U2555" s="87" t="s">
        <v>450</v>
      </c>
      <c r="V2555" s="91">
        <f t="shared" si="282"/>
        <v>564.24138129101766</v>
      </c>
    </row>
    <row r="2556" spans="1:22" ht="16">
      <c r="A2556" s="35">
        <v>2019</v>
      </c>
      <c r="B2556" s="51">
        <v>43538</v>
      </c>
      <c r="C2556" s="38" t="s">
        <v>372</v>
      </c>
      <c r="D2556" s="38" t="s">
        <v>367</v>
      </c>
      <c r="E2556" s="38">
        <v>1</v>
      </c>
      <c r="F2556" s="52">
        <v>0.52569444444444402</v>
      </c>
      <c r="G2556" s="38">
        <v>34</v>
      </c>
      <c r="H2556" s="12" t="s">
        <v>241</v>
      </c>
      <c r="I2556" s="38" t="str">
        <f>VLOOKUP(H2556,'Species List'!A$2:J$202,2,0)</f>
        <v>Caesar Grunt</v>
      </c>
      <c r="J2556" s="38" t="str">
        <f>VLOOKUP(H2556,'Species List'!A$2:J$202,3,0)</f>
        <v>Haemulon carbonarium</v>
      </c>
      <c r="K2556" s="38" t="str">
        <f>VLOOKUP(H2556,'Species List'!A$2:J$202,4,0)</f>
        <v>Haemulidae</v>
      </c>
      <c r="L2556" s="38" t="str">
        <f>VLOOKUP(H2556,'Species List'!A$2:J$202,5,0)</f>
        <v>Carnivore</v>
      </c>
      <c r="M2556" s="59">
        <v>28</v>
      </c>
      <c r="N2556" s="59">
        <v>1</v>
      </c>
      <c r="O2556" s="59"/>
      <c r="P2556" s="44">
        <f>VLOOKUP(H2556,'Species List'!A$2:J$202,6,0)</f>
        <v>1.738E-2</v>
      </c>
      <c r="Q2556" s="44">
        <f>VLOOKUP(H2556,'Species List'!A$2:J$202,7,0)</f>
        <v>2.98</v>
      </c>
      <c r="R2556" s="44" t="str">
        <f>VLOOKUP(H2556,'Species List'!A$2:J$202,8,0)</f>
        <v>NA</v>
      </c>
      <c r="S2556" s="44" t="str">
        <f>VLOOKUP(H2556,'Species List'!A$2:J$202,9,0)</f>
        <v>NA</v>
      </c>
      <c r="T2556" s="44">
        <f t="shared" si="276"/>
        <v>356.92807153199328</v>
      </c>
      <c r="U2556" s="87" t="s">
        <v>450</v>
      </c>
      <c r="V2556" s="91">
        <f t="shared" si="282"/>
        <v>356.92807153199328</v>
      </c>
    </row>
    <row r="2557" spans="1:22" ht="16">
      <c r="A2557" s="35">
        <v>2019</v>
      </c>
      <c r="B2557" s="51">
        <v>43538</v>
      </c>
      <c r="C2557" s="38" t="s">
        <v>372</v>
      </c>
      <c r="D2557" s="38" t="s">
        <v>367</v>
      </c>
      <c r="E2557" s="38">
        <v>1</v>
      </c>
      <c r="F2557" s="52">
        <v>0.52569444444444402</v>
      </c>
      <c r="G2557" s="38">
        <v>34</v>
      </c>
      <c r="H2557" s="12" t="s">
        <v>373</v>
      </c>
      <c r="I2557" s="38" t="str">
        <f>VLOOKUP(H2557,'Species List'!A$2:J$202,2,0)</f>
        <v>Goatfish</v>
      </c>
      <c r="J2557" s="38" t="str">
        <f>VLOOKUP(H2557,'Species List'!A$2:J$202,3,0)</f>
        <v>Mulloidichthys martinicus</v>
      </c>
      <c r="K2557" s="38" t="str">
        <f>VLOOKUP(H2557,'Species List'!A$2:J$202,4,0)</f>
        <v>Mullidae</v>
      </c>
      <c r="L2557" s="38" t="str">
        <f>VLOOKUP(H2557,'Species List'!A$2:J$202,5,0)</f>
        <v>Carnivore</v>
      </c>
      <c r="M2557" s="59">
        <v>24</v>
      </c>
      <c r="N2557" s="59">
        <v>1</v>
      </c>
      <c r="O2557" s="59"/>
      <c r="P2557" s="44">
        <f>VLOOKUP(H2557,'Species List'!A$2:J$202,6,0)</f>
        <v>9.7699999999999992E-3</v>
      </c>
      <c r="Q2557" s="44">
        <f>VLOOKUP(H2557,'Species List'!A$2:J$202,7,0)</f>
        <v>3.12</v>
      </c>
      <c r="R2557" s="44" t="str">
        <f>VLOOKUP(H2557,'Species List'!A$2:J$202,8,0)</f>
        <v>NA</v>
      </c>
      <c r="S2557" s="44" t="str">
        <f>VLOOKUP(H2557,'Species List'!A$2:J$202,9,0)</f>
        <v>NA</v>
      </c>
      <c r="T2557" s="44">
        <f t="shared" si="276"/>
        <v>197.76691450042586</v>
      </c>
      <c r="U2557" s="87" t="s">
        <v>450</v>
      </c>
      <c r="V2557" s="91">
        <f t="shared" si="282"/>
        <v>197.76691450042586</v>
      </c>
    </row>
    <row r="2558" spans="1:22" ht="16">
      <c r="A2558" s="35">
        <v>2019</v>
      </c>
      <c r="B2558" s="51">
        <v>43538</v>
      </c>
      <c r="C2558" s="38" t="s">
        <v>372</v>
      </c>
      <c r="D2558" s="38" t="s">
        <v>367</v>
      </c>
      <c r="E2558" s="38">
        <v>1</v>
      </c>
      <c r="F2558" s="52">
        <v>0.52569444444444402</v>
      </c>
      <c r="G2558" s="38">
        <v>34</v>
      </c>
      <c r="H2558" s="12" t="s">
        <v>253</v>
      </c>
      <c r="I2558" s="38" t="str">
        <f>VLOOKUP(H2558,'Species List'!A$2:J$202,2,0)</f>
        <v>French Grunt</v>
      </c>
      <c r="J2558" s="38" t="str">
        <f>VLOOKUP(H2558,'Species List'!A$2:J$202,3,0)</f>
        <v>Haemulon flavolineatum</v>
      </c>
      <c r="K2558" s="38" t="str">
        <f>VLOOKUP(H2558,'Species List'!A$2:J$202,4,0)</f>
        <v>Haemulidae</v>
      </c>
      <c r="L2558" s="38" t="str">
        <f>VLOOKUP(H2558,'Species List'!A$2:J$202,5,0)</f>
        <v>Carnivore</v>
      </c>
      <c r="M2558" s="59">
        <v>14</v>
      </c>
      <c r="N2558" s="59">
        <v>1</v>
      </c>
      <c r="O2558" s="59"/>
      <c r="P2558" s="44">
        <f>VLOOKUP(H2558,'Species List'!A$2:J$202,6,0)</f>
        <v>1.349E-2</v>
      </c>
      <c r="Q2558" s="44">
        <f>VLOOKUP(H2558,'Species List'!A$2:J$202,7,0)</f>
        <v>3</v>
      </c>
      <c r="R2558" s="44" t="str">
        <f>VLOOKUP(H2558,'Species List'!A$2:J$202,8,0)</f>
        <v>NA</v>
      </c>
      <c r="S2558" s="44" t="str">
        <f>VLOOKUP(H2558,'Species List'!A$2:J$202,9,0)</f>
        <v>NA</v>
      </c>
      <c r="T2558" s="44">
        <f t="shared" si="276"/>
        <v>37.016559999999998</v>
      </c>
      <c r="U2558" s="87" t="s">
        <v>450</v>
      </c>
      <c r="V2558" s="91">
        <f t="shared" si="282"/>
        <v>37.016559999999998</v>
      </c>
    </row>
    <row r="2559" spans="1:22" ht="16">
      <c r="A2559" s="35">
        <v>2019</v>
      </c>
      <c r="B2559" s="51">
        <v>43538</v>
      </c>
      <c r="C2559" s="38" t="s">
        <v>372</v>
      </c>
      <c r="D2559" s="38" t="s">
        <v>367</v>
      </c>
      <c r="E2559" s="38">
        <v>1</v>
      </c>
      <c r="F2559" s="52">
        <v>0.52569444444444402</v>
      </c>
      <c r="G2559" s="38">
        <v>34</v>
      </c>
      <c r="H2559" s="12" t="s">
        <v>310</v>
      </c>
      <c r="I2559" s="38" t="str">
        <f>VLOOKUP(H2559,'Species List'!A$2:J$202,2,0)</f>
        <v>Yellowhead Wrasse</v>
      </c>
      <c r="J2559" s="38" t="str">
        <f>VLOOKUP(H2559,'Species List'!A$2:J$202,3,0)</f>
        <v>Halichoeres garnoti</v>
      </c>
      <c r="K2559" s="38" t="str">
        <f>VLOOKUP(H2559,'Species List'!A$2:J$202,4,0)</f>
        <v>Labridae</v>
      </c>
      <c r="L2559" s="38" t="str">
        <f>VLOOKUP(H2559,'Species List'!A$2:J$202,5,0)</f>
        <v>Carnivore</v>
      </c>
      <c r="M2559" s="59">
        <v>12</v>
      </c>
      <c r="N2559" s="59">
        <v>1</v>
      </c>
      <c r="O2559" s="59"/>
      <c r="P2559" s="44">
        <f>VLOOKUP(H2559,'Species List'!A$2:J$202,6,0)</f>
        <v>0.01</v>
      </c>
      <c r="Q2559" s="44">
        <f>VLOOKUP(H2559,'Species List'!A$2:J$202,7,0)</f>
        <v>3.13</v>
      </c>
      <c r="R2559" s="44" t="str">
        <f>VLOOKUP(H2559,'Species List'!A$2:J$202,8,0)</f>
        <v>NA</v>
      </c>
      <c r="S2559" s="44" t="str">
        <f>VLOOKUP(H2559,'Species List'!A$2:J$202,9,0)</f>
        <v>NA</v>
      </c>
      <c r="T2559" s="44">
        <f t="shared" si="276"/>
        <v>23.869169040031956</v>
      </c>
      <c r="U2559" s="87" t="s">
        <v>450</v>
      </c>
      <c r="V2559" s="91">
        <f t="shared" si="282"/>
        <v>23.869169040031956</v>
      </c>
    </row>
    <row r="2560" spans="1:22" ht="16">
      <c r="A2560" s="35">
        <v>2019</v>
      </c>
      <c r="B2560" s="51">
        <v>43538</v>
      </c>
      <c r="C2560" s="38" t="s">
        <v>372</v>
      </c>
      <c r="D2560" s="38" t="s">
        <v>367</v>
      </c>
      <c r="E2560" s="38">
        <v>1</v>
      </c>
      <c r="F2560" s="52">
        <v>0.52569444444444402</v>
      </c>
      <c r="G2560" s="38">
        <v>34</v>
      </c>
      <c r="H2560" s="12" t="s">
        <v>246</v>
      </c>
      <c r="I2560" s="38" t="str">
        <f>VLOOKUP(H2560,'Species List'!A$2:J$202,2,0)</f>
        <v>Creole Fish</v>
      </c>
      <c r="J2560" s="38" t="str">
        <f>VLOOKUP(H2560,'Species List'!A$2:J$202,3,0)</f>
        <v>Paranthias furcifer</v>
      </c>
      <c r="K2560" s="38" t="str">
        <f>VLOOKUP(H2560,'Species List'!A$2:J$202,4,0)</f>
        <v>Serranidae</v>
      </c>
      <c r="L2560" s="38" t="str">
        <f>VLOOKUP(H2560,'Species List'!A$2:J$202,5,0)</f>
        <v>Carnivore</v>
      </c>
      <c r="M2560" s="59">
        <v>14</v>
      </c>
      <c r="N2560" s="59">
        <v>2</v>
      </c>
      <c r="O2560" s="59"/>
      <c r="P2560" s="44">
        <f>VLOOKUP(H2560,'Species List'!A$2:J$202,6,0)</f>
        <v>1.35E-2</v>
      </c>
      <c r="Q2560" s="44">
        <f>VLOOKUP(H2560,'Species List'!A$2:J$202,7,0)</f>
        <v>3.0430000000000001</v>
      </c>
      <c r="R2560" s="44" t="str">
        <f>VLOOKUP(H2560,'Species List'!A$2:J$202,8,0)</f>
        <v>NA</v>
      </c>
      <c r="S2560" s="44" t="str">
        <f>VLOOKUP(H2560,'Species List'!A$2:J$202,9,0)</f>
        <v>NA</v>
      </c>
      <c r="T2560" s="44">
        <f t="shared" si="276"/>
        <v>41.495536219741751</v>
      </c>
      <c r="U2560" s="87" t="s">
        <v>450</v>
      </c>
      <c r="V2560" s="91">
        <f t="shared" si="282"/>
        <v>82.991072439483503</v>
      </c>
    </row>
    <row r="2561" spans="1:22" ht="16">
      <c r="A2561" s="35">
        <v>2019</v>
      </c>
      <c r="B2561" s="51">
        <v>43538</v>
      </c>
      <c r="C2561" s="38" t="s">
        <v>372</v>
      </c>
      <c r="D2561" s="38" t="s">
        <v>367</v>
      </c>
      <c r="E2561" s="38">
        <v>1</v>
      </c>
      <c r="F2561" s="52">
        <v>0.52569444444444402</v>
      </c>
      <c r="G2561" s="38">
        <v>34</v>
      </c>
      <c r="H2561" s="12" t="s">
        <v>246</v>
      </c>
      <c r="I2561" s="38" t="str">
        <f>VLOOKUP(H2561,'Species List'!A$2:J$202,2,0)</f>
        <v>Creole Fish</v>
      </c>
      <c r="J2561" s="38" t="str">
        <f>VLOOKUP(H2561,'Species List'!A$2:J$202,3,0)</f>
        <v>Paranthias furcifer</v>
      </c>
      <c r="K2561" s="38" t="str">
        <f>VLOOKUP(H2561,'Species List'!A$2:J$202,4,0)</f>
        <v>Serranidae</v>
      </c>
      <c r="L2561" s="38" t="str">
        <f>VLOOKUP(H2561,'Species List'!A$2:J$202,5,0)</f>
        <v>Carnivore</v>
      </c>
      <c r="M2561" s="59">
        <v>18</v>
      </c>
      <c r="N2561" s="59">
        <v>2</v>
      </c>
      <c r="O2561" s="59"/>
      <c r="P2561" s="44">
        <f>VLOOKUP(H2561,'Species List'!A$2:J$202,6,0)</f>
        <v>1.35E-2</v>
      </c>
      <c r="Q2561" s="44">
        <f>VLOOKUP(H2561,'Species List'!A$2:J$202,7,0)</f>
        <v>3.0430000000000001</v>
      </c>
      <c r="R2561" s="44" t="str">
        <f>VLOOKUP(H2561,'Species List'!A$2:J$202,8,0)</f>
        <v>NA</v>
      </c>
      <c r="S2561" s="44" t="str">
        <f>VLOOKUP(H2561,'Species List'!A$2:J$202,9,0)</f>
        <v>NA</v>
      </c>
      <c r="T2561" s="44">
        <f t="shared" si="276"/>
        <v>89.151365916048732</v>
      </c>
      <c r="U2561" s="87" t="s">
        <v>450</v>
      </c>
      <c r="V2561" s="91">
        <f t="shared" si="282"/>
        <v>178.30273183209746</v>
      </c>
    </row>
    <row r="2562" spans="1:22" ht="16">
      <c r="A2562" s="35">
        <v>2019</v>
      </c>
      <c r="B2562" s="51">
        <v>43538</v>
      </c>
      <c r="C2562" s="38" t="s">
        <v>372</v>
      </c>
      <c r="D2562" s="38" t="s">
        <v>367</v>
      </c>
      <c r="E2562" s="38">
        <v>1</v>
      </c>
      <c r="F2562" s="52">
        <v>0.52569444444444402</v>
      </c>
      <c r="G2562" s="38">
        <v>34</v>
      </c>
      <c r="H2562" s="12" t="s">
        <v>256</v>
      </c>
      <c r="I2562" s="38" t="str">
        <f>VLOOKUP(H2562,'Species List'!A$2:J$202,2,0)</f>
        <v>Graysby</v>
      </c>
      <c r="J2562" s="38" t="str">
        <f>VLOOKUP(H2562,'Species List'!A$2:J$202,3,0)</f>
        <v>Cephalopholis cruentata</v>
      </c>
      <c r="K2562" s="38" t="str">
        <f>VLOOKUP(H2562,'Species List'!A$2:J$202,4,0)</f>
        <v>Serranidae</v>
      </c>
      <c r="L2562" s="38" t="str">
        <f>VLOOKUP(H2562,'Species List'!A$2:J$202,5,0)</f>
        <v>Carnivore</v>
      </c>
      <c r="M2562" s="59">
        <v>20</v>
      </c>
      <c r="N2562" s="59">
        <v>1</v>
      </c>
      <c r="O2562" s="59"/>
      <c r="P2562" s="44">
        <f>VLOOKUP(H2562,'Species List'!A$2:J$202,6,0)</f>
        <v>1.1220000000000001E-2</v>
      </c>
      <c r="Q2562" s="44">
        <f>VLOOKUP(H2562,'Species List'!A$2:J$202,7,0)</f>
        <v>3.07</v>
      </c>
      <c r="R2562" s="44" t="str">
        <f>VLOOKUP(H2562,'Species List'!A$2:J$202,8,0)</f>
        <v>NA</v>
      </c>
      <c r="S2562" s="44" t="str">
        <f>VLOOKUP(H2562,'Species List'!A$2:J$202,9,0)</f>
        <v>NA</v>
      </c>
      <c r="T2562" s="44">
        <f t="shared" ref="T2562:T2625" si="283">P2562*M2562^Q2562</f>
        <v>110.70186655152514</v>
      </c>
      <c r="U2562" s="87" t="s">
        <v>450</v>
      </c>
      <c r="V2562" s="91">
        <f t="shared" si="282"/>
        <v>110.70186655152514</v>
      </c>
    </row>
    <row r="2563" spans="1:22" ht="16">
      <c r="A2563" s="35">
        <v>2019</v>
      </c>
      <c r="B2563" s="51">
        <v>43538</v>
      </c>
      <c r="C2563" s="38" t="s">
        <v>372</v>
      </c>
      <c r="D2563" s="38" t="s">
        <v>367</v>
      </c>
      <c r="E2563" s="38">
        <v>1</v>
      </c>
      <c r="F2563" s="52">
        <v>0.52569444444444402</v>
      </c>
      <c r="G2563" s="38">
        <v>34</v>
      </c>
      <c r="H2563" s="12" t="s">
        <v>256</v>
      </c>
      <c r="I2563" s="38" t="str">
        <f>VLOOKUP(H2563,'Species List'!A$2:J$202,2,0)</f>
        <v>Graysby</v>
      </c>
      <c r="J2563" s="38" t="str">
        <f>VLOOKUP(H2563,'Species List'!A$2:J$202,3,0)</f>
        <v>Cephalopholis cruentata</v>
      </c>
      <c r="K2563" s="38" t="str">
        <f>VLOOKUP(H2563,'Species List'!A$2:J$202,4,0)</f>
        <v>Serranidae</v>
      </c>
      <c r="L2563" s="38" t="str">
        <f>VLOOKUP(H2563,'Species List'!A$2:J$202,5,0)</f>
        <v>Carnivore</v>
      </c>
      <c r="M2563" s="59">
        <v>15</v>
      </c>
      <c r="N2563" s="59">
        <v>1</v>
      </c>
      <c r="O2563" s="59"/>
      <c r="P2563" s="44">
        <f>VLOOKUP(H2563,'Species List'!A$2:J$202,6,0)</f>
        <v>1.1220000000000001E-2</v>
      </c>
      <c r="Q2563" s="44">
        <f>VLOOKUP(H2563,'Species List'!A$2:J$202,7,0)</f>
        <v>3.07</v>
      </c>
      <c r="R2563" s="44" t="str">
        <f>VLOOKUP(H2563,'Species List'!A$2:J$202,8,0)</f>
        <v>NA</v>
      </c>
      <c r="S2563" s="44" t="str">
        <f>VLOOKUP(H2563,'Species List'!A$2:J$202,9,0)</f>
        <v>NA</v>
      </c>
      <c r="T2563" s="44">
        <f t="shared" si="283"/>
        <v>45.771276260722111</v>
      </c>
      <c r="U2563" s="87" t="s">
        <v>450</v>
      </c>
      <c r="V2563" s="91">
        <f t="shared" si="282"/>
        <v>45.771276260722111</v>
      </c>
    </row>
    <row r="2564" spans="1:22" ht="16">
      <c r="A2564" s="35">
        <v>2019</v>
      </c>
      <c r="B2564" s="51">
        <v>43538</v>
      </c>
      <c r="C2564" s="38" t="s">
        <v>372</v>
      </c>
      <c r="D2564" s="38" t="s">
        <v>367</v>
      </c>
      <c r="E2564" s="38">
        <v>1</v>
      </c>
      <c r="F2564" s="52">
        <v>0.52569444444444402</v>
      </c>
      <c r="G2564" s="38">
        <v>34</v>
      </c>
      <c r="H2564" s="12" t="s">
        <v>227</v>
      </c>
      <c r="I2564" s="38" t="str">
        <f>VLOOKUP(H2564,'Species List'!A$2:J$202,2,0)</f>
        <v>Hamlet spp.</v>
      </c>
      <c r="J2564" s="38" t="str">
        <f>VLOOKUP(H2564,'Species List'!A$2:J$202,3,0)</f>
        <v>Hypoplectrus puella</v>
      </c>
      <c r="K2564" s="38" t="str">
        <f>VLOOKUP(H2564,'Species List'!A$2:J$202,4,0)</f>
        <v>Serranidae</v>
      </c>
      <c r="L2564" s="38" t="str">
        <f>VLOOKUP(H2564,'Species List'!A$2:J$202,5,0)</f>
        <v>Carnivore</v>
      </c>
      <c r="M2564" s="59">
        <v>14</v>
      </c>
      <c r="N2564" s="59">
        <v>1</v>
      </c>
      <c r="O2564" s="59"/>
      <c r="P2564" s="44">
        <f>VLOOKUP(H2564,'Species List'!A$2:J$202,6,0)</f>
        <v>1.7780000000000001E-2</v>
      </c>
      <c r="Q2564" s="44">
        <f>VLOOKUP(H2564,'Species List'!A$2:J$202,7,0)</f>
        <v>3.03</v>
      </c>
      <c r="R2564" s="44" t="str">
        <f>VLOOKUP(H2564,'Species List'!A$2:J$202,8,0)</f>
        <v>NA</v>
      </c>
      <c r="S2564" s="44" t="str">
        <f>VLOOKUP(H2564,'Species List'!A$2:J$202,9,0)</f>
        <v>NA</v>
      </c>
      <c r="T2564" s="44">
        <f t="shared" si="283"/>
        <v>52.807998175556747</v>
      </c>
      <c r="U2564" s="87" t="s">
        <v>450</v>
      </c>
      <c r="V2564" s="91">
        <f t="shared" si="282"/>
        <v>52.807998175556747</v>
      </c>
    </row>
    <row r="2565" spans="1:22" ht="16">
      <c r="A2565" s="35">
        <v>2019</v>
      </c>
      <c r="B2565" s="51">
        <v>43538</v>
      </c>
      <c r="C2565" s="38" t="s">
        <v>372</v>
      </c>
      <c r="D2565" s="38" t="s">
        <v>367</v>
      </c>
      <c r="E2565" s="38">
        <v>1</v>
      </c>
      <c r="F2565" s="52">
        <v>0.52569444444444402</v>
      </c>
      <c r="G2565" s="38">
        <v>34</v>
      </c>
      <c r="H2565" s="12" t="s">
        <v>373</v>
      </c>
      <c r="I2565" s="38" t="str">
        <f>VLOOKUP(H2565,'Species List'!A$2:J$202,2,0)</f>
        <v>Goatfish</v>
      </c>
      <c r="J2565" s="38" t="str">
        <f>VLOOKUP(H2565,'Species List'!A$2:J$202,3,0)</f>
        <v>Mulloidichthys martinicus</v>
      </c>
      <c r="K2565" s="38" t="str">
        <f>VLOOKUP(H2565,'Species List'!A$2:J$202,4,0)</f>
        <v>Mullidae</v>
      </c>
      <c r="L2565" s="38" t="str">
        <f>VLOOKUP(H2565,'Species List'!A$2:J$202,5,0)</f>
        <v>Carnivore</v>
      </c>
      <c r="M2565" s="59">
        <v>16</v>
      </c>
      <c r="N2565" s="59">
        <v>4</v>
      </c>
      <c r="O2565" s="59"/>
      <c r="P2565" s="44">
        <f>VLOOKUP(H2565,'Species List'!A$2:J$202,6,0)</f>
        <v>9.7699999999999992E-3</v>
      </c>
      <c r="Q2565" s="44">
        <f>VLOOKUP(H2565,'Species List'!A$2:J$202,7,0)</f>
        <v>3.12</v>
      </c>
      <c r="R2565" s="44" t="str">
        <f>VLOOKUP(H2565,'Species List'!A$2:J$202,8,0)</f>
        <v>NA</v>
      </c>
      <c r="S2565" s="44" t="str">
        <f>VLOOKUP(H2565,'Species List'!A$2:J$202,9,0)</f>
        <v>NA</v>
      </c>
      <c r="T2565" s="44">
        <f t="shared" si="283"/>
        <v>55.814740460517193</v>
      </c>
      <c r="U2565" s="87" t="s">
        <v>450</v>
      </c>
      <c r="V2565" s="91">
        <f t="shared" si="282"/>
        <v>223.25896184206877</v>
      </c>
    </row>
    <row r="2566" spans="1:22" ht="16">
      <c r="A2566" s="35">
        <v>2019</v>
      </c>
      <c r="B2566" s="51">
        <v>43538</v>
      </c>
      <c r="C2566" s="38" t="s">
        <v>372</v>
      </c>
      <c r="D2566" s="38" t="s">
        <v>367</v>
      </c>
      <c r="E2566" s="38">
        <v>1</v>
      </c>
      <c r="F2566" s="52">
        <v>0.52569444444444402</v>
      </c>
      <c r="G2566" s="38">
        <v>34</v>
      </c>
      <c r="H2566" s="12" t="s">
        <v>253</v>
      </c>
      <c r="I2566" s="38" t="str">
        <f>VLOOKUP(H2566,'Species List'!A$2:J$202,2,0)</f>
        <v>French Grunt</v>
      </c>
      <c r="J2566" s="38" t="str">
        <f>VLOOKUP(H2566,'Species List'!A$2:J$202,3,0)</f>
        <v>Haemulon flavolineatum</v>
      </c>
      <c r="K2566" s="38" t="str">
        <f>VLOOKUP(H2566,'Species List'!A$2:J$202,4,0)</f>
        <v>Haemulidae</v>
      </c>
      <c r="L2566" s="38" t="str">
        <f>VLOOKUP(H2566,'Species List'!A$2:J$202,5,0)</f>
        <v>Carnivore</v>
      </c>
      <c r="M2566" s="59">
        <v>16</v>
      </c>
      <c r="N2566" s="59">
        <v>1</v>
      </c>
      <c r="O2566" s="59"/>
      <c r="P2566" s="44">
        <f>VLOOKUP(H2566,'Species List'!A$2:J$202,6,0)</f>
        <v>1.349E-2</v>
      </c>
      <c r="Q2566" s="44">
        <f>VLOOKUP(H2566,'Species List'!A$2:J$202,7,0)</f>
        <v>3</v>
      </c>
      <c r="R2566" s="44" t="str">
        <f>VLOOKUP(H2566,'Species List'!A$2:J$202,8,0)</f>
        <v>NA</v>
      </c>
      <c r="S2566" s="44" t="str">
        <f>VLOOKUP(H2566,'Species List'!A$2:J$202,9,0)</f>
        <v>NA</v>
      </c>
      <c r="T2566" s="44">
        <f t="shared" si="283"/>
        <v>55.255040000000001</v>
      </c>
      <c r="U2566" s="87" t="s">
        <v>450</v>
      </c>
      <c r="V2566" s="91">
        <f t="shared" si="282"/>
        <v>55.255040000000001</v>
      </c>
    </row>
    <row r="2567" spans="1:22" ht="16">
      <c r="A2567" s="35">
        <v>2019</v>
      </c>
      <c r="B2567" s="51">
        <v>43538</v>
      </c>
      <c r="C2567" s="38" t="s">
        <v>372</v>
      </c>
      <c r="D2567" s="38" t="s">
        <v>367</v>
      </c>
      <c r="E2567" s="38">
        <v>1</v>
      </c>
      <c r="F2567" s="52">
        <v>0.52569444444444402</v>
      </c>
      <c r="G2567" s="38">
        <v>34</v>
      </c>
      <c r="H2567" s="12" t="s">
        <v>301</v>
      </c>
      <c r="I2567" s="38" t="str">
        <f>VLOOKUP(H2567,'Species List'!A$2:J$202,2,0)</f>
        <v>Squirrel Fish</v>
      </c>
      <c r="J2567" s="38" t="str">
        <f>VLOOKUP(H2567,'Species List'!A$2:J$202,3,0)</f>
        <v>Holocentrus adsensionis</v>
      </c>
      <c r="K2567" s="38" t="str">
        <f>VLOOKUP(H2567,'Species List'!A$2:J$202,4,0)</f>
        <v>Holocentridae</v>
      </c>
      <c r="L2567" s="38" t="str">
        <f>VLOOKUP(H2567,'Species List'!A$2:J$202,5,0)</f>
        <v>Carnivore</v>
      </c>
      <c r="M2567" s="59">
        <v>13</v>
      </c>
      <c r="N2567" s="59">
        <v>1</v>
      </c>
      <c r="O2567" s="59"/>
      <c r="P2567" s="44">
        <f>VLOOKUP(H2567,'Species List'!A$2:J$202,6,0)</f>
        <v>1.585E-2</v>
      </c>
      <c r="Q2567" s="44">
        <f>VLOOKUP(H2567,'Species List'!A$2:J$202,7,0)</f>
        <v>2.97</v>
      </c>
      <c r="R2567" s="44" t="str">
        <f>VLOOKUP(H2567,'Species List'!A$2:J$202,8,0)</f>
        <v>NA</v>
      </c>
      <c r="S2567" s="44" t="str">
        <f>VLOOKUP(H2567,'Species List'!A$2:J$202,9,0)</f>
        <v>NA</v>
      </c>
      <c r="T2567" s="44">
        <f t="shared" si="283"/>
        <v>32.243414247292186</v>
      </c>
      <c r="U2567" s="87" t="s">
        <v>450</v>
      </c>
      <c r="V2567" s="91">
        <f t="shared" si="282"/>
        <v>32.243414247292186</v>
      </c>
    </row>
    <row r="2568" spans="1:22" ht="16">
      <c r="A2568" s="35">
        <v>2019</v>
      </c>
      <c r="B2568" s="51">
        <v>43538</v>
      </c>
      <c r="C2568" s="38" t="s">
        <v>372</v>
      </c>
      <c r="D2568" s="38" t="s">
        <v>367</v>
      </c>
      <c r="E2568" s="38">
        <v>1</v>
      </c>
      <c r="F2568" s="52">
        <v>0.52569444444444402</v>
      </c>
      <c r="G2568" s="38">
        <v>34</v>
      </c>
      <c r="H2568" s="12" t="s">
        <v>302</v>
      </c>
      <c r="I2568" s="38" t="str">
        <f>VLOOKUP(H2568,'Species List'!A$2:J$202,2,0)</f>
        <v>Stoplight Parrotfish</v>
      </c>
      <c r="J2568" s="38" t="str">
        <f>VLOOKUP(H2568,'Species List'!A$2:J$202,3,0)</f>
        <v>Sparisoma viride</v>
      </c>
      <c r="K2568" s="38" t="str">
        <f>VLOOKUP(H2568,'Species List'!A$2:J$202,4,0)</f>
        <v>Scaridae</v>
      </c>
      <c r="L2568" s="38" t="str">
        <f>VLOOKUP(H2568,'Species List'!A$2:J$202,5,0)</f>
        <v>Herbivore</v>
      </c>
      <c r="M2568" s="59">
        <v>32</v>
      </c>
      <c r="N2568" s="59">
        <v>1</v>
      </c>
      <c r="O2568" s="59" t="s">
        <v>369</v>
      </c>
      <c r="P2568" s="44">
        <f>VLOOKUP(H2568,'Species List'!A$2:J$202,6,0)</f>
        <v>1.38E-2</v>
      </c>
      <c r="Q2568" s="44">
        <f>VLOOKUP(H2568,'Species List'!A$2:J$202,7,0)</f>
        <v>3.04</v>
      </c>
      <c r="R2568" s="44">
        <f>VLOOKUP(H2568,'Species List'!A$2:J$202,8,0)</f>
        <v>-4.4317000000000002</v>
      </c>
      <c r="S2568" s="44">
        <f>VLOOKUP(H2568,'Species List'!A$2:J$202,9,0)</f>
        <v>2.9051</v>
      </c>
      <c r="T2568" s="44">
        <f t="shared" si="283"/>
        <v>519.43955821229099</v>
      </c>
      <c r="U2568" s="88">
        <f t="shared" ref="U2568:U2580" si="284">10^(R2568+(S2568*LOG(M2568*10)))</f>
        <v>701.47339170910243</v>
      </c>
      <c r="V2568" s="91">
        <f t="shared" ref="V2568:V2580" si="285">N2568*U2568</f>
        <v>701.47339170910243</v>
      </c>
    </row>
    <row r="2569" spans="1:22" ht="16">
      <c r="A2569" s="35">
        <v>2019</v>
      </c>
      <c r="B2569" s="51">
        <v>43538</v>
      </c>
      <c r="C2569" s="38" t="s">
        <v>372</v>
      </c>
      <c r="D2569" s="38" t="s">
        <v>367</v>
      </c>
      <c r="E2569" s="38">
        <v>1</v>
      </c>
      <c r="F2569" s="52">
        <v>0.52569444444444402</v>
      </c>
      <c r="G2569" s="38">
        <v>34</v>
      </c>
      <c r="H2569" s="12" t="s">
        <v>277</v>
      </c>
      <c r="I2569" s="38" t="str">
        <f>VLOOKUP(H2569,'Species List'!A$2:J$202,2,0)</f>
        <v>Queen Parrotfish</v>
      </c>
      <c r="J2569" s="38" t="str">
        <f>VLOOKUP(H2569,'Species List'!A$2:J$202,3,0)</f>
        <v>Scarus vetula</v>
      </c>
      <c r="K2569" s="38" t="str">
        <f>VLOOKUP(H2569,'Species List'!A$2:J$202,4,0)</f>
        <v>Scaridae</v>
      </c>
      <c r="L2569" s="38" t="str">
        <f>VLOOKUP(H2569,'Species List'!A$2:J$202,5,0)</f>
        <v>Herbivore</v>
      </c>
      <c r="M2569" s="59">
        <v>35</v>
      </c>
      <c r="N2569" s="59">
        <v>1</v>
      </c>
      <c r="O2569" s="59" t="s">
        <v>369</v>
      </c>
      <c r="P2569" s="44">
        <f>VLOOKUP(H2569,'Species List'!A$2:J$202,6,0)</f>
        <v>1.38E-2</v>
      </c>
      <c r="Q2569" s="44">
        <f>VLOOKUP(H2569,'Species List'!A$2:J$202,7,0)</f>
        <v>3.03</v>
      </c>
      <c r="R2569" s="44">
        <f>VLOOKUP(H2569,'Species List'!A$2:J$202,8,0)</f>
        <v>-5.0162000000000004</v>
      </c>
      <c r="S2569" s="44">
        <f>VLOOKUP(H2569,'Species List'!A$2:J$202,9,0)</f>
        <v>3.1109</v>
      </c>
      <c r="T2569" s="44">
        <f t="shared" si="283"/>
        <v>658.27181550210435</v>
      </c>
      <c r="U2569" s="88">
        <f t="shared" si="284"/>
        <v>790.93588337793562</v>
      </c>
      <c r="V2569" s="91">
        <f t="shared" si="285"/>
        <v>790.93588337793562</v>
      </c>
    </row>
    <row r="2570" spans="1:22" ht="16">
      <c r="A2570" s="35">
        <v>2019</v>
      </c>
      <c r="B2570" s="51">
        <v>43538</v>
      </c>
      <c r="C2570" s="38" t="s">
        <v>372</v>
      </c>
      <c r="D2570" s="38" t="s">
        <v>367</v>
      </c>
      <c r="E2570" s="38">
        <v>1</v>
      </c>
      <c r="F2570" s="52">
        <v>0.52569444444444402</v>
      </c>
      <c r="G2570" s="38">
        <v>34</v>
      </c>
      <c r="H2570" s="12" t="s">
        <v>277</v>
      </c>
      <c r="I2570" s="38" t="str">
        <f>VLOOKUP(H2570,'Species List'!A$2:J$202,2,0)</f>
        <v>Queen Parrotfish</v>
      </c>
      <c r="J2570" s="38" t="str">
        <f>VLOOKUP(H2570,'Species List'!A$2:J$202,3,0)</f>
        <v>Scarus vetula</v>
      </c>
      <c r="K2570" s="38" t="str">
        <f>VLOOKUP(H2570,'Species List'!A$2:J$202,4,0)</f>
        <v>Scaridae</v>
      </c>
      <c r="L2570" s="38" t="str">
        <f>VLOOKUP(H2570,'Species List'!A$2:J$202,5,0)</f>
        <v>Herbivore</v>
      </c>
      <c r="M2570" s="59">
        <v>29</v>
      </c>
      <c r="N2570" s="59">
        <v>1</v>
      </c>
      <c r="O2570" s="59" t="s">
        <v>368</v>
      </c>
      <c r="P2570" s="44">
        <f>VLOOKUP(H2570,'Species List'!A$2:J$202,6,0)</f>
        <v>1.38E-2</v>
      </c>
      <c r="Q2570" s="44">
        <f>VLOOKUP(H2570,'Species List'!A$2:J$202,7,0)</f>
        <v>3.03</v>
      </c>
      <c r="R2570" s="44">
        <f>VLOOKUP(H2570,'Species List'!A$2:J$202,8,0)</f>
        <v>-5.0162000000000004</v>
      </c>
      <c r="S2570" s="44">
        <f>VLOOKUP(H2570,'Species List'!A$2:J$202,9,0)</f>
        <v>3.1109</v>
      </c>
      <c r="T2570" s="44">
        <f t="shared" si="283"/>
        <v>372.34456592033081</v>
      </c>
      <c r="U2570" s="88">
        <f t="shared" si="284"/>
        <v>440.62986728379997</v>
      </c>
      <c r="V2570" s="91">
        <f t="shared" si="285"/>
        <v>440.62986728379997</v>
      </c>
    </row>
    <row r="2571" spans="1:22" ht="16">
      <c r="A2571" s="35">
        <v>2019</v>
      </c>
      <c r="B2571" s="51">
        <v>43538</v>
      </c>
      <c r="C2571" s="38" t="s">
        <v>372</v>
      </c>
      <c r="D2571" s="38" t="s">
        <v>367</v>
      </c>
      <c r="E2571" s="38">
        <v>1</v>
      </c>
      <c r="F2571" s="52">
        <v>0.52569444444444402</v>
      </c>
      <c r="G2571" s="38">
        <v>34</v>
      </c>
      <c r="H2571" s="12" t="s">
        <v>302</v>
      </c>
      <c r="I2571" s="38" t="str">
        <f>VLOOKUP(H2571,'Species List'!A$2:J$202,2,0)</f>
        <v>Stoplight Parrotfish</v>
      </c>
      <c r="J2571" s="38" t="str">
        <f>VLOOKUP(H2571,'Species List'!A$2:J$202,3,0)</f>
        <v>Sparisoma viride</v>
      </c>
      <c r="K2571" s="38" t="str">
        <f>VLOOKUP(H2571,'Species List'!A$2:J$202,4,0)</f>
        <v>Scaridae</v>
      </c>
      <c r="L2571" s="38" t="str">
        <f>VLOOKUP(H2571,'Species List'!A$2:J$202,5,0)</f>
        <v>Herbivore</v>
      </c>
      <c r="M2571" s="59">
        <v>22</v>
      </c>
      <c r="N2571" s="59">
        <v>2</v>
      </c>
      <c r="O2571" s="59" t="s">
        <v>368</v>
      </c>
      <c r="P2571" s="44">
        <f>VLOOKUP(H2571,'Species List'!A$2:J$202,6,0)</f>
        <v>1.38E-2</v>
      </c>
      <c r="Q2571" s="44">
        <f>VLOOKUP(H2571,'Species List'!A$2:J$202,7,0)</f>
        <v>3.04</v>
      </c>
      <c r="R2571" s="44">
        <f>VLOOKUP(H2571,'Species List'!A$2:J$202,8,0)</f>
        <v>-4.4317000000000002</v>
      </c>
      <c r="S2571" s="44">
        <f>VLOOKUP(H2571,'Species List'!A$2:J$202,9,0)</f>
        <v>2.9051</v>
      </c>
      <c r="T2571" s="44">
        <f t="shared" si="283"/>
        <v>166.28153926206005</v>
      </c>
      <c r="U2571" s="88">
        <f t="shared" si="284"/>
        <v>236.19577785013334</v>
      </c>
      <c r="V2571" s="91">
        <f t="shared" si="285"/>
        <v>472.39155570026668</v>
      </c>
    </row>
    <row r="2572" spans="1:22" ht="16">
      <c r="A2572" s="35">
        <v>2019</v>
      </c>
      <c r="B2572" s="51">
        <v>43538</v>
      </c>
      <c r="C2572" s="38" t="s">
        <v>372</v>
      </c>
      <c r="D2572" s="38" t="s">
        <v>367</v>
      </c>
      <c r="E2572" s="38">
        <v>1</v>
      </c>
      <c r="F2572" s="52">
        <v>0.52569444444444402</v>
      </c>
      <c r="G2572" s="38">
        <v>34</v>
      </c>
      <c r="H2572" s="12" t="s">
        <v>302</v>
      </c>
      <c r="I2572" s="38" t="str">
        <f>VLOOKUP(H2572,'Species List'!A$2:J$202,2,0)</f>
        <v>Stoplight Parrotfish</v>
      </c>
      <c r="J2572" s="38" t="str">
        <f>VLOOKUP(H2572,'Species List'!A$2:J$202,3,0)</f>
        <v>Sparisoma viride</v>
      </c>
      <c r="K2572" s="38" t="str">
        <f>VLOOKUP(H2572,'Species List'!A$2:J$202,4,0)</f>
        <v>Scaridae</v>
      </c>
      <c r="L2572" s="38" t="str">
        <f>VLOOKUP(H2572,'Species List'!A$2:J$202,5,0)</f>
        <v>Herbivore</v>
      </c>
      <c r="M2572" s="59">
        <v>18</v>
      </c>
      <c r="N2572" s="59">
        <v>1</v>
      </c>
      <c r="O2572" s="59" t="s">
        <v>368</v>
      </c>
      <c r="P2572" s="44">
        <f>VLOOKUP(H2572,'Species List'!A$2:J$202,6,0)</f>
        <v>1.38E-2</v>
      </c>
      <c r="Q2572" s="44">
        <f>VLOOKUP(H2572,'Species List'!A$2:J$202,7,0)</f>
        <v>3.04</v>
      </c>
      <c r="R2572" s="44">
        <f>VLOOKUP(H2572,'Species List'!A$2:J$202,8,0)</f>
        <v>-4.4317000000000002</v>
      </c>
      <c r="S2572" s="44">
        <f>VLOOKUP(H2572,'Species List'!A$2:J$202,9,0)</f>
        <v>2.9051</v>
      </c>
      <c r="T2572" s="44">
        <f t="shared" si="283"/>
        <v>90.345703069474155</v>
      </c>
      <c r="U2572" s="88">
        <f t="shared" si="284"/>
        <v>131.85364940800787</v>
      </c>
      <c r="V2572" s="91">
        <f t="shared" si="285"/>
        <v>131.85364940800787</v>
      </c>
    </row>
    <row r="2573" spans="1:22" ht="16">
      <c r="A2573" s="35">
        <v>2019</v>
      </c>
      <c r="B2573" s="51">
        <v>43538</v>
      </c>
      <c r="C2573" s="38" t="s">
        <v>372</v>
      </c>
      <c r="D2573" s="38" t="s">
        <v>367</v>
      </c>
      <c r="E2573" s="38">
        <v>1</v>
      </c>
      <c r="F2573" s="52">
        <v>0.52569444444444402</v>
      </c>
      <c r="G2573" s="38">
        <v>34</v>
      </c>
      <c r="H2573" s="12" t="s">
        <v>302</v>
      </c>
      <c r="I2573" s="38" t="str">
        <f>VLOOKUP(H2573,'Species List'!A$2:J$202,2,0)</f>
        <v>Stoplight Parrotfish</v>
      </c>
      <c r="J2573" s="38" t="str">
        <f>VLOOKUP(H2573,'Species List'!A$2:J$202,3,0)</f>
        <v>Sparisoma viride</v>
      </c>
      <c r="K2573" s="38" t="str">
        <f>VLOOKUP(H2573,'Species List'!A$2:J$202,4,0)</f>
        <v>Scaridae</v>
      </c>
      <c r="L2573" s="38" t="str">
        <f>VLOOKUP(H2573,'Species List'!A$2:J$202,5,0)</f>
        <v>Herbivore</v>
      </c>
      <c r="M2573" s="59">
        <v>20</v>
      </c>
      <c r="N2573" s="59">
        <v>4</v>
      </c>
      <c r="O2573" s="59" t="s">
        <v>368</v>
      </c>
      <c r="P2573" s="44">
        <f>VLOOKUP(H2573,'Species List'!A$2:J$202,6,0)</f>
        <v>1.38E-2</v>
      </c>
      <c r="Q2573" s="44">
        <f>VLOOKUP(H2573,'Species List'!A$2:J$202,7,0)</f>
        <v>3.04</v>
      </c>
      <c r="R2573" s="44">
        <f>VLOOKUP(H2573,'Species List'!A$2:J$202,8,0)</f>
        <v>-4.4317000000000002</v>
      </c>
      <c r="S2573" s="44">
        <f>VLOOKUP(H2573,'Species List'!A$2:J$202,9,0)</f>
        <v>2.9051</v>
      </c>
      <c r="T2573" s="44">
        <f t="shared" si="283"/>
        <v>124.45440510662077</v>
      </c>
      <c r="U2573" s="88">
        <f t="shared" si="284"/>
        <v>179.06975540636282</v>
      </c>
      <c r="V2573" s="91">
        <f t="shared" si="285"/>
        <v>716.27902162545126</v>
      </c>
    </row>
    <row r="2574" spans="1:22" ht="16">
      <c r="A2574" s="35">
        <v>2019</v>
      </c>
      <c r="B2574" s="51">
        <v>43538</v>
      </c>
      <c r="C2574" s="38" t="s">
        <v>372</v>
      </c>
      <c r="D2574" s="38" t="s">
        <v>367</v>
      </c>
      <c r="E2574" s="38">
        <v>1</v>
      </c>
      <c r="F2574" s="52">
        <v>0.52569444444444402</v>
      </c>
      <c r="G2574" s="38">
        <v>34</v>
      </c>
      <c r="H2574" s="12" t="s">
        <v>280</v>
      </c>
      <c r="I2574" s="38" t="str">
        <f>VLOOKUP(H2574,'Species List'!A$2:J$202,2,0)</f>
        <v>Redband Parrotfish</v>
      </c>
      <c r="J2574" s="38" t="str">
        <f>VLOOKUP(H2574,'Species List'!A$2:J$202,3,0)</f>
        <v>Sparisoma aurofrenatum</v>
      </c>
      <c r="K2574" s="38" t="str">
        <f>VLOOKUP(H2574,'Species List'!A$2:J$202,4,0)</f>
        <v>Scaridae</v>
      </c>
      <c r="L2574" s="38" t="str">
        <f>VLOOKUP(H2574,'Species List'!A$2:J$202,5,0)</f>
        <v>Herbivore</v>
      </c>
      <c r="M2574" s="59">
        <v>20</v>
      </c>
      <c r="N2574" s="59">
        <v>1</v>
      </c>
      <c r="O2574" s="59" t="s">
        <v>369</v>
      </c>
      <c r="P2574" s="44">
        <f>VLOOKUP(H2574,'Species List'!A$2:J$202,6,0)</f>
        <v>1.072E-2</v>
      </c>
      <c r="Q2574" s="44">
        <f>VLOOKUP(H2574,'Species List'!A$2:J$202,7,0)</f>
        <v>3.12</v>
      </c>
      <c r="R2574" s="44">
        <f>VLOOKUP(H2574,'Species List'!A$2:J$202,8,0)</f>
        <v>-4.0781000000000001</v>
      </c>
      <c r="S2574" s="44">
        <f>VLOOKUP(H2574,'Species List'!A$2:J$202,9,0)</f>
        <v>2.7437999999999998</v>
      </c>
      <c r="T2574" s="44">
        <f t="shared" si="283"/>
        <v>122.85939484389488</v>
      </c>
      <c r="U2574" s="88">
        <f t="shared" si="284"/>
        <v>171.97531044669645</v>
      </c>
      <c r="V2574" s="91">
        <f t="shared" si="285"/>
        <v>171.97531044669645</v>
      </c>
    </row>
    <row r="2575" spans="1:22" ht="16">
      <c r="A2575" s="35">
        <v>2019</v>
      </c>
      <c r="B2575" s="51">
        <v>43538</v>
      </c>
      <c r="C2575" s="38" t="s">
        <v>372</v>
      </c>
      <c r="D2575" s="38" t="s">
        <v>367</v>
      </c>
      <c r="E2575" s="38">
        <v>1</v>
      </c>
      <c r="F2575" s="52">
        <v>0.52569444444444402</v>
      </c>
      <c r="G2575" s="38">
        <v>34</v>
      </c>
      <c r="H2575" s="12" t="s">
        <v>303</v>
      </c>
      <c r="I2575" s="38" t="str">
        <f>VLOOKUP(H2575,'Species List'!A$2:J$202,2,0)</f>
        <v>Striped Parrotfish</v>
      </c>
      <c r="J2575" s="38" t="str">
        <f>VLOOKUP(H2575,'Species List'!A$2:J$202,3,0)</f>
        <v>Scarus iserti</v>
      </c>
      <c r="K2575" s="38" t="str">
        <f>VLOOKUP(H2575,'Species List'!A$2:J$202,4,0)</f>
        <v>Scaridae</v>
      </c>
      <c r="L2575" s="38" t="str">
        <f>VLOOKUP(H2575,'Species List'!A$2:J$202,5,0)</f>
        <v>Herbivore</v>
      </c>
      <c r="M2575" s="59">
        <v>15</v>
      </c>
      <c r="N2575" s="59">
        <v>2</v>
      </c>
      <c r="O2575" s="59" t="s">
        <v>368</v>
      </c>
      <c r="P2575" s="44">
        <f>VLOOKUP(H2575,'Species List'!A$2:J$202,6,0)</f>
        <v>1.0959999999999999E-2</v>
      </c>
      <c r="Q2575" s="44">
        <f>VLOOKUP(H2575,'Species List'!A$2:J$202,7,0)</f>
        <v>3.01</v>
      </c>
      <c r="R2575" s="44">
        <f>VLOOKUP(H2575,'Species List'!A$2:J$202,8,0)</f>
        <v>-4.8887</v>
      </c>
      <c r="S2575" s="44">
        <f>VLOOKUP(H2575,'Species List'!A$2:J$202,9,0)</f>
        <v>3.0548000000000002</v>
      </c>
      <c r="T2575" s="44">
        <f t="shared" si="283"/>
        <v>38.005394411756235</v>
      </c>
      <c r="U2575" s="88">
        <f t="shared" si="284"/>
        <v>57.388328837000365</v>
      </c>
      <c r="V2575" s="91">
        <f t="shared" si="285"/>
        <v>114.77665767400073</v>
      </c>
    </row>
    <row r="2576" spans="1:22" ht="16">
      <c r="A2576" s="35">
        <v>2019</v>
      </c>
      <c r="B2576" s="51">
        <v>43538</v>
      </c>
      <c r="C2576" s="38" t="s">
        <v>372</v>
      </c>
      <c r="D2576" s="38" t="s">
        <v>367</v>
      </c>
      <c r="E2576" s="38">
        <v>1</v>
      </c>
      <c r="F2576" s="52">
        <v>0.52569444444444402</v>
      </c>
      <c r="G2576" s="38">
        <v>34</v>
      </c>
      <c r="H2576" s="12" t="s">
        <v>303</v>
      </c>
      <c r="I2576" s="38" t="str">
        <f>VLOOKUP(H2576,'Species List'!A$2:J$202,2,0)</f>
        <v>Striped Parrotfish</v>
      </c>
      <c r="J2576" s="38" t="str">
        <f>VLOOKUP(H2576,'Species List'!A$2:J$202,3,0)</f>
        <v>Scarus iserti</v>
      </c>
      <c r="K2576" s="38" t="str">
        <f>VLOOKUP(H2576,'Species List'!A$2:J$202,4,0)</f>
        <v>Scaridae</v>
      </c>
      <c r="L2576" s="38" t="str">
        <f>VLOOKUP(H2576,'Species List'!A$2:J$202,5,0)</f>
        <v>Herbivore</v>
      </c>
      <c r="M2576" s="59">
        <v>18</v>
      </c>
      <c r="N2576" s="59">
        <v>1</v>
      </c>
      <c r="O2576" s="59" t="s">
        <v>368</v>
      </c>
      <c r="P2576" s="44">
        <f>VLOOKUP(H2576,'Species List'!A$2:J$202,6,0)</f>
        <v>1.0959999999999999E-2</v>
      </c>
      <c r="Q2576" s="44">
        <f>VLOOKUP(H2576,'Species List'!A$2:J$202,7,0)</f>
        <v>3.01</v>
      </c>
      <c r="R2576" s="44">
        <f>VLOOKUP(H2576,'Species List'!A$2:J$202,8,0)</f>
        <v>-4.8887</v>
      </c>
      <c r="S2576" s="44">
        <f>VLOOKUP(H2576,'Species List'!A$2:J$202,9,0)</f>
        <v>3.0548000000000002</v>
      </c>
      <c r="T2576" s="44">
        <f t="shared" si="283"/>
        <v>65.793167384954558</v>
      </c>
      <c r="U2576" s="88">
        <f t="shared" si="284"/>
        <v>100.16279817170965</v>
      </c>
      <c r="V2576" s="91">
        <f t="shared" si="285"/>
        <v>100.16279817170965</v>
      </c>
    </row>
    <row r="2577" spans="1:22" ht="16">
      <c r="A2577" s="35">
        <v>2019</v>
      </c>
      <c r="B2577" s="51">
        <v>43538</v>
      </c>
      <c r="C2577" s="38" t="s">
        <v>372</v>
      </c>
      <c r="D2577" s="38" t="s">
        <v>367</v>
      </c>
      <c r="E2577" s="38">
        <v>1</v>
      </c>
      <c r="F2577" s="52">
        <v>0.52569444444444402</v>
      </c>
      <c r="G2577" s="38">
        <v>34</v>
      </c>
      <c r="H2577" s="12" t="s">
        <v>274</v>
      </c>
      <c r="I2577" s="38" t="str">
        <f>VLOOKUP(H2577,'Species List'!A$2:J$202,2,0)</f>
        <v>Princess Parrotfish</v>
      </c>
      <c r="J2577" s="38" t="str">
        <f>VLOOKUP(H2577,'Species List'!A$2:J$202,3,0)</f>
        <v>Scarus taeniopterus</v>
      </c>
      <c r="K2577" s="38" t="str">
        <f>VLOOKUP(H2577,'Species List'!A$2:J$202,4,0)</f>
        <v>Scaridae</v>
      </c>
      <c r="L2577" s="38" t="str">
        <f>VLOOKUP(H2577,'Species List'!A$2:J$202,5,0)</f>
        <v>Herbivore</v>
      </c>
      <c r="M2577" s="59">
        <v>10</v>
      </c>
      <c r="N2577" s="59">
        <v>1</v>
      </c>
      <c r="O2577" s="59" t="s">
        <v>368</v>
      </c>
      <c r="P2577" s="44">
        <f>VLOOKUP(H2577,'Species List'!A$2:J$202,6,0)</f>
        <v>3.3500000000000002E-2</v>
      </c>
      <c r="Q2577" s="44">
        <f>VLOOKUP(H2577,'Species List'!A$2:J$202,7,0)</f>
        <v>2.7086000000000001</v>
      </c>
      <c r="R2577" s="44">
        <f>VLOOKUP(H2577,'Species List'!A$2:J$202,8,0)</f>
        <v>-3.2256999999999998</v>
      </c>
      <c r="S2577" s="44">
        <f>VLOOKUP(H2577,'Species List'!A$2:J$202,9,0)</f>
        <v>2.3852000000000002</v>
      </c>
      <c r="T2577" s="44">
        <f t="shared" si="283"/>
        <v>17.125560999944316</v>
      </c>
      <c r="U2577" s="88">
        <f t="shared" si="284"/>
        <v>35.050966680669347</v>
      </c>
      <c r="V2577" s="91">
        <f t="shared" si="285"/>
        <v>35.050966680669347</v>
      </c>
    </row>
    <row r="2578" spans="1:22" ht="16">
      <c r="A2578" s="35">
        <v>2019</v>
      </c>
      <c r="B2578" s="51">
        <v>43538</v>
      </c>
      <c r="C2578" s="38" t="s">
        <v>372</v>
      </c>
      <c r="D2578" s="38" t="s">
        <v>367</v>
      </c>
      <c r="E2578" s="38">
        <v>1</v>
      </c>
      <c r="F2578" s="52">
        <v>0.52569444444444402</v>
      </c>
      <c r="G2578" s="38">
        <v>34</v>
      </c>
      <c r="H2578" s="12" t="s">
        <v>274</v>
      </c>
      <c r="I2578" s="38" t="str">
        <f>VLOOKUP(H2578,'Species List'!A$2:J$202,2,0)</f>
        <v>Princess Parrotfish</v>
      </c>
      <c r="J2578" s="38" t="str">
        <f>VLOOKUP(H2578,'Species List'!A$2:J$202,3,0)</f>
        <v>Scarus taeniopterus</v>
      </c>
      <c r="K2578" s="38" t="str">
        <f>VLOOKUP(H2578,'Species List'!A$2:J$202,4,0)</f>
        <v>Scaridae</v>
      </c>
      <c r="L2578" s="38" t="str">
        <f>VLOOKUP(H2578,'Species List'!A$2:J$202,5,0)</f>
        <v>Herbivore</v>
      </c>
      <c r="M2578" s="59">
        <v>12</v>
      </c>
      <c r="N2578" s="59">
        <v>2</v>
      </c>
      <c r="O2578" s="59" t="s">
        <v>368</v>
      </c>
      <c r="P2578" s="44">
        <f>VLOOKUP(H2578,'Species List'!A$2:J$202,6,0)</f>
        <v>3.3500000000000002E-2</v>
      </c>
      <c r="Q2578" s="44">
        <f>VLOOKUP(H2578,'Species List'!A$2:J$202,7,0)</f>
        <v>2.7086000000000001</v>
      </c>
      <c r="R2578" s="44">
        <f>VLOOKUP(H2578,'Species List'!A$2:J$202,8,0)</f>
        <v>-3.2256999999999998</v>
      </c>
      <c r="S2578" s="44">
        <f>VLOOKUP(H2578,'Species List'!A$2:J$202,9,0)</f>
        <v>2.3852000000000002</v>
      </c>
      <c r="T2578" s="44">
        <f t="shared" si="283"/>
        <v>28.061774480442775</v>
      </c>
      <c r="U2578" s="88">
        <f t="shared" si="284"/>
        <v>54.145592205106873</v>
      </c>
      <c r="V2578" s="91">
        <f t="shared" si="285"/>
        <v>108.29118441021375</v>
      </c>
    </row>
    <row r="2579" spans="1:22" ht="16">
      <c r="A2579" s="35">
        <v>2019</v>
      </c>
      <c r="B2579" s="51">
        <v>43538</v>
      </c>
      <c r="C2579" s="38" t="s">
        <v>372</v>
      </c>
      <c r="D2579" s="38" t="s">
        <v>367</v>
      </c>
      <c r="E2579" s="38">
        <v>1</v>
      </c>
      <c r="F2579" s="52">
        <v>0.52569444444444402</v>
      </c>
      <c r="G2579" s="38">
        <v>34</v>
      </c>
      <c r="H2579" s="12" t="s">
        <v>274</v>
      </c>
      <c r="I2579" s="38" t="str">
        <f>VLOOKUP(H2579,'Species List'!A$2:J$202,2,0)</f>
        <v>Princess Parrotfish</v>
      </c>
      <c r="J2579" s="38" t="str">
        <f>VLOOKUP(H2579,'Species List'!A$2:J$202,3,0)</f>
        <v>Scarus taeniopterus</v>
      </c>
      <c r="K2579" s="38" t="str">
        <f>VLOOKUP(H2579,'Species List'!A$2:J$202,4,0)</f>
        <v>Scaridae</v>
      </c>
      <c r="L2579" s="38" t="str">
        <f>VLOOKUP(H2579,'Species List'!A$2:J$202,5,0)</f>
        <v>Herbivore</v>
      </c>
      <c r="M2579" s="59">
        <v>14</v>
      </c>
      <c r="N2579" s="59">
        <v>2</v>
      </c>
      <c r="O2579" s="59" t="s">
        <v>368</v>
      </c>
      <c r="P2579" s="44">
        <f>VLOOKUP(H2579,'Species List'!A$2:J$202,6,0)</f>
        <v>3.3500000000000002E-2</v>
      </c>
      <c r="Q2579" s="44">
        <f>VLOOKUP(H2579,'Species List'!A$2:J$202,7,0)</f>
        <v>2.7086000000000001</v>
      </c>
      <c r="R2579" s="44">
        <f>VLOOKUP(H2579,'Species List'!A$2:J$202,8,0)</f>
        <v>-3.2256999999999998</v>
      </c>
      <c r="S2579" s="44">
        <f>VLOOKUP(H2579,'Species List'!A$2:J$202,9,0)</f>
        <v>2.3852000000000002</v>
      </c>
      <c r="T2579" s="44">
        <f t="shared" si="283"/>
        <v>42.603688875365265</v>
      </c>
      <c r="U2579" s="88">
        <f t="shared" si="284"/>
        <v>78.206813423753971</v>
      </c>
      <c r="V2579" s="91">
        <f t="shared" si="285"/>
        <v>156.41362684750794</v>
      </c>
    </row>
    <row r="2580" spans="1:22" ht="16">
      <c r="A2580" s="35">
        <v>2019</v>
      </c>
      <c r="B2580" s="51">
        <v>43538</v>
      </c>
      <c r="C2580" s="38" t="s">
        <v>372</v>
      </c>
      <c r="D2580" s="38" t="s">
        <v>367</v>
      </c>
      <c r="E2580" s="38">
        <v>1</v>
      </c>
      <c r="F2580" s="52">
        <v>0.52569444444444402</v>
      </c>
      <c r="G2580" s="38">
        <v>34</v>
      </c>
      <c r="H2580" s="12" t="s">
        <v>271</v>
      </c>
      <c r="I2580" s="38" t="str">
        <f>VLOOKUP(H2580,'Species List'!A$2:J$202,2,0)</f>
        <v>Ocean Surgeonfish</v>
      </c>
      <c r="J2580" s="38" t="str">
        <f>VLOOKUP(H2580,'Species List'!A$2:J$202,3,0)</f>
        <v>Acanthurus bahianus</v>
      </c>
      <c r="K2580" s="38" t="str">
        <f>VLOOKUP(H2580,'Species List'!A$2:J$202,4,0)</f>
        <v>Acanthuridae</v>
      </c>
      <c r="L2580" s="38" t="str">
        <f>VLOOKUP(H2580,'Species List'!A$2:J$202,5,0)</f>
        <v>Herbivore</v>
      </c>
      <c r="M2580" s="59">
        <v>15</v>
      </c>
      <c r="N2580" s="59">
        <v>1</v>
      </c>
      <c r="O2580" s="59"/>
      <c r="P2580" s="44">
        <f>VLOOKUP(H2580,'Species List'!A$2:J$202,6,0)</f>
        <v>1.8620000000000001E-2</v>
      </c>
      <c r="Q2580" s="44">
        <f>VLOOKUP(H2580,'Species List'!A$2:J$202,7,0)</f>
        <v>2.91</v>
      </c>
      <c r="R2580" s="44">
        <f>VLOOKUP(H2580,'Species List'!A$2:J$202,8,0)</f>
        <v>-4.6005000000000003</v>
      </c>
      <c r="S2580" s="44">
        <f>VLOOKUP(H2580,'Species List'!A$2:J$202,9,0)</f>
        <v>2.9752000000000001</v>
      </c>
      <c r="T2580" s="44">
        <f t="shared" si="283"/>
        <v>49.249887240092868</v>
      </c>
      <c r="U2580" s="88">
        <f t="shared" si="284"/>
        <v>74.783659607909669</v>
      </c>
      <c r="V2580" s="91">
        <f t="shared" si="285"/>
        <v>74.783659607909669</v>
      </c>
    </row>
    <row r="2581" spans="1:22" ht="16">
      <c r="A2581" s="35">
        <v>2019</v>
      </c>
      <c r="B2581" s="51">
        <v>43538</v>
      </c>
      <c r="C2581" s="38" t="s">
        <v>372</v>
      </c>
      <c r="D2581" s="38" t="s">
        <v>367</v>
      </c>
      <c r="E2581" s="38">
        <v>1</v>
      </c>
      <c r="F2581" s="52">
        <v>0.52569444444444402</v>
      </c>
      <c r="G2581" s="38">
        <v>34</v>
      </c>
      <c r="H2581" s="12" t="s">
        <v>239</v>
      </c>
      <c r="I2581" s="38" t="str">
        <f>VLOOKUP(H2581,'Species List'!A$2:J$202,2,0)</f>
        <v>Brown Chromis</v>
      </c>
      <c r="J2581" s="38" t="str">
        <f>VLOOKUP(H2581,'Species List'!A$2:J$202,3,0)</f>
        <v>Chromis multilineata</v>
      </c>
      <c r="K2581" s="38" t="str">
        <f>VLOOKUP(H2581,'Species List'!A$2:J$202,4,0)</f>
        <v>Pomacentridae</v>
      </c>
      <c r="L2581" s="38" t="str">
        <f>VLOOKUP(H2581,'Species List'!A$2:J$202,5,0)</f>
        <v>Planktivore</v>
      </c>
      <c r="M2581" s="59">
        <v>10</v>
      </c>
      <c r="N2581" s="59">
        <v>50</v>
      </c>
      <c r="O2581" s="59"/>
      <c r="P2581" s="44">
        <f>VLOOKUP(H2581,'Species List'!A$2:J$202,6,0)</f>
        <v>1.4789999999999999E-2</v>
      </c>
      <c r="Q2581" s="44">
        <f>VLOOKUP(H2581,'Species List'!A$2:J$202,7,0)</f>
        <v>2.98</v>
      </c>
      <c r="R2581" s="44" t="str">
        <f>VLOOKUP(H2581,'Species List'!A$2:J$202,8,0)</f>
        <v>NA</v>
      </c>
      <c r="S2581" s="44" t="str">
        <f>VLOOKUP(H2581,'Species List'!A$2:J$202,9,0)</f>
        <v>NA</v>
      </c>
      <c r="T2581" s="44">
        <f t="shared" si="283"/>
        <v>14.124340347257048</v>
      </c>
      <c r="U2581" s="87" t="s">
        <v>450</v>
      </c>
      <c r="V2581" s="91">
        <f t="shared" ref="V2581:V2607" si="286">N2581*T2581</f>
        <v>706.2170173628524</v>
      </c>
    </row>
    <row r="2582" spans="1:22" ht="16">
      <c r="A2582" s="35">
        <v>2019</v>
      </c>
      <c r="B2582" s="51">
        <v>43538</v>
      </c>
      <c r="C2582" s="38" t="s">
        <v>372</v>
      </c>
      <c r="D2582" s="38" t="s">
        <v>367</v>
      </c>
      <c r="E2582" s="38">
        <v>1</v>
      </c>
      <c r="F2582" s="52">
        <v>0.52569444444444402</v>
      </c>
      <c r="G2582" s="38">
        <v>34</v>
      </c>
      <c r="H2582" s="12" t="s">
        <v>239</v>
      </c>
      <c r="I2582" s="38" t="str">
        <f>VLOOKUP(H2582,'Species List'!A$2:J$202,2,0)</f>
        <v>Brown Chromis</v>
      </c>
      <c r="J2582" s="38" t="str">
        <f>VLOOKUP(H2582,'Species List'!A$2:J$202,3,0)</f>
        <v>Chromis multilineata</v>
      </c>
      <c r="K2582" s="38" t="str">
        <f>VLOOKUP(H2582,'Species List'!A$2:J$202,4,0)</f>
        <v>Pomacentridae</v>
      </c>
      <c r="L2582" s="38" t="str">
        <f>VLOOKUP(H2582,'Species List'!A$2:J$202,5,0)</f>
        <v>Planktivore</v>
      </c>
      <c r="M2582" s="59">
        <v>3</v>
      </c>
      <c r="N2582" s="59">
        <v>30</v>
      </c>
      <c r="O2582" s="59"/>
      <c r="P2582" s="44">
        <f>VLOOKUP(H2582,'Species List'!A$2:J$202,6,0)</f>
        <v>1.4789999999999999E-2</v>
      </c>
      <c r="Q2582" s="44">
        <f>VLOOKUP(H2582,'Species List'!A$2:J$202,7,0)</f>
        <v>2.98</v>
      </c>
      <c r="R2582" s="44" t="str">
        <f>VLOOKUP(H2582,'Species List'!A$2:J$202,8,0)</f>
        <v>NA</v>
      </c>
      <c r="S2582" s="44" t="str">
        <f>VLOOKUP(H2582,'Species List'!A$2:J$202,9,0)</f>
        <v>NA</v>
      </c>
      <c r="T2582" s="44">
        <f t="shared" si="283"/>
        <v>0.39065151514322999</v>
      </c>
      <c r="U2582" s="87" t="s">
        <v>450</v>
      </c>
      <c r="V2582" s="91">
        <f t="shared" si="286"/>
        <v>11.719545454296899</v>
      </c>
    </row>
    <row r="2583" spans="1:22" ht="16">
      <c r="A2583" s="35">
        <v>2019</v>
      </c>
      <c r="B2583" s="51">
        <v>43538</v>
      </c>
      <c r="C2583" s="38" t="s">
        <v>372</v>
      </c>
      <c r="D2583" s="38" t="s">
        <v>367</v>
      </c>
      <c r="E2583" s="38">
        <v>2</v>
      </c>
      <c r="F2583" s="37">
        <v>0.53263888888888888</v>
      </c>
      <c r="G2583" s="38">
        <v>28</v>
      </c>
      <c r="H2583" s="12" t="s">
        <v>268</v>
      </c>
      <c r="I2583" s="38" t="str">
        <f>VLOOKUP(H2583,'Species List'!A$2:J$202,2,0)</f>
        <v>Mahogany Snapper</v>
      </c>
      <c r="J2583" s="38" t="str">
        <f>VLOOKUP(H2583,'Species List'!A$2:J$202,3,0)</f>
        <v>Lutjanus mahogoni</v>
      </c>
      <c r="K2583" s="38" t="str">
        <f>VLOOKUP(H2583,'Species List'!A$2:J$202,4,0)</f>
        <v>Lutjanidae</v>
      </c>
      <c r="L2583" s="38" t="str">
        <f>VLOOKUP(H2583,'Species List'!A$2:J$202,5,0)</f>
        <v>Carnivore</v>
      </c>
      <c r="M2583" s="59">
        <v>23</v>
      </c>
      <c r="N2583" s="59">
        <v>7</v>
      </c>
      <c r="O2583" s="59"/>
      <c r="P2583" s="44">
        <f>VLOOKUP(H2583,'Species List'!A$2:J$202,6,0)</f>
        <v>1.6979999999999999E-2</v>
      </c>
      <c r="Q2583" s="44">
        <f>VLOOKUP(H2583,'Species List'!A$2:J$202,7,0)</f>
        <v>2.96</v>
      </c>
      <c r="R2583" s="44" t="str">
        <f>VLOOKUP(H2583,'Species List'!A$2:J$202,8,0)</f>
        <v>NA</v>
      </c>
      <c r="S2583" s="44" t="str">
        <f>VLOOKUP(H2583,'Species List'!A$2:J$202,9,0)</f>
        <v>NA</v>
      </c>
      <c r="T2583" s="44">
        <f t="shared" si="283"/>
        <v>182.24351386755112</v>
      </c>
      <c r="U2583" s="87" t="s">
        <v>450</v>
      </c>
      <c r="V2583" s="91">
        <f t="shared" si="286"/>
        <v>1275.7045970728577</v>
      </c>
    </row>
    <row r="2584" spans="1:22" ht="16">
      <c r="A2584" s="35">
        <v>2019</v>
      </c>
      <c r="B2584" s="51">
        <v>43538</v>
      </c>
      <c r="C2584" s="38" t="s">
        <v>372</v>
      </c>
      <c r="D2584" s="38" t="s">
        <v>367</v>
      </c>
      <c r="E2584" s="38">
        <v>2</v>
      </c>
      <c r="F2584" s="37">
        <v>0.53263888888888888</v>
      </c>
      <c r="G2584" s="38">
        <v>28</v>
      </c>
      <c r="H2584" s="12" t="s">
        <v>268</v>
      </c>
      <c r="I2584" s="38" t="str">
        <f>VLOOKUP(H2584,'Species List'!A$2:J$202,2,0)</f>
        <v>Mahogany Snapper</v>
      </c>
      <c r="J2584" s="38" t="str">
        <f>VLOOKUP(H2584,'Species List'!A$2:J$202,3,0)</f>
        <v>Lutjanus mahogoni</v>
      </c>
      <c r="K2584" s="38" t="str">
        <f>VLOOKUP(H2584,'Species List'!A$2:J$202,4,0)</f>
        <v>Lutjanidae</v>
      </c>
      <c r="L2584" s="38" t="str">
        <f>VLOOKUP(H2584,'Species List'!A$2:J$202,5,0)</f>
        <v>Carnivore</v>
      </c>
      <c r="M2584" s="59">
        <v>26</v>
      </c>
      <c r="N2584" s="59">
        <v>1</v>
      </c>
      <c r="O2584" s="59"/>
      <c r="P2584" s="44">
        <f>VLOOKUP(H2584,'Species List'!A$2:J$202,6,0)</f>
        <v>1.6979999999999999E-2</v>
      </c>
      <c r="Q2584" s="44">
        <f>VLOOKUP(H2584,'Species List'!A$2:J$202,7,0)</f>
        <v>2.96</v>
      </c>
      <c r="R2584" s="44" t="str">
        <f>VLOOKUP(H2584,'Species List'!A$2:J$202,8,0)</f>
        <v>NA</v>
      </c>
      <c r="S2584" s="44" t="str">
        <f>VLOOKUP(H2584,'Species List'!A$2:J$202,9,0)</f>
        <v>NA</v>
      </c>
      <c r="T2584" s="44">
        <f t="shared" si="283"/>
        <v>261.97436473330811</v>
      </c>
      <c r="U2584" s="87" t="s">
        <v>450</v>
      </c>
      <c r="V2584" s="91">
        <f t="shared" si="286"/>
        <v>261.97436473330811</v>
      </c>
    </row>
    <row r="2585" spans="1:22" ht="16">
      <c r="A2585" s="35">
        <v>2019</v>
      </c>
      <c r="B2585" s="51">
        <v>43538</v>
      </c>
      <c r="C2585" s="38" t="s">
        <v>372</v>
      </c>
      <c r="D2585" s="38" t="s">
        <v>367</v>
      </c>
      <c r="E2585" s="38">
        <v>2</v>
      </c>
      <c r="F2585" s="37">
        <v>0.53263888888888899</v>
      </c>
      <c r="G2585" s="38">
        <v>28</v>
      </c>
      <c r="H2585" s="12" t="s">
        <v>241</v>
      </c>
      <c r="I2585" s="38" t="str">
        <f>VLOOKUP(H2585,'Species List'!A$2:J$202,2,0)</f>
        <v>Caesar Grunt</v>
      </c>
      <c r="J2585" s="38" t="str">
        <f>VLOOKUP(H2585,'Species List'!A$2:J$202,3,0)</f>
        <v>Haemulon carbonarium</v>
      </c>
      <c r="K2585" s="38" t="str">
        <f>VLOOKUP(H2585,'Species List'!A$2:J$202,4,0)</f>
        <v>Haemulidae</v>
      </c>
      <c r="L2585" s="38" t="str">
        <f>VLOOKUP(H2585,'Species List'!A$2:J$202,5,0)</f>
        <v>Carnivore</v>
      </c>
      <c r="M2585" s="59">
        <v>23</v>
      </c>
      <c r="N2585" s="59">
        <v>3</v>
      </c>
      <c r="O2585" s="59"/>
      <c r="P2585" s="44">
        <f>VLOOKUP(H2585,'Species List'!A$2:J$202,6,0)</f>
        <v>1.738E-2</v>
      </c>
      <c r="Q2585" s="44">
        <f>VLOOKUP(H2585,'Species List'!A$2:J$202,7,0)</f>
        <v>2.98</v>
      </c>
      <c r="R2585" s="44" t="str">
        <f>VLOOKUP(H2585,'Species List'!A$2:J$202,8,0)</f>
        <v>NA</v>
      </c>
      <c r="S2585" s="44" t="str">
        <f>VLOOKUP(H2585,'Species List'!A$2:J$202,9,0)</f>
        <v>NA</v>
      </c>
      <c r="T2585" s="44">
        <f t="shared" si="283"/>
        <v>198.60890794855385</v>
      </c>
      <c r="U2585" s="87" t="s">
        <v>450</v>
      </c>
      <c r="V2585" s="91">
        <f t="shared" si="286"/>
        <v>595.82672384566149</v>
      </c>
    </row>
    <row r="2586" spans="1:22" ht="16">
      <c r="A2586" s="35">
        <v>2019</v>
      </c>
      <c r="B2586" s="51">
        <v>43538</v>
      </c>
      <c r="C2586" s="38" t="s">
        <v>372</v>
      </c>
      <c r="D2586" s="38" t="s">
        <v>367</v>
      </c>
      <c r="E2586" s="38">
        <v>2</v>
      </c>
      <c r="F2586" s="37">
        <v>0.53263888888888899</v>
      </c>
      <c r="G2586" s="38">
        <v>28</v>
      </c>
      <c r="H2586" s="12" t="s">
        <v>292</v>
      </c>
      <c r="I2586" s="38" t="str">
        <f>VLOOKUP(H2586,'Species List'!A$2:J$202,2,0)</f>
        <v>Smallmouth Grunt</v>
      </c>
      <c r="J2586" s="38" t="str">
        <f>VLOOKUP(H2586,'Species List'!A$2:J$202,3,0)</f>
        <v>Haemulon chrysargyreum</v>
      </c>
      <c r="K2586" s="38" t="str">
        <f>VLOOKUP(H2586,'Species List'!A$2:J$202,4,0)</f>
        <v>Haemulidae</v>
      </c>
      <c r="L2586" s="38" t="str">
        <f>VLOOKUP(H2586,'Species List'!A$2:J$202,5,0)</f>
        <v>Carnivore</v>
      </c>
      <c r="M2586" s="59">
        <v>16</v>
      </c>
      <c r="N2586" s="59">
        <v>2</v>
      </c>
      <c r="O2586" s="59"/>
      <c r="P2586" s="44">
        <f>VLOOKUP(H2586,'Species List'!A$2:J$202,6,0)</f>
        <v>1.259E-2</v>
      </c>
      <c r="Q2586" s="44">
        <f>VLOOKUP(H2586,'Species List'!A$2:J$202,7,0)</f>
        <v>2.99</v>
      </c>
      <c r="R2586" s="44" t="str">
        <f>VLOOKUP(H2586,'Species List'!A$2:J$202,8,0)</f>
        <v>NA</v>
      </c>
      <c r="S2586" s="44" t="str">
        <f>VLOOKUP(H2586,'Species List'!A$2:J$202,9,0)</f>
        <v>NA</v>
      </c>
      <c r="T2586" s="44">
        <f t="shared" si="283"/>
        <v>50.158492827323087</v>
      </c>
      <c r="U2586" s="87" t="s">
        <v>450</v>
      </c>
      <c r="V2586" s="91">
        <f t="shared" si="286"/>
        <v>100.31698565464617</v>
      </c>
    </row>
    <row r="2587" spans="1:22" ht="16">
      <c r="A2587" s="35">
        <v>2019</v>
      </c>
      <c r="B2587" s="51">
        <v>43538</v>
      </c>
      <c r="C2587" s="38" t="s">
        <v>372</v>
      </c>
      <c r="D2587" s="38" t="s">
        <v>367</v>
      </c>
      <c r="E2587" s="38">
        <v>2</v>
      </c>
      <c r="F2587" s="37">
        <v>0.53263888888888899</v>
      </c>
      <c r="G2587" s="38">
        <v>28</v>
      </c>
      <c r="H2587" s="12" t="s">
        <v>233</v>
      </c>
      <c r="I2587" s="38" t="str">
        <f>VLOOKUP(H2587,'Species List'!A$2:J$202,2,0)</f>
        <v>Blackbar soldierfish</v>
      </c>
      <c r="J2587" s="38" t="str">
        <f>VLOOKUP(H2587,'Species List'!A$2:J$202,3,0)</f>
        <v xml:space="preserve">Myripristis jacobus </v>
      </c>
      <c r="K2587" s="38" t="str">
        <f>VLOOKUP(H2587,'Species List'!A$2:J$202,4,0)</f>
        <v>Holocentridae</v>
      </c>
      <c r="L2587" s="38" t="str">
        <f>VLOOKUP(H2587,'Species List'!A$2:J$202,5,0)</f>
        <v>Carnivore</v>
      </c>
      <c r="M2587" s="59">
        <v>15</v>
      </c>
      <c r="N2587" s="59">
        <v>2</v>
      </c>
      <c r="O2587" s="59"/>
      <c r="P2587" s="44">
        <f>VLOOKUP(H2587,'Species List'!A$2:J$202,6,0)</f>
        <v>1.2019999999999999E-2</v>
      </c>
      <c r="Q2587" s="44">
        <f>VLOOKUP(H2587,'Species List'!A$2:J$202,7,0)</f>
        <v>3.06</v>
      </c>
      <c r="R2587" s="44" t="str">
        <f>VLOOKUP(H2587,'Species List'!A$2:J$202,8,0)</f>
        <v>NA</v>
      </c>
      <c r="S2587" s="44" t="str">
        <f>VLOOKUP(H2587,'Species List'!A$2:J$202,9,0)</f>
        <v>NA</v>
      </c>
      <c r="T2587" s="44">
        <f t="shared" si="283"/>
        <v>47.724756406775086</v>
      </c>
      <c r="U2587" s="87" t="s">
        <v>450</v>
      </c>
      <c r="V2587" s="91">
        <f t="shared" si="286"/>
        <v>95.449512813550172</v>
      </c>
    </row>
    <row r="2588" spans="1:22" ht="16">
      <c r="A2588" s="35">
        <v>2019</v>
      </c>
      <c r="B2588" s="51">
        <v>43538</v>
      </c>
      <c r="C2588" s="38" t="s">
        <v>372</v>
      </c>
      <c r="D2588" s="38" t="s">
        <v>367</v>
      </c>
      <c r="E2588" s="38">
        <v>2</v>
      </c>
      <c r="F2588" s="37">
        <v>0.53263888888888899</v>
      </c>
      <c r="G2588" s="38">
        <v>28</v>
      </c>
      <c r="H2588" s="12" t="s">
        <v>233</v>
      </c>
      <c r="I2588" s="38" t="str">
        <f>VLOOKUP(H2588,'Species List'!A$2:J$202,2,0)</f>
        <v>Blackbar soldierfish</v>
      </c>
      <c r="J2588" s="38" t="str">
        <f>VLOOKUP(H2588,'Species List'!A$2:J$202,3,0)</f>
        <v xml:space="preserve">Myripristis jacobus </v>
      </c>
      <c r="K2588" s="38" t="str">
        <f>VLOOKUP(H2588,'Species List'!A$2:J$202,4,0)</f>
        <v>Holocentridae</v>
      </c>
      <c r="L2588" s="38" t="str">
        <f>VLOOKUP(H2588,'Species List'!A$2:J$202,5,0)</f>
        <v>Carnivore</v>
      </c>
      <c r="M2588" s="59">
        <v>16</v>
      </c>
      <c r="N2588" s="59">
        <v>1</v>
      </c>
      <c r="O2588" s="59"/>
      <c r="P2588" s="44">
        <f>VLOOKUP(H2588,'Species List'!A$2:J$202,6,0)</f>
        <v>1.2019999999999999E-2</v>
      </c>
      <c r="Q2588" s="44">
        <f>VLOOKUP(H2588,'Species List'!A$2:J$202,7,0)</f>
        <v>3.06</v>
      </c>
      <c r="R2588" s="44" t="str">
        <f>VLOOKUP(H2588,'Species List'!A$2:J$202,8,0)</f>
        <v>NA</v>
      </c>
      <c r="S2588" s="44" t="str">
        <f>VLOOKUP(H2588,'Species List'!A$2:J$202,9,0)</f>
        <v>NA</v>
      </c>
      <c r="T2588" s="44">
        <f t="shared" si="283"/>
        <v>58.144898213408602</v>
      </c>
      <c r="U2588" s="87" t="s">
        <v>450</v>
      </c>
      <c r="V2588" s="91">
        <f t="shared" si="286"/>
        <v>58.144898213408602</v>
      </c>
    </row>
    <row r="2589" spans="1:22" ht="16">
      <c r="A2589" s="35">
        <v>2019</v>
      </c>
      <c r="B2589" s="51">
        <v>43538</v>
      </c>
      <c r="C2589" s="38" t="s">
        <v>372</v>
      </c>
      <c r="D2589" s="38" t="s">
        <v>367</v>
      </c>
      <c r="E2589" s="38">
        <v>2</v>
      </c>
      <c r="F2589" s="37">
        <v>0.53263888888888899</v>
      </c>
      <c r="G2589" s="38">
        <v>28</v>
      </c>
      <c r="H2589" s="12" t="s">
        <v>253</v>
      </c>
      <c r="I2589" s="38" t="str">
        <f>VLOOKUP(H2589,'Species List'!A$2:J$202,2,0)</f>
        <v>French Grunt</v>
      </c>
      <c r="J2589" s="38" t="str">
        <f>VLOOKUP(H2589,'Species List'!A$2:J$202,3,0)</f>
        <v>Haemulon flavolineatum</v>
      </c>
      <c r="K2589" s="38" t="str">
        <f>VLOOKUP(H2589,'Species List'!A$2:J$202,4,0)</f>
        <v>Haemulidae</v>
      </c>
      <c r="L2589" s="38" t="str">
        <f>VLOOKUP(H2589,'Species List'!A$2:J$202,5,0)</f>
        <v>Carnivore</v>
      </c>
      <c r="M2589" s="59">
        <v>15</v>
      </c>
      <c r="N2589" s="59">
        <v>1</v>
      </c>
      <c r="O2589" s="59"/>
      <c r="P2589" s="44">
        <f>VLOOKUP(H2589,'Species List'!A$2:J$202,6,0)</f>
        <v>1.349E-2</v>
      </c>
      <c r="Q2589" s="44">
        <f>VLOOKUP(H2589,'Species List'!A$2:J$202,7,0)</f>
        <v>3</v>
      </c>
      <c r="R2589" s="44" t="str">
        <f>VLOOKUP(H2589,'Species List'!A$2:J$202,8,0)</f>
        <v>NA</v>
      </c>
      <c r="S2589" s="44" t="str">
        <f>VLOOKUP(H2589,'Species List'!A$2:J$202,9,0)</f>
        <v>NA</v>
      </c>
      <c r="T2589" s="44">
        <f t="shared" si="283"/>
        <v>45.528750000000002</v>
      </c>
      <c r="U2589" s="87" t="s">
        <v>450</v>
      </c>
      <c r="V2589" s="91">
        <f t="shared" si="286"/>
        <v>45.528750000000002</v>
      </c>
    </row>
    <row r="2590" spans="1:22" ht="16">
      <c r="A2590" s="35">
        <v>2019</v>
      </c>
      <c r="B2590" s="51">
        <v>43538</v>
      </c>
      <c r="C2590" s="38" t="s">
        <v>372</v>
      </c>
      <c r="D2590" s="38" t="s">
        <v>367</v>
      </c>
      <c r="E2590" s="38">
        <v>2</v>
      </c>
      <c r="F2590" s="37">
        <v>0.53263888888888899</v>
      </c>
      <c r="G2590" s="38">
        <v>28</v>
      </c>
      <c r="H2590" s="12" t="s">
        <v>253</v>
      </c>
      <c r="I2590" s="38" t="str">
        <f>VLOOKUP(H2590,'Species List'!A$2:J$202,2,0)</f>
        <v>French Grunt</v>
      </c>
      <c r="J2590" s="38" t="str">
        <f>VLOOKUP(H2590,'Species List'!A$2:J$202,3,0)</f>
        <v>Haemulon flavolineatum</v>
      </c>
      <c r="K2590" s="38" t="str">
        <f>VLOOKUP(H2590,'Species List'!A$2:J$202,4,0)</f>
        <v>Haemulidae</v>
      </c>
      <c r="L2590" s="38" t="str">
        <f>VLOOKUP(H2590,'Species List'!A$2:J$202,5,0)</f>
        <v>Carnivore</v>
      </c>
      <c r="M2590" s="59">
        <v>12</v>
      </c>
      <c r="N2590" s="59">
        <v>1</v>
      </c>
      <c r="O2590" s="59"/>
      <c r="P2590" s="44">
        <f>VLOOKUP(H2590,'Species List'!A$2:J$202,6,0)</f>
        <v>1.349E-2</v>
      </c>
      <c r="Q2590" s="44">
        <f>VLOOKUP(H2590,'Species List'!A$2:J$202,7,0)</f>
        <v>3</v>
      </c>
      <c r="R2590" s="44" t="str">
        <f>VLOOKUP(H2590,'Species List'!A$2:J$202,8,0)</f>
        <v>NA</v>
      </c>
      <c r="S2590" s="44" t="str">
        <f>VLOOKUP(H2590,'Species List'!A$2:J$202,9,0)</f>
        <v>NA</v>
      </c>
      <c r="T2590" s="44">
        <f t="shared" si="283"/>
        <v>23.31072</v>
      </c>
      <c r="U2590" s="87" t="s">
        <v>450</v>
      </c>
      <c r="V2590" s="91">
        <f t="shared" si="286"/>
        <v>23.31072</v>
      </c>
    </row>
    <row r="2591" spans="1:22" ht="16">
      <c r="A2591" s="35">
        <v>2019</v>
      </c>
      <c r="B2591" s="51">
        <v>43538</v>
      </c>
      <c r="C2591" s="38" t="s">
        <v>372</v>
      </c>
      <c r="D2591" s="38" t="s">
        <v>367</v>
      </c>
      <c r="E2591" s="38">
        <v>2</v>
      </c>
      <c r="F2591" s="37">
        <v>0.53263888888888899</v>
      </c>
      <c r="G2591" s="38">
        <v>28</v>
      </c>
      <c r="H2591" s="12" t="s">
        <v>253</v>
      </c>
      <c r="I2591" s="38" t="str">
        <f>VLOOKUP(H2591,'Species List'!A$2:J$202,2,0)</f>
        <v>French Grunt</v>
      </c>
      <c r="J2591" s="38" t="str">
        <f>VLOOKUP(H2591,'Species List'!A$2:J$202,3,0)</f>
        <v>Haemulon flavolineatum</v>
      </c>
      <c r="K2591" s="38" t="str">
        <f>VLOOKUP(H2591,'Species List'!A$2:J$202,4,0)</f>
        <v>Haemulidae</v>
      </c>
      <c r="L2591" s="38" t="str">
        <f>VLOOKUP(H2591,'Species List'!A$2:J$202,5,0)</f>
        <v>Carnivore</v>
      </c>
      <c r="M2591" s="59">
        <v>14</v>
      </c>
      <c r="N2591" s="59">
        <v>1</v>
      </c>
      <c r="O2591" s="59"/>
      <c r="P2591" s="44">
        <f>VLOOKUP(H2591,'Species List'!A$2:J$202,6,0)</f>
        <v>1.349E-2</v>
      </c>
      <c r="Q2591" s="44">
        <f>VLOOKUP(H2591,'Species List'!A$2:J$202,7,0)</f>
        <v>3</v>
      </c>
      <c r="R2591" s="44" t="str">
        <f>VLOOKUP(H2591,'Species List'!A$2:J$202,8,0)</f>
        <v>NA</v>
      </c>
      <c r="S2591" s="44" t="str">
        <f>VLOOKUP(H2591,'Species List'!A$2:J$202,9,0)</f>
        <v>NA</v>
      </c>
      <c r="T2591" s="44">
        <f t="shared" si="283"/>
        <v>37.016559999999998</v>
      </c>
      <c r="U2591" s="87" t="s">
        <v>450</v>
      </c>
      <c r="V2591" s="91">
        <f t="shared" si="286"/>
        <v>37.016559999999998</v>
      </c>
    </row>
    <row r="2592" spans="1:22" ht="16">
      <c r="A2592" s="35">
        <v>2019</v>
      </c>
      <c r="B2592" s="51">
        <v>43538</v>
      </c>
      <c r="C2592" s="38" t="s">
        <v>372</v>
      </c>
      <c r="D2592" s="38" t="s">
        <v>367</v>
      </c>
      <c r="E2592" s="38">
        <v>2</v>
      </c>
      <c r="F2592" s="37">
        <v>0.53263888888888899</v>
      </c>
      <c r="G2592" s="38">
        <v>28</v>
      </c>
      <c r="H2592" s="12" t="s">
        <v>252</v>
      </c>
      <c r="I2592" s="38" t="str">
        <f>VLOOKUP(H2592,'Species List'!A$2:J$202,2,0)</f>
        <v>French Angelfish</v>
      </c>
      <c r="J2592" s="38" t="str">
        <f>VLOOKUP(H2592,'Species List'!A$2:J$202,3,0)</f>
        <v>Pomacanthus paru</v>
      </c>
      <c r="K2592" s="38" t="str">
        <f>VLOOKUP(H2592,'Species List'!A$2:J$202,4,0)</f>
        <v>Pomacanthidae</v>
      </c>
      <c r="L2592" s="38" t="str">
        <f>VLOOKUP(H2592,'Species List'!A$2:J$202,5,0)</f>
        <v>Carnivore</v>
      </c>
      <c r="M2592" s="59">
        <v>28</v>
      </c>
      <c r="N2592" s="59">
        <v>1</v>
      </c>
      <c r="O2592" s="59"/>
      <c r="P2592" s="44">
        <f>VLOOKUP(H2592,'Species List'!A$2:J$202,6,0)</f>
        <v>3.09E-2</v>
      </c>
      <c r="Q2592" s="44">
        <f>VLOOKUP(H2592,'Species List'!A$2:J$202,7,0)</f>
        <v>2.95</v>
      </c>
      <c r="R2592" s="44" t="str">
        <f>VLOOKUP(H2592,'Species List'!A$2:J$202,8,0)</f>
        <v>NA</v>
      </c>
      <c r="S2592" s="44" t="str">
        <f>VLOOKUP(H2592,'Species List'!A$2:J$202,9,0)</f>
        <v>NA</v>
      </c>
      <c r="T2592" s="44">
        <f t="shared" si="283"/>
        <v>574.21518334152347</v>
      </c>
      <c r="U2592" s="87" t="s">
        <v>450</v>
      </c>
      <c r="V2592" s="91">
        <f t="shared" si="286"/>
        <v>574.21518334152347</v>
      </c>
    </row>
    <row r="2593" spans="1:22" ht="16">
      <c r="A2593" s="35">
        <v>2019</v>
      </c>
      <c r="B2593" s="51">
        <v>43538</v>
      </c>
      <c r="C2593" s="38" t="s">
        <v>372</v>
      </c>
      <c r="D2593" s="38" t="s">
        <v>367</v>
      </c>
      <c r="E2593" s="38">
        <v>2</v>
      </c>
      <c r="F2593" s="37">
        <v>0.53263888888888899</v>
      </c>
      <c r="G2593" s="38">
        <v>28</v>
      </c>
      <c r="H2593" s="12" t="s">
        <v>297</v>
      </c>
      <c r="I2593" s="38" t="str">
        <f>VLOOKUP(H2593,'Species List'!A$2:J$202,2,0)</f>
        <v>Spotted Drum</v>
      </c>
      <c r="J2593" s="38" t="str">
        <f>VLOOKUP(H2593,'Species List'!A$2:J$202,3,0)</f>
        <v>Equetus punctatus</v>
      </c>
      <c r="K2593" s="38" t="str">
        <f>VLOOKUP(H2593,'Species List'!A$2:J$202,4,0)</f>
        <v>Sciaenidae</v>
      </c>
      <c r="L2593" s="38" t="str">
        <f>VLOOKUP(H2593,'Species List'!A$2:J$202,5,0)</f>
        <v>Carnivore</v>
      </c>
      <c r="M2593" s="59">
        <v>20</v>
      </c>
      <c r="N2593" s="59">
        <v>1</v>
      </c>
      <c r="O2593" s="59"/>
      <c r="P2593" s="44">
        <f>VLOOKUP(H2593,'Species List'!A$2:J$202,6,0)</f>
        <v>8.3199999999999993E-3</v>
      </c>
      <c r="Q2593" s="44">
        <f>VLOOKUP(H2593,'Species List'!A$2:J$202,7,0)</f>
        <v>3.09</v>
      </c>
      <c r="R2593" s="44" t="str">
        <f>VLOOKUP(H2593,'Species List'!A$2:J$202,8,0)</f>
        <v>NA</v>
      </c>
      <c r="S2593" s="44" t="str">
        <f>VLOOKUP(H2593,'Species List'!A$2:J$202,9,0)</f>
        <v>NA</v>
      </c>
      <c r="T2593" s="44">
        <f t="shared" si="283"/>
        <v>87.157750521503587</v>
      </c>
      <c r="U2593" s="87" t="s">
        <v>450</v>
      </c>
      <c r="V2593" s="91">
        <f t="shared" si="286"/>
        <v>87.157750521503587</v>
      </c>
    </row>
    <row r="2594" spans="1:22" ht="16">
      <c r="A2594" s="35">
        <v>2019</v>
      </c>
      <c r="B2594" s="51">
        <v>43538</v>
      </c>
      <c r="C2594" s="38" t="s">
        <v>372</v>
      </c>
      <c r="D2594" s="38" t="s">
        <v>367</v>
      </c>
      <c r="E2594" s="38">
        <v>2</v>
      </c>
      <c r="F2594" s="37">
        <v>0.53263888888888899</v>
      </c>
      <c r="G2594" s="38">
        <v>28</v>
      </c>
      <c r="H2594" s="12" t="s">
        <v>292</v>
      </c>
      <c r="I2594" s="38" t="str">
        <f>VLOOKUP(H2594,'Species List'!A$2:J$202,2,0)</f>
        <v>Smallmouth Grunt</v>
      </c>
      <c r="J2594" s="38" t="str">
        <f>VLOOKUP(H2594,'Species List'!A$2:J$202,3,0)</f>
        <v>Haemulon chrysargyreum</v>
      </c>
      <c r="K2594" s="38" t="str">
        <f>VLOOKUP(H2594,'Species List'!A$2:J$202,4,0)</f>
        <v>Haemulidae</v>
      </c>
      <c r="L2594" s="38" t="str">
        <f>VLOOKUP(H2594,'Species List'!A$2:J$202,5,0)</f>
        <v>Carnivore</v>
      </c>
      <c r="M2594" s="59">
        <v>14</v>
      </c>
      <c r="N2594" s="59">
        <v>17</v>
      </c>
      <c r="O2594" s="59"/>
      <c r="P2594" s="44">
        <f>VLOOKUP(H2594,'Species List'!A$2:J$202,6,0)</f>
        <v>1.259E-2</v>
      </c>
      <c r="Q2594" s="44">
        <f>VLOOKUP(H2594,'Species List'!A$2:J$202,7,0)</f>
        <v>2.99</v>
      </c>
      <c r="R2594" s="44" t="str">
        <f>VLOOKUP(H2594,'Species List'!A$2:J$202,8,0)</f>
        <v>NA</v>
      </c>
      <c r="S2594" s="44" t="str">
        <f>VLOOKUP(H2594,'Species List'!A$2:J$202,9,0)</f>
        <v>NA</v>
      </c>
      <c r="T2594" s="44">
        <f t="shared" si="283"/>
        <v>33.647171114051574</v>
      </c>
      <c r="U2594" s="87" t="s">
        <v>450</v>
      </c>
      <c r="V2594" s="91">
        <f t="shared" si="286"/>
        <v>572.0019089388768</v>
      </c>
    </row>
    <row r="2595" spans="1:22" ht="16">
      <c r="A2595" s="35">
        <v>2019</v>
      </c>
      <c r="B2595" s="51">
        <v>43538</v>
      </c>
      <c r="C2595" s="38" t="s">
        <v>372</v>
      </c>
      <c r="D2595" s="38" t="s">
        <v>367</v>
      </c>
      <c r="E2595" s="38">
        <v>2</v>
      </c>
      <c r="F2595" s="37">
        <v>0.53263888888888899</v>
      </c>
      <c r="G2595" s="38">
        <v>28</v>
      </c>
      <c r="H2595" s="12" t="s">
        <v>253</v>
      </c>
      <c r="I2595" s="38" t="str">
        <f>VLOOKUP(H2595,'Species List'!A$2:J$202,2,0)</f>
        <v>French Grunt</v>
      </c>
      <c r="J2595" s="38" t="str">
        <f>VLOOKUP(H2595,'Species List'!A$2:J$202,3,0)</f>
        <v>Haemulon flavolineatum</v>
      </c>
      <c r="K2595" s="38" t="str">
        <f>VLOOKUP(H2595,'Species List'!A$2:J$202,4,0)</f>
        <v>Haemulidae</v>
      </c>
      <c r="L2595" s="38" t="str">
        <f>VLOOKUP(H2595,'Species List'!A$2:J$202,5,0)</f>
        <v>Carnivore</v>
      </c>
      <c r="M2595" s="59">
        <v>14</v>
      </c>
      <c r="N2595" s="59">
        <v>4</v>
      </c>
      <c r="O2595" s="59"/>
      <c r="P2595" s="44">
        <f>VLOOKUP(H2595,'Species List'!A$2:J$202,6,0)</f>
        <v>1.349E-2</v>
      </c>
      <c r="Q2595" s="44">
        <f>VLOOKUP(H2595,'Species List'!A$2:J$202,7,0)</f>
        <v>3</v>
      </c>
      <c r="R2595" s="44" t="str">
        <f>VLOOKUP(H2595,'Species List'!A$2:J$202,8,0)</f>
        <v>NA</v>
      </c>
      <c r="S2595" s="44" t="str">
        <f>VLOOKUP(H2595,'Species List'!A$2:J$202,9,0)</f>
        <v>NA</v>
      </c>
      <c r="T2595" s="44">
        <f t="shared" si="283"/>
        <v>37.016559999999998</v>
      </c>
      <c r="U2595" s="87" t="s">
        <v>450</v>
      </c>
      <c r="V2595" s="91">
        <f t="shared" si="286"/>
        <v>148.06623999999999</v>
      </c>
    </row>
    <row r="2596" spans="1:22" ht="16">
      <c r="A2596" s="35">
        <v>2019</v>
      </c>
      <c r="B2596" s="51">
        <v>43538</v>
      </c>
      <c r="C2596" s="38" t="s">
        <v>372</v>
      </c>
      <c r="D2596" s="38" t="s">
        <v>367</v>
      </c>
      <c r="E2596" s="38">
        <v>2</v>
      </c>
      <c r="F2596" s="37">
        <v>0.53263888888888899</v>
      </c>
      <c r="G2596" s="38">
        <v>28</v>
      </c>
      <c r="H2596" s="12" t="s">
        <v>295</v>
      </c>
      <c r="I2596" s="38" t="str">
        <f>VLOOKUP(H2596,'Species List'!A$2:J$202,2,0)</f>
        <v>Spanish Hogfish</v>
      </c>
      <c r="J2596" s="38" t="str">
        <f>VLOOKUP(H2596,'Species List'!A$2:J$202,3,0)</f>
        <v>Bodianus rufus</v>
      </c>
      <c r="K2596" s="38" t="str">
        <f>VLOOKUP(H2596,'Species List'!A$2:J$202,4,0)</f>
        <v>Labridae</v>
      </c>
      <c r="L2596" s="38" t="str">
        <f>VLOOKUP(H2596,'Species List'!A$2:J$202,5,0)</f>
        <v>Carnivore</v>
      </c>
      <c r="M2596" s="59">
        <v>2</v>
      </c>
      <c r="N2596" s="59">
        <v>1</v>
      </c>
      <c r="O2596" s="59"/>
      <c r="P2596" s="44">
        <f>VLOOKUP(H2596,'Species List'!A$2:J$202,6,0)</f>
        <v>1.44E-2</v>
      </c>
      <c r="Q2596" s="44">
        <f>VLOOKUP(H2596,'Species List'!A$2:J$202,7,0)</f>
        <v>3.0531999999999999</v>
      </c>
      <c r="R2596" s="44" t="str">
        <f>VLOOKUP(H2596,'Species List'!A$2:J$202,8,0)</f>
        <v>NA</v>
      </c>
      <c r="S2596" s="44" t="str">
        <f>VLOOKUP(H2596,'Species List'!A$2:J$202,9,0)</f>
        <v>NA</v>
      </c>
      <c r="T2596" s="44">
        <f t="shared" si="283"/>
        <v>0.1195273455523799</v>
      </c>
      <c r="U2596" s="87" t="s">
        <v>450</v>
      </c>
      <c r="V2596" s="91">
        <f t="shared" si="286"/>
        <v>0.1195273455523799</v>
      </c>
    </row>
    <row r="2597" spans="1:22" ht="16">
      <c r="A2597" s="35">
        <v>2019</v>
      </c>
      <c r="B2597" s="51">
        <v>43538</v>
      </c>
      <c r="C2597" s="38" t="s">
        <v>372</v>
      </c>
      <c r="D2597" s="38" t="s">
        <v>367</v>
      </c>
      <c r="E2597" s="38">
        <v>2</v>
      </c>
      <c r="F2597" s="37">
        <v>0.53263888888888899</v>
      </c>
      <c r="G2597" s="38">
        <v>28</v>
      </c>
      <c r="H2597" s="12" t="s">
        <v>256</v>
      </c>
      <c r="I2597" s="38" t="str">
        <f>VLOOKUP(H2597,'Species List'!A$2:J$202,2,0)</f>
        <v>Graysby</v>
      </c>
      <c r="J2597" s="38" t="str">
        <f>VLOOKUP(H2597,'Species List'!A$2:J$202,3,0)</f>
        <v>Cephalopholis cruentata</v>
      </c>
      <c r="K2597" s="38" t="str">
        <f>VLOOKUP(H2597,'Species List'!A$2:J$202,4,0)</f>
        <v>Serranidae</v>
      </c>
      <c r="L2597" s="38" t="str">
        <f>VLOOKUP(H2597,'Species List'!A$2:J$202,5,0)</f>
        <v>Carnivore</v>
      </c>
      <c r="M2597" s="59">
        <v>16</v>
      </c>
      <c r="N2597" s="59">
        <v>1</v>
      </c>
      <c r="O2597" s="59"/>
      <c r="P2597" s="44">
        <f>VLOOKUP(H2597,'Species List'!A$2:J$202,6,0)</f>
        <v>1.1220000000000001E-2</v>
      </c>
      <c r="Q2597" s="44">
        <f>VLOOKUP(H2597,'Species List'!A$2:J$202,7,0)</f>
        <v>3.07</v>
      </c>
      <c r="R2597" s="44" t="str">
        <f>VLOOKUP(H2597,'Species List'!A$2:J$202,8,0)</f>
        <v>NA</v>
      </c>
      <c r="S2597" s="44" t="str">
        <f>VLOOKUP(H2597,'Species List'!A$2:J$202,9,0)</f>
        <v>NA</v>
      </c>
      <c r="T2597" s="44">
        <f t="shared" si="283"/>
        <v>55.800900005529286</v>
      </c>
      <c r="U2597" s="87" t="s">
        <v>450</v>
      </c>
      <c r="V2597" s="91">
        <f t="shared" si="286"/>
        <v>55.800900005529286</v>
      </c>
    </row>
    <row r="2598" spans="1:22" ht="16">
      <c r="A2598" s="35">
        <v>2019</v>
      </c>
      <c r="B2598" s="51">
        <v>43538</v>
      </c>
      <c r="C2598" s="38" t="s">
        <v>372</v>
      </c>
      <c r="D2598" s="38" t="s">
        <v>367</v>
      </c>
      <c r="E2598" s="38">
        <v>2</v>
      </c>
      <c r="F2598" s="37">
        <v>0.53263888888888899</v>
      </c>
      <c r="G2598" s="38">
        <v>28</v>
      </c>
      <c r="H2598" s="12" t="s">
        <v>256</v>
      </c>
      <c r="I2598" s="38" t="str">
        <f>VLOOKUP(H2598,'Species List'!A$2:J$202,2,0)</f>
        <v>Graysby</v>
      </c>
      <c r="J2598" s="38" t="str">
        <f>VLOOKUP(H2598,'Species List'!A$2:J$202,3,0)</f>
        <v>Cephalopholis cruentata</v>
      </c>
      <c r="K2598" s="38" t="str">
        <f>VLOOKUP(H2598,'Species List'!A$2:J$202,4,0)</f>
        <v>Serranidae</v>
      </c>
      <c r="L2598" s="38" t="str">
        <f>VLOOKUP(H2598,'Species List'!A$2:J$202,5,0)</f>
        <v>Carnivore</v>
      </c>
      <c r="M2598" s="59">
        <v>14</v>
      </c>
      <c r="N2598" s="59">
        <v>1</v>
      </c>
      <c r="O2598" s="59"/>
      <c r="P2598" s="44">
        <f>VLOOKUP(H2598,'Species List'!A$2:J$202,6,0)</f>
        <v>1.1220000000000001E-2</v>
      </c>
      <c r="Q2598" s="44">
        <f>VLOOKUP(H2598,'Species List'!A$2:J$202,7,0)</f>
        <v>3.07</v>
      </c>
      <c r="R2598" s="44" t="str">
        <f>VLOOKUP(H2598,'Species List'!A$2:J$202,8,0)</f>
        <v>NA</v>
      </c>
      <c r="S2598" s="44" t="str">
        <f>VLOOKUP(H2598,'Species List'!A$2:J$202,9,0)</f>
        <v>NA</v>
      </c>
      <c r="T2598" s="44">
        <f t="shared" si="283"/>
        <v>37.034452314396681</v>
      </c>
      <c r="U2598" s="87" t="s">
        <v>450</v>
      </c>
      <c r="V2598" s="91">
        <f t="shared" si="286"/>
        <v>37.034452314396681</v>
      </c>
    </row>
    <row r="2599" spans="1:22" ht="16">
      <c r="A2599" s="35">
        <v>2019</v>
      </c>
      <c r="B2599" s="51">
        <v>43538</v>
      </c>
      <c r="C2599" s="38" t="s">
        <v>372</v>
      </c>
      <c r="D2599" s="38" t="s">
        <v>367</v>
      </c>
      <c r="E2599" s="38">
        <v>2</v>
      </c>
      <c r="F2599" s="37">
        <v>0.53263888888888899</v>
      </c>
      <c r="G2599" s="38">
        <v>28</v>
      </c>
      <c r="H2599" s="12" t="s">
        <v>310</v>
      </c>
      <c r="I2599" s="38" t="str">
        <f>VLOOKUP(H2599,'Species List'!A$2:J$202,2,0)</f>
        <v>Yellowhead Wrasse</v>
      </c>
      <c r="J2599" s="38" t="str">
        <f>VLOOKUP(H2599,'Species List'!A$2:J$202,3,0)</f>
        <v>Halichoeres garnoti</v>
      </c>
      <c r="K2599" s="38" t="str">
        <f>VLOOKUP(H2599,'Species List'!A$2:J$202,4,0)</f>
        <v>Labridae</v>
      </c>
      <c r="L2599" s="38" t="str">
        <f>VLOOKUP(H2599,'Species List'!A$2:J$202,5,0)</f>
        <v>Carnivore</v>
      </c>
      <c r="M2599" s="59">
        <v>3</v>
      </c>
      <c r="N2599" s="59">
        <v>1</v>
      </c>
      <c r="O2599" s="59"/>
      <c r="P2599" s="44">
        <f>VLOOKUP(H2599,'Species List'!A$2:J$202,6,0)</f>
        <v>0.01</v>
      </c>
      <c r="Q2599" s="44">
        <f>VLOOKUP(H2599,'Species List'!A$2:J$202,7,0)</f>
        <v>3.13</v>
      </c>
      <c r="R2599" s="44" t="str">
        <f>VLOOKUP(H2599,'Species List'!A$2:J$202,8,0)</f>
        <v>NA</v>
      </c>
      <c r="S2599" s="44" t="str">
        <f>VLOOKUP(H2599,'Species List'!A$2:J$202,9,0)</f>
        <v>NA</v>
      </c>
      <c r="T2599" s="44">
        <f t="shared" si="283"/>
        <v>0.3114508548769428</v>
      </c>
      <c r="U2599" s="87" t="s">
        <v>450</v>
      </c>
      <c r="V2599" s="91">
        <f t="shared" si="286"/>
        <v>0.3114508548769428</v>
      </c>
    </row>
    <row r="2600" spans="1:22" ht="16">
      <c r="A2600" s="35">
        <v>2019</v>
      </c>
      <c r="B2600" s="51">
        <v>43538</v>
      </c>
      <c r="C2600" s="38" t="s">
        <v>372</v>
      </c>
      <c r="D2600" s="38" t="s">
        <v>367</v>
      </c>
      <c r="E2600" s="38">
        <v>2</v>
      </c>
      <c r="F2600" s="37">
        <v>0.53263888888888899</v>
      </c>
      <c r="G2600" s="38">
        <v>28</v>
      </c>
      <c r="H2600" s="12" t="s">
        <v>253</v>
      </c>
      <c r="I2600" s="38" t="str">
        <f>VLOOKUP(H2600,'Species List'!A$2:J$202,2,0)</f>
        <v>French Grunt</v>
      </c>
      <c r="J2600" s="38" t="str">
        <f>VLOOKUP(H2600,'Species List'!A$2:J$202,3,0)</f>
        <v>Haemulon flavolineatum</v>
      </c>
      <c r="K2600" s="38" t="str">
        <f>VLOOKUP(H2600,'Species List'!A$2:J$202,4,0)</f>
        <v>Haemulidae</v>
      </c>
      <c r="L2600" s="38" t="str">
        <f>VLOOKUP(H2600,'Species List'!A$2:J$202,5,0)</f>
        <v>Carnivore</v>
      </c>
      <c r="M2600" s="59">
        <v>15</v>
      </c>
      <c r="N2600" s="59">
        <v>4</v>
      </c>
      <c r="O2600" s="59"/>
      <c r="P2600" s="44">
        <f>VLOOKUP(H2600,'Species List'!A$2:J$202,6,0)</f>
        <v>1.349E-2</v>
      </c>
      <c r="Q2600" s="44">
        <f>VLOOKUP(H2600,'Species List'!A$2:J$202,7,0)</f>
        <v>3</v>
      </c>
      <c r="R2600" s="44" t="str">
        <f>VLOOKUP(H2600,'Species List'!A$2:J$202,8,0)</f>
        <v>NA</v>
      </c>
      <c r="S2600" s="44" t="str">
        <f>VLOOKUP(H2600,'Species List'!A$2:J$202,9,0)</f>
        <v>NA</v>
      </c>
      <c r="T2600" s="44">
        <f t="shared" si="283"/>
        <v>45.528750000000002</v>
      </c>
      <c r="U2600" s="87" t="s">
        <v>450</v>
      </c>
      <c r="V2600" s="91">
        <f t="shared" si="286"/>
        <v>182.11500000000001</v>
      </c>
    </row>
    <row r="2601" spans="1:22" ht="16">
      <c r="A2601" s="35">
        <v>2019</v>
      </c>
      <c r="B2601" s="51">
        <v>43538</v>
      </c>
      <c r="C2601" s="38" t="s">
        <v>372</v>
      </c>
      <c r="D2601" s="38" t="s">
        <v>367</v>
      </c>
      <c r="E2601" s="38">
        <v>2</v>
      </c>
      <c r="F2601" s="37">
        <v>0.53263888888888899</v>
      </c>
      <c r="G2601" s="38">
        <v>28</v>
      </c>
      <c r="H2601" s="12" t="s">
        <v>253</v>
      </c>
      <c r="I2601" s="38" t="str">
        <f>VLOOKUP(H2601,'Species List'!A$2:J$202,2,0)</f>
        <v>French Grunt</v>
      </c>
      <c r="J2601" s="38" t="str">
        <f>VLOOKUP(H2601,'Species List'!A$2:J$202,3,0)</f>
        <v>Haemulon flavolineatum</v>
      </c>
      <c r="K2601" s="38" t="str">
        <f>VLOOKUP(H2601,'Species List'!A$2:J$202,4,0)</f>
        <v>Haemulidae</v>
      </c>
      <c r="L2601" s="38" t="str">
        <f>VLOOKUP(H2601,'Species List'!A$2:J$202,5,0)</f>
        <v>Carnivore</v>
      </c>
      <c r="M2601" s="59">
        <v>12</v>
      </c>
      <c r="N2601" s="59">
        <v>1</v>
      </c>
      <c r="O2601" s="59"/>
      <c r="P2601" s="44">
        <f>VLOOKUP(H2601,'Species List'!A$2:J$202,6,0)</f>
        <v>1.349E-2</v>
      </c>
      <c r="Q2601" s="44">
        <f>VLOOKUP(H2601,'Species List'!A$2:J$202,7,0)</f>
        <v>3</v>
      </c>
      <c r="R2601" s="44" t="str">
        <f>VLOOKUP(H2601,'Species List'!A$2:J$202,8,0)</f>
        <v>NA</v>
      </c>
      <c r="S2601" s="44" t="str">
        <f>VLOOKUP(H2601,'Species List'!A$2:J$202,9,0)</f>
        <v>NA</v>
      </c>
      <c r="T2601" s="44">
        <f t="shared" si="283"/>
        <v>23.31072</v>
      </c>
      <c r="U2601" s="87" t="s">
        <v>450</v>
      </c>
      <c r="V2601" s="91">
        <f t="shared" si="286"/>
        <v>23.31072</v>
      </c>
    </row>
    <row r="2602" spans="1:22" ht="16">
      <c r="A2602" s="35">
        <v>2019</v>
      </c>
      <c r="B2602" s="51">
        <v>43538</v>
      </c>
      <c r="C2602" s="38" t="s">
        <v>372</v>
      </c>
      <c r="D2602" s="38" t="s">
        <v>367</v>
      </c>
      <c r="E2602" s="38">
        <v>2</v>
      </c>
      <c r="F2602" s="37">
        <v>0.53263888888888899</v>
      </c>
      <c r="G2602" s="38">
        <v>28</v>
      </c>
      <c r="H2602" s="12" t="s">
        <v>373</v>
      </c>
      <c r="I2602" s="38" t="str">
        <f>VLOOKUP(H2602,'Species List'!A$2:J$202,2,0)</f>
        <v>Goatfish</v>
      </c>
      <c r="J2602" s="38" t="str">
        <f>VLOOKUP(H2602,'Species List'!A$2:J$202,3,0)</f>
        <v>Mulloidichthys martinicus</v>
      </c>
      <c r="K2602" s="38" t="str">
        <f>VLOOKUP(H2602,'Species List'!A$2:J$202,4,0)</f>
        <v>Mullidae</v>
      </c>
      <c r="L2602" s="38" t="str">
        <f>VLOOKUP(H2602,'Species List'!A$2:J$202,5,0)</f>
        <v>Carnivore</v>
      </c>
      <c r="M2602" s="59">
        <v>13</v>
      </c>
      <c r="N2602" s="59">
        <v>4</v>
      </c>
      <c r="O2602" s="59"/>
      <c r="P2602" s="44">
        <f>VLOOKUP(H2602,'Species List'!A$2:J$202,6,0)</f>
        <v>9.7699999999999992E-3</v>
      </c>
      <c r="Q2602" s="44">
        <f>VLOOKUP(H2602,'Species List'!A$2:J$202,7,0)</f>
        <v>3.12</v>
      </c>
      <c r="R2602" s="44" t="str">
        <f>VLOOKUP(H2602,'Species List'!A$2:J$202,8,0)</f>
        <v>NA</v>
      </c>
      <c r="S2602" s="44" t="str">
        <f>VLOOKUP(H2602,'Species List'!A$2:J$202,9,0)</f>
        <v>NA</v>
      </c>
      <c r="T2602" s="44">
        <f t="shared" si="283"/>
        <v>29.201006631237458</v>
      </c>
      <c r="U2602" s="87" t="s">
        <v>450</v>
      </c>
      <c r="V2602" s="91">
        <f t="shared" si="286"/>
        <v>116.80402652494983</v>
      </c>
    </row>
    <row r="2603" spans="1:22" ht="16">
      <c r="A2603" s="35">
        <v>2019</v>
      </c>
      <c r="B2603" s="51">
        <v>43538</v>
      </c>
      <c r="C2603" s="38" t="s">
        <v>372</v>
      </c>
      <c r="D2603" s="38" t="s">
        <v>367</v>
      </c>
      <c r="E2603" s="38">
        <v>2</v>
      </c>
      <c r="F2603" s="37">
        <v>0.53263888888888899</v>
      </c>
      <c r="G2603" s="38">
        <v>28</v>
      </c>
      <c r="H2603" s="12" t="s">
        <v>256</v>
      </c>
      <c r="I2603" s="38" t="str">
        <f>VLOOKUP(H2603,'Species List'!A$2:J$202,2,0)</f>
        <v>Graysby</v>
      </c>
      <c r="J2603" s="38" t="str">
        <f>VLOOKUP(H2603,'Species List'!A$2:J$202,3,0)</f>
        <v>Cephalopholis cruentata</v>
      </c>
      <c r="K2603" s="38" t="str">
        <f>VLOOKUP(H2603,'Species List'!A$2:J$202,4,0)</f>
        <v>Serranidae</v>
      </c>
      <c r="L2603" s="38" t="str">
        <f>VLOOKUP(H2603,'Species List'!A$2:J$202,5,0)</f>
        <v>Carnivore</v>
      </c>
      <c r="M2603" s="59">
        <v>13</v>
      </c>
      <c r="N2603" s="59">
        <v>1</v>
      </c>
      <c r="O2603" s="59"/>
      <c r="P2603" s="44">
        <f>VLOOKUP(H2603,'Species List'!A$2:J$202,6,0)</f>
        <v>1.1220000000000001E-2</v>
      </c>
      <c r="Q2603" s="44">
        <f>VLOOKUP(H2603,'Species List'!A$2:J$202,7,0)</f>
        <v>3.07</v>
      </c>
      <c r="R2603" s="44" t="str">
        <f>VLOOKUP(H2603,'Species List'!A$2:J$202,8,0)</f>
        <v>NA</v>
      </c>
      <c r="S2603" s="44" t="str">
        <f>VLOOKUP(H2603,'Species List'!A$2:J$202,9,0)</f>
        <v>NA</v>
      </c>
      <c r="T2603" s="44">
        <f t="shared" si="283"/>
        <v>29.498433154231666</v>
      </c>
      <c r="U2603" s="87" t="s">
        <v>450</v>
      </c>
      <c r="V2603" s="91">
        <f t="shared" si="286"/>
        <v>29.498433154231666</v>
      </c>
    </row>
    <row r="2604" spans="1:22" ht="16">
      <c r="A2604" s="35">
        <v>2019</v>
      </c>
      <c r="B2604" s="51">
        <v>43538</v>
      </c>
      <c r="C2604" s="38" t="s">
        <v>372</v>
      </c>
      <c r="D2604" s="38" t="s">
        <v>367</v>
      </c>
      <c r="E2604" s="38">
        <v>2</v>
      </c>
      <c r="F2604" s="37">
        <v>0.53263888888888899</v>
      </c>
      <c r="G2604" s="38">
        <v>28</v>
      </c>
      <c r="H2604" s="12" t="s">
        <v>227</v>
      </c>
      <c r="I2604" s="38" t="str">
        <f>VLOOKUP(H2604,'Species List'!A$2:J$202,2,0)</f>
        <v>Hamlet spp.</v>
      </c>
      <c r="J2604" s="38" t="str">
        <f>VLOOKUP(H2604,'Species List'!A$2:J$202,3,0)</f>
        <v>Hypoplectrus puella</v>
      </c>
      <c r="K2604" s="38" t="str">
        <f>VLOOKUP(H2604,'Species List'!A$2:J$202,4,0)</f>
        <v>Serranidae</v>
      </c>
      <c r="L2604" s="38" t="str">
        <f>VLOOKUP(H2604,'Species List'!A$2:J$202,5,0)</f>
        <v>Carnivore</v>
      </c>
      <c r="M2604" s="59">
        <v>12</v>
      </c>
      <c r="N2604" s="59">
        <v>1</v>
      </c>
      <c r="O2604" s="59"/>
      <c r="P2604" s="44">
        <f>VLOOKUP(H2604,'Species List'!A$2:J$202,6,0)</f>
        <v>1.7780000000000001E-2</v>
      </c>
      <c r="Q2604" s="44">
        <f>VLOOKUP(H2604,'Species List'!A$2:J$202,7,0)</f>
        <v>3.03</v>
      </c>
      <c r="R2604" s="44" t="str">
        <f>VLOOKUP(H2604,'Species List'!A$2:J$202,8,0)</f>
        <v>NA</v>
      </c>
      <c r="S2604" s="44" t="str">
        <f>VLOOKUP(H2604,'Species List'!A$2:J$202,9,0)</f>
        <v>NA</v>
      </c>
      <c r="T2604" s="44">
        <f t="shared" si="283"/>
        <v>33.101748308010208</v>
      </c>
      <c r="U2604" s="87" t="s">
        <v>450</v>
      </c>
      <c r="V2604" s="91">
        <f t="shared" si="286"/>
        <v>33.101748308010208</v>
      </c>
    </row>
    <row r="2605" spans="1:22" ht="16">
      <c r="A2605" s="35">
        <v>2019</v>
      </c>
      <c r="B2605" s="51">
        <v>43538</v>
      </c>
      <c r="C2605" s="38" t="s">
        <v>372</v>
      </c>
      <c r="D2605" s="38" t="s">
        <v>367</v>
      </c>
      <c r="E2605" s="38">
        <v>2</v>
      </c>
      <c r="F2605" s="37">
        <v>0.53263888888888899</v>
      </c>
      <c r="G2605" s="38">
        <v>28</v>
      </c>
      <c r="H2605" s="12" t="s">
        <v>292</v>
      </c>
      <c r="I2605" s="38" t="str">
        <f>VLOOKUP(H2605,'Species List'!A$2:J$202,2,0)</f>
        <v>Smallmouth Grunt</v>
      </c>
      <c r="J2605" s="38" t="str">
        <f>VLOOKUP(H2605,'Species List'!A$2:J$202,3,0)</f>
        <v>Haemulon chrysargyreum</v>
      </c>
      <c r="K2605" s="38" t="str">
        <f>VLOOKUP(H2605,'Species List'!A$2:J$202,4,0)</f>
        <v>Haemulidae</v>
      </c>
      <c r="L2605" s="38" t="str">
        <f>VLOOKUP(H2605,'Species List'!A$2:J$202,5,0)</f>
        <v>Carnivore</v>
      </c>
      <c r="M2605" s="59">
        <v>11</v>
      </c>
      <c r="N2605" s="59">
        <v>10</v>
      </c>
      <c r="O2605" s="59"/>
      <c r="P2605" s="44">
        <f>VLOOKUP(H2605,'Species List'!A$2:J$202,6,0)</f>
        <v>1.259E-2</v>
      </c>
      <c r="Q2605" s="44">
        <f>VLOOKUP(H2605,'Species List'!A$2:J$202,7,0)</f>
        <v>2.99</v>
      </c>
      <c r="R2605" s="44" t="str">
        <f>VLOOKUP(H2605,'Species List'!A$2:J$202,8,0)</f>
        <v>NA</v>
      </c>
      <c r="S2605" s="44" t="str">
        <f>VLOOKUP(H2605,'Species List'!A$2:J$202,9,0)</f>
        <v>NA</v>
      </c>
      <c r="T2605" s="44">
        <f t="shared" si="283"/>
        <v>16.360247096216348</v>
      </c>
      <c r="U2605" s="87" t="s">
        <v>450</v>
      </c>
      <c r="V2605" s="91">
        <f t="shared" si="286"/>
        <v>163.60247096216347</v>
      </c>
    </row>
    <row r="2606" spans="1:22" ht="16">
      <c r="A2606" s="35">
        <v>2019</v>
      </c>
      <c r="B2606" s="51">
        <v>43538</v>
      </c>
      <c r="C2606" s="38" t="s">
        <v>372</v>
      </c>
      <c r="D2606" s="38" t="s">
        <v>367</v>
      </c>
      <c r="E2606" s="38">
        <v>2</v>
      </c>
      <c r="F2606" s="37">
        <v>0.53263888888888899</v>
      </c>
      <c r="G2606" s="38">
        <v>28</v>
      </c>
      <c r="H2606" s="12" t="s">
        <v>292</v>
      </c>
      <c r="I2606" s="38" t="str">
        <f>VLOOKUP(H2606,'Species List'!A$2:J$202,2,0)</f>
        <v>Smallmouth Grunt</v>
      </c>
      <c r="J2606" s="38" t="str">
        <f>VLOOKUP(H2606,'Species List'!A$2:J$202,3,0)</f>
        <v>Haemulon chrysargyreum</v>
      </c>
      <c r="K2606" s="38" t="str">
        <f>VLOOKUP(H2606,'Species List'!A$2:J$202,4,0)</f>
        <v>Haemulidae</v>
      </c>
      <c r="L2606" s="38" t="str">
        <f>VLOOKUP(H2606,'Species List'!A$2:J$202,5,0)</f>
        <v>Carnivore</v>
      </c>
      <c r="M2606" s="59">
        <v>12</v>
      </c>
      <c r="N2606" s="59">
        <v>10</v>
      </c>
      <c r="O2606" s="59"/>
      <c r="P2606" s="44">
        <f>VLOOKUP(H2606,'Species List'!A$2:J$202,6,0)</f>
        <v>1.259E-2</v>
      </c>
      <c r="Q2606" s="44">
        <f>VLOOKUP(H2606,'Species List'!A$2:J$202,7,0)</f>
        <v>2.99</v>
      </c>
      <c r="R2606" s="44" t="str">
        <f>VLOOKUP(H2606,'Species List'!A$2:J$202,8,0)</f>
        <v>NA</v>
      </c>
      <c r="S2606" s="44" t="str">
        <f>VLOOKUP(H2606,'Species List'!A$2:J$202,9,0)</f>
        <v>NA</v>
      </c>
      <c r="T2606" s="44">
        <f t="shared" si="283"/>
        <v>21.221577102571867</v>
      </c>
      <c r="U2606" s="87" t="s">
        <v>450</v>
      </c>
      <c r="V2606" s="91">
        <f t="shared" si="286"/>
        <v>212.21577102571868</v>
      </c>
    </row>
    <row r="2607" spans="1:22" ht="16">
      <c r="A2607" s="35">
        <v>2019</v>
      </c>
      <c r="B2607" s="51">
        <v>43538</v>
      </c>
      <c r="C2607" s="38" t="s">
        <v>372</v>
      </c>
      <c r="D2607" s="38" t="s">
        <v>367</v>
      </c>
      <c r="E2607" s="38">
        <v>2</v>
      </c>
      <c r="F2607" s="37">
        <v>0.53263888888888899</v>
      </c>
      <c r="G2607" s="38">
        <v>28</v>
      </c>
      <c r="H2607" s="12" t="s">
        <v>256</v>
      </c>
      <c r="I2607" s="38" t="str">
        <f>VLOOKUP(H2607,'Species List'!A$2:J$202,2,0)</f>
        <v>Graysby</v>
      </c>
      <c r="J2607" s="38" t="str">
        <f>VLOOKUP(H2607,'Species List'!A$2:J$202,3,0)</f>
        <v>Cephalopholis cruentata</v>
      </c>
      <c r="K2607" s="38" t="str">
        <f>VLOOKUP(H2607,'Species List'!A$2:J$202,4,0)</f>
        <v>Serranidae</v>
      </c>
      <c r="L2607" s="38" t="str">
        <f>VLOOKUP(H2607,'Species List'!A$2:J$202,5,0)</f>
        <v>Carnivore</v>
      </c>
      <c r="M2607" s="59">
        <v>13</v>
      </c>
      <c r="N2607" s="59">
        <v>1</v>
      </c>
      <c r="O2607" s="59"/>
      <c r="P2607" s="44">
        <f>VLOOKUP(H2607,'Species List'!A$2:J$202,6,0)</f>
        <v>1.1220000000000001E-2</v>
      </c>
      <c r="Q2607" s="44">
        <f>VLOOKUP(H2607,'Species List'!A$2:J$202,7,0)</f>
        <v>3.07</v>
      </c>
      <c r="R2607" s="44" t="str">
        <f>VLOOKUP(H2607,'Species List'!A$2:J$202,8,0)</f>
        <v>NA</v>
      </c>
      <c r="S2607" s="44" t="str">
        <f>VLOOKUP(H2607,'Species List'!A$2:J$202,9,0)</f>
        <v>NA</v>
      </c>
      <c r="T2607" s="44">
        <f t="shared" si="283"/>
        <v>29.498433154231666</v>
      </c>
      <c r="U2607" s="87" t="s">
        <v>450</v>
      </c>
      <c r="V2607" s="91">
        <f t="shared" si="286"/>
        <v>29.498433154231666</v>
      </c>
    </row>
    <row r="2608" spans="1:22" ht="16">
      <c r="A2608" s="35">
        <v>2019</v>
      </c>
      <c r="B2608" s="51">
        <v>43538</v>
      </c>
      <c r="C2608" s="38" t="s">
        <v>372</v>
      </c>
      <c r="D2608" s="38" t="s">
        <v>367</v>
      </c>
      <c r="E2608" s="38">
        <v>2</v>
      </c>
      <c r="F2608" s="37">
        <v>0.53263888888888899</v>
      </c>
      <c r="G2608" s="38">
        <v>28</v>
      </c>
      <c r="H2608" s="12" t="s">
        <v>277</v>
      </c>
      <c r="I2608" s="38" t="str">
        <f>VLOOKUP(H2608,'Species List'!A$2:J$202,2,0)</f>
        <v>Queen Parrotfish</v>
      </c>
      <c r="J2608" s="38" t="str">
        <f>VLOOKUP(H2608,'Species List'!A$2:J$202,3,0)</f>
        <v>Scarus vetula</v>
      </c>
      <c r="K2608" s="38" t="str">
        <f>VLOOKUP(H2608,'Species List'!A$2:J$202,4,0)</f>
        <v>Scaridae</v>
      </c>
      <c r="L2608" s="38" t="str">
        <f>VLOOKUP(H2608,'Species List'!A$2:J$202,5,0)</f>
        <v>Herbivore</v>
      </c>
      <c r="M2608" s="59">
        <v>34</v>
      </c>
      <c r="N2608" s="59">
        <v>1</v>
      </c>
      <c r="O2608" s="59" t="s">
        <v>369</v>
      </c>
      <c r="P2608" s="44">
        <f>VLOOKUP(H2608,'Species List'!A$2:J$202,6,0)</f>
        <v>1.38E-2</v>
      </c>
      <c r="Q2608" s="44">
        <f>VLOOKUP(H2608,'Species List'!A$2:J$202,7,0)</f>
        <v>3.03</v>
      </c>
      <c r="R2608" s="44">
        <f>VLOOKUP(H2608,'Species List'!A$2:J$202,8,0)</f>
        <v>-5.0162000000000004</v>
      </c>
      <c r="S2608" s="44">
        <f>VLOOKUP(H2608,'Species List'!A$2:J$202,9,0)</f>
        <v>3.1109</v>
      </c>
      <c r="T2608" s="44">
        <f t="shared" si="283"/>
        <v>602.92071435551179</v>
      </c>
      <c r="U2608" s="88">
        <f t="shared" ref="U2608:U2619" si="287">10^(R2608+(S2608*LOG(M2608*10)))</f>
        <v>722.73279691201913</v>
      </c>
      <c r="V2608" s="91">
        <f t="shared" ref="V2608:V2619" si="288">N2608*U2608</f>
        <v>722.73279691201913</v>
      </c>
    </row>
    <row r="2609" spans="1:22" ht="16">
      <c r="A2609" s="35">
        <v>2019</v>
      </c>
      <c r="B2609" s="51">
        <v>43538</v>
      </c>
      <c r="C2609" s="38" t="s">
        <v>372</v>
      </c>
      <c r="D2609" s="38" t="s">
        <v>367</v>
      </c>
      <c r="E2609" s="38">
        <v>2</v>
      </c>
      <c r="F2609" s="37">
        <v>0.53263888888888899</v>
      </c>
      <c r="G2609" s="38">
        <v>28</v>
      </c>
      <c r="H2609" s="12" t="s">
        <v>277</v>
      </c>
      <c r="I2609" s="38" t="str">
        <f>VLOOKUP(H2609,'Species List'!A$2:J$202,2,0)</f>
        <v>Queen Parrotfish</v>
      </c>
      <c r="J2609" s="38" t="str">
        <f>VLOOKUP(H2609,'Species List'!A$2:J$202,3,0)</f>
        <v>Scarus vetula</v>
      </c>
      <c r="K2609" s="38" t="str">
        <f>VLOOKUP(H2609,'Species List'!A$2:J$202,4,0)</f>
        <v>Scaridae</v>
      </c>
      <c r="L2609" s="38" t="str">
        <f>VLOOKUP(H2609,'Species List'!A$2:J$202,5,0)</f>
        <v>Herbivore</v>
      </c>
      <c r="M2609" s="59">
        <v>29</v>
      </c>
      <c r="N2609" s="59">
        <v>1</v>
      </c>
      <c r="O2609" s="59" t="s">
        <v>369</v>
      </c>
      <c r="P2609" s="44">
        <f>VLOOKUP(H2609,'Species List'!A$2:J$202,6,0)</f>
        <v>1.38E-2</v>
      </c>
      <c r="Q2609" s="44">
        <f>VLOOKUP(H2609,'Species List'!A$2:J$202,7,0)</f>
        <v>3.03</v>
      </c>
      <c r="R2609" s="44">
        <f>VLOOKUP(H2609,'Species List'!A$2:J$202,8,0)</f>
        <v>-5.0162000000000004</v>
      </c>
      <c r="S2609" s="44">
        <f>VLOOKUP(H2609,'Species List'!A$2:J$202,9,0)</f>
        <v>3.1109</v>
      </c>
      <c r="T2609" s="44">
        <f t="shared" si="283"/>
        <v>372.34456592033081</v>
      </c>
      <c r="U2609" s="88">
        <f t="shared" si="287"/>
        <v>440.62986728379997</v>
      </c>
      <c r="V2609" s="91">
        <f t="shared" si="288"/>
        <v>440.62986728379997</v>
      </c>
    </row>
    <row r="2610" spans="1:22" ht="16">
      <c r="A2610" s="35">
        <v>2019</v>
      </c>
      <c r="B2610" s="51">
        <v>43538</v>
      </c>
      <c r="C2610" s="38" t="s">
        <v>372</v>
      </c>
      <c r="D2610" s="38" t="s">
        <v>367</v>
      </c>
      <c r="E2610" s="38">
        <v>2</v>
      </c>
      <c r="F2610" s="37">
        <v>0.53263888888888899</v>
      </c>
      <c r="G2610" s="38">
        <v>28</v>
      </c>
      <c r="H2610" s="12" t="s">
        <v>280</v>
      </c>
      <c r="I2610" s="38" t="str">
        <f>VLOOKUP(H2610,'Species List'!A$2:J$202,2,0)</f>
        <v>Redband Parrotfish</v>
      </c>
      <c r="J2610" s="38" t="str">
        <f>VLOOKUP(H2610,'Species List'!A$2:J$202,3,0)</f>
        <v>Sparisoma aurofrenatum</v>
      </c>
      <c r="K2610" s="38" t="str">
        <f>VLOOKUP(H2610,'Species List'!A$2:J$202,4,0)</f>
        <v>Scaridae</v>
      </c>
      <c r="L2610" s="38" t="str">
        <f>VLOOKUP(H2610,'Species List'!A$2:J$202,5,0)</f>
        <v>Herbivore</v>
      </c>
      <c r="M2610" s="59">
        <v>20</v>
      </c>
      <c r="N2610" s="59">
        <v>1</v>
      </c>
      <c r="O2610" s="59" t="s">
        <v>369</v>
      </c>
      <c r="P2610" s="44">
        <f>VLOOKUP(H2610,'Species List'!A$2:J$202,6,0)</f>
        <v>1.072E-2</v>
      </c>
      <c r="Q2610" s="44">
        <f>VLOOKUP(H2610,'Species List'!A$2:J$202,7,0)</f>
        <v>3.12</v>
      </c>
      <c r="R2610" s="44">
        <f>VLOOKUP(H2610,'Species List'!A$2:J$202,8,0)</f>
        <v>-4.0781000000000001</v>
      </c>
      <c r="S2610" s="44">
        <f>VLOOKUP(H2610,'Species List'!A$2:J$202,9,0)</f>
        <v>2.7437999999999998</v>
      </c>
      <c r="T2610" s="44">
        <f t="shared" si="283"/>
        <v>122.85939484389488</v>
      </c>
      <c r="U2610" s="88">
        <f t="shared" si="287"/>
        <v>171.97531044669645</v>
      </c>
      <c r="V2610" s="91">
        <f t="shared" si="288"/>
        <v>171.97531044669645</v>
      </c>
    </row>
    <row r="2611" spans="1:22" ht="16">
      <c r="A2611" s="35">
        <v>2019</v>
      </c>
      <c r="B2611" s="51">
        <v>43538</v>
      </c>
      <c r="C2611" s="38" t="s">
        <v>372</v>
      </c>
      <c r="D2611" s="38" t="s">
        <v>367</v>
      </c>
      <c r="E2611" s="38">
        <v>2</v>
      </c>
      <c r="F2611" s="37">
        <v>0.53263888888888899</v>
      </c>
      <c r="G2611" s="38">
        <v>28</v>
      </c>
      <c r="H2611" s="12" t="s">
        <v>303</v>
      </c>
      <c r="I2611" s="38" t="str">
        <f>VLOOKUP(H2611,'Species List'!A$2:J$202,2,0)</f>
        <v>Striped Parrotfish</v>
      </c>
      <c r="J2611" s="38" t="str">
        <f>VLOOKUP(H2611,'Species List'!A$2:J$202,3,0)</f>
        <v>Scarus iserti</v>
      </c>
      <c r="K2611" s="38" t="str">
        <f>VLOOKUP(H2611,'Species List'!A$2:J$202,4,0)</f>
        <v>Scaridae</v>
      </c>
      <c r="L2611" s="38" t="str">
        <f>VLOOKUP(H2611,'Species List'!A$2:J$202,5,0)</f>
        <v>Herbivore</v>
      </c>
      <c r="M2611" s="59">
        <v>23</v>
      </c>
      <c r="N2611" s="59">
        <v>1</v>
      </c>
      <c r="O2611" s="59" t="s">
        <v>369</v>
      </c>
      <c r="P2611" s="44">
        <f>VLOOKUP(H2611,'Species List'!A$2:J$202,6,0)</f>
        <v>1.0959999999999999E-2</v>
      </c>
      <c r="Q2611" s="44">
        <f>VLOOKUP(H2611,'Species List'!A$2:J$202,7,0)</f>
        <v>3.01</v>
      </c>
      <c r="R2611" s="44">
        <f>VLOOKUP(H2611,'Species List'!A$2:J$202,8,0)</f>
        <v>-4.8887</v>
      </c>
      <c r="S2611" s="44">
        <f>VLOOKUP(H2611,'Species List'!A$2:J$202,9,0)</f>
        <v>3.0548000000000002</v>
      </c>
      <c r="T2611" s="44">
        <f t="shared" si="283"/>
        <v>137.59775259552106</v>
      </c>
      <c r="U2611" s="88">
        <f t="shared" si="287"/>
        <v>211.79036238974825</v>
      </c>
      <c r="V2611" s="91">
        <f t="shared" si="288"/>
        <v>211.79036238974825</v>
      </c>
    </row>
    <row r="2612" spans="1:22" ht="16">
      <c r="A2612" s="35">
        <v>2019</v>
      </c>
      <c r="B2612" s="51">
        <v>43538</v>
      </c>
      <c r="C2612" s="38" t="s">
        <v>372</v>
      </c>
      <c r="D2612" s="38" t="s">
        <v>367</v>
      </c>
      <c r="E2612" s="38">
        <v>2</v>
      </c>
      <c r="F2612" s="37">
        <v>0.53263888888888899</v>
      </c>
      <c r="G2612" s="38">
        <v>28</v>
      </c>
      <c r="H2612" s="12" t="s">
        <v>302</v>
      </c>
      <c r="I2612" s="38" t="str">
        <f>VLOOKUP(H2612,'Species List'!A$2:J$202,2,0)</f>
        <v>Stoplight Parrotfish</v>
      </c>
      <c r="J2612" s="38" t="str">
        <f>VLOOKUP(H2612,'Species List'!A$2:J$202,3,0)</f>
        <v>Sparisoma viride</v>
      </c>
      <c r="K2612" s="38" t="str">
        <f>VLOOKUP(H2612,'Species List'!A$2:J$202,4,0)</f>
        <v>Scaridae</v>
      </c>
      <c r="L2612" s="38" t="str">
        <f>VLOOKUP(H2612,'Species List'!A$2:J$202,5,0)</f>
        <v>Herbivore</v>
      </c>
      <c r="M2612" s="59">
        <v>24</v>
      </c>
      <c r="N2612" s="59">
        <v>1</v>
      </c>
      <c r="O2612" s="59" t="s">
        <v>369</v>
      </c>
      <c r="P2612" s="44">
        <f>VLOOKUP(H2612,'Species List'!A$2:J$202,6,0)</f>
        <v>1.38E-2</v>
      </c>
      <c r="Q2612" s="44">
        <f>VLOOKUP(H2612,'Species List'!A$2:J$202,7,0)</f>
        <v>3.04</v>
      </c>
      <c r="R2612" s="44">
        <f>VLOOKUP(H2612,'Species List'!A$2:J$202,8,0)</f>
        <v>-4.4317000000000002</v>
      </c>
      <c r="S2612" s="44">
        <f>VLOOKUP(H2612,'Species List'!A$2:J$202,9,0)</f>
        <v>2.9051</v>
      </c>
      <c r="T2612" s="44">
        <f t="shared" si="283"/>
        <v>216.63132757933843</v>
      </c>
      <c r="U2612" s="88">
        <f t="shared" si="287"/>
        <v>304.12468932899543</v>
      </c>
      <c r="V2612" s="91">
        <f t="shared" si="288"/>
        <v>304.12468932899543</v>
      </c>
    </row>
    <row r="2613" spans="1:22" ht="16">
      <c r="A2613" s="35">
        <v>2019</v>
      </c>
      <c r="B2613" s="51">
        <v>43538</v>
      </c>
      <c r="C2613" s="38" t="s">
        <v>372</v>
      </c>
      <c r="D2613" s="38" t="s">
        <v>367</v>
      </c>
      <c r="E2613" s="38">
        <v>2</v>
      </c>
      <c r="F2613" s="37">
        <v>0.53263888888888899</v>
      </c>
      <c r="G2613" s="38">
        <v>28</v>
      </c>
      <c r="H2613" s="12" t="s">
        <v>249</v>
      </c>
      <c r="I2613" s="38" t="str">
        <f>VLOOKUP(H2613,'Species List'!A$2:J$202,2,0)</f>
        <v>Doctorfish</v>
      </c>
      <c r="J2613" s="38" t="str">
        <f>VLOOKUP(H2613,'Species List'!A$2:J$202,3,0)</f>
        <v>Acanthurus chirurgus</v>
      </c>
      <c r="K2613" s="38" t="str">
        <f>VLOOKUP(H2613,'Species List'!A$2:J$202,4,0)</f>
        <v>Acanthuridae</v>
      </c>
      <c r="L2613" s="38" t="str">
        <f>VLOOKUP(H2613,'Species List'!A$2:J$202,5,0)</f>
        <v>Herbivore</v>
      </c>
      <c r="M2613" s="59">
        <v>15</v>
      </c>
      <c r="N2613" s="59">
        <v>2</v>
      </c>
      <c r="O2613" s="59"/>
      <c r="P2613" s="44">
        <f>VLOOKUP(H2613,'Species List'!A$2:J$202,6,0)</f>
        <v>2.0889999999999999E-2</v>
      </c>
      <c r="Q2613" s="44">
        <f>VLOOKUP(H2613,'Species List'!A$2:J$202,7,0)</f>
        <v>2.96</v>
      </c>
      <c r="R2613" s="44">
        <f>VLOOKUP(H2613,'Species List'!A$2:J$202,8,0)</f>
        <v>-2.4262000000000001</v>
      </c>
      <c r="S2613" s="44">
        <f>VLOOKUP(H2613,'Species List'!A$2:J$202,9,0)</f>
        <v>2.0768</v>
      </c>
      <c r="T2613" s="44">
        <f t="shared" si="283"/>
        <v>63.265736295491713</v>
      </c>
      <c r="U2613" s="88">
        <f t="shared" si="287"/>
        <v>123.90999139179274</v>
      </c>
      <c r="V2613" s="91">
        <f t="shared" si="288"/>
        <v>247.81998278358549</v>
      </c>
    </row>
    <row r="2614" spans="1:22" ht="16">
      <c r="A2614" s="35">
        <v>2019</v>
      </c>
      <c r="B2614" s="51">
        <v>43538</v>
      </c>
      <c r="C2614" s="38" t="s">
        <v>372</v>
      </c>
      <c r="D2614" s="38" t="s">
        <v>367</v>
      </c>
      <c r="E2614" s="38">
        <v>2</v>
      </c>
      <c r="F2614" s="37">
        <v>0.53263888888888899</v>
      </c>
      <c r="G2614" s="38">
        <v>28</v>
      </c>
      <c r="H2614" s="12" t="s">
        <v>374</v>
      </c>
      <c r="I2614" s="38" t="str">
        <f>VLOOKUP(H2614,'Species List'!A$2:J$202,2,0)</f>
        <v>Striped Parrotfish</v>
      </c>
      <c r="J2614" s="38" t="str">
        <f>VLOOKUP(H2614,'Species List'!A$2:J$202,3,0)</f>
        <v>Scarus iserti</v>
      </c>
      <c r="K2614" s="38" t="str">
        <f>VLOOKUP(H2614,'Species List'!A$2:J$202,4,0)</f>
        <v>Scaridae</v>
      </c>
      <c r="L2614" s="38" t="str">
        <f>VLOOKUP(H2614,'Species List'!A$2:J$202,5,0)</f>
        <v>Herbivore</v>
      </c>
      <c r="M2614" s="59">
        <v>12</v>
      </c>
      <c r="N2614" s="59">
        <v>2</v>
      </c>
      <c r="O2614" s="59" t="s">
        <v>368</v>
      </c>
      <c r="P2614" s="44">
        <f>VLOOKUP(H2614,'Species List'!A$2:J$202,6,0)</f>
        <v>1.0959999999999999E-2</v>
      </c>
      <c r="Q2614" s="44">
        <f>VLOOKUP(H2614,'Species List'!A$2:J$202,7,0)</f>
        <v>3.01</v>
      </c>
      <c r="R2614" s="44">
        <f>VLOOKUP(H2614,'Species List'!A$2:J$202,8,0)</f>
        <v>-4.8887</v>
      </c>
      <c r="S2614" s="44">
        <f>VLOOKUP(H2614,'Species List'!A$2:J$202,9,0)</f>
        <v>3.0548000000000002</v>
      </c>
      <c r="T2614" s="44">
        <f t="shared" si="283"/>
        <v>19.415389375922789</v>
      </c>
      <c r="U2614" s="88">
        <f t="shared" si="287"/>
        <v>29.025711241570576</v>
      </c>
      <c r="V2614" s="91">
        <f t="shared" si="288"/>
        <v>58.051422483141152</v>
      </c>
    </row>
    <row r="2615" spans="1:22" ht="16">
      <c r="A2615" s="35">
        <v>2019</v>
      </c>
      <c r="B2615" s="51">
        <v>43538</v>
      </c>
      <c r="C2615" s="38" t="s">
        <v>372</v>
      </c>
      <c r="D2615" s="38" t="s">
        <v>367</v>
      </c>
      <c r="E2615" s="38">
        <v>2</v>
      </c>
      <c r="F2615" s="37">
        <v>0.53263888888888899</v>
      </c>
      <c r="G2615" s="38">
        <v>28</v>
      </c>
      <c r="H2615" s="12" t="s">
        <v>274</v>
      </c>
      <c r="I2615" s="38" t="str">
        <f>VLOOKUP(H2615,'Species List'!A$2:J$202,2,0)</f>
        <v>Princess Parrotfish</v>
      </c>
      <c r="J2615" s="38" t="str">
        <f>VLOOKUP(H2615,'Species List'!A$2:J$202,3,0)</f>
        <v>Scarus taeniopterus</v>
      </c>
      <c r="K2615" s="38" t="str">
        <f>VLOOKUP(H2615,'Species List'!A$2:J$202,4,0)</f>
        <v>Scaridae</v>
      </c>
      <c r="L2615" s="38" t="str">
        <f>VLOOKUP(H2615,'Species List'!A$2:J$202,5,0)</f>
        <v>Herbivore</v>
      </c>
      <c r="M2615" s="59">
        <v>14</v>
      </c>
      <c r="N2615" s="59">
        <v>1</v>
      </c>
      <c r="O2615" s="59" t="s">
        <v>368</v>
      </c>
      <c r="P2615" s="44">
        <f>VLOOKUP(H2615,'Species List'!A$2:J$202,6,0)</f>
        <v>3.3500000000000002E-2</v>
      </c>
      <c r="Q2615" s="44">
        <f>VLOOKUP(H2615,'Species List'!A$2:J$202,7,0)</f>
        <v>2.7086000000000001</v>
      </c>
      <c r="R2615" s="44">
        <f>VLOOKUP(H2615,'Species List'!A$2:J$202,8,0)</f>
        <v>-3.2256999999999998</v>
      </c>
      <c r="S2615" s="44">
        <f>VLOOKUP(H2615,'Species List'!A$2:J$202,9,0)</f>
        <v>2.3852000000000002</v>
      </c>
      <c r="T2615" s="44">
        <f t="shared" si="283"/>
        <v>42.603688875365265</v>
      </c>
      <c r="U2615" s="88">
        <f t="shared" si="287"/>
        <v>78.206813423753971</v>
      </c>
      <c r="V2615" s="91">
        <f t="shared" si="288"/>
        <v>78.206813423753971</v>
      </c>
    </row>
    <row r="2616" spans="1:22" ht="16">
      <c r="A2616" s="35">
        <v>2019</v>
      </c>
      <c r="B2616" s="51">
        <v>43538</v>
      </c>
      <c r="C2616" s="38" t="s">
        <v>372</v>
      </c>
      <c r="D2616" s="38" t="s">
        <v>367</v>
      </c>
      <c r="E2616" s="38">
        <v>2</v>
      </c>
      <c r="F2616" s="37">
        <v>0.53263888888888899</v>
      </c>
      <c r="G2616" s="38">
        <v>28</v>
      </c>
      <c r="H2616" s="12" t="s">
        <v>274</v>
      </c>
      <c r="I2616" s="38" t="str">
        <f>VLOOKUP(H2616,'Species List'!A$2:J$202,2,0)</f>
        <v>Princess Parrotfish</v>
      </c>
      <c r="J2616" s="38" t="str">
        <f>VLOOKUP(H2616,'Species List'!A$2:J$202,3,0)</f>
        <v>Scarus taeniopterus</v>
      </c>
      <c r="K2616" s="38" t="str">
        <f>VLOOKUP(H2616,'Species List'!A$2:J$202,4,0)</f>
        <v>Scaridae</v>
      </c>
      <c r="L2616" s="38" t="str">
        <f>VLOOKUP(H2616,'Species List'!A$2:J$202,5,0)</f>
        <v>Herbivore</v>
      </c>
      <c r="M2616" s="59">
        <v>18</v>
      </c>
      <c r="N2616" s="59">
        <v>1</v>
      </c>
      <c r="O2616" s="59" t="s">
        <v>368</v>
      </c>
      <c r="P2616" s="44">
        <f>VLOOKUP(H2616,'Species List'!A$2:J$202,6,0)</f>
        <v>3.3500000000000002E-2</v>
      </c>
      <c r="Q2616" s="44">
        <f>VLOOKUP(H2616,'Species List'!A$2:J$202,7,0)</f>
        <v>2.7086000000000001</v>
      </c>
      <c r="R2616" s="44">
        <f>VLOOKUP(H2616,'Species List'!A$2:J$202,8,0)</f>
        <v>-3.2256999999999998</v>
      </c>
      <c r="S2616" s="44">
        <f>VLOOKUP(H2616,'Species List'!A$2:J$202,9,0)</f>
        <v>2.3852000000000002</v>
      </c>
      <c r="T2616" s="44">
        <f t="shared" si="283"/>
        <v>84.154222975924739</v>
      </c>
      <c r="U2616" s="88">
        <f t="shared" si="287"/>
        <v>142.42163893869329</v>
      </c>
      <c r="V2616" s="91">
        <f t="shared" si="288"/>
        <v>142.42163893869329</v>
      </c>
    </row>
    <row r="2617" spans="1:22" ht="16">
      <c r="A2617" s="35">
        <v>2019</v>
      </c>
      <c r="B2617" s="51">
        <v>43538</v>
      </c>
      <c r="C2617" s="38" t="s">
        <v>372</v>
      </c>
      <c r="D2617" s="38" t="s">
        <v>367</v>
      </c>
      <c r="E2617" s="38">
        <v>2</v>
      </c>
      <c r="F2617" s="37">
        <v>0.53263888888888899</v>
      </c>
      <c r="G2617" s="38">
        <v>28</v>
      </c>
      <c r="H2617" s="12" t="s">
        <v>274</v>
      </c>
      <c r="I2617" s="38" t="str">
        <f>VLOOKUP(H2617,'Species List'!A$2:J$202,2,0)</f>
        <v>Princess Parrotfish</v>
      </c>
      <c r="J2617" s="38" t="str">
        <f>VLOOKUP(H2617,'Species List'!A$2:J$202,3,0)</f>
        <v>Scarus taeniopterus</v>
      </c>
      <c r="K2617" s="38" t="str">
        <f>VLOOKUP(H2617,'Species List'!A$2:J$202,4,0)</f>
        <v>Scaridae</v>
      </c>
      <c r="L2617" s="38" t="str">
        <f>VLOOKUP(H2617,'Species List'!A$2:J$202,5,0)</f>
        <v>Herbivore</v>
      </c>
      <c r="M2617" s="59">
        <v>3</v>
      </c>
      <c r="N2617" s="59">
        <v>2</v>
      </c>
      <c r="O2617" s="59" t="s">
        <v>375</v>
      </c>
      <c r="P2617" s="44">
        <f>VLOOKUP(H2617,'Species List'!A$2:J$202,6,0)</f>
        <v>3.3500000000000002E-2</v>
      </c>
      <c r="Q2617" s="44">
        <f>VLOOKUP(H2617,'Species List'!A$2:J$202,7,0)</f>
        <v>2.7086000000000001</v>
      </c>
      <c r="R2617" s="44">
        <f>VLOOKUP(H2617,'Species List'!A$2:J$202,8,0)</f>
        <v>-3.2256999999999998</v>
      </c>
      <c r="S2617" s="44">
        <f>VLOOKUP(H2617,'Species List'!A$2:J$202,9,0)</f>
        <v>2.3852000000000002</v>
      </c>
      <c r="T2617" s="44">
        <f t="shared" si="283"/>
        <v>0.65671273400963648</v>
      </c>
      <c r="U2617" s="88">
        <f t="shared" si="287"/>
        <v>1.9839449475553055</v>
      </c>
      <c r="V2617" s="91">
        <f t="shared" si="288"/>
        <v>3.967889895110611</v>
      </c>
    </row>
    <row r="2618" spans="1:22" ht="16">
      <c r="A2618" s="35">
        <v>2019</v>
      </c>
      <c r="B2618" s="51">
        <v>43538</v>
      </c>
      <c r="C2618" s="38" t="s">
        <v>372</v>
      </c>
      <c r="D2618" s="38" t="s">
        <v>367</v>
      </c>
      <c r="E2618" s="38">
        <v>2</v>
      </c>
      <c r="F2618" s="37">
        <v>0.53263888888888899</v>
      </c>
      <c r="G2618" s="38">
        <v>28</v>
      </c>
      <c r="H2618" s="12" t="s">
        <v>303</v>
      </c>
      <c r="I2618" s="38" t="str">
        <f>VLOOKUP(H2618,'Species List'!A$2:J$202,2,0)</f>
        <v>Striped Parrotfish</v>
      </c>
      <c r="J2618" s="38" t="str">
        <f>VLOOKUP(H2618,'Species List'!A$2:J$202,3,0)</f>
        <v>Scarus iserti</v>
      </c>
      <c r="K2618" s="38" t="str">
        <f>VLOOKUP(H2618,'Species List'!A$2:J$202,4,0)</f>
        <v>Scaridae</v>
      </c>
      <c r="L2618" s="38" t="str">
        <f>VLOOKUP(H2618,'Species List'!A$2:J$202,5,0)</f>
        <v>Herbivore</v>
      </c>
      <c r="M2618" s="59">
        <v>4</v>
      </c>
      <c r="N2618" s="59">
        <v>1</v>
      </c>
      <c r="O2618" s="59" t="s">
        <v>375</v>
      </c>
      <c r="P2618" s="44">
        <f>VLOOKUP(H2618,'Species List'!A$2:J$202,6,0)</f>
        <v>1.0959999999999999E-2</v>
      </c>
      <c r="Q2618" s="44">
        <f>VLOOKUP(H2618,'Species List'!A$2:J$202,7,0)</f>
        <v>3.01</v>
      </c>
      <c r="R2618" s="44">
        <f>VLOOKUP(H2618,'Species List'!A$2:J$202,8,0)</f>
        <v>-4.8887</v>
      </c>
      <c r="S2618" s="44">
        <f>VLOOKUP(H2618,'Species List'!A$2:J$202,9,0)</f>
        <v>3.0548000000000002</v>
      </c>
      <c r="T2618" s="44">
        <f t="shared" si="283"/>
        <v>0.71123173750391744</v>
      </c>
      <c r="U2618" s="88">
        <f t="shared" si="287"/>
        <v>1.0122152160204034</v>
      </c>
      <c r="V2618" s="91">
        <f t="shared" si="288"/>
        <v>1.0122152160204034</v>
      </c>
    </row>
    <row r="2619" spans="1:22" ht="16">
      <c r="A2619" s="35">
        <v>2019</v>
      </c>
      <c r="B2619" s="51">
        <v>43538</v>
      </c>
      <c r="C2619" s="38" t="s">
        <v>372</v>
      </c>
      <c r="D2619" s="38" t="s">
        <v>367</v>
      </c>
      <c r="E2619" s="38">
        <v>2</v>
      </c>
      <c r="F2619" s="37">
        <v>0.53263888888888899</v>
      </c>
      <c r="G2619" s="38">
        <v>28</v>
      </c>
      <c r="H2619" s="12" t="s">
        <v>302</v>
      </c>
      <c r="I2619" s="38" t="str">
        <f>VLOOKUP(H2619,'Species List'!A$2:J$202,2,0)</f>
        <v>Stoplight Parrotfish</v>
      </c>
      <c r="J2619" s="38" t="str">
        <f>VLOOKUP(H2619,'Species List'!A$2:J$202,3,0)</f>
        <v>Sparisoma viride</v>
      </c>
      <c r="K2619" s="38" t="str">
        <f>VLOOKUP(H2619,'Species List'!A$2:J$202,4,0)</f>
        <v>Scaridae</v>
      </c>
      <c r="L2619" s="38" t="str">
        <f>VLOOKUP(H2619,'Species List'!A$2:J$202,5,0)</f>
        <v>Herbivore</v>
      </c>
      <c r="M2619" s="59">
        <v>4</v>
      </c>
      <c r="N2619" s="59">
        <v>1</v>
      </c>
      <c r="O2619" s="59" t="s">
        <v>375</v>
      </c>
      <c r="P2619" s="44">
        <f>VLOOKUP(H2619,'Species List'!A$2:J$202,6,0)</f>
        <v>1.38E-2</v>
      </c>
      <c r="Q2619" s="44">
        <f>VLOOKUP(H2619,'Species List'!A$2:J$202,7,0)</f>
        <v>3.04</v>
      </c>
      <c r="R2619" s="44">
        <f>VLOOKUP(H2619,'Species List'!A$2:J$202,8,0)</f>
        <v>-4.4317000000000002</v>
      </c>
      <c r="S2619" s="44">
        <f>VLOOKUP(H2619,'Species List'!A$2:J$202,9,0)</f>
        <v>2.9051</v>
      </c>
      <c r="T2619" s="44">
        <f t="shared" si="283"/>
        <v>0.933558333423811</v>
      </c>
      <c r="U2619" s="88">
        <f t="shared" si="287"/>
        <v>1.6689544383321804</v>
      </c>
      <c r="V2619" s="91">
        <f t="shared" si="288"/>
        <v>1.6689544383321804</v>
      </c>
    </row>
    <row r="2620" spans="1:22" ht="16">
      <c r="A2620" s="35">
        <v>2019</v>
      </c>
      <c r="B2620" s="51">
        <v>43538</v>
      </c>
      <c r="C2620" s="38" t="s">
        <v>372</v>
      </c>
      <c r="D2620" s="38" t="s">
        <v>367</v>
      </c>
      <c r="E2620" s="38">
        <v>2</v>
      </c>
      <c r="F2620" s="37">
        <v>0.53263888888888899</v>
      </c>
      <c r="G2620" s="38">
        <v>28</v>
      </c>
      <c r="H2620" s="12" t="s">
        <v>276</v>
      </c>
      <c r="I2620" s="38" t="str">
        <f>VLOOKUP(H2620,'Species List'!A$2:J$202,2,0)</f>
        <v>Queen Angelfish</v>
      </c>
      <c r="J2620" s="38" t="str">
        <f>VLOOKUP(H2620,'Species List'!A$2:J$202,3,0)</f>
        <v>Holacanthus ciliaris</v>
      </c>
      <c r="K2620" s="38" t="str">
        <f>VLOOKUP(H2620,'Species List'!A$2:J$202,4,0)</f>
        <v>Pomacanthidae</v>
      </c>
      <c r="L2620" s="38" t="str">
        <f>VLOOKUP(H2620,'Species List'!A$2:J$202,5,0)</f>
        <v>Omnivore</v>
      </c>
      <c r="M2620" s="59">
        <v>27</v>
      </c>
      <c r="N2620" s="59">
        <v>1</v>
      </c>
      <c r="O2620" s="59"/>
      <c r="P2620" s="44">
        <f>VLOOKUP(H2620,'Species List'!A$2:J$202,6,0)</f>
        <v>3.09E-2</v>
      </c>
      <c r="Q2620" s="44">
        <f>VLOOKUP(H2620,'Species List'!A$2:J$202,7,0)</f>
        <v>2.89</v>
      </c>
      <c r="R2620" s="44" t="str">
        <f>VLOOKUP(H2620,'Species List'!A$2:J$202,8,0)</f>
        <v>NA</v>
      </c>
      <c r="S2620" s="44" t="str">
        <f>VLOOKUP(H2620,'Species List'!A$2:J$202,9,0)</f>
        <v>NA</v>
      </c>
      <c r="T2620" s="44">
        <f t="shared" si="283"/>
        <v>423.25272009293639</v>
      </c>
      <c r="U2620" s="87" t="s">
        <v>450</v>
      </c>
      <c r="V2620" s="91">
        <f t="shared" ref="V2620:V2639" si="289">N2620*T2620</f>
        <v>423.25272009293639</v>
      </c>
    </row>
    <row r="2621" spans="1:22" ht="16">
      <c r="A2621" s="35">
        <v>2019</v>
      </c>
      <c r="B2621" s="51">
        <v>43538</v>
      </c>
      <c r="C2621" s="38" t="s">
        <v>372</v>
      </c>
      <c r="D2621" s="38" t="s">
        <v>367</v>
      </c>
      <c r="E2621" s="38">
        <v>2</v>
      </c>
      <c r="F2621" s="37">
        <v>0.53263888888888899</v>
      </c>
      <c r="G2621" s="38">
        <v>28</v>
      </c>
      <c r="H2621" s="12" t="s">
        <v>282</v>
      </c>
      <c r="I2621" s="38" t="str">
        <f>VLOOKUP(H2621,'Species List'!A$2:J$202,2,0)</f>
        <v>Rock Beauty</v>
      </c>
      <c r="J2621" s="38" t="str">
        <f>VLOOKUP(H2621,'Species List'!A$2:J$202,3,0)</f>
        <v>Holacanthus tricolour</v>
      </c>
      <c r="K2621" s="38" t="str">
        <f>VLOOKUP(H2621,'Species List'!A$2:J$202,4,0)</f>
        <v>Pomacanthidae</v>
      </c>
      <c r="L2621" s="38" t="str">
        <f>VLOOKUP(H2621,'Species List'!A$2:J$202,5,0)</f>
        <v>Omnivore</v>
      </c>
      <c r="M2621" s="59">
        <v>20</v>
      </c>
      <c r="N2621" s="59">
        <v>1</v>
      </c>
      <c r="O2621" s="59"/>
      <c r="P2621" s="44">
        <f>VLOOKUP(H2621,'Species List'!A$2:J$202,6,0)</f>
        <v>3.388E-2</v>
      </c>
      <c r="Q2621" s="44">
        <f>VLOOKUP(H2621,'Species List'!A$2:J$202,7,0)</f>
        <v>2.91</v>
      </c>
      <c r="R2621" s="44" t="str">
        <f>VLOOKUP(H2621,'Species List'!A$2:J$202,8,0)</f>
        <v>NA</v>
      </c>
      <c r="S2621" s="44" t="str">
        <f>VLOOKUP(H2621,'Species List'!A$2:J$202,9,0)</f>
        <v>NA</v>
      </c>
      <c r="T2621" s="44">
        <f t="shared" si="283"/>
        <v>206.98586519335453</v>
      </c>
      <c r="U2621" s="87" t="s">
        <v>450</v>
      </c>
      <c r="V2621" s="91">
        <f t="shared" si="289"/>
        <v>206.98586519335453</v>
      </c>
    </row>
    <row r="2622" spans="1:22" ht="16">
      <c r="A2622" s="35">
        <v>2019</v>
      </c>
      <c r="B2622" s="51">
        <v>43538</v>
      </c>
      <c r="C2622" s="38" t="s">
        <v>372</v>
      </c>
      <c r="D2622" s="38" t="s">
        <v>367</v>
      </c>
      <c r="E2622" s="38">
        <v>2</v>
      </c>
      <c r="F2622" s="37">
        <v>0.53263888888888899</v>
      </c>
      <c r="G2622" s="38">
        <v>28</v>
      </c>
      <c r="H2622" s="12" t="s">
        <v>239</v>
      </c>
      <c r="I2622" s="38" t="str">
        <f>VLOOKUP(H2622,'Species List'!A$2:J$202,2,0)</f>
        <v>Brown Chromis</v>
      </c>
      <c r="J2622" s="38" t="str">
        <f>VLOOKUP(H2622,'Species List'!A$2:J$202,3,0)</f>
        <v>Chromis multilineata</v>
      </c>
      <c r="K2622" s="38" t="str">
        <f>VLOOKUP(H2622,'Species List'!A$2:J$202,4,0)</f>
        <v>Pomacentridae</v>
      </c>
      <c r="L2622" s="38" t="str">
        <f>VLOOKUP(H2622,'Species List'!A$2:J$202,5,0)</f>
        <v>Planktivore</v>
      </c>
      <c r="M2622" s="59">
        <v>14</v>
      </c>
      <c r="N2622" s="59">
        <v>50</v>
      </c>
      <c r="O2622" s="59"/>
      <c r="P2622" s="44">
        <f>VLOOKUP(H2622,'Species List'!A$2:J$202,6,0)</f>
        <v>1.4789999999999999E-2</v>
      </c>
      <c r="Q2622" s="44">
        <f>VLOOKUP(H2622,'Species List'!A$2:J$202,7,0)</f>
        <v>2.98</v>
      </c>
      <c r="R2622" s="44" t="str">
        <f>VLOOKUP(H2622,'Species List'!A$2:J$202,8,0)</f>
        <v>NA</v>
      </c>
      <c r="S2622" s="44" t="str">
        <f>VLOOKUP(H2622,'Species List'!A$2:J$202,9,0)</f>
        <v>NA</v>
      </c>
      <c r="T2622" s="44">
        <f t="shared" si="283"/>
        <v>38.49725114809862</v>
      </c>
      <c r="U2622" s="87" t="s">
        <v>450</v>
      </c>
      <c r="V2622" s="91">
        <f t="shared" si="289"/>
        <v>1924.8625574049311</v>
      </c>
    </row>
    <row r="2623" spans="1:22" ht="16">
      <c r="A2623" s="35">
        <v>2019</v>
      </c>
      <c r="B2623" s="51">
        <v>43538</v>
      </c>
      <c r="C2623" s="38" t="s">
        <v>372</v>
      </c>
      <c r="D2623" s="38" t="s">
        <v>367</v>
      </c>
      <c r="E2623" s="38">
        <v>2</v>
      </c>
      <c r="F2623" s="37">
        <v>0.53263888888888899</v>
      </c>
      <c r="G2623" s="38">
        <v>28</v>
      </c>
      <c r="H2623" s="12" t="s">
        <v>376</v>
      </c>
      <c r="I2623" s="38" t="str">
        <f>VLOOKUP(H2623,'Species List'!A$2:J$202,2,0)</f>
        <v>Brown Chromis</v>
      </c>
      <c r="J2623" s="38" t="str">
        <f>VLOOKUP(H2623,'Species List'!A$2:J$202,3,0)</f>
        <v>Chromis multilineata</v>
      </c>
      <c r="K2623" s="38" t="str">
        <f>VLOOKUP(H2623,'Species List'!A$2:J$202,4,0)</f>
        <v>Pomacentridae</v>
      </c>
      <c r="L2623" s="38" t="str">
        <f>VLOOKUP(H2623,'Species List'!A$2:J$202,5,0)</f>
        <v>Planktivore</v>
      </c>
      <c r="M2623" s="59">
        <v>12</v>
      </c>
      <c r="N2623" s="59">
        <v>100</v>
      </c>
      <c r="O2623" s="59"/>
      <c r="P2623" s="44">
        <f>VLOOKUP(H2623,'Species List'!A$2:J$202,6,0)</f>
        <v>1.4789999999999999E-2</v>
      </c>
      <c r="Q2623" s="44">
        <f>VLOOKUP(H2623,'Species List'!A$2:J$202,7,0)</f>
        <v>2.98</v>
      </c>
      <c r="R2623" s="44" t="str">
        <f>VLOOKUP(H2623,'Species List'!A$2:J$202,8,0)</f>
        <v>NA</v>
      </c>
      <c r="S2623" s="44" t="str">
        <f>VLOOKUP(H2623,'Species List'!A$2:J$202,9,0)</f>
        <v>NA</v>
      </c>
      <c r="T2623" s="44">
        <f t="shared" si="283"/>
        <v>24.318024250762754</v>
      </c>
      <c r="U2623" s="87" t="s">
        <v>450</v>
      </c>
      <c r="V2623" s="91">
        <f t="shared" si="289"/>
        <v>2431.8024250762755</v>
      </c>
    </row>
    <row r="2624" spans="1:22" ht="16">
      <c r="A2624" s="35">
        <v>2019</v>
      </c>
      <c r="B2624" s="51">
        <v>43538</v>
      </c>
      <c r="C2624" s="38" t="s">
        <v>372</v>
      </c>
      <c r="D2624" s="38" t="s">
        <v>367</v>
      </c>
      <c r="E2624" s="38">
        <v>3</v>
      </c>
      <c r="F2624" s="37">
        <v>0.53888888888888886</v>
      </c>
      <c r="G2624" s="38">
        <v>30</v>
      </c>
      <c r="H2624" s="12" t="s">
        <v>268</v>
      </c>
      <c r="I2624" s="38" t="str">
        <f>VLOOKUP(H2624,'Species List'!A$2:J$202,2,0)</f>
        <v>Mahogany Snapper</v>
      </c>
      <c r="J2624" s="38" t="str">
        <f>VLOOKUP(H2624,'Species List'!A$2:J$202,3,0)</f>
        <v>Lutjanus mahogoni</v>
      </c>
      <c r="K2624" s="38" t="str">
        <f>VLOOKUP(H2624,'Species List'!A$2:J$202,4,0)</f>
        <v>Lutjanidae</v>
      </c>
      <c r="L2624" s="38" t="str">
        <f>VLOOKUP(H2624,'Species List'!A$2:J$202,5,0)</f>
        <v>Carnivore</v>
      </c>
      <c r="M2624" s="59">
        <v>15</v>
      </c>
      <c r="N2624" s="59">
        <v>10</v>
      </c>
      <c r="O2624" s="59"/>
      <c r="P2624" s="44">
        <f>VLOOKUP(H2624,'Species List'!A$2:J$202,6,0)</f>
        <v>1.6979999999999999E-2</v>
      </c>
      <c r="Q2624" s="44">
        <f>VLOOKUP(H2624,'Species List'!A$2:J$202,7,0)</f>
        <v>2.96</v>
      </c>
      <c r="R2624" s="44" t="str">
        <f>VLOOKUP(H2624,'Species List'!A$2:J$202,8,0)</f>
        <v>NA</v>
      </c>
      <c r="S2624" s="44" t="str">
        <f>VLOOKUP(H2624,'Species List'!A$2:J$202,9,0)</f>
        <v>NA</v>
      </c>
      <c r="T2624" s="44">
        <f t="shared" si="283"/>
        <v>51.424231799782156</v>
      </c>
      <c r="U2624" s="87" t="s">
        <v>450</v>
      </c>
      <c r="V2624" s="91">
        <f t="shared" si="289"/>
        <v>514.2423179978216</v>
      </c>
    </row>
    <row r="2625" spans="1:22" ht="16">
      <c r="A2625" s="35">
        <v>2019</v>
      </c>
      <c r="B2625" s="51">
        <v>43538</v>
      </c>
      <c r="C2625" s="38" t="s">
        <v>372</v>
      </c>
      <c r="D2625" s="38" t="s">
        <v>367</v>
      </c>
      <c r="E2625" s="38">
        <v>3</v>
      </c>
      <c r="F2625" s="37">
        <v>0.53888888888888886</v>
      </c>
      <c r="G2625" s="38">
        <v>30</v>
      </c>
      <c r="H2625" s="12" t="s">
        <v>268</v>
      </c>
      <c r="I2625" s="38" t="str">
        <f>VLOOKUP(H2625,'Species List'!A$2:J$202,2,0)</f>
        <v>Mahogany Snapper</v>
      </c>
      <c r="J2625" s="38" t="str">
        <f>VLOOKUP(H2625,'Species List'!A$2:J$202,3,0)</f>
        <v>Lutjanus mahogoni</v>
      </c>
      <c r="K2625" s="38" t="str">
        <f>VLOOKUP(H2625,'Species List'!A$2:J$202,4,0)</f>
        <v>Lutjanidae</v>
      </c>
      <c r="L2625" s="38" t="str">
        <f>VLOOKUP(H2625,'Species List'!A$2:J$202,5,0)</f>
        <v>Carnivore</v>
      </c>
      <c r="M2625" s="59">
        <v>16</v>
      </c>
      <c r="N2625" s="59">
        <v>6</v>
      </c>
      <c r="O2625" s="59"/>
      <c r="P2625" s="44">
        <f>VLOOKUP(H2625,'Species List'!A$2:J$202,6,0)</f>
        <v>1.6979999999999999E-2</v>
      </c>
      <c r="Q2625" s="44">
        <f>VLOOKUP(H2625,'Species List'!A$2:J$202,7,0)</f>
        <v>2.96</v>
      </c>
      <c r="R2625" s="44" t="str">
        <f>VLOOKUP(H2625,'Species List'!A$2:J$202,8,0)</f>
        <v>NA</v>
      </c>
      <c r="S2625" s="44" t="str">
        <f>VLOOKUP(H2625,'Species List'!A$2:J$202,9,0)</f>
        <v>NA</v>
      </c>
      <c r="T2625" s="44">
        <f t="shared" si="283"/>
        <v>62.249065285046171</v>
      </c>
      <c r="U2625" s="87" t="s">
        <v>450</v>
      </c>
      <c r="V2625" s="91">
        <f t="shared" si="289"/>
        <v>373.494391710277</v>
      </c>
    </row>
    <row r="2626" spans="1:22" ht="16">
      <c r="A2626" s="35">
        <v>2019</v>
      </c>
      <c r="B2626" s="51">
        <v>43538</v>
      </c>
      <c r="C2626" s="38" t="s">
        <v>372</v>
      </c>
      <c r="D2626" s="38" t="s">
        <v>367</v>
      </c>
      <c r="E2626" s="38">
        <v>3</v>
      </c>
      <c r="F2626" s="37">
        <v>0.53888888888888897</v>
      </c>
      <c r="G2626" s="38">
        <v>30</v>
      </c>
      <c r="H2626" s="12" t="s">
        <v>295</v>
      </c>
      <c r="I2626" s="38" t="str">
        <f>VLOOKUP(H2626,'Species List'!A$2:J$202,2,0)</f>
        <v>Spanish Hogfish</v>
      </c>
      <c r="J2626" s="38" t="str">
        <f>VLOOKUP(H2626,'Species List'!A$2:J$202,3,0)</f>
        <v>Bodianus rufus</v>
      </c>
      <c r="K2626" s="38" t="str">
        <f>VLOOKUP(H2626,'Species List'!A$2:J$202,4,0)</f>
        <v>Labridae</v>
      </c>
      <c r="L2626" s="38" t="str">
        <f>VLOOKUP(H2626,'Species List'!A$2:J$202,5,0)</f>
        <v>Carnivore</v>
      </c>
      <c r="M2626" s="59">
        <v>19</v>
      </c>
      <c r="N2626" s="59">
        <v>1</v>
      </c>
      <c r="O2626" s="59"/>
      <c r="P2626" s="44">
        <f>VLOOKUP(H2626,'Species List'!A$2:J$202,6,0)</f>
        <v>1.44E-2</v>
      </c>
      <c r="Q2626" s="44">
        <f>VLOOKUP(H2626,'Species List'!A$2:J$202,7,0)</f>
        <v>3.0531999999999999</v>
      </c>
      <c r="R2626" s="44" t="str">
        <f>VLOOKUP(H2626,'Species List'!A$2:J$202,8,0)</f>
        <v>NA</v>
      </c>
      <c r="S2626" s="44" t="str">
        <f>VLOOKUP(H2626,'Species List'!A$2:J$202,9,0)</f>
        <v>NA</v>
      </c>
      <c r="T2626" s="44">
        <f t="shared" ref="T2626:T2689" si="290">P2626*M2626^Q2626</f>
        <v>115.5188845034038</v>
      </c>
      <c r="U2626" s="87" t="s">
        <v>450</v>
      </c>
      <c r="V2626" s="91">
        <f t="shared" si="289"/>
        <v>115.5188845034038</v>
      </c>
    </row>
    <row r="2627" spans="1:22" ht="16">
      <c r="A2627" s="35">
        <v>2019</v>
      </c>
      <c r="B2627" s="51">
        <v>43538</v>
      </c>
      <c r="C2627" s="38" t="s">
        <v>372</v>
      </c>
      <c r="D2627" s="38" t="s">
        <v>367</v>
      </c>
      <c r="E2627" s="38">
        <v>3</v>
      </c>
      <c r="F2627" s="37">
        <v>0.53888888888888897</v>
      </c>
      <c r="G2627" s="38">
        <v>30</v>
      </c>
      <c r="H2627" s="12" t="s">
        <v>286</v>
      </c>
      <c r="I2627" s="38" t="str">
        <f>VLOOKUP(H2627,'Species List'!A$2:J$202,2,0)</f>
        <v>Schoolmaster snapper</v>
      </c>
      <c r="J2627" s="38" t="str">
        <f>VLOOKUP(H2627,'Species List'!A$2:J$202,3,0)</f>
        <v>Lutjanus apodus</v>
      </c>
      <c r="K2627" s="38" t="str">
        <f>VLOOKUP(H2627,'Species List'!A$2:J$202,4,0)</f>
        <v>Lutjanidae</v>
      </c>
      <c r="L2627" s="38" t="str">
        <f>VLOOKUP(H2627,'Species List'!A$2:J$202,5,0)</f>
        <v>Carnivore</v>
      </c>
      <c r="M2627" s="59">
        <v>40</v>
      </c>
      <c r="N2627" s="59">
        <v>1</v>
      </c>
      <c r="O2627" s="59"/>
      <c r="P2627" s="44">
        <f>VLOOKUP(H2627,'Species List'!A$2:J$202,6,0)</f>
        <v>1.413E-2</v>
      </c>
      <c r="Q2627" s="44">
        <f>VLOOKUP(H2627,'Species List'!A$2:J$202,7,0)</f>
        <v>2.98</v>
      </c>
      <c r="R2627" s="44" t="str">
        <f>VLOOKUP(H2627,'Species List'!A$2:J$202,8,0)</f>
        <v>NA</v>
      </c>
      <c r="S2627" s="44" t="str">
        <f>VLOOKUP(H2627,'Species List'!A$2:J$202,9,0)</f>
        <v>NA</v>
      </c>
      <c r="T2627" s="44">
        <f t="shared" si="290"/>
        <v>840.00319128069634</v>
      </c>
      <c r="U2627" s="87" t="s">
        <v>450</v>
      </c>
      <c r="V2627" s="91">
        <f t="shared" si="289"/>
        <v>840.00319128069634</v>
      </c>
    </row>
    <row r="2628" spans="1:22" ht="16">
      <c r="A2628" s="35">
        <v>2019</v>
      </c>
      <c r="B2628" s="51">
        <v>43538</v>
      </c>
      <c r="C2628" s="38" t="s">
        <v>372</v>
      </c>
      <c r="D2628" s="38" t="s">
        <v>367</v>
      </c>
      <c r="E2628" s="38">
        <v>3</v>
      </c>
      <c r="F2628" s="37">
        <v>0.53888888888888897</v>
      </c>
      <c r="G2628" s="38">
        <v>30</v>
      </c>
      <c r="H2628" s="12" t="s">
        <v>232</v>
      </c>
      <c r="I2628" s="38" t="str">
        <f>VLOOKUP(H2628,'Species List'!A$2:J$202,2,0)</f>
        <v>Black Margate</v>
      </c>
      <c r="J2628" s="38" t="str">
        <f>VLOOKUP(H2628,'Species List'!A$2:J$202,3,0)</f>
        <v>Anisotremus surinamensis</v>
      </c>
      <c r="K2628" s="38" t="str">
        <f>VLOOKUP(H2628,'Species List'!A$2:J$202,4,0)</f>
        <v>Haemulidae</v>
      </c>
      <c r="L2628" s="38" t="str">
        <f>VLOOKUP(H2628,'Species List'!A$2:J$202,5,0)</f>
        <v>Carnivore</v>
      </c>
      <c r="M2628" s="59">
        <v>30</v>
      </c>
      <c r="N2628" s="59">
        <v>1</v>
      </c>
      <c r="O2628" s="59"/>
      <c r="P2628" s="44">
        <f>VLOOKUP(H2628,'Species List'!A$2:J$202,6,0)</f>
        <v>1.66E-2</v>
      </c>
      <c r="Q2628" s="44">
        <f>VLOOKUP(H2628,'Species List'!A$2:J$202,7,0)</f>
        <v>3.05</v>
      </c>
      <c r="R2628" s="44" t="str">
        <f>VLOOKUP(H2628,'Species List'!A$2:J$202,8,0)</f>
        <v>NA</v>
      </c>
      <c r="S2628" s="44" t="str">
        <f>VLOOKUP(H2628,'Species List'!A$2:J$202,9,0)</f>
        <v>NA</v>
      </c>
      <c r="T2628" s="44">
        <f t="shared" si="290"/>
        <v>531.28544098188183</v>
      </c>
      <c r="U2628" s="87" t="s">
        <v>450</v>
      </c>
      <c r="V2628" s="91">
        <f t="shared" si="289"/>
        <v>531.28544098188183</v>
      </c>
    </row>
    <row r="2629" spans="1:22" ht="16">
      <c r="A2629" s="35">
        <v>2019</v>
      </c>
      <c r="B2629" s="51">
        <v>43538</v>
      </c>
      <c r="C2629" s="38" t="s">
        <v>372</v>
      </c>
      <c r="D2629" s="38" t="s">
        <v>367</v>
      </c>
      <c r="E2629" s="38">
        <v>3</v>
      </c>
      <c r="F2629" s="37">
        <v>0.53888888888888897</v>
      </c>
      <c r="G2629" s="38">
        <v>30</v>
      </c>
      <c r="H2629" s="12" t="s">
        <v>310</v>
      </c>
      <c r="I2629" s="38" t="str">
        <f>VLOOKUP(H2629,'Species List'!A$2:J$202,2,0)</f>
        <v>Yellowhead Wrasse</v>
      </c>
      <c r="J2629" s="38" t="str">
        <f>VLOOKUP(H2629,'Species List'!A$2:J$202,3,0)</f>
        <v>Halichoeres garnoti</v>
      </c>
      <c r="K2629" s="38" t="str">
        <f>VLOOKUP(H2629,'Species List'!A$2:J$202,4,0)</f>
        <v>Labridae</v>
      </c>
      <c r="L2629" s="38" t="str">
        <f>VLOOKUP(H2629,'Species List'!A$2:J$202,5,0)</f>
        <v>Carnivore</v>
      </c>
      <c r="M2629" s="59">
        <v>10</v>
      </c>
      <c r="N2629" s="59">
        <v>3</v>
      </c>
      <c r="O2629" s="59"/>
      <c r="P2629" s="44">
        <f>VLOOKUP(H2629,'Species List'!A$2:J$202,6,0)</f>
        <v>0.01</v>
      </c>
      <c r="Q2629" s="44">
        <f>VLOOKUP(H2629,'Species List'!A$2:J$202,7,0)</f>
        <v>3.13</v>
      </c>
      <c r="R2629" s="44" t="str">
        <f>VLOOKUP(H2629,'Species List'!A$2:J$202,8,0)</f>
        <v>NA</v>
      </c>
      <c r="S2629" s="44" t="str">
        <f>VLOOKUP(H2629,'Species List'!A$2:J$202,9,0)</f>
        <v>NA</v>
      </c>
      <c r="T2629" s="44">
        <f t="shared" si="290"/>
        <v>13.48962882591654</v>
      </c>
      <c r="U2629" s="87" t="s">
        <v>450</v>
      </c>
      <c r="V2629" s="91">
        <f t="shared" si="289"/>
        <v>40.468886477749621</v>
      </c>
    </row>
    <row r="2630" spans="1:22" ht="16">
      <c r="A2630" s="35">
        <v>2019</v>
      </c>
      <c r="B2630" s="51">
        <v>43538</v>
      </c>
      <c r="C2630" s="38" t="s">
        <v>372</v>
      </c>
      <c r="D2630" s="38" t="s">
        <v>367</v>
      </c>
      <c r="E2630" s="38">
        <v>3</v>
      </c>
      <c r="F2630" s="37">
        <v>0.53888888888888897</v>
      </c>
      <c r="G2630" s="38">
        <v>30</v>
      </c>
      <c r="H2630" s="12" t="s">
        <v>373</v>
      </c>
      <c r="I2630" s="38" t="str">
        <f>VLOOKUP(H2630,'Species List'!A$2:J$202,2,0)</f>
        <v>Goatfish</v>
      </c>
      <c r="J2630" s="38" t="str">
        <f>VLOOKUP(H2630,'Species List'!A$2:J$202,3,0)</f>
        <v>Mulloidichthys martinicus</v>
      </c>
      <c r="K2630" s="38" t="str">
        <f>VLOOKUP(H2630,'Species List'!A$2:J$202,4,0)</f>
        <v>Mullidae</v>
      </c>
      <c r="L2630" s="38" t="str">
        <f>VLOOKUP(H2630,'Species List'!A$2:J$202,5,0)</f>
        <v>Carnivore</v>
      </c>
      <c r="M2630" s="59">
        <v>12</v>
      </c>
      <c r="N2630" s="59">
        <v>3</v>
      </c>
      <c r="O2630" s="59"/>
      <c r="P2630" s="44">
        <f>VLOOKUP(H2630,'Species List'!A$2:J$202,6,0)</f>
        <v>9.7699999999999992E-3</v>
      </c>
      <c r="Q2630" s="44">
        <f>VLOOKUP(H2630,'Species List'!A$2:J$202,7,0)</f>
        <v>3.12</v>
      </c>
      <c r="R2630" s="44" t="str">
        <f>VLOOKUP(H2630,'Species List'!A$2:J$202,8,0)</f>
        <v>NA</v>
      </c>
      <c r="S2630" s="44" t="str">
        <f>VLOOKUP(H2630,'Species List'!A$2:J$202,9,0)</f>
        <v>NA</v>
      </c>
      <c r="T2630" s="44">
        <f t="shared" si="290"/>
        <v>22.747834053184654</v>
      </c>
      <c r="U2630" s="87" t="s">
        <v>450</v>
      </c>
      <c r="V2630" s="91">
        <f t="shared" si="289"/>
        <v>68.243502159553969</v>
      </c>
    </row>
    <row r="2631" spans="1:22" ht="16">
      <c r="A2631" s="35">
        <v>2019</v>
      </c>
      <c r="B2631" s="51">
        <v>43538</v>
      </c>
      <c r="C2631" s="38" t="s">
        <v>372</v>
      </c>
      <c r="D2631" s="38" t="s">
        <v>367</v>
      </c>
      <c r="E2631" s="38">
        <v>3</v>
      </c>
      <c r="F2631" s="37">
        <v>0.53888888888888897</v>
      </c>
      <c r="G2631" s="38">
        <v>30</v>
      </c>
      <c r="H2631" s="12" t="s">
        <v>241</v>
      </c>
      <c r="I2631" s="38" t="str">
        <f>VLOOKUP(H2631,'Species List'!A$2:J$202,2,0)</f>
        <v>Caesar Grunt</v>
      </c>
      <c r="J2631" s="38" t="str">
        <f>VLOOKUP(H2631,'Species List'!A$2:J$202,3,0)</f>
        <v>Haemulon carbonarium</v>
      </c>
      <c r="K2631" s="38" t="str">
        <f>VLOOKUP(H2631,'Species List'!A$2:J$202,4,0)</f>
        <v>Haemulidae</v>
      </c>
      <c r="L2631" s="38" t="str">
        <f>VLOOKUP(H2631,'Species List'!A$2:J$202,5,0)</f>
        <v>Carnivore</v>
      </c>
      <c r="M2631" s="59">
        <v>26</v>
      </c>
      <c r="N2631" s="59">
        <v>1</v>
      </c>
      <c r="O2631" s="59"/>
      <c r="P2631" s="44">
        <f>VLOOKUP(H2631,'Species List'!A$2:J$202,6,0)</f>
        <v>1.738E-2</v>
      </c>
      <c r="Q2631" s="44">
        <f>VLOOKUP(H2631,'Species List'!A$2:J$202,7,0)</f>
        <v>2.98</v>
      </c>
      <c r="R2631" s="44" t="str">
        <f>VLOOKUP(H2631,'Species List'!A$2:J$202,8,0)</f>
        <v>NA</v>
      </c>
      <c r="S2631" s="44" t="str">
        <f>VLOOKUP(H2631,'Species List'!A$2:J$202,9,0)</f>
        <v>NA</v>
      </c>
      <c r="T2631" s="44">
        <f t="shared" si="290"/>
        <v>286.20047424431795</v>
      </c>
      <c r="U2631" s="87" t="s">
        <v>450</v>
      </c>
      <c r="V2631" s="91">
        <f t="shared" si="289"/>
        <v>286.20047424431795</v>
      </c>
    </row>
    <row r="2632" spans="1:22" ht="16">
      <c r="A2632" s="35">
        <v>2019</v>
      </c>
      <c r="B2632" s="51">
        <v>43538</v>
      </c>
      <c r="C2632" s="38" t="s">
        <v>372</v>
      </c>
      <c r="D2632" s="38" t="s">
        <v>367</v>
      </c>
      <c r="E2632" s="38">
        <v>3</v>
      </c>
      <c r="F2632" s="37">
        <v>0.53888888888888897</v>
      </c>
      <c r="G2632" s="38">
        <v>30</v>
      </c>
      <c r="H2632" s="12" t="s">
        <v>348</v>
      </c>
      <c r="I2632" s="38" t="str">
        <f>VLOOKUP(H2632,'Species List'!A$2:J$202,2,0)</f>
        <v>Atlantic trumpetfish</v>
      </c>
      <c r="J2632" s="38" t="str">
        <f>VLOOKUP(H2632,'Species List'!A$2:J$202,3,0)</f>
        <v>Aulostomus maculatus</v>
      </c>
      <c r="K2632" s="38" t="str">
        <f>VLOOKUP(H2632,'Species List'!A$2:J$202,4,0)</f>
        <v>Aulostomidae</v>
      </c>
      <c r="L2632" s="38" t="str">
        <f>VLOOKUP(H2632,'Species List'!A$2:J$202,5,0)</f>
        <v>Carnivore</v>
      </c>
      <c r="M2632" s="59">
        <v>40</v>
      </c>
      <c r="N2632" s="59">
        <v>1</v>
      </c>
      <c r="O2632" s="59"/>
      <c r="P2632" s="44">
        <f>VLOOKUP(H2632,'Species List'!A$2:J$202,6,0)</f>
        <v>1E-4</v>
      </c>
      <c r="Q2632" s="44">
        <f>VLOOKUP(H2632,'Species List'!A$2:J$202,7,0)</f>
        <v>3.5539999999999998</v>
      </c>
      <c r="R2632" s="44" t="str">
        <f>VLOOKUP(H2632,'Species List'!A$2:J$202,8,0)</f>
        <v>NA</v>
      </c>
      <c r="S2632" s="44" t="str">
        <f>VLOOKUP(H2632,'Species List'!A$2:J$202,9,0)</f>
        <v>NA</v>
      </c>
      <c r="T2632" s="44">
        <f t="shared" si="290"/>
        <v>49.399347121607263</v>
      </c>
      <c r="U2632" s="87" t="s">
        <v>450</v>
      </c>
      <c r="V2632" s="91">
        <f t="shared" si="289"/>
        <v>49.399347121607263</v>
      </c>
    </row>
    <row r="2633" spans="1:22" ht="16">
      <c r="A2633" s="35">
        <v>2019</v>
      </c>
      <c r="B2633" s="51">
        <v>43538</v>
      </c>
      <c r="C2633" s="38" t="s">
        <v>372</v>
      </c>
      <c r="D2633" s="38" t="s">
        <v>367</v>
      </c>
      <c r="E2633" s="38">
        <v>3</v>
      </c>
      <c r="F2633" s="37">
        <v>0.53888888888888897</v>
      </c>
      <c r="G2633" s="38">
        <v>30</v>
      </c>
      <c r="H2633" s="12" t="s">
        <v>348</v>
      </c>
      <c r="I2633" s="38" t="str">
        <f>VLOOKUP(H2633,'Species List'!A$2:J$202,2,0)</f>
        <v>Atlantic trumpetfish</v>
      </c>
      <c r="J2633" s="38" t="str">
        <f>VLOOKUP(H2633,'Species List'!A$2:J$202,3,0)</f>
        <v>Aulostomus maculatus</v>
      </c>
      <c r="K2633" s="38" t="str">
        <f>VLOOKUP(H2633,'Species List'!A$2:J$202,4,0)</f>
        <v>Aulostomidae</v>
      </c>
      <c r="L2633" s="38" t="str">
        <f>VLOOKUP(H2633,'Species List'!A$2:J$202,5,0)</f>
        <v>Carnivore</v>
      </c>
      <c r="M2633" s="59">
        <v>25</v>
      </c>
      <c r="N2633" s="59">
        <v>1</v>
      </c>
      <c r="O2633" s="59"/>
      <c r="P2633" s="44">
        <f>VLOOKUP(H2633,'Species List'!A$2:J$202,6,0)</f>
        <v>1E-4</v>
      </c>
      <c r="Q2633" s="44">
        <f>VLOOKUP(H2633,'Species List'!A$2:J$202,7,0)</f>
        <v>3.5539999999999998</v>
      </c>
      <c r="R2633" s="44" t="str">
        <f>VLOOKUP(H2633,'Species List'!A$2:J$202,8,0)</f>
        <v>NA</v>
      </c>
      <c r="S2633" s="44" t="str">
        <f>VLOOKUP(H2633,'Species List'!A$2:J$202,9,0)</f>
        <v>NA</v>
      </c>
      <c r="T2633" s="44">
        <f t="shared" si="290"/>
        <v>9.2956291852694353</v>
      </c>
      <c r="U2633" s="87" t="s">
        <v>450</v>
      </c>
      <c r="V2633" s="91">
        <f t="shared" si="289"/>
        <v>9.2956291852694353</v>
      </c>
    </row>
    <row r="2634" spans="1:22" ht="16">
      <c r="A2634" s="35">
        <v>2019</v>
      </c>
      <c r="B2634" s="51">
        <v>43538</v>
      </c>
      <c r="C2634" s="38" t="s">
        <v>372</v>
      </c>
      <c r="D2634" s="38" t="s">
        <v>367</v>
      </c>
      <c r="E2634" s="38">
        <v>3</v>
      </c>
      <c r="F2634" s="37">
        <v>0.53888888888888897</v>
      </c>
      <c r="G2634" s="38">
        <v>30</v>
      </c>
      <c r="H2634" s="12" t="s">
        <v>310</v>
      </c>
      <c r="I2634" s="38" t="str">
        <f>VLOOKUP(H2634,'Species List'!A$2:J$202,2,0)</f>
        <v>Yellowhead Wrasse</v>
      </c>
      <c r="J2634" s="38" t="str">
        <f>VLOOKUP(H2634,'Species List'!A$2:J$202,3,0)</f>
        <v>Halichoeres garnoti</v>
      </c>
      <c r="K2634" s="38" t="str">
        <f>VLOOKUP(H2634,'Species List'!A$2:J$202,4,0)</f>
        <v>Labridae</v>
      </c>
      <c r="L2634" s="38" t="str">
        <f>VLOOKUP(H2634,'Species List'!A$2:J$202,5,0)</f>
        <v>Carnivore</v>
      </c>
      <c r="M2634" s="59">
        <v>10</v>
      </c>
      <c r="N2634" s="59">
        <v>1</v>
      </c>
      <c r="O2634" s="59"/>
      <c r="P2634" s="44">
        <f>VLOOKUP(H2634,'Species List'!A$2:J$202,6,0)</f>
        <v>0.01</v>
      </c>
      <c r="Q2634" s="44">
        <f>VLOOKUP(H2634,'Species List'!A$2:J$202,7,0)</f>
        <v>3.13</v>
      </c>
      <c r="R2634" s="44" t="str">
        <f>VLOOKUP(H2634,'Species List'!A$2:J$202,8,0)</f>
        <v>NA</v>
      </c>
      <c r="S2634" s="44" t="str">
        <f>VLOOKUP(H2634,'Species List'!A$2:J$202,9,0)</f>
        <v>NA</v>
      </c>
      <c r="T2634" s="44">
        <f t="shared" si="290"/>
        <v>13.48962882591654</v>
      </c>
      <c r="U2634" s="87" t="s">
        <v>450</v>
      </c>
      <c r="V2634" s="91">
        <f t="shared" si="289"/>
        <v>13.48962882591654</v>
      </c>
    </row>
    <row r="2635" spans="1:22" ht="16">
      <c r="A2635" s="35">
        <v>2019</v>
      </c>
      <c r="B2635" s="51">
        <v>43538</v>
      </c>
      <c r="C2635" s="38" t="s">
        <v>372</v>
      </c>
      <c r="D2635" s="38" t="s">
        <v>367</v>
      </c>
      <c r="E2635" s="38">
        <v>3</v>
      </c>
      <c r="F2635" s="37">
        <v>0.53888888888888897</v>
      </c>
      <c r="G2635" s="38">
        <v>30</v>
      </c>
      <c r="H2635" s="12" t="s">
        <v>251</v>
      </c>
      <c r="I2635" s="38" t="str">
        <f>VLOOKUP(H2635,'Species List'!A$2:J$202,2,0)</f>
        <v>Foureye Butterflyfish</v>
      </c>
      <c r="J2635" s="38" t="str">
        <f>VLOOKUP(H2635,'Species List'!A$2:J$202,3,0)</f>
        <v>Chaetodon capistratus</v>
      </c>
      <c r="K2635" s="38" t="str">
        <f>VLOOKUP(H2635,'Species List'!A$2:J$202,4,0)</f>
        <v>Chaetodontidae</v>
      </c>
      <c r="L2635" s="38" t="str">
        <f>VLOOKUP(H2635,'Species List'!A$2:J$202,5,0)</f>
        <v>Carnivore</v>
      </c>
      <c r="M2635" s="59">
        <v>10</v>
      </c>
      <c r="N2635" s="59">
        <v>1</v>
      </c>
      <c r="O2635" s="59"/>
      <c r="P2635" s="44">
        <f>VLOOKUP(H2635,'Species List'!A$2:J$202,6,0)</f>
        <v>2.512E-2</v>
      </c>
      <c r="Q2635" s="44">
        <f>VLOOKUP(H2635,'Species List'!A$2:J$202,7,0)</f>
        <v>3.1</v>
      </c>
      <c r="R2635" s="44" t="str">
        <f>VLOOKUP(H2635,'Species List'!A$2:J$202,8,0)</f>
        <v>NA</v>
      </c>
      <c r="S2635" s="44" t="str">
        <f>VLOOKUP(H2635,'Species List'!A$2:J$202,9,0)</f>
        <v>NA</v>
      </c>
      <c r="T2635" s="44">
        <f t="shared" si="290"/>
        <v>31.624206344269499</v>
      </c>
      <c r="U2635" s="87" t="s">
        <v>450</v>
      </c>
      <c r="V2635" s="91">
        <f t="shared" si="289"/>
        <v>31.624206344269499</v>
      </c>
    </row>
    <row r="2636" spans="1:22" ht="16">
      <c r="A2636" s="35">
        <v>2019</v>
      </c>
      <c r="B2636" s="51">
        <v>43538</v>
      </c>
      <c r="C2636" s="38" t="s">
        <v>372</v>
      </c>
      <c r="D2636" s="38" t="s">
        <v>367</v>
      </c>
      <c r="E2636" s="38">
        <v>3</v>
      </c>
      <c r="F2636" s="37">
        <v>0.53888888888888897</v>
      </c>
      <c r="G2636" s="38">
        <v>30</v>
      </c>
      <c r="H2636" s="12" t="s">
        <v>253</v>
      </c>
      <c r="I2636" s="38" t="str">
        <f>VLOOKUP(H2636,'Species List'!A$2:J$202,2,0)</f>
        <v>French Grunt</v>
      </c>
      <c r="J2636" s="38" t="str">
        <f>VLOOKUP(H2636,'Species List'!A$2:J$202,3,0)</f>
        <v>Haemulon flavolineatum</v>
      </c>
      <c r="K2636" s="38" t="str">
        <f>VLOOKUP(H2636,'Species List'!A$2:J$202,4,0)</f>
        <v>Haemulidae</v>
      </c>
      <c r="L2636" s="38" t="str">
        <f>VLOOKUP(H2636,'Species List'!A$2:J$202,5,0)</f>
        <v>Carnivore</v>
      </c>
      <c r="M2636" s="59">
        <v>15</v>
      </c>
      <c r="N2636" s="59">
        <v>1</v>
      </c>
      <c r="O2636" s="59"/>
      <c r="P2636" s="44">
        <f>VLOOKUP(H2636,'Species List'!A$2:J$202,6,0)</f>
        <v>1.349E-2</v>
      </c>
      <c r="Q2636" s="44">
        <f>VLOOKUP(H2636,'Species List'!A$2:J$202,7,0)</f>
        <v>3</v>
      </c>
      <c r="R2636" s="44" t="str">
        <f>VLOOKUP(H2636,'Species List'!A$2:J$202,8,0)</f>
        <v>NA</v>
      </c>
      <c r="S2636" s="44" t="str">
        <f>VLOOKUP(H2636,'Species List'!A$2:J$202,9,0)</f>
        <v>NA</v>
      </c>
      <c r="T2636" s="44">
        <f t="shared" si="290"/>
        <v>45.528750000000002</v>
      </c>
      <c r="U2636" s="87" t="s">
        <v>450</v>
      </c>
      <c r="V2636" s="91">
        <f t="shared" si="289"/>
        <v>45.528750000000002</v>
      </c>
    </row>
    <row r="2637" spans="1:22" ht="16">
      <c r="A2637" s="35">
        <v>2019</v>
      </c>
      <c r="B2637" s="51">
        <v>43538</v>
      </c>
      <c r="C2637" s="38" t="s">
        <v>372</v>
      </c>
      <c r="D2637" s="38" t="s">
        <v>367</v>
      </c>
      <c r="E2637" s="38">
        <v>3</v>
      </c>
      <c r="F2637" s="37">
        <v>0.53888888888888897</v>
      </c>
      <c r="G2637" s="38">
        <v>30</v>
      </c>
      <c r="H2637" s="12" t="s">
        <v>286</v>
      </c>
      <c r="I2637" s="38" t="str">
        <f>VLOOKUP(H2637,'Species List'!A$2:J$202,2,0)</f>
        <v>Schoolmaster snapper</v>
      </c>
      <c r="J2637" s="38" t="str">
        <f>VLOOKUP(H2637,'Species List'!A$2:J$202,3,0)</f>
        <v>Lutjanus apodus</v>
      </c>
      <c r="K2637" s="38" t="str">
        <f>VLOOKUP(H2637,'Species List'!A$2:J$202,4,0)</f>
        <v>Lutjanidae</v>
      </c>
      <c r="L2637" s="38" t="str">
        <f>VLOOKUP(H2637,'Species List'!A$2:J$202,5,0)</f>
        <v>Carnivore</v>
      </c>
      <c r="M2637" s="59">
        <v>24</v>
      </c>
      <c r="N2637" s="59">
        <v>1</v>
      </c>
      <c r="O2637" s="59"/>
      <c r="P2637" s="44">
        <f>VLOOKUP(H2637,'Species List'!A$2:J$202,6,0)</f>
        <v>1.413E-2</v>
      </c>
      <c r="Q2637" s="44">
        <f>VLOOKUP(H2637,'Species List'!A$2:J$202,7,0)</f>
        <v>2.98</v>
      </c>
      <c r="R2637" s="44" t="str">
        <f>VLOOKUP(H2637,'Species List'!A$2:J$202,8,0)</f>
        <v>NA</v>
      </c>
      <c r="S2637" s="44" t="str">
        <f>VLOOKUP(H2637,'Species List'!A$2:J$202,9,0)</f>
        <v>NA</v>
      </c>
      <c r="T2637" s="44">
        <f t="shared" si="290"/>
        <v>183.30388184120486</v>
      </c>
      <c r="U2637" s="87" t="s">
        <v>450</v>
      </c>
      <c r="V2637" s="91">
        <f t="shared" si="289"/>
        <v>183.30388184120486</v>
      </c>
    </row>
    <row r="2638" spans="1:22" ht="16">
      <c r="A2638" s="35">
        <v>2019</v>
      </c>
      <c r="B2638" s="51">
        <v>43538</v>
      </c>
      <c r="C2638" s="38" t="s">
        <v>372</v>
      </c>
      <c r="D2638" s="38" t="s">
        <v>367</v>
      </c>
      <c r="E2638" s="38">
        <v>3</v>
      </c>
      <c r="F2638" s="37">
        <v>0.53888888888888897</v>
      </c>
      <c r="G2638" s="38">
        <v>30</v>
      </c>
      <c r="H2638" s="12" t="s">
        <v>233</v>
      </c>
      <c r="I2638" s="38" t="str">
        <f>VLOOKUP(H2638,'Species List'!A$2:J$202,2,0)</f>
        <v>Blackbar soldierfish</v>
      </c>
      <c r="J2638" s="38" t="str">
        <f>VLOOKUP(H2638,'Species List'!A$2:J$202,3,0)</f>
        <v xml:space="preserve">Myripristis jacobus </v>
      </c>
      <c r="K2638" s="38" t="str">
        <f>VLOOKUP(H2638,'Species List'!A$2:J$202,4,0)</f>
        <v>Holocentridae</v>
      </c>
      <c r="L2638" s="38" t="str">
        <f>VLOOKUP(H2638,'Species List'!A$2:J$202,5,0)</f>
        <v>Carnivore</v>
      </c>
      <c r="M2638" s="59">
        <v>15</v>
      </c>
      <c r="N2638" s="59">
        <v>1</v>
      </c>
      <c r="O2638" s="59"/>
      <c r="P2638" s="44">
        <f>VLOOKUP(H2638,'Species List'!A$2:J$202,6,0)</f>
        <v>1.2019999999999999E-2</v>
      </c>
      <c r="Q2638" s="44">
        <f>VLOOKUP(H2638,'Species List'!A$2:J$202,7,0)</f>
        <v>3.06</v>
      </c>
      <c r="R2638" s="44" t="str">
        <f>VLOOKUP(H2638,'Species List'!A$2:J$202,8,0)</f>
        <v>NA</v>
      </c>
      <c r="S2638" s="44" t="str">
        <f>VLOOKUP(H2638,'Species List'!A$2:J$202,9,0)</f>
        <v>NA</v>
      </c>
      <c r="T2638" s="44">
        <f t="shared" si="290"/>
        <v>47.724756406775086</v>
      </c>
      <c r="U2638" s="87" t="s">
        <v>450</v>
      </c>
      <c r="V2638" s="91">
        <f t="shared" si="289"/>
        <v>47.724756406775086</v>
      </c>
    </row>
    <row r="2639" spans="1:22" ht="16">
      <c r="A2639" s="35">
        <v>2019</v>
      </c>
      <c r="B2639" s="51">
        <v>43538</v>
      </c>
      <c r="C2639" s="38" t="s">
        <v>372</v>
      </c>
      <c r="D2639" s="38" t="s">
        <v>367</v>
      </c>
      <c r="E2639" s="38">
        <v>3</v>
      </c>
      <c r="F2639" s="37">
        <v>0.53888888888888897</v>
      </c>
      <c r="G2639" s="38">
        <v>30</v>
      </c>
      <c r="H2639" s="12" t="s">
        <v>292</v>
      </c>
      <c r="I2639" s="38" t="str">
        <f>VLOOKUP(H2639,'Species List'!A$2:J$202,2,0)</f>
        <v>Smallmouth Grunt</v>
      </c>
      <c r="J2639" s="38" t="str">
        <f>VLOOKUP(H2639,'Species List'!A$2:J$202,3,0)</f>
        <v>Haemulon chrysargyreum</v>
      </c>
      <c r="K2639" s="38" t="str">
        <f>VLOOKUP(H2639,'Species List'!A$2:J$202,4,0)</f>
        <v>Haemulidae</v>
      </c>
      <c r="L2639" s="38" t="str">
        <f>VLOOKUP(H2639,'Species List'!A$2:J$202,5,0)</f>
        <v>Carnivore</v>
      </c>
      <c r="M2639" s="59">
        <v>15</v>
      </c>
      <c r="N2639" s="59">
        <v>12</v>
      </c>
      <c r="O2639" s="59"/>
      <c r="P2639" s="44">
        <f>VLOOKUP(H2639,'Species List'!A$2:J$202,6,0)</f>
        <v>1.259E-2</v>
      </c>
      <c r="Q2639" s="44">
        <f>VLOOKUP(H2639,'Species List'!A$2:J$202,7,0)</f>
        <v>2.99</v>
      </c>
      <c r="R2639" s="44" t="str">
        <f>VLOOKUP(H2639,'Species List'!A$2:J$202,8,0)</f>
        <v>NA</v>
      </c>
      <c r="S2639" s="44" t="str">
        <f>VLOOKUP(H2639,'Species List'!A$2:J$202,9,0)</f>
        <v>NA</v>
      </c>
      <c r="T2639" s="44">
        <f t="shared" si="290"/>
        <v>41.356006478222746</v>
      </c>
      <c r="U2639" s="87" t="s">
        <v>450</v>
      </c>
      <c r="V2639" s="91">
        <f t="shared" si="289"/>
        <v>496.27207773867292</v>
      </c>
    </row>
    <row r="2640" spans="1:22" ht="16">
      <c r="A2640" s="35">
        <v>2019</v>
      </c>
      <c r="B2640" s="51">
        <v>43538</v>
      </c>
      <c r="C2640" s="38" t="s">
        <v>372</v>
      </c>
      <c r="D2640" s="38" t="s">
        <v>367</v>
      </c>
      <c r="E2640" s="38">
        <v>3</v>
      </c>
      <c r="F2640" s="37">
        <v>0.53888888888888897</v>
      </c>
      <c r="G2640" s="38">
        <v>30</v>
      </c>
      <c r="H2640" s="12" t="s">
        <v>303</v>
      </c>
      <c r="I2640" s="38" t="str">
        <f>VLOOKUP(H2640,'Species List'!A$2:J$202,2,0)</f>
        <v>Striped Parrotfish</v>
      </c>
      <c r="J2640" s="38" t="str">
        <f>VLOOKUP(H2640,'Species List'!A$2:J$202,3,0)</f>
        <v>Scarus iserti</v>
      </c>
      <c r="K2640" s="38" t="str">
        <f>VLOOKUP(H2640,'Species List'!A$2:J$202,4,0)</f>
        <v>Scaridae</v>
      </c>
      <c r="L2640" s="38" t="str">
        <f>VLOOKUP(H2640,'Species List'!A$2:J$202,5,0)</f>
        <v>Herbivore</v>
      </c>
      <c r="M2640" s="59">
        <v>22</v>
      </c>
      <c r="N2640" s="59">
        <v>1</v>
      </c>
      <c r="O2640" s="59" t="s">
        <v>369</v>
      </c>
      <c r="P2640" s="44">
        <f>VLOOKUP(H2640,'Species List'!A$2:J$202,6,0)</f>
        <v>1.0959999999999999E-2</v>
      </c>
      <c r="Q2640" s="44">
        <f>VLOOKUP(H2640,'Species List'!A$2:J$202,7,0)</f>
        <v>3.01</v>
      </c>
      <c r="R2640" s="44">
        <f>VLOOKUP(H2640,'Species List'!A$2:J$202,8,0)</f>
        <v>-4.8887</v>
      </c>
      <c r="S2640" s="44">
        <f>VLOOKUP(H2640,'Species List'!A$2:J$202,9,0)</f>
        <v>3.0548000000000002</v>
      </c>
      <c r="T2640" s="44">
        <f t="shared" si="290"/>
        <v>120.36572149485421</v>
      </c>
      <c r="U2640" s="88">
        <f t="shared" ref="U2640:U2655" si="291">10^(R2640+(S2640*LOG(M2640*10)))</f>
        <v>184.89825197921766</v>
      </c>
      <c r="V2640" s="91">
        <f t="shared" ref="V2640:V2655" si="292">N2640*U2640</f>
        <v>184.89825197921766</v>
      </c>
    </row>
    <row r="2641" spans="1:22" ht="16">
      <c r="A2641" s="35">
        <v>2019</v>
      </c>
      <c r="B2641" s="51">
        <v>43538</v>
      </c>
      <c r="C2641" s="38" t="s">
        <v>372</v>
      </c>
      <c r="D2641" s="38" t="s">
        <v>367</v>
      </c>
      <c r="E2641" s="38">
        <v>3</v>
      </c>
      <c r="F2641" s="37">
        <v>0.53888888888888897</v>
      </c>
      <c r="G2641" s="38">
        <v>30</v>
      </c>
      <c r="H2641" s="12" t="s">
        <v>277</v>
      </c>
      <c r="I2641" s="38" t="str">
        <f>VLOOKUP(H2641,'Species List'!A$2:J$202,2,0)</f>
        <v>Queen Parrotfish</v>
      </c>
      <c r="J2641" s="38" t="str">
        <f>VLOOKUP(H2641,'Species List'!A$2:J$202,3,0)</f>
        <v>Scarus vetula</v>
      </c>
      <c r="K2641" s="38" t="str">
        <f>VLOOKUP(H2641,'Species List'!A$2:J$202,4,0)</f>
        <v>Scaridae</v>
      </c>
      <c r="L2641" s="38" t="str">
        <f>VLOOKUP(H2641,'Species List'!A$2:J$202,5,0)</f>
        <v>Herbivore</v>
      </c>
      <c r="M2641" s="59">
        <v>34</v>
      </c>
      <c r="N2641" s="59">
        <v>1</v>
      </c>
      <c r="O2641" s="59" t="s">
        <v>369</v>
      </c>
      <c r="P2641" s="44">
        <f>VLOOKUP(H2641,'Species List'!A$2:J$202,6,0)</f>
        <v>1.38E-2</v>
      </c>
      <c r="Q2641" s="44">
        <f>VLOOKUP(H2641,'Species List'!A$2:J$202,7,0)</f>
        <v>3.03</v>
      </c>
      <c r="R2641" s="44">
        <f>VLOOKUP(H2641,'Species List'!A$2:J$202,8,0)</f>
        <v>-5.0162000000000004</v>
      </c>
      <c r="S2641" s="44">
        <f>VLOOKUP(H2641,'Species List'!A$2:J$202,9,0)</f>
        <v>3.1109</v>
      </c>
      <c r="T2641" s="44">
        <f t="shared" si="290"/>
        <v>602.92071435551179</v>
      </c>
      <c r="U2641" s="88">
        <f t="shared" si="291"/>
        <v>722.73279691201913</v>
      </c>
      <c r="V2641" s="91">
        <f t="shared" si="292"/>
        <v>722.73279691201913</v>
      </c>
    </row>
    <row r="2642" spans="1:22" ht="16">
      <c r="A2642" s="35">
        <v>2019</v>
      </c>
      <c r="B2642" s="51">
        <v>43538</v>
      </c>
      <c r="C2642" s="38" t="s">
        <v>372</v>
      </c>
      <c r="D2642" s="38" t="s">
        <v>367</v>
      </c>
      <c r="E2642" s="38">
        <v>3</v>
      </c>
      <c r="F2642" s="37">
        <v>0.53888888888888897</v>
      </c>
      <c r="G2642" s="38">
        <v>30</v>
      </c>
      <c r="H2642" s="12" t="s">
        <v>280</v>
      </c>
      <c r="I2642" s="38" t="str">
        <f>VLOOKUP(H2642,'Species List'!A$2:J$202,2,0)</f>
        <v>Redband Parrotfish</v>
      </c>
      <c r="J2642" s="38" t="str">
        <f>VLOOKUP(H2642,'Species List'!A$2:J$202,3,0)</f>
        <v>Sparisoma aurofrenatum</v>
      </c>
      <c r="K2642" s="38" t="str">
        <f>VLOOKUP(H2642,'Species List'!A$2:J$202,4,0)</f>
        <v>Scaridae</v>
      </c>
      <c r="L2642" s="38" t="str">
        <f>VLOOKUP(H2642,'Species List'!A$2:J$202,5,0)</f>
        <v>Herbivore</v>
      </c>
      <c r="M2642" s="59">
        <v>20</v>
      </c>
      <c r="N2642" s="59">
        <v>1</v>
      </c>
      <c r="O2642" s="59" t="s">
        <v>369</v>
      </c>
      <c r="P2642" s="44">
        <f>VLOOKUP(H2642,'Species List'!A$2:J$202,6,0)</f>
        <v>1.072E-2</v>
      </c>
      <c r="Q2642" s="44">
        <f>VLOOKUP(H2642,'Species List'!A$2:J$202,7,0)</f>
        <v>3.12</v>
      </c>
      <c r="R2642" s="44">
        <f>VLOOKUP(H2642,'Species List'!A$2:J$202,8,0)</f>
        <v>-4.0781000000000001</v>
      </c>
      <c r="S2642" s="44">
        <f>VLOOKUP(H2642,'Species List'!A$2:J$202,9,0)</f>
        <v>2.7437999999999998</v>
      </c>
      <c r="T2642" s="44">
        <f t="shared" si="290"/>
        <v>122.85939484389488</v>
      </c>
      <c r="U2642" s="88">
        <f t="shared" si="291"/>
        <v>171.97531044669645</v>
      </c>
      <c r="V2642" s="91">
        <f t="shared" si="292"/>
        <v>171.97531044669645</v>
      </c>
    </row>
    <row r="2643" spans="1:22" ht="16">
      <c r="A2643" s="35">
        <v>2019</v>
      </c>
      <c r="B2643" s="51">
        <v>43538</v>
      </c>
      <c r="C2643" s="38" t="s">
        <v>372</v>
      </c>
      <c r="D2643" s="38" t="s">
        <v>367</v>
      </c>
      <c r="E2643" s="38">
        <v>3</v>
      </c>
      <c r="F2643" s="37">
        <v>0.53888888888888897</v>
      </c>
      <c r="G2643" s="38">
        <v>30</v>
      </c>
      <c r="H2643" s="12" t="s">
        <v>277</v>
      </c>
      <c r="I2643" s="38" t="str">
        <f>VLOOKUP(H2643,'Species List'!A$2:J$202,2,0)</f>
        <v>Queen Parrotfish</v>
      </c>
      <c r="J2643" s="38" t="str">
        <f>VLOOKUP(H2643,'Species List'!A$2:J$202,3,0)</f>
        <v>Scarus vetula</v>
      </c>
      <c r="K2643" s="38" t="str">
        <f>VLOOKUP(H2643,'Species List'!A$2:J$202,4,0)</f>
        <v>Scaridae</v>
      </c>
      <c r="L2643" s="38" t="str">
        <f>VLOOKUP(H2643,'Species List'!A$2:J$202,5,0)</f>
        <v>Herbivore</v>
      </c>
      <c r="M2643" s="59">
        <v>16</v>
      </c>
      <c r="N2643" s="59">
        <v>1</v>
      </c>
      <c r="O2643" s="59" t="s">
        <v>368</v>
      </c>
      <c r="P2643" s="44">
        <f>VLOOKUP(H2643,'Species List'!A$2:J$202,6,0)</f>
        <v>1.38E-2</v>
      </c>
      <c r="Q2643" s="44">
        <f>VLOOKUP(H2643,'Species List'!A$2:J$202,7,0)</f>
        <v>3.03</v>
      </c>
      <c r="R2643" s="44">
        <f>VLOOKUP(H2643,'Species List'!A$2:J$202,8,0)</f>
        <v>-5.0162000000000004</v>
      </c>
      <c r="S2643" s="44">
        <f>VLOOKUP(H2643,'Species List'!A$2:J$202,9,0)</f>
        <v>3.1109</v>
      </c>
      <c r="T2643" s="44">
        <f t="shared" si="290"/>
        <v>61.427470757312861</v>
      </c>
      <c r="U2643" s="88">
        <f t="shared" si="291"/>
        <v>69.278241285785583</v>
      </c>
      <c r="V2643" s="91">
        <f t="shared" si="292"/>
        <v>69.278241285785583</v>
      </c>
    </row>
    <row r="2644" spans="1:22" ht="16">
      <c r="A2644" s="35">
        <v>2019</v>
      </c>
      <c r="B2644" s="51">
        <v>43538</v>
      </c>
      <c r="C2644" s="38" t="s">
        <v>372</v>
      </c>
      <c r="D2644" s="38" t="s">
        <v>367</v>
      </c>
      <c r="E2644" s="38">
        <v>3</v>
      </c>
      <c r="F2644" s="37">
        <v>0.53888888888888897</v>
      </c>
      <c r="G2644" s="38">
        <v>30</v>
      </c>
      <c r="H2644" s="12" t="s">
        <v>277</v>
      </c>
      <c r="I2644" s="38" t="str">
        <f>VLOOKUP(H2644,'Species List'!A$2:J$202,2,0)</f>
        <v>Queen Parrotfish</v>
      </c>
      <c r="J2644" s="38" t="str">
        <f>VLOOKUP(H2644,'Species List'!A$2:J$202,3,0)</f>
        <v>Scarus vetula</v>
      </c>
      <c r="K2644" s="38" t="str">
        <f>VLOOKUP(H2644,'Species List'!A$2:J$202,4,0)</f>
        <v>Scaridae</v>
      </c>
      <c r="L2644" s="38" t="str">
        <f>VLOOKUP(H2644,'Species List'!A$2:J$202,5,0)</f>
        <v>Herbivore</v>
      </c>
      <c r="M2644" s="59">
        <v>22</v>
      </c>
      <c r="N2644" s="59">
        <v>1</v>
      </c>
      <c r="O2644" s="59" t="s">
        <v>368</v>
      </c>
      <c r="P2644" s="44">
        <f>VLOOKUP(H2644,'Species List'!A$2:J$202,6,0)</f>
        <v>1.38E-2</v>
      </c>
      <c r="Q2644" s="44">
        <f>VLOOKUP(H2644,'Species List'!A$2:J$202,7,0)</f>
        <v>3.03</v>
      </c>
      <c r="R2644" s="44">
        <f>VLOOKUP(H2644,'Species List'!A$2:J$202,8,0)</f>
        <v>-5.0162000000000004</v>
      </c>
      <c r="S2644" s="44">
        <f>VLOOKUP(H2644,'Species List'!A$2:J$202,9,0)</f>
        <v>3.1109</v>
      </c>
      <c r="T2644" s="44">
        <f t="shared" si="290"/>
        <v>161.22033130764439</v>
      </c>
      <c r="U2644" s="88">
        <f t="shared" si="291"/>
        <v>186.5703893135852</v>
      </c>
      <c r="V2644" s="91">
        <f t="shared" si="292"/>
        <v>186.5703893135852</v>
      </c>
    </row>
    <row r="2645" spans="1:22" ht="16">
      <c r="A2645" s="35">
        <v>2019</v>
      </c>
      <c r="B2645" s="51">
        <v>43538</v>
      </c>
      <c r="C2645" s="38" t="s">
        <v>372</v>
      </c>
      <c r="D2645" s="38" t="s">
        <v>367</v>
      </c>
      <c r="E2645" s="38">
        <v>3</v>
      </c>
      <c r="F2645" s="37">
        <v>0.53888888888888897</v>
      </c>
      <c r="G2645" s="38">
        <v>30</v>
      </c>
      <c r="H2645" s="12" t="s">
        <v>277</v>
      </c>
      <c r="I2645" s="38" t="str">
        <f>VLOOKUP(H2645,'Species List'!A$2:J$202,2,0)</f>
        <v>Queen Parrotfish</v>
      </c>
      <c r="J2645" s="38" t="str">
        <f>VLOOKUP(H2645,'Species List'!A$2:J$202,3,0)</f>
        <v>Scarus vetula</v>
      </c>
      <c r="K2645" s="38" t="str">
        <f>VLOOKUP(H2645,'Species List'!A$2:J$202,4,0)</f>
        <v>Scaridae</v>
      </c>
      <c r="L2645" s="38" t="str">
        <f>VLOOKUP(H2645,'Species List'!A$2:J$202,5,0)</f>
        <v>Herbivore</v>
      </c>
      <c r="M2645" s="59">
        <v>18</v>
      </c>
      <c r="N2645" s="59">
        <v>1</v>
      </c>
      <c r="O2645" s="59" t="s">
        <v>368</v>
      </c>
      <c r="P2645" s="44">
        <f>VLOOKUP(H2645,'Species List'!A$2:J$202,6,0)</f>
        <v>1.38E-2</v>
      </c>
      <c r="Q2645" s="44">
        <f>VLOOKUP(H2645,'Species List'!A$2:J$202,7,0)</f>
        <v>3.03</v>
      </c>
      <c r="R2645" s="44">
        <f>VLOOKUP(H2645,'Species List'!A$2:J$202,8,0)</f>
        <v>-5.0162000000000004</v>
      </c>
      <c r="S2645" s="44">
        <f>VLOOKUP(H2645,'Species List'!A$2:J$202,9,0)</f>
        <v>3.1109</v>
      </c>
      <c r="T2645" s="44">
        <f t="shared" si="290"/>
        <v>87.771753925642656</v>
      </c>
      <c r="U2645" s="88">
        <f t="shared" si="291"/>
        <v>99.937213515920433</v>
      </c>
      <c r="V2645" s="91">
        <f t="shared" si="292"/>
        <v>99.937213515920433</v>
      </c>
    </row>
    <row r="2646" spans="1:22" ht="16">
      <c r="A2646" s="35">
        <v>2019</v>
      </c>
      <c r="B2646" s="51">
        <v>43538</v>
      </c>
      <c r="C2646" s="38" t="s">
        <v>372</v>
      </c>
      <c r="D2646" s="38" t="s">
        <v>367</v>
      </c>
      <c r="E2646" s="38">
        <v>3</v>
      </c>
      <c r="F2646" s="37">
        <v>0.53888888888888897</v>
      </c>
      <c r="G2646" s="38">
        <v>30</v>
      </c>
      <c r="H2646" s="12" t="s">
        <v>277</v>
      </c>
      <c r="I2646" s="38" t="str">
        <f>VLOOKUP(H2646,'Species List'!A$2:J$202,2,0)</f>
        <v>Queen Parrotfish</v>
      </c>
      <c r="J2646" s="38" t="str">
        <f>VLOOKUP(H2646,'Species List'!A$2:J$202,3,0)</f>
        <v>Scarus vetula</v>
      </c>
      <c r="K2646" s="38" t="str">
        <f>VLOOKUP(H2646,'Species List'!A$2:J$202,4,0)</f>
        <v>Scaridae</v>
      </c>
      <c r="L2646" s="38" t="str">
        <f>VLOOKUP(H2646,'Species List'!A$2:J$202,5,0)</f>
        <v>Herbivore</v>
      </c>
      <c r="M2646" s="59">
        <v>14</v>
      </c>
      <c r="N2646" s="59">
        <v>1</v>
      </c>
      <c r="O2646" s="59" t="s">
        <v>368</v>
      </c>
      <c r="P2646" s="44">
        <f>VLOOKUP(H2646,'Species List'!A$2:J$202,6,0)</f>
        <v>1.38E-2</v>
      </c>
      <c r="Q2646" s="44">
        <f>VLOOKUP(H2646,'Species List'!A$2:J$202,7,0)</f>
        <v>3.03</v>
      </c>
      <c r="R2646" s="44">
        <f>VLOOKUP(H2646,'Species List'!A$2:J$202,8,0)</f>
        <v>-5.0162000000000004</v>
      </c>
      <c r="S2646" s="44">
        <f>VLOOKUP(H2646,'Species List'!A$2:J$202,9,0)</f>
        <v>3.1109</v>
      </c>
      <c r="T2646" s="44">
        <f t="shared" si="290"/>
        <v>40.987085198126152</v>
      </c>
      <c r="U2646" s="88">
        <f t="shared" si="291"/>
        <v>45.728789604589814</v>
      </c>
      <c r="V2646" s="91">
        <f t="shared" si="292"/>
        <v>45.728789604589814</v>
      </c>
    </row>
    <row r="2647" spans="1:22" ht="16">
      <c r="A2647" s="35">
        <v>2019</v>
      </c>
      <c r="B2647" s="51">
        <v>43538</v>
      </c>
      <c r="C2647" s="38" t="s">
        <v>372</v>
      </c>
      <c r="D2647" s="38" t="s">
        <v>367</v>
      </c>
      <c r="E2647" s="38">
        <v>3</v>
      </c>
      <c r="F2647" s="37">
        <v>0.53888888888888897</v>
      </c>
      <c r="G2647" s="38">
        <v>30</v>
      </c>
      <c r="H2647" s="12" t="s">
        <v>277</v>
      </c>
      <c r="I2647" s="38" t="str">
        <f>VLOOKUP(H2647,'Species List'!A$2:J$202,2,0)</f>
        <v>Queen Parrotfish</v>
      </c>
      <c r="J2647" s="38" t="str">
        <f>VLOOKUP(H2647,'Species List'!A$2:J$202,3,0)</f>
        <v>Scarus vetula</v>
      </c>
      <c r="K2647" s="38" t="str">
        <f>VLOOKUP(H2647,'Species List'!A$2:J$202,4,0)</f>
        <v>Scaridae</v>
      </c>
      <c r="L2647" s="38" t="str">
        <f>VLOOKUP(H2647,'Species List'!A$2:J$202,5,0)</f>
        <v>Herbivore</v>
      </c>
      <c r="M2647" s="59">
        <v>32</v>
      </c>
      <c r="N2647" s="59">
        <v>1</v>
      </c>
      <c r="O2647" s="59" t="s">
        <v>369</v>
      </c>
      <c r="P2647" s="44">
        <f>VLOOKUP(H2647,'Species List'!A$2:J$202,6,0)</f>
        <v>1.38E-2</v>
      </c>
      <c r="Q2647" s="44">
        <f>VLOOKUP(H2647,'Species List'!A$2:J$202,7,0)</f>
        <v>3.03</v>
      </c>
      <c r="R2647" s="44">
        <f>VLOOKUP(H2647,'Species List'!A$2:J$202,8,0)</f>
        <v>-5.0162000000000004</v>
      </c>
      <c r="S2647" s="44">
        <f>VLOOKUP(H2647,'Species List'!A$2:J$202,9,0)</f>
        <v>3.1109</v>
      </c>
      <c r="T2647" s="44">
        <f t="shared" si="290"/>
        <v>501.74553995792371</v>
      </c>
      <c r="U2647" s="88">
        <f t="shared" si="291"/>
        <v>598.50952660385963</v>
      </c>
      <c r="V2647" s="91">
        <f t="shared" si="292"/>
        <v>598.50952660385963</v>
      </c>
    </row>
    <row r="2648" spans="1:22" ht="16">
      <c r="A2648" s="35">
        <v>2019</v>
      </c>
      <c r="B2648" s="51">
        <v>43538</v>
      </c>
      <c r="C2648" s="38" t="s">
        <v>372</v>
      </c>
      <c r="D2648" s="38" t="s">
        <v>367</v>
      </c>
      <c r="E2648" s="38">
        <v>3</v>
      </c>
      <c r="F2648" s="37">
        <v>0.53888888888888897</v>
      </c>
      <c r="G2648" s="38">
        <v>30</v>
      </c>
      <c r="H2648" s="12" t="s">
        <v>302</v>
      </c>
      <c r="I2648" s="38" t="str">
        <f>VLOOKUP(H2648,'Species List'!A$2:J$202,2,0)</f>
        <v>Stoplight Parrotfish</v>
      </c>
      <c r="J2648" s="38" t="str">
        <f>VLOOKUP(H2648,'Species List'!A$2:J$202,3,0)</f>
        <v>Sparisoma viride</v>
      </c>
      <c r="K2648" s="38" t="str">
        <f>VLOOKUP(H2648,'Species List'!A$2:J$202,4,0)</f>
        <v>Scaridae</v>
      </c>
      <c r="L2648" s="38" t="str">
        <f>VLOOKUP(H2648,'Species List'!A$2:J$202,5,0)</f>
        <v>Herbivore</v>
      </c>
      <c r="M2648" s="59">
        <v>20</v>
      </c>
      <c r="N2648" s="59">
        <v>1</v>
      </c>
      <c r="O2648" s="59" t="s">
        <v>368</v>
      </c>
      <c r="P2648" s="44">
        <f>VLOOKUP(H2648,'Species List'!A$2:J$202,6,0)</f>
        <v>1.38E-2</v>
      </c>
      <c r="Q2648" s="44">
        <f>VLOOKUP(H2648,'Species List'!A$2:J$202,7,0)</f>
        <v>3.04</v>
      </c>
      <c r="R2648" s="44">
        <f>VLOOKUP(H2648,'Species List'!A$2:J$202,8,0)</f>
        <v>-4.4317000000000002</v>
      </c>
      <c r="S2648" s="44">
        <f>VLOOKUP(H2648,'Species List'!A$2:J$202,9,0)</f>
        <v>2.9051</v>
      </c>
      <c r="T2648" s="44">
        <f t="shared" si="290"/>
        <v>124.45440510662077</v>
      </c>
      <c r="U2648" s="88">
        <f t="shared" si="291"/>
        <v>179.06975540636282</v>
      </c>
      <c r="V2648" s="91">
        <f t="shared" si="292"/>
        <v>179.06975540636282</v>
      </c>
    </row>
    <row r="2649" spans="1:22" ht="16">
      <c r="A2649" s="35">
        <v>2019</v>
      </c>
      <c r="B2649" s="51">
        <v>43538</v>
      </c>
      <c r="C2649" s="38" t="s">
        <v>372</v>
      </c>
      <c r="D2649" s="38" t="s">
        <v>367</v>
      </c>
      <c r="E2649" s="38">
        <v>3</v>
      </c>
      <c r="F2649" s="37">
        <v>0.53888888888888897</v>
      </c>
      <c r="G2649" s="38">
        <v>30</v>
      </c>
      <c r="H2649" s="12" t="s">
        <v>302</v>
      </c>
      <c r="I2649" s="38" t="str">
        <f>VLOOKUP(H2649,'Species List'!A$2:J$202,2,0)</f>
        <v>Stoplight Parrotfish</v>
      </c>
      <c r="J2649" s="38" t="str">
        <f>VLOOKUP(H2649,'Species List'!A$2:J$202,3,0)</f>
        <v>Sparisoma viride</v>
      </c>
      <c r="K2649" s="38" t="str">
        <f>VLOOKUP(H2649,'Species List'!A$2:J$202,4,0)</f>
        <v>Scaridae</v>
      </c>
      <c r="L2649" s="38" t="str">
        <f>VLOOKUP(H2649,'Species List'!A$2:J$202,5,0)</f>
        <v>Herbivore</v>
      </c>
      <c r="M2649" s="59">
        <v>30</v>
      </c>
      <c r="N2649" s="59">
        <v>1</v>
      </c>
      <c r="O2649" s="59" t="s">
        <v>369</v>
      </c>
      <c r="P2649" s="44">
        <f>VLOOKUP(H2649,'Species List'!A$2:J$202,6,0)</f>
        <v>1.38E-2</v>
      </c>
      <c r="Q2649" s="44">
        <f>VLOOKUP(H2649,'Species List'!A$2:J$202,7,0)</f>
        <v>3.04</v>
      </c>
      <c r="R2649" s="44">
        <f>VLOOKUP(H2649,'Species List'!A$2:J$202,8,0)</f>
        <v>-4.4317000000000002</v>
      </c>
      <c r="S2649" s="44">
        <f>VLOOKUP(H2649,'Species List'!A$2:J$202,9,0)</f>
        <v>2.9051</v>
      </c>
      <c r="T2649" s="44">
        <f t="shared" si="290"/>
        <v>426.90151962585236</v>
      </c>
      <c r="U2649" s="88">
        <f t="shared" si="291"/>
        <v>581.54718397712224</v>
      </c>
      <c r="V2649" s="91">
        <f t="shared" si="292"/>
        <v>581.54718397712224</v>
      </c>
    </row>
    <row r="2650" spans="1:22" ht="16">
      <c r="A2650" s="35">
        <v>2019</v>
      </c>
      <c r="B2650" s="51">
        <v>43538</v>
      </c>
      <c r="C2650" s="38" t="s">
        <v>372</v>
      </c>
      <c r="D2650" s="38" t="s">
        <v>367</v>
      </c>
      <c r="E2650" s="38">
        <v>3</v>
      </c>
      <c r="F2650" s="37">
        <v>0.53888888888888897</v>
      </c>
      <c r="G2650" s="38">
        <v>30</v>
      </c>
      <c r="H2650" s="12" t="s">
        <v>302</v>
      </c>
      <c r="I2650" s="38" t="str">
        <f>VLOOKUP(H2650,'Species List'!A$2:J$202,2,0)</f>
        <v>Stoplight Parrotfish</v>
      </c>
      <c r="J2650" s="38" t="str">
        <f>VLOOKUP(H2650,'Species List'!A$2:J$202,3,0)</f>
        <v>Sparisoma viride</v>
      </c>
      <c r="K2650" s="38" t="str">
        <f>VLOOKUP(H2650,'Species List'!A$2:J$202,4,0)</f>
        <v>Scaridae</v>
      </c>
      <c r="L2650" s="38" t="str">
        <f>VLOOKUP(H2650,'Species List'!A$2:J$202,5,0)</f>
        <v>Herbivore</v>
      </c>
      <c r="M2650" s="59">
        <v>22</v>
      </c>
      <c r="N2650" s="59">
        <v>1</v>
      </c>
      <c r="O2650" s="59" t="s">
        <v>368</v>
      </c>
      <c r="P2650" s="44">
        <f>VLOOKUP(H2650,'Species List'!A$2:J$202,6,0)</f>
        <v>1.38E-2</v>
      </c>
      <c r="Q2650" s="44">
        <f>VLOOKUP(H2650,'Species List'!A$2:J$202,7,0)</f>
        <v>3.04</v>
      </c>
      <c r="R2650" s="44">
        <f>VLOOKUP(H2650,'Species List'!A$2:J$202,8,0)</f>
        <v>-4.4317000000000002</v>
      </c>
      <c r="S2650" s="44">
        <f>VLOOKUP(H2650,'Species List'!A$2:J$202,9,0)</f>
        <v>2.9051</v>
      </c>
      <c r="T2650" s="44">
        <f t="shared" si="290"/>
        <v>166.28153926206005</v>
      </c>
      <c r="U2650" s="88">
        <f t="shared" si="291"/>
        <v>236.19577785013334</v>
      </c>
      <c r="V2650" s="91">
        <f t="shared" si="292"/>
        <v>236.19577785013334</v>
      </c>
    </row>
    <row r="2651" spans="1:22" ht="16">
      <c r="A2651" s="35">
        <v>2019</v>
      </c>
      <c r="B2651" s="51">
        <v>43538</v>
      </c>
      <c r="C2651" s="38" t="s">
        <v>372</v>
      </c>
      <c r="D2651" s="38" t="s">
        <v>367</v>
      </c>
      <c r="E2651" s="38">
        <v>3</v>
      </c>
      <c r="F2651" s="37">
        <v>0.53888888888888897</v>
      </c>
      <c r="G2651" s="38">
        <v>30</v>
      </c>
      <c r="H2651" s="12" t="s">
        <v>274</v>
      </c>
      <c r="I2651" s="38" t="str">
        <f>VLOOKUP(H2651,'Species List'!A$2:J$202,2,0)</f>
        <v>Princess Parrotfish</v>
      </c>
      <c r="J2651" s="38" t="str">
        <f>VLOOKUP(H2651,'Species List'!A$2:J$202,3,0)</f>
        <v>Scarus taeniopterus</v>
      </c>
      <c r="K2651" s="38" t="str">
        <f>VLOOKUP(H2651,'Species List'!A$2:J$202,4,0)</f>
        <v>Scaridae</v>
      </c>
      <c r="L2651" s="38" t="str">
        <f>VLOOKUP(H2651,'Species List'!A$2:J$202,5,0)</f>
        <v>Herbivore</v>
      </c>
      <c r="M2651" s="59">
        <v>20</v>
      </c>
      <c r="N2651" s="59">
        <v>1</v>
      </c>
      <c r="O2651" s="59" t="s">
        <v>369</v>
      </c>
      <c r="P2651" s="44">
        <f>VLOOKUP(H2651,'Species List'!A$2:J$202,6,0)</f>
        <v>3.3500000000000002E-2</v>
      </c>
      <c r="Q2651" s="44">
        <f>VLOOKUP(H2651,'Species List'!A$2:J$202,7,0)</f>
        <v>2.7086000000000001</v>
      </c>
      <c r="R2651" s="44">
        <f>VLOOKUP(H2651,'Species List'!A$2:J$202,8,0)</f>
        <v>-3.2256999999999998</v>
      </c>
      <c r="S2651" s="44">
        <f>VLOOKUP(H2651,'Species List'!A$2:J$202,9,0)</f>
        <v>2.3852000000000002</v>
      </c>
      <c r="T2651" s="44">
        <f t="shared" si="290"/>
        <v>111.94756544450011</v>
      </c>
      <c r="U2651" s="88">
        <f t="shared" si="291"/>
        <v>183.11197449783583</v>
      </c>
      <c r="V2651" s="91">
        <f t="shared" si="292"/>
        <v>183.11197449783583</v>
      </c>
    </row>
    <row r="2652" spans="1:22" ht="16">
      <c r="A2652" s="35">
        <v>2019</v>
      </c>
      <c r="B2652" s="51">
        <v>43538</v>
      </c>
      <c r="C2652" s="38" t="s">
        <v>372</v>
      </c>
      <c r="D2652" s="38" t="s">
        <v>367</v>
      </c>
      <c r="E2652" s="38">
        <v>3</v>
      </c>
      <c r="F2652" s="37">
        <v>0.53888888888888897</v>
      </c>
      <c r="G2652" s="38">
        <v>30</v>
      </c>
      <c r="H2652" s="12" t="s">
        <v>274</v>
      </c>
      <c r="I2652" s="38" t="str">
        <f>VLOOKUP(H2652,'Species List'!A$2:J$202,2,0)</f>
        <v>Princess Parrotfish</v>
      </c>
      <c r="J2652" s="38" t="str">
        <f>VLOOKUP(H2652,'Species List'!A$2:J$202,3,0)</f>
        <v>Scarus taeniopterus</v>
      </c>
      <c r="K2652" s="38" t="str">
        <f>VLOOKUP(H2652,'Species List'!A$2:J$202,4,0)</f>
        <v>Scaridae</v>
      </c>
      <c r="L2652" s="38" t="str">
        <f>VLOOKUP(H2652,'Species List'!A$2:J$202,5,0)</f>
        <v>Herbivore</v>
      </c>
      <c r="M2652" s="59">
        <v>12</v>
      </c>
      <c r="N2652" s="59">
        <v>1</v>
      </c>
      <c r="O2652" s="59" t="s">
        <v>368</v>
      </c>
      <c r="P2652" s="44">
        <f>VLOOKUP(H2652,'Species List'!A$2:J$202,6,0)</f>
        <v>3.3500000000000002E-2</v>
      </c>
      <c r="Q2652" s="44">
        <f>VLOOKUP(H2652,'Species List'!A$2:J$202,7,0)</f>
        <v>2.7086000000000001</v>
      </c>
      <c r="R2652" s="44">
        <f>VLOOKUP(H2652,'Species List'!A$2:J$202,8,0)</f>
        <v>-3.2256999999999998</v>
      </c>
      <c r="S2652" s="44">
        <f>VLOOKUP(H2652,'Species List'!A$2:J$202,9,0)</f>
        <v>2.3852000000000002</v>
      </c>
      <c r="T2652" s="44">
        <f t="shared" si="290"/>
        <v>28.061774480442775</v>
      </c>
      <c r="U2652" s="88">
        <f t="shared" si="291"/>
        <v>54.145592205106873</v>
      </c>
      <c r="V2652" s="91">
        <f t="shared" si="292"/>
        <v>54.145592205106873</v>
      </c>
    </row>
    <row r="2653" spans="1:22" ht="16">
      <c r="A2653" s="35">
        <v>2019</v>
      </c>
      <c r="B2653" s="51">
        <v>43538</v>
      </c>
      <c r="C2653" s="38" t="s">
        <v>372</v>
      </c>
      <c r="D2653" s="38" t="s">
        <v>367</v>
      </c>
      <c r="E2653" s="38">
        <v>3</v>
      </c>
      <c r="F2653" s="37">
        <v>0.53888888888888897</v>
      </c>
      <c r="G2653" s="38">
        <v>30</v>
      </c>
      <c r="H2653" s="12" t="s">
        <v>271</v>
      </c>
      <c r="I2653" s="38" t="str">
        <f>VLOOKUP(H2653,'Species List'!A$2:J$202,2,0)</f>
        <v>Ocean Surgeonfish</v>
      </c>
      <c r="J2653" s="38" t="str">
        <f>VLOOKUP(H2653,'Species List'!A$2:J$202,3,0)</f>
        <v>Acanthurus bahianus</v>
      </c>
      <c r="K2653" s="38" t="str">
        <f>VLOOKUP(H2653,'Species List'!A$2:J$202,4,0)</f>
        <v>Acanthuridae</v>
      </c>
      <c r="L2653" s="38" t="str">
        <f>VLOOKUP(H2653,'Species List'!A$2:J$202,5,0)</f>
        <v>Herbivore</v>
      </c>
      <c r="M2653" s="59">
        <v>15</v>
      </c>
      <c r="N2653" s="59">
        <v>1</v>
      </c>
      <c r="O2653" s="59"/>
      <c r="P2653" s="44">
        <f>VLOOKUP(H2653,'Species List'!A$2:J$202,6,0)</f>
        <v>1.8620000000000001E-2</v>
      </c>
      <c r="Q2653" s="44">
        <f>VLOOKUP(H2653,'Species List'!A$2:J$202,7,0)</f>
        <v>2.91</v>
      </c>
      <c r="R2653" s="44">
        <f>VLOOKUP(H2653,'Species List'!A$2:J$202,8,0)</f>
        <v>-4.6005000000000003</v>
      </c>
      <c r="S2653" s="44">
        <f>VLOOKUP(H2653,'Species List'!A$2:J$202,9,0)</f>
        <v>2.9752000000000001</v>
      </c>
      <c r="T2653" s="44">
        <f t="shared" si="290"/>
        <v>49.249887240092868</v>
      </c>
      <c r="U2653" s="88">
        <f t="shared" si="291"/>
        <v>74.783659607909669</v>
      </c>
      <c r="V2653" s="91">
        <f t="shared" si="292"/>
        <v>74.783659607909669</v>
      </c>
    </row>
    <row r="2654" spans="1:22" ht="16">
      <c r="A2654" s="35">
        <v>2019</v>
      </c>
      <c r="B2654" s="51">
        <v>43538</v>
      </c>
      <c r="C2654" s="38" t="s">
        <v>372</v>
      </c>
      <c r="D2654" s="38" t="s">
        <v>367</v>
      </c>
      <c r="E2654" s="38">
        <v>3</v>
      </c>
      <c r="F2654" s="37">
        <v>0.53888888888888897</v>
      </c>
      <c r="G2654" s="38">
        <v>30</v>
      </c>
      <c r="H2654" s="12" t="s">
        <v>237</v>
      </c>
      <c r="I2654" s="38" t="str">
        <f>VLOOKUP(H2654,'Species List'!A$2:J$202,2,0)</f>
        <v>Blue Tang</v>
      </c>
      <c r="J2654" s="38" t="str">
        <f>VLOOKUP(H2654,'Species List'!A$2:J$202,3,0)</f>
        <v>Acanthurus coeruleus</v>
      </c>
      <c r="K2654" s="38" t="str">
        <f>VLOOKUP(H2654,'Species List'!A$2:J$202,4,0)</f>
        <v>Acanthuridae</v>
      </c>
      <c r="L2654" s="38" t="str">
        <f>VLOOKUP(H2654,'Species List'!A$2:J$202,5,0)</f>
        <v>Herbivore</v>
      </c>
      <c r="M2654" s="59">
        <v>15</v>
      </c>
      <c r="N2654" s="59">
        <v>1</v>
      </c>
      <c r="O2654" s="59"/>
      <c r="P2654" s="44">
        <f>VLOOKUP(H2654,'Species List'!A$2:J$202,6,0)</f>
        <v>2.512E-2</v>
      </c>
      <c r="Q2654" s="44">
        <f>VLOOKUP(H2654,'Species List'!A$2:J$202,7,0)</f>
        <v>2.96</v>
      </c>
      <c r="R2654" s="44">
        <f>VLOOKUP(H2654,'Species List'!A$2:J$202,8,0)</f>
        <v>-2.8241999999999998</v>
      </c>
      <c r="S2654" s="44">
        <f>VLOOKUP(H2654,'Species List'!A$2:J$202,9,0)</f>
        <v>2.2637999999999998</v>
      </c>
      <c r="T2654" s="44">
        <f t="shared" si="290"/>
        <v>76.076366478829684</v>
      </c>
      <c r="U2654" s="88">
        <f t="shared" si="291"/>
        <v>126.48394196747614</v>
      </c>
      <c r="V2654" s="91">
        <f t="shared" si="292"/>
        <v>126.48394196747614</v>
      </c>
    </row>
    <row r="2655" spans="1:22" ht="16">
      <c r="A2655" s="35">
        <v>2019</v>
      </c>
      <c r="B2655" s="51">
        <v>43538</v>
      </c>
      <c r="C2655" s="38" t="s">
        <v>372</v>
      </c>
      <c r="D2655" s="38" t="s">
        <v>367</v>
      </c>
      <c r="E2655" s="38">
        <v>3</v>
      </c>
      <c r="F2655" s="37">
        <v>0.53888888888888897</v>
      </c>
      <c r="G2655" s="38">
        <v>30</v>
      </c>
      <c r="H2655" s="12" t="s">
        <v>280</v>
      </c>
      <c r="I2655" s="38" t="str">
        <f>VLOOKUP(H2655,'Species List'!A$2:J$202,2,0)</f>
        <v>Redband Parrotfish</v>
      </c>
      <c r="J2655" s="38" t="str">
        <f>VLOOKUP(H2655,'Species List'!A$2:J$202,3,0)</f>
        <v>Sparisoma aurofrenatum</v>
      </c>
      <c r="K2655" s="38" t="str">
        <f>VLOOKUP(H2655,'Species List'!A$2:J$202,4,0)</f>
        <v>Scaridae</v>
      </c>
      <c r="L2655" s="38" t="str">
        <f>VLOOKUP(H2655,'Species List'!A$2:J$202,5,0)</f>
        <v>Herbivore</v>
      </c>
      <c r="M2655" s="59">
        <v>14</v>
      </c>
      <c r="N2655" s="59">
        <v>1</v>
      </c>
      <c r="O2655" s="59" t="s">
        <v>369</v>
      </c>
      <c r="P2655" s="44">
        <f>VLOOKUP(H2655,'Species List'!A$2:J$202,6,0)</f>
        <v>1.072E-2</v>
      </c>
      <c r="Q2655" s="44">
        <f>VLOOKUP(H2655,'Species List'!A$2:J$202,7,0)</f>
        <v>3.12</v>
      </c>
      <c r="R2655" s="44">
        <f>VLOOKUP(H2655,'Species List'!A$2:J$202,8,0)</f>
        <v>-4.0781000000000001</v>
      </c>
      <c r="S2655" s="44">
        <f>VLOOKUP(H2655,'Species List'!A$2:J$202,9,0)</f>
        <v>2.7437999999999998</v>
      </c>
      <c r="T2655" s="44">
        <f t="shared" si="290"/>
        <v>40.375160027328299</v>
      </c>
      <c r="U2655" s="88">
        <f t="shared" si="291"/>
        <v>64.631778134170816</v>
      </c>
      <c r="V2655" s="91">
        <f t="shared" si="292"/>
        <v>64.631778134170816</v>
      </c>
    </row>
    <row r="2656" spans="1:22" ht="16">
      <c r="A2656" s="35">
        <v>2019</v>
      </c>
      <c r="B2656" s="51">
        <v>43538</v>
      </c>
      <c r="C2656" s="38" t="s">
        <v>372</v>
      </c>
      <c r="D2656" s="38" t="s">
        <v>367</v>
      </c>
      <c r="E2656" s="38">
        <v>3</v>
      </c>
      <c r="F2656" s="37">
        <v>0.53888888888888897</v>
      </c>
      <c r="G2656" s="38">
        <v>30</v>
      </c>
      <c r="H2656" s="12" t="s">
        <v>258</v>
      </c>
      <c r="I2656" s="38" t="str">
        <f>VLOOKUP(H2656,'Species List'!A$2:J$202,2,0)</f>
        <v>Honeycomb Cowfish</v>
      </c>
      <c r="J2656" s="38" t="str">
        <f>VLOOKUP(H2656,'Species List'!A$2:J$202,3,0)</f>
        <v>Acanthostracion polygonia</v>
      </c>
      <c r="K2656" s="38" t="str">
        <f>VLOOKUP(H2656,'Species List'!A$2:J$202,4,0)</f>
        <v>Ostraciidae</v>
      </c>
      <c r="L2656" s="38" t="str">
        <f>VLOOKUP(H2656,'Species List'!A$2:J$202,5,0)</f>
        <v>Omnivore</v>
      </c>
      <c r="M2656" s="59">
        <v>20</v>
      </c>
      <c r="N2656" s="59">
        <v>1</v>
      </c>
      <c r="O2656" s="59"/>
      <c r="P2656" s="44">
        <f>VLOOKUP(H2656,'Species List'!A$2:J$202,6,0)</f>
        <v>2.818E-2</v>
      </c>
      <c r="Q2656" s="44">
        <f>VLOOKUP(H2656,'Species List'!A$2:J$202,7,0)</f>
        <v>2.83</v>
      </c>
      <c r="R2656" s="44" t="str">
        <f>VLOOKUP(H2656,'Species List'!A$2:J$202,8,0)</f>
        <v>NA</v>
      </c>
      <c r="S2656" s="44" t="str">
        <f>VLOOKUP(H2656,'Species List'!A$2:J$202,9,0)</f>
        <v>NA</v>
      </c>
      <c r="T2656" s="44">
        <f t="shared" si="290"/>
        <v>135.47397583915523</v>
      </c>
      <c r="U2656" s="87" t="s">
        <v>450</v>
      </c>
      <c r="V2656" s="91">
        <f t="shared" ref="V2656:V2674" si="293">N2656*T2656</f>
        <v>135.47397583915523</v>
      </c>
    </row>
    <row r="2657" spans="1:22" ht="16">
      <c r="A2657" s="35">
        <v>2019</v>
      </c>
      <c r="B2657" s="51">
        <v>43538</v>
      </c>
      <c r="C2657" s="38" t="s">
        <v>372</v>
      </c>
      <c r="D2657" s="38" t="s">
        <v>367</v>
      </c>
      <c r="E2657" s="38">
        <v>3</v>
      </c>
      <c r="F2657" s="37">
        <v>0.53888888888888897</v>
      </c>
      <c r="G2657" s="38">
        <v>30</v>
      </c>
      <c r="H2657" s="12" t="s">
        <v>258</v>
      </c>
      <c r="I2657" s="38" t="str">
        <f>VLOOKUP(H2657,'Species List'!A$2:J$202,2,0)</f>
        <v>Honeycomb Cowfish</v>
      </c>
      <c r="J2657" s="38" t="str">
        <f>VLOOKUP(H2657,'Species List'!A$2:J$202,3,0)</f>
        <v>Acanthostracion polygonia</v>
      </c>
      <c r="K2657" s="38" t="str">
        <f>VLOOKUP(H2657,'Species List'!A$2:J$202,4,0)</f>
        <v>Ostraciidae</v>
      </c>
      <c r="L2657" s="38" t="str">
        <f>VLOOKUP(H2657,'Species List'!A$2:J$202,5,0)</f>
        <v>Omnivore</v>
      </c>
      <c r="M2657" s="59">
        <v>22</v>
      </c>
      <c r="N2657" s="59">
        <v>1</v>
      </c>
      <c r="O2657" s="59"/>
      <c r="P2657" s="44">
        <f>VLOOKUP(H2657,'Species List'!A$2:J$202,6,0)</f>
        <v>2.818E-2</v>
      </c>
      <c r="Q2657" s="44">
        <f>VLOOKUP(H2657,'Species List'!A$2:J$202,7,0)</f>
        <v>2.83</v>
      </c>
      <c r="R2657" s="44" t="str">
        <f>VLOOKUP(H2657,'Species List'!A$2:J$202,8,0)</f>
        <v>NA</v>
      </c>
      <c r="S2657" s="44" t="str">
        <f>VLOOKUP(H2657,'Species List'!A$2:J$202,9,0)</f>
        <v>NA</v>
      </c>
      <c r="T2657" s="44">
        <f t="shared" si="290"/>
        <v>177.41779422181833</v>
      </c>
      <c r="U2657" s="87" t="s">
        <v>450</v>
      </c>
      <c r="V2657" s="91">
        <f t="shared" si="293"/>
        <v>177.41779422181833</v>
      </c>
    </row>
    <row r="2658" spans="1:22" ht="16">
      <c r="A2658" s="35">
        <v>2019</v>
      </c>
      <c r="B2658" s="51">
        <v>43538</v>
      </c>
      <c r="C2658" s="38" t="s">
        <v>372</v>
      </c>
      <c r="D2658" s="38" t="s">
        <v>367</v>
      </c>
      <c r="E2658" s="38">
        <v>3</v>
      </c>
      <c r="F2658" s="37">
        <v>0.53888888888888897</v>
      </c>
      <c r="G2658" s="38">
        <v>30</v>
      </c>
      <c r="H2658" s="12" t="s">
        <v>242</v>
      </c>
      <c r="I2658" s="38" t="str">
        <f>VLOOKUP(H2658,'Species List'!A$2:J$202,2,0)</f>
        <v xml:space="preserve">Sharp-nose puffer </v>
      </c>
      <c r="J2658" s="38" t="str">
        <f>VLOOKUP(H2658,'Species List'!A$2:J$202,3,0)</f>
        <v>Canthigaster rostrata</v>
      </c>
      <c r="K2658" s="38" t="str">
        <f>VLOOKUP(H2658,'Species List'!A$2:J$202,4,0)</f>
        <v>Tetraodontidae</v>
      </c>
      <c r="L2658" s="38" t="str">
        <f>VLOOKUP(H2658,'Species List'!A$2:J$202,5,0)</f>
        <v>Omnivore</v>
      </c>
      <c r="M2658" s="59">
        <v>2</v>
      </c>
      <c r="N2658" s="59">
        <v>1</v>
      </c>
      <c r="O2658" s="59"/>
      <c r="P2658" s="44">
        <f>VLOOKUP(H2658,'Species List'!A$2:J$202,6,0)</f>
        <v>2.239E-2</v>
      </c>
      <c r="Q2658" s="44">
        <f>VLOOKUP(H2658,'Species List'!A$2:J$202,7,0)</f>
        <v>2.96</v>
      </c>
      <c r="R2658" s="44" t="str">
        <f>VLOOKUP(H2658,'Species List'!A$2:J$202,8,0)</f>
        <v>NA</v>
      </c>
      <c r="S2658" s="44" t="str">
        <f>VLOOKUP(H2658,'Species List'!A$2:J$202,9,0)</f>
        <v>NA</v>
      </c>
      <c r="T2658" s="44">
        <f t="shared" si="290"/>
        <v>0.17422195418048861</v>
      </c>
      <c r="U2658" s="87" t="s">
        <v>450</v>
      </c>
      <c r="V2658" s="91">
        <f t="shared" si="293"/>
        <v>0.17422195418048861</v>
      </c>
    </row>
    <row r="2659" spans="1:22" ht="16">
      <c r="A2659" s="35">
        <v>2019</v>
      </c>
      <c r="B2659" s="51">
        <v>43538</v>
      </c>
      <c r="C2659" s="38" t="s">
        <v>372</v>
      </c>
      <c r="D2659" s="38" t="s">
        <v>367</v>
      </c>
      <c r="E2659" s="38">
        <v>3</v>
      </c>
      <c r="F2659" s="37">
        <v>0.53888888888888897</v>
      </c>
      <c r="G2659" s="38">
        <v>30</v>
      </c>
      <c r="H2659" s="12" t="s">
        <v>242</v>
      </c>
      <c r="I2659" s="38" t="str">
        <f>VLOOKUP(H2659,'Species List'!A$2:J$202,2,0)</f>
        <v xml:space="preserve">Sharp-nose puffer </v>
      </c>
      <c r="J2659" s="38" t="str">
        <f>VLOOKUP(H2659,'Species List'!A$2:J$202,3,0)</f>
        <v>Canthigaster rostrata</v>
      </c>
      <c r="K2659" s="38" t="str">
        <f>VLOOKUP(H2659,'Species List'!A$2:J$202,4,0)</f>
        <v>Tetraodontidae</v>
      </c>
      <c r="L2659" s="38" t="str">
        <f>VLOOKUP(H2659,'Species List'!A$2:J$202,5,0)</f>
        <v>Omnivore</v>
      </c>
      <c r="M2659" s="59">
        <v>4</v>
      </c>
      <c r="N2659" s="59">
        <v>1</v>
      </c>
      <c r="O2659" s="59"/>
      <c r="P2659" s="44">
        <f>VLOOKUP(H2659,'Species List'!A$2:J$202,6,0)</f>
        <v>2.239E-2</v>
      </c>
      <c r="Q2659" s="44">
        <f>VLOOKUP(H2659,'Species List'!A$2:J$202,7,0)</f>
        <v>2.96</v>
      </c>
      <c r="R2659" s="44" t="str">
        <f>VLOOKUP(H2659,'Species List'!A$2:J$202,8,0)</f>
        <v>NA</v>
      </c>
      <c r="S2659" s="44" t="str">
        <f>VLOOKUP(H2659,'Species List'!A$2:J$202,9,0)</f>
        <v>NA</v>
      </c>
      <c r="T2659" s="44">
        <f t="shared" si="290"/>
        <v>1.3556627654519102</v>
      </c>
      <c r="U2659" s="87" t="s">
        <v>450</v>
      </c>
      <c r="V2659" s="91">
        <f t="shared" si="293"/>
        <v>1.3556627654519102</v>
      </c>
    </row>
    <row r="2660" spans="1:22" ht="16">
      <c r="A2660" s="35">
        <v>2019</v>
      </c>
      <c r="B2660" s="51">
        <v>43538</v>
      </c>
      <c r="C2660" s="38" t="s">
        <v>372</v>
      </c>
      <c r="D2660" s="38" t="s">
        <v>367</v>
      </c>
      <c r="E2660" s="38">
        <v>3</v>
      </c>
      <c r="F2660" s="37">
        <v>0.53888888888888897</v>
      </c>
      <c r="G2660" s="38">
        <v>30</v>
      </c>
      <c r="H2660" s="12" t="s">
        <v>239</v>
      </c>
      <c r="I2660" s="38" t="str">
        <f>VLOOKUP(H2660,'Species List'!A$2:J$202,2,0)</f>
        <v>Brown Chromis</v>
      </c>
      <c r="J2660" s="38" t="str">
        <f>VLOOKUP(H2660,'Species List'!A$2:J$202,3,0)</f>
        <v>Chromis multilineata</v>
      </c>
      <c r="K2660" s="38" t="str">
        <f>VLOOKUP(H2660,'Species List'!A$2:J$202,4,0)</f>
        <v>Pomacentridae</v>
      </c>
      <c r="L2660" s="38" t="str">
        <f>VLOOKUP(H2660,'Species List'!A$2:J$202,5,0)</f>
        <v>Planktivore</v>
      </c>
      <c r="M2660" s="59">
        <v>14</v>
      </c>
      <c r="N2660" s="59">
        <v>20</v>
      </c>
      <c r="O2660" s="59"/>
      <c r="P2660" s="44">
        <f>VLOOKUP(H2660,'Species List'!A$2:J$202,6,0)</f>
        <v>1.4789999999999999E-2</v>
      </c>
      <c r="Q2660" s="44">
        <f>VLOOKUP(H2660,'Species List'!A$2:J$202,7,0)</f>
        <v>2.98</v>
      </c>
      <c r="R2660" s="44" t="str">
        <f>VLOOKUP(H2660,'Species List'!A$2:J$202,8,0)</f>
        <v>NA</v>
      </c>
      <c r="S2660" s="44" t="str">
        <f>VLOOKUP(H2660,'Species List'!A$2:J$202,9,0)</f>
        <v>NA</v>
      </c>
      <c r="T2660" s="44">
        <f t="shared" si="290"/>
        <v>38.49725114809862</v>
      </c>
      <c r="U2660" s="87" t="s">
        <v>450</v>
      </c>
      <c r="V2660" s="91">
        <f t="shared" si="293"/>
        <v>769.94502296197243</v>
      </c>
    </row>
    <row r="2661" spans="1:22" ht="16">
      <c r="A2661" s="35">
        <v>2019</v>
      </c>
      <c r="B2661" s="51">
        <v>43538</v>
      </c>
      <c r="C2661" s="38" t="s">
        <v>372</v>
      </c>
      <c r="D2661" s="38" t="s">
        <v>367</v>
      </c>
      <c r="E2661" s="38">
        <v>3</v>
      </c>
      <c r="F2661" s="37">
        <v>0.53888888888888897</v>
      </c>
      <c r="G2661" s="38">
        <v>30</v>
      </c>
      <c r="H2661" s="12" t="s">
        <v>239</v>
      </c>
      <c r="I2661" s="38" t="str">
        <f>VLOOKUP(H2661,'Species List'!A$2:J$202,2,0)</f>
        <v>Brown Chromis</v>
      </c>
      <c r="J2661" s="38" t="str">
        <f>VLOOKUP(H2661,'Species List'!A$2:J$202,3,0)</f>
        <v>Chromis multilineata</v>
      </c>
      <c r="K2661" s="38" t="str">
        <f>VLOOKUP(H2661,'Species List'!A$2:J$202,4,0)</f>
        <v>Pomacentridae</v>
      </c>
      <c r="L2661" s="38" t="str">
        <f>VLOOKUP(H2661,'Species List'!A$2:J$202,5,0)</f>
        <v>Planktivore</v>
      </c>
      <c r="M2661" s="59">
        <v>3</v>
      </c>
      <c r="N2661" s="59">
        <v>40</v>
      </c>
      <c r="O2661" s="59"/>
      <c r="P2661" s="44">
        <f>VLOOKUP(H2661,'Species List'!A$2:J$202,6,0)</f>
        <v>1.4789999999999999E-2</v>
      </c>
      <c r="Q2661" s="44">
        <f>VLOOKUP(H2661,'Species List'!A$2:J$202,7,0)</f>
        <v>2.98</v>
      </c>
      <c r="R2661" s="44" t="str">
        <f>VLOOKUP(H2661,'Species List'!A$2:J$202,8,0)</f>
        <v>NA</v>
      </c>
      <c r="S2661" s="44" t="str">
        <f>VLOOKUP(H2661,'Species List'!A$2:J$202,9,0)</f>
        <v>NA</v>
      </c>
      <c r="T2661" s="44">
        <f t="shared" si="290"/>
        <v>0.39065151514322999</v>
      </c>
      <c r="U2661" s="87" t="s">
        <v>450</v>
      </c>
      <c r="V2661" s="91">
        <f t="shared" si="293"/>
        <v>15.626060605729199</v>
      </c>
    </row>
    <row r="2662" spans="1:22" ht="16">
      <c r="A2662" s="35">
        <v>2019</v>
      </c>
      <c r="B2662" s="51">
        <v>43538</v>
      </c>
      <c r="C2662" s="38" t="s">
        <v>372</v>
      </c>
      <c r="D2662" s="38" t="s">
        <v>367</v>
      </c>
      <c r="E2662" s="38">
        <v>3</v>
      </c>
      <c r="F2662" s="37">
        <v>0.53888888888888897</v>
      </c>
      <c r="G2662" s="38">
        <v>30</v>
      </c>
      <c r="H2662" s="12" t="s">
        <v>239</v>
      </c>
      <c r="I2662" s="38" t="str">
        <f>VLOOKUP(H2662,'Species List'!A$2:J$202,2,0)</f>
        <v>Brown Chromis</v>
      </c>
      <c r="J2662" s="38" t="str">
        <f>VLOOKUP(H2662,'Species List'!A$2:J$202,3,0)</f>
        <v>Chromis multilineata</v>
      </c>
      <c r="K2662" s="38" t="str">
        <f>VLOOKUP(H2662,'Species List'!A$2:J$202,4,0)</f>
        <v>Pomacentridae</v>
      </c>
      <c r="L2662" s="38" t="str">
        <f>VLOOKUP(H2662,'Species List'!A$2:J$202,5,0)</f>
        <v>Planktivore</v>
      </c>
      <c r="M2662" s="59">
        <v>10</v>
      </c>
      <c r="N2662" s="59">
        <v>10</v>
      </c>
      <c r="O2662" s="59"/>
      <c r="P2662" s="44">
        <f>VLOOKUP(H2662,'Species List'!A$2:J$202,6,0)</f>
        <v>1.4789999999999999E-2</v>
      </c>
      <c r="Q2662" s="44">
        <f>VLOOKUP(H2662,'Species List'!A$2:J$202,7,0)</f>
        <v>2.98</v>
      </c>
      <c r="R2662" s="44" t="str">
        <f>VLOOKUP(H2662,'Species List'!A$2:J$202,8,0)</f>
        <v>NA</v>
      </c>
      <c r="S2662" s="44" t="str">
        <f>VLOOKUP(H2662,'Species List'!A$2:J$202,9,0)</f>
        <v>NA</v>
      </c>
      <c r="T2662" s="44">
        <f t="shared" si="290"/>
        <v>14.124340347257048</v>
      </c>
      <c r="U2662" s="87" t="s">
        <v>450</v>
      </c>
      <c r="V2662" s="91">
        <f t="shared" si="293"/>
        <v>141.24340347257049</v>
      </c>
    </row>
    <row r="2663" spans="1:22" ht="16">
      <c r="A2663" s="35">
        <v>2019</v>
      </c>
      <c r="B2663" s="51">
        <v>43538</v>
      </c>
      <c r="C2663" s="38" t="s">
        <v>372</v>
      </c>
      <c r="D2663" s="38" t="s">
        <v>367</v>
      </c>
      <c r="E2663" s="38">
        <v>4</v>
      </c>
      <c r="F2663" s="37">
        <v>0.54652777777777795</v>
      </c>
      <c r="G2663" s="38">
        <v>30</v>
      </c>
      <c r="H2663" s="12" t="s">
        <v>373</v>
      </c>
      <c r="I2663" s="38" t="str">
        <f>VLOOKUP(H2663,'Species List'!A$2:J$202,2,0)</f>
        <v>Goatfish</v>
      </c>
      <c r="J2663" s="38" t="str">
        <f>VLOOKUP(H2663,'Species List'!A$2:J$202,3,0)</f>
        <v>Mulloidichthys martinicus</v>
      </c>
      <c r="K2663" s="38" t="str">
        <f>VLOOKUP(H2663,'Species List'!A$2:J$202,4,0)</f>
        <v>Mullidae</v>
      </c>
      <c r="L2663" s="38" t="str">
        <f>VLOOKUP(H2663,'Species List'!A$2:J$202,5,0)</f>
        <v>Carnivore</v>
      </c>
      <c r="M2663" s="59">
        <v>18</v>
      </c>
      <c r="N2663" s="59">
        <v>1</v>
      </c>
      <c r="O2663" s="59"/>
      <c r="P2663" s="44">
        <f>VLOOKUP(H2663,'Species List'!A$2:J$202,6,0)</f>
        <v>9.7699999999999992E-3</v>
      </c>
      <c r="Q2663" s="44">
        <f>VLOOKUP(H2663,'Species List'!A$2:J$202,7,0)</f>
        <v>3.12</v>
      </c>
      <c r="R2663" s="44" t="str">
        <f>VLOOKUP(H2663,'Species List'!A$2:J$202,8,0)</f>
        <v>NA</v>
      </c>
      <c r="S2663" s="44" t="str">
        <f>VLOOKUP(H2663,'Species List'!A$2:J$202,9,0)</f>
        <v>NA</v>
      </c>
      <c r="T2663" s="44">
        <f t="shared" si="290"/>
        <v>80.601807249259167</v>
      </c>
      <c r="U2663" s="87" t="s">
        <v>450</v>
      </c>
      <c r="V2663" s="91">
        <f t="shared" si="293"/>
        <v>80.601807249259167</v>
      </c>
    </row>
    <row r="2664" spans="1:22" ht="16">
      <c r="A2664" s="35">
        <v>2019</v>
      </c>
      <c r="B2664" s="51">
        <v>43538</v>
      </c>
      <c r="C2664" s="38" t="s">
        <v>372</v>
      </c>
      <c r="D2664" s="38" t="s">
        <v>367</v>
      </c>
      <c r="E2664" s="38">
        <v>4</v>
      </c>
      <c r="F2664" s="37">
        <v>0.54652777777777795</v>
      </c>
      <c r="G2664" s="38">
        <v>30</v>
      </c>
      <c r="H2664" s="12" t="s">
        <v>233</v>
      </c>
      <c r="I2664" s="38" t="str">
        <f>VLOOKUP(H2664,'Species List'!A$2:J$202,2,0)</f>
        <v>Blackbar soldierfish</v>
      </c>
      <c r="J2664" s="38" t="str">
        <f>VLOOKUP(H2664,'Species List'!A$2:J$202,3,0)</f>
        <v xml:space="preserve">Myripristis jacobus </v>
      </c>
      <c r="K2664" s="38" t="str">
        <f>VLOOKUP(H2664,'Species List'!A$2:J$202,4,0)</f>
        <v>Holocentridae</v>
      </c>
      <c r="L2664" s="38" t="str">
        <f>VLOOKUP(H2664,'Species List'!A$2:J$202,5,0)</f>
        <v>Carnivore</v>
      </c>
      <c r="M2664" s="59">
        <v>16</v>
      </c>
      <c r="N2664" s="59">
        <v>2</v>
      </c>
      <c r="O2664" s="59"/>
      <c r="P2664" s="44">
        <f>VLOOKUP(H2664,'Species List'!A$2:J$202,6,0)</f>
        <v>1.2019999999999999E-2</v>
      </c>
      <c r="Q2664" s="44">
        <f>VLOOKUP(H2664,'Species List'!A$2:J$202,7,0)</f>
        <v>3.06</v>
      </c>
      <c r="R2664" s="44" t="str">
        <f>VLOOKUP(H2664,'Species List'!A$2:J$202,8,0)</f>
        <v>NA</v>
      </c>
      <c r="S2664" s="44" t="str">
        <f>VLOOKUP(H2664,'Species List'!A$2:J$202,9,0)</f>
        <v>NA</v>
      </c>
      <c r="T2664" s="44">
        <f t="shared" si="290"/>
        <v>58.144898213408602</v>
      </c>
      <c r="U2664" s="87" t="s">
        <v>450</v>
      </c>
      <c r="V2664" s="91">
        <f t="shared" si="293"/>
        <v>116.2897964268172</v>
      </c>
    </row>
    <row r="2665" spans="1:22" ht="16">
      <c r="A2665" s="35">
        <v>2019</v>
      </c>
      <c r="B2665" s="51">
        <v>43538</v>
      </c>
      <c r="C2665" s="38" t="s">
        <v>372</v>
      </c>
      <c r="D2665" s="38" t="s">
        <v>367</v>
      </c>
      <c r="E2665" s="38">
        <v>4</v>
      </c>
      <c r="F2665" s="37">
        <v>0.54652777777777795</v>
      </c>
      <c r="G2665" s="38">
        <v>30</v>
      </c>
      <c r="H2665" s="12" t="s">
        <v>253</v>
      </c>
      <c r="I2665" s="38" t="str">
        <f>VLOOKUP(H2665,'Species List'!A$2:J$202,2,0)</f>
        <v>French Grunt</v>
      </c>
      <c r="J2665" s="38" t="str">
        <f>VLOOKUP(H2665,'Species List'!A$2:J$202,3,0)</f>
        <v>Haemulon flavolineatum</v>
      </c>
      <c r="K2665" s="38" t="str">
        <f>VLOOKUP(H2665,'Species List'!A$2:J$202,4,0)</f>
        <v>Haemulidae</v>
      </c>
      <c r="L2665" s="38" t="str">
        <f>VLOOKUP(H2665,'Species List'!A$2:J$202,5,0)</f>
        <v>Carnivore</v>
      </c>
      <c r="M2665" s="59">
        <v>16</v>
      </c>
      <c r="N2665" s="59">
        <v>1</v>
      </c>
      <c r="O2665" s="59"/>
      <c r="P2665" s="44">
        <f>VLOOKUP(H2665,'Species List'!A$2:J$202,6,0)</f>
        <v>1.349E-2</v>
      </c>
      <c r="Q2665" s="44">
        <f>VLOOKUP(H2665,'Species List'!A$2:J$202,7,0)</f>
        <v>3</v>
      </c>
      <c r="R2665" s="44" t="str">
        <f>VLOOKUP(H2665,'Species List'!A$2:J$202,8,0)</f>
        <v>NA</v>
      </c>
      <c r="S2665" s="44" t="str">
        <f>VLOOKUP(H2665,'Species List'!A$2:J$202,9,0)</f>
        <v>NA</v>
      </c>
      <c r="T2665" s="44">
        <f t="shared" si="290"/>
        <v>55.255040000000001</v>
      </c>
      <c r="U2665" s="87" t="s">
        <v>450</v>
      </c>
      <c r="V2665" s="91">
        <f t="shared" si="293"/>
        <v>55.255040000000001</v>
      </c>
    </row>
    <row r="2666" spans="1:22" ht="16">
      <c r="A2666" s="35">
        <v>2019</v>
      </c>
      <c r="B2666" s="51">
        <v>43538</v>
      </c>
      <c r="C2666" s="38" t="s">
        <v>372</v>
      </c>
      <c r="D2666" s="38" t="s">
        <v>367</v>
      </c>
      <c r="E2666" s="38">
        <v>4</v>
      </c>
      <c r="F2666" s="37">
        <v>0.54652777777777795</v>
      </c>
      <c r="G2666" s="38">
        <v>30</v>
      </c>
      <c r="H2666" s="12" t="s">
        <v>246</v>
      </c>
      <c r="I2666" s="38" t="str">
        <f>VLOOKUP(H2666,'Species List'!A$2:J$202,2,0)</f>
        <v>Creole Fish</v>
      </c>
      <c r="J2666" s="38" t="str">
        <f>VLOOKUP(H2666,'Species List'!A$2:J$202,3,0)</f>
        <v>Paranthias furcifer</v>
      </c>
      <c r="K2666" s="38" t="str">
        <f>VLOOKUP(H2666,'Species List'!A$2:J$202,4,0)</f>
        <v>Serranidae</v>
      </c>
      <c r="L2666" s="38" t="str">
        <f>VLOOKUP(H2666,'Species List'!A$2:J$202,5,0)</f>
        <v>Carnivore</v>
      </c>
      <c r="M2666" s="59">
        <v>18</v>
      </c>
      <c r="N2666" s="59">
        <v>1</v>
      </c>
      <c r="O2666" s="59"/>
      <c r="P2666" s="44">
        <f>VLOOKUP(H2666,'Species List'!A$2:J$202,6,0)</f>
        <v>1.35E-2</v>
      </c>
      <c r="Q2666" s="44">
        <f>VLOOKUP(H2666,'Species List'!A$2:J$202,7,0)</f>
        <v>3.0430000000000001</v>
      </c>
      <c r="R2666" s="44" t="str">
        <f>VLOOKUP(H2666,'Species List'!A$2:J$202,8,0)</f>
        <v>NA</v>
      </c>
      <c r="S2666" s="44" t="str">
        <f>VLOOKUP(H2666,'Species List'!A$2:J$202,9,0)</f>
        <v>NA</v>
      </c>
      <c r="T2666" s="44">
        <f t="shared" si="290"/>
        <v>89.151365916048732</v>
      </c>
      <c r="U2666" s="87" t="s">
        <v>450</v>
      </c>
      <c r="V2666" s="91">
        <f t="shared" si="293"/>
        <v>89.151365916048732</v>
      </c>
    </row>
    <row r="2667" spans="1:22" ht="16">
      <c r="A2667" s="35">
        <v>2019</v>
      </c>
      <c r="B2667" s="51">
        <v>43538</v>
      </c>
      <c r="C2667" s="38" t="s">
        <v>372</v>
      </c>
      <c r="D2667" s="38" t="s">
        <v>367</v>
      </c>
      <c r="E2667" s="38">
        <v>4</v>
      </c>
      <c r="F2667" s="37">
        <v>0.54652777777777795</v>
      </c>
      <c r="G2667" s="38">
        <v>30</v>
      </c>
      <c r="H2667" s="12" t="s">
        <v>398</v>
      </c>
      <c r="I2667" s="38" t="str">
        <f>VLOOKUP(H2667,'Species List'!A$2:J$202,2,0)</f>
        <v>Spotted Goatfish</v>
      </c>
      <c r="J2667" s="38" t="str">
        <f>VLOOKUP(H2667,'Species List'!A$2:J$202,3,0)</f>
        <v>Pseudupeneus maculatus</v>
      </c>
      <c r="K2667" s="38" t="str">
        <f>VLOOKUP(H2667,'Species List'!A$2:J$202,4,0)</f>
        <v>Mullidae</v>
      </c>
      <c r="L2667" s="38" t="str">
        <f>VLOOKUP(H2667,'Species List'!A$2:J$202,5,0)</f>
        <v>Carnivore</v>
      </c>
      <c r="M2667" s="59">
        <v>18</v>
      </c>
      <c r="N2667" s="59">
        <v>1</v>
      </c>
      <c r="O2667" s="59"/>
      <c r="P2667" s="44">
        <f>VLOOKUP(H2667,'Species List'!A$2:J$202,6,0)</f>
        <v>0.01</v>
      </c>
      <c r="Q2667" s="44">
        <f>VLOOKUP(H2667,'Species List'!A$2:J$202,7,0)</f>
        <v>3.12</v>
      </c>
      <c r="R2667" s="44" t="str">
        <f>VLOOKUP(H2667,'Species List'!A$2:J$202,8,0)</f>
        <v>NA</v>
      </c>
      <c r="S2667" s="44" t="str">
        <f>VLOOKUP(H2667,'Species List'!A$2:J$202,9,0)</f>
        <v>NA</v>
      </c>
      <c r="T2667" s="44">
        <f t="shared" si="290"/>
        <v>82.499290940899868</v>
      </c>
      <c r="U2667" s="87" t="s">
        <v>450</v>
      </c>
      <c r="V2667" s="91">
        <f t="shared" si="293"/>
        <v>82.499290940899868</v>
      </c>
    </row>
    <row r="2668" spans="1:22" ht="16">
      <c r="A2668" s="35">
        <v>2019</v>
      </c>
      <c r="B2668" s="51">
        <v>43538</v>
      </c>
      <c r="C2668" s="38" t="s">
        <v>372</v>
      </c>
      <c r="D2668" s="38" t="s">
        <v>367</v>
      </c>
      <c r="E2668" s="38">
        <v>4</v>
      </c>
      <c r="F2668" s="37">
        <v>0.54652777777777795</v>
      </c>
      <c r="G2668" s="38">
        <v>30</v>
      </c>
      <c r="H2668" s="12" t="s">
        <v>373</v>
      </c>
      <c r="I2668" s="38" t="str">
        <f>VLOOKUP(H2668,'Species List'!A$2:J$202,2,0)</f>
        <v>Goatfish</v>
      </c>
      <c r="J2668" s="38" t="str">
        <f>VLOOKUP(H2668,'Species List'!A$2:J$202,3,0)</f>
        <v>Mulloidichthys martinicus</v>
      </c>
      <c r="K2668" s="38" t="str">
        <f>VLOOKUP(H2668,'Species List'!A$2:J$202,4,0)</f>
        <v>Mullidae</v>
      </c>
      <c r="L2668" s="38" t="str">
        <f>VLOOKUP(H2668,'Species List'!A$2:J$202,5,0)</f>
        <v>Carnivore</v>
      </c>
      <c r="M2668" s="59">
        <v>16</v>
      </c>
      <c r="N2668" s="59">
        <v>5</v>
      </c>
      <c r="O2668" s="59"/>
      <c r="P2668" s="44">
        <f>VLOOKUP(H2668,'Species List'!A$2:J$202,6,0)</f>
        <v>9.7699999999999992E-3</v>
      </c>
      <c r="Q2668" s="44">
        <f>VLOOKUP(H2668,'Species List'!A$2:J$202,7,0)</f>
        <v>3.12</v>
      </c>
      <c r="R2668" s="44" t="str">
        <f>VLOOKUP(H2668,'Species List'!A$2:J$202,8,0)</f>
        <v>NA</v>
      </c>
      <c r="S2668" s="44" t="str">
        <f>VLOOKUP(H2668,'Species List'!A$2:J$202,9,0)</f>
        <v>NA</v>
      </c>
      <c r="T2668" s="44">
        <f t="shared" si="290"/>
        <v>55.814740460517193</v>
      </c>
      <c r="U2668" s="87" t="s">
        <v>450</v>
      </c>
      <c r="V2668" s="91">
        <f t="shared" si="293"/>
        <v>279.07370230258596</v>
      </c>
    </row>
    <row r="2669" spans="1:22" ht="16">
      <c r="A2669" s="35">
        <v>2019</v>
      </c>
      <c r="B2669" s="51">
        <v>43538</v>
      </c>
      <c r="C2669" s="38" t="s">
        <v>372</v>
      </c>
      <c r="D2669" s="38" t="s">
        <v>367</v>
      </c>
      <c r="E2669" s="38">
        <v>4</v>
      </c>
      <c r="F2669" s="37">
        <v>0.54652777777777795</v>
      </c>
      <c r="G2669" s="38">
        <v>30</v>
      </c>
      <c r="H2669" s="12" t="s">
        <v>238</v>
      </c>
      <c r="I2669" s="38" t="str">
        <f>VLOOKUP(H2669,'Species List'!A$2:J$202,2,0)</f>
        <v>Bluehead Wrasse</v>
      </c>
      <c r="J2669" s="38" t="str">
        <f>VLOOKUP(H2669,'Species List'!A$2:J$202,3,0)</f>
        <v>Thalassoma bifasciatum</v>
      </c>
      <c r="K2669" s="38" t="str">
        <f>VLOOKUP(H2669,'Species List'!A$2:J$202,4,0)</f>
        <v>Labridae</v>
      </c>
      <c r="L2669" s="38" t="str">
        <f>VLOOKUP(H2669,'Species List'!A$2:J$202,5,0)</f>
        <v>Carnivore</v>
      </c>
      <c r="M2669" s="59">
        <v>10</v>
      </c>
      <c r="N2669" s="59">
        <v>1</v>
      </c>
      <c r="O2669" s="59"/>
      <c r="P2669" s="44">
        <f>VLOOKUP(H2669,'Species List'!A$2:J$202,6,0)</f>
        <v>8.9099999999999995E-3</v>
      </c>
      <c r="Q2669" s="44">
        <f>VLOOKUP(H2669,'Species List'!A$2:J$202,7,0)</f>
        <v>3.01</v>
      </c>
      <c r="R2669" s="44" t="str">
        <f>VLOOKUP(H2669,'Species List'!A$2:J$202,8,0)</f>
        <v>NA</v>
      </c>
      <c r="S2669" s="44" t="str">
        <f>VLOOKUP(H2669,'Species List'!A$2:J$202,9,0)</f>
        <v>NA</v>
      </c>
      <c r="T2669" s="44">
        <f t="shared" si="290"/>
        <v>9.1175405612215243</v>
      </c>
      <c r="U2669" s="87" t="s">
        <v>450</v>
      </c>
      <c r="V2669" s="91">
        <f t="shared" si="293"/>
        <v>9.1175405612215243</v>
      </c>
    </row>
    <row r="2670" spans="1:22" ht="16">
      <c r="A2670" s="35">
        <v>2019</v>
      </c>
      <c r="B2670" s="51">
        <v>43538</v>
      </c>
      <c r="C2670" s="38" t="s">
        <v>372</v>
      </c>
      <c r="D2670" s="38" t="s">
        <v>367</v>
      </c>
      <c r="E2670" s="38">
        <v>4</v>
      </c>
      <c r="F2670" s="37">
        <v>0.54652777777777795</v>
      </c>
      <c r="G2670" s="38">
        <v>30</v>
      </c>
      <c r="H2670" s="12" t="s">
        <v>238</v>
      </c>
      <c r="I2670" s="38" t="str">
        <f>VLOOKUP(H2670,'Species List'!A$2:J$202,2,0)</f>
        <v>Bluehead Wrasse</v>
      </c>
      <c r="J2670" s="38" t="str">
        <f>VLOOKUP(H2670,'Species List'!A$2:J$202,3,0)</f>
        <v>Thalassoma bifasciatum</v>
      </c>
      <c r="K2670" s="38" t="str">
        <f>VLOOKUP(H2670,'Species List'!A$2:J$202,4,0)</f>
        <v>Labridae</v>
      </c>
      <c r="L2670" s="38" t="str">
        <f>VLOOKUP(H2670,'Species List'!A$2:J$202,5,0)</f>
        <v>Carnivore</v>
      </c>
      <c r="M2670" s="59">
        <v>8</v>
      </c>
      <c r="N2670" s="59">
        <v>5</v>
      </c>
      <c r="O2670" s="59"/>
      <c r="P2670" s="44">
        <f>VLOOKUP(H2670,'Species List'!A$2:J$202,6,0)</f>
        <v>8.9099999999999995E-3</v>
      </c>
      <c r="Q2670" s="44">
        <f>VLOOKUP(H2670,'Species List'!A$2:J$202,7,0)</f>
        <v>3.01</v>
      </c>
      <c r="R2670" s="44" t="str">
        <f>VLOOKUP(H2670,'Species List'!A$2:J$202,8,0)</f>
        <v>NA</v>
      </c>
      <c r="S2670" s="44" t="str">
        <f>VLOOKUP(H2670,'Species List'!A$2:J$202,9,0)</f>
        <v>NA</v>
      </c>
      <c r="T2670" s="44">
        <f t="shared" si="290"/>
        <v>4.6577756365061544</v>
      </c>
      <c r="U2670" s="87" t="s">
        <v>450</v>
      </c>
      <c r="V2670" s="91">
        <f t="shared" si="293"/>
        <v>23.288878182530773</v>
      </c>
    </row>
    <row r="2671" spans="1:22" ht="16">
      <c r="A2671" s="35">
        <v>2019</v>
      </c>
      <c r="B2671" s="51">
        <v>43538</v>
      </c>
      <c r="C2671" s="38" t="s">
        <v>372</v>
      </c>
      <c r="D2671" s="38" t="s">
        <v>367</v>
      </c>
      <c r="E2671" s="38">
        <v>4</v>
      </c>
      <c r="F2671" s="37">
        <v>0.54652777777777795</v>
      </c>
      <c r="G2671" s="38">
        <v>30</v>
      </c>
      <c r="H2671" s="12" t="s">
        <v>253</v>
      </c>
      <c r="I2671" s="38" t="str">
        <f>VLOOKUP(H2671,'Species List'!A$2:J$202,2,0)</f>
        <v>French Grunt</v>
      </c>
      <c r="J2671" s="38" t="str">
        <f>VLOOKUP(H2671,'Species List'!A$2:J$202,3,0)</f>
        <v>Haemulon flavolineatum</v>
      </c>
      <c r="K2671" s="38" t="str">
        <f>VLOOKUP(H2671,'Species List'!A$2:J$202,4,0)</f>
        <v>Haemulidae</v>
      </c>
      <c r="L2671" s="38" t="str">
        <f>VLOOKUP(H2671,'Species List'!A$2:J$202,5,0)</f>
        <v>Carnivore</v>
      </c>
      <c r="M2671" s="59">
        <v>17</v>
      </c>
      <c r="N2671" s="59">
        <v>1</v>
      </c>
      <c r="O2671" s="59"/>
      <c r="P2671" s="44">
        <f>VLOOKUP(H2671,'Species List'!A$2:J$202,6,0)</f>
        <v>1.349E-2</v>
      </c>
      <c r="Q2671" s="44">
        <f>VLOOKUP(H2671,'Species List'!A$2:J$202,7,0)</f>
        <v>3</v>
      </c>
      <c r="R2671" s="44" t="str">
        <f>VLOOKUP(H2671,'Species List'!A$2:J$202,8,0)</f>
        <v>NA</v>
      </c>
      <c r="S2671" s="44" t="str">
        <f>VLOOKUP(H2671,'Species List'!A$2:J$202,9,0)</f>
        <v>NA</v>
      </c>
      <c r="T2671" s="44">
        <f t="shared" si="290"/>
        <v>66.27637</v>
      </c>
      <c r="U2671" s="87" t="s">
        <v>450</v>
      </c>
      <c r="V2671" s="91">
        <f t="shared" si="293"/>
        <v>66.27637</v>
      </c>
    </row>
    <row r="2672" spans="1:22" ht="16">
      <c r="A2672" s="35">
        <v>2019</v>
      </c>
      <c r="B2672" s="51">
        <v>43538</v>
      </c>
      <c r="C2672" s="38" t="s">
        <v>372</v>
      </c>
      <c r="D2672" s="38" t="s">
        <v>367</v>
      </c>
      <c r="E2672" s="38">
        <v>4</v>
      </c>
      <c r="F2672" s="37">
        <v>0.54652777777777795</v>
      </c>
      <c r="G2672" s="38">
        <v>30</v>
      </c>
      <c r="H2672" s="12" t="s">
        <v>251</v>
      </c>
      <c r="I2672" s="38" t="str">
        <f>VLOOKUP(H2672,'Species List'!A$2:J$202,2,0)</f>
        <v>Foureye Butterflyfish</v>
      </c>
      <c r="J2672" s="38" t="str">
        <f>VLOOKUP(H2672,'Species List'!A$2:J$202,3,0)</f>
        <v>Chaetodon capistratus</v>
      </c>
      <c r="K2672" s="38" t="str">
        <f>VLOOKUP(H2672,'Species List'!A$2:J$202,4,0)</f>
        <v>Chaetodontidae</v>
      </c>
      <c r="L2672" s="38" t="str">
        <f>VLOOKUP(H2672,'Species List'!A$2:J$202,5,0)</f>
        <v>Carnivore</v>
      </c>
      <c r="M2672" s="59">
        <v>12</v>
      </c>
      <c r="N2672" s="59">
        <v>2</v>
      </c>
      <c r="O2672" s="59"/>
      <c r="P2672" s="44">
        <f>VLOOKUP(H2672,'Species List'!A$2:J$202,6,0)</f>
        <v>2.512E-2</v>
      </c>
      <c r="Q2672" s="44">
        <f>VLOOKUP(H2672,'Species List'!A$2:J$202,7,0)</f>
        <v>3.1</v>
      </c>
      <c r="R2672" s="44" t="str">
        <f>VLOOKUP(H2672,'Species List'!A$2:J$202,8,0)</f>
        <v>NA</v>
      </c>
      <c r="S2672" s="44" t="str">
        <f>VLOOKUP(H2672,'Species List'!A$2:J$202,9,0)</f>
        <v>NA</v>
      </c>
      <c r="T2672" s="44">
        <f t="shared" si="290"/>
        <v>55.652092436993136</v>
      </c>
      <c r="U2672" s="87" t="s">
        <v>450</v>
      </c>
      <c r="V2672" s="91">
        <f t="shared" si="293"/>
        <v>111.30418487398627</v>
      </c>
    </row>
    <row r="2673" spans="1:22" ht="16">
      <c r="A2673" s="35">
        <v>2019</v>
      </c>
      <c r="B2673" s="51">
        <v>43538</v>
      </c>
      <c r="C2673" s="38" t="s">
        <v>372</v>
      </c>
      <c r="D2673" s="38" t="s">
        <v>367</v>
      </c>
      <c r="E2673" s="38">
        <v>4</v>
      </c>
      <c r="F2673" s="37">
        <v>0.54652777777777795</v>
      </c>
      <c r="G2673" s="38">
        <v>30</v>
      </c>
      <c r="H2673" s="12" t="s">
        <v>310</v>
      </c>
      <c r="I2673" s="38" t="str">
        <f>VLOOKUP(H2673,'Species List'!A$2:J$202,2,0)</f>
        <v>Yellowhead Wrasse</v>
      </c>
      <c r="J2673" s="38" t="str">
        <f>VLOOKUP(H2673,'Species List'!A$2:J$202,3,0)</f>
        <v>Halichoeres garnoti</v>
      </c>
      <c r="K2673" s="38" t="str">
        <f>VLOOKUP(H2673,'Species List'!A$2:J$202,4,0)</f>
        <v>Labridae</v>
      </c>
      <c r="L2673" s="38" t="str">
        <f>VLOOKUP(H2673,'Species List'!A$2:J$202,5,0)</f>
        <v>Carnivore</v>
      </c>
      <c r="M2673" s="59">
        <v>8</v>
      </c>
      <c r="N2673" s="59">
        <v>1</v>
      </c>
      <c r="O2673" s="59"/>
      <c r="P2673" s="44">
        <f>VLOOKUP(H2673,'Species List'!A$2:J$202,6,0)</f>
        <v>0.01</v>
      </c>
      <c r="Q2673" s="44">
        <f>VLOOKUP(H2673,'Species List'!A$2:J$202,7,0)</f>
        <v>3.13</v>
      </c>
      <c r="R2673" s="44" t="str">
        <f>VLOOKUP(H2673,'Species List'!A$2:J$202,8,0)</f>
        <v>NA</v>
      </c>
      <c r="S2673" s="44" t="str">
        <f>VLOOKUP(H2673,'Species List'!A$2:J$202,9,0)</f>
        <v>NA</v>
      </c>
      <c r="T2673" s="44">
        <f t="shared" si="290"/>
        <v>6.7092142277548126</v>
      </c>
      <c r="U2673" s="87" t="s">
        <v>450</v>
      </c>
      <c r="V2673" s="91">
        <f t="shared" si="293"/>
        <v>6.7092142277548126</v>
      </c>
    </row>
    <row r="2674" spans="1:22" ht="16">
      <c r="A2674" s="35">
        <v>2019</v>
      </c>
      <c r="B2674" s="51">
        <v>43538</v>
      </c>
      <c r="C2674" s="38" t="s">
        <v>372</v>
      </c>
      <c r="D2674" s="38" t="s">
        <v>367</v>
      </c>
      <c r="E2674" s="38">
        <v>4</v>
      </c>
      <c r="F2674" s="37">
        <v>0.54652777777777795</v>
      </c>
      <c r="G2674" s="38">
        <v>30</v>
      </c>
      <c r="H2674" s="12" t="s">
        <v>292</v>
      </c>
      <c r="I2674" s="38" t="str">
        <f>VLOOKUP(H2674,'Species List'!A$2:J$202,2,0)</f>
        <v>Smallmouth Grunt</v>
      </c>
      <c r="J2674" s="38" t="str">
        <f>VLOOKUP(H2674,'Species List'!A$2:J$202,3,0)</f>
        <v>Haemulon chrysargyreum</v>
      </c>
      <c r="K2674" s="38" t="str">
        <f>VLOOKUP(H2674,'Species List'!A$2:J$202,4,0)</f>
        <v>Haemulidae</v>
      </c>
      <c r="L2674" s="38" t="str">
        <f>VLOOKUP(H2674,'Species List'!A$2:J$202,5,0)</f>
        <v>Carnivore</v>
      </c>
      <c r="M2674" s="59">
        <v>11</v>
      </c>
      <c r="N2674" s="59">
        <v>2</v>
      </c>
      <c r="O2674" s="59"/>
      <c r="P2674" s="44">
        <f>VLOOKUP(H2674,'Species List'!A$2:J$202,6,0)</f>
        <v>1.259E-2</v>
      </c>
      <c r="Q2674" s="44">
        <f>VLOOKUP(H2674,'Species List'!A$2:J$202,7,0)</f>
        <v>2.99</v>
      </c>
      <c r="R2674" s="44" t="str">
        <f>VLOOKUP(H2674,'Species List'!A$2:J$202,8,0)</f>
        <v>NA</v>
      </c>
      <c r="S2674" s="44" t="str">
        <f>VLOOKUP(H2674,'Species List'!A$2:J$202,9,0)</f>
        <v>NA</v>
      </c>
      <c r="T2674" s="44">
        <f t="shared" si="290"/>
        <v>16.360247096216348</v>
      </c>
      <c r="U2674" s="87" t="s">
        <v>450</v>
      </c>
      <c r="V2674" s="91">
        <f t="shared" si="293"/>
        <v>32.720494192432696</v>
      </c>
    </row>
    <row r="2675" spans="1:22" ht="16">
      <c r="A2675" s="35">
        <v>2019</v>
      </c>
      <c r="B2675" s="51">
        <v>43538</v>
      </c>
      <c r="C2675" s="38" t="s">
        <v>372</v>
      </c>
      <c r="D2675" s="38" t="s">
        <v>367</v>
      </c>
      <c r="E2675" s="38">
        <v>4</v>
      </c>
      <c r="F2675" s="37">
        <v>0.54652777777777783</v>
      </c>
      <c r="G2675" s="38">
        <v>30</v>
      </c>
      <c r="H2675" s="12" t="s">
        <v>277</v>
      </c>
      <c r="I2675" s="38" t="str">
        <f>VLOOKUP(H2675,'Species List'!A$2:J$202,2,0)</f>
        <v>Queen Parrotfish</v>
      </c>
      <c r="J2675" s="38" t="str">
        <f>VLOOKUP(H2675,'Species List'!A$2:J$202,3,0)</f>
        <v>Scarus vetula</v>
      </c>
      <c r="K2675" s="38" t="str">
        <f>VLOOKUP(H2675,'Species List'!A$2:J$202,4,0)</f>
        <v>Scaridae</v>
      </c>
      <c r="L2675" s="38" t="str">
        <f>VLOOKUP(H2675,'Species List'!A$2:J$202,5,0)</f>
        <v>Herbivore</v>
      </c>
      <c r="M2675" s="59">
        <v>24</v>
      </c>
      <c r="N2675" s="59">
        <v>1</v>
      </c>
      <c r="O2675" s="59" t="s">
        <v>368</v>
      </c>
      <c r="P2675" s="44">
        <f>VLOOKUP(H2675,'Species List'!A$2:J$202,6,0)</f>
        <v>1.38E-2</v>
      </c>
      <c r="Q2675" s="44">
        <f>VLOOKUP(H2675,'Species List'!A$2:J$202,7,0)</f>
        <v>3.03</v>
      </c>
      <c r="R2675" s="44">
        <f>VLOOKUP(H2675,'Species List'!A$2:J$202,8,0)</f>
        <v>-5.0162000000000004</v>
      </c>
      <c r="S2675" s="44">
        <f>VLOOKUP(H2675,'Species List'!A$2:J$202,9,0)</f>
        <v>3.1109</v>
      </c>
      <c r="T2675" s="44">
        <f t="shared" si="290"/>
        <v>209.85491670789031</v>
      </c>
      <c r="U2675" s="88">
        <f t="shared" ref="U2675:U2682" si="294">10^(R2675+(S2675*LOG(M2675*10)))</f>
        <v>244.56772957919503</v>
      </c>
      <c r="V2675" s="91">
        <f t="shared" ref="V2675:V2682" si="295">N2675*U2675</f>
        <v>244.56772957919503</v>
      </c>
    </row>
    <row r="2676" spans="1:22" ht="16">
      <c r="A2676" s="35">
        <v>2019</v>
      </c>
      <c r="B2676" s="51">
        <v>43538</v>
      </c>
      <c r="C2676" s="38" t="s">
        <v>372</v>
      </c>
      <c r="D2676" s="38" t="s">
        <v>367</v>
      </c>
      <c r="E2676" s="38">
        <v>4</v>
      </c>
      <c r="F2676" s="37">
        <v>0.54652777777777783</v>
      </c>
      <c r="G2676" s="38">
        <v>30</v>
      </c>
      <c r="H2676" s="12" t="s">
        <v>277</v>
      </c>
      <c r="I2676" s="38" t="str">
        <f>VLOOKUP(H2676,'Species List'!A$2:J$202,2,0)</f>
        <v>Queen Parrotfish</v>
      </c>
      <c r="J2676" s="38" t="str">
        <f>VLOOKUP(H2676,'Species List'!A$2:J$202,3,0)</f>
        <v>Scarus vetula</v>
      </c>
      <c r="K2676" s="38" t="str">
        <f>VLOOKUP(H2676,'Species List'!A$2:J$202,4,0)</f>
        <v>Scaridae</v>
      </c>
      <c r="L2676" s="38" t="str">
        <f>VLOOKUP(H2676,'Species List'!A$2:J$202,5,0)</f>
        <v>Herbivore</v>
      </c>
      <c r="M2676" s="59">
        <v>27</v>
      </c>
      <c r="N2676" s="59">
        <v>1</v>
      </c>
      <c r="O2676" s="59" t="s">
        <v>368</v>
      </c>
      <c r="P2676" s="44">
        <f>VLOOKUP(H2676,'Species List'!A$2:J$202,6,0)</f>
        <v>1.38E-2</v>
      </c>
      <c r="Q2676" s="44">
        <f>VLOOKUP(H2676,'Species List'!A$2:J$202,7,0)</f>
        <v>3.03</v>
      </c>
      <c r="R2676" s="44">
        <f>VLOOKUP(H2676,'Species List'!A$2:J$202,8,0)</f>
        <v>-5.0162000000000004</v>
      </c>
      <c r="S2676" s="44">
        <f>VLOOKUP(H2676,'Species List'!A$2:J$202,9,0)</f>
        <v>3.1109</v>
      </c>
      <c r="T2676" s="44">
        <f t="shared" si="290"/>
        <v>299.85499780940251</v>
      </c>
      <c r="U2676" s="88">
        <f t="shared" si="294"/>
        <v>352.80077779738235</v>
      </c>
      <c r="V2676" s="91">
        <f t="shared" si="295"/>
        <v>352.80077779738235</v>
      </c>
    </row>
    <row r="2677" spans="1:22" ht="16">
      <c r="A2677" s="35">
        <v>2019</v>
      </c>
      <c r="B2677" s="51">
        <v>43538</v>
      </c>
      <c r="C2677" s="38" t="s">
        <v>372</v>
      </c>
      <c r="D2677" s="38" t="s">
        <v>367</v>
      </c>
      <c r="E2677" s="38">
        <v>4</v>
      </c>
      <c r="F2677" s="37">
        <v>0.54652777777777795</v>
      </c>
      <c r="G2677" s="38">
        <v>30</v>
      </c>
      <c r="H2677" s="12" t="s">
        <v>277</v>
      </c>
      <c r="I2677" s="38" t="str">
        <f>VLOOKUP(H2677,'Species List'!A$2:J$202,2,0)</f>
        <v>Queen Parrotfish</v>
      </c>
      <c r="J2677" s="38" t="str">
        <f>VLOOKUP(H2677,'Species List'!A$2:J$202,3,0)</f>
        <v>Scarus vetula</v>
      </c>
      <c r="K2677" s="38" t="str">
        <f>VLOOKUP(H2677,'Species List'!A$2:J$202,4,0)</f>
        <v>Scaridae</v>
      </c>
      <c r="L2677" s="38" t="str">
        <f>VLOOKUP(H2677,'Species List'!A$2:J$202,5,0)</f>
        <v>Herbivore</v>
      </c>
      <c r="M2677" s="59">
        <v>34</v>
      </c>
      <c r="N2677" s="59">
        <v>1</v>
      </c>
      <c r="O2677" s="59" t="s">
        <v>369</v>
      </c>
      <c r="P2677" s="44">
        <f>VLOOKUP(H2677,'Species List'!A$2:J$202,6,0)</f>
        <v>1.38E-2</v>
      </c>
      <c r="Q2677" s="44">
        <f>VLOOKUP(H2677,'Species List'!A$2:J$202,7,0)</f>
        <v>3.03</v>
      </c>
      <c r="R2677" s="44">
        <f>VLOOKUP(H2677,'Species List'!A$2:J$202,8,0)</f>
        <v>-5.0162000000000004</v>
      </c>
      <c r="S2677" s="44">
        <f>VLOOKUP(H2677,'Species List'!A$2:J$202,9,0)</f>
        <v>3.1109</v>
      </c>
      <c r="T2677" s="44">
        <f t="shared" si="290"/>
        <v>602.92071435551179</v>
      </c>
      <c r="U2677" s="88">
        <f t="shared" si="294"/>
        <v>722.73279691201913</v>
      </c>
      <c r="V2677" s="91">
        <f t="shared" si="295"/>
        <v>722.73279691201913</v>
      </c>
    </row>
    <row r="2678" spans="1:22" ht="16">
      <c r="A2678" s="35">
        <v>2019</v>
      </c>
      <c r="B2678" s="51">
        <v>43538</v>
      </c>
      <c r="C2678" s="38" t="s">
        <v>372</v>
      </c>
      <c r="D2678" s="38" t="s">
        <v>367</v>
      </c>
      <c r="E2678" s="38">
        <v>4</v>
      </c>
      <c r="F2678" s="37">
        <v>0.54652777777777795</v>
      </c>
      <c r="G2678" s="38">
        <v>30</v>
      </c>
      <c r="H2678" s="12" t="s">
        <v>302</v>
      </c>
      <c r="I2678" s="38" t="str">
        <f>VLOOKUP(H2678,'Species List'!A$2:J$202,2,0)</f>
        <v>Stoplight Parrotfish</v>
      </c>
      <c r="J2678" s="38" t="str">
        <f>VLOOKUP(H2678,'Species List'!A$2:J$202,3,0)</f>
        <v>Sparisoma viride</v>
      </c>
      <c r="K2678" s="38" t="str">
        <f>VLOOKUP(H2678,'Species List'!A$2:J$202,4,0)</f>
        <v>Scaridae</v>
      </c>
      <c r="L2678" s="38" t="str">
        <f>VLOOKUP(H2678,'Species List'!A$2:J$202,5,0)</f>
        <v>Herbivore</v>
      </c>
      <c r="M2678" s="59">
        <v>16</v>
      </c>
      <c r="N2678" s="59">
        <v>1</v>
      </c>
      <c r="O2678" s="59" t="s">
        <v>368</v>
      </c>
      <c r="P2678" s="44">
        <f>VLOOKUP(H2678,'Species List'!A$2:J$202,6,0)</f>
        <v>1.38E-2</v>
      </c>
      <c r="Q2678" s="44">
        <f>VLOOKUP(H2678,'Species List'!A$2:J$202,7,0)</f>
        <v>3.04</v>
      </c>
      <c r="R2678" s="44">
        <f>VLOOKUP(H2678,'Species List'!A$2:J$202,8,0)</f>
        <v>-4.4317000000000002</v>
      </c>
      <c r="S2678" s="44">
        <f>VLOOKUP(H2678,'Species List'!A$2:J$202,9,0)</f>
        <v>2.9051</v>
      </c>
      <c r="T2678" s="44">
        <f t="shared" si="290"/>
        <v>63.154432022104622</v>
      </c>
      <c r="U2678" s="88">
        <f t="shared" si="294"/>
        <v>93.645941776792625</v>
      </c>
      <c r="V2678" s="91">
        <f t="shared" si="295"/>
        <v>93.645941776792625</v>
      </c>
    </row>
    <row r="2679" spans="1:22" ht="16">
      <c r="A2679" s="35">
        <v>2019</v>
      </c>
      <c r="B2679" s="51">
        <v>43538</v>
      </c>
      <c r="C2679" s="38" t="s">
        <v>372</v>
      </c>
      <c r="D2679" s="38" t="s">
        <v>367</v>
      </c>
      <c r="E2679" s="38">
        <v>4</v>
      </c>
      <c r="F2679" s="37">
        <v>0.54652777777777795</v>
      </c>
      <c r="G2679" s="38">
        <v>30</v>
      </c>
      <c r="H2679" s="12" t="s">
        <v>302</v>
      </c>
      <c r="I2679" s="38" t="str">
        <f>VLOOKUP(H2679,'Species List'!A$2:J$202,2,0)</f>
        <v>Stoplight Parrotfish</v>
      </c>
      <c r="J2679" s="38" t="str">
        <f>VLOOKUP(H2679,'Species List'!A$2:J$202,3,0)</f>
        <v>Sparisoma viride</v>
      </c>
      <c r="K2679" s="38" t="str">
        <f>VLOOKUP(H2679,'Species List'!A$2:J$202,4,0)</f>
        <v>Scaridae</v>
      </c>
      <c r="L2679" s="38" t="str">
        <f>VLOOKUP(H2679,'Species List'!A$2:J$202,5,0)</f>
        <v>Herbivore</v>
      </c>
      <c r="M2679" s="59">
        <v>20</v>
      </c>
      <c r="N2679" s="59">
        <v>1</v>
      </c>
      <c r="O2679" s="59" t="s">
        <v>368</v>
      </c>
      <c r="P2679" s="44">
        <f>VLOOKUP(H2679,'Species List'!A$2:J$202,6,0)</f>
        <v>1.38E-2</v>
      </c>
      <c r="Q2679" s="44">
        <f>VLOOKUP(H2679,'Species List'!A$2:J$202,7,0)</f>
        <v>3.04</v>
      </c>
      <c r="R2679" s="44">
        <f>VLOOKUP(H2679,'Species List'!A$2:J$202,8,0)</f>
        <v>-4.4317000000000002</v>
      </c>
      <c r="S2679" s="44">
        <f>VLOOKUP(H2679,'Species List'!A$2:J$202,9,0)</f>
        <v>2.9051</v>
      </c>
      <c r="T2679" s="44">
        <f t="shared" si="290"/>
        <v>124.45440510662077</v>
      </c>
      <c r="U2679" s="88">
        <f t="shared" si="294"/>
        <v>179.06975540636282</v>
      </c>
      <c r="V2679" s="91">
        <f t="shared" si="295"/>
        <v>179.06975540636282</v>
      </c>
    </row>
    <row r="2680" spans="1:22" ht="16">
      <c r="A2680" s="35">
        <v>2019</v>
      </c>
      <c r="B2680" s="51">
        <v>43538</v>
      </c>
      <c r="C2680" s="38" t="s">
        <v>372</v>
      </c>
      <c r="D2680" s="38" t="s">
        <v>367</v>
      </c>
      <c r="E2680" s="38">
        <v>4</v>
      </c>
      <c r="F2680" s="37">
        <v>0.54652777777777795</v>
      </c>
      <c r="G2680" s="38">
        <v>30</v>
      </c>
      <c r="H2680" s="12" t="s">
        <v>280</v>
      </c>
      <c r="I2680" s="38" t="str">
        <f>VLOOKUP(H2680,'Species List'!A$2:J$202,2,0)</f>
        <v>Redband Parrotfish</v>
      </c>
      <c r="J2680" s="38" t="str">
        <f>VLOOKUP(H2680,'Species List'!A$2:J$202,3,0)</f>
        <v>Sparisoma aurofrenatum</v>
      </c>
      <c r="K2680" s="38" t="str">
        <f>VLOOKUP(H2680,'Species List'!A$2:J$202,4,0)</f>
        <v>Scaridae</v>
      </c>
      <c r="L2680" s="38" t="str">
        <f>VLOOKUP(H2680,'Species List'!A$2:J$202,5,0)</f>
        <v>Herbivore</v>
      </c>
      <c r="M2680" s="59">
        <v>18</v>
      </c>
      <c r="N2680" s="59">
        <v>2</v>
      </c>
      <c r="O2680" s="59" t="s">
        <v>369</v>
      </c>
      <c r="P2680" s="44">
        <f>VLOOKUP(H2680,'Species List'!A$2:J$202,6,0)</f>
        <v>1.072E-2</v>
      </c>
      <c r="Q2680" s="44">
        <f>VLOOKUP(H2680,'Species List'!A$2:J$202,7,0)</f>
        <v>3.12</v>
      </c>
      <c r="R2680" s="44">
        <f>VLOOKUP(H2680,'Species List'!A$2:J$202,8,0)</f>
        <v>-4.0781000000000001</v>
      </c>
      <c r="S2680" s="44">
        <f>VLOOKUP(H2680,'Species List'!A$2:J$202,9,0)</f>
        <v>2.7437999999999998</v>
      </c>
      <c r="T2680" s="44">
        <f t="shared" si="290"/>
        <v>88.43923988864465</v>
      </c>
      <c r="U2680" s="88">
        <f t="shared" si="294"/>
        <v>128.80024807719036</v>
      </c>
      <c r="V2680" s="91">
        <f t="shared" si="295"/>
        <v>257.60049615438072</v>
      </c>
    </row>
    <row r="2681" spans="1:22" ht="16">
      <c r="A2681" s="35">
        <v>2019</v>
      </c>
      <c r="B2681" s="51">
        <v>43538</v>
      </c>
      <c r="C2681" s="38" t="s">
        <v>372</v>
      </c>
      <c r="D2681" s="38" t="s">
        <v>367</v>
      </c>
      <c r="E2681" s="38">
        <v>4</v>
      </c>
      <c r="F2681" s="37">
        <v>0.54652777777777795</v>
      </c>
      <c r="G2681" s="38">
        <v>30</v>
      </c>
      <c r="H2681" s="12" t="s">
        <v>303</v>
      </c>
      <c r="I2681" s="38" t="str">
        <f>VLOOKUP(H2681,'Species List'!A$2:J$202,2,0)</f>
        <v>Striped Parrotfish</v>
      </c>
      <c r="J2681" s="38" t="str">
        <f>VLOOKUP(H2681,'Species List'!A$2:J$202,3,0)</f>
        <v>Scarus iserti</v>
      </c>
      <c r="K2681" s="38" t="str">
        <f>VLOOKUP(H2681,'Species List'!A$2:J$202,4,0)</f>
        <v>Scaridae</v>
      </c>
      <c r="L2681" s="38" t="str">
        <f>VLOOKUP(H2681,'Species List'!A$2:J$202,5,0)</f>
        <v>Herbivore</v>
      </c>
      <c r="M2681" s="59">
        <v>19</v>
      </c>
      <c r="N2681" s="59">
        <v>1</v>
      </c>
      <c r="O2681" s="59" t="s">
        <v>369</v>
      </c>
      <c r="P2681" s="44">
        <f>VLOOKUP(H2681,'Species List'!A$2:J$202,6,0)</f>
        <v>1.0959999999999999E-2</v>
      </c>
      <c r="Q2681" s="44">
        <f>VLOOKUP(H2681,'Species List'!A$2:J$202,7,0)</f>
        <v>3.01</v>
      </c>
      <c r="R2681" s="44">
        <f>VLOOKUP(H2681,'Species List'!A$2:J$202,8,0)</f>
        <v>-4.8887</v>
      </c>
      <c r="S2681" s="44">
        <f>VLOOKUP(H2681,'Species List'!A$2:J$202,9,0)</f>
        <v>3.0548000000000002</v>
      </c>
      <c r="T2681" s="44">
        <f t="shared" si="290"/>
        <v>77.421020764594019</v>
      </c>
      <c r="U2681" s="88">
        <f t="shared" si="294"/>
        <v>118.15075473078059</v>
      </c>
      <c r="V2681" s="91">
        <f t="shared" si="295"/>
        <v>118.15075473078059</v>
      </c>
    </row>
    <row r="2682" spans="1:22" ht="16">
      <c r="A2682" s="35">
        <v>2019</v>
      </c>
      <c r="B2682" s="51">
        <v>43538</v>
      </c>
      <c r="C2682" s="38" t="s">
        <v>372</v>
      </c>
      <c r="D2682" s="38" t="s">
        <v>367</v>
      </c>
      <c r="E2682" s="38">
        <v>4</v>
      </c>
      <c r="F2682" s="37">
        <v>0.54652777777777795</v>
      </c>
      <c r="G2682" s="38">
        <v>30</v>
      </c>
      <c r="H2682" s="12" t="s">
        <v>303</v>
      </c>
      <c r="I2682" s="38" t="str">
        <f>VLOOKUP(H2682,'Species List'!A$2:J$202,2,0)</f>
        <v>Striped Parrotfish</v>
      </c>
      <c r="J2682" s="38" t="str">
        <f>VLOOKUP(H2682,'Species List'!A$2:J$202,3,0)</f>
        <v>Scarus iserti</v>
      </c>
      <c r="K2682" s="38" t="str">
        <f>VLOOKUP(H2682,'Species List'!A$2:J$202,4,0)</f>
        <v>Scaridae</v>
      </c>
      <c r="L2682" s="38" t="str">
        <f>VLOOKUP(H2682,'Species List'!A$2:J$202,5,0)</f>
        <v>Herbivore</v>
      </c>
      <c r="M2682" s="59">
        <v>22</v>
      </c>
      <c r="N2682" s="59">
        <v>1</v>
      </c>
      <c r="O2682" s="59" t="s">
        <v>369</v>
      </c>
      <c r="P2682" s="44">
        <f>VLOOKUP(H2682,'Species List'!A$2:J$202,6,0)</f>
        <v>1.0959999999999999E-2</v>
      </c>
      <c r="Q2682" s="44">
        <f>VLOOKUP(H2682,'Species List'!A$2:J$202,7,0)</f>
        <v>3.01</v>
      </c>
      <c r="R2682" s="44">
        <f>VLOOKUP(H2682,'Species List'!A$2:J$202,8,0)</f>
        <v>-4.8887</v>
      </c>
      <c r="S2682" s="44">
        <f>VLOOKUP(H2682,'Species List'!A$2:J$202,9,0)</f>
        <v>3.0548000000000002</v>
      </c>
      <c r="T2682" s="44">
        <f t="shared" si="290"/>
        <v>120.36572149485421</v>
      </c>
      <c r="U2682" s="88">
        <f t="shared" si="294"/>
        <v>184.89825197921766</v>
      </c>
      <c r="V2682" s="91">
        <f t="shared" si="295"/>
        <v>184.89825197921766</v>
      </c>
    </row>
    <row r="2683" spans="1:22" ht="16">
      <c r="A2683" s="35">
        <v>2019</v>
      </c>
      <c r="B2683" s="51">
        <v>43538</v>
      </c>
      <c r="C2683" s="38" t="s">
        <v>372</v>
      </c>
      <c r="D2683" s="38" t="s">
        <v>367</v>
      </c>
      <c r="E2683" s="38">
        <v>4</v>
      </c>
      <c r="F2683" s="37">
        <v>0.54652777777777795</v>
      </c>
      <c r="G2683" s="38">
        <v>30</v>
      </c>
      <c r="H2683" s="12" t="s">
        <v>242</v>
      </c>
      <c r="I2683" s="38" t="str">
        <f>VLOOKUP(H2683,'Species List'!A$2:J$202,2,0)</f>
        <v xml:space="preserve">Sharp-nose puffer </v>
      </c>
      <c r="J2683" s="38" t="str">
        <f>VLOOKUP(H2683,'Species List'!A$2:J$202,3,0)</f>
        <v>Canthigaster rostrata</v>
      </c>
      <c r="K2683" s="38" t="str">
        <f>VLOOKUP(H2683,'Species List'!A$2:J$202,4,0)</f>
        <v>Tetraodontidae</v>
      </c>
      <c r="L2683" s="38" t="str">
        <f>VLOOKUP(H2683,'Species List'!A$2:J$202,5,0)</f>
        <v>Omnivore</v>
      </c>
      <c r="M2683" s="59">
        <v>3</v>
      </c>
      <c r="N2683" s="59">
        <v>1</v>
      </c>
      <c r="O2683" s="59"/>
      <c r="P2683" s="44">
        <f>VLOOKUP(H2683,'Species List'!A$2:J$202,6,0)</f>
        <v>2.239E-2</v>
      </c>
      <c r="Q2683" s="44">
        <f>VLOOKUP(H2683,'Species List'!A$2:J$202,7,0)</f>
        <v>2.96</v>
      </c>
      <c r="R2683" s="44" t="str">
        <f>VLOOKUP(H2683,'Species List'!A$2:J$202,8,0)</f>
        <v>NA</v>
      </c>
      <c r="S2683" s="44" t="str">
        <f>VLOOKUP(H2683,'Species List'!A$2:J$202,9,0)</f>
        <v>NA</v>
      </c>
      <c r="T2683" s="44">
        <f t="shared" si="290"/>
        <v>0.57853948885208784</v>
      </c>
      <c r="U2683" s="87" t="s">
        <v>450</v>
      </c>
      <c r="V2683" s="91">
        <f t="shared" ref="V2683:V2707" si="296">N2683*T2683</f>
        <v>0.57853948885208784</v>
      </c>
    </row>
    <row r="2684" spans="1:22" ht="16">
      <c r="A2684" s="35">
        <v>2019</v>
      </c>
      <c r="B2684" s="51">
        <v>43538</v>
      </c>
      <c r="C2684" s="38" t="s">
        <v>372</v>
      </c>
      <c r="D2684" s="38" t="s">
        <v>367</v>
      </c>
      <c r="E2684" s="38">
        <v>4</v>
      </c>
      <c r="F2684" s="37">
        <v>0.54652777777777795</v>
      </c>
      <c r="G2684" s="38">
        <v>30</v>
      </c>
      <c r="H2684" s="12" t="s">
        <v>239</v>
      </c>
      <c r="I2684" s="38" t="str">
        <f>VLOOKUP(H2684,'Species List'!A$2:J$202,2,0)</f>
        <v>Brown Chromis</v>
      </c>
      <c r="J2684" s="38" t="str">
        <f>VLOOKUP(H2684,'Species List'!A$2:J$202,3,0)</f>
        <v>Chromis multilineata</v>
      </c>
      <c r="K2684" s="38" t="str">
        <f>VLOOKUP(H2684,'Species List'!A$2:J$202,4,0)</f>
        <v>Pomacentridae</v>
      </c>
      <c r="L2684" s="38" t="str">
        <f>VLOOKUP(H2684,'Species List'!A$2:J$202,5,0)</f>
        <v>Planktivore</v>
      </c>
      <c r="M2684" s="59">
        <v>10</v>
      </c>
      <c r="N2684" s="59">
        <v>2</v>
      </c>
      <c r="O2684" s="59"/>
      <c r="P2684" s="44">
        <f>VLOOKUP(H2684,'Species List'!A$2:J$202,6,0)</f>
        <v>1.4789999999999999E-2</v>
      </c>
      <c r="Q2684" s="44">
        <f>VLOOKUP(H2684,'Species List'!A$2:J$202,7,0)</f>
        <v>2.98</v>
      </c>
      <c r="R2684" s="44" t="str">
        <f>VLOOKUP(H2684,'Species List'!A$2:J$202,8,0)</f>
        <v>NA</v>
      </c>
      <c r="S2684" s="44" t="str">
        <f>VLOOKUP(H2684,'Species List'!A$2:J$202,9,0)</f>
        <v>NA</v>
      </c>
      <c r="T2684" s="44">
        <f t="shared" si="290"/>
        <v>14.124340347257048</v>
      </c>
      <c r="U2684" s="87" t="s">
        <v>450</v>
      </c>
      <c r="V2684" s="91">
        <f t="shared" si="296"/>
        <v>28.248680694514096</v>
      </c>
    </row>
    <row r="2685" spans="1:22" ht="16">
      <c r="A2685" s="35">
        <v>2019</v>
      </c>
      <c r="B2685" s="51">
        <v>43538</v>
      </c>
      <c r="C2685" s="38" t="s">
        <v>372</v>
      </c>
      <c r="D2685" s="38" t="s">
        <v>367</v>
      </c>
      <c r="E2685" s="38">
        <v>4</v>
      </c>
      <c r="F2685" s="37">
        <v>0.54652777777777795</v>
      </c>
      <c r="G2685" s="38">
        <v>30</v>
      </c>
      <c r="H2685" s="12" t="s">
        <v>239</v>
      </c>
      <c r="I2685" s="38" t="str">
        <f>VLOOKUP(H2685,'Species List'!A$2:J$202,2,0)</f>
        <v>Brown Chromis</v>
      </c>
      <c r="J2685" s="38" t="str">
        <f>VLOOKUP(H2685,'Species List'!A$2:J$202,3,0)</f>
        <v>Chromis multilineata</v>
      </c>
      <c r="K2685" s="38" t="str">
        <f>VLOOKUP(H2685,'Species List'!A$2:J$202,4,0)</f>
        <v>Pomacentridae</v>
      </c>
      <c r="L2685" s="38" t="str">
        <f>VLOOKUP(H2685,'Species List'!A$2:J$202,5,0)</f>
        <v>Planktivore</v>
      </c>
      <c r="M2685" s="59">
        <v>10</v>
      </c>
      <c r="N2685" s="59">
        <v>20</v>
      </c>
      <c r="O2685" s="59"/>
      <c r="P2685" s="44">
        <f>VLOOKUP(H2685,'Species List'!A$2:J$202,6,0)</f>
        <v>1.4789999999999999E-2</v>
      </c>
      <c r="Q2685" s="44">
        <f>VLOOKUP(H2685,'Species List'!A$2:J$202,7,0)</f>
        <v>2.98</v>
      </c>
      <c r="R2685" s="44" t="str">
        <f>VLOOKUP(H2685,'Species List'!A$2:J$202,8,0)</f>
        <v>NA</v>
      </c>
      <c r="S2685" s="44" t="str">
        <f>VLOOKUP(H2685,'Species List'!A$2:J$202,9,0)</f>
        <v>NA</v>
      </c>
      <c r="T2685" s="44">
        <f t="shared" si="290"/>
        <v>14.124340347257048</v>
      </c>
      <c r="U2685" s="87" t="s">
        <v>450</v>
      </c>
      <c r="V2685" s="91">
        <f t="shared" si="296"/>
        <v>282.48680694514098</v>
      </c>
    </row>
    <row r="2686" spans="1:22" ht="16">
      <c r="A2686" s="35">
        <v>2019</v>
      </c>
      <c r="B2686" s="51">
        <v>43538</v>
      </c>
      <c r="C2686" s="38" t="s">
        <v>372</v>
      </c>
      <c r="D2686" s="38" t="s">
        <v>367</v>
      </c>
      <c r="E2686" s="38">
        <v>4</v>
      </c>
      <c r="F2686" s="37">
        <v>0.54652777777777795</v>
      </c>
      <c r="G2686" s="38">
        <v>30</v>
      </c>
      <c r="H2686" s="12" t="s">
        <v>239</v>
      </c>
      <c r="I2686" s="38" t="str">
        <f>VLOOKUP(H2686,'Species List'!A$2:J$202,2,0)</f>
        <v>Brown Chromis</v>
      </c>
      <c r="J2686" s="38" t="str">
        <f>VLOOKUP(H2686,'Species List'!A$2:J$202,3,0)</f>
        <v>Chromis multilineata</v>
      </c>
      <c r="K2686" s="38" t="str">
        <f>VLOOKUP(H2686,'Species List'!A$2:J$202,4,0)</f>
        <v>Pomacentridae</v>
      </c>
      <c r="L2686" s="38" t="str">
        <f>VLOOKUP(H2686,'Species List'!A$2:J$202,5,0)</f>
        <v>Planktivore</v>
      </c>
      <c r="M2686" s="59">
        <v>15</v>
      </c>
      <c r="N2686" s="59">
        <v>5</v>
      </c>
      <c r="O2686" s="59"/>
      <c r="P2686" s="44">
        <f>VLOOKUP(H2686,'Species List'!A$2:J$202,6,0)</f>
        <v>1.4789999999999999E-2</v>
      </c>
      <c r="Q2686" s="44">
        <f>VLOOKUP(H2686,'Species List'!A$2:J$202,7,0)</f>
        <v>2.98</v>
      </c>
      <c r="R2686" s="44" t="str">
        <f>VLOOKUP(H2686,'Species List'!A$2:J$202,8,0)</f>
        <v>NA</v>
      </c>
      <c r="S2686" s="44" t="str">
        <f>VLOOKUP(H2686,'Species List'!A$2:J$202,9,0)</f>
        <v>NA</v>
      </c>
      <c r="T2686" s="44">
        <f t="shared" si="290"/>
        <v>47.2846442553682</v>
      </c>
      <c r="U2686" s="87" t="s">
        <v>450</v>
      </c>
      <c r="V2686" s="91">
        <f t="shared" si="296"/>
        <v>236.42322127684099</v>
      </c>
    </row>
    <row r="2687" spans="1:22" ht="16">
      <c r="A2687" s="35">
        <v>2019</v>
      </c>
      <c r="B2687" s="51">
        <v>43538</v>
      </c>
      <c r="C2687" s="38" t="s">
        <v>372</v>
      </c>
      <c r="D2687" s="38" t="s">
        <v>367</v>
      </c>
      <c r="E2687" s="38">
        <v>4</v>
      </c>
      <c r="F2687" s="37">
        <v>0.54652777777777795</v>
      </c>
      <c r="G2687" s="38">
        <v>30</v>
      </c>
      <c r="H2687" s="12" t="s">
        <v>239</v>
      </c>
      <c r="I2687" s="38" t="str">
        <f>VLOOKUP(H2687,'Species List'!A$2:J$202,2,0)</f>
        <v>Brown Chromis</v>
      </c>
      <c r="J2687" s="38" t="str">
        <f>VLOOKUP(H2687,'Species List'!A$2:J$202,3,0)</f>
        <v>Chromis multilineata</v>
      </c>
      <c r="K2687" s="38" t="str">
        <f>VLOOKUP(H2687,'Species List'!A$2:J$202,4,0)</f>
        <v>Pomacentridae</v>
      </c>
      <c r="L2687" s="38" t="str">
        <f>VLOOKUP(H2687,'Species List'!A$2:J$202,5,0)</f>
        <v>Planktivore</v>
      </c>
      <c r="M2687" s="59">
        <v>6</v>
      </c>
      <c r="N2687" s="59">
        <v>40</v>
      </c>
      <c r="O2687" s="59"/>
      <c r="P2687" s="44">
        <f>VLOOKUP(H2687,'Species List'!A$2:J$202,6,0)</f>
        <v>1.4789999999999999E-2</v>
      </c>
      <c r="Q2687" s="44">
        <f>VLOOKUP(H2687,'Species List'!A$2:J$202,7,0)</f>
        <v>2.98</v>
      </c>
      <c r="R2687" s="44" t="str">
        <f>VLOOKUP(H2687,'Species List'!A$2:J$202,8,0)</f>
        <v>NA</v>
      </c>
      <c r="S2687" s="44" t="str">
        <f>VLOOKUP(H2687,'Species List'!A$2:J$202,9,0)</f>
        <v>NA</v>
      </c>
      <c r="T2687" s="44">
        <f t="shared" si="290"/>
        <v>3.0821864023530869</v>
      </c>
      <c r="U2687" s="87" t="s">
        <v>450</v>
      </c>
      <c r="V2687" s="91">
        <f t="shared" si="296"/>
        <v>123.28745609412348</v>
      </c>
    </row>
    <row r="2688" spans="1:22" ht="16">
      <c r="A2688" s="35">
        <v>2019</v>
      </c>
      <c r="B2688" s="51">
        <v>43538</v>
      </c>
      <c r="C2688" s="38" t="s">
        <v>372</v>
      </c>
      <c r="D2688" s="38" t="s">
        <v>367</v>
      </c>
      <c r="E2688" s="38">
        <v>5</v>
      </c>
      <c r="F2688" s="37">
        <v>0.55277777777777803</v>
      </c>
      <c r="G2688" s="38">
        <v>32</v>
      </c>
      <c r="H2688" s="12" t="s">
        <v>348</v>
      </c>
      <c r="I2688" s="38" t="str">
        <f>VLOOKUP(H2688,'Species List'!A$2:J$202,2,0)</f>
        <v>Atlantic trumpetfish</v>
      </c>
      <c r="J2688" s="38" t="str">
        <f>VLOOKUP(H2688,'Species List'!A$2:J$202,3,0)</f>
        <v>Aulostomus maculatus</v>
      </c>
      <c r="K2688" s="38" t="str">
        <f>VLOOKUP(H2688,'Species List'!A$2:J$202,4,0)</f>
        <v>Aulostomidae</v>
      </c>
      <c r="L2688" s="38" t="str">
        <f>VLOOKUP(H2688,'Species List'!A$2:J$202,5,0)</f>
        <v>Carnivore</v>
      </c>
      <c r="M2688" s="59">
        <v>26</v>
      </c>
      <c r="N2688" s="59">
        <v>1</v>
      </c>
      <c r="O2688" s="59"/>
      <c r="P2688" s="44">
        <f>VLOOKUP(H2688,'Species List'!A$2:J$202,6,0)</f>
        <v>1E-4</v>
      </c>
      <c r="Q2688" s="44">
        <f>VLOOKUP(H2688,'Species List'!A$2:J$202,7,0)</f>
        <v>3.5539999999999998</v>
      </c>
      <c r="R2688" s="44" t="str">
        <f>VLOOKUP(H2688,'Species List'!A$2:J$202,8,0)</f>
        <v>NA</v>
      </c>
      <c r="S2688" s="44" t="str">
        <f>VLOOKUP(H2688,'Species List'!A$2:J$202,9,0)</f>
        <v>NA</v>
      </c>
      <c r="T2688" s="44">
        <f t="shared" si="290"/>
        <v>10.68600267808916</v>
      </c>
      <c r="U2688" s="87" t="s">
        <v>450</v>
      </c>
      <c r="V2688" s="91">
        <f t="shared" si="296"/>
        <v>10.68600267808916</v>
      </c>
    </row>
    <row r="2689" spans="1:22" ht="16">
      <c r="A2689" s="35">
        <v>2019</v>
      </c>
      <c r="B2689" s="51">
        <v>43538</v>
      </c>
      <c r="C2689" s="38" t="s">
        <v>372</v>
      </c>
      <c r="D2689" s="38" t="s">
        <v>367</v>
      </c>
      <c r="E2689" s="38">
        <v>5</v>
      </c>
      <c r="F2689" s="37">
        <v>0.55277777777777803</v>
      </c>
      <c r="G2689" s="38">
        <v>32</v>
      </c>
      <c r="H2689" s="12" t="s">
        <v>292</v>
      </c>
      <c r="I2689" s="38" t="str">
        <f>VLOOKUP(H2689,'Species List'!A$2:J$202,2,0)</f>
        <v>Smallmouth Grunt</v>
      </c>
      <c r="J2689" s="38" t="str">
        <f>VLOOKUP(H2689,'Species List'!A$2:J$202,3,0)</f>
        <v>Haemulon chrysargyreum</v>
      </c>
      <c r="K2689" s="38" t="str">
        <f>VLOOKUP(H2689,'Species List'!A$2:J$202,4,0)</f>
        <v>Haemulidae</v>
      </c>
      <c r="L2689" s="38" t="str">
        <f>VLOOKUP(H2689,'Species List'!A$2:J$202,5,0)</f>
        <v>Carnivore</v>
      </c>
      <c r="M2689" s="59">
        <v>14</v>
      </c>
      <c r="N2689" s="59">
        <v>8</v>
      </c>
      <c r="O2689" s="59"/>
      <c r="P2689" s="44">
        <f>VLOOKUP(H2689,'Species List'!A$2:J$202,6,0)</f>
        <v>1.259E-2</v>
      </c>
      <c r="Q2689" s="44">
        <f>VLOOKUP(H2689,'Species List'!A$2:J$202,7,0)</f>
        <v>2.99</v>
      </c>
      <c r="R2689" s="44" t="str">
        <f>VLOOKUP(H2689,'Species List'!A$2:J$202,8,0)</f>
        <v>NA</v>
      </c>
      <c r="S2689" s="44" t="str">
        <f>VLOOKUP(H2689,'Species List'!A$2:J$202,9,0)</f>
        <v>NA</v>
      </c>
      <c r="T2689" s="44">
        <f t="shared" si="290"/>
        <v>33.647171114051574</v>
      </c>
      <c r="U2689" s="87" t="s">
        <v>450</v>
      </c>
      <c r="V2689" s="91">
        <f t="shared" si="296"/>
        <v>269.17736891241259</v>
      </c>
    </row>
    <row r="2690" spans="1:22" ht="16">
      <c r="A2690" s="35">
        <v>2019</v>
      </c>
      <c r="B2690" s="51">
        <v>43538</v>
      </c>
      <c r="C2690" s="38" t="s">
        <v>372</v>
      </c>
      <c r="D2690" s="38" t="s">
        <v>367</v>
      </c>
      <c r="E2690" s="38">
        <v>5</v>
      </c>
      <c r="F2690" s="37">
        <v>0.55277777777777803</v>
      </c>
      <c r="G2690" s="38">
        <v>32</v>
      </c>
      <c r="H2690" s="12" t="s">
        <v>292</v>
      </c>
      <c r="I2690" s="38" t="str">
        <f>VLOOKUP(H2690,'Species List'!A$2:J$202,2,0)</f>
        <v>Smallmouth Grunt</v>
      </c>
      <c r="J2690" s="38" t="str">
        <f>VLOOKUP(H2690,'Species List'!A$2:J$202,3,0)</f>
        <v>Haemulon chrysargyreum</v>
      </c>
      <c r="K2690" s="38" t="str">
        <f>VLOOKUP(H2690,'Species List'!A$2:J$202,4,0)</f>
        <v>Haemulidae</v>
      </c>
      <c r="L2690" s="38" t="str">
        <f>VLOOKUP(H2690,'Species List'!A$2:J$202,5,0)</f>
        <v>Carnivore</v>
      </c>
      <c r="M2690" s="59">
        <v>16</v>
      </c>
      <c r="N2690" s="59">
        <v>2</v>
      </c>
      <c r="O2690" s="59"/>
      <c r="P2690" s="44">
        <f>VLOOKUP(H2690,'Species List'!A$2:J$202,6,0)</f>
        <v>1.259E-2</v>
      </c>
      <c r="Q2690" s="44">
        <f>VLOOKUP(H2690,'Species List'!A$2:J$202,7,0)</f>
        <v>2.99</v>
      </c>
      <c r="R2690" s="44" t="str">
        <f>VLOOKUP(H2690,'Species List'!A$2:J$202,8,0)</f>
        <v>NA</v>
      </c>
      <c r="S2690" s="44" t="str">
        <f>VLOOKUP(H2690,'Species List'!A$2:J$202,9,0)</f>
        <v>NA</v>
      </c>
      <c r="T2690" s="44">
        <f t="shared" ref="T2690:T2753" si="297">P2690*M2690^Q2690</f>
        <v>50.158492827323087</v>
      </c>
      <c r="U2690" s="87" t="s">
        <v>450</v>
      </c>
      <c r="V2690" s="91">
        <f t="shared" si="296"/>
        <v>100.31698565464617</v>
      </c>
    </row>
    <row r="2691" spans="1:22" ht="16">
      <c r="A2691" s="35">
        <v>2019</v>
      </c>
      <c r="B2691" s="51">
        <v>43538</v>
      </c>
      <c r="C2691" s="38" t="s">
        <v>372</v>
      </c>
      <c r="D2691" s="38" t="s">
        <v>367</v>
      </c>
      <c r="E2691" s="38">
        <v>5</v>
      </c>
      <c r="F2691" s="37">
        <v>0.55277777777777803</v>
      </c>
      <c r="G2691" s="38">
        <v>32</v>
      </c>
      <c r="H2691" s="12" t="s">
        <v>233</v>
      </c>
      <c r="I2691" s="38" t="str">
        <f>VLOOKUP(H2691,'Species List'!A$2:J$202,2,0)</f>
        <v>Blackbar soldierfish</v>
      </c>
      <c r="J2691" s="38" t="str">
        <f>VLOOKUP(H2691,'Species List'!A$2:J$202,3,0)</f>
        <v xml:space="preserve">Myripristis jacobus </v>
      </c>
      <c r="K2691" s="38" t="str">
        <f>VLOOKUP(H2691,'Species List'!A$2:J$202,4,0)</f>
        <v>Holocentridae</v>
      </c>
      <c r="L2691" s="38" t="str">
        <f>VLOOKUP(H2691,'Species List'!A$2:J$202,5,0)</f>
        <v>Carnivore</v>
      </c>
      <c r="M2691" s="59">
        <v>14</v>
      </c>
      <c r="N2691" s="59">
        <v>2</v>
      </c>
      <c r="O2691" s="59"/>
      <c r="P2691" s="44">
        <f>VLOOKUP(H2691,'Species List'!A$2:J$202,6,0)</f>
        <v>1.2019999999999999E-2</v>
      </c>
      <c r="Q2691" s="44">
        <f>VLOOKUP(H2691,'Species List'!A$2:J$202,7,0)</f>
        <v>3.06</v>
      </c>
      <c r="R2691" s="44" t="str">
        <f>VLOOKUP(H2691,'Species List'!A$2:J$202,8,0)</f>
        <v>NA</v>
      </c>
      <c r="S2691" s="44" t="str">
        <f>VLOOKUP(H2691,'Species List'!A$2:J$202,9,0)</f>
        <v>NA</v>
      </c>
      <c r="T2691" s="44">
        <f t="shared" si="297"/>
        <v>38.64170287926558</v>
      </c>
      <c r="U2691" s="87" t="s">
        <v>450</v>
      </c>
      <c r="V2691" s="91">
        <f t="shared" si="296"/>
        <v>77.28340575853116</v>
      </c>
    </row>
    <row r="2692" spans="1:22" ht="16">
      <c r="A2692" s="35">
        <v>2019</v>
      </c>
      <c r="B2692" s="51">
        <v>43538</v>
      </c>
      <c r="C2692" s="38" t="s">
        <v>372</v>
      </c>
      <c r="D2692" s="38" t="s">
        <v>367</v>
      </c>
      <c r="E2692" s="38">
        <v>5</v>
      </c>
      <c r="F2692" s="37">
        <v>0.55277777777777803</v>
      </c>
      <c r="G2692" s="38">
        <v>32</v>
      </c>
      <c r="H2692" s="12" t="s">
        <v>233</v>
      </c>
      <c r="I2692" s="38" t="str">
        <f>VLOOKUP(H2692,'Species List'!A$2:J$202,2,0)</f>
        <v>Blackbar soldierfish</v>
      </c>
      <c r="J2692" s="38" t="str">
        <f>VLOOKUP(H2692,'Species List'!A$2:J$202,3,0)</f>
        <v xml:space="preserve">Myripristis jacobus </v>
      </c>
      <c r="K2692" s="38" t="str">
        <f>VLOOKUP(H2692,'Species List'!A$2:J$202,4,0)</f>
        <v>Holocentridae</v>
      </c>
      <c r="L2692" s="38" t="str">
        <f>VLOOKUP(H2692,'Species List'!A$2:J$202,5,0)</f>
        <v>Carnivore</v>
      </c>
      <c r="M2692" s="59">
        <v>15</v>
      </c>
      <c r="N2692" s="59">
        <v>1</v>
      </c>
      <c r="O2692" s="59"/>
      <c r="P2692" s="44">
        <f>VLOOKUP(H2692,'Species List'!A$2:J$202,6,0)</f>
        <v>1.2019999999999999E-2</v>
      </c>
      <c r="Q2692" s="44">
        <f>VLOOKUP(H2692,'Species List'!A$2:J$202,7,0)</f>
        <v>3.06</v>
      </c>
      <c r="R2692" s="44" t="str">
        <f>VLOOKUP(H2692,'Species List'!A$2:J$202,8,0)</f>
        <v>NA</v>
      </c>
      <c r="S2692" s="44" t="str">
        <f>VLOOKUP(H2692,'Species List'!A$2:J$202,9,0)</f>
        <v>NA</v>
      </c>
      <c r="T2692" s="44">
        <f t="shared" si="297"/>
        <v>47.724756406775086</v>
      </c>
      <c r="U2692" s="87" t="s">
        <v>450</v>
      </c>
      <c r="V2692" s="91">
        <f t="shared" si="296"/>
        <v>47.724756406775086</v>
      </c>
    </row>
    <row r="2693" spans="1:22" ht="16">
      <c r="A2693" s="35">
        <v>2019</v>
      </c>
      <c r="B2693" s="51">
        <v>43538</v>
      </c>
      <c r="C2693" s="38" t="s">
        <v>372</v>
      </c>
      <c r="D2693" s="38" t="s">
        <v>367</v>
      </c>
      <c r="E2693" s="38">
        <v>5</v>
      </c>
      <c r="F2693" s="37">
        <v>0.55277777777777803</v>
      </c>
      <c r="G2693" s="38">
        <v>32</v>
      </c>
      <c r="H2693" s="12" t="s">
        <v>256</v>
      </c>
      <c r="I2693" s="38" t="str">
        <f>VLOOKUP(H2693,'Species List'!A$2:J$202,2,0)</f>
        <v>Graysby</v>
      </c>
      <c r="J2693" s="38" t="str">
        <f>VLOOKUP(H2693,'Species List'!A$2:J$202,3,0)</f>
        <v>Cephalopholis cruentata</v>
      </c>
      <c r="K2693" s="38" t="str">
        <f>VLOOKUP(H2693,'Species List'!A$2:J$202,4,0)</f>
        <v>Serranidae</v>
      </c>
      <c r="L2693" s="38" t="str">
        <f>VLOOKUP(H2693,'Species List'!A$2:J$202,5,0)</f>
        <v>Carnivore</v>
      </c>
      <c r="M2693" s="59">
        <v>14</v>
      </c>
      <c r="N2693" s="59">
        <v>1</v>
      </c>
      <c r="O2693" s="59"/>
      <c r="P2693" s="44">
        <f>VLOOKUP(H2693,'Species List'!A$2:J$202,6,0)</f>
        <v>1.1220000000000001E-2</v>
      </c>
      <c r="Q2693" s="44">
        <f>VLOOKUP(H2693,'Species List'!A$2:J$202,7,0)</f>
        <v>3.07</v>
      </c>
      <c r="R2693" s="44" t="str">
        <f>VLOOKUP(H2693,'Species List'!A$2:J$202,8,0)</f>
        <v>NA</v>
      </c>
      <c r="S2693" s="44" t="str">
        <f>VLOOKUP(H2693,'Species List'!A$2:J$202,9,0)</f>
        <v>NA</v>
      </c>
      <c r="T2693" s="44">
        <f t="shared" si="297"/>
        <v>37.034452314396681</v>
      </c>
      <c r="U2693" s="87" t="s">
        <v>450</v>
      </c>
      <c r="V2693" s="91">
        <f t="shared" si="296"/>
        <v>37.034452314396681</v>
      </c>
    </row>
    <row r="2694" spans="1:22" ht="16">
      <c r="A2694" s="35">
        <v>2019</v>
      </c>
      <c r="B2694" s="51">
        <v>43538</v>
      </c>
      <c r="C2694" s="38" t="s">
        <v>372</v>
      </c>
      <c r="D2694" s="38" t="s">
        <v>367</v>
      </c>
      <c r="E2694" s="38">
        <v>5</v>
      </c>
      <c r="F2694" s="37">
        <v>0.55277777777777803</v>
      </c>
      <c r="G2694" s="38">
        <v>32</v>
      </c>
      <c r="H2694" s="12" t="s">
        <v>253</v>
      </c>
      <c r="I2694" s="38" t="str">
        <f>VLOOKUP(H2694,'Species List'!A$2:J$202,2,0)</f>
        <v>French Grunt</v>
      </c>
      <c r="J2694" s="38" t="str">
        <f>VLOOKUP(H2694,'Species List'!A$2:J$202,3,0)</f>
        <v>Haemulon flavolineatum</v>
      </c>
      <c r="K2694" s="38" t="str">
        <f>VLOOKUP(H2694,'Species List'!A$2:J$202,4,0)</f>
        <v>Haemulidae</v>
      </c>
      <c r="L2694" s="38" t="str">
        <f>VLOOKUP(H2694,'Species List'!A$2:J$202,5,0)</f>
        <v>Carnivore</v>
      </c>
      <c r="M2694" s="59">
        <v>15</v>
      </c>
      <c r="N2694" s="59">
        <v>2</v>
      </c>
      <c r="O2694" s="59"/>
      <c r="P2694" s="44">
        <f>VLOOKUP(H2694,'Species List'!A$2:J$202,6,0)</f>
        <v>1.349E-2</v>
      </c>
      <c r="Q2694" s="44">
        <f>VLOOKUP(H2694,'Species List'!A$2:J$202,7,0)</f>
        <v>3</v>
      </c>
      <c r="R2694" s="44" t="str">
        <f>VLOOKUP(H2694,'Species List'!A$2:J$202,8,0)</f>
        <v>NA</v>
      </c>
      <c r="S2694" s="44" t="str">
        <f>VLOOKUP(H2694,'Species List'!A$2:J$202,9,0)</f>
        <v>NA</v>
      </c>
      <c r="T2694" s="44">
        <f t="shared" si="297"/>
        <v>45.528750000000002</v>
      </c>
      <c r="U2694" s="87" t="s">
        <v>450</v>
      </c>
      <c r="V2694" s="91">
        <f t="shared" si="296"/>
        <v>91.057500000000005</v>
      </c>
    </row>
    <row r="2695" spans="1:22" ht="16">
      <c r="A2695" s="35">
        <v>2019</v>
      </c>
      <c r="B2695" s="51">
        <v>43538</v>
      </c>
      <c r="C2695" s="38" t="s">
        <v>372</v>
      </c>
      <c r="D2695" s="38" t="s">
        <v>367</v>
      </c>
      <c r="E2695" s="38">
        <v>5</v>
      </c>
      <c r="F2695" s="37">
        <v>0.55277777777777803</v>
      </c>
      <c r="G2695" s="38">
        <v>32</v>
      </c>
      <c r="H2695" s="12" t="s">
        <v>292</v>
      </c>
      <c r="I2695" s="38" t="str">
        <f>VLOOKUP(H2695,'Species List'!A$2:J$202,2,0)</f>
        <v>Smallmouth Grunt</v>
      </c>
      <c r="J2695" s="38" t="str">
        <f>VLOOKUP(H2695,'Species List'!A$2:J$202,3,0)</f>
        <v>Haemulon chrysargyreum</v>
      </c>
      <c r="K2695" s="38" t="str">
        <f>VLOOKUP(H2695,'Species List'!A$2:J$202,4,0)</f>
        <v>Haemulidae</v>
      </c>
      <c r="L2695" s="38" t="str">
        <f>VLOOKUP(H2695,'Species List'!A$2:J$202,5,0)</f>
        <v>Carnivore</v>
      </c>
      <c r="M2695" s="59">
        <v>14</v>
      </c>
      <c r="N2695" s="59">
        <v>7</v>
      </c>
      <c r="O2695" s="59"/>
      <c r="P2695" s="44">
        <f>VLOOKUP(H2695,'Species List'!A$2:J$202,6,0)</f>
        <v>1.259E-2</v>
      </c>
      <c r="Q2695" s="44">
        <f>VLOOKUP(H2695,'Species List'!A$2:J$202,7,0)</f>
        <v>2.99</v>
      </c>
      <c r="R2695" s="44" t="str">
        <f>VLOOKUP(H2695,'Species List'!A$2:J$202,8,0)</f>
        <v>NA</v>
      </c>
      <c r="S2695" s="44" t="str">
        <f>VLOOKUP(H2695,'Species List'!A$2:J$202,9,0)</f>
        <v>NA</v>
      </c>
      <c r="T2695" s="44">
        <f t="shared" si="297"/>
        <v>33.647171114051574</v>
      </c>
      <c r="U2695" s="87" t="s">
        <v>450</v>
      </c>
      <c r="V2695" s="91">
        <f t="shared" si="296"/>
        <v>235.53019779836103</v>
      </c>
    </row>
    <row r="2696" spans="1:22" ht="16">
      <c r="A2696" s="35">
        <v>2019</v>
      </c>
      <c r="B2696" s="51">
        <v>43538</v>
      </c>
      <c r="C2696" s="38" t="s">
        <v>372</v>
      </c>
      <c r="D2696" s="38" t="s">
        <v>367</v>
      </c>
      <c r="E2696" s="38">
        <v>5</v>
      </c>
      <c r="F2696" s="37">
        <v>0.55277777777777803</v>
      </c>
      <c r="G2696" s="38">
        <v>32</v>
      </c>
      <c r="H2696" s="12" t="s">
        <v>373</v>
      </c>
      <c r="I2696" s="38" t="str">
        <f>VLOOKUP(H2696,'Species List'!A$2:J$202,2,0)</f>
        <v>Goatfish</v>
      </c>
      <c r="J2696" s="38" t="str">
        <f>VLOOKUP(H2696,'Species List'!A$2:J$202,3,0)</f>
        <v>Mulloidichthys martinicus</v>
      </c>
      <c r="K2696" s="38" t="str">
        <f>VLOOKUP(H2696,'Species List'!A$2:J$202,4,0)</f>
        <v>Mullidae</v>
      </c>
      <c r="L2696" s="38" t="str">
        <f>VLOOKUP(H2696,'Species List'!A$2:J$202,5,0)</f>
        <v>Carnivore</v>
      </c>
      <c r="M2696" s="59">
        <v>18</v>
      </c>
      <c r="N2696" s="59">
        <v>3</v>
      </c>
      <c r="O2696" s="59"/>
      <c r="P2696" s="44">
        <f>VLOOKUP(H2696,'Species List'!A$2:J$202,6,0)</f>
        <v>9.7699999999999992E-3</v>
      </c>
      <c r="Q2696" s="44">
        <f>VLOOKUP(H2696,'Species List'!A$2:J$202,7,0)</f>
        <v>3.12</v>
      </c>
      <c r="R2696" s="44" t="str">
        <f>VLOOKUP(H2696,'Species List'!A$2:J$202,8,0)</f>
        <v>NA</v>
      </c>
      <c r="S2696" s="44" t="str">
        <f>VLOOKUP(H2696,'Species List'!A$2:J$202,9,0)</f>
        <v>NA</v>
      </c>
      <c r="T2696" s="44">
        <f t="shared" si="297"/>
        <v>80.601807249259167</v>
      </c>
      <c r="U2696" s="87" t="s">
        <v>450</v>
      </c>
      <c r="V2696" s="91">
        <f t="shared" si="296"/>
        <v>241.8054217477775</v>
      </c>
    </row>
    <row r="2697" spans="1:22" ht="16">
      <c r="A2697" s="35">
        <v>2019</v>
      </c>
      <c r="B2697" s="51">
        <v>43538</v>
      </c>
      <c r="C2697" s="38" t="s">
        <v>372</v>
      </c>
      <c r="D2697" s="38" t="s">
        <v>367</v>
      </c>
      <c r="E2697" s="38">
        <v>5</v>
      </c>
      <c r="F2697" s="37">
        <v>0.55277777777777803</v>
      </c>
      <c r="G2697" s="38">
        <v>32</v>
      </c>
      <c r="H2697" s="12" t="s">
        <v>292</v>
      </c>
      <c r="I2697" s="38" t="str">
        <f>VLOOKUP(H2697,'Species List'!A$2:J$202,2,0)</f>
        <v>Smallmouth Grunt</v>
      </c>
      <c r="J2697" s="38" t="str">
        <f>VLOOKUP(H2697,'Species List'!A$2:J$202,3,0)</f>
        <v>Haemulon chrysargyreum</v>
      </c>
      <c r="K2697" s="38" t="str">
        <f>VLOOKUP(H2697,'Species List'!A$2:J$202,4,0)</f>
        <v>Haemulidae</v>
      </c>
      <c r="L2697" s="38" t="str">
        <f>VLOOKUP(H2697,'Species List'!A$2:J$202,5,0)</f>
        <v>Carnivore</v>
      </c>
      <c r="M2697" s="59">
        <v>15</v>
      </c>
      <c r="N2697" s="59">
        <v>15</v>
      </c>
      <c r="O2697" s="59"/>
      <c r="P2697" s="44">
        <f>VLOOKUP(H2697,'Species List'!A$2:J$202,6,0)</f>
        <v>1.259E-2</v>
      </c>
      <c r="Q2697" s="44">
        <f>VLOOKUP(H2697,'Species List'!A$2:J$202,7,0)</f>
        <v>2.99</v>
      </c>
      <c r="R2697" s="44" t="str">
        <f>VLOOKUP(H2697,'Species List'!A$2:J$202,8,0)</f>
        <v>NA</v>
      </c>
      <c r="S2697" s="44" t="str">
        <f>VLOOKUP(H2697,'Species List'!A$2:J$202,9,0)</f>
        <v>NA</v>
      </c>
      <c r="T2697" s="44">
        <f t="shared" si="297"/>
        <v>41.356006478222746</v>
      </c>
      <c r="U2697" s="87" t="s">
        <v>450</v>
      </c>
      <c r="V2697" s="91">
        <f t="shared" si="296"/>
        <v>620.34009717334118</v>
      </c>
    </row>
    <row r="2698" spans="1:22" ht="16">
      <c r="A2698" s="35">
        <v>2019</v>
      </c>
      <c r="B2698" s="51">
        <v>43538</v>
      </c>
      <c r="C2698" s="38" t="s">
        <v>372</v>
      </c>
      <c r="D2698" s="38" t="s">
        <v>367</v>
      </c>
      <c r="E2698" s="38">
        <v>5</v>
      </c>
      <c r="F2698" s="37">
        <v>0.55277777777777803</v>
      </c>
      <c r="G2698" s="38">
        <v>32</v>
      </c>
      <c r="H2698" s="12" t="s">
        <v>253</v>
      </c>
      <c r="I2698" s="38" t="str">
        <f>VLOOKUP(H2698,'Species List'!A$2:J$202,2,0)</f>
        <v>French Grunt</v>
      </c>
      <c r="J2698" s="38" t="str">
        <f>VLOOKUP(H2698,'Species List'!A$2:J$202,3,0)</f>
        <v>Haemulon flavolineatum</v>
      </c>
      <c r="K2698" s="38" t="str">
        <f>VLOOKUP(H2698,'Species List'!A$2:J$202,4,0)</f>
        <v>Haemulidae</v>
      </c>
      <c r="L2698" s="38" t="str">
        <f>VLOOKUP(H2698,'Species List'!A$2:J$202,5,0)</f>
        <v>Carnivore</v>
      </c>
      <c r="M2698" s="59">
        <v>15</v>
      </c>
      <c r="N2698" s="59">
        <v>2</v>
      </c>
      <c r="O2698" s="59"/>
      <c r="P2698" s="44">
        <f>VLOOKUP(H2698,'Species List'!A$2:J$202,6,0)</f>
        <v>1.349E-2</v>
      </c>
      <c r="Q2698" s="44">
        <f>VLOOKUP(H2698,'Species List'!A$2:J$202,7,0)</f>
        <v>3</v>
      </c>
      <c r="R2698" s="44" t="str">
        <f>VLOOKUP(H2698,'Species List'!A$2:J$202,8,0)</f>
        <v>NA</v>
      </c>
      <c r="S2698" s="44" t="str">
        <f>VLOOKUP(H2698,'Species List'!A$2:J$202,9,0)</f>
        <v>NA</v>
      </c>
      <c r="T2698" s="44">
        <f t="shared" si="297"/>
        <v>45.528750000000002</v>
      </c>
      <c r="U2698" s="87" t="s">
        <v>450</v>
      </c>
      <c r="V2698" s="91">
        <f t="shared" si="296"/>
        <v>91.057500000000005</v>
      </c>
    </row>
    <row r="2699" spans="1:22" ht="16">
      <c r="A2699" s="35">
        <v>2019</v>
      </c>
      <c r="B2699" s="51">
        <v>43538</v>
      </c>
      <c r="C2699" s="38" t="s">
        <v>372</v>
      </c>
      <c r="D2699" s="38" t="s">
        <v>367</v>
      </c>
      <c r="E2699" s="38">
        <v>5</v>
      </c>
      <c r="F2699" s="37">
        <v>0.55277777777777803</v>
      </c>
      <c r="G2699" s="38">
        <v>32</v>
      </c>
      <c r="H2699" s="12" t="s">
        <v>272</v>
      </c>
      <c r="I2699" s="38" t="str">
        <f>VLOOKUP(H2699,'Species List'!A$2:J$202,2,0)</f>
        <v>Peacock Flounder</v>
      </c>
      <c r="J2699" s="38" t="str">
        <f>VLOOKUP(H2699,'Species List'!A$2:J$202,3,0)</f>
        <v>Bothus lunatus</v>
      </c>
      <c r="K2699" s="38" t="str">
        <f>VLOOKUP(H2699,'Species List'!A$2:J$202,4,0)</f>
        <v>Bothidae</v>
      </c>
      <c r="L2699" s="38" t="str">
        <f>VLOOKUP(H2699,'Species List'!A$2:J$202,5,0)</f>
        <v>Carnivore</v>
      </c>
      <c r="M2699" s="59">
        <v>27</v>
      </c>
      <c r="N2699" s="59">
        <v>1</v>
      </c>
      <c r="O2699" s="59"/>
      <c r="P2699" s="44">
        <f>VLOOKUP(H2699,'Species List'!A$2:J$202,6,0)</f>
        <v>1.047E-2</v>
      </c>
      <c r="Q2699" s="44">
        <f>VLOOKUP(H2699,'Species List'!A$2:J$202,7,0)</f>
        <v>3.05</v>
      </c>
      <c r="R2699" s="44" t="str">
        <f>VLOOKUP(H2699,'Species List'!A$2:J$202,8,0)</f>
        <v>NA</v>
      </c>
      <c r="S2699" s="44" t="str">
        <f>VLOOKUP(H2699,'Species List'!A$2:J$202,9,0)</f>
        <v>NA</v>
      </c>
      <c r="T2699" s="44">
        <f t="shared" si="297"/>
        <v>242.9999377611382</v>
      </c>
      <c r="U2699" s="87" t="s">
        <v>450</v>
      </c>
      <c r="V2699" s="91">
        <f t="shared" si="296"/>
        <v>242.9999377611382</v>
      </c>
    </row>
    <row r="2700" spans="1:22" ht="16">
      <c r="A2700" s="35">
        <v>2019</v>
      </c>
      <c r="B2700" s="51">
        <v>43538</v>
      </c>
      <c r="C2700" s="38" t="s">
        <v>372</v>
      </c>
      <c r="D2700" s="38" t="s">
        <v>367</v>
      </c>
      <c r="E2700" s="38">
        <v>5</v>
      </c>
      <c r="F2700" s="37">
        <v>0.55277777777777803</v>
      </c>
      <c r="G2700" s="38">
        <v>32</v>
      </c>
      <c r="H2700" s="12" t="s">
        <v>286</v>
      </c>
      <c r="I2700" s="38" t="str">
        <f>VLOOKUP(H2700,'Species List'!A$2:J$202,2,0)</f>
        <v>Schoolmaster snapper</v>
      </c>
      <c r="J2700" s="38" t="str">
        <f>VLOOKUP(H2700,'Species List'!A$2:J$202,3,0)</f>
        <v>Lutjanus apodus</v>
      </c>
      <c r="K2700" s="38" t="str">
        <f>VLOOKUP(H2700,'Species List'!A$2:J$202,4,0)</f>
        <v>Lutjanidae</v>
      </c>
      <c r="L2700" s="38" t="str">
        <f>VLOOKUP(H2700,'Species List'!A$2:J$202,5,0)</f>
        <v>Carnivore</v>
      </c>
      <c r="M2700" s="59">
        <v>24</v>
      </c>
      <c r="N2700" s="59">
        <v>1</v>
      </c>
      <c r="O2700" s="59"/>
      <c r="P2700" s="44">
        <f>VLOOKUP(H2700,'Species List'!A$2:J$202,6,0)</f>
        <v>1.413E-2</v>
      </c>
      <c r="Q2700" s="44">
        <f>VLOOKUP(H2700,'Species List'!A$2:J$202,7,0)</f>
        <v>2.98</v>
      </c>
      <c r="R2700" s="44" t="str">
        <f>VLOOKUP(H2700,'Species List'!A$2:J$202,8,0)</f>
        <v>NA</v>
      </c>
      <c r="S2700" s="44" t="str">
        <f>VLOOKUP(H2700,'Species List'!A$2:J$202,9,0)</f>
        <v>NA</v>
      </c>
      <c r="T2700" s="44">
        <f t="shared" si="297"/>
        <v>183.30388184120486</v>
      </c>
      <c r="U2700" s="87" t="s">
        <v>450</v>
      </c>
      <c r="V2700" s="91">
        <f t="shared" si="296"/>
        <v>183.30388184120486</v>
      </c>
    </row>
    <row r="2701" spans="1:22" ht="16">
      <c r="A2701" s="35">
        <v>2019</v>
      </c>
      <c r="B2701" s="51">
        <v>43538</v>
      </c>
      <c r="C2701" s="38" t="s">
        <v>372</v>
      </c>
      <c r="D2701" s="38" t="s">
        <v>367</v>
      </c>
      <c r="E2701" s="38">
        <v>5</v>
      </c>
      <c r="F2701" s="37">
        <v>0.55277777777777803</v>
      </c>
      <c r="G2701" s="38">
        <v>32</v>
      </c>
      <c r="H2701" s="12" t="s">
        <v>286</v>
      </c>
      <c r="I2701" s="38" t="str">
        <f>VLOOKUP(H2701,'Species List'!A$2:J$202,2,0)</f>
        <v>Schoolmaster snapper</v>
      </c>
      <c r="J2701" s="38" t="str">
        <f>VLOOKUP(H2701,'Species List'!A$2:J$202,3,0)</f>
        <v>Lutjanus apodus</v>
      </c>
      <c r="K2701" s="38" t="str">
        <f>VLOOKUP(H2701,'Species List'!A$2:J$202,4,0)</f>
        <v>Lutjanidae</v>
      </c>
      <c r="L2701" s="38" t="str">
        <f>VLOOKUP(H2701,'Species List'!A$2:J$202,5,0)</f>
        <v>Carnivore</v>
      </c>
      <c r="M2701" s="59">
        <v>22</v>
      </c>
      <c r="N2701" s="59">
        <v>1</v>
      </c>
      <c r="O2701" s="59"/>
      <c r="P2701" s="44">
        <f>VLOOKUP(H2701,'Species List'!A$2:J$202,6,0)</f>
        <v>1.413E-2</v>
      </c>
      <c r="Q2701" s="44">
        <f>VLOOKUP(H2701,'Species List'!A$2:J$202,7,0)</f>
        <v>2.98</v>
      </c>
      <c r="R2701" s="44" t="str">
        <f>VLOOKUP(H2701,'Species List'!A$2:J$202,8,0)</f>
        <v>NA</v>
      </c>
      <c r="S2701" s="44" t="str">
        <f>VLOOKUP(H2701,'Species List'!A$2:J$202,9,0)</f>
        <v>NA</v>
      </c>
      <c r="T2701" s="44">
        <f t="shared" si="297"/>
        <v>141.43658141285795</v>
      </c>
      <c r="U2701" s="87" t="s">
        <v>450</v>
      </c>
      <c r="V2701" s="91">
        <f t="shared" si="296"/>
        <v>141.43658141285795</v>
      </c>
    </row>
    <row r="2702" spans="1:22" ht="16">
      <c r="A2702" s="35">
        <v>2019</v>
      </c>
      <c r="B2702" s="51">
        <v>43538</v>
      </c>
      <c r="C2702" s="38" t="s">
        <v>372</v>
      </c>
      <c r="D2702" s="38" t="s">
        <v>367</v>
      </c>
      <c r="E2702" s="38">
        <v>5</v>
      </c>
      <c r="F2702" s="37">
        <v>0.55277777777777803</v>
      </c>
      <c r="G2702" s="38">
        <v>32</v>
      </c>
      <c r="H2702" s="12" t="s">
        <v>233</v>
      </c>
      <c r="I2702" s="38" t="str">
        <f>VLOOKUP(H2702,'Species List'!A$2:J$202,2,0)</f>
        <v>Blackbar soldierfish</v>
      </c>
      <c r="J2702" s="38" t="str">
        <f>VLOOKUP(H2702,'Species List'!A$2:J$202,3,0)</f>
        <v xml:space="preserve">Myripristis jacobus </v>
      </c>
      <c r="K2702" s="38" t="str">
        <f>VLOOKUP(H2702,'Species List'!A$2:J$202,4,0)</f>
        <v>Holocentridae</v>
      </c>
      <c r="L2702" s="38" t="str">
        <f>VLOOKUP(H2702,'Species List'!A$2:J$202,5,0)</f>
        <v>Carnivore</v>
      </c>
      <c r="M2702" s="59">
        <v>14</v>
      </c>
      <c r="N2702" s="59">
        <v>5</v>
      </c>
      <c r="O2702" s="59"/>
      <c r="P2702" s="44">
        <f>VLOOKUP(H2702,'Species List'!A$2:J$202,6,0)</f>
        <v>1.2019999999999999E-2</v>
      </c>
      <c r="Q2702" s="44">
        <f>VLOOKUP(H2702,'Species List'!A$2:J$202,7,0)</f>
        <v>3.06</v>
      </c>
      <c r="R2702" s="44" t="str">
        <f>VLOOKUP(H2702,'Species List'!A$2:J$202,8,0)</f>
        <v>NA</v>
      </c>
      <c r="S2702" s="44" t="str">
        <f>VLOOKUP(H2702,'Species List'!A$2:J$202,9,0)</f>
        <v>NA</v>
      </c>
      <c r="T2702" s="44">
        <f t="shared" si="297"/>
        <v>38.64170287926558</v>
      </c>
      <c r="U2702" s="87" t="s">
        <v>450</v>
      </c>
      <c r="V2702" s="91">
        <f t="shared" si="296"/>
        <v>193.2085143963279</v>
      </c>
    </row>
    <row r="2703" spans="1:22" ht="16">
      <c r="A2703" s="35">
        <v>2019</v>
      </c>
      <c r="B2703" s="51">
        <v>43538</v>
      </c>
      <c r="C2703" s="38" t="s">
        <v>372</v>
      </c>
      <c r="D2703" s="38" t="s">
        <v>367</v>
      </c>
      <c r="E2703" s="38">
        <v>5</v>
      </c>
      <c r="F2703" s="37">
        <v>0.55277777777777803</v>
      </c>
      <c r="G2703" s="38">
        <v>32</v>
      </c>
      <c r="H2703" s="12" t="s">
        <v>292</v>
      </c>
      <c r="I2703" s="38" t="str">
        <f>VLOOKUP(H2703,'Species List'!A$2:J$202,2,0)</f>
        <v>Smallmouth Grunt</v>
      </c>
      <c r="J2703" s="38" t="str">
        <f>VLOOKUP(H2703,'Species List'!A$2:J$202,3,0)</f>
        <v>Haemulon chrysargyreum</v>
      </c>
      <c r="K2703" s="38" t="str">
        <f>VLOOKUP(H2703,'Species List'!A$2:J$202,4,0)</f>
        <v>Haemulidae</v>
      </c>
      <c r="L2703" s="38" t="str">
        <f>VLOOKUP(H2703,'Species List'!A$2:J$202,5,0)</f>
        <v>Carnivore</v>
      </c>
      <c r="M2703" s="59">
        <v>12</v>
      </c>
      <c r="N2703" s="59">
        <v>1</v>
      </c>
      <c r="O2703" s="59"/>
      <c r="P2703" s="44">
        <f>VLOOKUP(H2703,'Species List'!A$2:J$202,6,0)</f>
        <v>1.259E-2</v>
      </c>
      <c r="Q2703" s="44">
        <f>VLOOKUP(H2703,'Species List'!A$2:J$202,7,0)</f>
        <v>2.99</v>
      </c>
      <c r="R2703" s="44" t="str">
        <f>VLOOKUP(H2703,'Species List'!A$2:J$202,8,0)</f>
        <v>NA</v>
      </c>
      <c r="S2703" s="44" t="str">
        <f>VLOOKUP(H2703,'Species List'!A$2:J$202,9,0)</f>
        <v>NA</v>
      </c>
      <c r="T2703" s="44">
        <f t="shared" si="297"/>
        <v>21.221577102571867</v>
      </c>
      <c r="U2703" s="87" t="s">
        <v>450</v>
      </c>
      <c r="V2703" s="91">
        <f t="shared" si="296"/>
        <v>21.221577102571867</v>
      </c>
    </row>
    <row r="2704" spans="1:22" ht="16">
      <c r="A2704" s="35">
        <v>2019</v>
      </c>
      <c r="B2704" s="51">
        <v>43538</v>
      </c>
      <c r="C2704" s="38" t="s">
        <v>372</v>
      </c>
      <c r="D2704" s="38" t="s">
        <v>367</v>
      </c>
      <c r="E2704" s="38">
        <v>5</v>
      </c>
      <c r="F2704" s="37">
        <v>0.55277777777777803</v>
      </c>
      <c r="G2704" s="38">
        <v>32</v>
      </c>
      <c r="H2704" s="12" t="s">
        <v>233</v>
      </c>
      <c r="I2704" s="38" t="str">
        <f>VLOOKUP(H2704,'Species List'!A$2:J$202,2,0)</f>
        <v>Blackbar soldierfish</v>
      </c>
      <c r="J2704" s="38" t="str">
        <f>VLOOKUP(H2704,'Species List'!A$2:J$202,3,0)</f>
        <v xml:space="preserve">Myripristis jacobus </v>
      </c>
      <c r="K2704" s="38" t="str">
        <f>VLOOKUP(H2704,'Species List'!A$2:J$202,4,0)</f>
        <v>Holocentridae</v>
      </c>
      <c r="L2704" s="38" t="str">
        <f>VLOOKUP(H2704,'Species List'!A$2:J$202,5,0)</f>
        <v>Carnivore</v>
      </c>
      <c r="M2704" s="59">
        <v>14</v>
      </c>
      <c r="N2704" s="59">
        <v>5</v>
      </c>
      <c r="O2704" s="59"/>
      <c r="P2704" s="44">
        <f>VLOOKUP(H2704,'Species List'!A$2:J$202,6,0)</f>
        <v>1.2019999999999999E-2</v>
      </c>
      <c r="Q2704" s="44">
        <f>VLOOKUP(H2704,'Species List'!A$2:J$202,7,0)</f>
        <v>3.06</v>
      </c>
      <c r="R2704" s="44" t="str">
        <f>VLOOKUP(H2704,'Species List'!A$2:J$202,8,0)</f>
        <v>NA</v>
      </c>
      <c r="S2704" s="44" t="str">
        <f>VLOOKUP(H2704,'Species List'!A$2:J$202,9,0)</f>
        <v>NA</v>
      </c>
      <c r="T2704" s="44">
        <f t="shared" si="297"/>
        <v>38.64170287926558</v>
      </c>
      <c r="U2704" s="87" t="s">
        <v>450</v>
      </c>
      <c r="V2704" s="91">
        <f t="shared" si="296"/>
        <v>193.2085143963279</v>
      </c>
    </row>
    <row r="2705" spans="1:22" ht="16">
      <c r="A2705" s="35">
        <v>2019</v>
      </c>
      <c r="B2705" s="51">
        <v>43538</v>
      </c>
      <c r="C2705" s="38" t="s">
        <v>372</v>
      </c>
      <c r="D2705" s="38" t="s">
        <v>367</v>
      </c>
      <c r="E2705" s="38">
        <v>5</v>
      </c>
      <c r="F2705" s="37">
        <v>0.55277777777777803</v>
      </c>
      <c r="G2705" s="38">
        <v>32</v>
      </c>
      <c r="H2705" s="12" t="s">
        <v>292</v>
      </c>
      <c r="I2705" s="38" t="str">
        <f>VLOOKUP(H2705,'Species List'!A$2:J$202,2,0)</f>
        <v>Smallmouth Grunt</v>
      </c>
      <c r="J2705" s="38" t="str">
        <f>VLOOKUP(H2705,'Species List'!A$2:J$202,3,0)</f>
        <v>Haemulon chrysargyreum</v>
      </c>
      <c r="K2705" s="38" t="str">
        <f>VLOOKUP(H2705,'Species List'!A$2:J$202,4,0)</f>
        <v>Haemulidae</v>
      </c>
      <c r="L2705" s="38" t="str">
        <f>VLOOKUP(H2705,'Species List'!A$2:J$202,5,0)</f>
        <v>Carnivore</v>
      </c>
      <c r="M2705" s="59">
        <v>12</v>
      </c>
      <c r="N2705" s="59">
        <v>1</v>
      </c>
      <c r="O2705" s="59"/>
      <c r="P2705" s="44">
        <f>VLOOKUP(H2705,'Species List'!A$2:J$202,6,0)</f>
        <v>1.259E-2</v>
      </c>
      <c r="Q2705" s="44">
        <f>VLOOKUP(H2705,'Species List'!A$2:J$202,7,0)</f>
        <v>2.99</v>
      </c>
      <c r="R2705" s="44" t="str">
        <f>VLOOKUP(H2705,'Species List'!A$2:J$202,8,0)</f>
        <v>NA</v>
      </c>
      <c r="S2705" s="44" t="str">
        <f>VLOOKUP(H2705,'Species List'!A$2:J$202,9,0)</f>
        <v>NA</v>
      </c>
      <c r="T2705" s="44">
        <f t="shared" si="297"/>
        <v>21.221577102571867</v>
      </c>
      <c r="U2705" s="87" t="s">
        <v>450</v>
      </c>
      <c r="V2705" s="91">
        <f t="shared" si="296"/>
        <v>21.221577102571867</v>
      </c>
    </row>
    <row r="2706" spans="1:22" ht="16">
      <c r="A2706" s="35">
        <v>2019</v>
      </c>
      <c r="B2706" s="51">
        <v>43538</v>
      </c>
      <c r="C2706" s="38" t="s">
        <v>372</v>
      </c>
      <c r="D2706" s="38" t="s">
        <v>367</v>
      </c>
      <c r="E2706" s="38">
        <v>5</v>
      </c>
      <c r="F2706" s="37">
        <v>0.55277777777777803</v>
      </c>
      <c r="G2706" s="38">
        <v>32</v>
      </c>
      <c r="H2706" s="12" t="s">
        <v>225</v>
      </c>
      <c r="I2706" s="38" t="str">
        <f>VLOOKUP(H2706,'Species List'!A$2:J$202,2,0)</f>
        <v>Bar Jack</v>
      </c>
      <c r="J2706" s="38" t="str">
        <f>VLOOKUP(H2706,'Species List'!A$2:J$202,3,0)</f>
        <v>Caranx ruber</v>
      </c>
      <c r="K2706" s="38" t="str">
        <f>VLOOKUP(H2706,'Species List'!A$2:J$202,4,0)</f>
        <v>Carangidae</v>
      </c>
      <c r="L2706" s="38" t="str">
        <f>VLOOKUP(H2706,'Species List'!A$2:J$202,5,0)</f>
        <v>Carnivore</v>
      </c>
      <c r="M2706" s="59">
        <v>24</v>
      </c>
      <c r="N2706" s="59">
        <v>1</v>
      </c>
      <c r="O2706" s="59"/>
      <c r="P2706" s="44">
        <f>VLOOKUP(H2706,'Species List'!A$2:J$202,6,0)</f>
        <v>1.6979999999999999E-2</v>
      </c>
      <c r="Q2706" s="44">
        <f>VLOOKUP(H2706,'Species List'!A$2:J$202,7,0)</f>
        <v>2.95</v>
      </c>
      <c r="R2706" s="44" t="str">
        <f>VLOOKUP(H2706,'Species List'!A$2:J$202,8,0)</f>
        <v>NA</v>
      </c>
      <c r="S2706" s="44" t="str">
        <f>VLOOKUP(H2706,'Species List'!A$2:J$202,9,0)</f>
        <v>NA</v>
      </c>
      <c r="T2706" s="44">
        <f t="shared" si="297"/>
        <v>200.24461644704436</v>
      </c>
      <c r="U2706" s="87" t="s">
        <v>450</v>
      </c>
      <c r="V2706" s="91">
        <f t="shared" si="296"/>
        <v>200.24461644704436</v>
      </c>
    </row>
    <row r="2707" spans="1:22" ht="16">
      <c r="A2707" s="35">
        <v>2019</v>
      </c>
      <c r="B2707" s="51">
        <v>43538</v>
      </c>
      <c r="C2707" s="38" t="s">
        <v>372</v>
      </c>
      <c r="D2707" s="38" t="s">
        <v>367</v>
      </c>
      <c r="E2707" s="38">
        <v>5</v>
      </c>
      <c r="F2707" s="37">
        <v>0.55277777777777803</v>
      </c>
      <c r="G2707" s="38">
        <v>32</v>
      </c>
      <c r="H2707" s="12" t="s">
        <v>253</v>
      </c>
      <c r="I2707" s="38" t="str">
        <f>VLOOKUP(H2707,'Species List'!A$2:J$202,2,0)</f>
        <v>French Grunt</v>
      </c>
      <c r="J2707" s="38" t="str">
        <f>VLOOKUP(H2707,'Species List'!A$2:J$202,3,0)</f>
        <v>Haemulon flavolineatum</v>
      </c>
      <c r="K2707" s="38" t="str">
        <f>VLOOKUP(H2707,'Species List'!A$2:J$202,4,0)</f>
        <v>Haemulidae</v>
      </c>
      <c r="L2707" s="38" t="str">
        <f>VLOOKUP(H2707,'Species List'!A$2:J$202,5,0)</f>
        <v>Carnivore</v>
      </c>
      <c r="M2707" s="59">
        <v>14</v>
      </c>
      <c r="N2707" s="59">
        <v>1</v>
      </c>
      <c r="O2707" s="59"/>
      <c r="P2707" s="44">
        <f>VLOOKUP(H2707,'Species List'!A$2:J$202,6,0)</f>
        <v>1.349E-2</v>
      </c>
      <c r="Q2707" s="44">
        <f>VLOOKUP(H2707,'Species List'!A$2:J$202,7,0)</f>
        <v>3</v>
      </c>
      <c r="R2707" s="44" t="str">
        <f>VLOOKUP(H2707,'Species List'!A$2:J$202,8,0)</f>
        <v>NA</v>
      </c>
      <c r="S2707" s="44" t="str">
        <f>VLOOKUP(H2707,'Species List'!A$2:J$202,9,0)</f>
        <v>NA</v>
      </c>
      <c r="T2707" s="44">
        <f t="shared" si="297"/>
        <v>37.016559999999998</v>
      </c>
      <c r="U2707" s="87" t="s">
        <v>450</v>
      </c>
      <c r="V2707" s="91">
        <f t="shared" si="296"/>
        <v>37.016559999999998</v>
      </c>
    </row>
    <row r="2708" spans="1:22" ht="16">
      <c r="A2708" s="35">
        <v>2019</v>
      </c>
      <c r="B2708" s="51">
        <v>43538</v>
      </c>
      <c r="C2708" s="38" t="s">
        <v>372</v>
      </c>
      <c r="D2708" s="38" t="s">
        <v>367</v>
      </c>
      <c r="E2708" s="38">
        <v>5</v>
      </c>
      <c r="F2708" s="37">
        <v>0.55277777777777781</v>
      </c>
      <c r="G2708" s="38">
        <v>32</v>
      </c>
      <c r="H2708" s="12" t="s">
        <v>277</v>
      </c>
      <c r="I2708" s="38" t="str">
        <f>VLOOKUP(H2708,'Species List'!A$2:J$202,2,0)</f>
        <v>Queen Parrotfish</v>
      </c>
      <c r="J2708" s="38" t="str">
        <f>VLOOKUP(H2708,'Species List'!A$2:J$202,3,0)</f>
        <v>Scarus vetula</v>
      </c>
      <c r="K2708" s="38" t="str">
        <f>VLOOKUP(H2708,'Species List'!A$2:J$202,4,0)</f>
        <v>Scaridae</v>
      </c>
      <c r="L2708" s="38" t="str">
        <f>VLOOKUP(H2708,'Species List'!A$2:J$202,5,0)</f>
        <v>Herbivore</v>
      </c>
      <c r="M2708" s="59">
        <v>26</v>
      </c>
      <c r="N2708" s="59">
        <v>1</v>
      </c>
      <c r="O2708" s="59" t="s">
        <v>368</v>
      </c>
      <c r="P2708" s="44">
        <f>VLOOKUP(H2708,'Species List'!A$2:J$202,6,0)</f>
        <v>1.38E-2</v>
      </c>
      <c r="Q2708" s="44">
        <f>VLOOKUP(H2708,'Species List'!A$2:J$202,7,0)</f>
        <v>3.03</v>
      </c>
      <c r="R2708" s="44">
        <f>VLOOKUP(H2708,'Species List'!A$2:J$202,8,0)</f>
        <v>-5.0162000000000004</v>
      </c>
      <c r="S2708" s="44">
        <f>VLOOKUP(H2708,'Species List'!A$2:J$202,9,0)</f>
        <v>3.1109</v>
      </c>
      <c r="T2708" s="44">
        <f t="shared" si="297"/>
        <v>267.45352779811407</v>
      </c>
      <c r="U2708" s="88">
        <f t="shared" ref="U2708:U2722" si="298">10^(R2708+(S2708*LOG(M2708*10)))</f>
        <v>313.71883111439962</v>
      </c>
      <c r="V2708" s="91">
        <f t="shared" ref="V2708:V2722" si="299">N2708*U2708</f>
        <v>313.71883111439962</v>
      </c>
    </row>
    <row r="2709" spans="1:22" ht="16">
      <c r="A2709" s="35">
        <v>2019</v>
      </c>
      <c r="B2709" s="51">
        <v>43538</v>
      </c>
      <c r="C2709" s="38" t="s">
        <v>372</v>
      </c>
      <c r="D2709" s="38" t="s">
        <v>367</v>
      </c>
      <c r="E2709" s="38">
        <v>5</v>
      </c>
      <c r="F2709" s="37">
        <v>0.55277777777777781</v>
      </c>
      <c r="G2709" s="38">
        <v>32</v>
      </c>
      <c r="H2709" s="12" t="s">
        <v>277</v>
      </c>
      <c r="I2709" s="38" t="str">
        <f>VLOOKUP(H2709,'Species List'!A$2:J$202,2,0)</f>
        <v>Queen Parrotfish</v>
      </c>
      <c r="J2709" s="38" t="str">
        <f>VLOOKUP(H2709,'Species List'!A$2:J$202,3,0)</f>
        <v>Scarus vetula</v>
      </c>
      <c r="K2709" s="38" t="str">
        <f>VLOOKUP(H2709,'Species List'!A$2:J$202,4,0)</f>
        <v>Scaridae</v>
      </c>
      <c r="L2709" s="38" t="str">
        <f>VLOOKUP(H2709,'Species List'!A$2:J$202,5,0)</f>
        <v>Herbivore</v>
      </c>
      <c r="M2709" s="59">
        <v>18</v>
      </c>
      <c r="N2709" s="59">
        <v>1</v>
      </c>
      <c r="O2709" s="59"/>
      <c r="P2709" s="44">
        <f>VLOOKUP(H2709,'Species List'!A$2:J$202,6,0)</f>
        <v>1.38E-2</v>
      </c>
      <c r="Q2709" s="44">
        <f>VLOOKUP(H2709,'Species List'!A$2:J$202,7,0)</f>
        <v>3.03</v>
      </c>
      <c r="R2709" s="44">
        <f>VLOOKUP(H2709,'Species List'!A$2:J$202,8,0)</f>
        <v>-5.0162000000000004</v>
      </c>
      <c r="S2709" s="44">
        <f>VLOOKUP(H2709,'Species List'!A$2:J$202,9,0)</f>
        <v>3.1109</v>
      </c>
      <c r="T2709" s="44">
        <f t="shared" si="297"/>
        <v>87.771753925642656</v>
      </c>
      <c r="U2709" s="88">
        <f t="shared" si="298"/>
        <v>99.937213515920433</v>
      </c>
      <c r="V2709" s="91">
        <f t="shared" si="299"/>
        <v>99.937213515920433</v>
      </c>
    </row>
    <row r="2710" spans="1:22" ht="16">
      <c r="A2710" s="35">
        <v>2019</v>
      </c>
      <c r="B2710" s="51">
        <v>43538</v>
      </c>
      <c r="C2710" s="38" t="s">
        <v>372</v>
      </c>
      <c r="D2710" s="38" t="s">
        <v>367</v>
      </c>
      <c r="E2710" s="38">
        <v>5</v>
      </c>
      <c r="F2710" s="37">
        <v>0.55277777777777803</v>
      </c>
      <c r="G2710" s="38">
        <v>32</v>
      </c>
      <c r="H2710" s="12" t="s">
        <v>277</v>
      </c>
      <c r="I2710" s="38" t="str">
        <f>VLOOKUP(H2710,'Species List'!A$2:J$202,2,0)</f>
        <v>Queen Parrotfish</v>
      </c>
      <c r="J2710" s="38" t="str">
        <f>VLOOKUP(H2710,'Species List'!A$2:J$202,3,0)</f>
        <v>Scarus vetula</v>
      </c>
      <c r="K2710" s="38" t="str">
        <f>VLOOKUP(H2710,'Species List'!A$2:J$202,4,0)</f>
        <v>Scaridae</v>
      </c>
      <c r="L2710" s="38" t="str">
        <f>VLOOKUP(H2710,'Species List'!A$2:J$202,5,0)</f>
        <v>Herbivore</v>
      </c>
      <c r="M2710" s="59">
        <v>28</v>
      </c>
      <c r="N2710" s="59">
        <v>1</v>
      </c>
      <c r="O2710" s="59" t="s">
        <v>369</v>
      </c>
      <c r="P2710" s="44">
        <f>VLOOKUP(H2710,'Species List'!A$2:J$202,6,0)</f>
        <v>1.38E-2</v>
      </c>
      <c r="Q2710" s="44">
        <f>VLOOKUP(H2710,'Species List'!A$2:J$202,7,0)</f>
        <v>3.03</v>
      </c>
      <c r="R2710" s="44">
        <f>VLOOKUP(H2710,'Species List'!A$2:J$202,8,0)</f>
        <v>-5.0162000000000004</v>
      </c>
      <c r="S2710" s="44">
        <f>VLOOKUP(H2710,'Species List'!A$2:J$202,9,0)</f>
        <v>3.1109</v>
      </c>
      <c r="T2710" s="44">
        <f t="shared" si="297"/>
        <v>334.7864878774447</v>
      </c>
      <c r="U2710" s="88">
        <f t="shared" si="298"/>
        <v>395.06078258407069</v>
      </c>
      <c r="V2710" s="91">
        <f t="shared" si="299"/>
        <v>395.06078258407069</v>
      </c>
    </row>
    <row r="2711" spans="1:22" ht="16">
      <c r="A2711" s="35">
        <v>2019</v>
      </c>
      <c r="B2711" s="51">
        <v>43538</v>
      </c>
      <c r="C2711" s="38" t="s">
        <v>372</v>
      </c>
      <c r="D2711" s="38" t="s">
        <v>367</v>
      </c>
      <c r="E2711" s="38">
        <v>5</v>
      </c>
      <c r="F2711" s="37">
        <v>0.55277777777777803</v>
      </c>
      <c r="G2711" s="38">
        <v>32</v>
      </c>
      <c r="H2711" s="12" t="s">
        <v>303</v>
      </c>
      <c r="I2711" s="38" t="str">
        <f>VLOOKUP(H2711,'Species List'!A$2:J$202,2,0)</f>
        <v>Striped Parrotfish</v>
      </c>
      <c r="J2711" s="38" t="str">
        <f>VLOOKUP(H2711,'Species List'!A$2:J$202,3,0)</f>
        <v>Scarus iserti</v>
      </c>
      <c r="K2711" s="38" t="str">
        <f>VLOOKUP(H2711,'Species List'!A$2:J$202,4,0)</f>
        <v>Scaridae</v>
      </c>
      <c r="L2711" s="38" t="str">
        <f>VLOOKUP(H2711,'Species List'!A$2:J$202,5,0)</f>
        <v>Herbivore</v>
      </c>
      <c r="M2711" s="59">
        <v>20</v>
      </c>
      <c r="N2711" s="59">
        <v>1</v>
      </c>
      <c r="O2711" s="59" t="s">
        <v>369</v>
      </c>
      <c r="P2711" s="44">
        <f>VLOOKUP(H2711,'Species List'!A$2:J$202,6,0)</f>
        <v>1.0959999999999999E-2</v>
      </c>
      <c r="Q2711" s="44">
        <f>VLOOKUP(H2711,'Species List'!A$2:J$202,7,0)</f>
        <v>3.01</v>
      </c>
      <c r="R2711" s="44">
        <f>VLOOKUP(H2711,'Species List'!A$2:J$202,8,0)</f>
        <v>-4.8887</v>
      </c>
      <c r="S2711" s="44">
        <f>VLOOKUP(H2711,'Species List'!A$2:J$202,9,0)</f>
        <v>3.0548000000000002</v>
      </c>
      <c r="T2711" s="44">
        <f t="shared" si="297"/>
        <v>90.346397717658547</v>
      </c>
      <c r="U2711" s="88">
        <f t="shared" si="298"/>
        <v>138.19312276937541</v>
      </c>
      <c r="V2711" s="91">
        <f t="shared" si="299"/>
        <v>138.19312276937541</v>
      </c>
    </row>
    <row r="2712" spans="1:22" ht="16">
      <c r="A2712" s="35">
        <v>2019</v>
      </c>
      <c r="B2712" s="51">
        <v>43538</v>
      </c>
      <c r="C2712" s="38" t="s">
        <v>372</v>
      </c>
      <c r="D2712" s="38" t="s">
        <v>367</v>
      </c>
      <c r="E2712" s="38">
        <v>5</v>
      </c>
      <c r="F2712" s="37">
        <v>0.55277777777777803</v>
      </c>
      <c r="G2712" s="38">
        <v>32</v>
      </c>
      <c r="H2712" s="12" t="s">
        <v>303</v>
      </c>
      <c r="I2712" s="38" t="str">
        <f>VLOOKUP(H2712,'Species List'!A$2:J$202,2,0)</f>
        <v>Striped Parrotfish</v>
      </c>
      <c r="J2712" s="38" t="str">
        <f>VLOOKUP(H2712,'Species List'!A$2:J$202,3,0)</f>
        <v>Scarus iserti</v>
      </c>
      <c r="K2712" s="38" t="str">
        <f>VLOOKUP(H2712,'Species List'!A$2:J$202,4,0)</f>
        <v>Scaridae</v>
      </c>
      <c r="L2712" s="38" t="str">
        <f>VLOOKUP(H2712,'Species List'!A$2:J$202,5,0)</f>
        <v>Herbivore</v>
      </c>
      <c r="M2712" s="59">
        <v>17</v>
      </c>
      <c r="N2712" s="59">
        <v>1</v>
      </c>
      <c r="O2712" s="59" t="s">
        <v>369</v>
      </c>
      <c r="P2712" s="44">
        <f>VLOOKUP(H2712,'Species List'!A$2:J$202,6,0)</f>
        <v>1.0959999999999999E-2</v>
      </c>
      <c r="Q2712" s="44">
        <f>VLOOKUP(H2712,'Species List'!A$2:J$202,7,0)</f>
        <v>3.01</v>
      </c>
      <c r="R2712" s="44">
        <f>VLOOKUP(H2712,'Species List'!A$2:J$202,8,0)</f>
        <v>-4.8887</v>
      </c>
      <c r="S2712" s="44">
        <f>VLOOKUP(H2712,'Species List'!A$2:J$202,9,0)</f>
        <v>3.0548000000000002</v>
      </c>
      <c r="T2712" s="44">
        <f t="shared" si="297"/>
        <v>55.39388275916744</v>
      </c>
      <c r="U2712" s="88">
        <f t="shared" si="298"/>
        <v>84.115371049749854</v>
      </c>
      <c r="V2712" s="91">
        <f t="shared" si="299"/>
        <v>84.115371049749854</v>
      </c>
    </row>
    <row r="2713" spans="1:22" ht="16">
      <c r="A2713" s="35">
        <v>2019</v>
      </c>
      <c r="B2713" s="51">
        <v>43538</v>
      </c>
      <c r="C2713" s="38" t="s">
        <v>372</v>
      </c>
      <c r="D2713" s="38" t="s">
        <v>367</v>
      </c>
      <c r="E2713" s="38">
        <v>5</v>
      </c>
      <c r="F2713" s="37">
        <v>0.55277777777777803</v>
      </c>
      <c r="G2713" s="38">
        <v>32</v>
      </c>
      <c r="H2713" s="12" t="s">
        <v>274</v>
      </c>
      <c r="I2713" s="38" t="str">
        <f>VLOOKUP(H2713,'Species List'!A$2:J$202,2,0)</f>
        <v>Princess Parrotfish</v>
      </c>
      <c r="J2713" s="38" t="str">
        <f>VLOOKUP(H2713,'Species List'!A$2:J$202,3,0)</f>
        <v>Scarus taeniopterus</v>
      </c>
      <c r="K2713" s="38" t="str">
        <f>VLOOKUP(H2713,'Species List'!A$2:J$202,4,0)</f>
        <v>Scaridae</v>
      </c>
      <c r="L2713" s="38" t="str">
        <f>VLOOKUP(H2713,'Species List'!A$2:J$202,5,0)</f>
        <v>Herbivore</v>
      </c>
      <c r="M2713" s="59">
        <v>12</v>
      </c>
      <c r="N2713" s="59">
        <v>2</v>
      </c>
      <c r="O2713" s="59" t="s">
        <v>368</v>
      </c>
      <c r="P2713" s="44">
        <f>VLOOKUP(H2713,'Species List'!A$2:J$202,6,0)</f>
        <v>3.3500000000000002E-2</v>
      </c>
      <c r="Q2713" s="44">
        <f>VLOOKUP(H2713,'Species List'!A$2:J$202,7,0)</f>
        <v>2.7086000000000001</v>
      </c>
      <c r="R2713" s="44">
        <f>VLOOKUP(H2713,'Species List'!A$2:J$202,8,0)</f>
        <v>-3.2256999999999998</v>
      </c>
      <c r="S2713" s="44">
        <f>VLOOKUP(H2713,'Species List'!A$2:J$202,9,0)</f>
        <v>2.3852000000000002</v>
      </c>
      <c r="T2713" s="44">
        <f t="shared" si="297"/>
        <v>28.061774480442775</v>
      </c>
      <c r="U2713" s="88">
        <f t="shared" si="298"/>
        <v>54.145592205106873</v>
      </c>
      <c r="V2713" s="91">
        <f t="shared" si="299"/>
        <v>108.29118441021375</v>
      </c>
    </row>
    <row r="2714" spans="1:22" ht="16">
      <c r="A2714" s="35">
        <v>2019</v>
      </c>
      <c r="B2714" s="51">
        <v>43538</v>
      </c>
      <c r="C2714" s="38" t="s">
        <v>372</v>
      </c>
      <c r="D2714" s="38" t="s">
        <v>367</v>
      </c>
      <c r="E2714" s="38">
        <v>5</v>
      </c>
      <c r="F2714" s="37">
        <v>0.55277777777777803</v>
      </c>
      <c r="G2714" s="38">
        <v>32</v>
      </c>
      <c r="H2714" s="12" t="s">
        <v>274</v>
      </c>
      <c r="I2714" s="38" t="str">
        <f>VLOOKUP(H2714,'Species List'!A$2:J$202,2,0)</f>
        <v>Princess Parrotfish</v>
      </c>
      <c r="J2714" s="38" t="str">
        <f>VLOOKUP(H2714,'Species List'!A$2:J$202,3,0)</f>
        <v>Scarus taeniopterus</v>
      </c>
      <c r="K2714" s="38" t="str">
        <f>VLOOKUP(H2714,'Species List'!A$2:J$202,4,0)</f>
        <v>Scaridae</v>
      </c>
      <c r="L2714" s="38" t="str">
        <f>VLOOKUP(H2714,'Species List'!A$2:J$202,5,0)</f>
        <v>Herbivore</v>
      </c>
      <c r="M2714" s="59">
        <v>13</v>
      </c>
      <c r="N2714" s="59">
        <v>1</v>
      </c>
      <c r="O2714" s="59" t="s">
        <v>368</v>
      </c>
      <c r="P2714" s="44">
        <f>VLOOKUP(H2714,'Species List'!A$2:J$202,6,0)</f>
        <v>3.3500000000000002E-2</v>
      </c>
      <c r="Q2714" s="44">
        <f>VLOOKUP(H2714,'Species List'!A$2:J$202,7,0)</f>
        <v>2.7086000000000001</v>
      </c>
      <c r="R2714" s="44">
        <f>VLOOKUP(H2714,'Species List'!A$2:J$202,8,0)</f>
        <v>-3.2256999999999998</v>
      </c>
      <c r="S2714" s="44">
        <f>VLOOKUP(H2714,'Species List'!A$2:J$202,9,0)</f>
        <v>2.3852000000000002</v>
      </c>
      <c r="T2714" s="44">
        <f t="shared" si="297"/>
        <v>34.855536441080481</v>
      </c>
      <c r="U2714" s="88">
        <f t="shared" si="298"/>
        <v>65.535660968650873</v>
      </c>
      <c r="V2714" s="91">
        <f t="shared" si="299"/>
        <v>65.535660968650873</v>
      </c>
    </row>
    <row r="2715" spans="1:22" ht="16">
      <c r="A2715" s="35">
        <v>2019</v>
      </c>
      <c r="B2715" s="51">
        <v>43538</v>
      </c>
      <c r="C2715" s="38" t="s">
        <v>372</v>
      </c>
      <c r="D2715" s="38" t="s">
        <v>367</v>
      </c>
      <c r="E2715" s="38">
        <v>5</v>
      </c>
      <c r="F2715" s="37">
        <v>0.55277777777777803</v>
      </c>
      <c r="G2715" s="38">
        <v>32</v>
      </c>
      <c r="H2715" s="12" t="s">
        <v>274</v>
      </c>
      <c r="I2715" s="38" t="str">
        <f>VLOOKUP(H2715,'Species List'!A$2:J$202,2,0)</f>
        <v>Princess Parrotfish</v>
      </c>
      <c r="J2715" s="38" t="str">
        <f>VLOOKUP(H2715,'Species List'!A$2:J$202,3,0)</f>
        <v>Scarus taeniopterus</v>
      </c>
      <c r="K2715" s="38" t="str">
        <f>VLOOKUP(H2715,'Species List'!A$2:J$202,4,0)</f>
        <v>Scaridae</v>
      </c>
      <c r="L2715" s="38" t="str">
        <f>VLOOKUP(H2715,'Species List'!A$2:J$202,5,0)</f>
        <v>Herbivore</v>
      </c>
      <c r="M2715" s="59">
        <v>14</v>
      </c>
      <c r="N2715" s="59">
        <v>1</v>
      </c>
      <c r="O2715" s="59" t="s">
        <v>368</v>
      </c>
      <c r="P2715" s="44">
        <f>VLOOKUP(H2715,'Species List'!A$2:J$202,6,0)</f>
        <v>3.3500000000000002E-2</v>
      </c>
      <c r="Q2715" s="44">
        <f>VLOOKUP(H2715,'Species List'!A$2:J$202,7,0)</f>
        <v>2.7086000000000001</v>
      </c>
      <c r="R2715" s="44">
        <f>VLOOKUP(H2715,'Species List'!A$2:J$202,8,0)</f>
        <v>-3.2256999999999998</v>
      </c>
      <c r="S2715" s="44">
        <f>VLOOKUP(H2715,'Species List'!A$2:J$202,9,0)</f>
        <v>2.3852000000000002</v>
      </c>
      <c r="T2715" s="44">
        <f t="shared" si="297"/>
        <v>42.603688875365265</v>
      </c>
      <c r="U2715" s="88">
        <f t="shared" si="298"/>
        <v>78.206813423753971</v>
      </c>
      <c r="V2715" s="91">
        <f t="shared" si="299"/>
        <v>78.206813423753971</v>
      </c>
    </row>
    <row r="2716" spans="1:22" ht="16">
      <c r="A2716" s="35">
        <v>2019</v>
      </c>
      <c r="B2716" s="51">
        <v>43538</v>
      </c>
      <c r="C2716" s="38" t="s">
        <v>372</v>
      </c>
      <c r="D2716" s="38" t="s">
        <v>367</v>
      </c>
      <c r="E2716" s="38">
        <v>5</v>
      </c>
      <c r="F2716" s="37">
        <v>0.55277777777777803</v>
      </c>
      <c r="G2716" s="38">
        <v>32</v>
      </c>
      <c r="H2716" s="12" t="s">
        <v>274</v>
      </c>
      <c r="I2716" s="38" t="str">
        <f>VLOOKUP(H2716,'Species List'!A$2:J$202,2,0)</f>
        <v>Princess Parrotfish</v>
      </c>
      <c r="J2716" s="38" t="str">
        <f>VLOOKUP(H2716,'Species List'!A$2:J$202,3,0)</f>
        <v>Scarus taeniopterus</v>
      </c>
      <c r="K2716" s="38" t="str">
        <f>VLOOKUP(H2716,'Species List'!A$2:J$202,4,0)</f>
        <v>Scaridae</v>
      </c>
      <c r="L2716" s="38" t="str">
        <f>VLOOKUP(H2716,'Species List'!A$2:J$202,5,0)</f>
        <v>Herbivore</v>
      </c>
      <c r="M2716" s="59">
        <v>15</v>
      </c>
      <c r="N2716" s="59">
        <v>2</v>
      </c>
      <c r="O2716" s="59" t="s">
        <v>368</v>
      </c>
      <c r="P2716" s="44">
        <f>VLOOKUP(H2716,'Species List'!A$2:J$202,6,0)</f>
        <v>3.3500000000000002E-2</v>
      </c>
      <c r="Q2716" s="44">
        <f>VLOOKUP(H2716,'Species List'!A$2:J$202,7,0)</f>
        <v>2.7086000000000001</v>
      </c>
      <c r="R2716" s="44">
        <f>VLOOKUP(H2716,'Species List'!A$2:J$202,8,0)</f>
        <v>-3.2256999999999998</v>
      </c>
      <c r="S2716" s="44">
        <f>VLOOKUP(H2716,'Species List'!A$2:J$202,9,0)</f>
        <v>2.3852000000000002</v>
      </c>
      <c r="T2716" s="44">
        <f t="shared" si="297"/>
        <v>51.357702984233178</v>
      </c>
      <c r="U2716" s="88">
        <f t="shared" si="298"/>
        <v>92.19616810425471</v>
      </c>
      <c r="V2716" s="91">
        <f t="shared" si="299"/>
        <v>184.39233620850942</v>
      </c>
    </row>
    <row r="2717" spans="1:22" ht="16">
      <c r="A2717" s="35">
        <v>2019</v>
      </c>
      <c r="B2717" s="51">
        <v>43538</v>
      </c>
      <c r="C2717" s="38" t="s">
        <v>372</v>
      </c>
      <c r="D2717" s="38" t="s">
        <v>367</v>
      </c>
      <c r="E2717" s="38">
        <v>5</v>
      </c>
      <c r="F2717" s="37">
        <v>0.55277777777777803</v>
      </c>
      <c r="G2717" s="38">
        <v>32</v>
      </c>
      <c r="H2717" s="12" t="s">
        <v>249</v>
      </c>
      <c r="I2717" s="38" t="str">
        <f>VLOOKUP(H2717,'Species List'!A$2:J$202,2,0)</f>
        <v>Doctorfish</v>
      </c>
      <c r="J2717" s="38" t="str">
        <f>VLOOKUP(H2717,'Species List'!A$2:J$202,3,0)</f>
        <v>Acanthurus chirurgus</v>
      </c>
      <c r="K2717" s="38" t="str">
        <f>VLOOKUP(H2717,'Species List'!A$2:J$202,4,0)</f>
        <v>Acanthuridae</v>
      </c>
      <c r="L2717" s="38" t="str">
        <f>VLOOKUP(H2717,'Species List'!A$2:J$202,5,0)</f>
        <v>Herbivore</v>
      </c>
      <c r="M2717" s="59">
        <v>17</v>
      </c>
      <c r="N2717" s="59">
        <v>1</v>
      </c>
      <c r="O2717" s="59"/>
      <c r="P2717" s="44">
        <f>VLOOKUP(H2717,'Species List'!A$2:J$202,6,0)</f>
        <v>2.0889999999999999E-2</v>
      </c>
      <c r="Q2717" s="44">
        <f>VLOOKUP(H2717,'Species List'!A$2:J$202,7,0)</f>
        <v>2.96</v>
      </c>
      <c r="R2717" s="44">
        <f>VLOOKUP(H2717,'Species List'!A$2:J$202,8,0)</f>
        <v>-2.4262000000000001</v>
      </c>
      <c r="S2717" s="44">
        <f>VLOOKUP(H2717,'Species List'!A$2:J$202,9,0)</f>
        <v>2.0768</v>
      </c>
      <c r="T2717" s="44">
        <f t="shared" si="297"/>
        <v>91.636237101275725</v>
      </c>
      <c r="U2717" s="88">
        <f t="shared" si="298"/>
        <v>160.69276363308131</v>
      </c>
      <c r="V2717" s="91">
        <f t="shared" si="299"/>
        <v>160.69276363308131</v>
      </c>
    </row>
    <row r="2718" spans="1:22" ht="16">
      <c r="A2718" s="35">
        <v>2019</v>
      </c>
      <c r="B2718" s="51">
        <v>43538</v>
      </c>
      <c r="C2718" s="38" t="s">
        <v>372</v>
      </c>
      <c r="D2718" s="38" t="s">
        <v>367</v>
      </c>
      <c r="E2718" s="38">
        <v>5</v>
      </c>
      <c r="F2718" s="37">
        <v>0.55277777777777803</v>
      </c>
      <c r="G2718" s="38">
        <v>32</v>
      </c>
      <c r="H2718" s="12" t="s">
        <v>302</v>
      </c>
      <c r="I2718" s="38" t="str">
        <f>VLOOKUP(H2718,'Species List'!A$2:J$202,2,0)</f>
        <v>Stoplight Parrotfish</v>
      </c>
      <c r="J2718" s="38" t="str">
        <f>VLOOKUP(H2718,'Species List'!A$2:J$202,3,0)</f>
        <v>Sparisoma viride</v>
      </c>
      <c r="K2718" s="38" t="str">
        <f>VLOOKUP(H2718,'Species List'!A$2:J$202,4,0)</f>
        <v>Scaridae</v>
      </c>
      <c r="L2718" s="38" t="str">
        <f>VLOOKUP(H2718,'Species List'!A$2:J$202,5,0)</f>
        <v>Herbivore</v>
      </c>
      <c r="M2718" s="59">
        <v>22</v>
      </c>
      <c r="N2718" s="59">
        <v>1</v>
      </c>
      <c r="O2718" s="59" t="s">
        <v>368</v>
      </c>
      <c r="P2718" s="44">
        <f>VLOOKUP(H2718,'Species List'!A$2:J$202,6,0)</f>
        <v>1.38E-2</v>
      </c>
      <c r="Q2718" s="44">
        <f>VLOOKUP(H2718,'Species List'!A$2:J$202,7,0)</f>
        <v>3.04</v>
      </c>
      <c r="R2718" s="44">
        <f>VLOOKUP(H2718,'Species List'!A$2:J$202,8,0)</f>
        <v>-4.4317000000000002</v>
      </c>
      <c r="S2718" s="44">
        <f>VLOOKUP(H2718,'Species List'!A$2:J$202,9,0)</f>
        <v>2.9051</v>
      </c>
      <c r="T2718" s="44">
        <f t="shared" si="297"/>
        <v>166.28153926206005</v>
      </c>
      <c r="U2718" s="88">
        <f t="shared" si="298"/>
        <v>236.19577785013334</v>
      </c>
      <c r="V2718" s="91">
        <f t="shared" si="299"/>
        <v>236.19577785013334</v>
      </c>
    </row>
    <row r="2719" spans="1:22" ht="16">
      <c r="A2719" s="35">
        <v>2019</v>
      </c>
      <c r="B2719" s="51">
        <v>43538</v>
      </c>
      <c r="C2719" s="38" t="s">
        <v>372</v>
      </c>
      <c r="D2719" s="38" t="s">
        <v>367</v>
      </c>
      <c r="E2719" s="38">
        <v>5</v>
      </c>
      <c r="F2719" s="37">
        <v>0.55277777777777803</v>
      </c>
      <c r="G2719" s="38">
        <v>32</v>
      </c>
      <c r="H2719" s="12" t="s">
        <v>302</v>
      </c>
      <c r="I2719" s="38" t="str">
        <f>VLOOKUP(H2719,'Species List'!A$2:J$202,2,0)</f>
        <v>Stoplight Parrotfish</v>
      </c>
      <c r="J2719" s="38" t="str">
        <f>VLOOKUP(H2719,'Species List'!A$2:J$202,3,0)</f>
        <v>Sparisoma viride</v>
      </c>
      <c r="K2719" s="38" t="str">
        <f>VLOOKUP(H2719,'Species List'!A$2:J$202,4,0)</f>
        <v>Scaridae</v>
      </c>
      <c r="L2719" s="38" t="str">
        <f>VLOOKUP(H2719,'Species List'!A$2:J$202,5,0)</f>
        <v>Herbivore</v>
      </c>
      <c r="M2719" s="59">
        <v>20</v>
      </c>
      <c r="N2719" s="59">
        <v>1</v>
      </c>
      <c r="O2719" s="59" t="s">
        <v>368</v>
      </c>
      <c r="P2719" s="44">
        <f>VLOOKUP(H2719,'Species List'!A$2:J$202,6,0)</f>
        <v>1.38E-2</v>
      </c>
      <c r="Q2719" s="44">
        <f>VLOOKUP(H2719,'Species List'!A$2:J$202,7,0)</f>
        <v>3.04</v>
      </c>
      <c r="R2719" s="44">
        <f>VLOOKUP(H2719,'Species List'!A$2:J$202,8,0)</f>
        <v>-4.4317000000000002</v>
      </c>
      <c r="S2719" s="44">
        <f>VLOOKUP(H2719,'Species List'!A$2:J$202,9,0)</f>
        <v>2.9051</v>
      </c>
      <c r="T2719" s="44">
        <f t="shared" si="297"/>
        <v>124.45440510662077</v>
      </c>
      <c r="U2719" s="88">
        <f t="shared" si="298"/>
        <v>179.06975540636282</v>
      </c>
      <c r="V2719" s="91">
        <f t="shared" si="299"/>
        <v>179.06975540636282</v>
      </c>
    </row>
    <row r="2720" spans="1:22" ht="16">
      <c r="A2720" s="35">
        <v>2019</v>
      </c>
      <c r="B2720" s="51">
        <v>43538</v>
      </c>
      <c r="C2720" s="38" t="s">
        <v>372</v>
      </c>
      <c r="D2720" s="38" t="s">
        <v>367</v>
      </c>
      <c r="E2720" s="38">
        <v>5</v>
      </c>
      <c r="F2720" s="37">
        <v>0.55277777777777803</v>
      </c>
      <c r="G2720" s="38">
        <v>32</v>
      </c>
      <c r="H2720" s="12" t="s">
        <v>302</v>
      </c>
      <c r="I2720" s="38" t="str">
        <f>VLOOKUP(H2720,'Species List'!A$2:J$202,2,0)</f>
        <v>Stoplight Parrotfish</v>
      </c>
      <c r="J2720" s="38" t="str">
        <f>VLOOKUP(H2720,'Species List'!A$2:J$202,3,0)</f>
        <v>Sparisoma viride</v>
      </c>
      <c r="K2720" s="38" t="str">
        <f>VLOOKUP(H2720,'Species List'!A$2:J$202,4,0)</f>
        <v>Scaridae</v>
      </c>
      <c r="L2720" s="38" t="str">
        <f>VLOOKUP(H2720,'Species List'!A$2:J$202,5,0)</f>
        <v>Herbivore</v>
      </c>
      <c r="M2720" s="59">
        <v>18</v>
      </c>
      <c r="N2720" s="59">
        <v>1</v>
      </c>
      <c r="O2720" s="59" t="s">
        <v>368</v>
      </c>
      <c r="P2720" s="44">
        <f>VLOOKUP(H2720,'Species List'!A$2:J$202,6,0)</f>
        <v>1.38E-2</v>
      </c>
      <c r="Q2720" s="44">
        <f>VLOOKUP(H2720,'Species List'!A$2:J$202,7,0)</f>
        <v>3.04</v>
      </c>
      <c r="R2720" s="44">
        <f>VLOOKUP(H2720,'Species List'!A$2:J$202,8,0)</f>
        <v>-4.4317000000000002</v>
      </c>
      <c r="S2720" s="44">
        <f>VLOOKUP(H2720,'Species List'!A$2:J$202,9,0)</f>
        <v>2.9051</v>
      </c>
      <c r="T2720" s="44">
        <f t="shared" si="297"/>
        <v>90.345703069474155</v>
      </c>
      <c r="U2720" s="88">
        <f t="shared" si="298"/>
        <v>131.85364940800787</v>
      </c>
      <c r="V2720" s="91">
        <f t="shared" si="299"/>
        <v>131.85364940800787</v>
      </c>
    </row>
    <row r="2721" spans="1:22" ht="16">
      <c r="A2721" s="35">
        <v>2019</v>
      </c>
      <c r="B2721" s="51">
        <v>43538</v>
      </c>
      <c r="C2721" s="38" t="s">
        <v>372</v>
      </c>
      <c r="D2721" s="38" t="s">
        <v>367</v>
      </c>
      <c r="E2721" s="38">
        <v>5</v>
      </c>
      <c r="F2721" s="37">
        <v>0.55277777777777803</v>
      </c>
      <c r="G2721" s="38">
        <v>32</v>
      </c>
      <c r="H2721" s="12" t="s">
        <v>302</v>
      </c>
      <c r="I2721" s="38" t="str">
        <f>VLOOKUP(H2721,'Species List'!A$2:J$202,2,0)</f>
        <v>Stoplight Parrotfish</v>
      </c>
      <c r="J2721" s="38" t="str">
        <f>VLOOKUP(H2721,'Species List'!A$2:J$202,3,0)</f>
        <v>Sparisoma viride</v>
      </c>
      <c r="K2721" s="38" t="str">
        <f>VLOOKUP(H2721,'Species List'!A$2:J$202,4,0)</f>
        <v>Scaridae</v>
      </c>
      <c r="L2721" s="38" t="str">
        <f>VLOOKUP(H2721,'Species List'!A$2:J$202,5,0)</f>
        <v>Herbivore</v>
      </c>
      <c r="M2721" s="59">
        <v>22</v>
      </c>
      <c r="N2721" s="59">
        <v>1</v>
      </c>
      <c r="O2721" s="59" t="s">
        <v>369</v>
      </c>
      <c r="P2721" s="44">
        <f>VLOOKUP(H2721,'Species List'!A$2:J$202,6,0)</f>
        <v>1.38E-2</v>
      </c>
      <c r="Q2721" s="44">
        <f>VLOOKUP(H2721,'Species List'!A$2:J$202,7,0)</f>
        <v>3.04</v>
      </c>
      <c r="R2721" s="44">
        <f>VLOOKUP(H2721,'Species List'!A$2:J$202,8,0)</f>
        <v>-4.4317000000000002</v>
      </c>
      <c r="S2721" s="44">
        <f>VLOOKUP(H2721,'Species List'!A$2:J$202,9,0)</f>
        <v>2.9051</v>
      </c>
      <c r="T2721" s="44">
        <f t="shared" si="297"/>
        <v>166.28153926206005</v>
      </c>
      <c r="U2721" s="88">
        <f t="shared" si="298"/>
        <v>236.19577785013334</v>
      </c>
      <c r="V2721" s="91">
        <f t="shared" si="299"/>
        <v>236.19577785013334</v>
      </c>
    </row>
    <row r="2722" spans="1:22" ht="16">
      <c r="A2722" s="35">
        <v>2019</v>
      </c>
      <c r="B2722" s="51">
        <v>43538</v>
      </c>
      <c r="C2722" s="38" t="s">
        <v>372</v>
      </c>
      <c r="D2722" s="38" t="s">
        <v>367</v>
      </c>
      <c r="E2722" s="38">
        <v>5</v>
      </c>
      <c r="F2722" s="37">
        <v>0.55277777777777803</v>
      </c>
      <c r="G2722" s="38">
        <v>32</v>
      </c>
      <c r="H2722" s="12" t="s">
        <v>249</v>
      </c>
      <c r="I2722" s="38" t="str">
        <f>VLOOKUP(H2722,'Species List'!A$2:J$202,2,0)</f>
        <v>Doctorfish</v>
      </c>
      <c r="J2722" s="38" t="str">
        <f>VLOOKUP(H2722,'Species List'!A$2:J$202,3,0)</f>
        <v>Acanthurus chirurgus</v>
      </c>
      <c r="K2722" s="38" t="str">
        <f>VLOOKUP(H2722,'Species List'!A$2:J$202,4,0)</f>
        <v>Acanthuridae</v>
      </c>
      <c r="L2722" s="38" t="str">
        <f>VLOOKUP(H2722,'Species List'!A$2:J$202,5,0)</f>
        <v>Herbivore</v>
      </c>
      <c r="M2722" s="59">
        <v>12</v>
      </c>
      <c r="N2722" s="59">
        <v>1</v>
      </c>
      <c r="O2722" s="59"/>
      <c r="P2722" s="44">
        <f>VLOOKUP(H2722,'Species List'!A$2:J$202,6,0)</f>
        <v>2.0889999999999999E-2</v>
      </c>
      <c r="Q2722" s="44">
        <f>VLOOKUP(H2722,'Species List'!A$2:J$202,7,0)</f>
        <v>2.96</v>
      </c>
      <c r="R2722" s="44">
        <f>VLOOKUP(H2722,'Species List'!A$2:J$202,8,0)</f>
        <v>-2.4262000000000001</v>
      </c>
      <c r="S2722" s="44">
        <f>VLOOKUP(H2722,'Species List'!A$2:J$202,9,0)</f>
        <v>2.0768</v>
      </c>
      <c r="T2722" s="44">
        <f t="shared" si="297"/>
        <v>32.682474295385305</v>
      </c>
      <c r="U2722" s="88">
        <f t="shared" si="298"/>
        <v>77.954934647161181</v>
      </c>
      <c r="V2722" s="91">
        <f t="shared" si="299"/>
        <v>77.954934647161181</v>
      </c>
    </row>
    <row r="2723" spans="1:22" ht="16">
      <c r="A2723" s="35">
        <v>2019</v>
      </c>
      <c r="B2723" s="51">
        <v>43538</v>
      </c>
      <c r="C2723" s="38" t="s">
        <v>372</v>
      </c>
      <c r="D2723" s="38" t="s">
        <v>367</v>
      </c>
      <c r="E2723" s="38">
        <v>5</v>
      </c>
      <c r="F2723" s="37">
        <v>0.55277777777777803</v>
      </c>
      <c r="G2723" s="38">
        <v>32</v>
      </c>
      <c r="H2723" s="12" t="s">
        <v>242</v>
      </c>
      <c r="I2723" s="38" t="str">
        <f>VLOOKUP(H2723,'Species List'!A$2:J$202,2,0)</f>
        <v xml:space="preserve">Sharp-nose puffer </v>
      </c>
      <c r="J2723" s="38" t="str">
        <f>VLOOKUP(H2723,'Species List'!A$2:J$202,3,0)</f>
        <v>Canthigaster rostrata</v>
      </c>
      <c r="K2723" s="38" t="str">
        <f>VLOOKUP(H2723,'Species List'!A$2:J$202,4,0)</f>
        <v>Tetraodontidae</v>
      </c>
      <c r="L2723" s="38" t="str">
        <f>VLOOKUP(H2723,'Species List'!A$2:J$202,5,0)</f>
        <v>Omnivore</v>
      </c>
      <c r="M2723" s="59">
        <v>2</v>
      </c>
      <c r="N2723" s="59">
        <v>1</v>
      </c>
      <c r="O2723" s="59"/>
      <c r="P2723" s="44">
        <f>VLOOKUP(H2723,'Species List'!A$2:J$202,6,0)</f>
        <v>2.239E-2</v>
      </c>
      <c r="Q2723" s="44">
        <f>VLOOKUP(H2723,'Species List'!A$2:J$202,7,0)</f>
        <v>2.96</v>
      </c>
      <c r="R2723" s="44" t="str">
        <f>VLOOKUP(H2723,'Species List'!A$2:J$202,8,0)</f>
        <v>NA</v>
      </c>
      <c r="S2723" s="44" t="str">
        <f>VLOOKUP(H2723,'Species List'!A$2:J$202,9,0)</f>
        <v>NA</v>
      </c>
      <c r="T2723" s="44">
        <f t="shared" si="297"/>
        <v>0.17422195418048861</v>
      </c>
      <c r="U2723" s="87" t="s">
        <v>450</v>
      </c>
      <c r="V2723" s="91">
        <f t="shared" ref="V2723:V2746" si="300">N2723*T2723</f>
        <v>0.17422195418048861</v>
      </c>
    </row>
    <row r="2724" spans="1:22" ht="16">
      <c r="A2724" s="35">
        <v>2019</v>
      </c>
      <c r="B2724" s="51">
        <v>43538</v>
      </c>
      <c r="C2724" s="38" t="s">
        <v>372</v>
      </c>
      <c r="D2724" s="38" t="s">
        <v>367</v>
      </c>
      <c r="E2724" s="38">
        <v>5</v>
      </c>
      <c r="F2724" s="37">
        <v>0.55277777777777803</v>
      </c>
      <c r="G2724" s="38">
        <v>32</v>
      </c>
      <c r="H2724" s="12" t="s">
        <v>234</v>
      </c>
      <c r="I2724" s="38" t="str">
        <f>VLOOKUP(H2724,'Species List'!A$2:J$202,2,0)</f>
        <v>Blue Chromis</v>
      </c>
      <c r="J2724" s="38" t="str">
        <f>VLOOKUP(H2724,'Species List'!A$2:J$202,3,0)</f>
        <v>Chromis cyanea</v>
      </c>
      <c r="K2724" s="38" t="str">
        <f>VLOOKUP(H2724,'Species List'!A$2:J$202,4,0)</f>
        <v>Pomacentridae</v>
      </c>
      <c r="L2724" s="38" t="str">
        <f>VLOOKUP(H2724,'Species List'!A$2:J$202,5,0)</f>
        <v>Planktivore</v>
      </c>
      <c r="M2724" s="59">
        <v>10</v>
      </c>
      <c r="N2724" s="59">
        <v>3</v>
      </c>
      <c r="O2724" s="59"/>
      <c r="P2724" s="44">
        <f>VLOOKUP(H2724,'Species List'!A$2:J$202,6,0)</f>
        <v>1.4789999999999999E-2</v>
      </c>
      <c r="Q2724" s="44">
        <f>VLOOKUP(H2724,'Species List'!A$2:J$202,7,0)</f>
        <v>2.98</v>
      </c>
      <c r="R2724" s="44" t="str">
        <f>VLOOKUP(H2724,'Species List'!A$2:J$202,8,0)</f>
        <v>NA</v>
      </c>
      <c r="S2724" s="44" t="str">
        <f>VLOOKUP(H2724,'Species List'!A$2:J$202,9,0)</f>
        <v>NA</v>
      </c>
      <c r="T2724" s="44">
        <f t="shared" si="297"/>
        <v>14.124340347257048</v>
      </c>
      <c r="U2724" s="87" t="s">
        <v>450</v>
      </c>
      <c r="V2724" s="91">
        <f t="shared" si="300"/>
        <v>42.373021041771146</v>
      </c>
    </row>
    <row r="2725" spans="1:22" ht="16">
      <c r="A2725" s="35">
        <v>2019</v>
      </c>
      <c r="B2725" s="51">
        <v>43538</v>
      </c>
      <c r="C2725" s="38" t="s">
        <v>372</v>
      </c>
      <c r="D2725" s="38" t="s">
        <v>367</v>
      </c>
      <c r="E2725" s="38">
        <v>5</v>
      </c>
      <c r="F2725" s="37">
        <v>0.55277777777777803</v>
      </c>
      <c r="G2725" s="38">
        <v>32</v>
      </c>
      <c r="H2725" s="12" t="s">
        <v>239</v>
      </c>
      <c r="I2725" s="38" t="str">
        <f>VLOOKUP(H2725,'Species List'!A$2:J$202,2,0)</f>
        <v>Brown Chromis</v>
      </c>
      <c r="J2725" s="38" t="str">
        <f>VLOOKUP(H2725,'Species List'!A$2:J$202,3,0)</f>
        <v>Chromis multilineata</v>
      </c>
      <c r="K2725" s="38" t="str">
        <f>VLOOKUP(H2725,'Species List'!A$2:J$202,4,0)</f>
        <v>Pomacentridae</v>
      </c>
      <c r="L2725" s="38" t="str">
        <f>VLOOKUP(H2725,'Species List'!A$2:J$202,5,0)</f>
        <v>Planktivore</v>
      </c>
      <c r="M2725" s="59">
        <v>6</v>
      </c>
      <c r="N2725" s="59">
        <v>30</v>
      </c>
      <c r="O2725" s="59"/>
      <c r="P2725" s="44">
        <f>VLOOKUP(H2725,'Species List'!A$2:J$202,6,0)</f>
        <v>1.4789999999999999E-2</v>
      </c>
      <c r="Q2725" s="44">
        <f>VLOOKUP(H2725,'Species List'!A$2:J$202,7,0)</f>
        <v>2.98</v>
      </c>
      <c r="R2725" s="44" t="str">
        <f>VLOOKUP(H2725,'Species List'!A$2:J$202,8,0)</f>
        <v>NA</v>
      </c>
      <c r="S2725" s="44" t="str">
        <f>VLOOKUP(H2725,'Species List'!A$2:J$202,9,0)</f>
        <v>NA</v>
      </c>
      <c r="T2725" s="44">
        <f t="shared" si="297"/>
        <v>3.0821864023530869</v>
      </c>
      <c r="U2725" s="87" t="s">
        <v>450</v>
      </c>
      <c r="V2725" s="91">
        <f t="shared" si="300"/>
        <v>92.465592070592606</v>
      </c>
    </row>
    <row r="2726" spans="1:22" ht="16">
      <c r="A2726" s="35">
        <v>2019</v>
      </c>
      <c r="B2726" s="51">
        <v>43538</v>
      </c>
      <c r="C2726" s="38" t="s">
        <v>372</v>
      </c>
      <c r="D2726" s="38" t="s">
        <v>367</v>
      </c>
      <c r="E2726" s="38">
        <v>5</v>
      </c>
      <c r="F2726" s="37">
        <v>0.55277777777777803</v>
      </c>
      <c r="G2726" s="38">
        <v>32</v>
      </c>
      <c r="H2726" s="12" t="s">
        <v>239</v>
      </c>
      <c r="I2726" s="38" t="str">
        <f>VLOOKUP(H2726,'Species List'!A$2:J$202,2,0)</f>
        <v>Brown Chromis</v>
      </c>
      <c r="J2726" s="38" t="str">
        <f>VLOOKUP(H2726,'Species List'!A$2:J$202,3,0)</f>
        <v>Chromis multilineata</v>
      </c>
      <c r="K2726" s="38" t="str">
        <f>VLOOKUP(H2726,'Species List'!A$2:J$202,4,0)</f>
        <v>Pomacentridae</v>
      </c>
      <c r="L2726" s="38" t="str">
        <f>VLOOKUP(H2726,'Species List'!A$2:J$202,5,0)</f>
        <v>Planktivore</v>
      </c>
      <c r="M2726" s="59">
        <v>10</v>
      </c>
      <c r="N2726" s="59">
        <v>70</v>
      </c>
      <c r="O2726" s="59"/>
      <c r="P2726" s="44">
        <f>VLOOKUP(H2726,'Species List'!A$2:J$202,6,0)</f>
        <v>1.4789999999999999E-2</v>
      </c>
      <c r="Q2726" s="44">
        <f>VLOOKUP(H2726,'Species List'!A$2:J$202,7,0)</f>
        <v>2.98</v>
      </c>
      <c r="R2726" s="44" t="str">
        <f>VLOOKUP(H2726,'Species List'!A$2:J$202,8,0)</f>
        <v>NA</v>
      </c>
      <c r="S2726" s="44" t="str">
        <f>VLOOKUP(H2726,'Species List'!A$2:J$202,9,0)</f>
        <v>NA</v>
      </c>
      <c r="T2726" s="44">
        <f t="shared" si="297"/>
        <v>14.124340347257048</v>
      </c>
      <c r="U2726" s="87" t="s">
        <v>450</v>
      </c>
      <c r="V2726" s="91">
        <f t="shared" si="300"/>
        <v>988.70382430799339</v>
      </c>
    </row>
    <row r="2727" spans="1:22" ht="16">
      <c r="A2727" s="35">
        <v>2019</v>
      </c>
      <c r="B2727" s="51">
        <v>43538</v>
      </c>
      <c r="C2727" s="38" t="s">
        <v>372</v>
      </c>
      <c r="D2727" s="38" t="s">
        <v>367</v>
      </c>
      <c r="E2727" s="38">
        <v>5</v>
      </c>
      <c r="F2727" s="37">
        <v>0.55277777777777803</v>
      </c>
      <c r="G2727" s="38">
        <v>32</v>
      </c>
      <c r="H2727" s="12" t="s">
        <v>239</v>
      </c>
      <c r="I2727" s="38" t="str">
        <f>VLOOKUP(H2727,'Species List'!A$2:J$202,2,0)</f>
        <v>Brown Chromis</v>
      </c>
      <c r="J2727" s="38" t="str">
        <f>VLOOKUP(H2727,'Species List'!A$2:J$202,3,0)</f>
        <v>Chromis multilineata</v>
      </c>
      <c r="K2727" s="38" t="str">
        <f>VLOOKUP(H2727,'Species List'!A$2:J$202,4,0)</f>
        <v>Pomacentridae</v>
      </c>
      <c r="L2727" s="38" t="str">
        <f>VLOOKUP(H2727,'Species List'!A$2:J$202,5,0)</f>
        <v>Planktivore</v>
      </c>
      <c r="M2727" s="59">
        <v>13</v>
      </c>
      <c r="N2727" s="59">
        <v>1</v>
      </c>
      <c r="O2727" s="59"/>
      <c r="P2727" s="44">
        <f>VLOOKUP(H2727,'Species List'!A$2:J$202,6,0)</f>
        <v>1.4789999999999999E-2</v>
      </c>
      <c r="Q2727" s="44">
        <f>VLOOKUP(H2727,'Species List'!A$2:J$202,7,0)</f>
        <v>2.98</v>
      </c>
      <c r="R2727" s="44" t="str">
        <f>VLOOKUP(H2727,'Species List'!A$2:J$202,8,0)</f>
        <v>NA</v>
      </c>
      <c r="S2727" s="44" t="str">
        <f>VLOOKUP(H2727,'Species List'!A$2:J$202,9,0)</f>
        <v>NA</v>
      </c>
      <c r="T2727" s="44">
        <f t="shared" si="297"/>
        <v>30.868772770933074</v>
      </c>
      <c r="U2727" s="87" t="s">
        <v>450</v>
      </c>
      <c r="V2727" s="91">
        <f t="shared" si="300"/>
        <v>30.868772770933074</v>
      </c>
    </row>
    <row r="2728" spans="1:22" ht="16">
      <c r="A2728" s="35">
        <v>2019</v>
      </c>
      <c r="B2728" s="51">
        <v>43538</v>
      </c>
      <c r="C2728" s="38" t="s">
        <v>372</v>
      </c>
      <c r="D2728" s="38" t="s">
        <v>367</v>
      </c>
      <c r="E2728" s="38">
        <v>5</v>
      </c>
      <c r="F2728" s="37">
        <v>0.55277777777777803</v>
      </c>
      <c r="G2728" s="38">
        <v>32</v>
      </c>
      <c r="H2728" s="12" t="s">
        <v>239</v>
      </c>
      <c r="I2728" s="38" t="str">
        <f>VLOOKUP(H2728,'Species List'!A$2:J$202,2,0)</f>
        <v>Brown Chromis</v>
      </c>
      <c r="J2728" s="38" t="str">
        <f>VLOOKUP(H2728,'Species List'!A$2:J$202,3,0)</f>
        <v>Chromis multilineata</v>
      </c>
      <c r="K2728" s="38" t="str">
        <f>VLOOKUP(H2728,'Species List'!A$2:J$202,4,0)</f>
        <v>Pomacentridae</v>
      </c>
      <c r="L2728" s="38" t="str">
        <f>VLOOKUP(H2728,'Species List'!A$2:J$202,5,0)</f>
        <v>Planktivore</v>
      </c>
      <c r="M2728" s="59">
        <v>2</v>
      </c>
      <c r="N2728" s="59">
        <v>40</v>
      </c>
      <c r="O2728" s="59"/>
      <c r="P2728" s="44">
        <f>VLOOKUP(H2728,'Species List'!A$2:J$202,6,0)</f>
        <v>1.4789999999999999E-2</v>
      </c>
      <c r="Q2728" s="44">
        <f>VLOOKUP(H2728,'Species List'!A$2:J$202,7,0)</f>
        <v>2.98</v>
      </c>
      <c r="R2728" s="44" t="str">
        <f>VLOOKUP(H2728,'Species List'!A$2:J$202,8,0)</f>
        <v>NA</v>
      </c>
      <c r="S2728" s="44" t="str">
        <f>VLOOKUP(H2728,'Species List'!A$2:J$202,9,0)</f>
        <v>NA</v>
      </c>
      <c r="T2728" s="44">
        <f t="shared" si="297"/>
        <v>0.11669105359565421</v>
      </c>
      <c r="U2728" s="87" t="s">
        <v>450</v>
      </c>
      <c r="V2728" s="91">
        <f t="shared" si="300"/>
        <v>4.6676421438261686</v>
      </c>
    </row>
    <row r="2729" spans="1:22" ht="16">
      <c r="A2729" s="35">
        <v>2019</v>
      </c>
      <c r="B2729" s="36">
        <v>43544</v>
      </c>
      <c r="C2729" s="12" t="s">
        <v>372</v>
      </c>
      <c r="D2729" s="12" t="s">
        <v>440</v>
      </c>
      <c r="E2729" s="12">
        <v>6</v>
      </c>
      <c r="F2729" s="37">
        <v>0.36180555555555555</v>
      </c>
      <c r="G2729" s="12">
        <v>30</v>
      </c>
      <c r="H2729" s="12" t="s">
        <v>377</v>
      </c>
      <c r="I2729" s="12" t="s">
        <v>208</v>
      </c>
      <c r="J2729" s="38" t="str">
        <f>VLOOKUP(H2729,'Species List'!A$2:J$202,3,0)</f>
        <v>Cantherhines macrocerus</v>
      </c>
      <c r="K2729" s="12" t="str">
        <f>VLOOKUP(H2729,'[1]Species List'!A$2:I$202,4,0)</f>
        <v>Monacanthidae</v>
      </c>
      <c r="L2729" s="38" t="str">
        <f>VLOOKUP(H2729,'Species List'!A$2:J$202,5,0)</f>
        <v>Carnivore</v>
      </c>
      <c r="M2729" s="64">
        <v>15</v>
      </c>
      <c r="N2729" s="60">
        <v>2</v>
      </c>
      <c r="O2729" s="60"/>
      <c r="P2729" s="44">
        <f>VLOOKUP(H2729,'Species List'!A$2:J$202,6,0)</f>
        <v>2.291E-2</v>
      </c>
      <c r="Q2729" s="44">
        <f>VLOOKUP(H2729,'Species List'!A$2:J$202,7,0)</f>
        <v>2.89</v>
      </c>
      <c r="R2729" s="44" t="str">
        <f>VLOOKUP(H2729,'Species List'!A$2:J$202,8,0)</f>
        <v>NA</v>
      </c>
      <c r="S2729" s="44" t="str">
        <f>VLOOKUP(H2729,'Species List'!A$2:J$202,9,0)</f>
        <v>NA</v>
      </c>
      <c r="T2729" s="44">
        <f t="shared" si="297"/>
        <v>57.402238376338723</v>
      </c>
      <c r="U2729" s="87" t="s">
        <v>450</v>
      </c>
      <c r="V2729" s="91">
        <f t="shared" si="300"/>
        <v>114.80447675267745</v>
      </c>
    </row>
    <row r="2730" spans="1:22" ht="16">
      <c r="A2730" s="35">
        <v>2019</v>
      </c>
      <c r="B2730" s="36">
        <v>43544</v>
      </c>
      <c r="C2730" s="12" t="s">
        <v>372</v>
      </c>
      <c r="D2730" s="12" t="s">
        <v>440</v>
      </c>
      <c r="E2730" s="12">
        <v>6</v>
      </c>
      <c r="F2730" s="37">
        <v>0.36180555555555555</v>
      </c>
      <c r="G2730" s="12">
        <v>30</v>
      </c>
      <c r="H2730" s="12" t="s">
        <v>256</v>
      </c>
      <c r="I2730" s="12" t="str">
        <f>VLOOKUP(H2730,'[1]Species List'!A$2:I$202,2,0)</f>
        <v>Graysby</v>
      </c>
      <c r="J2730" s="38" t="str">
        <f>VLOOKUP(H2730,'Species List'!A$2:J$202,3,0)</f>
        <v>Cephalopholis cruentata</v>
      </c>
      <c r="K2730" s="12" t="str">
        <f>VLOOKUP(H2730,'[1]Species List'!A$2:I$202,4,0)</f>
        <v>Serranidae</v>
      </c>
      <c r="L2730" s="38" t="str">
        <f>VLOOKUP(H2730,'Species List'!A$2:J$202,5,0)</f>
        <v>Carnivore</v>
      </c>
      <c r="M2730" s="64">
        <v>20</v>
      </c>
      <c r="N2730" s="60">
        <v>1</v>
      </c>
      <c r="O2730" s="60"/>
      <c r="P2730" s="44">
        <f>VLOOKUP(H2730,'Species List'!A$2:J$202,6,0)</f>
        <v>1.1220000000000001E-2</v>
      </c>
      <c r="Q2730" s="44">
        <f>VLOOKUP(H2730,'Species List'!A$2:J$202,7,0)</f>
        <v>3.07</v>
      </c>
      <c r="R2730" s="44" t="str">
        <f>VLOOKUP(H2730,'Species List'!A$2:J$202,8,0)</f>
        <v>NA</v>
      </c>
      <c r="S2730" s="44" t="str">
        <f>VLOOKUP(H2730,'Species List'!A$2:J$202,9,0)</f>
        <v>NA</v>
      </c>
      <c r="T2730" s="44">
        <f t="shared" si="297"/>
        <v>110.70186655152514</v>
      </c>
      <c r="U2730" s="87" t="s">
        <v>450</v>
      </c>
      <c r="V2730" s="91">
        <f t="shared" si="300"/>
        <v>110.70186655152514</v>
      </c>
    </row>
    <row r="2731" spans="1:22" ht="16">
      <c r="A2731" s="35">
        <v>2019</v>
      </c>
      <c r="B2731" s="36">
        <v>43544</v>
      </c>
      <c r="C2731" s="12" t="s">
        <v>372</v>
      </c>
      <c r="D2731" s="12" t="s">
        <v>440</v>
      </c>
      <c r="E2731" s="12">
        <v>6</v>
      </c>
      <c r="F2731" s="37">
        <v>0.36180555555555599</v>
      </c>
      <c r="G2731" s="12">
        <v>30</v>
      </c>
      <c r="H2731" s="12" t="s">
        <v>233</v>
      </c>
      <c r="I2731" s="12" t="str">
        <f>VLOOKUP(H2731,'[1]Species List'!A$2:I$202,2,0)</f>
        <v>Blackbar soldierfish</v>
      </c>
      <c r="J2731" s="38" t="str">
        <f>VLOOKUP(H2731,'Species List'!A$2:J$202,3,0)</f>
        <v xml:space="preserve">Myripristis jacobus </v>
      </c>
      <c r="K2731" s="12" t="str">
        <f>VLOOKUP(H2731,'[1]Species List'!A$2:I$202,4,0)</f>
        <v>Holocentridae</v>
      </c>
      <c r="L2731" s="38" t="str">
        <f>VLOOKUP(H2731,'Species List'!A$2:J$202,5,0)</f>
        <v>Carnivore</v>
      </c>
      <c r="M2731" s="64">
        <v>15</v>
      </c>
      <c r="N2731" s="60">
        <v>1</v>
      </c>
      <c r="O2731" s="60"/>
      <c r="P2731" s="44">
        <f>VLOOKUP(H2731,'Species List'!A$2:J$202,6,0)</f>
        <v>1.2019999999999999E-2</v>
      </c>
      <c r="Q2731" s="44">
        <f>VLOOKUP(H2731,'Species List'!A$2:J$202,7,0)</f>
        <v>3.06</v>
      </c>
      <c r="R2731" s="44" t="str">
        <f>VLOOKUP(H2731,'Species List'!A$2:J$202,8,0)</f>
        <v>NA</v>
      </c>
      <c r="S2731" s="44" t="str">
        <f>VLOOKUP(H2731,'Species List'!A$2:J$202,9,0)</f>
        <v>NA</v>
      </c>
      <c r="T2731" s="44">
        <f t="shared" si="297"/>
        <v>47.724756406775086</v>
      </c>
      <c r="U2731" s="87" t="s">
        <v>450</v>
      </c>
      <c r="V2731" s="91">
        <f t="shared" si="300"/>
        <v>47.724756406775086</v>
      </c>
    </row>
    <row r="2732" spans="1:22" ht="16">
      <c r="A2732" s="35">
        <v>2019</v>
      </c>
      <c r="B2732" s="36">
        <v>43544</v>
      </c>
      <c r="C2732" s="12" t="s">
        <v>372</v>
      </c>
      <c r="D2732" s="12" t="s">
        <v>440</v>
      </c>
      <c r="E2732" s="12">
        <v>6</v>
      </c>
      <c r="F2732" s="37">
        <v>0.36180555555555599</v>
      </c>
      <c r="G2732" s="12">
        <v>30</v>
      </c>
      <c r="H2732" s="12" t="s">
        <v>253</v>
      </c>
      <c r="I2732" s="12" t="str">
        <f>VLOOKUP(H2732,'[1]Species List'!A$2:I$202,2,0)</f>
        <v>French Grunt</v>
      </c>
      <c r="J2732" s="38" t="str">
        <f>VLOOKUP(H2732,'Species List'!A$2:J$202,3,0)</f>
        <v>Haemulon flavolineatum</v>
      </c>
      <c r="K2732" s="12" t="str">
        <f>VLOOKUP(H2732,'[1]Species List'!A$2:I$202,4,0)</f>
        <v>Haemulidae</v>
      </c>
      <c r="L2732" s="38" t="str">
        <f>VLOOKUP(H2732,'Species List'!A$2:J$202,5,0)</f>
        <v>Carnivore</v>
      </c>
      <c r="M2732" s="64">
        <v>15</v>
      </c>
      <c r="N2732" s="60">
        <v>1</v>
      </c>
      <c r="O2732" s="60"/>
      <c r="P2732" s="44">
        <f>VLOOKUP(H2732,'Species List'!A$2:J$202,6,0)</f>
        <v>1.349E-2</v>
      </c>
      <c r="Q2732" s="44">
        <f>VLOOKUP(H2732,'Species List'!A$2:J$202,7,0)</f>
        <v>3</v>
      </c>
      <c r="R2732" s="44" t="str">
        <f>VLOOKUP(H2732,'Species List'!A$2:J$202,8,0)</f>
        <v>NA</v>
      </c>
      <c r="S2732" s="44" t="str">
        <f>VLOOKUP(H2732,'Species List'!A$2:J$202,9,0)</f>
        <v>NA</v>
      </c>
      <c r="T2732" s="44">
        <f t="shared" si="297"/>
        <v>45.528750000000002</v>
      </c>
      <c r="U2732" s="87" t="s">
        <v>450</v>
      </c>
      <c r="V2732" s="91">
        <f t="shared" si="300"/>
        <v>45.528750000000002</v>
      </c>
    </row>
    <row r="2733" spans="1:22" ht="16">
      <c r="A2733" s="35">
        <v>2019</v>
      </c>
      <c r="B2733" s="36">
        <v>43544</v>
      </c>
      <c r="C2733" s="12" t="s">
        <v>372</v>
      </c>
      <c r="D2733" s="12" t="s">
        <v>440</v>
      </c>
      <c r="E2733" s="12">
        <v>6</v>
      </c>
      <c r="F2733" s="37">
        <v>0.36180555555555599</v>
      </c>
      <c r="G2733" s="12">
        <v>30</v>
      </c>
      <c r="H2733" s="12" t="s">
        <v>256</v>
      </c>
      <c r="I2733" s="12" t="str">
        <f>VLOOKUP(H2733,'[1]Species List'!A$2:I$202,2,0)</f>
        <v>Graysby</v>
      </c>
      <c r="J2733" s="38" t="str">
        <f>VLOOKUP(H2733,'Species List'!A$2:J$202,3,0)</f>
        <v>Cephalopholis cruentata</v>
      </c>
      <c r="K2733" s="12" t="str">
        <f>VLOOKUP(H2733,'[1]Species List'!A$2:I$202,4,0)</f>
        <v>Serranidae</v>
      </c>
      <c r="L2733" s="38" t="str">
        <f>VLOOKUP(H2733,'Species List'!A$2:J$202,5,0)</f>
        <v>Carnivore</v>
      </c>
      <c r="M2733" s="64">
        <v>20</v>
      </c>
      <c r="N2733" s="60">
        <v>2</v>
      </c>
      <c r="O2733" s="60"/>
      <c r="P2733" s="44">
        <f>VLOOKUP(H2733,'Species List'!A$2:J$202,6,0)</f>
        <v>1.1220000000000001E-2</v>
      </c>
      <c r="Q2733" s="44">
        <f>VLOOKUP(H2733,'Species List'!A$2:J$202,7,0)</f>
        <v>3.07</v>
      </c>
      <c r="R2733" s="44" t="str">
        <f>VLOOKUP(H2733,'Species List'!A$2:J$202,8,0)</f>
        <v>NA</v>
      </c>
      <c r="S2733" s="44" t="str">
        <f>VLOOKUP(H2733,'Species List'!A$2:J$202,9,0)</f>
        <v>NA</v>
      </c>
      <c r="T2733" s="44">
        <f t="shared" si="297"/>
        <v>110.70186655152514</v>
      </c>
      <c r="U2733" s="87" t="s">
        <v>450</v>
      </c>
      <c r="V2733" s="91">
        <f t="shared" si="300"/>
        <v>221.40373310305029</v>
      </c>
    </row>
    <row r="2734" spans="1:22" ht="16">
      <c r="A2734" s="35">
        <v>2019</v>
      </c>
      <c r="B2734" s="36">
        <v>43544</v>
      </c>
      <c r="C2734" s="12" t="s">
        <v>372</v>
      </c>
      <c r="D2734" s="12" t="s">
        <v>440</v>
      </c>
      <c r="E2734" s="12">
        <v>6</v>
      </c>
      <c r="F2734" s="37">
        <v>0.36180555555555599</v>
      </c>
      <c r="G2734" s="12">
        <v>30</v>
      </c>
      <c r="H2734" s="12" t="s">
        <v>373</v>
      </c>
      <c r="I2734" s="12" t="str">
        <f>VLOOKUP(H2734,'[1]Species List'!A$2:I$202,2,0)</f>
        <v>Goatfish</v>
      </c>
      <c r="J2734" s="38" t="str">
        <f>VLOOKUP(H2734,'Species List'!A$2:J$202,3,0)</f>
        <v>Mulloidichthys martinicus</v>
      </c>
      <c r="K2734" s="12" t="str">
        <f>VLOOKUP(H2734,'[1]Species List'!A$2:I$202,4,0)</f>
        <v>Mullidae</v>
      </c>
      <c r="L2734" s="38" t="str">
        <f>VLOOKUP(H2734,'Species List'!A$2:J$202,5,0)</f>
        <v>Carnivore</v>
      </c>
      <c r="M2734" s="64">
        <v>15</v>
      </c>
      <c r="N2734" s="60">
        <v>5</v>
      </c>
      <c r="O2734" s="60"/>
      <c r="P2734" s="44">
        <f>VLOOKUP(H2734,'Species List'!A$2:J$202,6,0)</f>
        <v>9.7699999999999992E-3</v>
      </c>
      <c r="Q2734" s="44">
        <f>VLOOKUP(H2734,'Species List'!A$2:J$202,7,0)</f>
        <v>3.12</v>
      </c>
      <c r="R2734" s="44" t="str">
        <f>VLOOKUP(H2734,'Species List'!A$2:J$202,8,0)</f>
        <v>NA</v>
      </c>
      <c r="S2734" s="44" t="str">
        <f>VLOOKUP(H2734,'Species List'!A$2:J$202,9,0)</f>
        <v>NA</v>
      </c>
      <c r="T2734" s="44">
        <f t="shared" si="297"/>
        <v>45.635129993427114</v>
      </c>
      <c r="U2734" s="87" t="s">
        <v>450</v>
      </c>
      <c r="V2734" s="91">
        <f t="shared" si="300"/>
        <v>228.17564996713557</v>
      </c>
    </row>
    <row r="2735" spans="1:22" ht="16">
      <c r="A2735" s="35">
        <v>2019</v>
      </c>
      <c r="B2735" s="36">
        <v>43544</v>
      </c>
      <c r="C2735" s="12" t="s">
        <v>372</v>
      </c>
      <c r="D2735" s="12" t="s">
        <v>440</v>
      </c>
      <c r="E2735" s="12">
        <v>6</v>
      </c>
      <c r="F2735" s="37">
        <v>0.36180555555555599</v>
      </c>
      <c r="G2735" s="12">
        <v>30</v>
      </c>
      <c r="H2735" s="12" t="s">
        <v>286</v>
      </c>
      <c r="I2735" s="12" t="str">
        <f>VLOOKUP(H2735,'[1]Species List'!A$2:I$202,2,0)</f>
        <v>Schoolmaster snapper</v>
      </c>
      <c r="J2735" s="38" t="str">
        <f>VLOOKUP(H2735,'Species List'!A$2:J$202,3,0)</f>
        <v>Lutjanus apodus</v>
      </c>
      <c r="K2735" s="12" t="str">
        <f>VLOOKUP(H2735,'[1]Species List'!A$2:I$202,4,0)</f>
        <v>Lutjanidae</v>
      </c>
      <c r="L2735" s="38" t="str">
        <f>VLOOKUP(H2735,'Species List'!A$2:J$202,5,0)</f>
        <v>Carnivore</v>
      </c>
      <c r="M2735" s="64">
        <v>26</v>
      </c>
      <c r="N2735" s="60">
        <v>1</v>
      </c>
      <c r="O2735" s="60"/>
      <c r="P2735" s="44">
        <f>VLOOKUP(H2735,'Species List'!A$2:J$202,6,0)</f>
        <v>1.413E-2</v>
      </c>
      <c r="Q2735" s="44">
        <f>VLOOKUP(H2735,'Species List'!A$2:J$202,7,0)</f>
        <v>2.98</v>
      </c>
      <c r="R2735" s="44" t="str">
        <f>VLOOKUP(H2735,'Species List'!A$2:J$202,8,0)</f>
        <v>NA</v>
      </c>
      <c r="S2735" s="44" t="str">
        <f>VLOOKUP(H2735,'Species List'!A$2:J$202,9,0)</f>
        <v>NA</v>
      </c>
      <c r="T2735" s="44">
        <f t="shared" si="297"/>
        <v>232.68197359448862</v>
      </c>
      <c r="U2735" s="87" t="s">
        <v>450</v>
      </c>
      <c r="V2735" s="91">
        <f t="shared" si="300"/>
        <v>232.68197359448862</v>
      </c>
    </row>
    <row r="2736" spans="1:22" ht="16">
      <c r="A2736" s="35">
        <v>2019</v>
      </c>
      <c r="B2736" s="36">
        <v>43544</v>
      </c>
      <c r="C2736" s="12" t="s">
        <v>372</v>
      </c>
      <c r="D2736" s="12" t="s">
        <v>440</v>
      </c>
      <c r="E2736" s="12">
        <v>6</v>
      </c>
      <c r="F2736" s="37">
        <v>0.36180555555555599</v>
      </c>
      <c r="G2736" s="12">
        <v>30</v>
      </c>
      <c r="H2736" s="12" t="s">
        <v>292</v>
      </c>
      <c r="I2736" s="12" t="str">
        <f>VLOOKUP(H2736,'[1]Species List'!A$2:I$202,2,0)</f>
        <v>Smallmouth Grunt</v>
      </c>
      <c r="J2736" s="38" t="str">
        <f>VLOOKUP(H2736,'Species List'!A$2:J$202,3,0)</f>
        <v>Haemulon chrysargyreum</v>
      </c>
      <c r="K2736" s="12" t="str">
        <f>VLOOKUP(H2736,'[1]Species List'!A$2:I$202,4,0)</f>
        <v>Haemulidae</v>
      </c>
      <c r="L2736" s="38" t="str">
        <f>VLOOKUP(H2736,'Species List'!A$2:J$202,5,0)</f>
        <v>Carnivore</v>
      </c>
      <c r="M2736" s="64">
        <v>17</v>
      </c>
      <c r="N2736" s="60">
        <v>30</v>
      </c>
      <c r="O2736" s="60"/>
      <c r="P2736" s="44">
        <f>VLOOKUP(H2736,'Species List'!A$2:J$202,6,0)</f>
        <v>1.259E-2</v>
      </c>
      <c r="Q2736" s="44">
        <f>VLOOKUP(H2736,'Species List'!A$2:J$202,7,0)</f>
        <v>2.99</v>
      </c>
      <c r="R2736" s="44" t="str">
        <f>VLOOKUP(H2736,'Species List'!A$2:J$202,8,0)</f>
        <v>NA</v>
      </c>
      <c r="S2736" s="44" t="str">
        <f>VLOOKUP(H2736,'Species List'!A$2:J$202,9,0)</f>
        <v>NA</v>
      </c>
      <c r="T2736" s="44">
        <f t="shared" si="297"/>
        <v>60.12678810658732</v>
      </c>
      <c r="U2736" s="87" t="s">
        <v>450</v>
      </c>
      <c r="V2736" s="91">
        <f t="shared" si="300"/>
        <v>1803.8036431976195</v>
      </c>
    </row>
    <row r="2737" spans="1:22" ht="16">
      <c r="A2737" s="35">
        <v>2019</v>
      </c>
      <c r="B2737" s="36">
        <v>43544</v>
      </c>
      <c r="C2737" s="12" t="s">
        <v>372</v>
      </c>
      <c r="D2737" s="12" t="s">
        <v>440</v>
      </c>
      <c r="E2737" s="12">
        <v>6</v>
      </c>
      <c r="F2737" s="37">
        <v>0.36180555555555599</v>
      </c>
      <c r="G2737" s="12">
        <v>30</v>
      </c>
      <c r="H2737" s="12" t="s">
        <v>224</v>
      </c>
      <c r="I2737" s="12" t="str">
        <f>VLOOKUP(H2737,'[1]Species List'!A$2:I$202,2,0)</f>
        <v>Banded Butterflyfish</v>
      </c>
      <c r="J2737" s="38" t="str">
        <f>VLOOKUP(H2737,'Species List'!A$2:J$202,3,0)</f>
        <v>Chaetodan striatus</v>
      </c>
      <c r="K2737" s="12" t="str">
        <f>VLOOKUP(H2737,'[1]Species List'!A$2:I$202,4,0)</f>
        <v>Chaetodontidae</v>
      </c>
      <c r="L2737" s="38" t="str">
        <f>VLOOKUP(H2737,'Species List'!A$2:J$202,5,0)</f>
        <v>Carnivore</v>
      </c>
      <c r="M2737" s="64">
        <v>14</v>
      </c>
      <c r="N2737" s="60">
        <v>2</v>
      </c>
      <c r="O2737" s="60"/>
      <c r="P2737" s="44">
        <f>VLOOKUP(H2737,'Species List'!A$2:J$202,6,0)</f>
        <v>2.239E-2</v>
      </c>
      <c r="Q2737" s="44">
        <f>VLOOKUP(H2737,'Species List'!A$2:J$202,7,0)</f>
        <v>3.03</v>
      </c>
      <c r="R2737" s="44" t="str">
        <f>VLOOKUP(H2737,'Species List'!A$2:J$202,8,0)</f>
        <v>NA</v>
      </c>
      <c r="S2737" s="44" t="str">
        <f>VLOOKUP(H2737,'Species List'!A$2:J$202,9,0)</f>
        <v>NA</v>
      </c>
      <c r="T2737" s="44">
        <f t="shared" si="297"/>
        <v>66.500060694640908</v>
      </c>
      <c r="U2737" s="87" t="s">
        <v>450</v>
      </c>
      <c r="V2737" s="91">
        <f t="shared" si="300"/>
        <v>133.00012138928182</v>
      </c>
    </row>
    <row r="2738" spans="1:22" ht="16">
      <c r="A2738" s="35">
        <v>2019</v>
      </c>
      <c r="B2738" s="36">
        <v>43544</v>
      </c>
      <c r="C2738" s="12" t="s">
        <v>372</v>
      </c>
      <c r="D2738" s="12" t="s">
        <v>440</v>
      </c>
      <c r="E2738" s="12">
        <v>6</v>
      </c>
      <c r="F2738" s="37">
        <v>0.36180555555555599</v>
      </c>
      <c r="G2738" s="12">
        <v>30</v>
      </c>
      <c r="H2738" s="12" t="s">
        <v>256</v>
      </c>
      <c r="I2738" s="12" t="str">
        <f>VLOOKUP(H2738,'[1]Species List'!A$2:I$202,2,0)</f>
        <v>Graysby</v>
      </c>
      <c r="J2738" s="38" t="str">
        <f>VLOOKUP(H2738,'Species List'!A$2:J$202,3,0)</f>
        <v>Cephalopholis cruentata</v>
      </c>
      <c r="K2738" s="12" t="str">
        <f>VLOOKUP(H2738,'[1]Species List'!A$2:I$202,4,0)</f>
        <v>Serranidae</v>
      </c>
      <c r="L2738" s="38" t="str">
        <f>VLOOKUP(H2738,'Species List'!A$2:J$202,5,0)</f>
        <v>Carnivore</v>
      </c>
      <c r="M2738" s="64">
        <v>15</v>
      </c>
      <c r="N2738" s="60">
        <v>1</v>
      </c>
      <c r="O2738" s="60"/>
      <c r="P2738" s="44">
        <f>VLOOKUP(H2738,'Species List'!A$2:J$202,6,0)</f>
        <v>1.1220000000000001E-2</v>
      </c>
      <c r="Q2738" s="44">
        <f>VLOOKUP(H2738,'Species List'!A$2:J$202,7,0)</f>
        <v>3.07</v>
      </c>
      <c r="R2738" s="44" t="str">
        <f>VLOOKUP(H2738,'Species List'!A$2:J$202,8,0)</f>
        <v>NA</v>
      </c>
      <c r="S2738" s="44" t="str">
        <f>VLOOKUP(H2738,'Species List'!A$2:J$202,9,0)</f>
        <v>NA</v>
      </c>
      <c r="T2738" s="44">
        <f t="shared" si="297"/>
        <v>45.771276260722111</v>
      </c>
      <c r="U2738" s="87" t="s">
        <v>450</v>
      </c>
      <c r="V2738" s="91">
        <f t="shared" si="300"/>
        <v>45.771276260722111</v>
      </c>
    </row>
    <row r="2739" spans="1:22" ht="16">
      <c r="A2739" s="35">
        <v>2019</v>
      </c>
      <c r="B2739" s="36">
        <v>43544</v>
      </c>
      <c r="C2739" s="12" t="s">
        <v>372</v>
      </c>
      <c r="D2739" s="12" t="s">
        <v>440</v>
      </c>
      <c r="E2739" s="12">
        <v>6</v>
      </c>
      <c r="F2739" s="37">
        <v>0.36180555555555599</v>
      </c>
      <c r="G2739" s="12">
        <v>30</v>
      </c>
      <c r="H2739" s="12" t="s">
        <v>292</v>
      </c>
      <c r="I2739" s="12" t="str">
        <f>VLOOKUP(H2739,'[1]Species List'!A$2:I$202,2,0)</f>
        <v>Smallmouth Grunt</v>
      </c>
      <c r="J2739" s="38" t="str">
        <f>VLOOKUP(H2739,'Species List'!A$2:J$202,3,0)</f>
        <v>Haemulon chrysargyreum</v>
      </c>
      <c r="K2739" s="12" t="str">
        <f>VLOOKUP(H2739,'[1]Species List'!A$2:I$202,4,0)</f>
        <v>Haemulidae</v>
      </c>
      <c r="L2739" s="38" t="str">
        <f>VLOOKUP(H2739,'Species List'!A$2:J$202,5,0)</f>
        <v>Carnivore</v>
      </c>
      <c r="M2739" s="64">
        <v>15</v>
      </c>
      <c r="N2739" s="60">
        <v>1</v>
      </c>
      <c r="O2739" s="60"/>
      <c r="P2739" s="44">
        <f>VLOOKUP(H2739,'Species List'!A$2:J$202,6,0)</f>
        <v>1.259E-2</v>
      </c>
      <c r="Q2739" s="44">
        <f>VLOOKUP(H2739,'Species List'!A$2:J$202,7,0)</f>
        <v>2.99</v>
      </c>
      <c r="R2739" s="44" t="str">
        <f>VLOOKUP(H2739,'Species List'!A$2:J$202,8,0)</f>
        <v>NA</v>
      </c>
      <c r="S2739" s="44" t="str">
        <f>VLOOKUP(H2739,'Species List'!A$2:J$202,9,0)</f>
        <v>NA</v>
      </c>
      <c r="T2739" s="44">
        <f t="shared" si="297"/>
        <v>41.356006478222746</v>
      </c>
      <c r="U2739" s="87" t="s">
        <v>450</v>
      </c>
      <c r="V2739" s="91">
        <f t="shared" si="300"/>
        <v>41.356006478222746</v>
      </c>
    </row>
    <row r="2740" spans="1:22" ht="16">
      <c r="A2740" s="35">
        <v>2019</v>
      </c>
      <c r="B2740" s="36">
        <v>43544</v>
      </c>
      <c r="C2740" s="12" t="s">
        <v>372</v>
      </c>
      <c r="D2740" s="12" t="s">
        <v>440</v>
      </c>
      <c r="E2740" s="12">
        <v>6</v>
      </c>
      <c r="F2740" s="37">
        <v>0.36180555555555599</v>
      </c>
      <c r="G2740" s="12">
        <v>30</v>
      </c>
      <c r="H2740" s="12" t="s">
        <v>251</v>
      </c>
      <c r="I2740" s="12" t="str">
        <f>VLOOKUP(H2740,'[1]Species List'!A$2:I$202,2,0)</f>
        <v>Foureye Butterflyfish</v>
      </c>
      <c r="J2740" s="38" t="str">
        <f>VLOOKUP(H2740,'Species List'!A$2:J$202,3,0)</f>
        <v>Chaetodon capistratus</v>
      </c>
      <c r="K2740" s="12" t="str">
        <f>VLOOKUP(H2740,'[1]Species List'!A$2:I$202,4,0)</f>
        <v>Chaetodontidae</v>
      </c>
      <c r="L2740" s="38" t="str">
        <f>VLOOKUP(H2740,'Species List'!A$2:J$202,5,0)</f>
        <v>Carnivore</v>
      </c>
      <c r="M2740" s="64">
        <v>10</v>
      </c>
      <c r="N2740" s="60">
        <v>2</v>
      </c>
      <c r="O2740" s="60"/>
      <c r="P2740" s="44">
        <f>VLOOKUP(H2740,'Species List'!A$2:J$202,6,0)</f>
        <v>2.512E-2</v>
      </c>
      <c r="Q2740" s="44">
        <f>VLOOKUP(H2740,'Species List'!A$2:J$202,7,0)</f>
        <v>3.1</v>
      </c>
      <c r="R2740" s="44" t="str">
        <f>VLOOKUP(H2740,'Species List'!A$2:J$202,8,0)</f>
        <v>NA</v>
      </c>
      <c r="S2740" s="44" t="str">
        <f>VLOOKUP(H2740,'Species List'!A$2:J$202,9,0)</f>
        <v>NA</v>
      </c>
      <c r="T2740" s="44">
        <f t="shared" si="297"/>
        <v>31.624206344269499</v>
      </c>
      <c r="U2740" s="87" t="s">
        <v>450</v>
      </c>
      <c r="V2740" s="91">
        <f t="shared" si="300"/>
        <v>63.248412688538998</v>
      </c>
    </row>
    <row r="2741" spans="1:22" ht="16">
      <c r="A2741" s="35">
        <v>2019</v>
      </c>
      <c r="B2741" s="36">
        <v>43544</v>
      </c>
      <c r="C2741" s="12" t="s">
        <v>372</v>
      </c>
      <c r="D2741" s="12" t="s">
        <v>440</v>
      </c>
      <c r="E2741" s="12">
        <v>6</v>
      </c>
      <c r="F2741" s="37">
        <v>0.36180555555555599</v>
      </c>
      <c r="G2741" s="12">
        <v>30</v>
      </c>
      <c r="H2741" s="12" t="s">
        <v>295</v>
      </c>
      <c r="I2741" s="12" t="str">
        <f>VLOOKUP(H2741,'[1]Species List'!A$2:I$202,2,0)</f>
        <v>Spanish Hogfish</v>
      </c>
      <c r="J2741" s="38" t="str">
        <f>VLOOKUP(H2741,'Species List'!A$2:J$202,3,0)</f>
        <v>Bodianus rufus</v>
      </c>
      <c r="K2741" s="12" t="str">
        <f>VLOOKUP(H2741,'[1]Species List'!A$2:I$202,4,0)</f>
        <v>Labridae</v>
      </c>
      <c r="L2741" s="38" t="str">
        <f>VLOOKUP(H2741,'Species List'!A$2:J$202,5,0)</f>
        <v>Carnivore</v>
      </c>
      <c r="M2741" s="64">
        <v>5</v>
      </c>
      <c r="N2741" s="60">
        <v>1</v>
      </c>
      <c r="O2741" s="60"/>
      <c r="P2741" s="44">
        <f>VLOOKUP(H2741,'Species List'!A$2:J$202,6,0)</f>
        <v>1.44E-2</v>
      </c>
      <c r="Q2741" s="44">
        <f>VLOOKUP(H2741,'Species List'!A$2:J$202,7,0)</f>
        <v>3.0531999999999999</v>
      </c>
      <c r="R2741" s="44" t="str">
        <f>VLOOKUP(H2741,'Species List'!A$2:J$202,8,0)</f>
        <v>NA</v>
      </c>
      <c r="S2741" s="44" t="str">
        <f>VLOOKUP(H2741,'Species List'!A$2:J$202,9,0)</f>
        <v>NA</v>
      </c>
      <c r="T2741" s="44">
        <f t="shared" si="297"/>
        <v>1.9609102169436501</v>
      </c>
      <c r="U2741" s="87" t="s">
        <v>450</v>
      </c>
      <c r="V2741" s="91">
        <f t="shared" si="300"/>
        <v>1.9609102169436501</v>
      </c>
    </row>
    <row r="2742" spans="1:22" ht="16">
      <c r="A2742" s="35">
        <v>2019</v>
      </c>
      <c r="B2742" s="36">
        <v>43544</v>
      </c>
      <c r="C2742" s="12" t="s">
        <v>372</v>
      </c>
      <c r="D2742" s="12" t="s">
        <v>440</v>
      </c>
      <c r="E2742" s="12">
        <v>6</v>
      </c>
      <c r="F2742" s="37">
        <v>0.36180555555555599</v>
      </c>
      <c r="G2742" s="12">
        <v>30</v>
      </c>
      <c r="H2742" s="12" t="s">
        <v>310</v>
      </c>
      <c r="I2742" s="12" t="str">
        <f>VLOOKUP(H2742,'[1]Species List'!A$2:I$202,2,0)</f>
        <v>Yellowhead Wrasse</v>
      </c>
      <c r="J2742" s="38" t="str">
        <f>VLOOKUP(H2742,'Species List'!A$2:J$202,3,0)</f>
        <v>Halichoeres garnoti</v>
      </c>
      <c r="K2742" s="12" t="str">
        <f>VLOOKUP(H2742,'[1]Species List'!A$2:I$202,4,0)</f>
        <v>Labridae</v>
      </c>
      <c r="L2742" s="38" t="str">
        <f>VLOOKUP(H2742,'Species List'!A$2:J$202,5,0)</f>
        <v>Carnivore</v>
      </c>
      <c r="M2742" s="64">
        <v>4</v>
      </c>
      <c r="N2742" s="60">
        <v>3</v>
      </c>
      <c r="O2742" s="60"/>
      <c r="P2742" s="44">
        <f>VLOOKUP(H2742,'Species List'!A$2:J$202,6,0)</f>
        <v>0.01</v>
      </c>
      <c r="Q2742" s="44">
        <f>VLOOKUP(H2742,'Species List'!A$2:J$202,7,0)</f>
        <v>3.13</v>
      </c>
      <c r="R2742" s="44" t="str">
        <f>VLOOKUP(H2742,'Species List'!A$2:J$202,8,0)</f>
        <v>NA</v>
      </c>
      <c r="S2742" s="44" t="str">
        <f>VLOOKUP(H2742,'Species List'!A$2:J$202,9,0)</f>
        <v>NA</v>
      </c>
      <c r="T2742" s="44">
        <f t="shared" si="297"/>
        <v>0.76638637095611406</v>
      </c>
      <c r="U2742" s="87" t="s">
        <v>450</v>
      </c>
      <c r="V2742" s="91">
        <f t="shared" si="300"/>
        <v>2.2991591128683422</v>
      </c>
    </row>
    <row r="2743" spans="1:22" ht="16">
      <c r="A2743" s="35">
        <v>2019</v>
      </c>
      <c r="B2743" s="36">
        <v>43544</v>
      </c>
      <c r="C2743" s="12" t="s">
        <v>372</v>
      </c>
      <c r="D2743" s="12" t="s">
        <v>440</v>
      </c>
      <c r="E2743" s="12">
        <v>6</v>
      </c>
      <c r="F2743" s="37">
        <v>0.36180555555555599</v>
      </c>
      <c r="G2743" s="12">
        <v>30</v>
      </c>
      <c r="H2743" s="12" t="s">
        <v>310</v>
      </c>
      <c r="I2743" s="12" t="str">
        <f>VLOOKUP(H2743,'[1]Species List'!A$2:I$202,2,0)</f>
        <v>Yellowhead Wrasse</v>
      </c>
      <c r="J2743" s="38" t="str">
        <f>VLOOKUP(H2743,'Species List'!A$2:J$202,3,0)</f>
        <v>Halichoeres garnoti</v>
      </c>
      <c r="K2743" s="12" t="str">
        <f>VLOOKUP(H2743,'[1]Species List'!A$2:I$202,4,0)</f>
        <v>Labridae</v>
      </c>
      <c r="L2743" s="38" t="str">
        <f>VLOOKUP(H2743,'Species List'!A$2:J$202,5,0)</f>
        <v>Carnivore</v>
      </c>
      <c r="M2743" s="64">
        <v>8</v>
      </c>
      <c r="N2743" s="60">
        <v>1</v>
      </c>
      <c r="O2743" s="60"/>
      <c r="P2743" s="44">
        <f>VLOOKUP(H2743,'Species List'!A$2:J$202,6,0)</f>
        <v>0.01</v>
      </c>
      <c r="Q2743" s="44">
        <f>VLOOKUP(H2743,'Species List'!A$2:J$202,7,0)</f>
        <v>3.13</v>
      </c>
      <c r="R2743" s="44" t="str">
        <f>VLOOKUP(H2743,'Species List'!A$2:J$202,8,0)</f>
        <v>NA</v>
      </c>
      <c r="S2743" s="44" t="str">
        <f>VLOOKUP(H2743,'Species List'!A$2:J$202,9,0)</f>
        <v>NA</v>
      </c>
      <c r="T2743" s="44">
        <f t="shared" si="297"/>
        <v>6.7092142277548126</v>
      </c>
      <c r="U2743" s="87" t="s">
        <v>450</v>
      </c>
      <c r="V2743" s="91">
        <f t="shared" si="300"/>
        <v>6.7092142277548126</v>
      </c>
    </row>
    <row r="2744" spans="1:22" ht="16">
      <c r="A2744" s="35">
        <v>2019</v>
      </c>
      <c r="B2744" s="36">
        <v>43544</v>
      </c>
      <c r="C2744" s="12" t="s">
        <v>372</v>
      </c>
      <c r="D2744" s="12" t="s">
        <v>440</v>
      </c>
      <c r="E2744" s="12">
        <v>6</v>
      </c>
      <c r="F2744" s="37">
        <v>0.36180555555555599</v>
      </c>
      <c r="G2744" s="12">
        <v>30</v>
      </c>
      <c r="H2744" s="12" t="s">
        <v>252</v>
      </c>
      <c r="I2744" s="12" t="str">
        <f>VLOOKUP(H2744,'[1]Species List'!A$2:I$202,2,0)</f>
        <v>French Angelfish</v>
      </c>
      <c r="J2744" s="38" t="str">
        <f>VLOOKUP(H2744,'Species List'!A$2:J$202,3,0)</f>
        <v>Pomacanthus paru</v>
      </c>
      <c r="K2744" s="12" t="str">
        <f>VLOOKUP(H2744,'[1]Species List'!A$2:I$202,4,0)</f>
        <v>Pomacanthidae</v>
      </c>
      <c r="L2744" s="38" t="str">
        <f>VLOOKUP(H2744,'Species List'!A$2:J$202,5,0)</f>
        <v>Carnivore</v>
      </c>
      <c r="M2744" s="64">
        <v>26</v>
      </c>
      <c r="N2744" s="60">
        <v>1</v>
      </c>
      <c r="O2744" s="60"/>
      <c r="P2744" s="44">
        <f>VLOOKUP(H2744,'Species List'!A$2:J$202,6,0)</f>
        <v>3.09E-2</v>
      </c>
      <c r="Q2744" s="44">
        <f>VLOOKUP(H2744,'Species List'!A$2:J$202,7,0)</f>
        <v>2.95</v>
      </c>
      <c r="R2744" s="44" t="str">
        <f>VLOOKUP(H2744,'Species List'!A$2:J$202,8,0)</f>
        <v>NA</v>
      </c>
      <c r="S2744" s="44" t="str">
        <f>VLOOKUP(H2744,'Species List'!A$2:J$202,9,0)</f>
        <v>NA</v>
      </c>
      <c r="T2744" s="44">
        <f t="shared" si="297"/>
        <v>461.45553114513183</v>
      </c>
      <c r="U2744" s="87" t="s">
        <v>450</v>
      </c>
      <c r="V2744" s="91">
        <f t="shared" si="300"/>
        <v>461.45553114513183</v>
      </c>
    </row>
    <row r="2745" spans="1:22" ht="16">
      <c r="A2745" s="35">
        <v>2019</v>
      </c>
      <c r="B2745" s="36">
        <v>43544</v>
      </c>
      <c r="C2745" s="12" t="s">
        <v>372</v>
      </c>
      <c r="D2745" s="12" t="s">
        <v>440</v>
      </c>
      <c r="E2745" s="12">
        <v>6</v>
      </c>
      <c r="F2745" s="37">
        <v>0.36180555555555599</v>
      </c>
      <c r="G2745" s="12">
        <v>30</v>
      </c>
      <c r="H2745" s="12" t="s">
        <v>224</v>
      </c>
      <c r="I2745" s="12" t="str">
        <f>VLOOKUP(H2745,'[1]Species List'!A$2:I$202,2,0)</f>
        <v>Banded Butterflyfish</v>
      </c>
      <c r="J2745" s="38" t="str">
        <f>VLOOKUP(H2745,'Species List'!A$2:J$202,3,0)</f>
        <v>Chaetodan striatus</v>
      </c>
      <c r="K2745" s="12" t="str">
        <f>VLOOKUP(H2745,'[1]Species List'!A$2:I$202,4,0)</f>
        <v>Chaetodontidae</v>
      </c>
      <c r="L2745" s="38" t="str">
        <f>VLOOKUP(H2745,'Species List'!A$2:J$202,5,0)</f>
        <v>Carnivore</v>
      </c>
      <c r="M2745" s="64">
        <v>13</v>
      </c>
      <c r="N2745" s="60">
        <v>1</v>
      </c>
      <c r="O2745" s="60"/>
      <c r="P2745" s="44">
        <f>VLOOKUP(H2745,'Species List'!A$2:J$202,6,0)</f>
        <v>2.239E-2</v>
      </c>
      <c r="Q2745" s="44">
        <f>VLOOKUP(H2745,'Species List'!A$2:J$202,7,0)</f>
        <v>3.03</v>
      </c>
      <c r="R2745" s="44" t="str">
        <f>VLOOKUP(H2745,'Species List'!A$2:J$202,8,0)</f>
        <v>NA</v>
      </c>
      <c r="S2745" s="44" t="str">
        <f>VLOOKUP(H2745,'Species List'!A$2:J$202,9,0)</f>
        <v>NA</v>
      </c>
      <c r="T2745" s="44">
        <f t="shared" si="297"/>
        <v>53.125429118516934</v>
      </c>
      <c r="U2745" s="87" t="s">
        <v>450</v>
      </c>
      <c r="V2745" s="91">
        <f t="shared" si="300"/>
        <v>53.125429118516934</v>
      </c>
    </row>
    <row r="2746" spans="1:22" ht="16">
      <c r="A2746" s="35">
        <v>2019</v>
      </c>
      <c r="B2746" s="36">
        <v>43544</v>
      </c>
      <c r="C2746" s="12" t="s">
        <v>372</v>
      </c>
      <c r="D2746" s="12" t="s">
        <v>440</v>
      </c>
      <c r="E2746" s="12">
        <v>6</v>
      </c>
      <c r="F2746" s="37">
        <v>0.36180555555555599</v>
      </c>
      <c r="G2746" s="12">
        <v>30</v>
      </c>
      <c r="H2746" s="12" t="s">
        <v>256</v>
      </c>
      <c r="I2746" s="12" t="str">
        <f>VLOOKUP(H2746,'[1]Species List'!A$2:I$202,2,0)</f>
        <v>Graysby</v>
      </c>
      <c r="J2746" s="38" t="str">
        <f>VLOOKUP(H2746,'Species List'!A$2:J$202,3,0)</f>
        <v>Cephalopholis cruentata</v>
      </c>
      <c r="K2746" s="12" t="str">
        <f>VLOOKUP(H2746,'[1]Species List'!A$2:I$202,4,0)</f>
        <v>Serranidae</v>
      </c>
      <c r="L2746" s="38" t="str">
        <f>VLOOKUP(H2746,'Species List'!A$2:J$202,5,0)</f>
        <v>Carnivore</v>
      </c>
      <c r="M2746" s="64">
        <v>28</v>
      </c>
      <c r="N2746" s="60">
        <v>1</v>
      </c>
      <c r="O2746" s="60"/>
      <c r="P2746" s="44">
        <f>VLOOKUP(H2746,'Species List'!A$2:J$202,6,0)</f>
        <v>1.1220000000000001E-2</v>
      </c>
      <c r="Q2746" s="44">
        <f>VLOOKUP(H2746,'Species List'!A$2:J$202,7,0)</f>
        <v>3.07</v>
      </c>
      <c r="R2746" s="44" t="str">
        <f>VLOOKUP(H2746,'Species List'!A$2:J$202,8,0)</f>
        <v>NA</v>
      </c>
      <c r="S2746" s="44" t="str">
        <f>VLOOKUP(H2746,'Species List'!A$2:J$202,9,0)</f>
        <v>NA</v>
      </c>
      <c r="T2746" s="44">
        <f t="shared" si="297"/>
        <v>311.00545970612069</v>
      </c>
      <c r="U2746" s="87" t="s">
        <v>450</v>
      </c>
      <c r="V2746" s="91">
        <f t="shared" si="300"/>
        <v>311.00545970612069</v>
      </c>
    </row>
    <row r="2747" spans="1:22" ht="16">
      <c r="A2747" s="35">
        <v>2019</v>
      </c>
      <c r="B2747" s="36">
        <v>43544</v>
      </c>
      <c r="C2747" s="12" t="s">
        <v>372</v>
      </c>
      <c r="D2747" s="12" t="s">
        <v>440</v>
      </c>
      <c r="E2747" s="12">
        <v>6</v>
      </c>
      <c r="F2747" s="37">
        <v>0.36180555555555599</v>
      </c>
      <c r="G2747" s="12">
        <v>30</v>
      </c>
      <c r="H2747" s="12" t="s">
        <v>274</v>
      </c>
      <c r="I2747" s="12" t="str">
        <f>VLOOKUP(H2747,'[1]Species List'!A$2:I$202,2,0)</f>
        <v>Princess Parrotfish</v>
      </c>
      <c r="J2747" s="38" t="str">
        <f>VLOOKUP(H2747,'Species List'!A$2:J$202,3,0)</f>
        <v>Scarus taeniopterus</v>
      </c>
      <c r="K2747" s="12" t="str">
        <f>VLOOKUP(H2747,'[1]Species List'!A$2:I$202,4,0)</f>
        <v>Scaridae</v>
      </c>
      <c r="L2747" s="38" t="str">
        <f>VLOOKUP(H2747,'Species List'!A$2:J$202,5,0)</f>
        <v>Herbivore</v>
      </c>
      <c r="M2747" s="64">
        <v>23</v>
      </c>
      <c r="N2747" s="60">
        <v>6</v>
      </c>
      <c r="O2747" s="60" t="s">
        <v>368</v>
      </c>
      <c r="P2747" s="44">
        <f>VLOOKUP(H2747,'Species List'!A$2:J$202,6,0)</f>
        <v>3.3500000000000002E-2</v>
      </c>
      <c r="Q2747" s="44">
        <f>VLOOKUP(H2747,'Species List'!A$2:J$202,7,0)</f>
        <v>2.7086000000000001</v>
      </c>
      <c r="R2747" s="44">
        <f>VLOOKUP(H2747,'Species List'!A$2:J$202,8,0)</f>
        <v>-3.2256999999999998</v>
      </c>
      <c r="S2747" s="44">
        <f>VLOOKUP(H2747,'Species List'!A$2:J$202,9,0)</f>
        <v>2.3852000000000002</v>
      </c>
      <c r="T2747" s="44">
        <f t="shared" si="297"/>
        <v>163.46351132632066</v>
      </c>
      <c r="U2747" s="88">
        <f t="shared" ref="U2747:U2758" si="301">10^(R2747+(S2747*LOG(M2747*10)))</f>
        <v>255.56020890468707</v>
      </c>
      <c r="V2747" s="91">
        <f t="shared" ref="V2747:V2758" si="302">N2747*U2747</f>
        <v>1533.3612534281224</v>
      </c>
    </row>
    <row r="2748" spans="1:22" ht="16">
      <c r="A2748" s="35">
        <v>2019</v>
      </c>
      <c r="B2748" s="36">
        <v>43544</v>
      </c>
      <c r="C2748" s="12" t="s">
        <v>372</v>
      </c>
      <c r="D2748" s="12" t="s">
        <v>440</v>
      </c>
      <c r="E2748" s="12">
        <v>6</v>
      </c>
      <c r="F2748" s="37">
        <v>0.36180555555555599</v>
      </c>
      <c r="G2748" s="12">
        <v>30</v>
      </c>
      <c r="H2748" s="12" t="s">
        <v>280</v>
      </c>
      <c r="I2748" s="12" t="str">
        <f>VLOOKUP(H2748,'[1]Species List'!A$2:I$202,2,0)</f>
        <v>Redband Parrotfish</v>
      </c>
      <c r="J2748" s="38" t="str">
        <f>VLOOKUP(H2748,'Species List'!A$2:J$202,3,0)</f>
        <v>Sparisoma aurofrenatum</v>
      </c>
      <c r="K2748" s="12" t="str">
        <f>VLOOKUP(H2748,'[1]Species List'!A$2:I$202,4,0)</f>
        <v>Scaridae</v>
      </c>
      <c r="L2748" s="38" t="str">
        <f>VLOOKUP(H2748,'Species List'!A$2:J$202,5,0)</f>
        <v>Herbivore</v>
      </c>
      <c r="M2748" s="64">
        <v>14</v>
      </c>
      <c r="N2748" s="60">
        <v>1</v>
      </c>
      <c r="O2748" s="60" t="s">
        <v>368</v>
      </c>
      <c r="P2748" s="44">
        <f>VLOOKUP(H2748,'Species List'!A$2:J$202,6,0)</f>
        <v>1.072E-2</v>
      </c>
      <c r="Q2748" s="44">
        <f>VLOOKUP(H2748,'Species List'!A$2:J$202,7,0)</f>
        <v>3.12</v>
      </c>
      <c r="R2748" s="44">
        <f>VLOOKUP(H2748,'Species List'!A$2:J$202,8,0)</f>
        <v>-4.0781000000000001</v>
      </c>
      <c r="S2748" s="44">
        <f>VLOOKUP(H2748,'Species List'!A$2:J$202,9,0)</f>
        <v>2.7437999999999998</v>
      </c>
      <c r="T2748" s="44">
        <f t="shared" si="297"/>
        <v>40.375160027328299</v>
      </c>
      <c r="U2748" s="88">
        <f t="shared" si="301"/>
        <v>64.631778134170816</v>
      </c>
      <c r="V2748" s="91">
        <f t="shared" si="302"/>
        <v>64.631778134170816</v>
      </c>
    </row>
    <row r="2749" spans="1:22" ht="16">
      <c r="A2749" s="35">
        <v>2019</v>
      </c>
      <c r="B2749" s="36">
        <v>43544</v>
      </c>
      <c r="C2749" s="12" t="s">
        <v>372</v>
      </c>
      <c r="D2749" s="12" t="s">
        <v>440</v>
      </c>
      <c r="E2749" s="12">
        <v>6</v>
      </c>
      <c r="F2749" s="37">
        <v>0.36180555555555599</v>
      </c>
      <c r="G2749" s="12">
        <v>30</v>
      </c>
      <c r="H2749" s="12" t="s">
        <v>277</v>
      </c>
      <c r="I2749" s="12" t="str">
        <f>VLOOKUP(H2749,'[1]Species List'!A$2:I$202,2,0)</f>
        <v>Queen Parrotfish</v>
      </c>
      <c r="J2749" s="38" t="str">
        <f>VLOOKUP(H2749,'Species List'!A$2:J$202,3,0)</f>
        <v>Scarus vetula</v>
      </c>
      <c r="K2749" s="12" t="str">
        <f>VLOOKUP(H2749,'[1]Species List'!A$2:I$202,4,0)</f>
        <v>Scaridae</v>
      </c>
      <c r="L2749" s="38" t="str">
        <f>VLOOKUP(H2749,'Species List'!A$2:J$202,5,0)</f>
        <v>Herbivore</v>
      </c>
      <c r="M2749" s="64">
        <v>21</v>
      </c>
      <c r="N2749" s="60">
        <v>1</v>
      </c>
      <c r="O2749" s="60" t="s">
        <v>368</v>
      </c>
      <c r="P2749" s="44">
        <f>VLOOKUP(H2749,'Species List'!A$2:J$202,6,0)</f>
        <v>1.38E-2</v>
      </c>
      <c r="Q2749" s="44">
        <f>VLOOKUP(H2749,'Species List'!A$2:J$202,7,0)</f>
        <v>3.03</v>
      </c>
      <c r="R2749" s="44">
        <f>VLOOKUP(H2749,'Species List'!A$2:J$202,8,0)</f>
        <v>-5.0162000000000004</v>
      </c>
      <c r="S2749" s="44">
        <f>VLOOKUP(H2749,'Species List'!A$2:J$202,9,0)</f>
        <v>3.1109</v>
      </c>
      <c r="T2749" s="44">
        <f t="shared" si="297"/>
        <v>140.02434487876087</v>
      </c>
      <c r="U2749" s="88">
        <f t="shared" si="301"/>
        <v>161.43288343397762</v>
      </c>
      <c r="V2749" s="91">
        <f t="shared" si="302"/>
        <v>161.43288343397762</v>
      </c>
    </row>
    <row r="2750" spans="1:22" ht="16">
      <c r="A2750" s="35">
        <v>2019</v>
      </c>
      <c r="B2750" s="36">
        <v>43544</v>
      </c>
      <c r="C2750" s="12" t="s">
        <v>372</v>
      </c>
      <c r="D2750" s="12" t="s">
        <v>440</v>
      </c>
      <c r="E2750" s="12">
        <v>6</v>
      </c>
      <c r="F2750" s="37">
        <v>0.36180555555555599</v>
      </c>
      <c r="G2750" s="12">
        <v>30</v>
      </c>
      <c r="H2750" s="12" t="s">
        <v>274</v>
      </c>
      <c r="I2750" s="12" t="str">
        <f>VLOOKUP(H2750,'[1]Species List'!A$2:I$202,2,0)</f>
        <v>Princess Parrotfish</v>
      </c>
      <c r="J2750" s="38" t="str">
        <f>VLOOKUP(H2750,'Species List'!A$2:J$202,3,0)</f>
        <v>Scarus taeniopterus</v>
      </c>
      <c r="K2750" s="12" t="str">
        <f>VLOOKUP(H2750,'[1]Species List'!A$2:I$202,4,0)</f>
        <v>Scaridae</v>
      </c>
      <c r="L2750" s="38" t="str">
        <f>VLOOKUP(H2750,'Species List'!A$2:J$202,5,0)</f>
        <v>Herbivore</v>
      </c>
      <c r="M2750" s="64">
        <v>15</v>
      </c>
      <c r="N2750" s="60">
        <v>2</v>
      </c>
      <c r="O2750" s="60" t="s">
        <v>368</v>
      </c>
      <c r="P2750" s="44">
        <f>VLOOKUP(H2750,'Species List'!A$2:J$202,6,0)</f>
        <v>3.3500000000000002E-2</v>
      </c>
      <c r="Q2750" s="44">
        <f>VLOOKUP(H2750,'Species List'!A$2:J$202,7,0)</f>
        <v>2.7086000000000001</v>
      </c>
      <c r="R2750" s="44">
        <f>VLOOKUP(H2750,'Species List'!A$2:J$202,8,0)</f>
        <v>-3.2256999999999998</v>
      </c>
      <c r="S2750" s="44">
        <f>VLOOKUP(H2750,'Species List'!A$2:J$202,9,0)</f>
        <v>2.3852000000000002</v>
      </c>
      <c r="T2750" s="44">
        <f t="shared" si="297"/>
        <v>51.357702984233178</v>
      </c>
      <c r="U2750" s="88">
        <f t="shared" si="301"/>
        <v>92.19616810425471</v>
      </c>
      <c r="V2750" s="91">
        <f t="shared" si="302"/>
        <v>184.39233620850942</v>
      </c>
    </row>
    <row r="2751" spans="1:22" ht="16">
      <c r="A2751" s="35">
        <v>2019</v>
      </c>
      <c r="B2751" s="36">
        <v>43544</v>
      </c>
      <c r="C2751" s="12" t="s">
        <v>372</v>
      </c>
      <c r="D2751" s="12" t="s">
        <v>440</v>
      </c>
      <c r="E2751" s="12">
        <v>6</v>
      </c>
      <c r="F2751" s="37">
        <v>0.36180555555555599</v>
      </c>
      <c r="G2751" s="12">
        <v>30</v>
      </c>
      <c r="H2751" s="12" t="s">
        <v>302</v>
      </c>
      <c r="I2751" s="12" t="str">
        <f>VLOOKUP(H2751,'[1]Species List'!A$2:I$202,2,0)</f>
        <v>Stoplight Parrotfish</v>
      </c>
      <c r="J2751" s="38" t="str">
        <f>VLOOKUP(H2751,'Species List'!A$2:J$202,3,0)</f>
        <v>Sparisoma viride</v>
      </c>
      <c r="K2751" s="12" t="str">
        <f>VLOOKUP(H2751,'[1]Species List'!A$2:I$202,4,0)</f>
        <v>Scaridae</v>
      </c>
      <c r="L2751" s="38" t="str">
        <f>VLOOKUP(H2751,'Species List'!A$2:J$202,5,0)</f>
        <v>Herbivore</v>
      </c>
      <c r="M2751" s="64">
        <v>27</v>
      </c>
      <c r="N2751" s="60">
        <v>2</v>
      </c>
      <c r="O2751" s="60" t="s">
        <v>368</v>
      </c>
      <c r="P2751" s="44">
        <f>VLOOKUP(H2751,'Species List'!A$2:J$202,6,0)</f>
        <v>1.38E-2</v>
      </c>
      <c r="Q2751" s="44">
        <f>VLOOKUP(H2751,'Species List'!A$2:J$202,7,0)</f>
        <v>3.04</v>
      </c>
      <c r="R2751" s="44">
        <f>VLOOKUP(H2751,'Species List'!A$2:J$202,8,0)</f>
        <v>-4.4317000000000002</v>
      </c>
      <c r="S2751" s="44">
        <f>VLOOKUP(H2751,'Species List'!A$2:J$202,9,0)</f>
        <v>2.9051</v>
      </c>
      <c r="T2751" s="44">
        <f t="shared" si="297"/>
        <v>309.9023927596819</v>
      </c>
      <c r="U2751" s="88">
        <f t="shared" si="301"/>
        <v>428.20809318874581</v>
      </c>
      <c r="V2751" s="91">
        <f t="shared" si="302"/>
        <v>856.41618637749161</v>
      </c>
    </row>
    <row r="2752" spans="1:22" ht="16">
      <c r="A2752" s="35">
        <v>2019</v>
      </c>
      <c r="B2752" s="36">
        <v>43544</v>
      </c>
      <c r="C2752" s="12" t="s">
        <v>372</v>
      </c>
      <c r="D2752" s="12" t="s">
        <v>440</v>
      </c>
      <c r="E2752" s="12">
        <v>6</v>
      </c>
      <c r="F2752" s="37">
        <v>0.36180555555555599</v>
      </c>
      <c r="G2752" s="12">
        <v>30</v>
      </c>
      <c r="H2752" s="12" t="s">
        <v>302</v>
      </c>
      <c r="I2752" s="12" t="str">
        <f>VLOOKUP(H2752,'[1]Species List'!A$2:I$202,2,0)</f>
        <v>Stoplight Parrotfish</v>
      </c>
      <c r="J2752" s="38" t="str">
        <f>VLOOKUP(H2752,'Species List'!A$2:J$202,3,0)</f>
        <v>Sparisoma viride</v>
      </c>
      <c r="K2752" s="12" t="str">
        <f>VLOOKUP(H2752,'[1]Species List'!A$2:I$202,4,0)</f>
        <v>Scaridae</v>
      </c>
      <c r="L2752" s="38" t="str">
        <f>VLOOKUP(H2752,'Species List'!A$2:J$202,5,0)</f>
        <v>Herbivore</v>
      </c>
      <c r="M2752" s="64">
        <v>15</v>
      </c>
      <c r="N2752" s="60">
        <v>1</v>
      </c>
      <c r="O2752" s="60" t="s">
        <v>375</v>
      </c>
      <c r="P2752" s="44">
        <f>VLOOKUP(H2752,'Species List'!A$2:J$202,6,0)</f>
        <v>1.38E-2</v>
      </c>
      <c r="Q2752" s="44">
        <f>VLOOKUP(H2752,'Species List'!A$2:J$202,7,0)</f>
        <v>3.04</v>
      </c>
      <c r="R2752" s="44">
        <f>VLOOKUP(H2752,'Species List'!A$2:J$202,8,0)</f>
        <v>-4.4317000000000002</v>
      </c>
      <c r="S2752" s="44">
        <f>VLOOKUP(H2752,'Species List'!A$2:J$202,9,0)</f>
        <v>2.9051</v>
      </c>
      <c r="T2752" s="44">
        <f t="shared" si="297"/>
        <v>51.903484390238546</v>
      </c>
      <c r="U2752" s="88">
        <f t="shared" si="301"/>
        <v>77.635922295629129</v>
      </c>
      <c r="V2752" s="91">
        <f t="shared" si="302"/>
        <v>77.635922295629129</v>
      </c>
    </row>
    <row r="2753" spans="1:22" ht="16">
      <c r="A2753" s="35">
        <v>2019</v>
      </c>
      <c r="B2753" s="36">
        <v>43544</v>
      </c>
      <c r="C2753" s="12" t="s">
        <v>372</v>
      </c>
      <c r="D2753" s="12" t="s">
        <v>440</v>
      </c>
      <c r="E2753" s="12">
        <v>6</v>
      </c>
      <c r="F2753" s="37">
        <v>0.36180555555555599</v>
      </c>
      <c r="G2753" s="12">
        <v>30</v>
      </c>
      <c r="H2753" s="12" t="s">
        <v>274</v>
      </c>
      <c r="I2753" s="12" t="str">
        <f>VLOOKUP(H2753,'[1]Species List'!A$2:I$202,2,0)</f>
        <v>Princess Parrotfish</v>
      </c>
      <c r="J2753" s="38" t="str">
        <f>VLOOKUP(H2753,'Species List'!A$2:J$202,3,0)</f>
        <v>Scarus taeniopterus</v>
      </c>
      <c r="K2753" s="12" t="str">
        <f>VLOOKUP(H2753,'[1]Species List'!A$2:I$202,4,0)</f>
        <v>Scaridae</v>
      </c>
      <c r="L2753" s="38" t="str">
        <f>VLOOKUP(H2753,'Species List'!A$2:J$202,5,0)</f>
        <v>Herbivore</v>
      </c>
      <c r="M2753" s="64">
        <v>20</v>
      </c>
      <c r="N2753" s="60">
        <v>2</v>
      </c>
      <c r="O2753" s="60" t="s">
        <v>368</v>
      </c>
      <c r="P2753" s="44">
        <f>VLOOKUP(H2753,'Species List'!A$2:J$202,6,0)</f>
        <v>3.3500000000000002E-2</v>
      </c>
      <c r="Q2753" s="44">
        <f>VLOOKUP(H2753,'Species List'!A$2:J$202,7,0)</f>
        <v>2.7086000000000001</v>
      </c>
      <c r="R2753" s="44">
        <f>VLOOKUP(H2753,'Species List'!A$2:J$202,8,0)</f>
        <v>-3.2256999999999998</v>
      </c>
      <c r="S2753" s="44">
        <f>VLOOKUP(H2753,'Species List'!A$2:J$202,9,0)</f>
        <v>2.3852000000000002</v>
      </c>
      <c r="T2753" s="44">
        <f t="shared" si="297"/>
        <v>111.94756544450011</v>
      </c>
      <c r="U2753" s="88">
        <f t="shared" si="301"/>
        <v>183.11197449783583</v>
      </c>
      <c r="V2753" s="91">
        <f t="shared" si="302"/>
        <v>366.22394899567166</v>
      </c>
    </row>
    <row r="2754" spans="1:22" ht="16">
      <c r="A2754" s="35">
        <v>2019</v>
      </c>
      <c r="B2754" s="36">
        <v>43544</v>
      </c>
      <c r="C2754" s="12" t="s">
        <v>372</v>
      </c>
      <c r="D2754" s="12" t="s">
        <v>440</v>
      </c>
      <c r="E2754" s="12">
        <v>6</v>
      </c>
      <c r="F2754" s="37">
        <v>0.36180555555555599</v>
      </c>
      <c r="G2754" s="12">
        <v>30</v>
      </c>
      <c r="H2754" s="12" t="s">
        <v>302</v>
      </c>
      <c r="I2754" s="12" t="str">
        <f>VLOOKUP(H2754,'[1]Species List'!A$2:I$202,2,0)</f>
        <v>Stoplight Parrotfish</v>
      </c>
      <c r="J2754" s="38" t="str">
        <f>VLOOKUP(H2754,'Species List'!A$2:J$202,3,0)</f>
        <v>Sparisoma viride</v>
      </c>
      <c r="K2754" s="12" t="str">
        <f>VLOOKUP(H2754,'[1]Species List'!A$2:I$202,4,0)</f>
        <v>Scaridae</v>
      </c>
      <c r="L2754" s="38" t="str">
        <f>VLOOKUP(H2754,'Species List'!A$2:J$202,5,0)</f>
        <v>Herbivore</v>
      </c>
      <c r="M2754" s="64">
        <v>23</v>
      </c>
      <c r="N2754" s="60">
        <v>1</v>
      </c>
      <c r="O2754" s="60" t="s">
        <v>368</v>
      </c>
      <c r="P2754" s="44">
        <f>VLOOKUP(H2754,'Species List'!A$2:J$202,6,0)</f>
        <v>1.38E-2</v>
      </c>
      <c r="Q2754" s="44">
        <f>VLOOKUP(H2754,'Species List'!A$2:J$202,7,0)</f>
        <v>3.04</v>
      </c>
      <c r="R2754" s="44">
        <f>VLOOKUP(H2754,'Species List'!A$2:J$202,8,0)</f>
        <v>-4.4317000000000002</v>
      </c>
      <c r="S2754" s="44">
        <f>VLOOKUP(H2754,'Species List'!A$2:J$202,9,0)</f>
        <v>2.9051</v>
      </c>
      <c r="T2754" s="44">
        <f t="shared" ref="T2754:T2817" si="303">P2754*M2754^Q2754</f>
        <v>190.34072005024225</v>
      </c>
      <c r="U2754" s="88">
        <f t="shared" si="301"/>
        <v>268.75437106326598</v>
      </c>
      <c r="V2754" s="91">
        <f t="shared" si="302"/>
        <v>268.75437106326598</v>
      </c>
    </row>
    <row r="2755" spans="1:22" ht="16">
      <c r="A2755" s="35">
        <v>2019</v>
      </c>
      <c r="B2755" s="36">
        <v>43544</v>
      </c>
      <c r="C2755" s="12" t="s">
        <v>372</v>
      </c>
      <c r="D2755" s="12" t="s">
        <v>440</v>
      </c>
      <c r="E2755" s="12">
        <v>6</v>
      </c>
      <c r="F2755" s="37">
        <v>0.36180555555555599</v>
      </c>
      <c r="G2755" s="12">
        <v>30</v>
      </c>
      <c r="H2755" s="12" t="s">
        <v>302</v>
      </c>
      <c r="I2755" s="12" t="str">
        <f>VLOOKUP(H2755,'[1]Species List'!A$2:I$202,2,0)</f>
        <v>Stoplight Parrotfish</v>
      </c>
      <c r="J2755" s="38" t="str">
        <f>VLOOKUP(H2755,'Species List'!A$2:J$202,3,0)</f>
        <v>Sparisoma viride</v>
      </c>
      <c r="K2755" s="12" t="str">
        <f>VLOOKUP(H2755,'[1]Species List'!A$2:I$202,4,0)</f>
        <v>Scaridae</v>
      </c>
      <c r="L2755" s="38" t="str">
        <f>VLOOKUP(H2755,'Species List'!A$2:J$202,5,0)</f>
        <v>Herbivore</v>
      </c>
      <c r="M2755" s="64">
        <v>30</v>
      </c>
      <c r="N2755" s="60">
        <v>1</v>
      </c>
      <c r="O2755" s="60" t="s">
        <v>368</v>
      </c>
      <c r="P2755" s="44">
        <f>VLOOKUP(H2755,'Species List'!A$2:J$202,6,0)</f>
        <v>1.38E-2</v>
      </c>
      <c r="Q2755" s="44">
        <f>VLOOKUP(H2755,'Species List'!A$2:J$202,7,0)</f>
        <v>3.04</v>
      </c>
      <c r="R2755" s="44">
        <f>VLOOKUP(H2755,'Species List'!A$2:J$202,8,0)</f>
        <v>-4.4317000000000002</v>
      </c>
      <c r="S2755" s="44">
        <f>VLOOKUP(H2755,'Species List'!A$2:J$202,9,0)</f>
        <v>2.9051</v>
      </c>
      <c r="T2755" s="44">
        <f t="shared" si="303"/>
        <v>426.90151962585236</v>
      </c>
      <c r="U2755" s="88">
        <f t="shared" si="301"/>
        <v>581.54718397712224</v>
      </c>
      <c r="V2755" s="91">
        <f t="shared" si="302"/>
        <v>581.54718397712224</v>
      </c>
    </row>
    <row r="2756" spans="1:22" ht="16">
      <c r="A2756" s="35">
        <v>2019</v>
      </c>
      <c r="B2756" s="36">
        <v>43544</v>
      </c>
      <c r="C2756" s="12" t="s">
        <v>372</v>
      </c>
      <c r="D2756" s="12" t="s">
        <v>440</v>
      </c>
      <c r="E2756" s="12">
        <v>6</v>
      </c>
      <c r="F2756" s="37">
        <v>0.36180555555555599</v>
      </c>
      <c r="G2756" s="12">
        <v>30</v>
      </c>
      <c r="H2756" s="12" t="s">
        <v>302</v>
      </c>
      <c r="I2756" s="12" t="str">
        <f>VLOOKUP(H2756,'[1]Species List'!A$2:I$202,2,0)</f>
        <v>Stoplight Parrotfish</v>
      </c>
      <c r="J2756" s="38" t="str">
        <f>VLOOKUP(H2756,'Species List'!A$2:J$202,3,0)</f>
        <v>Sparisoma viride</v>
      </c>
      <c r="K2756" s="12" t="str">
        <f>VLOOKUP(H2756,'[1]Species List'!A$2:I$202,4,0)</f>
        <v>Scaridae</v>
      </c>
      <c r="L2756" s="38" t="str">
        <f>VLOOKUP(H2756,'Species List'!A$2:J$202,5,0)</f>
        <v>Herbivore</v>
      </c>
      <c r="M2756" s="64">
        <v>25</v>
      </c>
      <c r="N2756" s="60">
        <v>1</v>
      </c>
      <c r="O2756" s="60" t="s">
        <v>368</v>
      </c>
      <c r="P2756" s="44">
        <f>VLOOKUP(H2756,'Species List'!A$2:J$202,6,0)</f>
        <v>1.38E-2</v>
      </c>
      <c r="Q2756" s="44">
        <f>VLOOKUP(H2756,'Species List'!A$2:J$202,7,0)</f>
        <v>3.04</v>
      </c>
      <c r="R2756" s="44">
        <f>VLOOKUP(H2756,'Species List'!A$2:J$202,8,0)</f>
        <v>-4.4317000000000002</v>
      </c>
      <c r="S2756" s="44">
        <f>VLOOKUP(H2756,'Species List'!A$2:J$202,9,0)</f>
        <v>2.9051</v>
      </c>
      <c r="T2756" s="44">
        <f t="shared" si="303"/>
        <v>245.25434644114358</v>
      </c>
      <c r="U2756" s="88">
        <f t="shared" si="301"/>
        <v>342.41715863912742</v>
      </c>
      <c r="V2756" s="91">
        <f t="shared" si="302"/>
        <v>342.41715863912742</v>
      </c>
    </row>
    <row r="2757" spans="1:22" ht="16">
      <c r="A2757" s="35">
        <v>2019</v>
      </c>
      <c r="B2757" s="36">
        <v>43544</v>
      </c>
      <c r="C2757" s="12" t="s">
        <v>372</v>
      </c>
      <c r="D2757" s="12" t="s">
        <v>440</v>
      </c>
      <c r="E2757" s="12">
        <v>6</v>
      </c>
      <c r="F2757" s="37">
        <v>0.36180555555555599</v>
      </c>
      <c r="G2757" s="12">
        <v>30</v>
      </c>
      <c r="H2757" s="12" t="s">
        <v>274</v>
      </c>
      <c r="I2757" s="12" t="str">
        <f>VLOOKUP(H2757,'[1]Species List'!A$2:I$202,2,0)</f>
        <v>Princess Parrotfish</v>
      </c>
      <c r="J2757" s="38" t="str">
        <f>VLOOKUP(H2757,'Species List'!A$2:J$202,3,0)</f>
        <v>Scarus taeniopterus</v>
      </c>
      <c r="K2757" s="12" t="str">
        <f>VLOOKUP(H2757,'[1]Species List'!A$2:I$202,4,0)</f>
        <v>Scaridae</v>
      </c>
      <c r="L2757" s="38" t="str">
        <f>VLOOKUP(H2757,'Species List'!A$2:J$202,5,0)</f>
        <v>Herbivore</v>
      </c>
      <c r="M2757" s="64">
        <v>34</v>
      </c>
      <c r="N2757" s="60">
        <v>1</v>
      </c>
      <c r="O2757" s="60" t="s">
        <v>369</v>
      </c>
      <c r="P2757" s="44">
        <f>VLOOKUP(H2757,'Species List'!A$2:J$202,6,0)</f>
        <v>3.3500000000000002E-2</v>
      </c>
      <c r="Q2757" s="44">
        <f>VLOOKUP(H2757,'Species List'!A$2:J$202,7,0)</f>
        <v>2.7086000000000001</v>
      </c>
      <c r="R2757" s="44">
        <f>VLOOKUP(H2757,'Species List'!A$2:J$202,8,0)</f>
        <v>-3.2256999999999998</v>
      </c>
      <c r="S2757" s="44">
        <f>VLOOKUP(H2757,'Species List'!A$2:J$202,9,0)</f>
        <v>2.3852000000000002</v>
      </c>
      <c r="T2757" s="44">
        <f t="shared" si="303"/>
        <v>471.20360209596794</v>
      </c>
      <c r="U2757" s="88">
        <f t="shared" si="301"/>
        <v>649.20747688759423</v>
      </c>
      <c r="V2757" s="91">
        <f t="shared" si="302"/>
        <v>649.20747688759423</v>
      </c>
    </row>
    <row r="2758" spans="1:22" ht="16">
      <c r="A2758" s="35">
        <v>2019</v>
      </c>
      <c r="B2758" s="36">
        <v>43544</v>
      </c>
      <c r="C2758" s="12" t="s">
        <v>372</v>
      </c>
      <c r="D2758" s="12" t="s">
        <v>440</v>
      </c>
      <c r="E2758" s="12">
        <v>6</v>
      </c>
      <c r="F2758" s="37">
        <v>0.36180555555555599</v>
      </c>
      <c r="G2758" s="12">
        <v>30</v>
      </c>
      <c r="H2758" s="12" t="s">
        <v>302</v>
      </c>
      <c r="I2758" s="12" t="str">
        <f>VLOOKUP(H2758,'[1]Species List'!A$2:I$202,2,0)</f>
        <v>Stoplight Parrotfish</v>
      </c>
      <c r="J2758" s="38" t="str">
        <f>VLOOKUP(H2758,'Species List'!A$2:J$202,3,0)</f>
        <v>Sparisoma viride</v>
      </c>
      <c r="K2758" s="12" t="str">
        <f>VLOOKUP(H2758,'[1]Species List'!A$2:I$202,4,0)</f>
        <v>Scaridae</v>
      </c>
      <c r="L2758" s="38" t="str">
        <f>VLOOKUP(H2758,'Species List'!A$2:J$202,5,0)</f>
        <v>Herbivore</v>
      </c>
      <c r="M2758" s="64">
        <v>42</v>
      </c>
      <c r="N2758" s="60">
        <v>1</v>
      </c>
      <c r="O2758" s="60" t="s">
        <v>369</v>
      </c>
      <c r="P2758" s="44">
        <f>VLOOKUP(H2758,'Species List'!A$2:J$202,6,0)</f>
        <v>1.38E-2</v>
      </c>
      <c r="Q2758" s="44">
        <f>VLOOKUP(H2758,'Species List'!A$2:J$202,7,0)</f>
        <v>3.04</v>
      </c>
      <c r="R2758" s="44">
        <f>VLOOKUP(H2758,'Species List'!A$2:J$202,8,0)</f>
        <v>-4.4317000000000002</v>
      </c>
      <c r="S2758" s="44">
        <f>VLOOKUP(H2758,'Species List'!A$2:J$202,9,0)</f>
        <v>2.9051</v>
      </c>
      <c r="T2758" s="44">
        <f t="shared" si="303"/>
        <v>1187.2903260267183</v>
      </c>
      <c r="U2758" s="88">
        <f t="shared" si="301"/>
        <v>1545.6156750168914</v>
      </c>
      <c r="V2758" s="91">
        <f t="shared" si="302"/>
        <v>1545.6156750168914</v>
      </c>
    </row>
    <row r="2759" spans="1:22" ht="16">
      <c r="A2759" s="35">
        <v>2019</v>
      </c>
      <c r="B2759" s="36">
        <v>43544</v>
      </c>
      <c r="C2759" s="12" t="s">
        <v>372</v>
      </c>
      <c r="D2759" s="12" t="s">
        <v>440</v>
      </c>
      <c r="E2759" s="12">
        <v>6</v>
      </c>
      <c r="F2759" s="37">
        <v>0.36180555555555599</v>
      </c>
      <c r="G2759" s="12">
        <v>30</v>
      </c>
      <c r="H2759" s="12" t="s">
        <v>287</v>
      </c>
      <c r="I2759" s="12" t="str">
        <f>VLOOKUP(H2759,'[1]Species List'!A$2:I$202,2,0)</f>
        <v>Scrawled Filefish</v>
      </c>
      <c r="J2759" s="38" t="str">
        <f>VLOOKUP(H2759,'Species List'!A$2:J$202,3,0)</f>
        <v>Aluterus scriptus</v>
      </c>
      <c r="K2759" s="12" t="str">
        <f>VLOOKUP(H2759,'[1]Species List'!A$2:I$202,4,0)</f>
        <v>Monacanthidae</v>
      </c>
      <c r="L2759" s="38" t="str">
        <f>VLOOKUP(H2759,'Species List'!A$2:J$202,5,0)</f>
        <v>Omnivore</v>
      </c>
      <c r="M2759" s="64">
        <v>31</v>
      </c>
      <c r="N2759" s="60">
        <v>1</v>
      </c>
      <c r="O2759" s="60"/>
      <c r="P2759" s="44">
        <f>VLOOKUP(H2759,'Species List'!A$2:J$202,6,0)</f>
        <v>0.82299999999999995</v>
      </c>
      <c r="Q2759" s="44">
        <f>VLOOKUP(H2759,'Species List'!A$2:J$202,7,0)</f>
        <v>1.8136000000000001</v>
      </c>
      <c r="R2759" s="44" t="str">
        <f>VLOOKUP(H2759,'Species List'!A$2:J$202,8,0)</f>
        <v>NA</v>
      </c>
      <c r="S2759" s="44" t="str">
        <f>VLOOKUP(H2759,'Species List'!A$2:J$202,9,0)</f>
        <v>NA</v>
      </c>
      <c r="T2759" s="44">
        <f t="shared" si="303"/>
        <v>416.99745378508737</v>
      </c>
      <c r="U2759" s="87" t="s">
        <v>450</v>
      </c>
      <c r="V2759" s="91">
        <f t="shared" ref="V2759:V2777" si="304">N2759*T2759</f>
        <v>416.99745378508737</v>
      </c>
    </row>
    <row r="2760" spans="1:22" ht="16">
      <c r="A2760" s="35">
        <v>2019</v>
      </c>
      <c r="B2760" s="36">
        <v>43544</v>
      </c>
      <c r="C2760" s="12" t="s">
        <v>372</v>
      </c>
      <c r="D2760" s="12" t="s">
        <v>440</v>
      </c>
      <c r="E2760" s="12">
        <v>6</v>
      </c>
      <c r="F2760" s="37">
        <v>0.36180555555555599</v>
      </c>
      <c r="G2760" s="12">
        <v>30</v>
      </c>
      <c r="H2760" s="12" t="s">
        <v>282</v>
      </c>
      <c r="I2760" s="12" t="str">
        <f>VLOOKUP(H2760,'[1]Species List'!A$2:I$202,2,0)</f>
        <v>Rock Beauty</v>
      </c>
      <c r="J2760" s="38" t="str">
        <f>VLOOKUP(H2760,'Species List'!A$2:J$202,3,0)</f>
        <v>Holacanthus tricolour</v>
      </c>
      <c r="K2760" s="12" t="str">
        <f>VLOOKUP(H2760,'[1]Species List'!A$2:I$202,4,0)</f>
        <v>Pomacanthidae</v>
      </c>
      <c r="L2760" s="38" t="str">
        <f>VLOOKUP(H2760,'Species List'!A$2:J$202,5,0)</f>
        <v>Omnivore</v>
      </c>
      <c r="M2760" s="64">
        <v>20</v>
      </c>
      <c r="N2760" s="60">
        <v>1</v>
      </c>
      <c r="O2760" s="60"/>
      <c r="P2760" s="44">
        <f>VLOOKUP(H2760,'Species List'!A$2:J$202,6,0)</f>
        <v>3.388E-2</v>
      </c>
      <c r="Q2760" s="44">
        <f>VLOOKUP(H2760,'Species List'!A$2:J$202,7,0)</f>
        <v>2.91</v>
      </c>
      <c r="R2760" s="44" t="str">
        <f>VLOOKUP(H2760,'Species List'!A$2:J$202,8,0)</f>
        <v>NA</v>
      </c>
      <c r="S2760" s="44" t="str">
        <f>VLOOKUP(H2760,'Species List'!A$2:J$202,9,0)</f>
        <v>NA</v>
      </c>
      <c r="T2760" s="44">
        <f t="shared" si="303"/>
        <v>206.98586519335453</v>
      </c>
      <c r="U2760" s="87" t="s">
        <v>450</v>
      </c>
      <c r="V2760" s="91">
        <f t="shared" si="304"/>
        <v>206.98586519335453</v>
      </c>
    </row>
    <row r="2761" spans="1:22" ht="16">
      <c r="A2761" s="35">
        <v>2019</v>
      </c>
      <c r="B2761" s="36">
        <v>43544</v>
      </c>
      <c r="C2761" s="12" t="s">
        <v>372</v>
      </c>
      <c r="D2761" s="12" t="s">
        <v>440</v>
      </c>
      <c r="E2761" s="12">
        <v>6</v>
      </c>
      <c r="F2761" s="37">
        <v>0.36180555555555599</v>
      </c>
      <c r="G2761" s="12">
        <v>30</v>
      </c>
      <c r="H2761" s="12" t="s">
        <v>242</v>
      </c>
      <c r="I2761" s="12" t="str">
        <f>VLOOKUP(H2761,'[1]Species List'!A$2:I$202,2,0)</f>
        <v xml:space="preserve">Sharp-nose puffer </v>
      </c>
      <c r="J2761" s="38" t="str">
        <f>VLOOKUP(H2761,'Species List'!A$2:J$202,3,0)</f>
        <v>Canthigaster rostrata</v>
      </c>
      <c r="K2761" s="12" t="str">
        <f>VLOOKUP(H2761,'[1]Species List'!A$2:I$202,4,0)</f>
        <v>Tetraodontidae</v>
      </c>
      <c r="L2761" s="38" t="str">
        <f>VLOOKUP(H2761,'Species List'!A$2:J$202,5,0)</f>
        <v>Omnivore</v>
      </c>
      <c r="M2761" s="64">
        <v>4</v>
      </c>
      <c r="N2761" s="60">
        <v>5</v>
      </c>
      <c r="O2761" s="60"/>
      <c r="P2761" s="44">
        <f>VLOOKUP(H2761,'Species List'!A$2:J$202,6,0)</f>
        <v>2.239E-2</v>
      </c>
      <c r="Q2761" s="44">
        <f>VLOOKUP(H2761,'Species List'!A$2:J$202,7,0)</f>
        <v>2.96</v>
      </c>
      <c r="R2761" s="44" t="str">
        <f>VLOOKUP(H2761,'Species List'!A$2:J$202,8,0)</f>
        <v>NA</v>
      </c>
      <c r="S2761" s="44" t="str">
        <f>VLOOKUP(H2761,'Species List'!A$2:J$202,9,0)</f>
        <v>NA</v>
      </c>
      <c r="T2761" s="44">
        <f t="shared" si="303"/>
        <v>1.3556627654519102</v>
      </c>
      <c r="U2761" s="87" t="s">
        <v>450</v>
      </c>
      <c r="V2761" s="91">
        <f t="shared" si="304"/>
        <v>6.7783138272595513</v>
      </c>
    </row>
    <row r="2762" spans="1:22" ht="16">
      <c r="A2762" s="35">
        <v>2019</v>
      </c>
      <c r="B2762" s="36">
        <v>43544</v>
      </c>
      <c r="C2762" s="12" t="s">
        <v>372</v>
      </c>
      <c r="D2762" s="12" t="s">
        <v>440</v>
      </c>
      <c r="E2762" s="12">
        <v>7</v>
      </c>
      <c r="F2762" s="37">
        <v>0.36180555555555599</v>
      </c>
      <c r="G2762" s="12">
        <v>30</v>
      </c>
      <c r="H2762" s="12" t="s">
        <v>377</v>
      </c>
      <c r="I2762" s="12" t="s">
        <v>208</v>
      </c>
      <c r="J2762" s="38" t="str">
        <f>VLOOKUP(H2762,'Species List'!A$2:J$202,3,0)</f>
        <v>Cantherhines macrocerus</v>
      </c>
      <c r="K2762" s="12" t="str">
        <f>VLOOKUP(H2762,'[1]Species List'!A$2:I$202,4,0)</f>
        <v>Monacanthidae</v>
      </c>
      <c r="L2762" s="38" t="str">
        <f>VLOOKUP(H2762,'Species List'!A$2:J$202,5,0)</f>
        <v>Carnivore</v>
      </c>
      <c r="M2762" s="64">
        <v>15</v>
      </c>
      <c r="N2762" s="60">
        <v>1</v>
      </c>
      <c r="O2762" s="60"/>
      <c r="P2762" s="44">
        <f>VLOOKUP(H2762,'Species List'!A$2:J$202,6,0)</f>
        <v>2.291E-2</v>
      </c>
      <c r="Q2762" s="44">
        <f>VLOOKUP(H2762,'Species List'!A$2:J$202,7,0)</f>
        <v>2.89</v>
      </c>
      <c r="R2762" s="44" t="str">
        <f>VLOOKUP(H2762,'Species List'!A$2:J$202,8,0)</f>
        <v>NA</v>
      </c>
      <c r="S2762" s="44" t="str">
        <f>VLOOKUP(H2762,'Species List'!A$2:J$202,9,0)</f>
        <v>NA</v>
      </c>
      <c r="T2762" s="44">
        <f t="shared" si="303"/>
        <v>57.402238376338723</v>
      </c>
      <c r="U2762" s="87" t="s">
        <v>450</v>
      </c>
      <c r="V2762" s="91">
        <f t="shared" si="304"/>
        <v>57.402238376338723</v>
      </c>
    </row>
    <row r="2763" spans="1:22" ht="16">
      <c r="A2763" s="35">
        <v>2019</v>
      </c>
      <c r="B2763" s="36">
        <v>43544</v>
      </c>
      <c r="C2763" s="12" t="s">
        <v>372</v>
      </c>
      <c r="D2763" s="12" t="s">
        <v>440</v>
      </c>
      <c r="E2763" s="12">
        <v>7</v>
      </c>
      <c r="F2763" s="37">
        <v>0.36180555555555599</v>
      </c>
      <c r="G2763" s="12">
        <v>30</v>
      </c>
      <c r="H2763" s="12" t="s">
        <v>292</v>
      </c>
      <c r="I2763" s="12" t="str">
        <f>VLOOKUP(H2763,'[1]Species List'!A$2:I$202,2,0)</f>
        <v>Smallmouth Grunt</v>
      </c>
      <c r="J2763" s="38" t="str">
        <f>VLOOKUP(H2763,'Species List'!A$2:J$202,3,0)</f>
        <v>Haemulon chrysargyreum</v>
      </c>
      <c r="K2763" s="12" t="str">
        <f>VLOOKUP(H2763,'[1]Species List'!A$2:I$202,4,0)</f>
        <v>Haemulidae</v>
      </c>
      <c r="L2763" s="38" t="str">
        <f>VLOOKUP(H2763,'Species List'!A$2:J$202,5,0)</f>
        <v>Carnivore</v>
      </c>
      <c r="M2763" s="64">
        <v>10</v>
      </c>
      <c r="N2763" s="60">
        <v>3</v>
      </c>
      <c r="O2763" s="60"/>
      <c r="P2763" s="44">
        <f>VLOOKUP(H2763,'Species List'!A$2:J$202,6,0)</f>
        <v>1.259E-2</v>
      </c>
      <c r="Q2763" s="44">
        <f>VLOOKUP(H2763,'Species List'!A$2:J$202,7,0)</f>
        <v>2.99</v>
      </c>
      <c r="R2763" s="44" t="str">
        <f>VLOOKUP(H2763,'Species List'!A$2:J$202,8,0)</f>
        <v>NA</v>
      </c>
      <c r="S2763" s="44" t="str">
        <f>VLOOKUP(H2763,'Species List'!A$2:J$202,9,0)</f>
        <v>NA</v>
      </c>
      <c r="T2763" s="44">
        <f t="shared" si="303"/>
        <v>12.303416611833665</v>
      </c>
      <c r="U2763" s="87" t="s">
        <v>450</v>
      </c>
      <c r="V2763" s="91">
        <f t="shared" si="304"/>
        <v>36.910249835500991</v>
      </c>
    </row>
    <row r="2764" spans="1:22" ht="16">
      <c r="A2764" s="35">
        <v>2019</v>
      </c>
      <c r="B2764" s="36">
        <v>43544</v>
      </c>
      <c r="C2764" s="12" t="s">
        <v>372</v>
      </c>
      <c r="D2764" s="12" t="s">
        <v>440</v>
      </c>
      <c r="E2764" s="12">
        <v>7</v>
      </c>
      <c r="F2764" s="37">
        <v>0.36180555555555599</v>
      </c>
      <c r="G2764" s="12">
        <v>30</v>
      </c>
      <c r="H2764" s="12" t="s">
        <v>251</v>
      </c>
      <c r="I2764" s="12" t="str">
        <f>VLOOKUP(H2764,'[1]Species List'!A$2:I$202,2,0)</f>
        <v>Foureye Butterflyfish</v>
      </c>
      <c r="J2764" s="38" t="str">
        <f>VLOOKUP(H2764,'Species List'!A$2:J$202,3,0)</f>
        <v>Chaetodon capistratus</v>
      </c>
      <c r="K2764" s="12" t="str">
        <f>VLOOKUP(H2764,'[1]Species List'!A$2:I$202,4,0)</f>
        <v>Chaetodontidae</v>
      </c>
      <c r="L2764" s="38" t="str">
        <f>VLOOKUP(H2764,'Species List'!A$2:J$202,5,0)</f>
        <v>Carnivore</v>
      </c>
      <c r="M2764" s="64">
        <v>10</v>
      </c>
      <c r="N2764" s="60">
        <v>1</v>
      </c>
      <c r="O2764" s="60"/>
      <c r="P2764" s="44">
        <f>VLOOKUP(H2764,'Species List'!A$2:J$202,6,0)</f>
        <v>2.512E-2</v>
      </c>
      <c r="Q2764" s="44">
        <f>VLOOKUP(H2764,'Species List'!A$2:J$202,7,0)</f>
        <v>3.1</v>
      </c>
      <c r="R2764" s="44" t="str">
        <f>VLOOKUP(H2764,'Species List'!A$2:J$202,8,0)</f>
        <v>NA</v>
      </c>
      <c r="S2764" s="44" t="str">
        <f>VLOOKUP(H2764,'Species List'!A$2:J$202,9,0)</f>
        <v>NA</v>
      </c>
      <c r="T2764" s="44">
        <f t="shared" si="303"/>
        <v>31.624206344269499</v>
      </c>
      <c r="U2764" s="87" t="s">
        <v>450</v>
      </c>
      <c r="V2764" s="91">
        <f t="shared" si="304"/>
        <v>31.624206344269499</v>
      </c>
    </row>
    <row r="2765" spans="1:22" ht="16">
      <c r="A2765" s="35">
        <v>2019</v>
      </c>
      <c r="B2765" s="36">
        <v>43544</v>
      </c>
      <c r="C2765" s="12" t="s">
        <v>372</v>
      </c>
      <c r="D2765" s="12" t="s">
        <v>440</v>
      </c>
      <c r="E2765" s="12">
        <v>7</v>
      </c>
      <c r="F2765" s="37">
        <v>0.36180555555555599</v>
      </c>
      <c r="G2765" s="12">
        <v>30</v>
      </c>
      <c r="H2765" s="12" t="s">
        <v>256</v>
      </c>
      <c r="I2765" s="12" t="str">
        <f>VLOOKUP(H2765,'[1]Species List'!A$2:I$202,2,0)</f>
        <v>Graysby</v>
      </c>
      <c r="J2765" s="38" t="str">
        <f>VLOOKUP(H2765,'Species List'!A$2:J$202,3,0)</f>
        <v>Cephalopholis cruentata</v>
      </c>
      <c r="K2765" s="12" t="str">
        <f>VLOOKUP(H2765,'[1]Species List'!A$2:I$202,4,0)</f>
        <v>Serranidae</v>
      </c>
      <c r="L2765" s="38" t="str">
        <f>VLOOKUP(H2765,'Species List'!A$2:J$202,5,0)</f>
        <v>Carnivore</v>
      </c>
      <c r="M2765" s="64">
        <v>15</v>
      </c>
      <c r="N2765" s="60">
        <v>2</v>
      </c>
      <c r="O2765" s="60"/>
      <c r="P2765" s="44">
        <f>VLOOKUP(H2765,'Species List'!A$2:J$202,6,0)</f>
        <v>1.1220000000000001E-2</v>
      </c>
      <c r="Q2765" s="44">
        <f>VLOOKUP(H2765,'Species List'!A$2:J$202,7,0)</f>
        <v>3.07</v>
      </c>
      <c r="R2765" s="44" t="str">
        <f>VLOOKUP(H2765,'Species List'!A$2:J$202,8,0)</f>
        <v>NA</v>
      </c>
      <c r="S2765" s="44" t="str">
        <f>VLOOKUP(H2765,'Species List'!A$2:J$202,9,0)</f>
        <v>NA</v>
      </c>
      <c r="T2765" s="44">
        <f t="shared" si="303"/>
        <v>45.771276260722111</v>
      </c>
      <c r="U2765" s="87" t="s">
        <v>450</v>
      </c>
      <c r="V2765" s="91">
        <f t="shared" si="304"/>
        <v>91.542552521444222</v>
      </c>
    </row>
    <row r="2766" spans="1:22" ht="16">
      <c r="A2766" s="35">
        <v>2019</v>
      </c>
      <c r="B2766" s="36">
        <v>43544</v>
      </c>
      <c r="C2766" s="12" t="s">
        <v>372</v>
      </c>
      <c r="D2766" s="12" t="s">
        <v>440</v>
      </c>
      <c r="E2766" s="12">
        <v>7</v>
      </c>
      <c r="F2766" s="37">
        <v>0.36180555555555599</v>
      </c>
      <c r="G2766" s="12">
        <v>30</v>
      </c>
      <c r="H2766" s="12" t="s">
        <v>256</v>
      </c>
      <c r="I2766" s="12" t="str">
        <f>VLOOKUP(H2766,'[1]Species List'!A$2:I$202,2,0)</f>
        <v>Graysby</v>
      </c>
      <c r="J2766" s="38" t="str">
        <f>VLOOKUP(H2766,'Species List'!A$2:J$202,3,0)</f>
        <v>Cephalopholis cruentata</v>
      </c>
      <c r="K2766" s="12" t="str">
        <f>VLOOKUP(H2766,'[1]Species List'!A$2:I$202,4,0)</f>
        <v>Serranidae</v>
      </c>
      <c r="L2766" s="38" t="str">
        <f>VLOOKUP(H2766,'Species List'!A$2:J$202,5,0)</f>
        <v>Carnivore</v>
      </c>
      <c r="M2766" s="64">
        <v>20</v>
      </c>
      <c r="N2766" s="60">
        <v>2</v>
      </c>
      <c r="O2766" s="60"/>
      <c r="P2766" s="44">
        <f>VLOOKUP(H2766,'Species List'!A$2:J$202,6,0)</f>
        <v>1.1220000000000001E-2</v>
      </c>
      <c r="Q2766" s="44">
        <f>VLOOKUP(H2766,'Species List'!A$2:J$202,7,0)</f>
        <v>3.07</v>
      </c>
      <c r="R2766" s="44" t="str">
        <f>VLOOKUP(H2766,'Species List'!A$2:J$202,8,0)</f>
        <v>NA</v>
      </c>
      <c r="S2766" s="44" t="str">
        <f>VLOOKUP(H2766,'Species List'!A$2:J$202,9,0)</f>
        <v>NA</v>
      </c>
      <c r="T2766" s="44">
        <f t="shared" si="303"/>
        <v>110.70186655152514</v>
      </c>
      <c r="U2766" s="87" t="s">
        <v>450</v>
      </c>
      <c r="V2766" s="91">
        <f t="shared" si="304"/>
        <v>221.40373310305029</v>
      </c>
    </row>
    <row r="2767" spans="1:22" ht="16">
      <c r="A2767" s="35">
        <v>2019</v>
      </c>
      <c r="B2767" s="36">
        <v>43544</v>
      </c>
      <c r="C2767" s="12" t="s">
        <v>372</v>
      </c>
      <c r="D2767" s="12" t="s">
        <v>440</v>
      </c>
      <c r="E2767" s="12">
        <v>7</v>
      </c>
      <c r="F2767" s="37">
        <v>0.36180555555555599</v>
      </c>
      <c r="G2767" s="12">
        <v>30</v>
      </c>
      <c r="H2767" s="12" t="s">
        <v>233</v>
      </c>
      <c r="I2767" s="12" t="str">
        <f>VLOOKUP(H2767,'[1]Species List'!A$2:I$202,2,0)</f>
        <v>Blackbar soldierfish</v>
      </c>
      <c r="J2767" s="38" t="str">
        <f>VLOOKUP(H2767,'Species List'!A$2:J$202,3,0)</f>
        <v xml:space="preserve">Myripristis jacobus </v>
      </c>
      <c r="K2767" s="12" t="str">
        <f>VLOOKUP(H2767,'[1]Species List'!A$2:I$202,4,0)</f>
        <v>Holocentridae</v>
      </c>
      <c r="L2767" s="38" t="str">
        <f>VLOOKUP(H2767,'Species List'!A$2:J$202,5,0)</f>
        <v>Carnivore</v>
      </c>
      <c r="M2767" s="64">
        <v>17</v>
      </c>
      <c r="N2767" s="60">
        <v>2</v>
      </c>
      <c r="O2767" s="60"/>
      <c r="P2767" s="44">
        <f>VLOOKUP(H2767,'Species List'!A$2:J$202,6,0)</f>
        <v>1.2019999999999999E-2</v>
      </c>
      <c r="Q2767" s="44">
        <f>VLOOKUP(H2767,'Species List'!A$2:J$202,7,0)</f>
        <v>3.06</v>
      </c>
      <c r="R2767" s="44" t="str">
        <f>VLOOKUP(H2767,'Species List'!A$2:J$202,8,0)</f>
        <v>NA</v>
      </c>
      <c r="S2767" s="44" t="str">
        <f>VLOOKUP(H2767,'Species List'!A$2:J$202,9,0)</f>
        <v>NA</v>
      </c>
      <c r="T2767" s="44">
        <f t="shared" si="303"/>
        <v>69.99679693541637</v>
      </c>
      <c r="U2767" s="87" t="s">
        <v>450</v>
      </c>
      <c r="V2767" s="91">
        <f t="shared" si="304"/>
        <v>139.99359387083274</v>
      </c>
    </row>
    <row r="2768" spans="1:22" ht="16">
      <c r="A2768" s="35">
        <v>2019</v>
      </c>
      <c r="B2768" s="36">
        <v>43544</v>
      </c>
      <c r="C2768" s="12" t="s">
        <v>372</v>
      </c>
      <c r="D2768" s="12" t="s">
        <v>440</v>
      </c>
      <c r="E2768" s="12">
        <v>7</v>
      </c>
      <c r="F2768" s="37">
        <v>0.36180555555555599</v>
      </c>
      <c r="G2768" s="12">
        <v>30</v>
      </c>
      <c r="H2768" s="12" t="s">
        <v>253</v>
      </c>
      <c r="I2768" s="12" t="str">
        <f>VLOOKUP(H2768,'[1]Species List'!A$2:I$202,2,0)</f>
        <v>French Grunt</v>
      </c>
      <c r="J2768" s="38" t="str">
        <f>VLOOKUP(H2768,'Species List'!A$2:J$202,3,0)</f>
        <v>Haemulon flavolineatum</v>
      </c>
      <c r="K2768" s="12" t="str">
        <f>VLOOKUP(H2768,'[1]Species List'!A$2:I$202,4,0)</f>
        <v>Haemulidae</v>
      </c>
      <c r="L2768" s="38" t="str">
        <f>VLOOKUP(H2768,'Species List'!A$2:J$202,5,0)</f>
        <v>Carnivore</v>
      </c>
      <c r="M2768" s="64">
        <v>17</v>
      </c>
      <c r="N2768" s="60">
        <v>1</v>
      </c>
      <c r="O2768" s="60"/>
      <c r="P2768" s="44">
        <f>VLOOKUP(H2768,'Species List'!A$2:J$202,6,0)</f>
        <v>1.349E-2</v>
      </c>
      <c r="Q2768" s="44">
        <f>VLOOKUP(H2768,'Species List'!A$2:J$202,7,0)</f>
        <v>3</v>
      </c>
      <c r="R2768" s="44" t="str">
        <f>VLOOKUP(H2768,'Species List'!A$2:J$202,8,0)</f>
        <v>NA</v>
      </c>
      <c r="S2768" s="44" t="str">
        <f>VLOOKUP(H2768,'Species List'!A$2:J$202,9,0)</f>
        <v>NA</v>
      </c>
      <c r="T2768" s="44">
        <f t="shared" si="303"/>
        <v>66.27637</v>
      </c>
      <c r="U2768" s="87" t="s">
        <v>450</v>
      </c>
      <c r="V2768" s="91">
        <f t="shared" si="304"/>
        <v>66.27637</v>
      </c>
    </row>
    <row r="2769" spans="1:22" ht="16">
      <c r="A2769" s="35">
        <v>2019</v>
      </c>
      <c r="B2769" s="36">
        <v>43544</v>
      </c>
      <c r="C2769" s="12" t="s">
        <v>372</v>
      </c>
      <c r="D2769" s="12" t="s">
        <v>440</v>
      </c>
      <c r="E2769" s="12">
        <v>7</v>
      </c>
      <c r="F2769" s="37">
        <v>0.36180555555555599</v>
      </c>
      <c r="G2769" s="12">
        <v>30</v>
      </c>
      <c r="H2769" s="12" t="s">
        <v>373</v>
      </c>
      <c r="I2769" s="12" t="str">
        <f>VLOOKUP(H2769,'[1]Species List'!A$2:I$202,2,0)</f>
        <v>Goatfish</v>
      </c>
      <c r="J2769" s="38" t="str">
        <f>VLOOKUP(H2769,'Species List'!A$2:J$202,3,0)</f>
        <v>Mulloidichthys martinicus</v>
      </c>
      <c r="K2769" s="12" t="str">
        <f>VLOOKUP(H2769,'[1]Species List'!A$2:I$202,4,0)</f>
        <v>Mullidae</v>
      </c>
      <c r="L2769" s="38" t="str">
        <f>VLOOKUP(H2769,'Species List'!A$2:J$202,5,0)</f>
        <v>Carnivore</v>
      </c>
      <c r="M2769" s="64">
        <v>15</v>
      </c>
      <c r="N2769" s="60">
        <v>1</v>
      </c>
      <c r="O2769" s="60"/>
      <c r="P2769" s="44">
        <f>VLOOKUP(H2769,'Species List'!A$2:J$202,6,0)</f>
        <v>9.7699999999999992E-3</v>
      </c>
      <c r="Q2769" s="44">
        <f>VLOOKUP(H2769,'Species List'!A$2:J$202,7,0)</f>
        <v>3.12</v>
      </c>
      <c r="R2769" s="44" t="str">
        <f>VLOOKUP(H2769,'Species List'!A$2:J$202,8,0)</f>
        <v>NA</v>
      </c>
      <c r="S2769" s="44" t="str">
        <f>VLOOKUP(H2769,'Species List'!A$2:J$202,9,0)</f>
        <v>NA</v>
      </c>
      <c r="T2769" s="44">
        <f t="shared" si="303"/>
        <v>45.635129993427114</v>
      </c>
      <c r="U2769" s="87" t="s">
        <v>450</v>
      </c>
      <c r="V2769" s="91">
        <f t="shared" si="304"/>
        <v>45.635129993427114</v>
      </c>
    </row>
    <row r="2770" spans="1:22" ht="16">
      <c r="A2770" s="35">
        <v>2019</v>
      </c>
      <c r="B2770" s="36">
        <v>43544</v>
      </c>
      <c r="C2770" s="12" t="s">
        <v>372</v>
      </c>
      <c r="D2770" s="12" t="s">
        <v>440</v>
      </c>
      <c r="E2770" s="12">
        <v>7</v>
      </c>
      <c r="F2770" s="37">
        <v>0.36180555555555599</v>
      </c>
      <c r="G2770" s="12">
        <v>30</v>
      </c>
      <c r="H2770" s="12" t="s">
        <v>246</v>
      </c>
      <c r="I2770" s="12" t="str">
        <f>VLOOKUP(H2770,'[1]Species List'!A$2:I$202,2,0)</f>
        <v>Creole Fish</v>
      </c>
      <c r="J2770" s="38" t="str">
        <f>VLOOKUP(H2770,'Species List'!A$2:J$202,3,0)</f>
        <v>Paranthias furcifer</v>
      </c>
      <c r="K2770" s="12" t="str">
        <f>VLOOKUP(H2770,'[1]Species List'!A$2:I$202,4,0)</f>
        <v>Serranidae</v>
      </c>
      <c r="L2770" s="38" t="str">
        <f>VLOOKUP(H2770,'Species List'!A$2:J$202,5,0)</f>
        <v>Carnivore</v>
      </c>
      <c r="M2770" s="64">
        <v>20</v>
      </c>
      <c r="N2770" s="60">
        <v>5</v>
      </c>
      <c r="O2770" s="60"/>
      <c r="P2770" s="44">
        <f>VLOOKUP(H2770,'Species List'!A$2:J$202,6,0)</f>
        <v>1.35E-2</v>
      </c>
      <c r="Q2770" s="44">
        <f>VLOOKUP(H2770,'Species List'!A$2:J$202,7,0)</f>
        <v>3.0430000000000001</v>
      </c>
      <c r="R2770" s="44" t="str">
        <f>VLOOKUP(H2770,'Species List'!A$2:J$202,8,0)</f>
        <v>NA</v>
      </c>
      <c r="S2770" s="44" t="str">
        <f>VLOOKUP(H2770,'Species List'!A$2:J$202,9,0)</f>
        <v>NA</v>
      </c>
      <c r="T2770" s="44">
        <f t="shared" si="303"/>
        <v>122.8479872322426</v>
      </c>
      <c r="U2770" s="87" t="s">
        <v>450</v>
      </c>
      <c r="V2770" s="91">
        <f t="shared" si="304"/>
        <v>614.239936161213</v>
      </c>
    </row>
    <row r="2771" spans="1:22" ht="16">
      <c r="A2771" s="35">
        <v>2019</v>
      </c>
      <c r="B2771" s="36">
        <v>43544</v>
      </c>
      <c r="C2771" s="12" t="s">
        <v>372</v>
      </c>
      <c r="D2771" s="12" t="s">
        <v>440</v>
      </c>
      <c r="E2771" s="12">
        <v>7</v>
      </c>
      <c r="F2771" s="37">
        <v>0.36180555555555599</v>
      </c>
      <c r="G2771" s="12">
        <v>30</v>
      </c>
      <c r="H2771" s="12" t="s">
        <v>233</v>
      </c>
      <c r="I2771" s="12" t="str">
        <f>VLOOKUP(H2771,'[1]Species List'!A$2:I$202,2,0)</f>
        <v>Blackbar soldierfish</v>
      </c>
      <c r="J2771" s="38" t="str">
        <f>VLOOKUP(H2771,'Species List'!A$2:J$202,3,0)</f>
        <v xml:space="preserve">Myripristis jacobus </v>
      </c>
      <c r="K2771" s="12" t="str">
        <f>VLOOKUP(H2771,'[1]Species List'!A$2:I$202,4,0)</f>
        <v>Holocentridae</v>
      </c>
      <c r="L2771" s="38" t="str">
        <f>VLOOKUP(H2771,'Species List'!A$2:J$202,5,0)</f>
        <v>Carnivore</v>
      </c>
      <c r="M2771" s="64">
        <v>15</v>
      </c>
      <c r="N2771" s="60">
        <v>2</v>
      </c>
      <c r="O2771" s="60"/>
      <c r="P2771" s="44">
        <f>VLOOKUP(H2771,'Species List'!A$2:J$202,6,0)</f>
        <v>1.2019999999999999E-2</v>
      </c>
      <c r="Q2771" s="44">
        <f>VLOOKUP(H2771,'Species List'!A$2:J$202,7,0)</f>
        <v>3.06</v>
      </c>
      <c r="R2771" s="44" t="str">
        <f>VLOOKUP(H2771,'Species List'!A$2:J$202,8,0)</f>
        <v>NA</v>
      </c>
      <c r="S2771" s="44" t="str">
        <f>VLOOKUP(H2771,'Species List'!A$2:J$202,9,0)</f>
        <v>NA</v>
      </c>
      <c r="T2771" s="44">
        <f t="shared" si="303"/>
        <v>47.724756406775086</v>
      </c>
      <c r="U2771" s="87" t="s">
        <v>450</v>
      </c>
      <c r="V2771" s="91">
        <f t="shared" si="304"/>
        <v>95.449512813550172</v>
      </c>
    </row>
    <row r="2772" spans="1:22" ht="16">
      <c r="A2772" s="35">
        <v>2019</v>
      </c>
      <c r="B2772" s="36">
        <v>43544</v>
      </c>
      <c r="C2772" s="12" t="s">
        <v>372</v>
      </c>
      <c r="D2772" s="12" t="s">
        <v>440</v>
      </c>
      <c r="E2772" s="12">
        <v>7</v>
      </c>
      <c r="F2772" s="37">
        <v>0.36180555555555599</v>
      </c>
      <c r="G2772" s="12">
        <v>30</v>
      </c>
      <c r="H2772" s="12" t="s">
        <v>253</v>
      </c>
      <c r="I2772" s="12" t="str">
        <f>VLOOKUP(H2772,'[1]Species List'!A$2:I$202,2,0)</f>
        <v>French Grunt</v>
      </c>
      <c r="J2772" s="38" t="str">
        <f>VLOOKUP(H2772,'Species List'!A$2:J$202,3,0)</f>
        <v>Haemulon flavolineatum</v>
      </c>
      <c r="K2772" s="12" t="str">
        <f>VLOOKUP(H2772,'[1]Species List'!A$2:I$202,4,0)</f>
        <v>Haemulidae</v>
      </c>
      <c r="L2772" s="38" t="str">
        <f>VLOOKUP(H2772,'Species List'!A$2:J$202,5,0)</f>
        <v>Carnivore</v>
      </c>
      <c r="M2772" s="64">
        <v>15</v>
      </c>
      <c r="N2772" s="60">
        <v>1</v>
      </c>
      <c r="O2772" s="60"/>
      <c r="P2772" s="44">
        <f>VLOOKUP(H2772,'Species List'!A$2:J$202,6,0)</f>
        <v>1.349E-2</v>
      </c>
      <c r="Q2772" s="44">
        <f>VLOOKUP(H2772,'Species List'!A$2:J$202,7,0)</f>
        <v>3</v>
      </c>
      <c r="R2772" s="44" t="str">
        <f>VLOOKUP(H2772,'Species List'!A$2:J$202,8,0)</f>
        <v>NA</v>
      </c>
      <c r="S2772" s="44" t="str">
        <f>VLOOKUP(H2772,'Species List'!A$2:J$202,9,0)</f>
        <v>NA</v>
      </c>
      <c r="T2772" s="44">
        <f t="shared" si="303"/>
        <v>45.528750000000002</v>
      </c>
      <c r="U2772" s="87" t="s">
        <v>450</v>
      </c>
      <c r="V2772" s="91">
        <f t="shared" si="304"/>
        <v>45.528750000000002</v>
      </c>
    </row>
    <row r="2773" spans="1:22" ht="16">
      <c r="A2773" s="35">
        <v>2019</v>
      </c>
      <c r="B2773" s="36">
        <v>43544</v>
      </c>
      <c r="C2773" s="12" t="s">
        <v>372</v>
      </c>
      <c r="D2773" s="12" t="s">
        <v>440</v>
      </c>
      <c r="E2773" s="12">
        <v>7</v>
      </c>
      <c r="F2773" s="37">
        <v>0.36180555555555599</v>
      </c>
      <c r="G2773" s="12">
        <v>30</v>
      </c>
      <c r="H2773" s="12" t="s">
        <v>256</v>
      </c>
      <c r="I2773" s="12" t="str">
        <f>VLOOKUP(H2773,'[1]Species List'!A$2:I$202,2,0)</f>
        <v>Graysby</v>
      </c>
      <c r="J2773" s="38" t="str">
        <f>VLOOKUP(H2773,'Species List'!A$2:J$202,3,0)</f>
        <v>Cephalopholis cruentata</v>
      </c>
      <c r="K2773" s="12" t="str">
        <f>VLOOKUP(H2773,'[1]Species List'!A$2:I$202,4,0)</f>
        <v>Serranidae</v>
      </c>
      <c r="L2773" s="38" t="str">
        <f>VLOOKUP(H2773,'Species List'!A$2:J$202,5,0)</f>
        <v>Carnivore</v>
      </c>
      <c r="M2773" s="64">
        <v>21</v>
      </c>
      <c r="N2773" s="60">
        <v>2</v>
      </c>
      <c r="O2773" s="60"/>
      <c r="P2773" s="44">
        <f>VLOOKUP(H2773,'Species List'!A$2:J$202,6,0)</f>
        <v>1.1220000000000001E-2</v>
      </c>
      <c r="Q2773" s="44">
        <f>VLOOKUP(H2773,'Species List'!A$2:J$202,7,0)</f>
        <v>3.07</v>
      </c>
      <c r="R2773" s="44" t="str">
        <f>VLOOKUP(H2773,'Species List'!A$2:J$202,8,0)</f>
        <v>NA</v>
      </c>
      <c r="S2773" s="44" t="str">
        <f>VLOOKUP(H2773,'Species List'!A$2:J$202,9,0)</f>
        <v>NA</v>
      </c>
      <c r="T2773" s="44">
        <f t="shared" si="303"/>
        <v>128.58967294987866</v>
      </c>
      <c r="U2773" s="87" t="s">
        <v>450</v>
      </c>
      <c r="V2773" s="91">
        <f t="shared" si="304"/>
        <v>257.17934589975732</v>
      </c>
    </row>
    <row r="2774" spans="1:22" ht="16">
      <c r="A2774" s="35">
        <v>2019</v>
      </c>
      <c r="B2774" s="36">
        <v>43544</v>
      </c>
      <c r="C2774" s="12" t="s">
        <v>372</v>
      </c>
      <c r="D2774" s="12" t="s">
        <v>440</v>
      </c>
      <c r="E2774" s="12">
        <v>7</v>
      </c>
      <c r="F2774" s="37">
        <v>0.36180555555555599</v>
      </c>
      <c r="G2774" s="12">
        <v>30</v>
      </c>
      <c r="H2774" s="12" t="s">
        <v>290</v>
      </c>
      <c r="I2774" s="12" t="str">
        <f>VLOOKUP(H2774,'[1]Species List'!A$2:I$202,2,0)</f>
        <v>Sharptail Eel</v>
      </c>
      <c r="J2774" s="38" t="str">
        <f>VLOOKUP(H2774,'Species List'!A$2:J$202,3,0)</f>
        <v>Myrichthys breviceps</v>
      </c>
      <c r="K2774" s="12" t="str">
        <f>VLOOKUP(H2774,'[1]Species List'!A$2:I$202,4,0)</f>
        <v>Ophichthidae</v>
      </c>
      <c r="L2774" s="38" t="str">
        <f>VLOOKUP(H2774,'Species List'!A$2:J$202,5,0)</f>
        <v>Carnivore</v>
      </c>
      <c r="M2774" s="64">
        <v>33</v>
      </c>
      <c r="N2774" s="60">
        <v>1</v>
      </c>
      <c r="O2774" s="60"/>
      <c r="P2774" s="44">
        <f>VLOOKUP(H2774,'Species List'!A$2:J$202,6,0)</f>
        <v>1.5100000000000001E-3</v>
      </c>
      <c r="Q2774" s="44">
        <f>VLOOKUP(H2774,'Species List'!A$2:J$202,7,0)</f>
        <v>2.91</v>
      </c>
      <c r="R2774" s="44" t="str">
        <f>VLOOKUP(H2774,'Species List'!A$2:J$202,8,0)</f>
        <v>NA</v>
      </c>
      <c r="S2774" s="44" t="str">
        <f>VLOOKUP(H2774,'Species List'!A$2:J$202,9,0)</f>
        <v>NA</v>
      </c>
      <c r="T2774" s="44">
        <f t="shared" si="303"/>
        <v>39.614347993764987</v>
      </c>
      <c r="U2774" s="87" t="s">
        <v>450</v>
      </c>
      <c r="V2774" s="91">
        <f t="shared" si="304"/>
        <v>39.614347993764987</v>
      </c>
    </row>
    <row r="2775" spans="1:22" ht="16">
      <c r="A2775" s="35">
        <v>2019</v>
      </c>
      <c r="B2775" s="36">
        <v>43544</v>
      </c>
      <c r="C2775" s="12" t="s">
        <v>372</v>
      </c>
      <c r="D2775" s="12" t="s">
        <v>440</v>
      </c>
      <c r="E2775" s="12">
        <v>7</v>
      </c>
      <c r="F2775" s="37">
        <v>0.36180555555555599</v>
      </c>
      <c r="G2775" s="12">
        <v>30</v>
      </c>
      <c r="H2775" s="12" t="s">
        <v>256</v>
      </c>
      <c r="I2775" s="12" t="str">
        <f>VLOOKUP(H2775,'[1]Species List'!A$2:I$202,2,0)</f>
        <v>Graysby</v>
      </c>
      <c r="J2775" s="38" t="str">
        <f>VLOOKUP(H2775,'Species List'!A$2:J$202,3,0)</f>
        <v>Cephalopholis cruentata</v>
      </c>
      <c r="K2775" s="12" t="str">
        <f>VLOOKUP(H2775,'[1]Species List'!A$2:I$202,4,0)</f>
        <v>Serranidae</v>
      </c>
      <c r="L2775" s="38" t="str">
        <f>VLOOKUP(H2775,'Species List'!A$2:J$202,5,0)</f>
        <v>Carnivore</v>
      </c>
      <c r="M2775" s="64">
        <v>15</v>
      </c>
      <c r="N2775" s="60">
        <v>1</v>
      </c>
      <c r="O2775" s="60"/>
      <c r="P2775" s="44">
        <f>VLOOKUP(H2775,'Species List'!A$2:J$202,6,0)</f>
        <v>1.1220000000000001E-2</v>
      </c>
      <c r="Q2775" s="44">
        <f>VLOOKUP(H2775,'Species List'!A$2:J$202,7,0)</f>
        <v>3.07</v>
      </c>
      <c r="R2775" s="44" t="str">
        <f>VLOOKUP(H2775,'Species List'!A$2:J$202,8,0)</f>
        <v>NA</v>
      </c>
      <c r="S2775" s="44" t="str">
        <f>VLOOKUP(H2775,'Species List'!A$2:J$202,9,0)</f>
        <v>NA</v>
      </c>
      <c r="T2775" s="44">
        <f t="shared" si="303"/>
        <v>45.771276260722111</v>
      </c>
      <c r="U2775" s="87" t="s">
        <v>450</v>
      </c>
      <c r="V2775" s="91">
        <f t="shared" si="304"/>
        <v>45.771276260722111</v>
      </c>
    </row>
    <row r="2776" spans="1:22" ht="16">
      <c r="A2776" s="35">
        <v>2019</v>
      </c>
      <c r="B2776" s="36">
        <v>43544</v>
      </c>
      <c r="C2776" s="12" t="s">
        <v>372</v>
      </c>
      <c r="D2776" s="12" t="s">
        <v>440</v>
      </c>
      <c r="E2776" s="12">
        <v>7</v>
      </c>
      <c r="F2776" s="37">
        <v>0.36180555555555599</v>
      </c>
      <c r="G2776" s="12">
        <v>30</v>
      </c>
      <c r="H2776" s="12" t="s">
        <v>310</v>
      </c>
      <c r="I2776" s="12" t="str">
        <f>VLOOKUP(H2776,'[1]Species List'!A$2:I$202,2,0)</f>
        <v>Yellowhead Wrasse</v>
      </c>
      <c r="J2776" s="38" t="str">
        <f>VLOOKUP(H2776,'Species List'!A$2:J$202,3,0)</f>
        <v>Halichoeres garnoti</v>
      </c>
      <c r="K2776" s="12" t="str">
        <f>VLOOKUP(H2776,'[1]Species List'!A$2:I$202,4,0)</f>
        <v>Labridae</v>
      </c>
      <c r="L2776" s="38" t="str">
        <f>VLOOKUP(H2776,'Species List'!A$2:J$202,5,0)</f>
        <v>Carnivore</v>
      </c>
      <c r="M2776" s="64">
        <v>7</v>
      </c>
      <c r="N2776" s="60">
        <v>1</v>
      </c>
      <c r="O2776" s="60"/>
      <c r="P2776" s="44">
        <f>VLOOKUP(H2776,'Species List'!A$2:J$202,6,0)</f>
        <v>0.01</v>
      </c>
      <c r="Q2776" s="44">
        <f>VLOOKUP(H2776,'Species List'!A$2:J$202,7,0)</f>
        <v>3.13</v>
      </c>
      <c r="R2776" s="44" t="str">
        <f>VLOOKUP(H2776,'Species List'!A$2:J$202,8,0)</f>
        <v>NA</v>
      </c>
      <c r="S2776" s="44" t="str">
        <f>VLOOKUP(H2776,'Species List'!A$2:J$202,9,0)</f>
        <v>NA</v>
      </c>
      <c r="T2776" s="44">
        <f t="shared" si="303"/>
        <v>4.4172996945205609</v>
      </c>
      <c r="U2776" s="87" t="s">
        <v>450</v>
      </c>
      <c r="V2776" s="91">
        <f t="shared" si="304"/>
        <v>4.4172996945205609</v>
      </c>
    </row>
    <row r="2777" spans="1:22" ht="16">
      <c r="A2777" s="35">
        <v>2019</v>
      </c>
      <c r="B2777" s="36">
        <v>43544</v>
      </c>
      <c r="C2777" s="12" t="s">
        <v>372</v>
      </c>
      <c r="D2777" s="12" t="s">
        <v>440</v>
      </c>
      <c r="E2777" s="12">
        <v>7</v>
      </c>
      <c r="F2777" s="37">
        <v>0.36180555555555599</v>
      </c>
      <c r="G2777" s="12">
        <v>30</v>
      </c>
      <c r="H2777" s="12" t="s">
        <v>238</v>
      </c>
      <c r="I2777" s="12" t="str">
        <f>VLOOKUP(H2777,'[1]Species List'!A$2:I$202,2,0)</f>
        <v>Bluehead Wrasse</v>
      </c>
      <c r="J2777" s="38" t="str">
        <f>VLOOKUP(H2777,'Species List'!A$2:J$202,3,0)</f>
        <v>Thalassoma bifasciatum</v>
      </c>
      <c r="K2777" s="12" t="str">
        <f>VLOOKUP(H2777,'[1]Species List'!A$2:I$202,4,0)</f>
        <v>Labridae</v>
      </c>
      <c r="L2777" s="38" t="str">
        <f>VLOOKUP(H2777,'Species List'!A$2:J$202,5,0)</f>
        <v>Carnivore</v>
      </c>
      <c r="M2777" s="64">
        <v>3</v>
      </c>
      <c r="N2777" s="60">
        <v>4</v>
      </c>
      <c r="O2777" s="60"/>
      <c r="P2777" s="44">
        <f>VLOOKUP(H2777,'Species List'!A$2:J$202,6,0)</f>
        <v>8.9099999999999995E-3</v>
      </c>
      <c r="Q2777" s="44">
        <f>VLOOKUP(H2777,'Species List'!A$2:J$202,7,0)</f>
        <v>3.01</v>
      </c>
      <c r="R2777" s="44" t="str">
        <f>VLOOKUP(H2777,'Species List'!A$2:J$202,8,0)</f>
        <v>NA</v>
      </c>
      <c r="S2777" s="44" t="str">
        <f>VLOOKUP(H2777,'Species List'!A$2:J$202,9,0)</f>
        <v>NA</v>
      </c>
      <c r="T2777" s="44">
        <f t="shared" si="303"/>
        <v>0.24322750267948948</v>
      </c>
      <c r="U2777" s="87" t="s">
        <v>450</v>
      </c>
      <c r="V2777" s="91">
        <f t="shared" si="304"/>
        <v>0.97291001071795791</v>
      </c>
    </row>
    <row r="2778" spans="1:22" ht="16">
      <c r="A2778" s="35">
        <v>2019</v>
      </c>
      <c r="B2778" s="36">
        <v>43544</v>
      </c>
      <c r="C2778" s="12" t="s">
        <v>372</v>
      </c>
      <c r="D2778" s="12" t="s">
        <v>440</v>
      </c>
      <c r="E2778" s="12">
        <v>7</v>
      </c>
      <c r="F2778" s="37">
        <v>0.36180555555555599</v>
      </c>
      <c r="G2778" s="12">
        <v>30</v>
      </c>
      <c r="H2778" s="12" t="s">
        <v>237</v>
      </c>
      <c r="I2778" s="12" t="str">
        <f>VLOOKUP(H2778,'[1]Species List'!A$2:I$202,2,0)</f>
        <v>Blue Tang</v>
      </c>
      <c r="J2778" s="38" t="str">
        <f>VLOOKUP(H2778,'Species List'!A$2:J$202,3,0)</f>
        <v>Acanthurus coeruleus</v>
      </c>
      <c r="K2778" s="12" t="str">
        <f>VLOOKUP(H2778,'[1]Species List'!A$2:I$202,4,0)</f>
        <v>Acanthuridae</v>
      </c>
      <c r="L2778" s="38" t="str">
        <f>VLOOKUP(H2778,'Species List'!A$2:J$202,5,0)</f>
        <v>Herbivore</v>
      </c>
      <c r="M2778" s="64">
        <v>20</v>
      </c>
      <c r="N2778" s="60">
        <v>1</v>
      </c>
      <c r="O2778" s="60"/>
      <c r="P2778" s="44">
        <f>VLOOKUP(H2778,'Species List'!A$2:J$202,6,0)</f>
        <v>2.512E-2</v>
      </c>
      <c r="Q2778" s="44">
        <f>VLOOKUP(H2778,'Species List'!A$2:J$202,7,0)</f>
        <v>2.96</v>
      </c>
      <c r="R2778" s="44">
        <f>VLOOKUP(H2778,'Species List'!A$2:J$202,8,0)</f>
        <v>-2.8241999999999998</v>
      </c>
      <c r="S2778" s="44">
        <f>VLOOKUP(H2778,'Species List'!A$2:J$202,9,0)</f>
        <v>2.2637999999999998</v>
      </c>
      <c r="T2778" s="44">
        <f t="shared" si="303"/>
        <v>178.26595997942468</v>
      </c>
      <c r="U2778" s="88">
        <f t="shared" ref="U2778:U2790" si="305">10^(R2778+(S2778*LOG(M2778*10)))</f>
        <v>242.58933511332035</v>
      </c>
      <c r="V2778" s="91">
        <f t="shared" ref="V2778:V2790" si="306">N2778*U2778</f>
        <v>242.58933511332035</v>
      </c>
    </row>
    <row r="2779" spans="1:22" ht="16">
      <c r="A2779" s="35">
        <v>2019</v>
      </c>
      <c r="B2779" s="36">
        <v>43544</v>
      </c>
      <c r="C2779" s="12" t="s">
        <v>372</v>
      </c>
      <c r="D2779" s="12" t="s">
        <v>440</v>
      </c>
      <c r="E2779" s="12">
        <v>7</v>
      </c>
      <c r="F2779" s="37">
        <v>0.36180555555555599</v>
      </c>
      <c r="G2779" s="12">
        <v>30</v>
      </c>
      <c r="H2779" s="12" t="s">
        <v>302</v>
      </c>
      <c r="I2779" s="12" t="str">
        <f>VLOOKUP(H2779,'[1]Species List'!A$2:I$202,2,0)</f>
        <v>Stoplight Parrotfish</v>
      </c>
      <c r="J2779" s="38" t="str">
        <f>VLOOKUP(H2779,'Species List'!A$2:J$202,3,0)</f>
        <v>Sparisoma viride</v>
      </c>
      <c r="K2779" s="12" t="str">
        <f>VLOOKUP(H2779,'[1]Species List'!A$2:I$202,4,0)</f>
        <v>Scaridae</v>
      </c>
      <c r="L2779" s="38" t="str">
        <f>VLOOKUP(H2779,'Species List'!A$2:J$202,5,0)</f>
        <v>Herbivore</v>
      </c>
      <c r="M2779" s="64">
        <v>15</v>
      </c>
      <c r="N2779" s="60">
        <v>1</v>
      </c>
      <c r="O2779" s="60" t="s">
        <v>368</v>
      </c>
      <c r="P2779" s="44">
        <f>VLOOKUP(H2779,'Species List'!A$2:J$202,6,0)</f>
        <v>1.38E-2</v>
      </c>
      <c r="Q2779" s="44">
        <f>VLOOKUP(H2779,'Species List'!A$2:J$202,7,0)</f>
        <v>3.04</v>
      </c>
      <c r="R2779" s="44">
        <f>VLOOKUP(H2779,'Species List'!A$2:J$202,8,0)</f>
        <v>-4.4317000000000002</v>
      </c>
      <c r="S2779" s="44">
        <f>VLOOKUP(H2779,'Species List'!A$2:J$202,9,0)</f>
        <v>2.9051</v>
      </c>
      <c r="T2779" s="44">
        <f t="shared" si="303"/>
        <v>51.903484390238546</v>
      </c>
      <c r="U2779" s="88">
        <f t="shared" si="305"/>
        <v>77.635922295629129</v>
      </c>
      <c r="V2779" s="91">
        <f t="shared" si="306"/>
        <v>77.635922295629129</v>
      </c>
    </row>
    <row r="2780" spans="1:22" ht="16">
      <c r="A2780" s="35">
        <v>2019</v>
      </c>
      <c r="B2780" s="36">
        <v>43544</v>
      </c>
      <c r="C2780" s="12" t="s">
        <v>372</v>
      </c>
      <c r="D2780" s="12" t="s">
        <v>440</v>
      </c>
      <c r="E2780" s="12">
        <v>7</v>
      </c>
      <c r="F2780" s="37">
        <v>0.36180555555555599</v>
      </c>
      <c r="G2780" s="12">
        <v>30</v>
      </c>
      <c r="H2780" s="12" t="s">
        <v>237</v>
      </c>
      <c r="I2780" s="12" t="str">
        <f>VLOOKUP(H2780,'[1]Species List'!A$2:I$202,2,0)</f>
        <v>Blue Tang</v>
      </c>
      <c r="J2780" s="38" t="str">
        <f>VLOOKUP(H2780,'Species List'!A$2:J$202,3,0)</f>
        <v>Acanthurus coeruleus</v>
      </c>
      <c r="K2780" s="12" t="str">
        <f>VLOOKUP(H2780,'[1]Species List'!A$2:I$202,4,0)</f>
        <v>Acanthuridae</v>
      </c>
      <c r="L2780" s="38" t="str">
        <f>VLOOKUP(H2780,'Species List'!A$2:J$202,5,0)</f>
        <v>Herbivore</v>
      </c>
      <c r="M2780" s="64">
        <v>20</v>
      </c>
      <c r="N2780" s="60">
        <v>3</v>
      </c>
      <c r="O2780" s="60"/>
      <c r="P2780" s="44">
        <f>VLOOKUP(H2780,'Species List'!A$2:J$202,6,0)</f>
        <v>2.512E-2</v>
      </c>
      <c r="Q2780" s="44">
        <f>VLOOKUP(H2780,'Species List'!A$2:J$202,7,0)</f>
        <v>2.96</v>
      </c>
      <c r="R2780" s="44">
        <f>VLOOKUP(H2780,'Species List'!A$2:J$202,8,0)</f>
        <v>-2.8241999999999998</v>
      </c>
      <c r="S2780" s="44">
        <f>VLOOKUP(H2780,'Species List'!A$2:J$202,9,0)</f>
        <v>2.2637999999999998</v>
      </c>
      <c r="T2780" s="44">
        <f t="shared" si="303"/>
        <v>178.26595997942468</v>
      </c>
      <c r="U2780" s="88">
        <f t="shared" si="305"/>
        <v>242.58933511332035</v>
      </c>
      <c r="V2780" s="91">
        <f t="shared" si="306"/>
        <v>727.76800533996106</v>
      </c>
    </row>
    <row r="2781" spans="1:22" ht="16">
      <c r="A2781" s="35">
        <v>2019</v>
      </c>
      <c r="B2781" s="36">
        <v>43544</v>
      </c>
      <c r="C2781" s="12" t="s">
        <v>372</v>
      </c>
      <c r="D2781" s="12" t="s">
        <v>440</v>
      </c>
      <c r="E2781" s="12">
        <v>7</v>
      </c>
      <c r="F2781" s="37">
        <v>0.36180555555555599</v>
      </c>
      <c r="G2781" s="12">
        <v>30</v>
      </c>
      <c r="H2781" s="12" t="s">
        <v>302</v>
      </c>
      <c r="I2781" s="12" t="str">
        <f>VLOOKUP(H2781,'[1]Species List'!A$2:I$202,2,0)</f>
        <v>Stoplight Parrotfish</v>
      </c>
      <c r="J2781" s="38" t="str">
        <f>VLOOKUP(H2781,'Species List'!A$2:J$202,3,0)</f>
        <v>Sparisoma viride</v>
      </c>
      <c r="K2781" s="12" t="str">
        <f>VLOOKUP(H2781,'[1]Species List'!A$2:I$202,4,0)</f>
        <v>Scaridae</v>
      </c>
      <c r="L2781" s="38" t="str">
        <f>VLOOKUP(H2781,'Species List'!A$2:J$202,5,0)</f>
        <v>Herbivore</v>
      </c>
      <c r="M2781" s="64">
        <v>27</v>
      </c>
      <c r="N2781" s="60">
        <v>1</v>
      </c>
      <c r="O2781" s="60" t="s">
        <v>368</v>
      </c>
      <c r="P2781" s="44">
        <f>VLOOKUP(H2781,'Species List'!A$2:J$202,6,0)</f>
        <v>1.38E-2</v>
      </c>
      <c r="Q2781" s="44">
        <f>VLOOKUP(H2781,'Species List'!A$2:J$202,7,0)</f>
        <v>3.04</v>
      </c>
      <c r="R2781" s="44">
        <f>VLOOKUP(H2781,'Species List'!A$2:J$202,8,0)</f>
        <v>-4.4317000000000002</v>
      </c>
      <c r="S2781" s="44">
        <f>VLOOKUP(H2781,'Species List'!A$2:J$202,9,0)</f>
        <v>2.9051</v>
      </c>
      <c r="T2781" s="44">
        <f t="shared" si="303"/>
        <v>309.9023927596819</v>
      </c>
      <c r="U2781" s="88">
        <f t="shared" si="305"/>
        <v>428.20809318874581</v>
      </c>
      <c r="V2781" s="91">
        <f t="shared" si="306"/>
        <v>428.20809318874581</v>
      </c>
    </row>
    <row r="2782" spans="1:22" ht="16">
      <c r="A2782" s="35">
        <v>2019</v>
      </c>
      <c r="B2782" s="36">
        <v>43544</v>
      </c>
      <c r="C2782" s="12" t="s">
        <v>372</v>
      </c>
      <c r="D2782" s="12" t="s">
        <v>440</v>
      </c>
      <c r="E2782" s="12">
        <v>7</v>
      </c>
      <c r="F2782" s="37">
        <v>0.36180555555555599</v>
      </c>
      <c r="G2782" s="12">
        <v>30</v>
      </c>
      <c r="H2782" s="12" t="s">
        <v>274</v>
      </c>
      <c r="I2782" s="12" t="str">
        <f>VLOOKUP(H2782,'[1]Species List'!A$2:I$202,2,0)</f>
        <v>Princess Parrotfish</v>
      </c>
      <c r="J2782" s="38" t="str">
        <f>VLOOKUP(H2782,'Species List'!A$2:J$202,3,0)</f>
        <v>Scarus taeniopterus</v>
      </c>
      <c r="K2782" s="12" t="str">
        <f>VLOOKUP(H2782,'[1]Species List'!A$2:I$202,4,0)</f>
        <v>Scaridae</v>
      </c>
      <c r="L2782" s="38" t="str">
        <f>VLOOKUP(H2782,'Species List'!A$2:J$202,5,0)</f>
        <v>Herbivore</v>
      </c>
      <c r="M2782" s="64">
        <v>20</v>
      </c>
      <c r="N2782" s="60">
        <v>2</v>
      </c>
      <c r="O2782" s="60" t="s">
        <v>368</v>
      </c>
      <c r="P2782" s="44">
        <f>VLOOKUP(H2782,'Species List'!A$2:J$202,6,0)</f>
        <v>3.3500000000000002E-2</v>
      </c>
      <c r="Q2782" s="44">
        <f>VLOOKUP(H2782,'Species List'!A$2:J$202,7,0)</f>
        <v>2.7086000000000001</v>
      </c>
      <c r="R2782" s="44">
        <f>VLOOKUP(H2782,'Species List'!A$2:J$202,8,0)</f>
        <v>-3.2256999999999998</v>
      </c>
      <c r="S2782" s="44">
        <f>VLOOKUP(H2782,'Species List'!A$2:J$202,9,0)</f>
        <v>2.3852000000000002</v>
      </c>
      <c r="T2782" s="44">
        <f t="shared" si="303"/>
        <v>111.94756544450011</v>
      </c>
      <c r="U2782" s="88">
        <f t="shared" si="305"/>
        <v>183.11197449783583</v>
      </c>
      <c r="V2782" s="91">
        <f t="shared" si="306"/>
        <v>366.22394899567166</v>
      </c>
    </row>
    <row r="2783" spans="1:22" ht="16">
      <c r="A2783" s="35">
        <v>2019</v>
      </c>
      <c r="B2783" s="36">
        <v>43544</v>
      </c>
      <c r="C2783" s="12" t="s">
        <v>372</v>
      </c>
      <c r="D2783" s="12" t="s">
        <v>440</v>
      </c>
      <c r="E2783" s="12">
        <v>7</v>
      </c>
      <c r="F2783" s="37">
        <v>0.36180555555555599</v>
      </c>
      <c r="G2783" s="12">
        <v>30</v>
      </c>
      <c r="H2783" s="12" t="s">
        <v>302</v>
      </c>
      <c r="I2783" s="12" t="str">
        <f>VLOOKUP(H2783,'[1]Species List'!A$2:I$202,2,0)</f>
        <v>Stoplight Parrotfish</v>
      </c>
      <c r="J2783" s="38" t="str">
        <f>VLOOKUP(H2783,'Species List'!A$2:J$202,3,0)</f>
        <v>Sparisoma viride</v>
      </c>
      <c r="K2783" s="12" t="str">
        <f>VLOOKUP(H2783,'[1]Species List'!A$2:I$202,4,0)</f>
        <v>Scaridae</v>
      </c>
      <c r="L2783" s="38" t="str">
        <f>VLOOKUP(H2783,'Species List'!A$2:J$202,5,0)</f>
        <v>Herbivore</v>
      </c>
      <c r="M2783" s="64">
        <v>20</v>
      </c>
      <c r="N2783" s="60">
        <v>2</v>
      </c>
      <c r="O2783" s="60" t="s">
        <v>368</v>
      </c>
      <c r="P2783" s="44">
        <f>VLOOKUP(H2783,'Species List'!A$2:J$202,6,0)</f>
        <v>1.38E-2</v>
      </c>
      <c r="Q2783" s="44">
        <f>VLOOKUP(H2783,'Species List'!A$2:J$202,7,0)</f>
        <v>3.04</v>
      </c>
      <c r="R2783" s="44">
        <f>VLOOKUP(H2783,'Species List'!A$2:J$202,8,0)</f>
        <v>-4.4317000000000002</v>
      </c>
      <c r="S2783" s="44">
        <f>VLOOKUP(H2783,'Species List'!A$2:J$202,9,0)</f>
        <v>2.9051</v>
      </c>
      <c r="T2783" s="44">
        <f t="shared" si="303"/>
        <v>124.45440510662077</v>
      </c>
      <c r="U2783" s="88">
        <f t="shared" si="305"/>
        <v>179.06975540636282</v>
      </c>
      <c r="V2783" s="91">
        <f t="shared" si="306"/>
        <v>358.13951081272563</v>
      </c>
    </row>
    <row r="2784" spans="1:22" ht="16">
      <c r="A2784" s="35">
        <v>2019</v>
      </c>
      <c r="B2784" s="36">
        <v>43544</v>
      </c>
      <c r="C2784" s="12" t="s">
        <v>372</v>
      </c>
      <c r="D2784" s="12" t="s">
        <v>440</v>
      </c>
      <c r="E2784" s="12">
        <v>7</v>
      </c>
      <c r="F2784" s="37">
        <v>0.36180555555555599</v>
      </c>
      <c r="G2784" s="12">
        <v>30</v>
      </c>
      <c r="H2784" s="12" t="s">
        <v>237</v>
      </c>
      <c r="I2784" s="12" t="str">
        <f>VLOOKUP(H2784,'[1]Species List'!A$2:I$202,2,0)</f>
        <v>Blue Tang</v>
      </c>
      <c r="J2784" s="38" t="str">
        <f>VLOOKUP(H2784,'Species List'!A$2:J$202,3,0)</f>
        <v>Acanthurus coeruleus</v>
      </c>
      <c r="K2784" s="12" t="str">
        <f>VLOOKUP(H2784,'[1]Species List'!A$2:I$202,4,0)</f>
        <v>Acanthuridae</v>
      </c>
      <c r="L2784" s="38" t="str">
        <f>VLOOKUP(H2784,'Species List'!A$2:J$202,5,0)</f>
        <v>Herbivore</v>
      </c>
      <c r="M2784" s="64">
        <v>15</v>
      </c>
      <c r="N2784" s="60">
        <v>1</v>
      </c>
      <c r="O2784" s="60"/>
      <c r="P2784" s="44">
        <f>VLOOKUP(H2784,'Species List'!A$2:J$202,6,0)</f>
        <v>2.512E-2</v>
      </c>
      <c r="Q2784" s="44">
        <f>VLOOKUP(H2784,'Species List'!A$2:J$202,7,0)</f>
        <v>2.96</v>
      </c>
      <c r="R2784" s="44">
        <f>VLOOKUP(H2784,'Species List'!A$2:J$202,8,0)</f>
        <v>-2.8241999999999998</v>
      </c>
      <c r="S2784" s="44">
        <f>VLOOKUP(H2784,'Species List'!A$2:J$202,9,0)</f>
        <v>2.2637999999999998</v>
      </c>
      <c r="T2784" s="44">
        <f t="shared" si="303"/>
        <v>76.076366478829684</v>
      </c>
      <c r="U2784" s="88">
        <f t="shared" si="305"/>
        <v>126.48394196747614</v>
      </c>
      <c r="V2784" s="91">
        <f t="shared" si="306"/>
        <v>126.48394196747614</v>
      </c>
    </row>
    <row r="2785" spans="1:22" ht="16">
      <c r="A2785" s="35">
        <v>2019</v>
      </c>
      <c r="B2785" s="36">
        <v>43544</v>
      </c>
      <c r="C2785" s="12" t="s">
        <v>372</v>
      </c>
      <c r="D2785" s="12" t="s">
        <v>440</v>
      </c>
      <c r="E2785" s="12">
        <v>7</v>
      </c>
      <c r="F2785" s="37">
        <v>0.36180555555555599</v>
      </c>
      <c r="G2785" s="12">
        <v>30</v>
      </c>
      <c r="H2785" s="12" t="s">
        <v>274</v>
      </c>
      <c r="I2785" s="12" t="str">
        <f>VLOOKUP(H2785,'[1]Species List'!A$2:I$202,2,0)</f>
        <v>Princess Parrotfish</v>
      </c>
      <c r="J2785" s="38" t="str">
        <f>VLOOKUP(H2785,'Species List'!A$2:J$202,3,0)</f>
        <v>Scarus taeniopterus</v>
      </c>
      <c r="K2785" s="12" t="str">
        <f>VLOOKUP(H2785,'[1]Species List'!A$2:I$202,4,0)</f>
        <v>Scaridae</v>
      </c>
      <c r="L2785" s="38" t="str">
        <f>VLOOKUP(H2785,'Species List'!A$2:J$202,5,0)</f>
        <v>Herbivore</v>
      </c>
      <c r="M2785" s="64">
        <v>14</v>
      </c>
      <c r="N2785" s="60">
        <v>1</v>
      </c>
      <c r="O2785" s="60" t="s">
        <v>375</v>
      </c>
      <c r="P2785" s="44">
        <f>VLOOKUP(H2785,'Species List'!A$2:J$202,6,0)</f>
        <v>3.3500000000000002E-2</v>
      </c>
      <c r="Q2785" s="44">
        <f>VLOOKUP(H2785,'Species List'!A$2:J$202,7,0)</f>
        <v>2.7086000000000001</v>
      </c>
      <c r="R2785" s="44">
        <f>VLOOKUP(H2785,'Species List'!A$2:J$202,8,0)</f>
        <v>-3.2256999999999998</v>
      </c>
      <c r="S2785" s="44">
        <f>VLOOKUP(H2785,'Species List'!A$2:J$202,9,0)</f>
        <v>2.3852000000000002</v>
      </c>
      <c r="T2785" s="44">
        <f t="shared" si="303"/>
        <v>42.603688875365265</v>
      </c>
      <c r="U2785" s="88">
        <f t="shared" si="305"/>
        <v>78.206813423753971</v>
      </c>
      <c r="V2785" s="91">
        <f t="shared" si="306"/>
        <v>78.206813423753971</v>
      </c>
    </row>
    <row r="2786" spans="1:22" ht="16">
      <c r="A2786" s="35">
        <v>2019</v>
      </c>
      <c r="B2786" s="36">
        <v>43544</v>
      </c>
      <c r="C2786" s="12" t="s">
        <v>372</v>
      </c>
      <c r="D2786" s="12" t="s">
        <v>440</v>
      </c>
      <c r="E2786" s="12">
        <v>7</v>
      </c>
      <c r="F2786" s="37">
        <v>0.36180555555555599</v>
      </c>
      <c r="G2786" s="12">
        <v>30</v>
      </c>
      <c r="H2786" s="12" t="s">
        <v>274</v>
      </c>
      <c r="I2786" s="12" t="str">
        <f>VLOOKUP(H2786,'[1]Species List'!A$2:I$202,2,0)</f>
        <v>Princess Parrotfish</v>
      </c>
      <c r="J2786" s="38" t="str">
        <f>VLOOKUP(H2786,'Species List'!A$2:J$202,3,0)</f>
        <v>Scarus taeniopterus</v>
      </c>
      <c r="K2786" s="12" t="str">
        <f>VLOOKUP(H2786,'[1]Species List'!A$2:I$202,4,0)</f>
        <v>Scaridae</v>
      </c>
      <c r="L2786" s="38" t="str">
        <f>VLOOKUP(H2786,'Species List'!A$2:J$202,5,0)</f>
        <v>Herbivore</v>
      </c>
      <c r="M2786" s="64">
        <v>36</v>
      </c>
      <c r="N2786" s="60">
        <v>1</v>
      </c>
      <c r="O2786" s="60" t="s">
        <v>369</v>
      </c>
      <c r="P2786" s="44">
        <f>VLOOKUP(H2786,'Species List'!A$2:J$202,6,0)</f>
        <v>3.3500000000000002E-2</v>
      </c>
      <c r="Q2786" s="44">
        <f>VLOOKUP(H2786,'Species List'!A$2:J$202,7,0)</f>
        <v>2.7086000000000001</v>
      </c>
      <c r="R2786" s="44">
        <f>VLOOKUP(H2786,'Species List'!A$2:J$202,8,0)</f>
        <v>-3.2256999999999998</v>
      </c>
      <c r="S2786" s="44">
        <f>VLOOKUP(H2786,'Species List'!A$2:J$202,9,0)</f>
        <v>2.3852000000000002</v>
      </c>
      <c r="T2786" s="44">
        <f t="shared" si="303"/>
        <v>550.10521314069888</v>
      </c>
      <c r="U2786" s="88">
        <f t="shared" si="305"/>
        <v>744.03390225652879</v>
      </c>
      <c r="V2786" s="91">
        <f t="shared" si="306"/>
        <v>744.03390225652879</v>
      </c>
    </row>
    <row r="2787" spans="1:22" ht="16">
      <c r="A2787" s="35">
        <v>2019</v>
      </c>
      <c r="B2787" s="36">
        <v>43544</v>
      </c>
      <c r="C2787" s="12" t="s">
        <v>372</v>
      </c>
      <c r="D2787" s="12" t="s">
        <v>440</v>
      </c>
      <c r="E2787" s="12">
        <v>7</v>
      </c>
      <c r="F2787" s="37">
        <v>0.36180555555555599</v>
      </c>
      <c r="G2787" s="12">
        <v>30</v>
      </c>
      <c r="H2787" s="12" t="s">
        <v>302</v>
      </c>
      <c r="I2787" s="12" t="str">
        <f>VLOOKUP(H2787,'[1]Species List'!A$2:I$202,2,0)</f>
        <v>Stoplight Parrotfish</v>
      </c>
      <c r="J2787" s="38" t="str">
        <f>VLOOKUP(H2787,'Species List'!A$2:J$202,3,0)</f>
        <v>Sparisoma viride</v>
      </c>
      <c r="K2787" s="12" t="str">
        <f>VLOOKUP(H2787,'[1]Species List'!A$2:I$202,4,0)</f>
        <v>Scaridae</v>
      </c>
      <c r="L2787" s="38" t="str">
        <f>VLOOKUP(H2787,'Species List'!A$2:J$202,5,0)</f>
        <v>Herbivore</v>
      </c>
      <c r="M2787" s="64">
        <v>30</v>
      </c>
      <c r="N2787" s="60">
        <v>1</v>
      </c>
      <c r="O2787" s="60" t="s">
        <v>368</v>
      </c>
      <c r="P2787" s="44">
        <f>VLOOKUP(H2787,'Species List'!A$2:J$202,6,0)</f>
        <v>1.38E-2</v>
      </c>
      <c r="Q2787" s="44">
        <f>VLOOKUP(H2787,'Species List'!A$2:J$202,7,0)</f>
        <v>3.04</v>
      </c>
      <c r="R2787" s="44">
        <f>VLOOKUP(H2787,'Species List'!A$2:J$202,8,0)</f>
        <v>-4.4317000000000002</v>
      </c>
      <c r="S2787" s="44">
        <f>VLOOKUP(H2787,'Species List'!A$2:J$202,9,0)</f>
        <v>2.9051</v>
      </c>
      <c r="T2787" s="44">
        <f t="shared" si="303"/>
        <v>426.90151962585236</v>
      </c>
      <c r="U2787" s="88">
        <f t="shared" si="305"/>
        <v>581.54718397712224</v>
      </c>
      <c r="V2787" s="91">
        <f t="shared" si="306"/>
        <v>581.54718397712224</v>
      </c>
    </row>
    <row r="2788" spans="1:22" ht="16">
      <c r="A2788" s="35">
        <v>2019</v>
      </c>
      <c r="B2788" s="36">
        <v>43544</v>
      </c>
      <c r="C2788" s="12" t="s">
        <v>372</v>
      </c>
      <c r="D2788" s="12" t="s">
        <v>440</v>
      </c>
      <c r="E2788" s="12">
        <v>7</v>
      </c>
      <c r="F2788" s="37">
        <v>0.36180555555555599</v>
      </c>
      <c r="G2788" s="12">
        <v>30</v>
      </c>
      <c r="H2788" s="12" t="s">
        <v>302</v>
      </c>
      <c r="I2788" s="12" t="str">
        <f>VLOOKUP(H2788,'[1]Species List'!A$2:I$202,2,0)</f>
        <v>Stoplight Parrotfish</v>
      </c>
      <c r="J2788" s="38" t="str">
        <f>VLOOKUP(H2788,'Species List'!A$2:J$202,3,0)</f>
        <v>Sparisoma viride</v>
      </c>
      <c r="K2788" s="12" t="str">
        <f>VLOOKUP(H2788,'[1]Species List'!A$2:I$202,4,0)</f>
        <v>Scaridae</v>
      </c>
      <c r="L2788" s="38" t="str">
        <f>VLOOKUP(H2788,'Species List'!A$2:J$202,5,0)</f>
        <v>Herbivore</v>
      </c>
      <c r="M2788" s="64">
        <v>34</v>
      </c>
      <c r="N2788" s="60">
        <v>1</v>
      </c>
      <c r="O2788" s="60" t="s">
        <v>369</v>
      </c>
      <c r="P2788" s="44">
        <f>VLOOKUP(H2788,'Species List'!A$2:J$202,6,0)</f>
        <v>1.38E-2</v>
      </c>
      <c r="Q2788" s="44">
        <f>VLOOKUP(H2788,'Species List'!A$2:J$202,7,0)</f>
        <v>3.04</v>
      </c>
      <c r="R2788" s="44">
        <f>VLOOKUP(H2788,'Species List'!A$2:J$202,8,0)</f>
        <v>-4.4317000000000002</v>
      </c>
      <c r="S2788" s="44">
        <f>VLOOKUP(H2788,'Species List'!A$2:J$202,9,0)</f>
        <v>2.9051</v>
      </c>
      <c r="T2788" s="44">
        <f t="shared" si="303"/>
        <v>624.56119053872885</v>
      </c>
      <c r="U2788" s="88">
        <f t="shared" si="305"/>
        <v>836.56444365737127</v>
      </c>
      <c r="V2788" s="91">
        <f t="shared" si="306"/>
        <v>836.56444365737127</v>
      </c>
    </row>
    <row r="2789" spans="1:22" ht="16">
      <c r="A2789" s="35">
        <v>2019</v>
      </c>
      <c r="B2789" s="36">
        <v>43544</v>
      </c>
      <c r="C2789" s="12" t="s">
        <v>372</v>
      </c>
      <c r="D2789" s="12" t="s">
        <v>440</v>
      </c>
      <c r="E2789" s="12">
        <v>7</v>
      </c>
      <c r="F2789" s="37">
        <v>0.36180555555555599</v>
      </c>
      <c r="G2789" s="12">
        <v>30</v>
      </c>
      <c r="H2789" s="12" t="s">
        <v>274</v>
      </c>
      <c r="I2789" s="12" t="str">
        <f>VLOOKUP(H2789,'[1]Species List'!A$2:I$202,2,0)</f>
        <v>Princess Parrotfish</v>
      </c>
      <c r="J2789" s="38" t="str">
        <f>VLOOKUP(H2789,'Species List'!A$2:J$202,3,0)</f>
        <v>Scarus taeniopterus</v>
      </c>
      <c r="K2789" s="12" t="str">
        <f>VLOOKUP(H2789,'[1]Species List'!A$2:I$202,4,0)</f>
        <v>Scaridae</v>
      </c>
      <c r="L2789" s="38" t="str">
        <f>VLOOKUP(H2789,'Species List'!A$2:J$202,5,0)</f>
        <v>Herbivore</v>
      </c>
      <c r="M2789" s="64">
        <v>20</v>
      </c>
      <c r="N2789" s="60">
        <v>2</v>
      </c>
      <c r="O2789" s="60" t="s">
        <v>368</v>
      </c>
      <c r="P2789" s="44">
        <f>VLOOKUP(H2789,'Species List'!A$2:J$202,6,0)</f>
        <v>3.3500000000000002E-2</v>
      </c>
      <c r="Q2789" s="44">
        <f>VLOOKUP(H2789,'Species List'!A$2:J$202,7,0)</f>
        <v>2.7086000000000001</v>
      </c>
      <c r="R2789" s="44">
        <f>VLOOKUP(H2789,'Species List'!A$2:J$202,8,0)</f>
        <v>-3.2256999999999998</v>
      </c>
      <c r="S2789" s="44">
        <f>VLOOKUP(H2789,'Species List'!A$2:J$202,9,0)</f>
        <v>2.3852000000000002</v>
      </c>
      <c r="T2789" s="44">
        <f t="shared" si="303"/>
        <v>111.94756544450011</v>
      </c>
      <c r="U2789" s="88">
        <f t="shared" si="305"/>
        <v>183.11197449783583</v>
      </c>
      <c r="V2789" s="91">
        <f t="shared" si="306"/>
        <v>366.22394899567166</v>
      </c>
    </row>
    <row r="2790" spans="1:22" ht="16">
      <c r="A2790" s="35">
        <v>2019</v>
      </c>
      <c r="B2790" s="36">
        <v>43544</v>
      </c>
      <c r="C2790" s="12" t="s">
        <v>372</v>
      </c>
      <c r="D2790" s="12" t="s">
        <v>440</v>
      </c>
      <c r="E2790" s="12">
        <v>7</v>
      </c>
      <c r="F2790" s="37">
        <v>0.36180555555555599</v>
      </c>
      <c r="G2790" s="12">
        <v>30</v>
      </c>
      <c r="H2790" s="12" t="s">
        <v>280</v>
      </c>
      <c r="I2790" s="12" t="str">
        <f>VLOOKUP(H2790,'[1]Species List'!A$2:I$202,2,0)</f>
        <v>Redband Parrotfish</v>
      </c>
      <c r="J2790" s="38" t="str">
        <f>VLOOKUP(H2790,'Species List'!A$2:J$202,3,0)</f>
        <v>Sparisoma aurofrenatum</v>
      </c>
      <c r="K2790" s="12" t="str">
        <f>VLOOKUP(H2790,'[1]Species List'!A$2:I$202,4,0)</f>
        <v>Scaridae</v>
      </c>
      <c r="L2790" s="38" t="str">
        <f>VLOOKUP(H2790,'Species List'!A$2:J$202,5,0)</f>
        <v>Herbivore</v>
      </c>
      <c r="M2790" s="64">
        <v>23</v>
      </c>
      <c r="N2790" s="60">
        <v>1</v>
      </c>
      <c r="O2790" s="60" t="s">
        <v>368</v>
      </c>
      <c r="P2790" s="44">
        <f>VLOOKUP(H2790,'Species List'!A$2:J$202,6,0)</f>
        <v>1.072E-2</v>
      </c>
      <c r="Q2790" s="44">
        <f>VLOOKUP(H2790,'Species List'!A$2:J$202,7,0)</f>
        <v>3.12</v>
      </c>
      <c r="R2790" s="44">
        <f>VLOOKUP(H2790,'Species List'!A$2:J$202,8,0)</f>
        <v>-4.0781000000000001</v>
      </c>
      <c r="S2790" s="44">
        <f>VLOOKUP(H2790,'Species List'!A$2:J$202,9,0)</f>
        <v>2.7437999999999998</v>
      </c>
      <c r="T2790" s="44">
        <f t="shared" si="303"/>
        <v>190.0140145746447</v>
      </c>
      <c r="U2790" s="88">
        <f t="shared" si="305"/>
        <v>252.35321175413256</v>
      </c>
      <c r="V2790" s="91">
        <f t="shared" si="306"/>
        <v>252.35321175413256</v>
      </c>
    </row>
    <row r="2791" spans="1:22" ht="16">
      <c r="A2791" s="35">
        <v>2019</v>
      </c>
      <c r="B2791" s="36">
        <v>43544</v>
      </c>
      <c r="C2791" s="12" t="s">
        <v>372</v>
      </c>
      <c r="D2791" s="12" t="s">
        <v>440</v>
      </c>
      <c r="E2791" s="12">
        <v>7</v>
      </c>
      <c r="F2791" s="37">
        <v>0.36180555555555599</v>
      </c>
      <c r="G2791" s="12">
        <v>30</v>
      </c>
      <c r="H2791" s="12" t="s">
        <v>287</v>
      </c>
      <c r="I2791" s="12" t="str">
        <f>VLOOKUP(H2791,'[1]Species List'!A$2:I$202,2,0)</f>
        <v>Scrawled Filefish</v>
      </c>
      <c r="J2791" s="38" t="str">
        <f>VLOOKUP(H2791,'Species List'!A$2:J$202,3,0)</f>
        <v>Aluterus scriptus</v>
      </c>
      <c r="K2791" s="12" t="str">
        <f>VLOOKUP(H2791,'[1]Species List'!A$2:I$202,4,0)</f>
        <v>Monacanthidae</v>
      </c>
      <c r="L2791" s="38" t="str">
        <f>VLOOKUP(H2791,'Species List'!A$2:J$202,5,0)</f>
        <v>Omnivore</v>
      </c>
      <c r="M2791" s="64">
        <v>32</v>
      </c>
      <c r="N2791" s="60">
        <v>1</v>
      </c>
      <c r="O2791" s="60"/>
      <c r="P2791" s="44">
        <f>VLOOKUP(H2791,'Species List'!A$2:J$202,6,0)</f>
        <v>0.82299999999999995</v>
      </c>
      <c r="Q2791" s="44">
        <f>VLOOKUP(H2791,'Species List'!A$2:J$202,7,0)</f>
        <v>1.8136000000000001</v>
      </c>
      <c r="R2791" s="44" t="str">
        <f>VLOOKUP(H2791,'Species List'!A$2:J$202,8,0)</f>
        <v>NA</v>
      </c>
      <c r="S2791" s="44" t="str">
        <f>VLOOKUP(H2791,'Species List'!A$2:J$202,9,0)</f>
        <v>NA</v>
      </c>
      <c r="T2791" s="44">
        <f t="shared" si="303"/>
        <v>441.71264888342142</v>
      </c>
      <c r="U2791" s="87" t="s">
        <v>450</v>
      </c>
      <c r="V2791" s="91">
        <f t="shared" ref="V2791:V2811" si="307">N2791*T2791</f>
        <v>441.71264888342142</v>
      </c>
    </row>
    <row r="2792" spans="1:22" ht="16">
      <c r="A2792" s="35">
        <v>2019</v>
      </c>
      <c r="B2792" s="36">
        <v>43544</v>
      </c>
      <c r="C2792" s="12" t="s">
        <v>372</v>
      </c>
      <c r="D2792" s="12" t="s">
        <v>440</v>
      </c>
      <c r="E2792" s="12">
        <v>7</v>
      </c>
      <c r="F2792" s="37">
        <v>0.36180555555555599</v>
      </c>
      <c r="G2792" s="12">
        <v>30</v>
      </c>
      <c r="H2792" s="12" t="s">
        <v>242</v>
      </c>
      <c r="I2792" s="12" t="str">
        <f>VLOOKUP(H2792,'[1]Species List'!A$2:I$202,2,0)</f>
        <v xml:space="preserve">Sharp-nose puffer </v>
      </c>
      <c r="J2792" s="38" t="str">
        <f>VLOOKUP(H2792,'Species List'!A$2:J$202,3,0)</f>
        <v>Canthigaster rostrata</v>
      </c>
      <c r="K2792" s="12" t="str">
        <f>VLOOKUP(H2792,'[1]Species List'!A$2:I$202,4,0)</f>
        <v>Tetraodontidae</v>
      </c>
      <c r="L2792" s="38" t="str">
        <f>VLOOKUP(H2792,'Species List'!A$2:J$202,5,0)</f>
        <v>Omnivore</v>
      </c>
      <c r="M2792" s="64">
        <v>5</v>
      </c>
      <c r="N2792" s="60">
        <v>7</v>
      </c>
      <c r="O2792" s="60"/>
      <c r="P2792" s="44">
        <f>VLOOKUP(H2792,'Species List'!A$2:J$202,6,0)</f>
        <v>2.239E-2</v>
      </c>
      <c r="Q2792" s="44">
        <f>VLOOKUP(H2792,'Species List'!A$2:J$202,7,0)</f>
        <v>2.96</v>
      </c>
      <c r="R2792" s="44" t="str">
        <f>VLOOKUP(H2792,'Species List'!A$2:J$202,8,0)</f>
        <v>NA</v>
      </c>
      <c r="S2792" s="44" t="str">
        <f>VLOOKUP(H2792,'Species List'!A$2:J$202,9,0)</f>
        <v>NA</v>
      </c>
      <c r="T2792" s="44">
        <f t="shared" si="303"/>
        <v>2.6242506075131411</v>
      </c>
      <c r="U2792" s="87" t="s">
        <v>450</v>
      </c>
      <c r="V2792" s="91">
        <f t="shared" si="307"/>
        <v>18.369754252591989</v>
      </c>
    </row>
    <row r="2793" spans="1:22" ht="16">
      <c r="A2793" s="35">
        <v>2019</v>
      </c>
      <c r="B2793" s="36">
        <v>43544</v>
      </c>
      <c r="C2793" s="12" t="s">
        <v>372</v>
      </c>
      <c r="D2793" s="12" t="s">
        <v>440</v>
      </c>
      <c r="E2793" s="12">
        <v>7</v>
      </c>
      <c r="F2793" s="37">
        <v>0.36180555555555599</v>
      </c>
      <c r="G2793" s="12">
        <v>30</v>
      </c>
      <c r="H2793" s="12" t="s">
        <v>378</v>
      </c>
      <c r="I2793" s="12" t="s">
        <v>127</v>
      </c>
      <c r="J2793" s="38" t="str">
        <f>VLOOKUP(H2793,'Species List'!A$2:J$202,3,0)</f>
        <v>Cantherhines pullus</v>
      </c>
      <c r="K2793" s="12" t="str">
        <f>VLOOKUP(H2793,'[1]Species List'!A$2:I$202,4,0)</f>
        <v>Monacanthidae</v>
      </c>
      <c r="L2793" s="38" t="str">
        <f>VLOOKUP(H2793,'Species List'!A$2:J$202,5,0)</f>
        <v>Omnivore</v>
      </c>
      <c r="M2793" s="64">
        <v>24</v>
      </c>
      <c r="N2793" s="60">
        <v>1</v>
      </c>
      <c r="O2793" s="60"/>
      <c r="P2793" s="44">
        <f>VLOOKUP(H2793,'Species List'!A$2:J$202,6,0)</f>
        <v>2.291E-2</v>
      </c>
      <c r="Q2793" s="44">
        <f>VLOOKUP(H2793,'Species List'!A$2:J$202,7,0)</f>
        <v>2.87</v>
      </c>
      <c r="R2793" s="44" t="str">
        <f>VLOOKUP(H2793,'Species List'!A$2:J$202,8,0)</f>
        <v>NA</v>
      </c>
      <c r="S2793" s="44" t="str">
        <f>VLOOKUP(H2793,'Species List'!A$2:J$202,9,0)</f>
        <v>NA</v>
      </c>
      <c r="T2793" s="44">
        <f t="shared" si="303"/>
        <v>209.52283071444558</v>
      </c>
      <c r="U2793" s="87" t="s">
        <v>450</v>
      </c>
      <c r="V2793" s="91">
        <f t="shared" si="307"/>
        <v>209.52283071444558</v>
      </c>
    </row>
    <row r="2794" spans="1:22" ht="16">
      <c r="A2794" s="35">
        <v>2019</v>
      </c>
      <c r="B2794" s="36">
        <v>43544</v>
      </c>
      <c r="C2794" s="12" t="s">
        <v>372</v>
      </c>
      <c r="D2794" s="12" t="s">
        <v>440</v>
      </c>
      <c r="E2794" s="12">
        <v>7</v>
      </c>
      <c r="F2794" s="37">
        <v>0.36180555555555599</v>
      </c>
      <c r="G2794" s="12">
        <v>30</v>
      </c>
      <c r="H2794" s="12" t="s">
        <v>242</v>
      </c>
      <c r="I2794" s="12" t="str">
        <f>VLOOKUP(H2794,'[1]Species List'!A$2:I$202,2,0)</f>
        <v xml:space="preserve">Sharp-nose puffer </v>
      </c>
      <c r="J2794" s="38" t="str">
        <f>VLOOKUP(H2794,'Species List'!A$2:J$202,3,0)</f>
        <v>Canthigaster rostrata</v>
      </c>
      <c r="K2794" s="12" t="str">
        <f>VLOOKUP(H2794,'[1]Species List'!A$2:I$202,4,0)</f>
        <v>Tetraodontidae</v>
      </c>
      <c r="L2794" s="38" t="str">
        <f>VLOOKUP(H2794,'Species List'!A$2:J$202,5,0)</f>
        <v>Omnivore</v>
      </c>
      <c r="M2794" s="64">
        <v>4</v>
      </c>
      <c r="N2794" s="60">
        <v>4</v>
      </c>
      <c r="O2794" s="60"/>
      <c r="P2794" s="44">
        <f>VLOOKUP(H2794,'Species List'!A$2:J$202,6,0)</f>
        <v>2.239E-2</v>
      </c>
      <c r="Q2794" s="44">
        <f>VLOOKUP(H2794,'Species List'!A$2:J$202,7,0)</f>
        <v>2.96</v>
      </c>
      <c r="R2794" s="44" t="str">
        <f>VLOOKUP(H2794,'Species List'!A$2:J$202,8,0)</f>
        <v>NA</v>
      </c>
      <c r="S2794" s="44" t="str">
        <f>VLOOKUP(H2794,'Species List'!A$2:J$202,9,0)</f>
        <v>NA</v>
      </c>
      <c r="T2794" s="44">
        <f t="shared" si="303"/>
        <v>1.3556627654519102</v>
      </c>
      <c r="U2794" s="87" t="s">
        <v>450</v>
      </c>
      <c r="V2794" s="91">
        <f t="shared" si="307"/>
        <v>5.4226510618076409</v>
      </c>
    </row>
    <row r="2795" spans="1:22" ht="16">
      <c r="A2795" s="35">
        <v>2019</v>
      </c>
      <c r="B2795" s="36">
        <v>43544</v>
      </c>
      <c r="C2795" s="12" t="s">
        <v>372</v>
      </c>
      <c r="D2795" s="12" t="s">
        <v>440</v>
      </c>
      <c r="E2795" s="12">
        <v>8</v>
      </c>
      <c r="F2795" s="37">
        <v>0.36180555555555599</v>
      </c>
      <c r="G2795" s="12">
        <v>30</v>
      </c>
      <c r="H2795" s="12" t="s">
        <v>224</v>
      </c>
      <c r="I2795" s="12" t="str">
        <f>VLOOKUP(H2795,'[1]Species List'!A$2:I$202,2,0)</f>
        <v>Banded Butterflyfish</v>
      </c>
      <c r="J2795" s="38" t="str">
        <f>VLOOKUP(H2795,'Species List'!A$2:J$202,3,0)</f>
        <v>Chaetodan striatus</v>
      </c>
      <c r="K2795" s="12" t="str">
        <f>VLOOKUP(H2795,'[1]Species List'!A$2:I$202,4,0)</f>
        <v>Chaetodontidae</v>
      </c>
      <c r="L2795" s="38" t="str">
        <f>VLOOKUP(H2795,'Species List'!A$2:J$202,5,0)</f>
        <v>Carnivore</v>
      </c>
      <c r="M2795" s="64">
        <v>15</v>
      </c>
      <c r="N2795" s="60">
        <v>1</v>
      </c>
      <c r="O2795" s="60"/>
      <c r="P2795" s="44">
        <f>VLOOKUP(H2795,'Species List'!A$2:J$202,6,0)</f>
        <v>2.239E-2</v>
      </c>
      <c r="Q2795" s="44">
        <f>VLOOKUP(H2795,'Species List'!A$2:J$202,7,0)</f>
        <v>3.03</v>
      </c>
      <c r="R2795" s="44" t="str">
        <f>VLOOKUP(H2795,'Species List'!A$2:J$202,8,0)</f>
        <v>NA</v>
      </c>
      <c r="S2795" s="44" t="str">
        <f>VLOOKUP(H2795,'Species List'!A$2:J$202,9,0)</f>
        <v>NA</v>
      </c>
      <c r="T2795" s="44">
        <f t="shared" si="303"/>
        <v>81.961634101783005</v>
      </c>
      <c r="U2795" s="87" t="s">
        <v>450</v>
      </c>
      <c r="V2795" s="91">
        <f t="shared" si="307"/>
        <v>81.961634101783005</v>
      </c>
    </row>
    <row r="2796" spans="1:22" ht="16">
      <c r="A2796" s="35">
        <v>2019</v>
      </c>
      <c r="B2796" s="36">
        <v>43544</v>
      </c>
      <c r="C2796" s="12" t="s">
        <v>372</v>
      </c>
      <c r="D2796" s="12" t="s">
        <v>440</v>
      </c>
      <c r="E2796" s="12">
        <v>8</v>
      </c>
      <c r="F2796" s="37">
        <v>0.36180555555555599</v>
      </c>
      <c r="G2796" s="12">
        <v>30</v>
      </c>
      <c r="H2796" s="12" t="s">
        <v>225</v>
      </c>
      <c r="I2796" s="12" t="str">
        <f>VLOOKUP(H2796,'[1]Species List'!A$2:I$202,2,0)</f>
        <v>Bar Jack</v>
      </c>
      <c r="J2796" s="38" t="str">
        <f>VLOOKUP(H2796,'Species List'!A$2:J$202,3,0)</f>
        <v>Caranx ruber</v>
      </c>
      <c r="K2796" s="12" t="str">
        <f>VLOOKUP(H2796,'[1]Species List'!A$2:I$202,4,0)</f>
        <v>Carangidae</v>
      </c>
      <c r="L2796" s="38" t="str">
        <f>VLOOKUP(H2796,'Species List'!A$2:J$202,5,0)</f>
        <v>Carnivore</v>
      </c>
      <c r="M2796" s="64">
        <v>35</v>
      </c>
      <c r="N2796" s="60">
        <v>1</v>
      </c>
      <c r="O2796" s="60"/>
      <c r="P2796" s="44">
        <f>VLOOKUP(H2796,'Species List'!A$2:J$202,6,0)</f>
        <v>1.6979999999999999E-2</v>
      </c>
      <c r="Q2796" s="44">
        <f>VLOOKUP(H2796,'Species List'!A$2:J$202,7,0)</f>
        <v>2.95</v>
      </c>
      <c r="R2796" s="44" t="str">
        <f>VLOOKUP(H2796,'Species List'!A$2:J$202,8,0)</f>
        <v>NA</v>
      </c>
      <c r="S2796" s="44" t="str">
        <f>VLOOKUP(H2796,'Species List'!A$2:J$202,9,0)</f>
        <v>NA</v>
      </c>
      <c r="T2796" s="44">
        <f t="shared" si="303"/>
        <v>609.45047061319872</v>
      </c>
      <c r="U2796" s="87" t="s">
        <v>450</v>
      </c>
      <c r="V2796" s="91">
        <f t="shared" si="307"/>
        <v>609.45047061319872</v>
      </c>
    </row>
    <row r="2797" spans="1:22" ht="16">
      <c r="A2797" s="35">
        <v>2019</v>
      </c>
      <c r="B2797" s="36">
        <v>43544</v>
      </c>
      <c r="C2797" s="12" t="s">
        <v>372</v>
      </c>
      <c r="D2797" s="12" t="s">
        <v>440</v>
      </c>
      <c r="E2797" s="12">
        <v>8</v>
      </c>
      <c r="F2797" s="37">
        <v>0.36180555555555599</v>
      </c>
      <c r="G2797" s="12">
        <v>30</v>
      </c>
      <c r="H2797" s="12" t="s">
        <v>236</v>
      </c>
      <c r="I2797" s="12" t="str">
        <f>VLOOKUP(H2797,'[1]Species List'!A$2:I$202,2,0)</f>
        <v>Blue Striped Grunt</v>
      </c>
      <c r="J2797" s="38" t="str">
        <f>VLOOKUP(H2797,'Species List'!A$2:J$202,3,0)</f>
        <v>Haemulon sciurus</v>
      </c>
      <c r="K2797" s="12" t="str">
        <f>VLOOKUP(H2797,'[1]Species List'!A$2:I$202,4,0)</f>
        <v>Haemulidae</v>
      </c>
      <c r="L2797" s="38" t="str">
        <f>VLOOKUP(H2797,'Species List'!A$2:J$202,5,0)</f>
        <v>Carnivore</v>
      </c>
      <c r="M2797" s="64">
        <v>25</v>
      </c>
      <c r="N2797" s="60">
        <v>1</v>
      </c>
      <c r="O2797" s="60"/>
      <c r="P2797" s="44">
        <f>VLOOKUP(H2797,'Species List'!A$2:J$202,6,0)</f>
        <v>1.549E-2</v>
      </c>
      <c r="Q2797" s="44">
        <f>VLOOKUP(H2797,'Species List'!A$2:J$202,7,0)</f>
        <v>2.98</v>
      </c>
      <c r="R2797" s="44" t="str">
        <f>VLOOKUP(H2797,'Species List'!A$2:J$202,8,0)</f>
        <v>NA</v>
      </c>
      <c r="S2797" s="44" t="str">
        <f>VLOOKUP(H2797,'Species List'!A$2:J$202,9,0)</f>
        <v>NA</v>
      </c>
      <c r="T2797" s="44">
        <f t="shared" si="303"/>
        <v>226.94083246080001</v>
      </c>
      <c r="U2797" s="87" t="s">
        <v>450</v>
      </c>
      <c r="V2797" s="91">
        <f t="shared" si="307"/>
        <v>226.94083246080001</v>
      </c>
    </row>
    <row r="2798" spans="1:22" ht="16">
      <c r="A2798" s="35">
        <v>2019</v>
      </c>
      <c r="B2798" s="36">
        <v>43544</v>
      </c>
      <c r="C2798" s="12" t="s">
        <v>372</v>
      </c>
      <c r="D2798" s="12" t="s">
        <v>440</v>
      </c>
      <c r="E2798" s="12">
        <v>8</v>
      </c>
      <c r="F2798" s="37">
        <v>0.36180555555555599</v>
      </c>
      <c r="G2798" s="12">
        <v>30</v>
      </c>
      <c r="H2798" s="12" t="s">
        <v>256</v>
      </c>
      <c r="I2798" s="12" t="str">
        <f>VLOOKUP(H2798,'[1]Species List'!A$2:I$202,2,0)</f>
        <v>Graysby</v>
      </c>
      <c r="J2798" s="38" t="str">
        <f>VLOOKUP(H2798,'Species List'!A$2:J$202,3,0)</f>
        <v>Cephalopholis cruentata</v>
      </c>
      <c r="K2798" s="12" t="str">
        <f>VLOOKUP(H2798,'[1]Species List'!A$2:I$202,4,0)</f>
        <v>Serranidae</v>
      </c>
      <c r="L2798" s="38" t="str">
        <f>VLOOKUP(H2798,'Species List'!A$2:J$202,5,0)</f>
        <v>Carnivore</v>
      </c>
      <c r="M2798" s="64">
        <v>17</v>
      </c>
      <c r="N2798" s="60">
        <v>1</v>
      </c>
      <c r="O2798" s="60"/>
      <c r="P2798" s="44">
        <f>VLOOKUP(H2798,'Species List'!A$2:J$202,6,0)</f>
        <v>1.1220000000000001E-2</v>
      </c>
      <c r="Q2798" s="44">
        <f>VLOOKUP(H2798,'Species List'!A$2:J$202,7,0)</f>
        <v>3.07</v>
      </c>
      <c r="R2798" s="44" t="str">
        <f>VLOOKUP(H2798,'Species List'!A$2:J$202,8,0)</f>
        <v>NA</v>
      </c>
      <c r="S2798" s="44" t="str">
        <f>VLOOKUP(H2798,'Species List'!A$2:J$202,9,0)</f>
        <v>NA</v>
      </c>
      <c r="T2798" s="44">
        <f t="shared" si="303"/>
        <v>67.215749482265423</v>
      </c>
      <c r="U2798" s="87" t="s">
        <v>450</v>
      </c>
      <c r="V2798" s="91">
        <f t="shared" si="307"/>
        <v>67.215749482265423</v>
      </c>
    </row>
    <row r="2799" spans="1:22" ht="16">
      <c r="A2799" s="35">
        <v>2019</v>
      </c>
      <c r="B2799" s="36">
        <v>43544</v>
      </c>
      <c r="C2799" s="12" t="s">
        <v>372</v>
      </c>
      <c r="D2799" s="12" t="s">
        <v>440</v>
      </c>
      <c r="E2799" s="12">
        <v>8</v>
      </c>
      <c r="F2799" s="37">
        <v>0.36180555555555599</v>
      </c>
      <c r="G2799" s="12">
        <v>30</v>
      </c>
      <c r="H2799" s="12" t="s">
        <v>256</v>
      </c>
      <c r="I2799" s="12" t="str">
        <f>VLOOKUP(H2799,'[1]Species List'!A$2:I$202,2,0)</f>
        <v>Graysby</v>
      </c>
      <c r="J2799" s="38" t="str">
        <f>VLOOKUP(H2799,'Species List'!A$2:J$202,3,0)</f>
        <v>Cephalopholis cruentata</v>
      </c>
      <c r="K2799" s="12" t="str">
        <f>VLOOKUP(H2799,'[1]Species List'!A$2:I$202,4,0)</f>
        <v>Serranidae</v>
      </c>
      <c r="L2799" s="38" t="str">
        <f>VLOOKUP(H2799,'Species List'!A$2:J$202,5,0)</f>
        <v>Carnivore</v>
      </c>
      <c r="M2799" s="64">
        <v>12</v>
      </c>
      <c r="N2799" s="60">
        <v>1</v>
      </c>
      <c r="O2799" s="60"/>
      <c r="P2799" s="44">
        <f>VLOOKUP(H2799,'Species List'!A$2:J$202,6,0)</f>
        <v>1.1220000000000001E-2</v>
      </c>
      <c r="Q2799" s="44">
        <f>VLOOKUP(H2799,'Species List'!A$2:J$202,7,0)</f>
        <v>3.07</v>
      </c>
      <c r="R2799" s="44" t="str">
        <f>VLOOKUP(H2799,'Species List'!A$2:J$202,8,0)</f>
        <v>NA</v>
      </c>
      <c r="S2799" s="44" t="str">
        <f>VLOOKUP(H2799,'Species List'!A$2:J$202,9,0)</f>
        <v>NA</v>
      </c>
      <c r="T2799" s="44">
        <f t="shared" si="303"/>
        <v>23.071683335720802</v>
      </c>
      <c r="U2799" s="87" t="s">
        <v>450</v>
      </c>
      <c r="V2799" s="91">
        <f t="shared" si="307"/>
        <v>23.071683335720802</v>
      </c>
    </row>
    <row r="2800" spans="1:22" ht="16">
      <c r="A2800" s="35">
        <v>2019</v>
      </c>
      <c r="B2800" s="36">
        <v>43544</v>
      </c>
      <c r="C2800" s="12" t="s">
        <v>372</v>
      </c>
      <c r="D2800" s="12" t="s">
        <v>440</v>
      </c>
      <c r="E2800" s="12">
        <v>8</v>
      </c>
      <c r="F2800" s="37">
        <v>0.36180555555555599</v>
      </c>
      <c r="G2800" s="12">
        <v>30</v>
      </c>
      <c r="H2800" s="12" t="s">
        <v>227</v>
      </c>
      <c r="I2800" s="12" t="str">
        <f>VLOOKUP(H2800,'[1]Species List'!A$2:I$202,2,0)</f>
        <v>Hamlet spp.</v>
      </c>
      <c r="J2800" s="38" t="str">
        <f>VLOOKUP(H2800,'Species List'!A$2:J$202,3,0)</f>
        <v>Hypoplectrus puella</v>
      </c>
      <c r="K2800" s="12" t="str">
        <f>VLOOKUP(H2800,'[1]Species List'!A$2:I$202,4,0)</f>
        <v>Serranidae</v>
      </c>
      <c r="L2800" s="38" t="str">
        <f>VLOOKUP(H2800,'Species List'!A$2:J$202,5,0)</f>
        <v>Carnivore</v>
      </c>
      <c r="M2800" s="64">
        <v>12</v>
      </c>
      <c r="N2800" s="60">
        <v>1</v>
      </c>
      <c r="O2800" s="60"/>
      <c r="P2800" s="44">
        <f>VLOOKUP(H2800,'Species List'!A$2:J$202,6,0)</f>
        <v>1.7780000000000001E-2</v>
      </c>
      <c r="Q2800" s="44">
        <f>VLOOKUP(H2800,'Species List'!A$2:J$202,7,0)</f>
        <v>3.03</v>
      </c>
      <c r="R2800" s="44" t="str">
        <f>VLOOKUP(H2800,'Species List'!A$2:J$202,8,0)</f>
        <v>NA</v>
      </c>
      <c r="S2800" s="44" t="str">
        <f>VLOOKUP(H2800,'Species List'!A$2:J$202,9,0)</f>
        <v>NA</v>
      </c>
      <c r="T2800" s="44">
        <f t="shared" si="303"/>
        <v>33.101748308010208</v>
      </c>
      <c r="U2800" s="87" t="s">
        <v>450</v>
      </c>
      <c r="V2800" s="91">
        <f t="shared" si="307"/>
        <v>33.101748308010208</v>
      </c>
    </row>
    <row r="2801" spans="1:22" ht="16">
      <c r="A2801" s="35">
        <v>2019</v>
      </c>
      <c r="B2801" s="36">
        <v>43544</v>
      </c>
      <c r="C2801" s="12" t="s">
        <v>372</v>
      </c>
      <c r="D2801" s="12" t="s">
        <v>440</v>
      </c>
      <c r="E2801" s="12">
        <v>8</v>
      </c>
      <c r="F2801" s="37">
        <v>0.36180555555555599</v>
      </c>
      <c r="G2801" s="12">
        <v>30</v>
      </c>
      <c r="H2801" s="12" t="s">
        <v>256</v>
      </c>
      <c r="I2801" s="12" t="str">
        <f>VLOOKUP(H2801,'[1]Species List'!A$2:I$202,2,0)</f>
        <v>Graysby</v>
      </c>
      <c r="J2801" s="38" t="str">
        <f>VLOOKUP(H2801,'Species List'!A$2:J$202,3,0)</f>
        <v>Cephalopholis cruentata</v>
      </c>
      <c r="K2801" s="12" t="str">
        <f>VLOOKUP(H2801,'[1]Species List'!A$2:I$202,4,0)</f>
        <v>Serranidae</v>
      </c>
      <c r="L2801" s="38" t="str">
        <f>VLOOKUP(H2801,'Species List'!A$2:J$202,5,0)</f>
        <v>Carnivore</v>
      </c>
      <c r="M2801" s="64">
        <v>20</v>
      </c>
      <c r="N2801" s="60">
        <v>2</v>
      </c>
      <c r="O2801" s="60"/>
      <c r="P2801" s="44">
        <f>VLOOKUP(H2801,'Species List'!A$2:J$202,6,0)</f>
        <v>1.1220000000000001E-2</v>
      </c>
      <c r="Q2801" s="44">
        <f>VLOOKUP(H2801,'Species List'!A$2:J$202,7,0)</f>
        <v>3.07</v>
      </c>
      <c r="R2801" s="44" t="str">
        <f>VLOOKUP(H2801,'Species List'!A$2:J$202,8,0)</f>
        <v>NA</v>
      </c>
      <c r="S2801" s="44" t="str">
        <f>VLOOKUP(H2801,'Species List'!A$2:J$202,9,0)</f>
        <v>NA</v>
      </c>
      <c r="T2801" s="44">
        <f t="shared" si="303"/>
        <v>110.70186655152514</v>
      </c>
      <c r="U2801" s="87" t="s">
        <v>450</v>
      </c>
      <c r="V2801" s="91">
        <f t="shared" si="307"/>
        <v>221.40373310305029</v>
      </c>
    </row>
    <row r="2802" spans="1:22" ht="16">
      <c r="A2802" s="35">
        <v>2019</v>
      </c>
      <c r="B2802" s="36">
        <v>43544</v>
      </c>
      <c r="C2802" s="12" t="s">
        <v>372</v>
      </c>
      <c r="D2802" s="12" t="s">
        <v>440</v>
      </c>
      <c r="E2802" s="12">
        <v>8</v>
      </c>
      <c r="F2802" s="37">
        <v>0.36180555555555599</v>
      </c>
      <c r="G2802" s="12">
        <v>30</v>
      </c>
      <c r="H2802" s="12" t="s">
        <v>286</v>
      </c>
      <c r="I2802" s="12" t="str">
        <f>VLOOKUP(H2802,'[1]Species List'!A$2:I$202,2,0)</f>
        <v>Schoolmaster snapper</v>
      </c>
      <c r="J2802" s="38" t="str">
        <f>VLOOKUP(H2802,'Species List'!A$2:J$202,3,0)</f>
        <v>Lutjanus apodus</v>
      </c>
      <c r="K2802" s="12" t="str">
        <f>VLOOKUP(H2802,'[1]Species List'!A$2:I$202,4,0)</f>
        <v>Lutjanidae</v>
      </c>
      <c r="L2802" s="38" t="str">
        <f>VLOOKUP(H2802,'Species List'!A$2:J$202,5,0)</f>
        <v>Carnivore</v>
      </c>
      <c r="M2802" s="64">
        <v>30</v>
      </c>
      <c r="N2802" s="60">
        <v>2</v>
      </c>
      <c r="O2802" s="60"/>
      <c r="P2802" s="44">
        <f>VLOOKUP(H2802,'Species List'!A$2:J$202,6,0)</f>
        <v>1.413E-2</v>
      </c>
      <c r="Q2802" s="44">
        <f>VLOOKUP(H2802,'Species List'!A$2:J$202,7,0)</f>
        <v>2.98</v>
      </c>
      <c r="R2802" s="44" t="str">
        <f>VLOOKUP(H2802,'Species List'!A$2:J$202,8,0)</f>
        <v>NA</v>
      </c>
      <c r="S2802" s="44" t="str">
        <f>VLOOKUP(H2802,'Species List'!A$2:J$202,9,0)</f>
        <v>NA</v>
      </c>
      <c r="T2802" s="44">
        <f t="shared" si="303"/>
        <v>356.42117772859569</v>
      </c>
      <c r="U2802" s="87" t="s">
        <v>450</v>
      </c>
      <c r="V2802" s="91">
        <f t="shared" si="307"/>
        <v>712.84235545719139</v>
      </c>
    </row>
    <row r="2803" spans="1:22" ht="16">
      <c r="A2803" s="35">
        <v>2019</v>
      </c>
      <c r="B2803" s="36">
        <v>43544</v>
      </c>
      <c r="C2803" s="12" t="s">
        <v>372</v>
      </c>
      <c r="D2803" s="12" t="s">
        <v>440</v>
      </c>
      <c r="E2803" s="12">
        <v>8</v>
      </c>
      <c r="F2803" s="37">
        <v>0.36180555555555599</v>
      </c>
      <c r="G2803" s="12">
        <v>30</v>
      </c>
      <c r="H2803" s="12" t="s">
        <v>377</v>
      </c>
      <c r="I2803" s="12" t="str">
        <f>VLOOKUP(H2803,'[1]Species List'!A$2:I$202,2,0)</f>
        <v>Whitespotted Filefish</v>
      </c>
      <c r="J2803" s="38" t="str">
        <f>VLOOKUP(H2803,'Species List'!A$2:J$202,3,0)</f>
        <v>Cantherhines macrocerus</v>
      </c>
      <c r="K2803" s="12" t="str">
        <f>VLOOKUP(H2803,'[1]Species List'!A$2:I$202,4,0)</f>
        <v>Monacanthidae</v>
      </c>
      <c r="L2803" s="38" t="str">
        <f>VLOOKUP(H2803,'Species List'!A$2:J$202,5,0)</f>
        <v>Carnivore</v>
      </c>
      <c r="M2803" s="64">
        <v>26</v>
      </c>
      <c r="N2803" s="60">
        <v>1</v>
      </c>
      <c r="O2803" s="60"/>
      <c r="P2803" s="44">
        <f>VLOOKUP(H2803,'Species List'!A$2:J$202,6,0)</f>
        <v>2.291E-2</v>
      </c>
      <c r="Q2803" s="44">
        <f>VLOOKUP(H2803,'Species List'!A$2:J$202,7,0)</f>
        <v>2.89</v>
      </c>
      <c r="R2803" s="44" t="str">
        <f>VLOOKUP(H2803,'Species List'!A$2:J$202,8,0)</f>
        <v>NA</v>
      </c>
      <c r="S2803" s="44" t="str">
        <f>VLOOKUP(H2803,'Species List'!A$2:J$202,9,0)</f>
        <v>NA</v>
      </c>
      <c r="T2803" s="44">
        <f t="shared" si="303"/>
        <v>281.38313555194446</v>
      </c>
      <c r="U2803" s="87" t="s">
        <v>450</v>
      </c>
      <c r="V2803" s="91">
        <f t="shared" si="307"/>
        <v>281.38313555194446</v>
      </c>
    </row>
    <row r="2804" spans="1:22" ht="16">
      <c r="A2804" s="35">
        <v>2019</v>
      </c>
      <c r="B2804" s="36">
        <v>43544</v>
      </c>
      <c r="C2804" s="12" t="s">
        <v>372</v>
      </c>
      <c r="D2804" s="12" t="s">
        <v>440</v>
      </c>
      <c r="E2804" s="12">
        <v>8</v>
      </c>
      <c r="F2804" s="37">
        <v>0.36180555555555599</v>
      </c>
      <c r="G2804" s="12">
        <v>30</v>
      </c>
      <c r="H2804" s="12" t="s">
        <v>251</v>
      </c>
      <c r="I2804" s="12" t="str">
        <f>VLOOKUP(H2804,'[1]Species List'!A$2:I$202,2,0)</f>
        <v>Foureye Butterflyfish</v>
      </c>
      <c r="J2804" s="38" t="str">
        <f>VLOOKUP(H2804,'Species List'!A$2:J$202,3,0)</f>
        <v>Chaetodon capistratus</v>
      </c>
      <c r="K2804" s="12" t="str">
        <f>VLOOKUP(H2804,'[1]Species List'!A$2:I$202,4,0)</f>
        <v>Chaetodontidae</v>
      </c>
      <c r="L2804" s="38" t="str">
        <f>VLOOKUP(H2804,'Species List'!A$2:J$202,5,0)</f>
        <v>Carnivore</v>
      </c>
      <c r="M2804" s="64">
        <v>12</v>
      </c>
      <c r="N2804" s="60">
        <v>2</v>
      </c>
      <c r="O2804" s="60"/>
      <c r="P2804" s="44">
        <f>VLOOKUP(H2804,'Species List'!A$2:J$202,6,0)</f>
        <v>2.512E-2</v>
      </c>
      <c r="Q2804" s="44">
        <f>VLOOKUP(H2804,'Species List'!A$2:J$202,7,0)</f>
        <v>3.1</v>
      </c>
      <c r="R2804" s="44" t="str">
        <f>VLOOKUP(H2804,'Species List'!A$2:J$202,8,0)</f>
        <v>NA</v>
      </c>
      <c r="S2804" s="44" t="str">
        <f>VLOOKUP(H2804,'Species List'!A$2:J$202,9,0)</f>
        <v>NA</v>
      </c>
      <c r="T2804" s="44">
        <f t="shared" si="303"/>
        <v>55.652092436993136</v>
      </c>
      <c r="U2804" s="87" t="s">
        <v>450</v>
      </c>
      <c r="V2804" s="91">
        <f t="shared" si="307"/>
        <v>111.30418487398627</v>
      </c>
    </row>
    <row r="2805" spans="1:22" ht="16">
      <c r="A2805" s="35">
        <v>2019</v>
      </c>
      <c r="B2805" s="36">
        <v>43544</v>
      </c>
      <c r="C2805" s="12" t="s">
        <v>372</v>
      </c>
      <c r="D2805" s="12" t="s">
        <v>440</v>
      </c>
      <c r="E2805" s="12">
        <v>8</v>
      </c>
      <c r="F2805" s="37">
        <v>0.36180555555555599</v>
      </c>
      <c r="G2805" s="12">
        <v>30</v>
      </c>
      <c r="H2805" s="12" t="s">
        <v>310</v>
      </c>
      <c r="I2805" s="12" t="str">
        <f>VLOOKUP(H2805,'[1]Species List'!A$2:I$202,2,0)</f>
        <v>Yellowhead Wrasse</v>
      </c>
      <c r="J2805" s="38" t="str">
        <f>VLOOKUP(H2805,'Species List'!A$2:J$202,3,0)</f>
        <v>Halichoeres garnoti</v>
      </c>
      <c r="K2805" s="12" t="str">
        <f>VLOOKUP(H2805,'[1]Species List'!A$2:I$202,4,0)</f>
        <v>Labridae</v>
      </c>
      <c r="L2805" s="38" t="str">
        <f>VLOOKUP(H2805,'Species List'!A$2:J$202,5,0)</f>
        <v>Carnivore</v>
      </c>
      <c r="M2805" s="64">
        <v>5</v>
      </c>
      <c r="N2805" s="60">
        <v>4</v>
      </c>
      <c r="O2805" s="60"/>
      <c r="P2805" s="44">
        <f>VLOOKUP(H2805,'Species List'!A$2:J$202,6,0)</f>
        <v>0.01</v>
      </c>
      <c r="Q2805" s="44">
        <f>VLOOKUP(H2805,'Species List'!A$2:J$202,7,0)</f>
        <v>3.13</v>
      </c>
      <c r="R2805" s="44" t="str">
        <f>VLOOKUP(H2805,'Species List'!A$2:J$202,8,0)</f>
        <v>NA</v>
      </c>
      <c r="S2805" s="44" t="str">
        <f>VLOOKUP(H2805,'Species List'!A$2:J$202,9,0)</f>
        <v>NA</v>
      </c>
      <c r="T2805" s="44">
        <f t="shared" si="303"/>
        <v>1.540905884130453</v>
      </c>
      <c r="U2805" s="87" t="s">
        <v>450</v>
      </c>
      <c r="V2805" s="91">
        <f t="shared" si="307"/>
        <v>6.1636235365218122</v>
      </c>
    </row>
    <row r="2806" spans="1:22" ht="16">
      <c r="A2806" s="35">
        <v>2019</v>
      </c>
      <c r="B2806" s="36">
        <v>43544</v>
      </c>
      <c r="C2806" s="12" t="s">
        <v>372</v>
      </c>
      <c r="D2806" s="12" t="s">
        <v>440</v>
      </c>
      <c r="E2806" s="12">
        <v>8</v>
      </c>
      <c r="F2806" s="37">
        <v>0.36180555555555599</v>
      </c>
      <c r="G2806" s="12">
        <v>30</v>
      </c>
      <c r="H2806" s="12" t="s">
        <v>238</v>
      </c>
      <c r="I2806" s="12" t="str">
        <f>VLOOKUP(H2806,'[1]Species List'!A$2:I$202,2,0)</f>
        <v>Bluehead Wrasse</v>
      </c>
      <c r="J2806" s="38" t="str">
        <f>VLOOKUP(H2806,'Species List'!A$2:J$202,3,0)</f>
        <v>Thalassoma bifasciatum</v>
      </c>
      <c r="K2806" s="12" t="str">
        <f>VLOOKUP(H2806,'[1]Species List'!A$2:I$202,4,0)</f>
        <v>Labridae</v>
      </c>
      <c r="L2806" s="38" t="str">
        <f>VLOOKUP(H2806,'Species List'!A$2:J$202,5,0)</f>
        <v>Carnivore</v>
      </c>
      <c r="M2806" s="64">
        <v>4</v>
      </c>
      <c r="N2806" s="60">
        <v>5</v>
      </c>
      <c r="O2806" s="60"/>
      <c r="P2806" s="44">
        <f>VLOOKUP(H2806,'Species List'!A$2:J$202,6,0)</f>
        <v>8.9099999999999995E-3</v>
      </c>
      <c r="Q2806" s="44">
        <f>VLOOKUP(H2806,'Species List'!A$2:J$202,7,0)</f>
        <v>3.01</v>
      </c>
      <c r="R2806" s="44" t="str">
        <f>VLOOKUP(H2806,'Species List'!A$2:J$202,8,0)</f>
        <v>NA</v>
      </c>
      <c r="S2806" s="44" t="str">
        <f>VLOOKUP(H2806,'Species List'!A$2:J$202,9,0)</f>
        <v>NA</v>
      </c>
      <c r="T2806" s="44">
        <f t="shared" si="303"/>
        <v>0.5782002537554658</v>
      </c>
      <c r="U2806" s="87" t="s">
        <v>450</v>
      </c>
      <c r="V2806" s="91">
        <f t="shared" si="307"/>
        <v>2.891001268777329</v>
      </c>
    </row>
    <row r="2807" spans="1:22" ht="16">
      <c r="A2807" s="35">
        <v>2019</v>
      </c>
      <c r="B2807" s="36">
        <v>43544</v>
      </c>
      <c r="C2807" s="12" t="s">
        <v>372</v>
      </c>
      <c r="D2807" s="12" t="s">
        <v>440</v>
      </c>
      <c r="E2807" s="12">
        <v>8</v>
      </c>
      <c r="F2807" s="37">
        <v>0.36180555555555599</v>
      </c>
      <c r="G2807" s="12">
        <v>30</v>
      </c>
      <c r="H2807" s="12" t="s">
        <v>310</v>
      </c>
      <c r="I2807" s="12" t="str">
        <f>VLOOKUP(H2807,'[1]Species List'!A$2:I$202,2,0)</f>
        <v>Yellowhead Wrasse</v>
      </c>
      <c r="J2807" s="38" t="str">
        <f>VLOOKUP(H2807,'Species List'!A$2:J$202,3,0)</f>
        <v>Halichoeres garnoti</v>
      </c>
      <c r="K2807" s="12" t="str">
        <f>VLOOKUP(H2807,'[1]Species List'!A$2:I$202,4,0)</f>
        <v>Labridae</v>
      </c>
      <c r="L2807" s="38" t="str">
        <f>VLOOKUP(H2807,'Species List'!A$2:J$202,5,0)</f>
        <v>Carnivore</v>
      </c>
      <c r="M2807" s="60">
        <v>10</v>
      </c>
      <c r="N2807" s="60">
        <v>1</v>
      </c>
      <c r="O2807" s="60"/>
      <c r="P2807" s="44">
        <f>VLOOKUP(H2807,'Species List'!A$2:J$202,6,0)</f>
        <v>0.01</v>
      </c>
      <c r="Q2807" s="44">
        <f>VLOOKUP(H2807,'Species List'!A$2:J$202,7,0)</f>
        <v>3.13</v>
      </c>
      <c r="R2807" s="44" t="str">
        <f>VLOOKUP(H2807,'Species List'!A$2:J$202,8,0)</f>
        <v>NA</v>
      </c>
      <c r="S2807" s="44" t="str">
        <f>VLOOKUP(H2807,'Species List'!A$2:J$202,9,0)</f>
        <v>NA</v>
      </c>
      <c r="T2807" s="44">
        <f t="shared" si="303"/>
        <v>13.48962882591654</v>
      </c>
      <c r="U2807" s="87" t="s">
        <v>450</v>
      </c>
      <c r="V2807" s="91">
        <f t="shared" si="307"/>
        <v>13.48962882591654</v>
      </c>
    </row>
    <row r="2808" spans="1:22" ht="16">
      <c r="A2808" s="35">
        <v>2019</v>
      </c>
      <c r="B2808" s="36">
        <v>43544</v>
      </c>
      <c r="C2808" s="12" t="s">
        <v>372</v>
      </c>
      <c r="D2808" s="12" t="s">
        <v>440</v>
      </c>
      <c r="E2808" s="12">
        <v>8</v>
      </c>
      <c r="F2808" s="37">
        <v>0.36180555555555599</v>
      </c>
      <c r="G2808" s="12">
        <v>30</v>
      </c>
      <c r="H2808" s="12" t="s">
        <v>348</v>
      </c>
      <c r="I2808" s="12" t="str">
        <f>VLOOKUP(H2808,'[1]Species List'!A$2:I$202,2,0)</f>
        <v>Atlantic trumpetfish</v>
      </c>
      <c r="J2808" s="38" t="str">
        <f>VLOOKUP(H2808,'Species List'!A$2:J$202,3,0)</f>
        <v>Aulostomus maculatus</v>
      </c>
      <c r="K2808" s="12" t="str">
        <f>VLOOKUP(H2808,'[1]Species List'!A$2:I$202,4,0)</f>
        <v>Aulostomidae</v>
      </c>
      <c r="L2808" s="38" t="str">
        <f>VLOOKUP(H2808,'Species List'!A$2:J$202,5,0)</f>
        <v>Carnivore</v>
      </c>
      <c r="M2808" s="60">
        <v>25</v>
      </c>
      <c r="N2808" s="60">
        <v>1</v>
      </c>
      <c r="O2808" s="60"/>
      <c r="P2808" s="44">
        <f>VLOOKUP(H2808,'Species List'!A$2:J$202,6,0)</f>
        <v>1E-4</v>
      </c>
      <c r="Q2808" s="44">
        <f>VLOOKUP(H2808,'Species List'!A$2:J$202,7,0)</f>
        <v>3.5539999999999998</v>
      </c>
      <c r="R2808" s="44" t="str">
        <f>VLOOKUP(H2808,'Species List'!A$2:J$202,8,0)</f>
        <v>NA</v>
      </c>
      <c r="S2808" s="44" t="str">
        <f>VLOOKUP(H2808,'Species List'!A$2:J$202,9,0)</f>
        <v>NA</v>
      </c>
      <c r="T2808" s="44">
        <f t="shared" si="303"/>
        <v>9.2956291852694353</v>
      </c>
      <c r="U2808" s="87" t="s">
        <v>450</v>
      </c>
      <c r="V2808" s="91">
        <f t="shared" si="307"/>
        <v>9.2956291852694353</v>
      </c>
    </row>
    <row r="2809" spans="1:22" ht="16">
      <c r="A2809" s="35">
        <v>2019</v>
      </c>
      <c r="B2809" s="36">
        <v>43544</v>
      </c>
      <c r="C2809" s="12" t="s">
        <v>372</v>
      </c>
      <c r="D2809" s="12" t="s">
        <v>440</v>
      </c>
      <c r="E2809" s="12">
        <v>8</v>
      </c>
      <c r="F2809" s="37">
        <v>0.36180555555555599</v>
      </c>
      <c r="G2809" s="12">
        <v>30</v>
      </c>
      <c r="H2809" s="12" t="s">
        <v>251</v>
      </c>
      <c r="I2809" s="12" t="str">
        <f>VLOOKUP(H2809,'[1]Species List'!A$2:I$202,2,0)</f>
        <v>Foureye Butterflyfish</v>
      </c>
      <c r="J2809" s="38" t="str">
        <f>VLOOKUP(H2809,'Species List'!A$2:J$202,3,0)</f>
        <v>Chaetodon capistratus</v>
      </c>
      <c r="K2809" s="12" t="str">
        <f>VLOOKUP(H2809,'[1]Species List'!A$2:I$202,4,0)</f>
        <v>Chaetodontidae</v>
      </c>
      <c r="L2809" s="38" t="str">
        <f>VLOOKUP(H2809,'Species List'!A$2:J$202,5,0)</f>
        <v>Carnivore</v>
      </c>
      <c r="M2809" s="60">
        <v>10</v>
      </c>
      <c r="N2809" s="60">
        <v>1</v>
      </c>
      <c r="O2809" s="60"/>
      <c r="P2809" s="44">
        <f>VLOOKUP(H2809,'Species List'!A$2:J$202,6,0)</f>
        <v>2.512E-2</v>
      </c>
      <c r="Q2809" s="44">
        <f>VLOOKUP(H2809,'Species List'!A$2:J$202,7,0)</f>
        <v>3.1</v>
      </c>
      <c r="R2809" s="44" t="str">
        <f>VLOOKUP(H2809,'Species List'!A$2:J$202,8,0)</f>
        <v>NA</v>
      </c>
      <c r="S2809" s="44" t="str">
        <f>VLOOKUP(H2809,'Species List'!A$2:J$202,9,0)</f>
        <v>NA</v>
      </c>
      <c r="T2809" s="44">
        <f t="shared" si="303"/>
        <v>31.624206344269499</v>
      </c>
      <c r="U2809" s="87" t="s">
        <v>450</v>
      </c>
      <c r="V2809" s="91">
        <f t="shared" si="307"/>
        <v>31.624206344269499</v>
      </c>
    </row>
    <row r="2810" spans="1:22" ht="16">
      <c r="A2810" s="35">
        <v>2019</v>
      </c>
      <c r="B2810" s="36">
        <v>43544</v>
      </c>
      <c r="C2810" s="12" t="s">
        <v>372</v>
      </c>
      <c r="D2810" s="12" t="s">
        <v>440</v>
      </c>
      <c r="E2810" s="12">
        <v>8</v>
      </c>
      <c r="F2810" s="37">
        <v>0.36180555555555599</v>
      </c>
      <c r="G2810" s="12">
        <v>30</v>
      </c>
      <c r="H2810" s="12" t="s">
        <v>225</v>
      </c>
      <c r="I2810" s="12" t="str">
        <f>VLOOKUP(H2810,'[1]Species List'!A$2:I$202,2,0)</f>
        <v>Bar Jack</v>
      </c>
      <c r="J2810" s="38" t="str">
        <f>VLOOKUP(H2810,'Species List'!A$2:J$202,3,0)</f>
        <v>Caranx ruber</v>
      </c>
      <c r="K2810" s="12" t="str">
        <f>VLOOKUP(H2810,'[1]Species List'!A$2:I$202,4,0)</f>
        <v>Carangidae</v>
      </c>
      <c r="L2810" s="38" t="str">
        <f>VLOOKUP(H2810,'Species List'!A$2:J$202,5,0)</f>
        <v>Carnivore</v>
      </c>
      <c r="M2810" s="60">
        <v>34</v>
      </c>
      <c r="N2810" s="60">
        <v>1</v>
      </c>
      <c r="O2810" s="60"/>
      <c r="P2810" s="44">
        <f>VLOOKUP(H2810,'Species List'!A$2:J$202,6,0)</f>
        <v>1.6979999999999999E-2</v>
      </c>
      <c r="Q2810" s="44">
        <f>VLOOKUP(H2810,'Species List'!A$2:J$202,7,0)</f>
        <v>2.95</v>
      </c>
      <c r="R2810" s="44" t="str">
        <f>VLOOKUP(H2810,'Species List'!A$2:J$202,8,0)</f>
        <v>NA</v>
      </c>
      <c r="S2810" s="44" t="str">
        <f>VLOOKUP(H2810,'Species List'!A$2:J$202,9,0)</f>
        <v>NA</v>
      </c>
      <c r="T2810" s="44">
        <f t="shared" si="303"/>
        <v>559.50051572874088</v>
      </c>
      <c r="U2810" s="87" t="s">
        <v>450</v>
      </c>
      <c r="V2810" s="91">
        <f t="shared" si="307"/>
        <v>559.50051572874088</v>
      </c>
    </row>
    <row r="2811" spans="1:22" ht="16">
      <c r="A2811" s="35">
        <v>2019</v>
      </c>
      <c r="B2811" s="36">
        <v>43544</v>
      </c>
      <c r="C2811" s="12" t="s">
        <v>372</v>
      </c>
      <c r="D2811" s="12" t="s">
        <v>440</v>
      </c>
      <c r="E2811" s="12">
        <v>8</v>
      </c>
      <c r="F2811" s="37">
        <v>0.36180555555555599</v>
      </c>
      <c r="G2811" s="12">
        <v>30</v>
      </c>
      <c r="H2811" s="12" t="s">
        <v>251</v>
      </c>
      <c r="I2811" s="12" t="str">
        <f>VLOOKUP(H2811,'[1]Species List'!A$2:I$202,2,0)</f>
        <v>Foureye Butterflyfish</v>
      </c>
      <c r="J2811" s="38" t="str">
        <f>VLOOKUP(H2811,'Species List'!A$2:J$202,3,0)</f>
        <v>Chaetodon capistratus</v>
      </c>
      <c r="K2811" s="12" t="str">
        <f>VLOOKUP(H2811,'[1]Species List'!A$2:I$202,4,0)</f>
        <v>Chaetodontidae</v>
      </c>
      <c r="L2811" s="38" t="str">
        <f>VLOOKUP(H2811,'Species List'!A$2:J$202,5,0)</f>
        <v>Carnivore</v>
      </c>
      <c r="M2811" s="60">
        <v>13</v>
      </c>
      <c r="N2811" s="60">
        <v>2</v>
      </c>
      <c r="O2811" s="60"/>
      <c r="P2811" s="44">
        <f>VLOOKUP(H2811,'Species List'!A$2:J$202,6,0)</f>
        <v>2.512E-2</v>
      </c>
      <c r="Q2811" s="44">
        <f>VLOOKUP(H2811,'Species List'!A$2:J$202,7,0)</f>
        <v>3.1</v>
      </c>
      <c r="R2811" s="44" t="str">
        <f>VLOOKUP(H2811,'Species List'!A$2:J$202,8,0)</f>
        <v>NA</v>
      </c>
      <c r="S2811" s="44" t="str">
        <f>VLOOKUP(H2811,'Species List'!A$2:J$202,9,0)</f>
        <v>NA</v>
      </c>
      <c r="T2811" s="44">
        <f t="shared" si="303"/>
        <v>71.325369011473867</v>
      </c>
      <c r="U2811" s="87" t="s">
        <v>450</v>
      </c>
      <c r="V2811" s="91">
        <f t="shared" si="307"/>
        <v>142.65073802294773</v>
      </c>
    </row>
    <row r="2812" spans="1:22" ht="16">
      <c r="A2812" s="35">
        <v>2019</v>
      </c>
      <c r="B2812" s="36">
        <v>43544</v>
      </c>
      <c r="C2812" s="12" t="s">
        <v>372</v>
      </c>
      <c r="D2812" s="12" t="s">
        <v>440</v>
      </c>
      <c r="E2812" s="12">
        <v>8</v>
      </c>
      <c r="F2812" s="37">
        <v>0.36180555555555599</v>
      </c>
      <c r="G2812" s="12">
        <v>30</v>
      </c>
      <c r="H2812" s="12" t="s">
        <v>271</v>
      </c>
      <c r="I2812" s="12" t="str">
        <f>VLOOKUP(H2812,'[1]Species List'!A$2:I$202,2,0)</f>
        <v>Ocean Surgeonfish</v>
      </c>
      <c r="J2812" s="38" t="str">
        <f>VLOOKUP(H2812,'Species List'!A$2:J$202,3,0)</f>
        <v>Acanthurus bahianus</v>
      </c>
      <c r="K2812" s="12" t="str">
        <f>VLOOKUP(H2812,'[1]Species List'!A$2:I$202,4,0)</f>
        <v>Acanthuridae</v>
      </c>
      <c r="L2812" s="38" t="str">
        <f>VLOOKUP(H2812,'Species List'!A$2:J$202,5,0)</f>
        <v>Herbivore</v>
      </c>
      <c r="M2812" s="64">
        <v>15</v>
      </c>
      <c r="N2812" s="60">
        <v>1</v>
      </c>
      <c r="O2812" s="60"/>
      <c r="P2812" s="44">
        <f>VLOOKUP(H2812,'Species List'!A$2:J$202,6,0)</f>
        <v>1.8620000000000001E-2</v>
      </c>
      <c r="Q2812" s="44">
        <f>VLOOKUP(H2812,'Species List'!A$2:J$202,7,0)</f>
        <v>2.91</v>
      </c>
      <c r="R2812" s="44">
        <f>VLOOKUP(H2812,'Species List'!A$2:J$202,8,0)</f>
        <v>-4.6005000000000003</v>
      </c>
      <c r="S2812" s="44">
        <f>VLOOKUP(H2812,'Species List'!A$2:J$202,9,0)</f>
        <v>2.9752000000000001</v>
      </c>
      <c r="T2812" s="44">
        <f t="shared" si="303"/>
        <v>49.249887240092868</v>
      </c>
      <c r="U2812" s="88">
        <f t="shared" ref="U2812:U2824" si="308">10^(R2812+(S2812*LOG(M2812*10)))</f>
        <v>74.783659607909669</v>
      </c>
      <c r="V2812" s="91">
        <f t="shared" ref="V2812:V2824" si="309">N2812*U2812</f>
        <v>74.783659607909669</v>
      </c>
    </row>
    <row r="2813" spans="1:22" ht="16">
      <c r="A2813" s="35">
        <v>2019</v>
      </c>
      <c r="B2813" s="36">
        <v>43544</v>
      </c>
      <c r="C2813" s="12" t="s">
        <v>372</v>
      </c>
      <c r="D2813" s="12" t="s">
        <v>440</v>
      </c>
      <c r="E2813" s="12">
        <v>8</v>
      </c>
      <c r="F2813" s="37">
        <v>0.36180555555555599</v>
      </c>
      <c r="G2813" s="12">
        <v>30</v>
      </c>
      <c r="H2813" s="12" t="s">
        <v>274</v>
      </c>
      <c r="I2813" s="12" t="str">
        <f>VLOOKUP(H2813,'[1]Species List'!A$2:I$202,2,0)</f>
        <v>Princess Parrotfish</v>
      </c>
      <c r="J2813" s="38" t="str">
        <f>VLOOKUP(H2813,'Species List'!A$2:J$202,3,0)</f>
        <v>Scarus taeniopterus</v>
      </c>
      <c r="K2813" s="12" t="str">
        <f>VLOOKUP(H2813,'[1]Species List'!A$2:I$202,4,0)</f>
        <v>Scaridae</v>
      </c>
      <c r="L2813" s="38" t="str">
        <f>VLOOKUP(H2813,'Species List'!A$2:J$202,5,0)</f>
        <v>Herbivore</v>
      </c>
      <c r="M2813" s="64">
        <v>27</v>
      </c>
      <c r="N2813" s="60">
        <v>2</v>
      </c>
      <c r="O2813" s="60" t="s">
        <v>368</v>
      </c>
      <c r="P2813" s="44">
        <f>VLOOKUP(H2813,'Species List'!A$2:J$202,6,0)</f>
        <v>3.3500000000000002E-2</v>
      </c>
      <c r="Q2813" s="44">
        <f>VLOOKUP(H2813,'Species List'!A$2:J$202,7,0)</f>
        <v>2.7086000000000001</v>
      </c>
      <c r="R2813" s="44">
        <f>VLOOKUP(H2813,'Species List'!A$2:J$202,8,0)</f>
        <v>-3.2256999999999998</v>
      </c>
      <c r="S2813" s="44">
        <f>VLOOKUP(H2813,'Species List'!A$2:J$202,9,0)</f>
        <v>2.3852000000000002</v>
      </c>
      <c r="T2813" s="44">
        <f t="shared" si="303"/>
        <v>252.36940199976701</v>
      </c>
      <c r="U2813" s="88">
        <f t="shared" si="308"/>
        <v>374.61818057408522</v>
      </c>
      <c r="V2813" s="91">
        <f t="shared" si="309"/>
        <v>749.23636114817043</v>
      </c>
    </row>
    <row r="2814" spans="1:22" ht="16">
      <c r="A2814" s="35">
        <v>2019</v>
      </c>
      <c r="B2814" s="36">
        <v>43544</v>
      </c>
      <c r="C2814" s="12" t="s">
        <v>372</v>
      </c>
      <c r="D2814" s="12" t="s">
        <v>440</v>
      </c>
      <c r="E2814" s="12">
        <v>8</v>
      </c>
      <c r="F2814" s="37">
        <v>0.36180555555555599</v>
      </c>
      <c r="G2814" s="12">
        <v>30</v>
      </c>
      <c r="H2814" s="12" t="s">
        <v>274</v>
      </c>
      <c r="I2814" s="12" t="str">
        <f>VLOOKUP(H2814,'[1]Species List'!A$2:I$202,2,0)</f>
        <v>Princess Parrotfish</v>
      </c>
      <c r="J2814" s="38" t="str">
        <f>VLOOKUP(H2814,'Species List'!A$2:J$202,3,0)</f>
        <v>Scarus taeniopterus</v>
      </c>
      <c r="K2814" s="12" t="str">
        <f>VLOOKUP(H2814,'[1]Species List'!A$2:I$202,4,0)</f>
        <v>Scaridae</v>
      </c>
      <c r="L2814" s="38" t="str">
        <f>VLOOKUP(H2814,'Species List'!A$2:J$202,5,0)</f>
        <v>Herbivore</v>
      </c>
      <c r="M2814" s="64">
        <v>35</v>
      </c>
      <c r="N2814" s="60">
        <v>1</v>
      </c>
      <c r="O2814" s="60" t="s">
        <v>369</v>
      </c>
      <c r="P2814" s="44">
        <f>VLOOKUP(H2814,'Species List'!A$2:J$202,6,0)</f>
        <v>3.3500000000000002E-2</v>
      </c>
      <c r="Q2814" s="44">
        <f>VLOOKUP(H2814,'Species List'!A$2:J$202,7,0)</f>
        <v>2.7086000000000001</v>
      </c>
      <c r="R2814" s="44">
        <f>VLOOKUP(H2814,'Species List'!A$2:J$202,8,0)</f>
        <v>-3.2256999999999998</v>
      </c>
      <c r="S2814" s="44">
        <f>VLOOKUP(H2814,'Species List'!A$2:J$202,9,0)</f>
        <v>2.3852000000000002</v>
      </c>
      <c r="T2814" s="44">
        <f t="shared" si="303"/>
        <v>509.69164193306045</v>
      </c>
      <c r="U2814" s="88">
        <f t="shared" si="308"/>
        <v>695.68253305220139</v>
      </c>
      <c r="V2814" s="91">
        <f t="shared" si="309"/>
        <v>695.68253305220139</v>
      </c>
    </row>
    <row r="2815" spans="1:22" ht="16">
      <c r="A2815" s="35">
        <v>2019</v>
      </c>
      <c r="B2815" s="36">
        <v>43544</v>
      </c>
      <c r="C2815" s="12" t="s">
        <v>372</v>
      </c>
      <c r="D2815" s="12" t="s">
        <v>440</v>
      </c>
      <c r="E2815" s="12">
        <v>8</v>
      </c>
      <c r="F2815" s="37">
        <v>0.36180555555555599</v>
      </c>
      <c r="G2815" s="12">
        <v>30</v>
      </c>
      <c r="H2815" s="12" t="s">
        <v>237</v>
      </c>
      <c r="I2815" s="12" t="str">
        <f>VLOOKUP(H2815,'[1]Species List'!A$2:I$202,2,0)</f>
        <v>Blue Tang</v>
      </c>
      <c r="J2815" s="38" t="str">
        <f>VLOOKUP(H2815,'Species List'!A$2:J$202,3,0)</f>
        <v>Acanthurus coeruleus</v>
      </c>
      <c r="K2815" s="12" t="str">
        <f>VLOOKUP(H2815,'[1]Species List'!A$2:I$202,4,0)</f>
        <v>Acanthuridae</v>
      </c>
      <c r="L2815" s="38" t="str">
        <f>VLOOKUP(H2815,'Species List'!A$2:J$202,5,0)</f>
        <v>Herbivore</v>
      </c>
      <c r="M2815" s="64">
        <v>20</v>
      </c>
      <c r="N2815" s="60">
        <v>1</v>
      </c>
      <c r="O2815" s="60"/>
      <c r="P2815" s="44">
        <f>VLOOKUP(H2815,'Species List'!A$2:J$202,6,0)</f>
        <v>2.512E-2</v>
      </c>
      <c r="Q2815" s="44">
        <f>VLOOKUP(H2815,'Species List'!A$2:J$202,7,0)</f>
        <v>2.96</v>
      </c>
      <c r="R2815" s="44">
        <f>VLOOKUP(H2815,'Species List'!A$2:J$202,8,0)</f>
        <v>-2.8241999999999998</v>
      </c>
      <c r="S2815" s="44">
        <f>VLOOKUP(H2815,'Species List'!A$2:J$202,9,0)</f>
        <v>2.2637999999999998</v>
      </c>
      <c r="T2815" s="44">
        <f t="shared" si="303"/>
        <v>178.26595997942468</v>
      </c>
      <c r="U2815" s="88">
        <f t="shared" si="308"/>
        <v>242.58933511332035</v>
      </c>
      <c r="V2815" s="91">
        <f t="shared" si="309"/>
        <v>242.58933511332035</v>
      </c>
    </row>
    <row r="2816" spans="1:22" ht="16">
      <c r="A2816" s="35">
        <v>2019</v>
      </c>
      <c r="B2816" s="36">
        <v>43544</v>
      </c>
      <c r="C2816" s="12" t="s">
        <v>372</v>
      </c>
      <c r="D2816" s="12" t="s">
        <v>440</v>
      </c>
      <c r="E2816" s="12">
        <v>8</v>
      </c>
      <c r="F2816" s="37">
        <v>0.36180555555555599</v>
      </c>
      <c r="G2816" s="12">
        <v>30</v>
      </c>
      <c r="H2816" s="12" t="s">
        <v>280</v>
      </c>
      <c r="I2816" s="12" t="str">
        <f>VLOOKUP(H2816,'[1]Species List'!A$2:I$202,2,0)</f>
        <v>Redband Parrotfish</v>
      </c>
      <c r="J2816" s="38" t="str">
        <f>VLOOKUP(H2816,'Species List'!A$2:J$202,3,0)</f>
        <v>Sparisoma aurofrenatum</v>
      </c>
      <c r="K2816" s="12" t="str">
        <f>VLOOKUP(H2816,'[1]Species List'!A$2:I$202,4,0)</f>
        <v>Scaridae</v>
      </c>
      <c r="L2816" s="38" t="str">
        <f>VLOOKUP(H2816,'Species List'!A$2:J$202,5,0)</f>
        <v>Herbivore</v>
      </c>
      <c r="M2816" s="64">
        <v>15</v>
      </c>
      <c r="N2816" s="60">
        <v>1</v>
      </c>
      <c r="O2816" s="60" t="s">
        <v>375</v>
      </c>
      <c r="P2816" s="44">
        <f>VLOOKUP(H2816,'Species List'!A$2:J$202,6,0)</f>
        <v>1.072E-2</v>
      </c>
      <c r="Q2816" s="44">
        <f>VLOOKUP(H2816,'Species List'!A$2:J$202,7,0)</f>
        <v>3.12</v>
      </c>
      <c r="R2816" s="44">
        <f>VLOOKUP(H2816,'Species List'!A$2:J$202,8,0)</f>
        <v>-4.0781000000000001</v>
      </c>
      <c r="S2816" s="44">
        <f>VLOOKUP(H2816,'Species List'!A$2:J$202,9,0)</f>
        <v>2.7437999999999998</v>
      </c>
      <c r="T2816" s="44">
        <f t="shared" si="303"/>
        <v>50.072527485111436</v>
      </c>
      <c r="U2816" s="88">
        <f t="shared" si="308"/>
        <v>78.101467931149301</v>
      </c>
      <c r="V2816" s="91">
        <f t="shared" si="309"/>
        <v>78.101467931149301</v>
      </c>
    </row>
    <row r="2817" spans="1:22" ht="16">
      <c r="A2817" s="35">
        <v>2019</v>
      </c>
      <c r="B2817" s="36">
        <v>43544</v>
      </c>
      <c r="C2817" s="12" t="s">
        <v>372</v>
      </c>
      <c r="D2817" s="12" t="s">
        <v>440</v>
      </c>
      <c r="E2817" s="12">
        <v>8</v>
      </c>
      <c r="F2817" s="37">
        <v>0.36180555555555599</v>
      </c>
      <c r="G2817" s="12">
        <v>30</v>
      </c>
      <c r="H2817" s="12" t="s">
        <v>302</v>
      </c>
      <c r="I2817" s="12" t="str">
        <f>VLOOKUP(H2817,'[1]Species List'!A$2:I$202,2,0)</f>
        <v>Stoplight Parrotfish</v>
      </c>
      <c r="J2817" s="38" t="str">
        <f>VLOOKUP(H2817,'Species List'!A$2:J$202,3,0)</f>
        <v>Sparisoma viride</v>
      </c>
      <c r="K2817" s="12" t="str">
        <f>VLOOKUP(H2817,'[1]Species List'!A$2:I$202,4,0)</f>
        <v>Scaridae</v>
      </c>
      <c r="L2817" s="38" t="str">
        <f>VLOOKUP(H2817,'Species List'!A$2:J$202,5,0)</f>
        <v>Herbivore</v>
      </c>
      <c r="M2817" s="64">
        <v>23</v>
      </c>
      <c r="N2817" s="60">
        <v>1</v>
      </c>
      <c r="O2817" s="60" t="s">
        <v>368</v>
      </c>
      <c r="P2817" s="44">
        <f>VLOOKUP(H2817,'Species List'!A$2:J$202,6,0)</f>
        <v>1.38E-2</v>
      </c>
      <c r="Q2817" s="44">
        <f>VLOOKUP(H2817,'Species List'!A$2:J$202,7,0)</f>
        <v>3.04</v>
      </c>
      <c r="R2817" s="44">
        <f>VLOOKUP(H2817,'Species List'!A$2:J$202,8,0)</f>
        <v>-4.4317000000000002</v>
      </c>
      <c r="S2817" s="44">
        <f>VLOOKUP(H2817,'Species List'!A$2:J$202,9,0)</f>
        <v>2.9051</v>
      </c>
      <c r="T2817" s="44">
        <f t="shared" si="303"/>
        <v>190.34072005024225</v>
      </c>
      <c r="U2817" s="88">
        <f t="shared" si="308"/>
        <v>268.75437106326598</v>
      </c>
      <c r="V2817" s="91">
        <f t="shared" si="309"/>
        <v>268.75437106326598</v>
      </c>
    </row>
    <row r="2818" spans="1:22" ht="16">
      <c r="A2818" s="35">
        <v>2019</v>
      </c>
      <c r="B2818" s="36">
        <v>43544</v>
      </c>
      <c r="C2818" s="12" t="s">
        <v>372</v>
      </c>
      <c r="D2818" s="12" t="s">
        <v>440</v>
      </c>
      <c r="E2818" s="12">
        <v>8</v>
      </c>
      <c r="F2818" s="37">
        <v>0.36180555555555599</v>
      </c>
      <c r="G2818" s="12">
        <v>30</v>
      </c>
      <c r="H2818" s="12" t="s">
        <v>302</v>
      </c>
      <c r="I2818" s="12" t="str">
        <f>VLOOKUP(H2818,'[1]Species List'!A$2:I$202,2,0)</f>
        <v>Stoplight Parrotfish</v>
      </c>
      <c r="J2818" s="38" t="str">
        <f>VLOOKUP(H2818,'Species List'!A$2:J$202,3,0)</f>
        <v>Sparisoma viride</v>
      </c>
      <c r="K2818" s="12" t="str">
        <f>VLOOKUP(H2818,'[1]Species List'!A$2:I$202,4,0)</f>
        <v>Scaridae</v>
      </c>
      <c r="L2818" s="38" t="str">
        <f>VLOOKUP(H2818,'Species List'!A$2:J$202,5,0)</f>
        <v>Herbivore</v>
      </c>
      <c r="M2818" s="64">
        <v>30</v>
      </c>
      <c r="N2818" s="60">
        <v>1</v>
      </c>
      <c r="O2818" s="60" t="s">
        <v>369</v>
      </c>
      <c r="P2818" s="44">
        <f>VLOOKUP(H2818,'Species List'!A$2:J$202,6,0)</f>
        <v>1.38E-2</v>
      </c>
      <c r="Q2818" s="44">
        <f>VLOOKUP(H2818,'Species List'!A$2:J$202,7,0)</f>
        <v>3.04</v>
      </c>
      <c r="R2818" s="44">
        <f>VLOOKUP(H2818,'Species List'!A$2:J$202,8,0)</f>
        <v>-4.4317000000000002</v>
      </c>
      <c r="S2818" s="44">
        <f>VLOOKUP(H2818,'Species List'!A$2:J$202,9,0)</f>
        <v>2.9051</v>
      </c>
      <c r="T2818" s="44">
        <f t="shared" ref="T2818:T2854" si="310">P2818*M2818^Q2818</f>
        <v>426.90151962585236</v>
      </c>
      <c r="U2818" s="88">
        <f t="shared" si="308"/>
        <v>581.54718397712224</v>
      </c>
      <c r="V2818" s="91">
        <f t="shared" si="309"/>
        <v>581.54718397712224</v>
      </c>
    </row>
    <row r="2819" spans="1:22" ht="16">
      <c r="A2819" s="35">
        <v>2019</v>
      </c>
      <c r="B2819" s="36">
        <v>43544</v>
      </c>
      <c r="C2819" s="12" t="s">
        <v>372</v>
      </c>
      <c r="D2819" s="12" t="s">
        <v>440</v>
      </c>
      <c r="E2819" s="12">
        <v>8</v>
      </c>
      <c r="F2819" s="37">
        <v>0.36180555555555599</v>
      </c>
      <c r="G2819" s="12">
        <v>30</v>
      </c>
      <c r="H2819" s="12" t="s">
        <v>302</v>
      </c>
      <c r="I2819" s="12" t="str">
        <f>VLOOKUP(H2819,'[1]Species List'!A$2:I$202,2,0)</f>
        <v>Stoplight Parrotfish</v>
      </c>
      <c r="J2819" s="38" t="str">
        <f>VLOOKUP(H2819,'Species List'!A$2:J$202,3,0)</f>
        <v>Sparisoma viride</v>
      </c>
      <c r="K2819" s="12" t="str">
        <f>VLOOKUP(H2819,'[1]Species List'!A$2:I$202,4,0)</f>
        <v>Scaridae</v>
      </c>
      <c r="L2819" s="38" t="str">
        <f>VLOOKUP(H2819,'Species List'!A$2:J$202,5,0)</f>
        <v>Herbivore</v>
      </c>
      <c r="M2819" s="64">
        <v>22</v>
      </c>
      <c r="N2819" s="60">
        <v>1</v>
      </c>
      <c r="O2819" s="60" t="s">
        <v>368</v>
      </c>
      <c r="P2819" s="44">
        <f>VLOOKUP(H2819,'Species List'!A$2:J$202,6,0)</f>
        <v>1.38E-2</v>
      </c>
      <c r="Q2819" s="44">
        <f>VLOOKUP(H2819,'Species List'!A$2:J$202,7,0)</f>
        <v>3.04</v>
      </c>
      <c r="R2819" s="44">
        <f>VLOOKUP(H2819,'Species List'!A$2:J$202,8,0)</f>
        <v>-4.4317000000000002</v>
      </c>
      <c r="S2819" s="44">
        <f>VLOOKUP(H2819,'Species List'!A$2:J$202,9,0)</f>
        <v>2.9051</v>
      </c>
      <c r="T2819" s="44">
        <f t="shared" si="310"/>
        <v>166.28153926206005</v>
      </c>
      <c r="U2819" s="88">
        <f t="shared" si="308"/>
        <v>236.19577785013334</v>
      </c>
      <c r="V2819" s="91">
        <f t="shared" si="309"/>
        <v>236.19577785013334</v>
      </c>
    </row>
    <row r="2820" spans="1:22" ht="16">
      <c r="A2820" s="35">
        <v>2019</v>
      </c>
      <c r="B2820" s="36">
        <v>43544</v>
      </c>
      <c r="C2820" s="12" t="s">
        <v>372</v>
      </c>
      <c r="D2820" s="12" t="s">
        <v>440</v>
      </c>
      <c r="E2820" s="12">
        <v>8</v>
      </c>
      <c r="F2820" s="37">
        <v>0.36180555555555599</v>
      </c>
      <c r="G2820" s="12">
        <v>30</v>
      </c>
      <c r="H2820" s="12" t="s">
        <v>274</v>
      </c>
      <c r="I2820" s="12" t="str">
        <f>VLOOKUP(H2820,'[1]Species List'!A$2:I$202,2,0)</f>
        <v>Princess Parrotfish</v>
      </c>
      <c r="J2820" s="38" t="str">
        <f>VLOOKUP(H2820,'Species List'!A$2:J$202,3,0)</f>
        <v>Scarus taeniopterus</v>
      </c>
      <c r="K2820" s="12" t="str">
        <f>VLOOKUP(H2820,'[1]Species List'!A$2:I$202,4,0)</f>
        <v>Scaridae</v>
      </c>
      <c r="L2820" s="38" t="str">
        <f>VLOOKUP(H2820,'Species List'!A$2:J$202,5,0)</f>
        <v>Herbivore</v>
      </c>
      <c r="M2820" s="64">
        <v>31</v>
      </c>
      <c r="N2820" s="60">
        <v>1</v>
      </c>
      <c r="O2820" s="60" t="s">
        <v>369</v>
      </c>
      <c r="P2820" s="44">
        <f>VLOOKUP(H2820,'Species List'!A$2:J$202,6,0)</f>
        <v>3.3500000000000002E-2</v>
      </c>
      <c r="Q2820" s="44">
        <f>VLOOKUP(H2820,'Species List'!A$2:J$202,7,0)</f>
        <v>2.7086000000000001</v>
      </c>
      <c r="R2820" s="44">
        <f>VLOOKUP(H2820,'Species List'!A$2:J$202,8,0)</f>
        <v>-3.2256999999999998</v>
      </c>
      <c r="S2820" s="44">
        <f>VLOOKUP(H2820,'Species List'!A$2:J$202,9,0)</f>
        <v>2.3852000000000002</v>
      </c>
      <c r="T2820" s="44">
        <f t="shared" si="310"/>
        <v>366.89947553741325</v>
      </c>
      <c r="U2820" s="88">
        <f t="shared" si="308"/>
        <v>520.82990445609448</v>
      </c>
      <c r="V2820" s="91">
        <f t="shared" si="309"/>
        <v>520.82990445609448</v>
      </c>
    </row>
    <row r="2821" spans="1:22" ht="16">
      <c r="A2821" s="35">
        <v>2019</v>
      </c>
      <c r="B2821" s="36">
        <v>43544</v>
      </c>
      <c r="C2821" s="12" t="s">
        <v>372</v>
      </c>
      <c r="D2821" s="12" t="s">
        <v>440</v>
      </c>
      <c r="E2821" s="12">
        <v>8</v>
      </c>
      <c r="F2821" s="37">
        <v>0.36180555555555599</v>
      </c>
      <c r="G2821" s="12">
        <v>30</v>
      </c>
      <c r="H2821" s="12" t="s">
        <v>274</v>
      </c>
      <c r="I2821" s="12" t="str">
        <f>VLOOKUP(H2821,'[1]Species List'!A$2:I$202,2,0)</f>
        <v>Princess Parrotfish</v>
      </c>
      <c r="J2821" s="38" t="str">
        <f>VLOOKUP(H2821,'Species List'!A$2:J$202,3,0)</f>
        <v>Scarus taeniopterus</v>
      </c>
      <c r="K2821" s="12" t="str">
        <f>VLOOKUP(H2821,'[1]Species List'!A$2:I$202,4,0)</f>
        <v>Scaridae</v>
      </c>
      <c r="L2821" s="38" t="str">
        <f>VLOOKUP(H2821,'Species List'!A$2:J$202,5,0)</f>
        <v>Herbivore</v>
      </c>
      <c r="M2821" s="64">
        <v>20</v>
      </c>
      <c r="N2821" s="60">
        <v>1</v>
      </c>
      <c r="O2821" s="60" t="s">
        <v>368</v>
      </c>
      <c r="P2821" s="44">
        <f>VLOOKUP(H2821,'Species List'!A$2:J$202,6,0)</f>
        <v>3.3500000000000002E-2</v>
      </c>
      <c r="Q2821" s="44">
        <f>VLOOKUP(H2821,'Species List'!A$2:J$202,7,0)</f>
        <v>2.7086000000000001</v>
      </c>
      <c r="R2821" s="44">
        <f>VLOOKUP(H2821,'Species List'!A$2:J$202,8,0)</f>
        <v>-3.2256999999999998</v>
      </c>
      <c r="S2821" s="44">
        <f>VLOOKUP(H2821,'Species List'!A$2:J$202,9,0)</f>
        <v>2.3852000000000002</v>
      </c>
      <c r="T2821" s="44">
        <f t="shared" si="310"/>
        <v>111.94756544450011</v>
      </c>
      <c r="U2821" s="88">
        <f t="shared" si="308"/>
        <v>183.11197449783583</v>
      </c>
      <c r="V2821" s="91">
        <f t="shared" si="309"/>
        <v>183.11197449783583</v>
      </c>
    </row>
    <row r="2822" spans="1:22" ht="16">
      <c r="A2822" s="35">
        <v>2019</v>
      </c>
      <c r="B2822" s="36">
        <v>43544</v>
      </c>
      <c r="C2822" s="12" t="s">
        <v>372</v>
      </c>
      <c r="D2822" s="12" t="s">
        <v>440</v>
      </c>
      <c r="E2822" s="12">
        <v>8</v>
      </c>
      <c r="F2822" s="37">
        <v>0.36180555555555599</v>
      </c>
      <c r="G2822" s="12">
        <v>30</v>
      </c>
      <c r="H2822" s="12" t="s">
        <v>302</v>
      </c>
      <c r="I2822" s="12" t="str">
        <f>VLOOKUP(H2822,'[1]Species List'!A$2:I$202,2,0)</f>
        <v>Stoplight Parrotfish</v>
      </c>
      <c r="J2822" s="38" t="str">
        <f>VLOOKUP(H2822,'Species List'!A$2:J$202,3,0)</f>
        <v>Sparisoma viride</v>
      </c>
      <c r="K2822" s="12" t="str">
        <f>VLOOKUP(H2822,'[1]Species List'!A$2:I$202,4,0)</f>
        <v>Scaridae</v>
      </c>
      <c r="L2822" s="38" t="str">
        <f>VLOOKUP(H2822,'Species List'!A$2:J$202,5,0)</f>
        <v>Herbivore</v>
      </c>
      <c r="M2822" s="60">
        <v>10</v>
      </c>
      <c r="N2822" s="60">
        <v>1</v>
      </c>
      <c r="O2822" s="60" t="s">
        <v>375</v>
      </c>
      <c r="P2822" s="44">
        <f>VLOOKUP(H2822,'Species List'!A$2:J$202,6,0)</f>
        <v>1.38E-2</v>
      </c>
      <c r="Q2822" s="44">
        <f>VLOOKUP(H2822,'Species List'!A$2:J$202,7,0)</f>
        <v>3.04</v>
      </c>
      <c r="R2822" s="44">
        <f>VLOOKUP(H2822,'Species List'!A$2:J$202,8,0)</f>
        <v>-4.4317000000000002</v>
      </c>
      <c r="S2822" s="44">
        <f>VLOOKUP(H2822,'Species List'!A$2:J$202,9,0)</f>
        <v>2.9051</v>
      </c>
      <c r="T2822" s="44">
        <f t="shared" si="310"/>
        <v>15.131399106775971</v>
      </c>
      <c r="U2822" s="88">
        <f t="shared" si="308"/>
        <v>23.905619353446316</v>
      </c>
      <c r="V2822" s="91">
        <f t="shared" si="309"/>
        <v>23.905619353446316</v>
      </c>
    </row>
    <row r="2823" spans="1:22" ht="16">
      <c r="A2823" s="35">
        <v>2019</v>
      </c>
      <c r="B2823" s="36">
        <v>43544</v>
      </c>
      <c r="C2823" s="12" t="s">
        <v>372</v>
      </c>
      <c r="D2823" s="12" t="s">
        <v>440</v>
      </c>
      <c r="E2823" s="12">
        <v>8</v>
      </c>
      <c r="F2823" s="37">
        <v>0.36180555555555599</v>
      </c>
      <c r="G2823" s="12">
        <v>30</v>
      </c>
      <c r="H2823" s="12" t="s">
        <v>280</v>
      </c>
      <c r="I2823" s="12" t="str">
        <f>VLOOKUP(H2823,'[1]Species List'!A$2:I$202,2,0)</f>
        <v>Redband Parrotfish</v>
      </c>
      <c r="J2823" s="38" t="str">
        <f>VLOOKUP(H2823,'Species List'!A$2:J$202,3,0)</f>
        <v>Sparisoma aurofrenatum</v>
      </c>
      <c r="K2823" s="12" t="str">
        <f>VLOOKUP(H2823,'[1]Species List'!A$2:I$202,4,0)</f>
        <v>Scaridae</v>
      </c>
      <c r="L2823" s="38" t="str">
        <f>VLOOKUP(H2823,'Species List'!A$2:J$202,5,0)</f>
        <v>Herbivore</v>
      </c>
      <c r="M2823" s="60">
        <v>10</v>
      </c>
      <c r="N2823" s="60">
        <v>2</v>
      </c>
      <c r="O2823" s="60" t="s">
        <v>375</v>
      </c>
      <c r="P2823" s="44">
        <f>VLOOKUP(H2823,'Species List'!A$2:J$202,6,0)</f>
        <v>1.072E-2</v>
      </c>
      <c r="Q2823" s="44">
        <f>VLOOKUP(H2823,'Species List'!A$2:J$202,7,0)</f>
        <v>3.12</v>
      </c>
      <c r="R2823" s="44">
        <f>VLOOKUP(H2823,'Species List'!A$2:J$202,8,0)</f>
        <v>-4.0781000000000001</v>
      </c>
      <c r="S2823" s="44">
        <f>VLOOKUP(H2823,'Species List'!A$2:J$202,9,0)</f>
        <v>2.7437999999999998</v>
      </c>
      <c r="T2823" s="44">
        <f t="shared" si="310"/>
        <v>14.131712237324704</v>
      </c>
      <c r="U2823" s="88">
        <f t="shared" si="308"/>
        <v>25.674382081061271</v>
      </c>
      <c r="V2823" s="91">
        <f t="shared" si="309"/>
        <v>51.348764162122542</v>
      </c>
    </row>
    <row r="2824" spans="1:22" ht="16">
      <c r="A2824" s="35">
        <v>2019</v>
      </c>
      <c r="B2824" s="36">
        <v>43544</v>
      </c>
      <c r="C2824" s="12" t="s">
        <v>372</v>
      </c>
      <c r="D2824" s="12" t="s">
        <v>440</v>
      </c>
      <c r="E2824" s="12">
        <v>8</v>
      </c>
      <c r="F2824" s="37">
        <v>0.36180555555555599</v>
      </c>
      <c r="G2824" s="12">
        <v>30</v>
      </c>
      <c r="H2824" s="12" t="s">
        <v>277</v>
      </c>
      <c r="I2824" s="12" t="str">
        <f>VLOOKUP(H2824,'[1]Species List'!A$2:I$202,2,0)</f>
        <v>Queen Parrotfish</v>
      </c>
      <c r="J2824" s="38" t="str">
        <f>VLOOKUP(H2824,'Species List'!A$2:J$202,3,0)</f>
        <v>Scarus vetula</v>
      </c>
      <c r="K2824" s="12" t="str">
        <f>VLOOKUP(H2824,'[1]Species List'!A$2:I$202,4,0)</f>
        <v>Scaridae</v>
      </c>
      <c r="L2824" s="38" t="str">
        <f>VLOOKUP(H2824,'Species List'!A$2:J$202,5,0)</f>
        <v>Herbivore</v>
      </c>
      <c r="M2824" s="60">
        <v>27</v>
      </c>
      <c r="N2824" s="60">
        <v>1</v>
      </c>
      <c r="O2824" s="60" t="s">
        <v>368</v>
      </c>
      <c r="P2824" s="44">
        <f>VLOOKUP(H2824,'Species List'!A$2:J$202,6,0)</f>
        <v>1.38E-2</v>
      </c>
      <c r="Q2824" s="44">
        <f>VLOOKUP(H2824,'Species List'!A$2:J$202,7,0)</f>
        <v>3.03</v>
      </c>
      <c r="R2824" s="44">
        <f>VLOOKUP(H2824,'Species List'!A$2:J$202,8,0)</f>
        <v>-5.0162000000000004</v>
      </c>
      <c r="S2824" s="44">
        <f>VLOOKUP(H2824,'Species List'!A$2:J$202,9,0)</f>
        <v>3.1109</v>
      </c>
      <c r="T2824" s="44">
        <f t="shared" si="310"/>
        <v>299.85499780940251</v>
      </c>
      <c r="U2824" s="88">
        <f t="shared" si="308"/>
        <v>352.80077779738235</v>
      </c>
      <c r="V2824" s="91">
        <f t="shared" si="309"/>
        <v>352.80077779738235</v>
      </c>
    </row>
    <row r="2825" spans="1:22" ht="16">
      <c r="A2825" s="35">
        <v>2019</v>
      </c>
      <c r="B2825" s="36">
        <v>43544</v>
      </c>
      <c r="C2825" s="12" t="s">
        <v>372</v>
      </c>
      <c r="D2825" s="12" t="s">
        <v>440</v>
      </c>
      <c r="E2825" s="12">
        <v>8</v>
      </c>
      <c r="F2825" s="37">
        <v>0.36180555555555599</v>
      </c>
      <c r="G2825" s="12">
        <v>30</v>
      </c>
      <c r="H2825" s="12" t="s">
        <v>242</v>
      </c>
      <c r="I2825" s="12" t="str">
        <f>VLOOKUP(H2825,'[1]Species List'!A$2:I$202,2,0)</f>
        <v xml:space="preserve">Sharp-nose puffer </v>
      </c>
      <c r="J2825" s="38" t="str">
        <f>VLOOKUP(H2825,'Species List'!A$2:J$202,3,0)</f>
        <v>Canthigaster rostrata</v>
      </c>
      <c r="K2825" s="12" t="str">
        <f>VLOOKUP(H2825,'[1]Species List'!A$2:I$202,4,0)</f>
        <v>Tetraodontidae</v>
      </c>
      <c r="L2825" s="38" t="str">
        <f>VLOOKUP(H2825,'Species List'!A$2:J$202,5,0)</f>
        <v>Omnivore</v>
      </c>
      <c r="M2825" s="60">
        <v>4</v>
      </c>
      <c r="N2825" s="60">
        <v>5</v>
      </c>
      <c r="O2825" s="60"/>
      <c r="P2825" s="44">
        <f>VLOOKUP(H2825,'Species List'!A$2:J$202,6,0)</f>
        <v>2.239E-2</v>
      </c>
      <c r="Q2825" s="44">
        <f>VLOOKUP(H2825,'Species List'!A$2:J$202,7,0)</f>
        <v>2.96</v>
      </c>
      <c r="R2825" s="44" t="str">
        <f>VLOOKUP(H2825,'Species List'!A$2:J$202,8,0)</f>
        <v>NA</v>
      </c>
      <c r="S2825" s="44" t="str">
        <f>VLOOKUP(H2825,'Species List'!A$2:J$202,9,0)</f>
        <v>NA</v>
      </c>
      <c r="T2825" s="44">
        <f t="shared" si="310"/>
        <v>1.3556627654519102</v>
      </c>
      <c r="U2825" s="87" t="s">
        <v>450</v>
      </c>
      <c r="V2825" s="91">
        <f t="shared" ref="V2825:V2843" si="311">N2825*T2825</f>
        <v>6.7783138272595513</v>
      </c>
    </row>
    <row r="2826" spans="1:22" ht="16">
      <c r="A2826" s="35">
        <v>2019</v>
      </c>
      <c r="B2826" s="51">
        <v>43538</v>
      </c>
      <c r="C2826" s="38" t="s">
        <v>372</v>
      </c>
      <c r="D2826" s="38" t="s">
        <v>367</v>
      </c>
      <c r="E2826" s="38">
        <v>9</v>
      </c>
      <c r="F2826" s="52">
        <v>0.52569444444444402</v>
      </c>
      <c r="G2826" s="38">
        <v>34</v>
      </c>
      <c r="H2826" s="12" t="s">
        <v>286</v>
      </c>
      <c r="I2826" s="38" t="str">
        <f>VLOOKUP(H2826,'Species List'!A$2:J$202,2,0)</f>
        <v>Schoolmaster snapper</v>
      </c>
      <c r="J2826" s="38" t="str">
        <f>VLOOKUP(H2826,'Species List'!A$2:J$202,3,0)</f>
        <v>Lutjanus apodus</v>
      </c>
      <c r="K2826" s="38" t="str">
        <f>VLOOKUP(H2826,'Species List'!A$2:J$202,4,0)</f>
        <v>Lutjanidae</v>
      </c>
      <c r="L2826" s="38" t="str">
        <f>VLOOKUP(H2826,'Species List'!A$2:J$202,5,0)</f>
        <v>Carnivore</v>
      </c>
      <c r="M2826" s="59">
        <v>28</v>
      </c>
      <c r="N2826" s="59">
        <v>1</v>
      </c>
      <c r="O2826" s="59"/>
      <c r="P2826" s="44">
        <f>VLOOKUP(H2826,'Species List'!A$2:J$202,6,0)</f>
        <v>1.413E-2</v>
      </c>
      <c r="Q2826" s="44">
        <f>VLOOKUP(H2826,'Species List'!A$2:J$202,7,0)</f>
        <v>2.98</v>
      </c>
      <c r="R2826" s="44" t="str">
        <f>VLOOKUP(H2826,'Species List'!A$2:J$202,8,0)</f>
        <v>NA</v>
      </c>
      <c r="S2826" s="44" t="str">
        <f>VLOOKUP(H2826,'Species List'!A$2:J$202,9,0)</f>
        <v>NA</v>
      </c>
      <c r="T2826" s="44">
        <f t="shared" si="310"/>
        <v>290.18375435828915</v>
      </c>
      <c r="U2826" s="87" t="s">
        <v>450</v>
      </c>
      <c r="V2826" s="91">
        <f t="shared" si="311"/>
        <v>290.18375435828915</v>
      </c>
    </row>
    <row r="2827" spans="1:22" ht="16">
      <c r="A2827" s="35">
        <v>2019</v>
      </c>
      <c r="B2827" s="36">
        <v>43544</v>
      </c>
      <c r="C2827" s="12" t="s">
        <v>372</v>
      </c>
      <c r="D2827" s="12" t="s">
        <v>440</v>
      </c>
      <c r="E2827" s="12">
        <v>9</v>
      </c>
      <c r="F2827" s="37">
        <v>0.36180555555555599</v>
      </c>
      <c r="G2827" s="12">
        <v>30</v>
      </c>
      <c r="H2827" s="12" t="s">
        <v>253</v>
      </c>
      <c r="I2827" s="12" t="str">
        <f>VLOOKUP(H2827,'[1]Species List'!A$2:I$202,2,0)</f>
        <v>French Grunt</v>
      </c>
      <c r="J2827" s="38" t="str">
        <f>VLOOKUP(H2827,'Species List'!A$2:J$202,3,0)</f>
        <v>Haemulon flavolineatum</v>
      </c>
      <c r="K2827" s="12" t="str">
        <f>VLOOKUP(H2827,'[1]Species List'!A$2:I$202,4,0)</f>
        <v>Haemulidae</v>
      </c>
      <c r="L2827" s="38" t="str">
        <f>VLOOKUP(H2827,'Species List'!A$2:J$202,5,0)</f>
        <v>Carnivore</v>
      </c>
      <c r="M2827" s="60">
        <v>15</v>
      </c>
      <c r="N2827" s="60">
        <v>2</v>
      </c>
      <c r="O2827" s="60"/>
      <c r="P2827" s="44">
        <f>VLOOKUP(H2827,'Species List'!A$2:J$202,6,0)</f>
        <v>1.349E-2</v>
      </c>
      <c r="Q2827" s="44">
        <f>VLOOKUP(H2827,'Species List'!A$2:J$202,7,0)</f>
        <v>3</v>
      </c>
      <c r="R2827" s="44" t="str">
        <f>VLOOKUP(H2827,'Species List'!A$2:J$202,8,0)</f>
        <v>NA</v>
      </c>
      <c r="S2827" s="44" t="str">
        <f>VLOOKUP(H2827,'Species List'!A$2:J$202,9,0)</f>
        <v>NA</v>
      </c>
      <c r="T2827" s="44">
        <f t="shared" si="310"/>
        <v>45.528750000000002</v>
      </c>
      <c r="U2827" s="87" t="s">
        <v>450</v>
      </c>
      <c r="V2827" s="91">
        <f t="shared" si="311"/>
        <v>91.057500000000005</v>
      </c>
    </row>
    <row r="2828" spans="1:22" ht="16">
      <c r="A2828" s="35">
        <v>2019</v>
      </c>
      <c r="B2828" s="36">
        <v>43544</v>
      </c>
      <c r="C2828" s="12" t="s">
        <v>372</v>
      </c>
      <c r="D2828" s="12" t="s">
        <v>440</v>
      </c>
      <c r="E2828" s="12">
        <v>9</v>
      </c>
      <c r="F2828" s="37">
        <v>0.36180555555555599</v>
      </c>
      <c r="G2828" s="12">
        <v>30</v>
      </c>
      <c r="H2828" s="12" t="s">
        <v>373</v>
      </c>
      <c r="I2828" s="12" t="str">
        <f>VLOOKUP(H2828,'[1]Species List'!A$2:I$202,2,0)</f>
        <v>Goatfish</v>
      </c>
      <c r="J2828" s="38" t="str">
        <f>VLOOKUP(H2828,'Species List'!A$2:J$202,3,0)</f>
        <v>Mulloidichthys martinicus</v>
      </c>
      <c r="K2828" s="12" t="str">
        <f>VLOOKUP(H2828,'[1]Species List'!A$2:I$202,4,0)</f>
        <v>Mullidae</v>
      </c>
      <c r="L2828" s="38" t="str">
        <f>VLOOKUP(H2828,'Species List'!A$2:J$202,5,0)</f>
        <v>Carnivore</v>
      </c>
      <c r="M2828" s="60">
        <v>15</v>
      </c>
      <c r="N2828" s="60">
        <v>2</v>
      </c>
      <c r="O2828" s="60"/>
      <c r="P2828" s="44">
        <f>VLOOKUP(H2828,'Species List'!A$2:J$202,6,0)</f>
        <v>9.7699999999999992E-3</v>
      </c>
      <c r="Q2828" s="44">
        <f>VLOOKUP(H2828,'Species List'!A$2:J$202,7,0)</f>
        <v>3.12</v>
      </c>
      <c r="R2828" s="44" t="str">
        <f>VLOOKUP(H2828,'Species List'!A$2:J$202,8,0)</f>
        <v>NA</v>
      </c>
      <c r="S2828" s="44" t="str">
        <f>VLOOKUP(H2828,'Species List'!A$2:J$202,9,0)</f>
        <v>NA</v>
      </c>
      <c r="T2828" s="44">
        <f t="shared" si="310"/>
        <v>45.635129993427114</v>
      </c>
      <c r="U2828" s="87" t="s">
        <v>450</v>
      </c>
      <c r="V2828" s="91">
        <f t="shared" si="311"/>
        <v>91.270259986854228</v>
      </c>
    </row>
    <row r="2829" spans="1:22" ht="16">
      <c r="A2829" s="35">
        <v>2019</v>
      </c>
      <c r="B2829" s="36">
        <v>43544</v>
      </c>
      <c r="C2829" s="12" t="s">
        <v>372</v>
      </c>
      <c r="D2829" s="12" t="s">
        <v>440</v>
      </c>
      <c r="E2829" s="12">
        <v>9</v>
      </c>
      <c r="F2829" s="37">
        <v>0.36180555555555599</v>
      </c>
      <c r="G2829" s="12">
        <v>30</v>
      </c>
      <c r="H2829" s="12" t="s">
        <v>233</v>
      </c>
      <c r="I2829" s="12" t="str">
        <f>VLOOKUP(H2829,'[1]Species List'!A$2:I$202,2,0)</f>
        <v>Blackbar soldierfish</v>
      </c>
      <c r="J2829" s="38" t="str">
        <f>VLOOKUP(H2829,'Species List'!A$2:J$202,3,0)</f>
        <v xml:space="preserve">Myripristis jacobus </v>
      </c>
      <c r="K2829" s="12" t="str">
        <f>VLOOKUP(H2829,'[1]Species List'!A$2:I$202,4,0)</f>
        <v>Holocentridae</v>
      </c>
      <c r="L2829" s="38" t="str">
        <f>VLOOKUP(H2829,'Species List'!A$2:J$202,5,0)</f>
        <v>Carnivore</v>
      </c>
      <c r="M2829" s="60">
        <v>20</v>
      </c>
      <c r="N2829" s="60">
        <v>2</v>
      </c>
      <c r="O2829" s="60"/>
      <c r="P2829" s="44">
        <f>VLOOKUP(H2829,'Species List'!A$2:J$202,6,0)</f>
        <v>1.2019999999999999E-2</v>
      </c>
      <c r="Q2829" s="44">
        <f>VLOOKUP(H2829,'Species List'!A$2:J$202,7,0)</f>
        <v>3.06</v>
      </c>
      <c r="R2829" s="44" t="str">
        <f>VLOOKUP(H2829,'Species List'!A$2:J$202,8,0)</f>
        <v>NA</v>
      </c>
      <c r="S2829" s="44" t="str">
        <f>VLOOKUP(H2829,'Species List'!A$2:J$202,9,0)</f>
        <v>NA</v>
      </c>
      <c r="T2829" s="44">
        <f t="shared" si="310"/>
        <v>115.09494623941403</v>
      </c>
      <c r="U2829" s="87" t="s">
        <v>450</v>
      </c>
      <c r="V2829" s="91">
        <f t="shared" si="311"/>
        <v>230.18989247882806</v>
      </c>
    </row>
    <row r="2830" spans="1:22" ht="16">
      <c r="A2830" s="35">
        <v>2019</v>
      </c>
      <c r="B2830" s="36">
        <v>43544</v>
      </c>
      <c r="C2830" s="12" t="s">
        <v>372</v>
      </c>
      <c r="D2830" s="12" t="s">
        <v>440</v>
      </c>
      <c r="E2830" s="12">
        <v>9</v>
      </c>
      <c r="F2830" s="37">
        <v>0.36180555555555599</v>
      </c>
      <c r="G2830" s="12">
        <v>30</v>
      </c>
      <c r="H2830" s="12" t="s">
        <v>246</v>
      </c>
      <c r="I2830" s="12" t="str">
        <f>VLOOKUP(H2830,'[1]Species List'!A$2:I$202,2,0)</f>
        <v>Creole Fish</v>
      </c>
      <c r="J2830" s="38" t="str">
        <f>VLOOKUP(H2830,'Species List'!A$2:J$202,3,0)</f>
        <v>Paranthias furcifer</v>
      </c>
      <c r="K2830" s="12" t="str">
        <f>VLOOKUP(H2830,'[1]Species List'!A$2:I$202,4,0)</f>
        <v>Serranidae</v>
      </c>
      <c r="L2830" s="38" t="str">
        <f>VLOOKUP(H2830,'Species List'!A$2:J$202,5,0)</f>
        <v>Carnivore</v>
      </c>
      <c r="M2830" s="60">
        <v>20</v>
      </c>
      <c r="N2830" s="60">
        <v>1</v>
      </c>
      <c r="O2830" s="60"/>
      <c r="P2830" s="44">
        <f>VLOOKUP(H2830,'Species List'!A$2:J$202,6,0)</f>
        <v>1.35E-2</v>
      </c>
      <c r="Q2830" s="44">
        <f>VLOOKUP(H2830,'Species List'!A$2:J$202,7,0)</f>
        <v>3.0430000000000001</v>
      </c>
      <c r="R2830" s="44" t="str">
        <f>VLOOKUP(H2830,'Species List'!A$2:J$202,8,0)</f>
        <v>NA</v>
      </c>
      <c r="S2830" s="44" t="str">
        <f>VLOOKUP(H2830,'Species List'!A$2:J$202,9,0)</f>
        <v>NA</v>
      </c>
      <c r="T2830" s="44">
        <f t="shared" si="310"/>
        <v>122.8479872322426</v>
      </c>
      <c r="U2830" s="87" t="s">
        <v>450</v>
      </c>
      <c r="V2830" s="91">
        <f t="shared" si="311"/>
        <v>122.8479872322426</v>
      </c>
    </row>
    <row r="2831" spans="1:22" ht="16">
      <c r="A2831" s="35">
        <v>2019</v>
      </c>
      <c r="B2831" s="36">
        <v>43544</v>
      </c>
      <c r="C2831" s="12" t="s">
        <v>372</v>
      </c>
      <c r="D2831" s="12" t="s">
        <v>440</v>
      </c>
      <c r="E2831" s="12">
        <v>9</v>
      </c>
      <c r="F2831" s="37">
        <v>0.36180555555555599</v>
      </c>
      <c r="G2831" s="12">
        <v>30</v>
      </c>
      <c r="H2831" s="12" t="s">
        <v>292</v>
      </c>
      <c r="I2831" s="12" t="str">
        <f>VLOOKUP(H2831,'[1]Species List'!A$2:I$202,2,0)</f>
        <v>Smallmouth Grunt</v>
      </c>
      <c r="J2831" s="38" t="str">
        <f>VLOOKUP(H2831,'Species List'!A$2:J$202,3,0)</f>
        <v>Haemulon chrysargyreum</v>
      </c>
      <c r="K2831" s="12" t="str">
        <f>VLOOKUP(H2831,'[1]Species List'!A$2:I$202,4,0)</f>
        <v>Haemulidae</v>
      </c>
      <c r="L2831" s="38" t="str">
        <f>VLOOKUP(H2831,'Species List'!A$2:J$202,5,0)</f>
        <v>Carnivore</v>
      </c>
      <c r="M2831" s="60">
        <v>15</v>
      </c>
      <c r="N2831" s="60">
        <v>1</v>
      </c>
      <c r="O2831" s="60"/>
      <c r="P2831" s="44">
        <f>VLOOKUP(H2831,'Species List'!A$2:J$202,6,0)</f>
        <v>1.259E-2</v>
      </c>
      <c r="Q2831" s="44">
        <f>VLOOKUP(H2831,'Species List'!A$2:J$202,7,0)</f>
        <v>2.99</v>
      </c>
      <c r="R2831" s="44" t="str">
        <f>VLOOKUP(H2831,'Species List'!A$2:J$202,8,0)</f>
        <v>NA</v>
      </c>
      <c r="S2831" s="44" t="str">
        <f>VLOOKUP(H2831,'Species List'!A$2:J$202,9,0)</f>
        <v>NA</v>
      </c>
      <c r="T2831" s="44">
        <f t="shared" si="310"/>
        <v>41.356006478222746</v>
      </c>
      <c r="U2831" s="87" t="s">
        <v>450</v>
      </c>
      <c r="V2831" s="91">
        <f t="shared" si="311"/>
        <v>41.356006478222746</v>
      </c>
    </row>
    <row r="2832" spans="1:22" ht="16">
      <c r="A2832" s="35">
        <v>2019</v>
      </c>
      <c r="B2832" s="36">
        <v>43544</v>
      </c>
      <c r="C2832" s="12" t="s">
        <v>372</v>
      </c>
      <c r="D2832" s="12" t="s">
        <v>440</v>
      </c>
      <c r="E2832" s="12">
        <v>9</v>
      </c>
      <c r="F2832" s="37">
        <v>0.36180555555555599</v>
      </c>
      <c r="G2832" s="12">
        <v>30</v>
      </c>
      <c r="H2832" s="12" t="s">
        <v>253</v>
      </c>
      <c r="I2832" s="12" t="str">
        <f>VLOOKUP(H2832,'[1]Species List'!A$2:I$202,2,0)</f>
        <v>French Grunt</v>
      </c>
      <c r="J2832" s="38" t="str">
        <f>VLOOKUP(H2832,'Species List'!A$2:J$202,3,0)</f>
        <v>Haemulon flavolineatum</v>
      </c>
      <c r="K2832" s="12" t="str">
        <f>VLOOKUP(H2832,'[1]Species List'!A$2:I$202,4,0)</f>
        <v>Haemulidae</v>
      </c>
      <c r="L2832" s="38" t="str">
        <f>VLOOKUP(H2832,'Species List'!A$2:J$202,5,0)</f>
        <v>Carnivore</v>
      </c>
      <c r="M2832" s="60">
        <v>20</v>
      </c>
      <c r="N2832" s="60">
        <v>2</v>
      </c>
      <c r="O2832" s="60"/>
      <c r="P2832" s="44">
        <f>VLOOKUP(H2832,'Species List'!A$2:J$202,6,0)</f>
        <v>1.349E-2</v>
      </c>
      <c r="Q2832" s="44">
        <f>VLOOKUP(H2832,'Species List'!A$2:J$202,7,0)</f>
        <v>3</v>
      </c>
      <c r="R2832" s="44" t="str">
        <f>VLOOKUP(H2832,'Species List'!A$2:J$202,8,0)</f>
        <v>NA</v>
      </c>
      <c r="S2832" s="44" t="str">
        <f>VLOOKUP(H2832,'Species List'!A$2:J$202,9,0)</f>
        <v>NA</v>
      </c>
      <c r="T2832" s="44">
        <f t="shared" si="310"/>
        <v>107.92</v>
      </c>
      <c r="U2832" s="87" t="s">
        <v>450</v>
      </c>
      <c r="V2832" s="91">
        <f t="shared" si="311"/>
        <v>215.84</v>
      </c>
    </row>
    <row r="2833" spans="1:22" ht="16">
      <c r="A2833" s="35">
        <v>2019</v>
      </c>
      <c r="B2833" s="36">
        <v>43544</v>
      </c>
      <c r="C2833" s="12" t="s">
        <v>372</v>
      </c>
      <c r="D2833" s="12" t="s">
        <v>440</v>
      </c>
      <c r="E2833" s="12">
        <v>9</v>
      </c>
      <c r="F2833" s="37">
        <v>0.36180555555555599</v>
      </c>
      <c r="G2833" s="12">
        <v>30</v>
      </c>
      <c r="H2833" s="12" t="s">
        <v>373</v>
      </c>
      <c r="I2833" s="12" t="str">
        <f>VLOOKUP(H2833,'[1]Species List'!A$2:I$202,2,0)</f>
        <v>Goatfish</v>
      </c>
      <c r="J2833" s="38" t="str">
        <f>VLOOKUP(H2833,'Species List'!A$2:J$202,3,0)</f>
        <v>Mulloidichthys martinicus</v>
      </c>
      <c r="K2833" s="12" t="str">
        <f>VLOOKUP(H2833,'[1]Species List'!A$2:I$202,4,0)</f>
        <v>Mullidae</v>
      </c>
      <c r="L2833" s="38" t="str">
        <f>VLOOKUP(H2833,'Species List'!A$2:J$202,5,0)</f>
        <v>Carnivore</v>
      </c>
      <c r="M2833" s="60">
        <v>12</v>
      </c>
      <c r="N2833" s="60">
        <v>5</v>
      </c>
      <c r="O2833" s="60"/>
      <c r="P2833" s="44">
        <f>VLOOKUP(H2833,'Species List'!A$2:J$202,6,0)</f>
        <v>9.7699999999999992E-3</v>
      </c>
      <c r="Q2833" s="44">
        <f>VLOOKUP(H2833,'Species List'!A$2:J$202,7,0)</f>
        <v>3.12</v>
      </c>
      <c r="R2833" s="44" t="str">
        <f>VLOOKUP(H2833,'Species List'!A$2:J$202,8,0)</f>
        <v>NA</v>
      </c>
      <c r="S2833" s="44" t="str">
        <f>VLOOKUP(H2833,'Species List'!A$2:J$202,9,0)</f>
        <v>NA</v>
      </c>
      <c r="T2833" s="44">
        <f t="shared" si="310"/>
        <v>22.747834053184654</v>
      </c>
      <c r="U2833" s="87" t="s">
        <v>450</v>
      </c>
      <c r="V2833" s="91">
        <f t="shared" si="311"/>
        <v>113.73917026592326</v>
      </c>
    </row>
    <row r="2834" spans="1:22" ht="16">
      <c r="A2834" s="35">
        <v>2019</v>
      </c>
      <c r="B2834" s="36">
        <v>43544</v>
      </c>
      <c r="C2834" s="12" t="s">
        <v>372</v>
      </c>
      <c r="D2834" s="12" t="s">
        <v>440</v>
      </c>
      <c r="E2834" s="12">
        <v>9</v>
      </c>
      <c r="F2834" s="37">
        <v>0.36180555555555599</v>
      </c>
      <c r="G2834" s="12">
        <v>30</v>
      </c>
      <c r="H2834" s="12" t="s">
        <v>253</v>
      </c>
      <c r="I2834" s="12" t="str">
        <f>VLOOKUP(H2834,'[1]Species List'!A$2:I$202,2,0)</f>
        <v>French Grunt</v>
      </c>
      <c r="J2834" s="38" t="str">
        <f>VLOOKUP(H2834,'Species List'!A$2:J$202,3,0)</f>
        <v>Haemulon flavolineatum</v>
      </c>
      <c r="K2834" s="12" t="str">
        <f>VLOOKUP(H2834,'[1]Species List'!A$2:I$202,4,0)</f>
        <v>Haemulidae</v>
      </c>
      <c r="L2834" s="38" t="str">
        <f>VLOOKUP(H2834,'Species List'!A$2:J$202,5,0)</f>
        <v>Carnivore</v>
      </c>
      <c r="M2834" s="60">
        <v>15</v>
      </c>
      <c r="N2834" s="60">
        <v>3</v>
      </c>
      <c r="O2834" s="60"/>
      <c r="P2834" s="44">
        <f>VLOOKUP(H2834,'Species List'!A$2:J$202,6,0)</f>
        <v>1.349E-2</v>
      </c>
      <c r="Q2834" s="44">
        <f>VLOOKUP(H2834,'Species List'!A$2:J$202,7,0)</f>
        <v>3</v>
      </c>
      <c r="R2834" s="44" t="str">
        <f>VLOOKUP(H2834,'Species List'!A$2:J$202,8,0)</f>
        <v>NA</v>
      </c>
      <c r="S2834" s="44" t="str">
        <f>VLOOKUP(H2834,'Species List'!A$2:J$202,9,0)</f>
        <v>NA</v>
      </c>
      <c r="T2834" s="44">
        <f t="shared" si="310"/>
        <v>45.528750000000002</v>
      </c>
      <c r="U2834" s="87" t="s">
        <v>450</v>
      </c>
      <c r="V2834" s="91">
        <f t="shared" si="311"/>
        <v>136.58625000000001</v>
      </c>
    </row>
    <row r="2835" spans="1:22" ht="16">
      <c r="A2835" s="35">
        <v>2019</v>
      </c>
      <c r="B2835" s="36">
        <v>43544</v>
      </c>
      <c r="C2835" s="12" t="s">
        <v>372</v>
      </c>
      <c r="D2835" s="12" t="s">
        <v>440</v>
      </c>
      <c r="E2835" s="12">
        <v>9</v>
      </c>
      <c r="F2835" s="37">
        <v>0.36180555555555599</v>
      </c>
      <c r="G2835" s="12">
        <v>30</v>
      </c>
      <c r="H2835" s="12" t="s">
        <v>310</v>
      </c>
      <c r="I2835" s="12" t="str">
        <f>VLOOKUP(H2835,'[1]Species List'!A$2:I$202,2,0)</f>
        <v>Yellowhead Wrasse</v>
      </c>
      <c r="J2835" s="38" t="str">
        <f>VLOOKUP(H2835,'Species List'!A$2:J$202,3,0)</f>
        <v>Halichoeres garnoti</v>
      </c>
      <c r="K2835" s="12" t="str">
        <f>VLOOKUP(H2835,'[1]Species List'!A$2:I$202,4,0)</f>
        <v>Labridae</v>
      </c>
      <c r="L2835" s="38" t="str">
        <f>VLOOKUP(H2835,'Species List'!A$2:J$202,5,0)</f>
        <v>Carnivore</v>
      </c>
      <c r="M2835" s="60">
        <v>10</v>
      </c>
      <c r="N2835" s="60">
        <v>3</v>
      </c>
      <c r="O2835" s="60"/>
      <c r="P2835" s="44">
        <f>VLOOKUP(H2835,'Species List'!A$2:J$202,6,0)</f>
        <v>0.01</v>
      </c>
      <c r="Q2835" s="44">
        <f>VLOOKUP(H2835,'Species List'!A$2:J$202,7,0)</f>
        <v>3.13</v>
      </c>
      <c r="R2835" s="44" t="str">
        <f>VLOOKUP(H2835,'Species List'!A$2:J$202,8,0)</f>
        <v>NA</v>
      </c>
      <c r="S2835" s="44" t="str">
        <f>VLOOKUP(H2835,'Species List'!A$2:J$202,9,0)</f>
        <v>NA</v>
      </c>
      <c r="T2835" s="44">
        <f t="shared" si="310"/>
        <v>13.48962882591654</v>
      </c>
      <c r="U2835" s="87" t="s">
        <v>450</v>
      </c>
      <c r="V2835" s="91">
        <f t="shared" si="311"/>
        <v>40.468886477749621</v>
      </c>
    </row>
    <row r="2836" spans="1:22" ht="16">
      <c r="A2836" s="35">
        <v>2019</v>
      </c>
      <c r="B2836" s="36">
        <v>43544</v>
      </c>
      <c r="C2836" s="12" t="s">
        <v>372</v>
      </c>
      <c r="D2836" s="12" t="s">
        <v>440</v>
      </c>
      <c r="E2836" s="12">
        <v>9</v>
      </c>
      <c r="F2836" s="37">
        <v>0.36180555555555599</v>
      </c>
      <c r="G2836" s="12">
        <v>30</v>
      </c>
      <c r="H2836" s="12" t="s">
        <v>246</v>
      </c>
      <c r="I2836" s="12" t="str">
        <f>VLOOKUP(H2836,'[1]Species List'!A$2:I$202,2,0)</f>
        <v>Creole Fish</v>
      </c>
      <c r="J2836" s="38" t="str">
        <f>VLOOKUP(H2836,'Species List'!A$2:J$202,3,0)</f>
        <v>Paranthias furcifer</v>
      </c>
      <c r="K2836" s="12" t="str">
        <f>VLOOKUP(H2836,'[1]Species List'!A$2:I$202,4,0)</f>
        <v>Serranidae</v>
      </c>
      <c r="L2836" s="38" t="str">
        <f>VLOOKUP(H2836,'Species List'!A$2:J$202,5,0)</f>
        <v>Carnivore</v>
      </c>
      <c r="M2836" s="60">
        <v>15</v>
      </c>
      <c r="N2836" s="60">
        <v>5</v>
      </c>
      <c r="O2836" s="60"/>
      <c r="P2836" s="44">
        <f>VLOOKUP(H2836,'Species List'!A$2:J$202,6,0)</f>
        <v>1.35E-2</v>
      </c>
      <c r="Q2836" s="44">
        <f>VLOOKUP(H2836,'Species List'!A$2:J$202,7,0)</f>
        <v>3.0430000000000001</v>
      </c>
      <c r="R2836" s="44" t="str">
        <f>VLOOKUP(H2836,'Species List'!A$2:J$202,8,0)</f>
        <v>NA</v>
      </c>
      <c r="S2836" s="44" t="str">
        <f>VLOOKUP(H2836,'Species List'!A$2:J$202,9,0)</f>
        <v>NA</v>
      </c>
      <c r="T2836" s="44">
        <f t="shared" si="310"/>
        <v>51.189332893542563</v>
      </c>
      <c r="U2836" s="87" t="s">
        <v>450</v>
      </c>
      <c r="V2836" s="91">
        <f t="shared" si="311"/>
        <v>255.94666446771282</v>
      </c>
    </row>
    <row r="2837" spans="1:22" ht="16">
      <c r="A2837" s="35">
        <v>2019</v>
      </c>
      <c r="B2837" s="36">
        <v>43544</v>
      </c>
      <c r="C2837" s="12" t="s">
        <v>372</v>
      </c>
      <c r="D2837" s="12" t="s">
        <v>440</v>
      </c>
      <c r="E2837" s="12">
        <v>9</v>
      </c>
      <c r="F2837" s="37">
        <v>0.36180555555555599</v>
      </c>
      <c r="G2837" s="12">
        <v>30</v>
      </c>
      <c r="H2837" s="12" t="s">
        <v>225</v>
      </c>
      <c r="I2837" s="12" t="str">
        <f>VLOOKUP(H2837,'[1]Species List'!A$2:I$202,2,0)</f>
        <v>Bar Jack</v>
      </c>
      <c r="J2837" s="38" t="str">
        <f>VLOOKUP(H2837,'Species List'!A$2:J$202,3,0)</f>
        <v>Caranx ruber</v>
      </c>
      <c r="K2837" s="12" t="str">
        <f>VLOOKUP(H2837,'[1]Species List'!A$2:I$202,4,0)</f>
        <v>Carangidae</v>
      </c>
      <c r="L2837" s="38" t="str">
        <f>VLOOKUP(H2837,'Species List'!A$2:J$202,5,0)</f>
        <v>Carnivore</v>
      </c>
      <c r="M2837" s="60">
        <v>35</v>
      </c>
      <c r="N2837" s="60">
        <v>2</v>
      </c>
      <c r="O2837" s="60"/>
      <c r="P2837" s="44">
        <f>VLOOKUP(H2837,'Species List'!A$2:J$202,6,0)</f>
        <v>1.6979999999999999E-2</v>
      </c>
      <c r="Q2837" s="44">
        <f>VLOOKUP(H2837,'Species List'!A$2:J$202,7,0)</f>
        <v>2.95</v>
      </c>
      <c r="R2837" s="44" t="str">
        <f>VLOOKUP(H2837,'Species List'!A$2:J$202,8,0)</f>
        <v>NA</v>
      </c>
      <c r="S2837" s="44" t="str">
        <f>VLOOKUP(H2837,'Species List'!A$2:J$202,9,0)</f>
        <v>NA</v>
      </c>
      <c r="T2837" s="44">
        <f t="shared" si="310"/>
        <v>609.45047061319872</v>
      </c>
      <c r="U2837" s="87" t="s">
        <v>450</v>
      </c>
      <c r="V2837" s="91">
        <f t="shared" si="311"/>
        <v>1218.9009412263974</v>
      </c>
    </row>
    <row r="2838" spans="1:22" ht="16">
      <c r="A2838" s="35">
        <v>2019</v>
      </c>
      <c r="B2838" s="36">
        <v>43544</v>
      </c>
      <c r="C2838" s="12" t="s">
        <v>372</v>
      </c>
      <c r="D2838" s="12" t="s">
        <v>440</v>
      </c>
      <c r="E2838" s="12">
        <v>9</v>
      </c>
      <c r="F2838" s="37">
        <v>0.36180555555555599</v>
      </c>
      <c r="G2838" s="12">
        <v>30</v>
      </c>
      <c r="H2838" s="12" t="s">
        <v>256</v>
      </c>
      <c r="I2838" s="12" t="str">
        <f>VLOOKUP(H2838,'[1]Species List'!A$2:I$202,2,0)</f>
        <v>Graysby</v>
      </c>
      <c r="J2838" s="38" t="str">
        <f>VLOOKUP(H2838,'Species List'!A$2:J$202,3,0)</f>
        <v>Cephalopholis cruentata</v>
      </c>
      <c r="K2838" s="12" t="str">
        <f>VLOOKUP(H2838,'[1]Species List'!A$2:I$202,4,0)</f>
        <v>Serranidae</v>
      </c>
      <c r="L2838" s="38" t="str">
        <f>VLOOKUP(H2838,'Species List'!A$2:J$202,5,0)</f>
        <v>Carnivore</v>
      </c>
      <c r="M2838" s="60">
        <v>20</v>
      </c>
      <c r="N2838" s="60">
        <v>2</v>
      </c>
      <c r="O2838" s="60"/>
      <c r="P2838" s="44">
        <f>VLOOKUP(H2838,'Species List'!A$2:J$202,6,0)</f>
        <v>1.1220000000000001E-2</v>
      </c>
      <c r="Q2838" s="44">
        <f>VLOOKUP(H2838,'Species List'!A$2:J$202,7,0)</f>
        <v>3.07</v>
      </c>
      <c r="R2838" s="44" t="str">
        <f>VLOOKUP(H2838,'Species List'!A$2:J$202,8,0)</f>
        <v>NA</v>
      </c>
      <c r="S2838" s="44" t="str">
        <f>VLOOKUP(H2838,'Species List'!A$2:J$202,9,0)</f>
        <v>NA</v>
      </c>
      <c r="T2838" s="44">
        <f t="shared" si="310"/>
        <v>110.70186655152514</v>
      </c>
      <c r="U2838" s="87" t="s">
        <v>450</v>
      </c>
      <c r="V2838" s="91">
        <f t="shared" si="311"/>
        <v>221.40373310305029</v>
      </c>
    </row>
    <row r="2839" spans="1:22" ht="16">
      <c r="A2839" s="35">
        <v>2019</v>
      </c>
      <c r="B2839" s="36">
        <v>43544</v>
      </c>
      <c r="C2839" s="12" t="s">
        <v>372</v>
      </c>
      <c r="D2839" s="12" t="s">
        <v>440</v>
      </c>
      <c r="E2839" s="12">
        <v>9</v>
      </c>
      <c r="F2839" s="37">
        <v>0.36180555555555599</v>
      </c>
      <c r="G2839" s="12">
        <v>30</v>
      </c>
      <c r="H2839" s="12" t="s">
        <v>268</v>
      </c>
      <c r="I2839" s="12" t="str">
        <f>VLOOKUP(H2839,'[1]Species List'!A$2:I$202,2,0)</f>
        <v>Mahogany Snapper</v>
      </c>
      <c r="J2839" s="38" t="str">
        <f>VLOOKUP(H2839,'Species List'!A$2:J$202,3,0)</f>
        <v>Lutjanus mahogoni</v>
      </c>
      <c r="K2839" s="12" t="str">
        <f>VLOOKUP(H2839,'[1]Species List'!A$2:I$202,4,0)</f>
        <v>Lutjanidae</v>
      </c>
      <c r="L2839" s="38" t="str">
        <f>VLOOKUP(H2839,'Species List'!A$2:J$202,5,0)</f>
        <v>Carnivore</v>
      </c>
      <c r="M2839" s="60">
        <v>23</v>
      </c>
      <c r="N2839" s="60">
        <v>1</v>
      </c>
      <c r="O2839" s="60"/>
      <c r="P2839" s="44">
        <f>VLOOKUP(H2839,'Species List'!A$2:J$202,6,0)</f>
        <v>1.6979999999999999E-2</v>
      </c>
      <c r="Q2839" s="44">
        <f>VLOOKUP(H2839,'Species List'!A$2:J$202,7,0)</f>
        <v>2.96</v>
      </c>
      <c r="R2839" s="44" t="str">
        <f>VLOOKUP(H2839,'Species List'!A$2:J$202,8,0)</f>
        <v>NA</v>
      </c>
      <c r="S2839" s="44" t="str">
        <f>VLOOKUP(H2839,'Species List'!A$2:J$202,9,0)</f>
        <v>NA</v>
      </c>
      <c r="T2839" s="44">
        <f t="shared" si="310"/>
        <v>182.24351386755112</v>
      </c>
      <c r="U2839" s="87" t="s">
        <v>450</v>
      </c>
      <c r="V2839" s="91">
        <f t="shared" si="311"/>
        <v>182.24351386755112</v>
      </c>
    </row>
    <row r="2840" spans="1:22" ht="16">
      <c r="A2840" s="35">
        <v>2019</v>
      </c>
      <c r="B2840" s="36">
        <v>43544</v>
      </c>
      <c r="C2840" s="12" t="s">
        <v>372</v>
      </c>
      <c r="D2840" s="12" t="s">
        <v>440</v>
      </c>
      <c r="E2840" s="12">
        <v>9</v>
      </c>
      <c r="F2840" s="37">
        <v>0.36180555555555599</v>
      </c>
      <c r="G2840" s="12">
        <v>30</v>
      </c>
      <c r="H2840" s="12" t="s">
        <v>310</v>
      </c>
      <c r="I2840" s="12" t="str">
        <f>VLOOKUP(H2840,'[1]Species List'!A$2:I$202,2,0)</f>
        <v>Yellowhead Wrasse</v>
      </c>
      <c r="J2840" s="38" t="str">
        <f>VLOOKUP(H2840,'Species List'!A$2:J$202,3,0)</f>
        <v>Halichoeres garnoti</v>
      </c>
      <c r="K2840" s="12" t="str">
        <f>VLOOKUP(H2840,'[1]Species List'!A$2:I$202,4,0)</f>
        <v>Labridae</v>
      </c>
      <c r="L2840" s="38" t="str">
        <f>VLOOKUP(H2840,'Species List'!A$2:J$202,5,0)</f>
        <v>Carnivore</v>
      </c>
      <c r="M2840" s="60">
        <v>4</v>
      </c>
      <c r="N2840" s="60">
        <v>1</v>
      </c>
      <c r="O2840" s="60"/>
      <c r="P2840" s="44">
        <f>VLOOKUP(H2840,'Species List'!A$2:J$202,6,0)</f>
        <v>0.01</v>
      </c>
      <c r="Q2840" s="44">
        <f>VLOOKUP(H2840,'Species List'!A$2:J$202,7,0)</f>
        <v>3.13</v>
      </c>
      <c r="R2840" s="44" t="str">
        <f>VLOOKUP(H2840,'Species List'!A$2:J$202,8,0)</f>
        <v>NA</v>
      </c>
      <c r="S2840" s="44" t="str">
        <f>VLOOKUP(H2840,'Species List'!A$2:J$202,9,0)</f>
        <v>NA</v>
      </c>
      <c r="T2840" s="44">
        <f t="shared" si="310"/>
        <v>0.76638637095611406</v>
      </c>
      <c r="U2840" s="87" t="s">
        <v>450</v>
      </c>
      <c r="V2840" s="91">
        <f t="shared" si="311"/>
        <v>0.76638637095611406</v>
      </c>
    </row>
    <row r="2841" spans="1:22" ht="16">
      <c r="A2841" s="35">
        <v>2019</v>
      </c>
      <c r="B2841" s="36">
        <v>43544</v>
      </c>
      <c r="C2841" s="12" t="s">
        <v>372</v>
      </c>
      <c r="D2841" s="12" t="s">
        <v>440</v>
      </c>
      <c r="E2841" s="12">
        <v>9</v>
      </c>
      <c r="F2841" s="37">
        <v>0.36180555555555599</v>
      </c>
      <c r="G2841" s="12">
        <v>30</v>
      </c>
      <c r="H2841" s="12" t="s">
        <v>253</v>
      </c>
      <c r="I2841" s="12" t="str">
        <f>VLOOKUP(H2841,'[1]Species List'!A$2:I$202,2,0)</f>
        <v>French Grunt</v>
      </c>
      <c r="J2841" s="38" t="str">
        <f>VLOOKUP(H2841,'Species List'!A$2:J$202,3,0)</f>
        <v>Haemulon flavolineatum</v>
      </c>
      <c r="K2841" s="12" t="str">
        <f>VLOOKUP(H2841,'[1]Species List'!A$2:I$202,4,0)</f>
        <v>Haemulidae</v>
      </c>
      <c r="L2841" s="38" t="str">
        <f>VLOOKUP(H2841,'Species List'!A$2:J$202,5,0)</f>
        <v>Carnivore</v>
      </c>
      <c r="M2841" s="60">
        <v>17</v>
      </c>
      <c r="N2841" s="60">
        <v>1</v>
      </c>
      <c r="O2841" s="60"/>
      <c r="P2841" s="44">
        <f>VLOOKUP(H2841,'Species List'!A$2:J$202,6,0)</f>
        <v>1.349E-2</v>
      </c>
      <c r="Q2841" s="44">
        <f>VLOOKUP(H2841,'Species List'!A$2:J$202,7,0)</f>
        <v>3</v>
      </c>
      <c r="R2841" s="44" t="str">
        <f>VLOOKUP(H2841,'Species List'!A$2:J$202,8,0)</f>
        <v>NA</v>
      </c>
      <c r="S2841" s="44" t="str">
        <f>VLOOKUP(H2841,'Species List'!A$2:J$202,9,0)</f>
        <v>NA</v>
      </c>
      <c r="T2841" s="44">
        <f t="shared" si="310"/>
        <v>66.27637</v>
      </c>
      <c r="U2841" s="87" t="s">
        <v>450</v>
      </c>
      <c r="V2841" s="91">
        <f t="shared" si="311"/>
        <v>66.27637</v>
      </c>
    </row>
    <row r="2842" spans="1:22" ht="16">
      <c r="A2842" s="35">
        <v>2019</v>
      </c>
      <c r="B2842" s="36">
        <v>43544</v>
      </c>
      <c r="C2842" s="12" t="s">
        <v>372</v>
      </c>
      <c r="D2842" s="12" t="s">
        <v>440</v>
      </c>
      <c r="E2842" s="12">
        <v>9</v>
      </c>
      <c r="F2842" s="37">
        <v>0.36180555555555599</v>
      </c>
      <c r="G2842" s="12">
        <v>30</v>
      </c>
      <c r="H2842" s="12" t="s">
        <v>256</v>
      </c>
      <c r="I2842" s="12" t="str">
        <f>VLOOKUP(H2842,'[1]Species List'!A$2:I$202,2,0)</f>
        <v>Graysby</v>
      </c>
      <c r="J2842" s="38" t="str">
        <f>VLOOKUP(H2842,'Species List'!A$2:J$202,3,0)</f>
        <v>Cephalopholis cruentata</v>
      </c>
      <c r="K2842" s="12" t="str">
        <f>VLOOKUP(H2842,'[1]Species List'!A$2:I$202,4,0)</f>
        <v>Serranidae</v>
      </c>
      <c r="L2842" s="38" t="str">
        <f>VLOOKUP(H2842,'Species List'!A$2:J$202,5,0)</f>
        <v>Carnivore</v>
      </c>
      <c r="M2842" s="60">
        <v>7</v>
      </c>
      <c r="N2842" s="60">
        <v>1</v>
      </c>
      <c r="O2842" s="60"/>
      <c r="P2842" s="44">
        <f>VLOOKUP(H2842,'Species List'!A$2:J$202,6,0)</f>
        <v>1.1220000000000001E-2</v>
      </c>
      <c r="Q2842" s="44">
        <f>VLOOKUP(H2842,'Species List'!A$2:J$202,7,0)</f>
        <v>3.07</v>
      </c>
      <c r="R2842" s="44" t="str">
        <f>VLOOKUP(H2842,'Species List'!A$2:J$202,8,0)</f>
        <v>NA</v>
      </c>
      <c r="S2842" s="44" t="str">
        <f>VLOOKUP(H2842,'Species List'!A$2:J$202,9,0)</f>
        <v>NA</v>
      </c>
      <c r="T2842" s="44">
        <f t="shared" si="310"/>
        <v>4.4100533139300628</v>
      </c>
      <c r="U2842" s="87" t="s">
        <v>450</v>
      </c>
      <c r="V2842" s="91">
        <f t="shared" si="311"/>
        <v>4.4100533139300628</v>
      </c>
    </row>
    <row r="2843" spans="1:22" ht="16">
      <c r="A2843" s="35">
        <v>2019</v>
      </c>
      <c r="B2843" s="36">
        <v>43544</v>
      </c>
      <c r="C2843" s="12" t="s">
        <v>372</v>
      </c>
      <c r="D2843" s="12" t="s">
        <v>440</v>
      </c>
      <c r="E2843" s="12">
        <v>9</v>
      </c>
      <c r="F2843" s="37">
        <v>0.36180555555555599</v>
      </c>
      <c r="G2843" s="12">
        <v>30</v>
      </c>
      <c r="H2843" s="12" t="s">
        <v>310</v>
      </c>
      <c r="I2843" s="12" t="str">
        <f>VLOOKUP(H2843,'[1]Species List'!A$2:I$202,2,0)</f>
        <v>Yellowhead Wrasse</v>
      </c>
      <c r="J2843" s="38" t="str">
        <f>VLOOKUP(H2843,'Species List'!A$2:J$202,3,0)</f>
        <v>Halichoeres garnoti</v>
      </c>
      <c r="K2843" s="12" t="str">
        <f>VLOOKUP(H2843,'[1]Species List'!A$2:I$202,4,0)</f>
        <v>Labridae</v>
      </c>
      <c r="L2843" s="38" t="str">
        <f>VLOOKUP(H2843,'Species List'!A$2:J$202,5,0)</f>
        <v>Carnivore</v>
      </c>
      <c r="M2843" s="60">
        <v>4</v>
      </c>
      <c r="N2843" s="60">
        <v>2</v>
      </c>
      <c r="O2843" s="60"/>
      <c r="P2843" s="44">
        <f>VLOOKUP(H2843,'Species List'!A$2:J$202,6,0)</f>
        <v>0.01</v>
      </c>
      <c r="Q2843" s="44">
        <f>VLOOKUP(H2843,'Species List'!A$2:J$202,7,0)</f>
        <v>3.13</v>
      </c>
      <c r="R2843" s="44" t="str">
        <f>VLOOKUP(H2843,'Species List'!A$2:J$202,8,0)</f>
        <v>NA</v>
      </c>
      <c r="S2843" s="44" t="str">
        <f>VLOOKUP(H2843,'Species List'!A$2:J$202,9,0)</f>
        <v>NA</v>
      </c>
      <c r="T2843" s="44">
        <f t="shared" si="310"/>
        <v>0.76638637095611406</v>
      </c>
      <c r="U2843" s="87" t="s">
        <v>450</v>
      </c>
      <c r="V2843" s="91">
        <f t="shared" si="311"/>
        <v>1.5327727419122281</v>
      </c>
    </row>
    <row r="2844" spans="1:22" ht="16">
      <c r="A2844" s="35">
        <v>2019</v>
      </c>
      <c r="B2844" s="51">
        <v>43538</v>
      </c>
      <c r="C2844" s="38" t="s">
        <v>372</v>
      </c>
      <c r="D2844" s="38" t="s">
        <v>367</v>
      </c>
      <c r="E2844" s="38">
        <v>9</v>
      </c>
      <c r="F2844" s="52">
        <v>0.52569444444444446</v>
      </c>
      <c r="G2844" s="38">
        <v>34</v>
      </c>
      <c r="H2844" s="38" t="s">
        <v>303</v>
      </c>
      <c r="I2844" s="38" t="str">
        <f>VLOOKUP(H2844,'Species List'!A$2:J$202,2,0)</f>
        <v>Striped Parrotfish</v>
      </c>
      <c r="J2844" s="38" t="str">
        <f>VLOOKUP(H2844,'Species List'!A$2:J$202,3,0)</f>
        <v>Scarus iserti</v>
      </c>
      <c r="K2844" s="38" t="str">
        <f>VLOOKUP(H2844,'Species List'!A$2:J$202,4,0)</f>
        <v>Scaridae</v>
      </c>
      <c r="L2844" s="38" t="str">
        <f>VLOOKUP(H2844,'Species List'!A$2:J$202,5,0)</f>
        <v>Herbivore</v>
      </c>
      <c r="M2844" s="61">
        <v>22</v>
      </c>
      <c r="N2844" s="61">
        <v>2</v>
      </c>
      <c r="O2844" s="61" t="s">
        <v>369</v>
      </c>
      <c r="P2844" s="44">
        <f>VLOOKUP(H2844,'Species List'!A$2:J$202,6,0)</f>
        <v>1.0959999999999999E-2</v>
      </c>
      <c r="Q2844" s="44">
        <f>VLOOKUP(H2844,'Species List'!A$2:J$202,7,0)</f>
        <v>3.01</v>
      </c>
      <c r="R2844" s="44">
        <f>VLOOKUP(H2844,'Species List'!A$2:J$202,8,0)</f>
        <v>-4.8887</v>
      </c>
      <c r="S2844" s="44">
        <f>VLOOKUP(H2844,'Species List'!A$2:J$202,9,0)</f>
        <v>3.0548000000000002</v>
      </c>
      <c r="T2844" s="44">
        <f t="shared" si="310"/>
        <v>120.36572149485421</v>
      </c>
      <c r="U2844" s="88">
        <f t="shared" ref="U2844:U2851" si="312">10^(R2844+(S2844*LOG(M2844*10)))</f>
        <v>184.89825197921766</v>
      </c>
      <c r="V2844" s="91">
        <f t="shared" ref="V2844:V2851" si="313">N2844*U2844</f>
        <v>369.79650395843532</v>
      </c>
    </row>
    <row r="2845" spans="1:22" ht="16">
      <c r="A2845" s="35">
        <v>2019</v>
      </c>
      <c r="B2845" s="51">
        <v>43538</v>
      </c>
      <c r="C2845" s="38" t="s">
        <v>372</v>
      </c>
      <c r="D2845" s="38" t="s">
        <v>367</v>
      </c>
      <c r="E2845" s="38">
        <v>9</v>
      </c>
      <c r="F2845" s="52">
        <v>0.52569444444444446</v>
      </c>
      <c r="G2845" s="38">
        <v>34</v>
      </c>
      <c r="H2845" s="12" t="s">
        <v>277</v>
      </c>
      <c r="I2845" s="38" t="str">
        <f>VLOOKUP(H2845,'Species List'!A$2:J$202,2,0)</f>
        <v>Queen Parrotfish</v>
      </c>
      <c r="J2845" s="38" t="str">
        <f>VLOOKUP(H2845,'Species List'!A$2:J$202,3,0)</f>
        <v>Scarus vetula</v>
      </c>
      <c r="K2845" s="38" t="str">
        <f>VLOOKUP(H2845,'Species List'!A$2:J$202,4,0)</f>
        <v>Scaridae</v>
      </c>
      <c r="L2845" s="38" t="str">
        <f>VLOOKUP(H2845,'Species List'!A$2:J$202,5,0)</f>
        <v>Herbivore</v>
      </c>
      <c r="M2845" s="59">
        <v>23</v>
      </c>
      <c r="N2845" s="59">
        <v>2</v>
      </c>
      <c r="O2845" s="59" t="s">
        <v>368</v>
      </c>
      <c r="P2845" s="44">
        <f>VLOOKUP(H2845,'Species List'!A$2:J$202,6,0)</f>
        <v>1.38E-2</v>
      </c>
      <c r="Q2845" s="44">
        <f>VLOOKUP(H2845,'Species List'!A$2:J$202,7,0)</f>
        <v>3.03</v>
      </c>
      <c r="R2845" s="44">
        <f>VLOOKUP(H2845,'Species List'!A$2:J$202,8,0)</f>
        <v>-5.0162000000000004</v>
      </c>
      <c r="S2845" s="44">
        <f>VLOOKUP(H2845,'Species List'!A$2:J$202,9,0)</f>
        <v>3.1109</v>
      </c>
      <c r="T2845" s="44">
        <f t="shared" si="310"/>
        <v>184.46519255545186</v>
      </c>
      <c r="U2845" s="88">
        <f t="shared" si="312"/>
        <v>214.23929230422809</v>
      </c>
      <c r="V2845" s="91">
        <f t="shared" si="313"/>
        <v>428.47858460845617</v>
      </c>
    </row>
    <row r="2846" spans="1:22" ht="16">
      <c r="A2846" s="35">
        <v>2019</v>
      </c>
      <c r="B2846" s="36">
        <v>43544</v>
      </c>
      <c r="C2846" s="12" t="s">
        <v>372</v>
      </c>
      <c r="D2846" s="12" t="s">
        <v>440</v>
      </c>
      <c r="E2846" s="12">
        <v>9</v>
      </c>
      <c r="F2846" s="37">
        <v>0.36180555555555599</v>
      </c>
      <c r="G2846" s="12">
        <v>30</v>
      </c>
      <c r="H2846" s="12" t="s">
        <v>274</v>
      </c>
      <c r="I2846" s="12" t="str">
        <f>VLOOKUP(H2846,'[1]Species List'!A$2:I$202,2,0)</f>
        <v>Princess Parrotfish</v>
      </c>
      <c r="J2846" s="38" t="str">
        <f>VLOOKUP(H2846,'Species List'!A$2:J$202,3,0)</f>
        <v>Scarus taeniopterus</v>
      </c>
      <c r="K2846" s="12" t="str">
        <f>VLOOKUP(H2846,'[1]Species List'!A$2:I$202,4,0)</f>
        <v>Scaridae</v>
      </c>
      <c r="L2846" s="38" t="str">
        <f>VLOOKUP(H2846,'Species List'!A$2:J$202,5,0)</f>
        <v>Herbivore</v>
      </c>
      <c r="M2846" s="60">
        <v>35</v>
      </c>
      <c r="N2846" s="60">
        <v>1</v>
      </c>
      <c r="O2846" s="60" t="s">
        <v>369</v>
      </c>
      <c r="P2846" s="44">
        <f>VLOOKUP(H2846,'Species List'!A$2:J$202,6,0)</f>
        <v>3.3500000000000002E-2</v>
      </c>
      <c r="Q2846" s="44">
        <f>VLOOKUP(H2846,'Species List'!A$2:J$202,7,0)</f>
        <v>2.7086000000000001</v>
      </c>
      <c r="R2846" s="44">
        <f>VLOOKUP(H2846,'Species List'!A$2:J$202,8,0)</f>
        <v>-3.2256999999999998</v>
      </c>
      <c r="S2846" s="44">
        <f>VLOOKUP(H2846,'Species List'!A$2:J$202,9,0)</f>
        <v>2.3852000000000002</v>
      </c>
      <c r="T2846" s="44">
        <f t="shared" si="310"/>
        <v>509.69164193306045</v>
      </c>
      <c r="U2846" s="88">
        <f t="shared" si="312"/>
        <v>695.68253305220139</v>
      </c>
      <c r="V2846" s="91">
        <f t="shared" si="313"/>
        <v>695.68253305220139</v>
      </c>
    </row>
    <row r="2847" spans="1:22" ht="16">
      <c r="A2847" s="35">
        <v>2019</v>
      </c>
      <c r="B2847" s="36">
        <v>43544</v>
      </c>
      <c r="C2847" s="12" t="s">
        <v>372</v>
      </c>
      <c r="D2847" s="12" t="s">
        <v>440</v>
      </c>
      <c r="E2847" s="12">
        <v>9</v>
      </c>
      <c r="F2847" s="37">
        <v>0.36180555555555599</v>
      </c>
      <c r="G2847" s="12">
        <v>30</v>
      </c>
      <c r="H2847" s="12" t="s">
        <v>274</v>
      </c>
      <c r="I2847" s="12" t="str">
        <f>VLOOKUP(H2847,'[1]Species List'!A$2:I$202,2,0)</f>
        <v>Princess Parrotfish</v>
      </c>
      <c r="J2847" s="38" t="str">
        <f>VLOOKUP(H2847,'Species List'!A$2:J$202,3,0)</f>
        <v>Scarus taeniopterus</v>
      </c>
      <c r="K2847" s="12" t="str">
        <f>VLOOKUP(H2847,'[1]Species List'!A$2:I$202,4,0)</f>
        <v>Scaridae</v>
      </c>
      <c r="L2847" s="38" t="str">
        <f>VLOOKUP(H2847,'Species List'!A$2:J$202,5,0)</f>
        <v>Herbivore</v>
      </c>
      <c r="M2847" s="60">
        <v>17</v>
      </c>
      <c r="N2847" s="60">
        <v>3</v>
      </c>
      <c r="O2847" s="60" t="s">
        <v>368</v>
      </c>
      <c r="P2847" s="44">
        <f>VLOOKUP(H2847,'Species List'!A$2:J$202,6,0)</f>
        <v>3.3500000000000002E-2</v>
      </c>
      <c r="Q2847" s="44">
        <f>VLOOKUP(H2847,'Species List'!A$2:J$202,7,0)</f>
        <v>2.7086000000000001</v>
      </c>
      <c r="R2847" s="44">
        <f>VLOOKUP(H2847,'Species List'!A$2:J$202,8,0)</f>
        <v>-3.2256999999999998</v>
      </c>
      <c r="S2847" s="44">
        <f>VLOOKUP(H2847,'Species List'!A$2:J$202,9,0)</f>
        <v>2.3852000000000002</v>
      </c>
      <c r="T2847" s="44">
        <f t="shared" si="310"/>
        <v>72.083979665360687</v>
      </c>
      <c r="U2847" s="88">
        <f t="shared" si="312"/>
        <v>124.27013418228138</v>
      </c>
      <c r="V2847" s="91">
        <f t="shared" si="313"/>
        <v>372.81040254684416</v>
      </c>
    </row>
    <row r="2848" spans="1:22" ht="16">
      <c r="A2848" s="35">
        <v>2019</v>
      </c>
      <c r="B2848" s="36">
        <v>43544</v>
      </c>
      <c r="C2848" s="12" t="s">
        <v>372</v>
      </c>
      <c r="D2848" s="12" t="s">
        <v>440</v>
      </c>
      <c r="E2848" s="12">
        <v>9</v>
      </c>
      <c r="F2848" s="37">
        <v>0.36180555555555599</v>
      </c>
      <c r="G2848" s="12">
        <v>30</v>
      </c>
      <c r="H2848" s="12" t="s">
        <v>237</v>
      </c>
      <c r="I2848" s="12" t="str">
        <f>VLOOKUP(H2848,'[1]Species List'!A$2:I$202,2,0)</f>
        <v>Blue Tang</v>
      </c>
      <c r="J2848" s="38" t="str">
        <f>VLOOKUP(H2848,'Species List'!A$2:J$202,3,0)</f>
        <v>Acanthurus coeruleus</v>
      </c>
      <c r="K2848" s="12" t="str">
        <f>VLOOKUP(H2848,'[1]Species List'!A$2:I$202,4,0)</f>
        <v>Acanthuridae</v>
      </c>
      <c r="L2848" s="38" t="str">
        <f>VLOOKUP(H2848,'Species List'!A$2:J$202,5,0)</f>
        <v>Herbivore</v>
      </c>
      <c r="M2848" s="60">
        <v>20</v>
      </c>
      <c r="N2848" s="60">
        <v>1</v>
      </c>
      <c r="O2848" s="60"/>
      <c r="P2848" s="44">
        <f>VLOOKUP(H2848,'Species List'!A$2:J$202,6,0)</f>
        <v>2.512E-2</v>
      </c>
      <c r="Q2848" s="44">
        <f>VLOOKUP(H2848,'Species List'!A$2:J$202,7,0)</f>
        <v>2.96</v>
      </c>
      <c r="R2848" s="44">
        <f>VLOOKUP(H2848,'Species List'!A$2:J$202,8,0)</f>
        <v>-2.8241999999999998</v>
      </c>
      <c r="S2848" s="44">
        <f>VLOOKUP(H2848,'Species List'!A$2:J$202,9,0)</f>
        <v>2.2637999999999998</v>
      </c>
      <c r="T2848" s="44">
        <f t="shared" si="310"/>
        <v>178.26595997942468</v>
      </c>
      <c r="U2848" s="88">
        <f t="shared" si="312"/>
        <v>242.58933511332035</v>
      </c>
      <c r="V2848" s="91">
        <f t="shared" si="313"/>
        <v>242.58933511332035</v>
      </c>
    </row>
    <row r="2849" spans="1:22" ht="16">
      <c r="A2849" s="35">
        <v>2019</v>
      </c>
      <c r="B2849" s="36">
        <v>43544</v>
      </c>
      <c r="C2849" s="12" t="s">
        <v>372</v>
      </c>
      <c r="D2849" s="12" t="s">
        <v>440</v>
      </c>
      <c r="E2849" s="12">
        <v>9</v>
      </c>
      <c r="F2849" s="37">
        <v>0.36180555555555599</v>
      </c>
      <c r="G2849" s="12">
        <v>30</v>
      </c>
      <c r="H2849" s="12" t="s">
        <v>302</v>
      </c>
      <c r="I2849" s="12" t="str">
        <f>VLOOKUP(H2849,'[1]Species List'!A$2:I$202,2,0)</f>
        <v>Stoplight Parrotfish</v>
      </c>
      <c r="J2849" s="38" t="str">
        <f>VLOOKUP(H2849,'Species List'!A$2:J$202,3,0)</f>
        <v>Sparisoma viride</v>
      </c>
      <c r="K2849" s="12" t="str">
        <f>VLOOKUP(H2849,'[1]Species List'!A$2:I$202,4,0)</f>
        <v>Scaridae</v>
      </c>
      <c r="L2849" s="38" t="str">
        <f>VLOOKUP(H2849,'Species List'!A$2:J$202,5,0)</f>
        <v>Herbivore</v>
      </c>
      <c r="M2849" s="60">
        <v>24</v>
      </c>
      <c r="N2849" s="60">
        <v>1</v>
      </c>
      <c r="O2849" s="60" t="s">
        <v>368</v>
      </c>
      <c r="P2849" s="44">
        <f>VLOOKUP(H2849,'Species List'!A$2:J$202,6,0)</f>
        <v>1.38E-2</v>
      </c>
      <c r="Q2849" s="44">
        <f>VLOOKUP(H2849,'Species List'!A$2:J$202,7,0)</f>
        <v>3.04</v>
      </c>
      <c r="R2849" s="44">
        <f>VLOOKUP(H2849,'Species List'!A$2:J$202,8,0)</f>
        <v>-4.4317000000000002</v>
      </c>
      <c r="S2849" s="44">
        <f>VLOOKUP(H2849,'Species List'!A$2:J$202,9,0)</f>
        <v>2.9051</v>
      </c>
      <c r="T2849" s="44">
        <f t="shared" si="310"/>
        <v>216.63132757933843</v>
      </c>
      <c r="U2849" s="88">
        <f t="shared" si="312"/>
        <v>304.12468932899543</v>
      </c>
      <c r="V2849" s="91">
        <f t="shared" si="313"/>
        <v>304.12468932899543</v>
      </c>
    </row>
    <row r="2850" spans="1:22" ht="16">
      <c r="A2850" s="35">
        <v>2019</v>
      </c>
      <c r="B2850" s="36">
        <v>43544</v>
      </c>
      <c r="C2850" s="12" t="s">
        <v>372</v>
      </c>
      <c r="D2850" s="12" t="s">
        <v>440</v>
      </c>
      <c r="E2850" s="12">
        <v>9</v>
      </c>
      <c r="F2850" s="37">
        <v>0.36180555555555599</v>
      </c>
      <c r="G2850" s="12">
        <v>30</v>
      </c>
      <c r="H2850" s="12" t="s">
        <v>274</v>
      </c>
      <c r="I2850" s="12" t="str">
        <f>VLOOKUP(H2850,'[1]Species List'!A$2:I$202,2,0)</f>
        <v>Princess Parrotfish</v>
      </c>
      <c r="J2850" s="38" t="str">
        <f>VLOOKUP(H2850,'Species List'!A$2:J$202,3,0)</f>
        <v>Scarus taeniopterus</v>
      </c>
      <c r="K2850" s="12" t="str">
        <f>VLOOKUP(H2850,'[1]Species List'!A$2:I$202,4,0)</f>
        <v>Scaridae</v>
      </c>
      <c r="L2850" s="38" t="str">
        <f>VLOOKUP(H2850,'Species List'!A$2:J$202,5,0)</f>
        <v>Herbivore</v>
      </c>
      <c r="M2850" s="60">
        <v>24</v>
      </c>
      <c r="N2850" s="60">
        <v>3</v>
      </c>
      <c r="O2850" s="60" t="s">
        <v>368</v>
      </c>
      <c r="P2850" s="44">
        <f>VLOOKUP(H2850,'Species List'!A$2:J$202,6,0)</f>
        <v>3.3500000000000002E-2</v>
      </c>
      <c r="Q2850" s="44">
        <f>VLOOKUP(H2850,'Species List'!A$2:J$202,7,0)</f>
        <v>2.7086000000000001</v>
      </c>
      <c r="R2850" s="44">
        <f>VLOOKUP(H2850,'Species List'!A$2:J$202,8,0)</f>
        <v>-3.2256999999999998</v>
      </c>
      <c r="S2850" s="44">
        <f>VLOOKUP(H2850,'Species List'!A$2:J$202,9,0)</f>
        <v>2.3852000000000002</v>
      </c>
      <c r="T2850" s="44">
        <f t="shared" si="310"/>
        <v>183.4361709463644</v>
      </c>
      <c r="U2850" s="88">
        <f t="shared" si="312"/>
        <v>282.86541679033706</v>
      </c>
      <c r="V2850" s="91">
        <f t="shared" si="313"/>
        <v>848.59625037101114</v>
      </c>
    </row>
    <row r="2851" spans="1:22" ht="16">
      <c r="A2851" s="35">
        <v>2019</v>
      </c>
      <c r="B2851" s="36">
        <v>43544</v>
      </c>
      <c r="C2851" s="12" t="s">
        <v>372</v>
      </c>
      <c r="D2851" s="12" t="s">
        <v>440</v>
      </c>
      <c r="E2851" s="12">
        <v>9</v>
      </c>
      <c r="F2851" s="37">
        <v>0.36180555555555599</v>
      </c>
      <c r="G2851" s="12">
        <v>30</v>
      </c>
      <c r="H2851" s="12" t="s">
        <v>280</v>
      </c>
      <c r="I2851" s="12" t="str">
        <f>VLOOKUP(H2851,'[1]Species List'!A$2:I$202,2,0)</f>
        <v>Redband Parrotfish</v>
      </c>
      <c r="J2851" s="38" t="str">
        <f>VLOOKUP(H2851,'Species List'!A$2:J$202,3,0)</f>
        <v>Sparisoma aurofrenatum</v>
      </c>
      <c r="K2851" s="12" t="str">
        <f>VLOOKUP(H2851,'[1]Species List'!A$2:I$202,4,0)</f>
        <v>Scaridae</v>
      </c>
      <c r="L2851" s="38" t="str">
        <f>VLOOKUP(H2851,'Species List'!A$2:J$202,5,0)</f>
        <v>Herbivore</v>
      </c>
      <c r="M2851" s="60">
        <v>10</v>
      </c>
      <c r="N2851" s="60">
        <v>1</v>
      </c>
      <c r="O2851" s="60" t="s">
        <v>375</v>
      </c>
      <c r="P2851" s="44">
        <f>VLOOKUP(H2851,'Species List'!A$2:J$202,6,0)</f>
        <v>1.072E-2</v>
      </c>
      <c r="Q2851" s="44">
        <f>VLOOKUP(H2851,'Species List'!A$2:J$202,7,0)</f>
        <v>3.12</v>
      </c>
      <c r="R2851" s="44">
        <f>VLOOKUP(H2851,'Species List'!A$2:J$202,8,0)</f>
        <v>-4.0781000000000001</v>
      </c>
      <c r="S2851" s="44">
        <f>VLOOKUP(H2851,'Species List'!A$2:J$202,9,0)</f>
        <v>2.7437999999999998</v>
      </c>
      <c r="T2851" s="44">
        <f t="shared" si="310"/>
        <v>14.131712237324704</v>
      </c>
      <c r="U2851" s="88">
        <f t="shared" si="312"/>
        <v>25.674382081061271</v>
      </c>
      <c r="V2851" s="91">
        <f t="shared" si="313"/>
        <v>25.674382081061271</v>
      </c>
    </row>
    <row r="2852" spans="1:22" ht="16">
      <c r="A2852" s="35">
        <v>2019</v>
      </c>
      <c r="B2852" s="36">
        <v>43544</v>
      </c>
      <c r="C2852" s="12" t="s">
        <v>372</v>
      </c>
      <c r="D2852" s="12" t="s">
        <v>440</v>
      </c>
      <c r="E2852" s="12">
        <v>9</v>
      </c>
      <c r="F2852" s="37">
        <v>0.36180555555555599</v>
      </c>
      <c r="G2852" s="12">
        <v>30</v>
      </c>
      <c r="H2852" s="12" t="s">
        <v>276</v>
      </c>
      <c r="I2852" s="12" t="str">
        <f>VLOOKUP(H2852,'[1]Species List'!A$2:I$202,2,0)</f>
        <v>Queen Angelfish</v>
      </c>
      <c r="J2852" s="38" t="str">
        <f>VLOOKUP(H2852,'Species List'!A$2:J$202,3,0)</f>
        <v>Holacanthus ciliaris</v>
      </c>
      <c r="K2852" s="12" t="str">
        <f>VLOOKUP(H2852,'[1]Species List'!A$2:I$202,4,0)</f>
        <v>Pomacanthidae</v>
      </c>
      <c r="L2852" s="38" t="str">
        <f>VLOOKUP(H2852,'Species List'!A$2:J$202,5,0)</f>
        <v>Omnivore</v>
      </c>
      <c r="M2852" s="60">
        <v>23</v>
      </c>
      <c r="N2852" s="60">
        <v>1</v>
      </c>
      <c r="O2852" s="60"/>
      <c r="P2852" s="44">
        <f>VLOOKUP(H2852,'Species List'!A$2:J$202,6,0)</f>
        <v>3.09E-2</v>
      </c>
      <c r="Q2852" s="44">
        <f>VLOOKUP(H2852,'Species List'!A$2:J$202,7,0)</f>
        <v>2.89</v>
      </c>
      <c r="R2852" s="44" t="str">
        <f>VLOOKUP(H2852,'Species List'!A$2:J$202,8,0)</f>
        <v>NA</v>
      </c>
      <c r="S2852" s="44" t="str">
        <f>VLOOKUP(H2852,'Species List'!A$2:J$202,9,0)</f>
        <v>NA</v>
      </c>
      <c r="T2852" s="44">
        <f t="shared" si="310"/>
        <v>266.28820214260867</v>
      </c>
      <c r="U2852" s="87" t="s">
        <v>450</v>
      </c>
      <c r="V2852" s="91">
        <f>N2852*T2852</f>
        <v>266.28820214260867</v>
      </c>
    </row>
    <row r="2853" spans="1:22" ht="16">
      <c r="A2853" s="35">
        <v>2019</v>
      </c>
      <c r="B2853" s="36">
        <v>43544</v>
      </c>
      <c r="C2853" s="12" t="s">
        <v>372</v>
      </c>
      <c r="D2853" s="12" t="s">
        <v>440</v>
      </c>
      <c r="E2853" s="12">
        <v>9</v>
      </c>
      <c r="F2853" s="37">
        <v>0.36180555555555599</v>
      </c>
      <c r="G2853" s="12">
        <v>30</v>
      </c>
      <c r="H2853" s="12" t="s">
        <v>242</v>
      </c>
      <c r="I2853" s="12" t="str">
        <f>VLOOKUP(H2853,'[1]Species List'!A$2:I$202,2,0)</f>
        <v xml:space="preserve">Sharp-nose puffer </v>
      </c>
      <c r="J2853" s="38" t="str">
        <f>VLOOKUP(H2853,'Species List'!A$2:J$202,3,0)</f>
        <v>Canthigaster rostrata</v>
      </c>
      <c r="K2853" s="12" t="str">
        <f>VLOOKUP(H2853,'[1]Species List'!A$2:I$202,4,0)</f>
        <v>Tetraodontidae</v>
      </c>
      <c r="L2853" s="38" t="str">
        <f>VLOOKUP(H2853,'Species List'!A$2:J$202,5,0)</f>
        <v>Omnivore</v>
      </c>
      <c r="M2853" s="60">
        <v>4</v>
      </c>
      <c r="N2853" s="60">
        <v>6</v>
      </c>
      <c r="O2853" s="60"/>
      <c r="P2853" s="44">
        <f>VLOOKUP(H2853,'Species List'!A$2:J$202,6,0)</f>
        <v>2.239E-2</v>
      </c>
      <c r="Q2853" s="44">
        <f>VLOOKUP(H2853,'Species List'!A$2:J$202,7,0)</f>
        <v>2.96</v>
      </c>
      <c r="R2853" s="44" t="str">
        <f>VLOOKUP(H2853,'Species List'!A$2:J$202,8,0)</f>
        <v>NA</v>
      </c>
      <c r="S2853" s="44" t="str">
        <f>VLOOKUP(H2853,'Species List'!A$2:J$202,9,0)</f>
        <v>NA</v>
      </c>
      <c r="T2853" s="44">
        <f t="shared" si="310"/>
        <v>1.3556627654519102</v>
      </c>
      <c r="U2853" s="87" t="s">
        <v>450</v>
      </c>
      <c r="V2853" s="91">
        <f>N2853*T2853</f>
        <v>8.1339765927114609</v>
      </c>
    </row>
    <row r="2854" spans="1:22" ht="17" thickBot="1">
      <c r="A2854" s="39">
        <v>2019</v>
      </c>
      <c r="B2854" s="40">
        <v>43544</v>
      </c>
      <c r="C2854" s="41" t="s">
        <v>372</v>
      </c>
      <c r="D2854" s="41" t="s">
        <v>440</v>
      </c>
      <c r="E2854" s="41">
        <v>9</v>
      </c>
      <c r="F2854" s="42">
        <v>0.36180555555555599</v>
      </c>
      <c r="G2854" s="41">
        <v>30</v>
      </c>
      <c r="H2854" s="41" t="s">
        <v>293</v>
      </c>
      <c r="I2854" s="41" t="str">
        <f>VLOOKUP(H2854,'[1]Species List'!A$2:I$202,2,0)</f>
        <v>Smooth Trunkfish</v>
      </c>
      <c r="J2854" s="43" t="str">
        <f>VLOOKUP(H2854,'Species List'!A$2:J$202,3,0)</f>
        <v>Lactophyrs triqueter</v>
      </c>
      <c r="K2854" s="41" t="str">
        <f>VLOOKUP(H2854,'[1]Species List'!A$2:I$202,4,0)</f>
        <v>Ostraciidae</v>
      </c>
      <c r="L2854" s="43" t="str">
        <f>VLOOKUP(H2854,'Species List'!A$2:J$202,5,0)</f>
        <v>Omnivore</v>
      </c>
      <c r="M2854" s="62">
        <v>15</v>
      </c>
      <c r="N2854" s="62">
        <v>1</v>
      </c>
      <c r="O2854" s="62"/>
      <c r="P2854" s="45">
        <f>VLOOKUP(H2854,'Species List'!A$2:J$202,6,0)</f>
        <v>4.8980000000000003E-2</v>
      </c>
      <c r="Q2854" s="45">
        <f>VLOOKUP(H2854,'Species List'!A$2:J$202,7,0)</f>
        <v>2.78</v>
      </c>
      <c r="R2854" s="45" t="str">
        <f>VLOOKUP(H2854,'Species List'!A$2:J$202,8,0)</f>
        <v>NA</v>
      </c>
      <c r="S2854" s="45" t="str">
        <f>VLOOKUP(H2854,'Species List'!A$2:J$202,9,0)</f>
        <v>NA</v>
      </c>
      <c r="T2854" s="45">
        <f t="shared" si="310"/>
        <v>91.107154121577921</v>
      </c>
      <c r="U2854" s="89" t="s">
        <v>450</v>
      </c>
      <c r="V2854" s="92">
        <f>N2854*T2854</f>
        <v>91.107154121577921</v>
      </c>
    </row>
  </sheetData>
  <sortState xmlns:xlrd2="http://schemas.microsoft.com/office/spreadsheetml/2017/richdata2" ref="A2:V2854">
    <sortCondition ref="C2:C2854"/>
    <sortCondition ref="E2:E2854"/>
    <sortCondition ref="L2:L2854"/>
  </sortState>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31E2-FC98-0A45-8FC0-7B54788E2815}">
  <dimension ref="A1:T44"/>
  <sheetViews>
    <sheetView workbookViewId="0">
      <selection activeCell="D20" sqref="D20"/>
    </sheetView>
  </sheetViews>
  <sheetFormatPr baseColWidth="10" defaultRowHeight="15"/>
  <cols>
    <col min="2" max="2" width="19.33203125" customWidth="1"/>
    <col min="3" max="3" width="5.33203125" customWidth="1"/>
    <col min="4" max="4" width="12.83203125" customWidth="1"/>
    <col min="6" max="6" width="13.33203125" customWidth="1"/>
    <col min="8" max="8" width="8" customWidth="1"/>
    <col min="10" max="10" width="3.33203125" customWidth="1"/>
    <col min="12" max="12" width="8" customWidth="1"/>
    <col min="13" max="13" width="10.83203125" style="65"/>
    <col min="14" max="14" width="7.33203125" customWidth="1"/>
    <col min="15" max="15" width="10" customWidth="1"/>
    <col min="16" max="16" width="8" customWidth="1"/>
    <col min="17" max="17" width="10.5" customWidth="1"/>
    <col min="18" max="18" width="6" customWidth="1"/>
    <col min="19" max="19" width="7" customWidth="1"/>
    <col min="20" max="20" width="8.33203125" customWidth="1"/>
  </cols>
  <sheetData>
    <row r="1" spans="1:13">
      <c r="A1" s="96" t="s">
        <v>417</v>
      </c>
      <c r="B1" s="96"/>
      <c r="C1" s="96"/>
      <c r="D1" s="96"/>
      <c r="E1" s="96"/>
      <c r="F1" s="96"/>
      <c r="G1" s="96"/>
      <c r="H1" s="96"/>
      <c r="I1" s="96"/>
    </row>
    <row r="2" spans="1:13" s="28" customFormat="1" ht="32">
      <c r="A2" s="28" t="s">
        <v>384</v>
      </c>
      <c r="B2" s="28" t="s">
        <v>360</v>
      </c>
      <c r="C2" s="28" t="s">
        <v>416</v>
      </c>
      <c r="D2" s="28" t="s">
        <v>419</v>
      </c>
      <c r="E2" s="28" t="s">
        <v>418</v>
      </c>
      <c r="F2" s="28" t="s">
        <v>420</v>
      </c>
      <c r="G2" s="28" t="s">
        <v>418</v>
      </c>
      <c r="H2" s="28" t="s">
        <v>421</v>
      </c>
      <c r="I2" s="28" t="s">
        <v>418</v>
      </c>
      <c r="M2" s="66"/>
    </row>
    <row r="3" spans="1:13">
      <c r="A3">
        <v>2019</v>
      </c>
      <c r="B3" t="s">
        <v>388</v>
      </c>
      <c r="C3">
        <v>10</v>
      </c>
      <c r="D3" s="29">
        <v>3496.1800746272502</v>
      </c>
      <c r="E3" s="29">
        <v>631.71159276765604</v>
      </c>
      <c r="F3" s="29">
        <v>13.6666666666667</v>
      </c>
      <c r="G3" s="29">
        <v>1.9845078999435299</v>
      </c>
      <c r="H3" s="29">
        <v>20.429749906955799</v>
      </c>
      <c r="I3" s="29">
        <v>1.49545939323914</v>
      </c>
    </row>
    <row r="4" spans="1:13">
      <c r="A4">
        <v>2019</v>
      </c>
      <c r="B4" t="s">
        <v>372</v>
      </c>
      <c r="C4">
        <v>9</v>
      </c>
      <c r="D4" s="29">
        <v>3128.3476876786999</v>
      </c>
      <c r="E4" s="29">
        <v>402.26169492084199</v>
      </c>
      <c r="F4" s="29">
        <v>13.3333333333333</v>
      </c>
      <c r="G4" s="29">
        <v>0.94199027543406499</v>
      </c>
      <c r="H4" s="29">
        <v>20.310133312584298</v>
      </c>
      <c r="I4" s="29">
        <v>0.83430472228323005</v>
      </c>
    </row>
    <row r="5" spans="1:13">
      <c r="A5">
        <v>2019</v>
      </c>
      <c r="B5" t="s">
        <v>444</v>
      </c>
      <c r="C5">
        <v>9</v>
      </c>
      <c r="D5" s="29">
        <v>2527.79900821398</v>
      </c>
      <c r="E5" s="29">
        <v>192.72918088955001</v>
      </c>
      <c r="F5" s="29">
        <v>12.8703703703704</v>
      </c>
      <c r="G5" s="29">
        <v>1.47713482717998</v>
      </c>
      <c r="H5" s="29">
        <v>18.516116777799802</v>
      </c>
      <c r="I5" s="29">
        <v>1.1477397351565499</v>
      </c>
    </row>
    <row r="6" spans="1:13">
      <c r="A6">
        <v>2019</v>
      </c>
      <c r="B6" t="s">
        <v>394</v>
      </c>
      <c r="C6">
        <v>6</v>
      </c>
      <c r="D6" s="29">
        <v>3006.94147558042</v>
      </c>
      <c r="E6" s="29">
        <v>316.85572138226001</v>
      </c>
      <c r="F6" s="29">
        <v>13.4722222222222</v>
      </c>
      <c r="G6" s="29">
        <v>2.6823899883094402</v>
      </c>
      <c r="H6" s="29">
        <v>20.163943623426398</v>
      </c>
      <c r="I6" s="29">
        <v>1.1459120874698501</v>
      </c>
    </row>
    <row r="7" spans="1:13">
      <c r="A7">
        <v>2019</v>
      </c>
      <c r="B7" t="s">
        <v>397</v>
      </c>
      <c r="C7">
        <v>10</v>
      </c>
      <c r="D7" s="29">
        <v>2586.0553037280001</v>
      </c>
      <c r="E7" s="29">
        <v>291.98284148691903</v>
      </c>
      <c r="F7" s="29">
        <v>11.0833333333333</v>
      </c>
      <c r="G7" s="29">
        <v>1.22379948732837</v>
      </c>
      <c r="H7" s="29">
        <v>20.862846482722599</v>
      </c>
      <c r="I7" s="29">
        <v>1.0532752040526501</v>
      </c>
    </row>
    <row r="8" spans="1:13">
      <c r="A8">
        <v>2019</v>
      </c>
      <c r="B8" t="s">
        <v>425</v>
      </c>
      <c r="C8">
        <v>4</v>
      </c>
      <c r="D8" s="29">
        <v>2842.0065866270802</v>
      </c>
      <c r="E8" s="29">
        <v>700.76244060971703</v>
      </c>
      <c r="F8" s="29">
        <v>9.7916666666666696</v>
      </c>
      <c r="G8" s="29">
        <v>1.24419950466451</v>
      </c>
      <c r="H8" s="29">
        <v>21.2875631313131</v>
      </c>
      <c r="I8" s="29">
        <v>0.78581831883558095</v>
      </c>
    </row>
    <row r="9" spans="1:13">
      <c r="A9">
        <v>2019</v>
      </c>
      <c r="B9" t="s">
        <v>393</v>
      </c>
      <c r="C9">
        <v>8</v>
      </c>
      <c r="D9" s="29">
        <v>2462.3689020033298</v>
      </c>
      <c r="E9" s="29">
        <v>359.34013887303701</v>
      </c>
      <c r="F9" s="29">
        <v>10.2083333333333</v>
      </c>
      <c r="G9" s="29">
        <v>1.88160213310402</v>
      </c>
      <c r="H9" s="29">
        <v>20.9421378968254</v>
      </c>
      <c r="I9" s="29">
        <v>1.2254800723838599</v>
      </c>
    </row>
    <row r="10" spans="1:13">
      <c r="A10">
        <v>2019</v>
      </c>
      <c r="B10" t="s">
        <v>426</v>
      </c>
      <c r="C10">
        <v>4</v>
      </c>
      <c r="D10" s="29">
        <v>7548.0623300529196</v>
      </c>
      <c r="E10" s="29">
        <v>2936.3159526261902</v>
      </c>
      <c r="F10" s="29">
        <v>34.1666666666667</v>
      </c>
      <c r="G10" s="29">
        <v>17.9827592329328</v>
      </c>
      <c r="H10" s="29">
        <v>21.068438914027102</v>
      </c>
      <c r="I10" s="29">
        <v>1.80280666291122</v>
      </c>
    </row>
    <row r="11" spans="1:13">
      <c r="A11">
        <v>2019</v>
      </c>
      <c r="B11" t="s">
        <v>399</v>
      </c>
      <c r="C11">
        <v>11</v>
      </c>
      <c r="D11" s="29">
        <v>2152.5302404284098</v>
      </c>
      <c r="E11" s="29">
        <v>281.02891264749098</v>
      </c>
      <c r="F11" s="29">
        <v>10.681818181818199</v>
      </c>
      <c r="G11" s="29">
        <v>1.4338009359624999</v>
      </c>
      <c r="H11" s="29">
        <v>19.050748919761901</v>
      </c>
      <c r="I11" s="29">
        <v>1.47861737927659</v>
      </c>
    </row>
    <row r="12" spans="1:13">
      <c r="A12">
        <v>2019</v>
      </c>
      <c r="B12" t="s">
        <v>380</v>
      </c>
      <c r="C12">
        <v>12</v>
      </c>
      <c r="D12" s="29">
        <v>4181.1165184166703</v>
      </c>
      <c r="E12" s="29">
        <v>1055.4349142820699</v>
      </c>
      <c r="F12" s="29">
        <v>20.2777777777778</v>
      </c>
      <c r="G12" s="29">
        <v>2.9145615298592702</v>
      </c>
      <c r="H12" s="29">
        <v>17.133043100442499</v>
      </c>
      <c r="I12" s="29">
        <v>1.8297733297318599</v>
      </c>
    </row>
    <row r="13" spans="1:13">
      <c r="A13">
        <v>2019</v>
      </c>
      <c r="B13" t="s">
        <v>415</v>
      </c>
      <c r="C13">
        <v>10</v>
      </c>
      <c r="D13" s="29">
        <v>2532.81670299083</v>
      </c>
      <c r="E13" s="29">
        <v>357.360462991568</v>
      </c>
      <c r="F13" s="29">
        <v>18.0833333333333</v>
      </c>
      <c r="G13" s="29">
        <v>2.6586975833114601</v>
      </c>
      <c r="H13" s="29">
        <v>14.790392403383001</v>
      </c>
      <c r="I13" s="29">
        <v>1.3634285077656101</v>
      </c>
    </row>
    <row r="14" spans="1:13">
      <c r="A14" s="18">
        <v>2019</v>
      </c>
      <c r="B14" s="18" t="s">
        <v>427</v>
      </c>
      <c r="C14" s="18">
        <v>11</v>
      </c>
      <c r="D14" s="30">
        <v>3314.9295300315998</v>
      </c>
      <c r="E14" s="30">
        <v>456.23393920086397</v>
      </c>
      <c r="F14" s="30">
        <v>15.239592898683799</v>
      </c>
      <c r="G14" s="30">
        <v>2.1311335052683198</v>
      </c>
      <c r="H14" s="30">
        <v>19.505010406294701</v>
      </c>
      <c r="I14" s="30">
        <v>0.60682880687404395</v>
      </c>
    </row>
    <row r="16" spans="1:13">
      <c r="A16" s="96" t="s">
        <v>422</v>
      </c>
      <c r="B16" s="96"/>
      <c r="C16" s="96"/>
      <c r="D16" s="96"/>
      <c r="E16" s="96"/>
      <c r="F16" s="96"/>
      <c r="G16" s="96"/>
      <c r="H16" s="96"/>
      <c r="I16" s="96"/>
    </row>
    <row r="17" spans="1:20" ht="48">
      <c r="A17" s="28" t="s">
        <v>384</v>
      </c>
      <c r="B17" s="28" t="s">
        <v>360</v>
      </c>
      <c r="C17" s="28" t="s">
        <v>416</v>
      </c>
      <c r="D17" s="28" t="s">
        <v>419</v>
      </c>
      <c r="E17" s="28" t="s">
        <v>418</v>
      </c>
      <c r="F17" s="28" t="s">
        <v>420</v>
      </c>
      <c r="G17" s="28" t="s">
        <v>418</v>
      </c>
      <c r="H17" s="28" t="s">
        <v>421</v>
      </c>
      <c r="I17" s="28" t="s">
        <v>418</v>
      </c>
      <c r="L17" s="28" t="s">
        <v>449</v>
      </c>
      <c r="M17" s="66" t="s">
        <v>360</v>
      </c>
      <c r="N17" s="28" t="s">
        <v>416</v>
      </c>
      <c r="O17" s="28" t="s">
        <v>419</v>
      </c>
      <c r="P17" s="28" t="s">
        <v>418</v>
      </c>
      <c r="Q17" s="28" t="s">
        <v>420</v>
      </c>
      <c r="R17" s="28" t="s">
        <v>418</v>
      </c>
      <c r="S17" s="28" t="s">
        <v>421</v>
      </c>
      <c r="T17" s="28" t="s">
        <v>418</v>
      </c>
    </row>
    <row r="18" spans="1:20">
      <c r="A18">
        <v>2019</v>
      </c>
      <c r="B18" t="s">
        <v>388</v>
      </c>
      <c r="C18">
        <v>10</v>
      </c>
      <c r="D18" s="29">
        <v>3035.99084608475</v>
      </c>
      <c r="E18" s="29">
        <v>480.34382509041302</v>
      </c>
      <c r="F18" s="29">
        <v>10.75</v>
      </c>
      <c r="G18" s="29">
        <v>1.5587764273997999</v>
      </c>
      <c r="H18" s="29">
        <v>21.477130779848199</v>
      </c>
      <c r="I18" s="29">
        <v>1.6508909024074601</v>
      </c>
      <c r="L18" s="33">
        <v>2019</v>
      </c>
      <c r="M18" s="65" t="s">
        <v>388</v>
      </c>
      <c r="N18" s="33">
        <v>10</v>
      </c>
      <c r="O18" s="31">
        <v>3035.99084608475</v>
      </c>
      <c r="P18" s="31">
        <v>480.34382509041302</v>
      </c>
      <c r="Q18" s="31">
        <v>10.75</v>
      </c>
      <c r="R18" s="31">
        <v>1.5587764273997999</v>
      </c>
      <c r="S18" s="31">
        <v>21.477130779848199</v>
      </c>
      <c r="T18" s="31">
        <v>1.6508909024074601</v>
      </c>
    </row>
    <row r="19" spans="1:20">
      <c r="A19">
        <v>2019</v>
      </c>
      <c r="B19" t="s">
        <v>372</v>
      </c>
      <c r="C19">
        <v>9</v>
      </c>
      <c r="D19" s="29">
        <v>2904.3363400416702</v>
      </c>
      <c r="E19" s="29">
        <v>391.09885234024199</v>
      </c>
      <c r="F19" s="29">
        <v>11.9444444444444</v>
      </c>
      <c r="G19" s="29">
        <v>0.93169499062491301</v>
      </c>
      <c r="H19" s="29">
        <v>20.677606409185401</v>
      </c>
      <c r="I19" s="29">
        <v>0.86141352494581902</v>
      </c>
      <c r="L19" s="33">
        <v>2019</v>
      </c>
      <c r="M19" s="65" t="s">
        <v>372</v>
      </c>
      <c r="N19" s="33">
        <v>9</v>
      </c>
      <c r="O19" s="31">
        <v>2904.3363400416702</v>
      </c>
      <c r="P19" s="31">
        <v>391.09885234024199</v>
      </c>
      <c r="Q19" s="31">
        <v>11.9444444444444</v>
      </c>
      <c r="R19" s="31">
        <v>0.93169499062491301</v>
      </c>
      <c r="S19" s="31">
        <v>20.677606409185401</v>
      </c>
      <c r="T19" s="31">
        <v>0.86141352494581902</v>
      </c>
    </row>
    <row r="20" spans="1:20">
      <c r="A20">
        <v>2019</v>
      </c>
      <c r="B20" t="s">
        <v>392</v>
      </c>
      <c r="C20">
        <v>9</v>
      </c>
      <c r="D20" s="29">
        <v>2380.4667386210199</v>
      </c>
      <c r="E20" s="29">
        <v>157.28725671433099</v>
      </c>
      <c r="F20" s="29">
        <v>11.6666666666667</v>
      </c>
      <c r="G20" s="29">
        <v>1.3678969169161299</v>
      </c>
      <c r="H20" s="29">
        <v>18.888683313781399</v>
      </c>
      <c r="I20" s="29">
        <v>1.19920147120318</v>
      </c>
      <c r="K20" s="29"/>
      <c r="L20" s="33">
        <v>2019</v>
      </c>
      <c r="M20" s="65" t="s">
        <v>392</v>
      </c>
      <c r="N20" s="33">
        <v>9</v>
      </c>
      <c r="O20" s="31">
        <v>2380.4667386210199</v>
      </c>
      <c r="P20" s="31">
        <v>157.28725671433099</v>
      </c>
      <c r="Q20" s="31">
        <v>11.6666666666667</v>
      </c>
      <c r="R20" s="31">
        <v>1.3678969169161299</v>
      </c>
      <c r="S20" s="31">
        <v>18.888683313781399</v>
      </c>
      <c r="T20" s="31">
        <v>1.19920147120318</v>
      </c>
    </row>
    <row r="21" spans="1:20">
      <c r="A21">
        <v>2019</v>
      </c>
      <c r="B21" t="s">
        <v>394</v>
      </c>
      <c r="C21">
        <v>6</v>
      </c>
      <c r="D21" s="29">
        <v>2778.0914286679199</v>
      </c>
      <c r="E21" s="29">
        <v>253.78537812288499</v>
      </c>
      <c r="F21" s="29">
        <v>11.3888888888889</v>
      </c>
      <c r="G21" s="29">
        <v>2.2326145886011299</v>
      </c>
      <c r="H21" s="29">
        <v>20.974150529777098</v>
      </c>
      <c r="I21" s="29">
        <v>1.31996494631949</v>
      </c>
      <c r="L21" s="33">
        <v>2019</v>
      </c>
      <c r="M21" s="65" t="s">
        <v>394</v>
      </c>
      <c r="N21" s="33">
        <v>6</v>
      </c>
      <c r="O21" s="31">
        <v>2778.0914286679199</v>
      </c>
      <c r="P21" s="31">
        <v>253.78537812288499</v>
      </c>
      <c r="Q21" s="31">
        <v>11.3888888888889</v>
      </c>
      <c r="R21" s="31">
        <v>2.2326145886011299</v>
      </c>
      <c r="S21" s="31">
        <v>20.974150529777098</v>
      </c>
      <c r="T21" s="31">
        <v>1.31996494631949</v>
      </c>
    </row>
    <row r="22" spans="1:20">
      <c r="A22">
        <v>2019</v>
      </c>
      <c r="B22" t="s">
        <v>397</v>
      </c>
      <c r="C22">
        <v>10</v>
      </c>
      <c r="D22" s="29">
        <v>2364.7789538796701</v>
      </c>
      <c r="E22" s="29">
        <v>327.88027562367103</v>
      </c>
      <c r="F22" s="29">
        <v>9.1666666666666696</v>
      </c>
      <c r="G22" s="29">
        <v>1.3263707095903701</v>
      </c>
      <c r="H22" s="29">
        <v>21.936802232854902</v>
      </c>
      <c r="I22" s="29">
        <v>1.0429095508953199</v>
      </c>
      <c r="L22" s="33">
        <v>2019</v>
      </c>
      <c r="M22" s="65" t="s">
        <v>397</v>
      </c>
      <c r="N22" s="33">
        <v>10</v>
      </c>
      <c r="O22" s="31">
        <v>2364.7789538796701</v>
      </c>
      <c r="P22" s="31">
        <v>327.88027562367103</v>
      </c>
      <c r="Q22" s="31">
        <v>9.1666666666666696</v>
      </c>
      <c r="R22" s="31">
        <v>1.3263707095903701</v>
      </c>
      <c r="S22" s="31">
        <v>21.936802232854902</v>
      </c>
      <c r="T22" s="31">
        <v>1.0429095508953199</v>
      </c>
    </row>
    <row r="23" spans="1:20">
      <c r="A23">
        <v>2019</v>
      </c>
      <c r="B23" t="s">
        <v>425</v>
      </c>
      <c r="C23">
        <v>4</v>
      </c>
      <c r="D23" s="29">
        <v>2678.1484977354198</v>
      </c>
      <c r="E23" s="29">
        <v>666.62024670467997</v>
      </c>
      <c r="F23" s="29">
        <v>8.75</v>
      </c>
      <c r="G23" s="29">
        <v>1.04858811600983</v>
      </c>
      <c r="H23" s="29">
        <v>21.780357142857099</v>
      </c>
      <c r="I23" s="29">
        <v>0.82989106223050002</v>
      </c>
      <c r="L23" s="33">
        <v>2019</v>
      </c>
      <c r="M23" s="65" t="s">
        <v>425</v>
      </c>
      <c r="N23" s="33">
        <v>4</v>
      </c>
      <c r="O23" s="31">
        <v>2678.1484977354198</v>
      </c>
      <c r="P23" s="31">
        <v>666.62024670467997</v>
      </c>
      <c r="Q23" s="31">
        <v>8.75</v>
      </c>
      <c r="R23" s="31">
        <v>1.04858811600983</v>
      </c>
      <c r="S23" s="31">
        <v>21.780357142857099</v>
      </c>
      <c r="T23" s="31">
        <v>0.82989106223050002</v>
      </c>
    </row>
    <row r="24" spans="1:20">
      <c r="A24">
        <v>2019</v>
      </c>
      <c r="B24" t="s">
        <v>393</v>
      </c>
      <c r="C24">
        <v>8</v>
      </c>
      <c r="D24" s="29">
        <v>2289.2090006353101</v>
      </c>
      <c r="E24" s="29">
        <v>353.05019487194198</v>
      </c>
      <c r="F24" s="29">
        <v>8.8541666666666696</v>
      </c>
      <c r="G24" s="29">
        <v>1.6587423221434501</v>
      </c>
      <c r="H24" s="29">
        <v>21.599546287046302</v>
      </c>
      <c r="I24" s="29">
        <v>1.3245500357003299</v>
      </c>
      <c r="L24" s="33">
        <v>2019</v>
      </c>
      <c r="M24" s="65" t="s">
        <v>393</v>
      </c>
      <c r="N24" s="33">
        <v>8</v>
      </c>
      <c r="O24" s="31">
        <v>2289.2090006353101</v>
      </c>
      <c r="P24" s="31">
        <v>353.05019487194198</v>
      </c>
      <c r="Q24" s="31">
        <v>8.8541666666666696</v>
      </c>
      <c r="R24" s="31">
        <v>1.6587423221434501</v>
      </c>
      <c r="S24" s="31">
        <v>21.599546287046302</v>
      </c>
      <c r="T24" s="31">
        <v>1.3245500357003299</v>
      </c>
    </row>
    <row r="25" spans="1:20">
      <c r="A25">
        <v>2019</v>
      </c>
      <c r="B25" t="s">
        <v>426</v>
      </c>
      <c r="C25">
        <v>4</v>
      </c>
      <c r="D25" s="29">
        <v>3914.2182978737501</v>
      </c>
      <c r="E25" s="29">
        <v>354.83527629855899</v>
      </c>
      <c r="F25" s="29">
        <v>9.5833333333333304</v>
      </c>
      <c r="G25" s="29">
        <v>0.79785592313028197</v>
      </c>
      <c r="H25" s="29">
        <v>25.191071428571401</v>
      </c>
      <c r="I25" s="29">
        <v>0.688914747201397</v>
      </c>
      <c r="L25" s="33">
        <v>2019</v>
      </c>
      <c r="M25" s="65" t="s">
        <v>426</v>
      </c>
      <c r="N25" s="33">
        <v>4</v>
      </c>
      <c r="O25" s="31">
        <v>3914.2182978737501</v>
      </c>
      <c r="P25" s="31">
        <v>354.83527629855899</v>
      </c>
      <c r="Q25" s="31">
        <v>9.5833333333333304</v>
      </c>
      <c r="R25" s="31">
        <v>0.79785592313028197</v>
      </c>
      <c r="S25" s="31">
        <v>25.191071428571401</v>
      </c>
      <c r="T25" s="31">
        <v>0.688914747201397</v>
      </c>
    </row>
    <row r="26" spans="1:20">
      <c r="A26">
        <v>2019</v>
      </c>
      <c r="B26" t="s">
        <v>399</v>
      </c>
      <c r="C26">
        <v>11</v>
      </c>
      <c r="D26" s="29">
        <v>2012.3321616291701</v>
      </c>
      <c r="E26" s="29">
        <v>291.44496902612002</v>
      </c>
      <c r="F26" s="29">
        <v>9.3939393939393891</v>
      </c>
      <c r="G26" s="29">
        <v>1.12417707888179</v>
      </c>
      <c r="H26" s="29">
        <v>19.265897844845199</v>
      </c>
      <c r="I26" s="29">
        <v>1.47754723617823</v>
      </c>
      <c r="L26" s="33">
        <v>2019</v>
      </c>
      <c r="M26" s="65" t="s">
        <v>399</v>
      </c>
      <c r="N26" s="33">
        <v>11</v>
      </c>
      <c r="O26" s="31">
        <v>2012.3321616291701</v>
      </c>
      <c r="P26" s="31">
        <v>291.44496902612002</v>
      </c>
      <c r="Q26" s="31">
        <v>9.3939393939393891</v>
      </c>
      <c r="R26" s="31">
        <v>1.12417707888179</v>
      </c>
      <c r="S26" s="31">
        <v>19.265897844845199</v>
      </c>
      <c r="T26" s="31">
        <v>1.47754723617823</v>
      </c>
    </row>
    <row r="27" spans="1:20">
      <c r="A27">
        <v>2019</v>
      </c>
      <c r="B27" t="s">
        <v>380</v>
      </c>
      <c r="C27">
        <v>12</v>
      </c>
      <c r="D27" s="29">
        <v>3216.14005938333</v>
      </c>
      <c r="E27" s="29">
        <v>442.69612701611402</v>
      </c>
      <c r="F27" s="29">
        <v>16.4583333333333</v>
      </c>
      <c r="G27" s="29">
        <v>1.7137448165629301</v>
      </c>
      <c r="H27" s="29">
        <v>17.538467166455099</v>
      </c>
      <c r="I27" s="29">
        <v>2.0059978893468999</v>
      </c>
      <c r="L27" s="33">
        <v>2019</v>
      </c>
      <c r="M27" s="65" t="s">
        <v>380</v>
      </c>
      <c r="N27" s="33">
        <v>12</v>
      </c>
      <c r="O27" s="31">
        <v>3216.14005938333</v>
      </c>
      <c r="P27" s="31">
        <v>442.69612701611402</v>
      </c>
      <c r="Q27" s="31">
        <v>16.4583333333333</v>
      </c>
      <c r="R27" s="31">
        <v>1.7137448165629301</v>
      </c>
      <c r="S27" s="31">
        <v>17.538467166455099</v>
      </c>
      <c r="T27" s="31">
        <v>2.0059978893468999</v>
      </c>
    </row>
    <row r="28" spans="1:20">
      <c r="A28">
        <v>2019</v>
      </c>
      <c r="B28" t="s">
        <v>415</v>
      </c>
      <c r="C28">
        <v>10</v>
      </c>
      <c r="D28" s="29">
        <v>2309.17911938417</v>
      </c>
      <c r="E28" s="29">
        <v>343.90692481116201</v>
      </c>
      <c r="F28" s="29">
        <v>16.6666666666667</v>
      </c>
      <c r="G28" s="29">
        <v>2.6469176110159101</v>
      </c>
      <c r="H28" s="29">
        <v>14.9701154401154</v>
      </c>
      <c r="I28" s="29">
        <v>1.61139060830063</v>
      </c>
      <c r="L28" s="33">
        <v>2019</v>
      </c>
      <c r="M28" s="65" t="s">
        <v>415</v>
      </c>
      <c r="N28" s="33">
        <v>10</v>
      </c>
      <c r="O28" s="31">
        <v>2309.17911938417</v>
      </c>
      <c r="P28" s="31">
        <v>343.90692481116201</v>
      </c>
      <c r="Q28" s="31">
        <v>16.6666666666667</v>
      </c>
      <c r="R28" s="31">
        <v>2.6469176110159101</v>
      </c>
      <c r="S28" s="31">
        <v>14.9701154401154</v>
      </c>
      <c r="T28" s="31">
        <v>1.61139060830063</v>
      </c>
    </row>
    <row r="29" spans="1:20">
      <c r="A29" s="18">
        <v>2019</v>
      </c>
      <c r="B29" s="18" t="s">
        <v>427</v>
      </c>
      <c r="C29" s="18">
        <v>11</v>
      </c>
      <c r="D29" s="30">
        <v>2716.6264949032902</v>
      </c>
      <c r="E29" s="30">
        <v>162.58582787202999</v>
      </c>
      <c r="F29" s="30">
        <v>11.329373278236901</v>
      </c>
      <c r="G29" s="30">
        <v>0.85214115779890498</v>
      </c>
      <c r="H29" s="30">
        <v>20.390893506848901</v>
      </c>
      <c r="I29" s="30">
        <v>0.80604939305259304</v>
      </c>
      <c r="L29" s="34">
        <v>2019</v>
      </c>
      <c r="M29" s="67" t="s">
        <v>427</v>
      </c>
      <c r="N29" s="34">
        <v>11</v>
      </c>
      <c r="O29" s="32">
        <v>2716.6264949032902</v>
      </c>
      <c r="P29" s="32">
        <v>162.58582787202999</v>
      </c>
      <c r="Q29" s="32">
        <v>11.329373278236901</v>
      </c>
      <c r="R29" s="32">
        <v>0.85214115779890498</v>
      </c>
      <c r="S29" s="32">
        <v>20.390893506848901</v>
      </c>
      <c r="T29" s="32">
        <v>0.80604939305259304</v>
      </c>
    </row>
    <row r="30" spans="1:20">
      <c r="L30" s="33"/>
      <c r="N30" s="33"/>
      <c r="O30" s="33"/>
      <c r="P30" s="33"/>
      <c r="Q30" s="33"/>
      <c r="R30" s="33"/>
      <c r="S30" s="33"/>
      <c r="T30" s="33"/>
    </row>
    <row r="31" spans="1:20">
      <c r="A31" s="96" t="s">
        <v>428</v>
      </c>
      <c r="B31" s="96"/>
      <c r="C31" s="96"/>
      <c r="D31" s="96"/>
      <c r="E31" s="96"/>
      <c r="F31" s="96"/>
      <c r="G31" s="96"/>
      <c r="H31" s="96"/>
      <c r="I31" s="96"/>
      <c r="L31" s="96" t="s">
        <v>428</v>
      </c>
      <c r="M31" s="96"/>
      <c r="N31" s="96"/>
      <c r="O31" s="96"/>
      <c r="P31" s="96"/>
      <c r="Q31" s="96"/>
      <c r="R31" s="96"/>
      <c r="S31" s="96"/>
      <c r="T31" s="96"/>
    </row>
    <row r="32" spans="1:20" ht="48">
      <c r="A32" s="28" t="s">
        <v>384</v>
      </c>
      <c r="B32" s="28" t="s">
        <v>360</v>
      </c>
      <c r="C32" s="28" t="s">
        <v>416</v>
      </c>
      <c r="D32" s="28" t="s">
        <v>419</v>
      </c>
      <c r="E32" s="28" t="s">
        <v>418</v>
      </c>
      <c r="F32" s="28" t="s">
        <v>420</v>
      </c>
      <c r="G32" s="28" t="s">
        <v>418</v>
      </c>
      <c r="H32" s="28" t="s">
        <v>421</v>
      </c>
      <c r="I32" s="28" t="s">
        <v>418</v>
      </c>
      <c r="L32" s="28" t="s">
        <v>384</v>
      </c>
      <c r="M32" s="66" t="s">
        <v>360</v>
      </c>
      <c r="N32" s="28" t="s">
        <v>416</v>
      </c>
      <c r="O32" s="28" t="s">
        <v>419</v>
      </c>
      <c r="P32" s="28" t="s">
        <v>418</v>
      </c>
      <c r="Q32" s="28" t="s">
        <v>420</v>
      </c>
      <c r="R32" s="28" t="s">
        <v>418</v>
      </c>
      <c r="S32" s="28" t="s">
        <v>421</v>
      </c>
      <c r="T32" s="28" t="s">
        <v>418</v>
      </c>
    </row>
    <row r="33" spans="1:20">
      <c r="A33">
        <v>2019</v>
      </c>
      <c r="B33" t="s">
        <v>388</v>
      </c>
      <c r="C33">
        <v>10</v>
      </c>
      <c r="D33" s="29">
        <v>460.18922854250002</v>
      </c>
      <c r="E33" s="29">
        <v>187.30969791086099</v>
      </c>
      <c r="F33" s="29">
        <v>2.9166666666666701</v>
      </c>
      <c r="G33" s="29">
        <v>0.91498161622225604</v>
      </c>
      <c r="H33" s="29">
        <v>15.966025641025601</v>
      </c>
      <c r="I33" s="29">
        <v>1.0488271533568001</v>
      </c>
      <c r="L33" s="33">
        <v>2019</v>
      </c>
      <c r="M33" s="65" t="s">
        <v>388</v>
      </c>
      <c r="N33" s="33">
        <v>10</v>
      </c>
      <c r="O33" s="31">
        <v>460.18922854250002</v>
      </c>
      <c r="P33" s="31">
        <v>187.30969791086099</v>
      </c>
      <c r="Q33" s="31">
        <v>2.9166666666666701</v>
      </c>
      <c r="R33" s="31">
        <v>0.91498161622225604</v>
      </c>
      <c r="S33" s="31">
        <v>15.966025641025601</v>
      </c>
      <c r="T33" s="31">
        <v>1.0488271533568001</v>
      </c>
    </row>
    <row r="34" spans="1:20">
      <c r="A34">
        <v>2019</v>
      </c>
      <c r="B34" t="s">
        <v>372</v>
      </c>
      <c r="C34">
        <v>9</v>
      </c>
      <c r="D34" s="29">
        <v>224.01134763703701</v>
      </c>
      <c r="E34" s="29">
        <v>91.958597960891396</v>
      </c>
      <c r="F34" s="29">
        <v>1.3888888888888899</v>
      </c>
      <c r="G34" s="29">
        <v>0.41666666666666702</v>
      </c>
      <c r="H34" s="29">
        <v>16.571428571428601</v>
      </c>
      <c r="I34" s="29">
        <v>0.84816729193128004</v>
      </c>
      <c r="L34" s="33">
        <v>2019</v>
      </c>
      <c r="M34" s="65" t="s">
        <v>372</v>
      </c>
      <c r="N34" s="33">
        <v>9</v>
      </c>
      <c r="O34" s="31">
        <v>224.01134763703701</v>
      </c>
      <c r="P34" s="31">
        <v>91.958597960891396</v>
      </c>
      <c r="Q34" s="31">
        <v>1.3888888888888899</v>
      </c>
      <c r="R34" s="31">
        <v>0.41666666666666702</v>
      </c>
      <c r="S34" s="31">
        <v>16.571428571428601</v>
      </c>
      <c r="T34" s="31">
        <v>0.84816729193128004</v>
      </c>
    </row>
    <row r="35" spans="1:20">
      <c r="A35">
        <v>2019</v>
      </c>
      <c r="B35" t="s">
        <v>392</v>
      </c>
      <c r="C35">
        <v>9</v>
      </c>
      <c r="D35" s="29">
        <v>147.332269592963</v>
      </c>
      <c r="E35" s="29">
        <v>47.5640058002149</v>
      </c>
      <c r="F35" s="29">
        <v>1.2037037037036999</v>
      </c>
      <c r="G35" s="29">
        <v>0.24497697324672099</v>
      </c>
      <c r="H35" s="29">
        <v>15.6041666666667</v>
      </c>
      <c r="I35" s="29">
        <v>1.4440413624094</v>
      </c>
      <c r="L35" s="33">
        <v>2019</v>
      </c>
      <c r="M35" s="65" t="s">
        <v>392</v>
      </c>
      <c r="N35" s="33">
        <v>9</v>
      </c>
      <c r="O35" s="31">
        <v>147.332269592963</v>
      </c>
      <c r="P35" s="31">
        <v>47.5640058002149</v>
      </c>
      <c r="Q35" s="31">
        <v>1.2037037037036999</v>
      </c>
      <c r="R35" s="31">
        <v>0.24497697324672099</v>
      </c>
      <c r="S35" s="31">
        <v>15.6041666666667</v>
      </c>
      <c r="T35" s="31">
        <v>1.4440413624094</v>
      </c>
    </row>
    <row r="36" spans="1:20">
      <c r="A36">
        <v>2019</v>
      </c>
      <c r="B36" t="s">
        <v>394</v>
      </c>
      <c r="C36">
        <v>6</v>
      </c>
      <c r="D36" s="29">
        <v>228.85004691250001</v>
      </c>
      <c r="E36" s="29">
        <v>77.670700932627398</v>
      </c>
      <c r="F36" s="29">
        <v>2.0833333333333299</v>
      </c>
      <c r="G36" s="29">
        <v>0.70546806106668303</v>
      </c>
      <c r="H36" s="29">
        <v>15.7</v>
      </c>
      <c r="I36" s="29">
        <v>0.29059326290271198</v>
      </c>
      <c r="L36" s="33">
        <v>2019</v>
      </c>
      <c r="M36" s="65" t="s">
        <v>394</v>
      </c>
      <c r="N36" s="33">
        <v>6</v>
      </c>
      <c r="O36" s="31">
        <v>228.85004691250001</v>
      </c>
      <c r="P36" s="31">
        <v>77.670700932627398</v>
      </c>
      <c r="Q36" s="31">
        <v>2.0833333333333299</v>
      </c>
      <c r="R36" s="31">
        <v>0.70546806106668303</v>
      </c>
      <c r="S36" s="31">
        <v>15.7</v>
      </c>
      <c r="T36" s="31">
        <v>0.29059326290271198</v>
      </c>
    </row>
    <row r="37" spans="1:20">
      <c r="A37">
        <v>2019</v>
      </c>
      <c r="B37" t="s">
        <v>397</v>
      </c>
      <c r="C37">
        <v>10</v>
      </c>
      <c r="D37" s="29">
        <v>221.27634984833301</v>
      </c>
      <c r="E37" s="29">
        <v>89.459881687999697</v>
      </c>
      <c r="F37" s="29">
        <v>1.9166666666666701</v>
      </c>
      <c r="G37" s="29">
        <v>0.88758585048169203</v>
      </c>
      <c r="H37" s="29">
        <v>16.204545454545499</v>
      </c>
      <c r="I37" s="29">
        <v>1.59336390694182</v>
      </c>
      <c r="L37" s="33">
        <v>2019</v>
      </c>
      <c r="M37" s="65" t="s">
        <v>397</v>
      </c>
      <c r="N37" s="33">
        <v>10</v>
      </c>
      <c r="O37" s="31">
        <v>221.27634984833301</v>
      </c>
      <c r="P37" s="31">
        <v>89.459881687999697</v>
      </c>
      <c r="Q37" s="31">
        <v>1.9166666666666701</v>
      </c>
      <c r="R37" s="31">
        <v>0.88758585048169203</v>
      </c>
      <c r="S37" s="31">
        <v>16.204545454545499</v>
      </c>
      <c r="T37" s="31">
        <v>1.59336390694182</v>
      </c>
    </row>
    <row r="38" spans="1:20">
      <c r="A38">
        <v>2019</v>
      </c>
      <c r="B38" t="s">
        <v>425</v>
      </c>
      <c r="C38">
        <v>4</v>
      </c>
      <c r="D38" s="29">
        <v>163.85808889166699</v>
      </c>
      <c r="E38" s="29">
        <v>49.665970636752</v>
      </c>
      <c r="F38" s="29">
        <v>1.0416666666666701</v>
      </c>
      <c r="G38" s="29">
        <v>0.20833333333333301</v>
      </c>
      <c r="H38" s="29">
        <v>17.125</v>
      </c>
      <c r="I38" s="29">
        <v>1.5051993223490401</v>
      </c>
      <c r="L38" s="33">
        <v>2019</v>
      </c>
      <c r="M38" s="65" t="s">
        <v>425</v>
      </c>
      <c r="N38" s="33">
        <v>4</v>
      </c>
      <c r="O38" s="31">
        <v>163.85808889166699</v>
      </c>
      <c r="P38" s="31">
        <v>49.665970636752</v>
      </c>
      <c r="Q38" s="31">
        <v>1.0416666666666701</v>
      </c>
      <c r="R38" s="31">
        <v>0.20833333333333301</v>
      </c>
      <c r="S38" s="31">
        <v>17.125</v>
      </c>
      <c r="T38" s="31">
        <v>1.5051993223490401</v>
      </c>
    </row>
    <row r="39" spans="1:20">
      <c r="A39">
        <v>2019</v>
      </c>
      <c r="B39" t="s">
        <v>393</v>
      </c>
      <c r="C39">
        <v>8</v>
      </c>
      <c r="D39" s="29">
        <v>173.159901368021</v>
      </c>
      <c r="E39" s="29">
        <v>62.490107431040201</v>
      </c>
      <c r="F39" s="29">
        <v>1.3541666666666701</v>
      </c>
      <c r="G39" s="29">
        <v>0.383743957090108</v>
      </c>
      <c r="H39" s="29">
        <v>15.9166666666667</v>
      </c>
      <c r="I39" s="29">
        <v>1.2388390622765399</v>
      </c>
      <c r="L39" s="33">
        <v>2019</v>
      </c>
      <c r="M39" s="65" t="s">
        <v>393</v>
      </c>
      <c r="N39" s="33">
        <v>8</v>
      </c>
      <c r="O39" s="31">
        <v>173.159901368021</v>
      </c>
      <c r="P39" s="31">
        <v>62.490107431040201</v>
      </c>
      <c r="Q39" s="31">
        <v>1.3541666666666701</v>
      </c>
      <c r="R39" s="31">
        <v>0.383743957090108</v>
      </c>
      <c r="S39" s="31">
        <v>15.9166666666667</v>
      </c>
      <c r="T39" s="31">
        <v>1.2388390622765399</v>
      </c>
    </row>
    <row r="40" spans="1:20">
      <c r="A40">
        <v>2019</v>
      </c>
      <c r="B40" t="s">
        <v>426</v>
      </c>
      <c r="C40">
        <v>4</v>
      </c>
      <c r="D40" s="29">
        <v>3633.84403217917</v>
      </c>
      <c r="E40" s="29">
        <v>2692.5848830371101</v>
      </c>
      <c r="F40" s="29">
        <v>24.5833333333333</v>
      </c>
      <c r="G40" s="29">
        <v>17.352219945500799</v>
      </c>
      <c r="H40" s="29">
        <v>15.6111111111111</v>
      </c>
      <c r="I40" s="29">
        <v>1.0221316384985599</v>
      </c>
      <c r="L40" s="33">
        <v>2019</v>
      </c>
      <c r="M40" s="65" t="s">
        <v>426</v>
      </c>
      <c r="N40" s="33">
        <v>4</v>
      </c>
      <c r="O40" s="31">
        <v>3633.84403217917</v>
      </c>
      <c r="P40" s="31">
        <v>2692.5848830371101</v>
      </c>
      <c r="Q40" s="31">
        <v>24.5833333333333</v>
      </c>
      <c r="R40" s="31">
        <v>17.352219945500799</v>
      </c>
      <c r="S40" s="31">
        <v>15.6111111111111</v>
      </c>
      <c r="T40" s="31">
        <v>1.0221316384985599</v>
      </c>
    </row>
    <row r="41" spans="1:20">
      <c r="A41">
        <v>2019</v>
      </c>
      <c r="B41" t="s">
        <v>399</v>
      </c>
      <c r="C41">
        <v>11</v>
      </c>
      <c r="D41" s="29">
        <v>140.19807879924201</v>
      </c>
      <c r="E41" s="29">
        <v>63.205718886427697</v>
      </c>
      <c r="F41" s="29">
        <v>1.2878787878787901</v>
      </c>
      <c r="G41" s="29">
        <v>0.65869894300861098</v>
      </c>
      <c r="H41" s="29">
        <v>14.9206349206349</v>
      </c>
      <c r="I41" s="29">
        <v>0.99253956830879297</v>
      </c>
      <c r="L41" s="33">
        <v>2019</v>
      </c>
      <c r="M41" s="65" t="s">
        <v>399</v>
      </c>
      <c r="N41" s="33">
        <v>11</v>
      </c>
      <c r="O41" s="31">
        <v>140.19807879924201</v>
      </c>
      <c r="P41" s="31">
        <v>63.205718886427697</v>
      </c>
      <c r="Q41" s="31">
        <v>1.2878787878787901</v>
      </c>
      <c r="R41" s="31">
        <v>0.65869894300861098</v>
      </c>
      <c r="S41" s="31">
        <v>14.9206349206349</v>
      </c>
      <c r="T41" s="31">
        <v>0.99253956830879297</v>
      </c>
    </row>
    <row r="42" spans="1:20">
      <c r="A42">
        <v>2019</v>
      </c>
      <c r="B42" t="s">
        <v>380</v>
      </c>
      <c r="C42">
        <v>12</v>
      </c>
      <c r="D42" s="29">
        <v>964.97645903333398</v>
      </c>
      <c r="E42" s="29">
        <v>789.54677503465496</v>
      </c>
      <c r="F42" s="29">
        <v>3.81944444444445</v>
      </c>
      <c r="G42" s="29">
        <v>2.7761200861786199</v>
      </c>
      <c r="H42" s="29">
        <v>16.581554878048799</v>
      </c>
      <c r="I42" s="29">
        <v>1.3919443997770999</v>
      </c>
      <c r="L42" s="33">
        <v>2019</v>
      </c>
      <c r="M42" s="65" t="s">
        <v>380</v>
      </c>
      <c r="N42" s="33">
        <v>12</v>
      </c>
      <c r="O42" s="31">
        <v>964.97645903333398</v>
      </c>
      <c r="P42" s="31">
        <v>789.54677503465496</v>
      </c>
      <c r="Q42" s="31">
        <v>3.81944444444445</v>
      </c>
      <c r="R42" s="31">
        <v>2.7761200861786199</v>
      </c>
      <c r="S42" s="31">
        <v>16.581554878048799</v>
      </c>
      <c r="T42" s="31">
        <v>1.3919443997770999</v>
      </c>
    </row>
    <row r="43" spans="1:20">
      <c r="A43">
        <v>2019</v>
      </c>
      <c r="B43" t="s">
        <v>415</v>
      </c>
      <c r="C43">
        <v>10</v>
      </c>
      <c r="D43" s="29">
        <v>223.63758360666699</v>
      </c>
      <c r="E43" s="29">
        <v>54.244779293808399</v>
      </c>
      <c r="F43" s="29">
        <v>1.4166666666666701</v>
      </c>
      <c r="G43" s="29">
        <v>0.35246048723470902</v>
      </c>
      <c r="H43" s="29">
        <v>16.625</v>
      </c>
      <c r="I43" s="29">
        <v>0.53891241153047098</v>
      </c>
      <c r="L43" s="33">
        <v>2019</v>
      </c>
      <c r="M43" s="65" t="s">
        <v>415</v>
      </c>
      <c r="N43" s="33">
        <v>10</v>
      </c>
      <c r="O43" s="31">
        <v>223.63758360666699</v>
      </c>
      <c r="P43" s="31">
        <v>54.244779293808399</v>
      </c>
      <c r="Q43" s="31">
        <v>1.4166666666666701</v>
      </c>
      <c r="R43" s="31">
        <v>0.35246048723470902</v>
      </c>
      <c r="S43" s="31">
        <v>16.625</v>
      </c>
      <c r="T43" s="31">
        <v>0.53891241153047098</v>
      </c>
    </row>
    <row r="44" spans="1:20">
      <c r="A44" s="18">
        <v>2019</v>
      </c>
      <c r="B44" s="18" t="s">
        <v>427</v>
      </c>
      <c r="C44" s="18">
        <v>11</v>
      </c>
      <c r="D44" s="30">
        <v>598.30303512831199</v>
      </c>
      <c r="E44" s="30">
        <v>312.02958696868097</v>
      </c>
      <c r="F44" s="30">
        <v>3.91021962044689</v>
      </c>
      <c r="G44" s="30">
        <v>2.0828817508184101</v>
      </c>
      <c r="H44" s="30">
        <v>16.075103082738899</v>
      </c>
      <c r="I44" s="30">
        <v>0.187612429316413</v>
      </c>
      <c r="L44" s="34">
        <v>2019</v>
      </c>
      <c r="M44" s="67" t="s">
        <v>427</v>
      </c>
      <c r="N44" s="34">
        <v>11</v>
      </c>
      <c r="O44" s="32">
        <v>598.30303512831199</v>
      </c>
      <c r="P44" s="32">
        <v>312.02958696868097</v>
      </c>
      <c r="Q44" s="32">
        <v>3.91021962044689</v>
      </c>
      <c r="R44" s="32">
        <v>2.0828817508184101</v>
      </c>
      <c r="S44" s="32">
        <v>16.075103082738899</v>
      </c>
      <c r="T44" s="32">
        <v>0.187612429316413</v>
      </c>
    </row>
  </sheetData>
  <mergeCells count="4">
    <mergeCell ref="A1:I1"/>
    <mergeCell ref="A16:I16"/>
    <mergeCell ref="A31:I31"/>
    <mergeCell ref="L31:T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696F7-F2E2-8E49-B90E-E945BB567742}">
  <dimension ref="A1:J91"/>
  <sheetViews>
    <sheetView workbookViewId="0">
      <selection activeCell="C1" sqref="C1"/>
    </sheetView>
  </sheetViews>
  <sheetFormatPr baseColWidth="10" defaultRowHeight="16"/>
  <cols>
    <col min="1" max="1" width="17.1640625" style="98" customWidth="1"/>
    <col min="2" max="2" width="24.5" style="98" customWidth="1"/>
    <col min="3" max="3" width="7" style="98" customWidth="1"/>
    <col min="4" max="16384" width="10.83203125" style="98"/>
  </cols>
  <sheetData>
    <row r="1" spans="1:10">
      <c r="A1" s="109" t="s">
        <v>459</v>
      </c>
      <c r="B1" s="109" t="s">
        <v>458</v>
      </c>
      <c r="C1" s="109" t="s">
        <v>416</v>
      </c>
      <c r="D1" s="109" t="s">
        <v>457</v>
      </c>
      <c r="E1" s="109" t="s">
        <v>454</v>
      </c>
      <c r="F1" s="109" t="s">
        <v>456</v>
      </c>
      <c r="G1" s="109" t="s">
        <v>454</v>
      </c>
      <c r="H1" s="109" t="s">
        <v>460</v>
      </c>
      <c r="I1" s="109" t="s">
        <v>455</v>
      </c>
      <c r="J1" s="109" t="s">
        <v>454</v>
      </c>
    </row>
    <row r="2" spans="1:10">
      <c r="A2" s="98" t="s">
        <v>388</v>
      </c>
      <c r="B2" s="98" t="s">
        <v>126</v>
      </c>
      <c r="C2" s="98">
        <v>10</v>
      </c>
      <c r="D2" s="98">
        <v>24.926666666666701</v>
      </c>
      <c r="E2" s="98">
        <v>19.038056137155401</v>
      </c>
      <c r="F2" s="98">
        <v>0.33333333333333298</v>
      </c>
      <c r="G2" s="98">
        <v>0.25458753860865801</v>
      </c>
      <c r="H2" s="98">
        <v>2</v>
      </c>
      <c r="I2" s="98">
        <v>15</v>
      </c>
      <c r="J2" s="98">
        <v>0</v>
      </c>
    </row>
    <row r="3" spans="1:10">
      <c r="A3" s="98" t="s">
        <v>388</v>
      </c>
      <c r="B3" s="98" t="s">
        <v>74</v>
      </c>
      <c r="C3" s="98">
        <v>10</v>
      </c>
      <c r="D3" s="98">
        <v>131.85499999999999</v>
      </c>
      <c r="E3" s="98">
        <v>47.230757189477302</v>
      </c>
      <c r="F3" s="98">
        <v>0.83333333333333304</v>
      </c>
      <c r="G3" s="98">
        <v>0.24845199749997701</v>
      </c>
      <c r="H3" s="98">
        <v>7</v>
      </c>
      <c r="I3" s="98">
        <v>16.261904761904798</v>
      </c>
      <c r="J3" s="98">
        <v>1.61255701792353</v>
      </c>
    </row>
    <row r="4" spans="1:10">
      <c r="A4" s="98" t="s">
        <v>388</v>
      </c>
      <c r="B4" s="98" t="s">
        <v>49</v>
      </c>
      <c r="C4" s="98">
        <v>10</v>
      </c>
      <c r="D4" s="98">
        <v>303.40416666666698</v>
      </c>
      <c r="E4" s="98">
        <v>149.21027115753199</v>
      </c>
      <c r="F4" s="98">
        <v>1.75</v>
      </c>
      <c r="G4" s="98">
        <v>0.77030136799233595</v>
      </c>
      <c r="H4" s="98">
        <v>8</v>
      </c>
      <c r="I4" s="98">
        <v>16.5</v>
      </c>
      <c r="J4" s="98">
        <v>1.18019368870416</v>
      </c>
    </row>
    <row r="5" spans="1:10">
      <c r="A5" s="98" t="s">
        <v>388</v>
      </c>
      <c r="B5" s="98" t="s">
        <v>194</v>
      </c>
      <c r="C5" s="98">
        <v>10</v>
      </c>
      <c r="D5" s="98">
        <v>153.0975</v>
      </c>
      <c r="E5" s="98">
        <v>54.535084174697701</v>
      </c>
      <c r="F5" s="98">
        <v>2.0833333333333299</v>
      </c>
      <c r="G5" s="98">
        <v>0.98012659802096402</v>
      </c>
      <c r="H5" s="98">
        <v>6</v>
      </c>
      <c r="I5" s="98">
        <v>16.4722222222222</v>
      </c>
      <c r="J5" s="98">
        <v>2.7475297547226698</v>
      </c>
    </row>
    <row r="6" spans="1:10">
      <c r="A6" s="98" t="s">
        <v>388</v>
      </c>
      <c r="B6" s="98" t="s">
        <v>136</v>
      </c>
      <c r="C6" s="98">
        <v>10</v>
      </c>
      <c r="D6" s="98">
        <v>702.4</v>
      </c>
      <c r="E6" s="98">
        <v>324.50600379416198</v>
      </c>
      <c r="F6" s="98">
        <v>3.3333333333333299</v>
      </c>
      <c r="G6" s="98">
        <v>1.5614965913950201</v>
      </c>
      <c r="H6" s="98">
        <v>7</v>
      </c>
      <c r="I6" s="98">
        <v>20.547619047619001</v>
      </c>
      <c r="J6" s="98">
        <v>2.5073211019108999</v>
      </c>
    </row>
    <row r="7" spans="1:10">
      <c r="A7" s="98" t="s">
        <v>388</v>
      </c>
      <c r="B7" s="98" t="s">
        <v>142</v>
      </c>
      <c r="C7" s="98">
        <v>10</v>
      </c>
      <c r="D7" s="98">
        <v>829.84083333333297</v>
      </c>
      <c r="E7" s="98">
        <v>297.90373008030002</v>
      </c>
      <c r="F7" s="98">
        <v>1.4166666666666701</v>
      </c>
      <c r="G7" s="98">
        <v>0.21695137988629601</v>
      </c>
      <c r="H7" s="98">
        <v>10</v>
      </c>
      <c r="I7" s="98">
        <v>29.5</v>
      </c>
      <c r="J7" s="98">
        <v>2.3995884420787701</v>
      </c>
    </row>
    <row r="8" spans="1:10">
      <c r="A8" s="98" t="s">
        <v>388</v>
      </c>
      <c r="B8" s="98" t="s">
        <v>148</v>
      </c>
      <c r="C8" s="98">
        <v>10</v>
      </c>
      <c r="D8" s="98">
        <v>82.0058333333333</v>
      </c>
      <c r="E8" s="98">
        <v>40.412170541248301</v>
      </c>
      <c r="F8" s="98">
        <v>1</v>
      </c>
      <c r="G8" s="98">
        <v>0.36851386559504401</v>
      </c>
      <c r="H8" s="98">
        <v>5</v>
      </c>
      <c r="I8" s="98">
        <v>12.733333333333301</v>
      </c>
      <c r="J8" s="98">
        <v>2.98589275687449</v>
      </c>
    </row>
    <row r="9" spans="1:10">
      <c r="A9" s="98" t="s">
        <v>388</v>
      </c>
      <c r="B9" s="98" t="s">
        <v>192</v>
      </c>
      <c r="C9" s="98">
        <v>10</v>
      </c>
      <c r="D9" s="98">
        <v>1233.24833333333</v>
      </c>
      <c r="E9" s="98">
        <v>236.961271357047</v>
      </c>
      <c r="F9" s="98">
        <v>2.8333333333333299</v>
      </c>
      <c r="G9" s="98">
        <v>0.43390275977259202</v>
      </c>
      <c r="H9" s="98">
        <v>10</v>
      </c>
      <c r="I9" s="98">
        <v>25.61</v>
      </c>
      <c r="J9" s="98">
        <v>1.44437435727398</v>
      </c>
    </row>
    <row r="10" spans="1:10">
      <c r="A10" s="98" t="s">
        <v>388</v>
      </c>
      <c r="B10" s="98" t="s">
        <v>219</v>
      </c>
      <c r="C10" s="98">
        <v>10</v>
      </c>
      <c r="D10" s="98">
        <v>35.404166666666697</v>
      </c>
      <c r="E10" s="98">
        <v>35.404166666666697</v>
      </c>
      <c r="F10" s="98">
        <v>8.3333333333333301E-2</v>
      </c>
      <c r="G10" s="98">
        <v>8.3333333333333301E-2</v>
      </c>
      <c r="H10" s="98">
        <v>1</v>
      </c>
      <c r="I10" s="98">
        <v>28</v>
      </c>
      <c r="J10" s="98" t="s">
        <v>450</v>
      </c>
    </row>
    <row r="11" spans="1:10">
      <c r="A11" s="98" t="s">
        <v>372</v>
      </c>
      <c r="B11" s="98" t="s">
        <v>126</v>
      </c>
      <c r="C11" s="98">
        <v>9</v>
      </c>
      <c r="D11" s="98">
        <v>20.772222222222201</v>
      </c>
      <c r="E11" s="98">
        <v>10.3861111111111</v>
      </c>
      <c r="F11" s="98">
        <v>0.27777777777777801</v>
      </c>
      <c r="G11" s="98">
        <v>0.13888888888888901</v>
      </c>
      <c r="H11" s="98">
        <v>3</v>
      </c>
      <c r="I11" s="98">
        <v>15</v>
      </c>
      <c r="J11" s="98">
        <v>0</v>
      </c>
    </row>
    <row r="12" spans="1:10">
      <c r="A12" s="98" t="s">
        <v>372</v>
      </c>
      <c r="B12" s="98" t="s">
        <v>74</v>
      </c>
      <c r="C12" s="98">
        <v>9</v>
      </c>
      <c r="D12" s="98">
        <v>45.042592592592598</v>
      </c>
      <c r="E12" s="98">
        <v>29.799694348512102</v>
      </c>
      <c r="F12" s="98">
        <v>0.37037037037037002</v>
      </c>
      <c r="G12" s="98">
        <v>0.24497697324672099</v>
      </c>
      <c r="H12" s="98">
        <v>2</v>
      </c>
      <c r="I12" s="98">
        <v>14.75</v>
      </c>
      <c r="J12" s="98">
        <v>0.25</v>
      </c>
    </row>
    <row r="13" spans="1:10">
      <c r="A13" s="98" t="s">
        <v>372</v>
      </c>
      <c r="B13" s="98" t="s">
        <v>49</v>
      </c>
      <c r="C13" s="98">
        <v>9</v>
      </c>
      <c r="D13" s="98">
        <v>158.194444444444</v>
      </c>
      <c r="E13" s="98">
        <v>98.817504187636004</v>
      </c>
      <c r="F13" s="98">
        <v>0.74074074074074103</v>
      </c>
      <c r="G13" s="98">
        <v>0.44885924605706801</v>
      </c>
      <c r="H13" s="98">
        <v>4</v>
      </c>
      <c r="I13" s="98">
        <v>18.5</v>
      </c>
      <c r="J13" s="98">
        <v>1.1902380714238101</v>
      </c>
    </row>
    <row r="14" spans="1:10">
      <c r="A14" s="98" t="s">
        <v>372</v>
      </c>
      <c r="B14" s="98" t="s">
        <v>194</v>
      </c>
      <c r="C14" s="98">
        <v>9</v>
      </c>
      <c r="D14" s="98">
        <v>144.987037037037</v>
      </c>
      <c r="E14" s="98">
        <v>39.2013919178995</v>
      </c>
      <c r="F14" s="98">
        <v>1.2962962962963001</v>
      </c>
      <c r="G14" s="98">
        <v>0.395555728949886</v>
      </c>
      <c r="H14" s="98">
        <v>6</v>
      </c>
      <c r="I14" s="98">
        <v>18.625</v>
      </c>
      <c r="J14" s="98">
        <v>1.5024285895398399</v>
      </c>
    </row>
    <row r="15" spans="1:10">
      <c r="A15" s="98" t="s">
        <v>372</v>
      </c>
      <c r="B15" s="98" t="s">
        <v>136</v>
      </c>
      <c r="C15" s="98">
        <v>9</v>
      </c>
      <c r="D15" s="98">
        <v>884.43518518518499</v>
      </c>
      <c r="E15" s="98">
        <v>285.13975287990098</v>
      </c>
      <c r="F15" s="98">
        <v>4.2592592592592604</v>
      </c>
      <c r="G15" s="98">
        <v>0.86116089063603096</v>
      </c>
      <c r="H15" s="98">
        <v>8</v>
      </c>
      <c r="I15" s="98">
        <v>18.204761904761899</v>
      </c>
      <c r="J15" s="98">
        <v>2.22753460822475</v>
      </c>
    </row>
    <row r="16" spans="1:10">
      <c r="A16" s="98" t="s">
        <v>372</v>
      </c>
      <c r="B16" s="98" t="s">
        <v>142</v>
      </c>
      <c r="C16" s="98">
        <v>9</v>
      </c>
      <c r="D16" s="98">
        <v>665.66851851851902</v>
      </c>
      <c r="E16" s="98">
        <v>165.100362987952</v>
      </c>
      <c r="F16" s="98">
        <v>1.8518518518518501</v>
      </c>
      <c r="G16" s="98">
        <v>0.47664954356421302</v>
      </c>
      <c r="H16" s="98">
        <v>8</v>
      </c>
      <c r="I16" s="98">
        <v>26.1875</v>
      </c>
      <c r="J16" s="98">
        <v>1.4731180824769701</v>
      </c>
    </row>
    <row r="17" spans="1:10">
      <c r="A17" s="98" t="s">
        <v>372</v>
      </c>
      <c r="B17" s="98" t="s">
        <v>148</v>
      </c>
      <c r="C17" s="98">
        <v>9</v>
      </c>
      <c r="D17" s="98">
        <v>121.32037037037</v>
      </c>
      <c r="E17" s="98">
        <v>27.076929553146599</v>
      </c>
      <c r="F17" s="98">
        <v>1.1111111111111101</v>
      </c>
      <c r="G17" s="98">
        <v>0.24056261216234401</v>
      </c>
      <c r="H17" s="98">
        <v>8</v>
      </c>
      <c r="I17" s="98">
        <v>16.7083333333333</v>
      </c>
      <c r="J17" s="98">
        <v>1.58544658472491</v>
      </c>
    </row>
    <row r="18" spans="1:10">
      <c r="A18" s="98" t="s">
        <v>372</v>
      </c>
      <c r="B18" s="98" t="s">
        <v>192</v>
      </c>
      <c r="C18" s="98">
        <v>9</v>
      </c>
      <c r="D18" s="98">
        <v>1087.93333333333</v>
      </c>
      <c r="E18" s="98">
        <v>318.903033588857</v>
      </c>
      <c r="F18" s="98">
        <v>3.42592592592593</v>
      </c>
      <c r="G18" s="98">
        <v>0.67249254844138695</v>
      </c>
      <c r="H18" s="98">
        <v>9</v>
      </c>
      <c r="I18" s="98">
        <v>21.648148148148099</v>
      </c>
      <c r="J18" s="98">
        <v>1.2920980296572599</v>
      </c>
    </row>
    <row r="19" spans="1:10">
      <c r="A19" s="98" t="s">
        <v>444</v>
      </c>
      <c r="B19" s="98" t="s">
        <v>126</v>
      </c>
      <c r="C19" s="98">
        <v>9</v>
      </c>
      <c r="D19" s="98">
        <v>54.192592592592597</v>
      </c>
      <c r="E19" s="98">
        <v>22.339606526563099</v>
      </c>
      <c r="F19" s="98">
        <v>0.74074074074074103</v>
      </c>
      <c r="G19" s="98">
        <v>0.21714887776960301</v>
      </c>
      <c r="H19" s="98">
        <v>6</v>
      </c>
      <c r="I19" s="98">
        <v>14.25</v>
      </c>
      <c r="J19" s="98">
        <v>1.5478479684172299</v>
      </c>
    </row>
    <row r="20" spans="1:10">
      <c r="A20" s="98" t="s">
        <v>444</v>
      </c>
      <c r="B20" s="98" t="s">
        <v>49</v>
      </c>
      <c r="C20" s="98">
        <v>9</v>
      </c>
      <c r="D20" s="98">
        <v>93.140740740740696</v>
      </c>
      <c r="E20" s="98">
        <v>45.059653649863002</v>
      </c>
      <c r="F20" s="98">
        <v>0.46296296296296302</v>
      </c>
      <c r="G20" s="98">
        <v>0.20180087701577201</v>
      </c>
      <c r="H20" s="98">
        <v>4</v>
      </c>
      <c r="I20" s="98">
        <v>17.875</v>
      </c>
      <c r="J20" s="98">
        <v>1.1614466553972</v>
      </c>
    </row>
    <row r="21" spans="1:10">
      <c r="A21" s="98" t="s">
        <v>444</v>
      </c>
      <c r="B21" s="98" t="s">
        <v>194</v>
      </c>
      <c r="C21" s="98">
        <v>9</v>
      </c>
      <c r="D21" s="98">
        <v>20.241666666666699</v>
      </c>
      <c r="E21" s="98">
        <v>18.572316635682501</v>
      </c>
      <c r="F21" s="98">
        <v>0.64814814814814803</v>
      </c>
      <c r="G21" s="98">
        <v>0.55168404110245295</v>
      </c>
      <c r="H21" s="98">
        <v>2</v>
      </c>
      <c r="I21" s="98">
        <v>11.25</v>
      </c>
      <c r="J21" s="98">
        <v>1.25</v>
      </c>
    </row>
    <row r="22" spans="1:10">
      <c r="A22" s="98" t="s">
        <v>444</v>
      </c>
      <c r="B22" s="98" t="s">
        <v>136</v>
      </c>
      <c r="C22" s="98">
        <v>9</v>
      </c>
      <c r="D22" s="98">
        <v>741.57129629629605</v>
      </c>
      <c r="E22" s="98">
        <v>185.94756308545999</v>
      </c>
      <c r="F22" s="98">
        <v>5.3703703703703702</v>
      </c>
      <c r="G22" s="98">
        <v>1.04960963414395</v>
      </c>
      <c r="H22" s="98">
        <v>9</v>
      </c>
      <c r="I22" s="98">
        <v>16.7759259259259</v>
      </c>
      <c r="J22" s="98">
        <v>2.03889099135358</v>
      </c>
    </row>
    <row r="23" spans="1:10">
      <c r="A23" s="98" t="s">
        <v>444</v>
      </c>
      <c r="B23" s="98" t="s">
        <v>142</v>
      </c>
      <c r="C23" s="98">
        <v>9</v>
      </c>
      <c r="D23" s="98">
        <v>832.87592592592603</v>
      </c>
      <c r="E23" s="98">
        <v>187.01090253445801</v>
      </c>
      <c r="F23" s="98">
        <v>1.75925925925926</v>
      </c>
      <c r="G23" s="98">
        <v>0.29280348705262799</v>
      </c>
      <c r="H23" s="98">
        <v>8</v>
      </c>
      <c r="I23" s="98">
        <v>27.7291666666667</v>
      </c>
      <c r="J23" s="98">
        <v>0.999968997535296</v>
      </c>
    </row>
    <row r="24" spans="1:10">
      <c r="A24" s="98" t="s">
        <v>444</v>
      </c>
      <c r="B24" s="98" t="s">
        <v>148</v>
      </c>
      <c r="C24" s="98">
        <v>9</v>
      </c>
      <c r="D24" s="98">
        <v>115.590740740741</v>
      </c>
      <c r="E24" s="98">
        <v>37.423396435654801</v>
      </c>
      <c r="F24" s="98">
        <v>1.2962962962963001</v>
      </c>
      <c r="G24" s="98">
        <v>0.46296296296296302</v>
      </c>
      <c r="H24" s="98">
        <v>6</v>
      </c>
      <c r="I24" s="98">
        <v>15.4722222222222</v>
      </c>
      <c r="J24" s="98">
        <v>1.8198578834759001</v>
      </c>
    </row>
    <row r="25" spans="1:10">
      <c r="A25" s="98" t="s">
        <v>444</v>
      </c>
      <c r="B25" s="98" t="s">
        <v>150</v>
      </c>
      <c r="C25" s="98">
        <v>9</v>
      </c>
      <c r="D25" s="98">
        <v>27.281481481481499</v>
      </c>
      <c r="E25" s="98">
        <v>27.281481481481499</v>
      </c>
      <c r="F25" s="98">
        <v>9.2592592592592601E-2</v>
      </c>
      <c r="G25" s="98">
        <v>9.2592592592592601E-2</v>
      </c>
      <c r="H25" s="98">
        <v>1</v>
      </c>
      <c r="I25" s="98">
        <v>24</v>
      </c>
      <c r="J25" s="98" t="s">
        <v>450</v>
      </c>
    </row>
    <row r="26" spans="1:10">
      <c r="A26" s="98" t="s">
        <v>444</v>
      </c>
      <c r="B26" s="98" t="s">
        <v>192</v>
      </c>
      <c r="C26" s="98">
        <v>9</v>
      </c>
      <c r="D26" s="98">
        <v>642.91481481481503</v>
      </c>
      <c r="E26" s="98">
        <v>158.505001769632</v>
      </c>
      <c r="F26" s="98">
        <v>2.5</v>
      </c>
      <c r="G26" s="98">
        <v>0.57265355911356397</v>
      </c>
      <c r="H26" s="98">
        <v>9</v>
      </c>
      <c r="I26" s="98">
        <v>21.730952380952399</v>
      </c>
      <c r="J26" s="98">
        <v>1.1440741150602201</v>
      </c>
    </row>
    <row r="27" spans="1:10">
      <c r="A27" s="98" t="s">
        <v>394</v>
      </c>
      <c r="B27" s="98" t="s">
        <v>126</v>
      </c>
      <c r="C27" s="98">
        <v>6</v>
      </c>
      <c r="D27" s="98">
        <v>124.533333333333</v>
      </c>
      <c r="E27" s="98">
        <v>63.830198827885603</v>
      </c>
      <c r="F27" s="98">
        <v>1.3888888888888899</v>
      </c>
      <c r="G27" s="98">
        <v>0.70272836892630697</v>
      </c>
      <c r="H27" s="98">
        <v>3</v>
      </c>
      <c r="I27" s="98">
        <v>15.8333333333333</v>
      </c>
      <c r="J27" s="98">
        <v>0.16666666666666699</v>
      </c>
    </row>
    <row r="28" spans="1:10">
      <c r="A28" s="98" t="s">
        <v>394</v>
      </c>
      <c r="B28" s="98" t="s">
        <v>74</v>
      </c>
      <c r="C28" s="98">
        <v>6</v>
      </c>
      <c r="D28" s="98">
        <v>31.279166666666701</v>
      </c>
      <c r="E28" s="98">
        <v>31.279166666666701</v>
      </c>
      <c r="F28" s="98">
        <v>0.13888888888888901</v>
      </c>
      <c r="G28" s="98">
        <v>0.13888888888888901</v>
      </c>
      <c r="H28" s="98">
        <v>1</v>
      </c>
      <c r="I28" s="98">
        <v>20</v>
      </c>
      <c r="J28" s="98" t="s">
        <v>450</v>
      </c>
    </row>
    <row r="29" spans="1:10">
      <c r="A29" s="98" t="s">
        <v>394</v>
      </c>
      <c r="B29" s="98" t="s">
        <v>49</v>
      </c>
      <c r="C29" s="98">
        <v>6</v>
      </c>
      <c r="D29" s="98">
        <v>73.030555555555594</v>
      </c>
      <c r="E29" s="98">
        <v>37.381246639306198</v>
      </c>
      <c r="F29" s="98">
        <v>0.55555555555555602</v>
      </c>
      <c r="G29" s="98">
        <v>0.27777777777777801</v>
      </c>
      <c r="H29" s="98">
        <v>3</v>
      </c>
      <c r="I29" s="98">
        <v>15.1666666666667</v>
      </c>
      <c r="J29" s="98">
        <v>0.16666666666666699</v>
      </c>
    </row>
    <row r="30" spans="1:10">
      <c r="A30" s="98" t="s">
        <v>394</v>
      </c>
      <c r="B30" s="98" t="s">
        <v>194</v>
      </c>
      <c r="C30" s="98">
        <v>6</v>
      </c>
      <c r="D30" s="98">
        <v>128.44861111111101</v>
      </c>
      <c r="E30" s="98">
        <v>78.646365801484194</v>
      </c>
      <c r="F30" s="98">
        <v>1.80555555555556</v>
      </c>
      <c r="G30" s="98">
        <v>1.0412036007773</v>
      </c>
      <c r="H30" s="98">
        <v>3</v>
      </c>
      <c r="I30" s="98">
        <v>17</v>
      </c>
      <c r="J30" s="98">
        <v>5.5075705472861003</v>
      </c>
    </row>
    <row r="31" spans="1:10">
      <c r="A31" s="98" t="s">
        <v>394</v>
      </c>
      <c r="B31" s="98" t="s">
        <v>136</v>
      </c>
      <c r="C31" s="98">
        <v>6</v>
      </c>
      <c r="D31" s="98">
        <v>434.35416666666703</v>
      </c>
      <c r="E31" s="98">
        <v>114.58757494674499</v>
      </c>
      <c r="F31" s="98">
        <v>2.9166666666666701</v>
      </c>
      <c r="G31" s="98">
        <v>0.76829537144107396</v>
      </c>
      <c r="H31" s="98">
        <v>5</v>
      </c>
      <c r="I31" s="98">
        <v>17.72</v>
      </c>
      <c r="J31" s="98">
        <v>0.46195237849804399</v>
      </c>
    </row>
    <row r="32" spans="1:10">
      <c r="A32" s="98" t="s">
        <v>394</v>
      </c>
      <c r="B32" s="98" t="s">
        <v>142</v>
      </c>
      <c r="C32" s="98">
        <v>6</v>
      </c>
      <c r="D32" s="98">
        <v>873.73055555555595</v>
      </c>
      <c r="E32" s="98">
        <v>238.35985954429401</v>
      </c>
      <c r="F32" s="98">
        <v>1.80555555555556</v>
      </c>
      <c r="G32" s="98">
        <v>0.54503935750968302</v>
      </c>
      <c r="H32" s="98">
        <v>5</v>
      </c>
      <c r="I32" s="98">
        <v>28.75</v>
      </c>
      <c r="J32" s="98">
        <v>1.8303005217723101</v>
      </c>
    </row>
    <row r="33" spans="1:10">
      <c r="A33" s="98" t="s">
        <v>394</v>
      </c>
      <c r="B33" s="98" t="s">
        <v>148</v>
      </c>
      <c r="C33" s="98">
        <v>6</v>
      </c>
      <c r="D33" s="98">
        <v>220.455555555556</v>
      </c>
      <c r="E33" s="98">
        <v>76.6798666977853</v>
      </c>
      <c r="F33" s="98">
        <v>1.80555555555556</v>
      </c>
      <c r="G33" s="98">
        <v>0.58597286415913896</v>
      </c>
      <c r="H33" s="98">
        <v>5</v>
      </c>
      <c r="I33" s="98">
        <v>17.6666666666667</v>
      </c>
      <c r="J33" s="98">
        <v>0.86281194036965203</v>
      </c>
    </row>
    <row r="34" spans="1:10">
      <c r="A34" s="98" t="s">
        <v>394</v>
      </c>
      <c r="B34" s="98" t="s">
        <v>192</v>
      </c>
      <c r="C34" s="98">
        <v>6</v>
      </c>
      <c r="D34" s="98">
        <v>1121.1083333333299</v>
      </c>
      <c r="E34" s="98">
        <v>186.81806173337401</v>
      </c>
      <c r="F34" s="98">
        <v>3.0555555555555598</v>
      </c>
      <c r="G34" s="98">
        <v>0.46481112585226397</v>
      </c>
      <c r="H34" s="98">
        <v>6</v>
      </c>
      <c r="I34" s="98">
        <v>23.85</v>
      </c>
      <c r="J34" s="98">
        <v>2.55140484178161</v>
      </c>
    </row>
    <row r="35" spans="1:10">
      <c r="A35" s="98" t="s">
        <v>397</v>
      </c>
      <c r="B35" s="98" t="s">
        <v>126</v>
      </c>
      <c r="C35" s="98">
        <v>10</v>
      </c>
      <c r="D35" s="98">
        <v>64.225833333333298</v>
      </c>
      <c r="E35" s="98">
        <v>33.610886602785499</v>
      </c>
      <c r="F35" s="98">
        <v>0.58333333333333304</v>
      </c>
      <c r="G35" s="98">
        <v>0.30555555555555602</v>
      </c>
      <c r="H35" s="98">
        <v>3</v>
      </c>
      <c r="I35" s="98">
        <v>17</v>
      </c>
      <c r="J35" s="98">
        <v>0.28867513459481298</v>
      </c>
    </row>
    <row r="36" spans="1:10">
      <c r="A36" s="98" t="s">
        <v>397</v>
      </c>
      <c r="B36" s="98" t="s">
        <v>74</v>
      </c>
      <c r="C36" s="98">
        <v>10</v>
      </c>
      <c r="D36" s="98">
        <v>58.407499999999999</v>
      </c>
      <c r="E36" s="98">
        <v>43.060372211761397</v>
      </c>
      <c r="F36" s="98">
        <v>0.25</v>
      </c>
      <c r="G36" s="98">
        <v>0.17786456215091201</v>
      </c>
      <c r="H36" s="98">
        <v>2</v>
      </c>
      <c r="I36" s="98">
        <v>20</v>
      </c>
      <c r="J36" s="98">
        <v>1</v>
      </c>
    </row>
    <row r="37" spans="1:10">
      <c r="A37" s="98" t="s">
        <v>397</v>
      </c>
      <c r="B37" s="98" t="s">
        <v>49</v>
      </c>
      <c r="C37" s="98">
        <v>10</v>
      </c>
      <c r="D37" s="98">
        <v>98.639166666666696</v>
      </c>
      <c r="E37" s="98">
        <v>61.435622483651201</v>
      </c>
      <c r="F37" s="98">
        <v>1.0833333333333299</v>
      </c>
      <c r="G37" s="98">
        <v>0.68098059289618096</v>
      </c>
      <c r="H37" s="98">
        <v>3</v>
      </c>
      <c r="I37" s="98">
        <v>13</v>
      </c>
      <c r="J37" s="98">
        <v>1.8929694486000901</v>
      </c>
    </row>
    <row r="38" spans="1:10">
      <c r="A38" s="98" t="s">
        <v>397</v>
      </c>
      <c r="B38" s="98" t="s">
        <v>194</v>
      </c>
      <c r="C38" s="98">
        <v>10</v>
      </c>
      <c r="D38" s="98">
        <v>44.211666666666702</v>
      </c>
      <c r="E38" s="98">
        <v>31.119511569249301</v>
      </c>
      <c r="F38" s="98">
        <v>0.16666666666666699</v>
      </c>
      <c r="G38" s="98">
        <v>0.11111111111111099</v>
      </c>
      <c r="H38" s="98">
        <v>2</v>
      </c>
      <c r="I38" s="98">
        <v>24.5</v>
      </c>
      <c r="J38" s="98">
        <v>2.5</v>
      </c>
    </row>
    <row r="39" spans="1:10">
      <c r="A39" s="98" t="s">
        <v>397</v>
      </c>
      <c r="B39" s="98" t="s">
        <v>136</v>
      </c>
      <c r="C39" s="98">
        <v>10</v>
      </c>
      <c r="D39" s="98">
        <v>500.51333333333298</v>
      </c>
      <c r="E39" s="98">
        <v>77.936878683654101</v>
      </c>
      <c r="F39" s="98">
        <v>3.1666666666666701</v>
      </c>
      <c r="G39" s="98">
        <v>0.80315734971116504</v>
      </c>
      <c r="H39" s="98">
        <v>9</v>
      </c>
      <c r="I39" s="98">
        <v>19.9703703703704</v>
      </c>
      <c r="J39" s="98">
        <v>1.4149602407323101</v>
      </c>
    </row>
    <row r="40" spans="1:10">
      <c r="A40" s="98" t="s">
        <v>397</v>
      </c>
      <c r="B40" s="98" t="s">
        <v>142</v>
      </c>
      <c r="C40" s="98">
        <v>10</v>
      </c>
      <c r="D40" s="98">
        <v>209.53</v>
      </c>
      <c r="E40" s="98">
        <v>106.80832927477699</v>
      </c>
      <c r="F40" s="98">
        <v>0.41666666666666702</v>
      </c>
      <c r="G40" s="98">
        <v>0.256098457147025</v>
      </c>
      <c r="H40" s="98">
        <v>3</v>
      </c>
      <c r="I40" s="98">
        <v>31.5555555555556</v>
      </c>
      <c r="J40" s="98">
        <v>3.9549937179017101</v>
      </c>
    </row>
    <row r="41" spans="1:10">
      <c r="A41" s="98" t="s">
        <v>397</v>
      </c>
      <c r="B41" s="98" t="s">
        <v>148</v>
      </c>
      <c r="C41" s="98">
        <v>10</v>
      </c>
      <c r="D41" s="98">
        <v>115.175833333333</v>
      </c>
      <c r="E41" s="98">
        <v>47.0789419690907</v>
      </c>
      <c r="F41" s="98">
        <v>0.91666666666666696</v>
      </c>
      <c r="G41" s="98">
        <v>0.31549490810001501</v>
      </c>
      <c r="H41" s="98">
        <v>6</v>
      </c>
      <c r="I41" s="98">
        <v>16.9722222222222</v>
      </c>
      <c r="J41" s="98">
        <v>0.97222222222222199</v>
      </c>
    </row>
    <row r="42" spans="1:10">
      <c r="A42" s="98" t="s">
        <v>397</v>
      </c>
      <c r="B42" s="98" t="s">
        <v>150</v>
      </c>
      <c r="C42" s="98">
        <v>10</v>
      </c>
      <c r="D42" s="98">
        <v>41.196666666666701</v>
      </c>
      <c r="E42" s="98">
        <v>41.196666666666701</v>
      </c>
      <c r="F42" s="98">
        <v>8.3333333333333301E-2</v>
      </c>
      <c r="G42" s="98">
        <v>8.3333333333333301E-2</v>
      </c>
      <c r="H42" s="98">
        <v>1</v>
      </c>
      <c r="I42" s="98">
        <v>30</v>
      </c>
      <c r="J42" s="98" t="s">
        <v>450</v>
      </c>
    </row>
    <row r="43" spans="1:10">
      <c r="A43" s="98" t="s">
        <v>397</v>
      </c>
      <c r="B43" s="98" t="s">
        <v>192</v>
      </c>
      <c r="C43" s="98">
        <v>10</v>
      </c>
      <c r="D43" s="98">
        <v>1389.9766666666701</v>
      </c>
      <c r="E43" s="98">
        <v>233.073546378169</v>
      </c>
      <c r="F43" s="98">
        <v>4.3333333333333304</v>
      </c>
      <c r="G43" s="98">
        <v>0.47790695928014598</v>
      </c>
      <c r="H43" s="98">
        <v>10</v>
      </c>
      <c r="I43" s="98">
        <v>23.248809523809499</v>
      </c>
      <c r="J43" s="98">
        <v>1.1659459630112099</v>
      </c>
    </row>
    <row r="44" spans="1:10">
      <c r="A44" s="98" t="s">
        <v>397</v>
      </c>
      <c r="B44" s="98" t="s">
        <v>219</v>
      </c>
      <c r="C44" s="98">
        <v>10</v>
      </c>
      <c r="D44" s="98">
        <v>64.183333333333294</v>
      </c>
      <c r="E44" s="98">
        <v>64.183333333333294</v>
      </c>
      <c r="F44" s="98">
        <v>8.3333333333333301E-2</v>
      </c>
      <c r="G44" s="98">
        <v>8.3333333333333301E-2</v>
      </c>
      <c r="H44" s="98">
        <v>1</v>
      </c>
      <c r="I44" s="98">
        <v>34</v>
      </c>
      <c r="J44" s="98" t="s">
        <v>450</v>
      </c>
    </row>
    <row r="45" spans="1:10">
      <c r="A45" s="98" t="s">
        <v>425</v>
      </c>
      <c r="B45" s="98" t="s">
        <v>126</v>
      </c>
      <c r="C45" s="98">
        <v>4</v>
      </c>
      <c r="D45" s="98">
        <v>59.277083333333302</v>
      </c>
      <c r="E45" s="98">
        <v>36.096763181906603</v>
      </c>
      <c r="F45" s="98">
        <v>0.41666666666666702</v>
      </c>
      <c r="G45" s="98">
        <v>0.24056261216234401</v>
      </c>
      <c r="H45" s="98">
        <v>2</v>
      </c>
      <c r="I45" s="98">
        <v>18.5</v>
      </c>
      <c r="J45" s="98">
        <v>1.5</v>
      </c>
    </row>
    <row r="46" spans="1:10">
      <c r="A46" s="98" t="s">
        <v>425</v>
      </c>
      <c r="B46" s="98" t="s">
        <v>49</v>
      </c>
      <c r="C46" s="98">
        <v>4</v>
      </c>
      <c r="D46" s="98">
        <v>104.58125</v>
      </c>
      <c r="E46" s="98">
        <v>43.312718704353998</v>
      </c>
      <c r="F46" s="98">
        <v>0.625</v>
      </c>
      <c r="G46" s="98">
        <v>0.20833333333333301</v>
      </c>
      <c r="H46" s="98">
        <v>3</v>
      </c>
      <c r="I46" s="98">
        <v>16.6666666666667</v>
      </c>
      <c r="J46" s="98">
        <v>2.0275875100994099</v>
      </c>
    </row>
    <row r="47" spans="1:10">
      <c r="A47" s="98" t="s">
        <v>425</v>
      </c>
      <c r="B47" s="98" t="s">
        <v>45</v>
      </c>
      <c r="C47" s="98">
        <v>4</v>
      </c>
      <c r="D47" s="98">
        <v>564.64166666666699</v>
      </c>
      <c r="E47" s="98">
        <v>564.64166666666699</v>
      </c>
      <c r="F47" s="98">
        <v>0.20833333333333301</v>
      </c>
      <c r="G47" s="98">
        <v>0.20833333333333301</v>
      </c>
      <c r="H47" s="98">
        <v>1</v>
      </c>
      <c r="I47" s="98">
        <v>52</v>
      </c>
      <c r="J47" s="98" t="s">
        <v>450</v>
      </c>
    </row>
    <row r="48" spans="1:10">
      <c r="A48" s="98" t="s">
        <v>425</v>
      </c>
      <c r="B48" s="98" t="s">
        <v>136</v>
      </c>
      <c r="C48" s="98">
        <v>4</v>
      </c>
      <c r="D48" s="98">
        <v>638.5</v>
      </c>
      <c r="E48" s="98">
        <v>118.519600269948</v>
      </c>
      <c r="F48" s="98">
        <v>3.125</v>
      </c>
      <c r="G48" s="98">
        <v>0.52429405800491302</v>
      </c>
      <c r="H48" s="98">
        <v>4</v>
      </c>
      <c r="I48" s="98">
        <v>20.350000000000001</v>
      </c>
      <c r="J48" s="98">
        <v>1.18215904175369</v>
      </c>
    </row>
    <row r="49" spans="1:10">
      <c r="A49" s="98" t="s">
        <v>425</v>
      </c>
      <c r="B49" s="98" t="s">
        <v>142</v>
      </c>
      <c r="C49" s="98">
        <v>4</v>
      </c>
      <c r="D49" s="98">
        <v>306.22500000000002</v>
      </c>
      <c r="E49" s="98">
        <v>118.409520368461</v>
      </c>
      <c r="F49" s="98">
        <v>0.83333333333333304</v>
      </c>
      <c r="G49" s="98">
        <v>0.34020690871988601</v>
      </c>
      <c r="H49" s="98">
        <v>3</v>
      </c>
      <c r="I49" s="98">
        <v>27.5</v>
      </c>
      <c r="J49" s="98">
        <v>1.25830573921179</v>
      </c>
    </row>
    <row r="50" spans="1:10">
      <c r="A50" s="98" t="s">
        <v>425</v>
      </c>
      <c r="B50" s="98" t="s">
        <v>148</v>
      </c>
      <c r="C50" s="98">
        <v>4</v>
      </c>
      <c r="D50" s="98">
        <v>88.402083333333294</v>
      </c>
      <c r="E50" s="98">
        <v>88.402083333333294</v>
      </c>
      <c r="F50" s="98">
        <v>0.41666666666666702</v>
      </c>
      <c r="G50" s="98">
        <v>0.41666666666666702</v>
      </c>
      <c r="H50" s="98">
        <v>1</v>
      </c>
      <c r="I50" s="98">
        <v>21.5</v>
      </c>
      <c r="J50" s="98" t="s">
        <v>450</v>
      </c>
    </row>
    <row r="51" spans="1:10">
      <c r="A51" s="98" t="s">
        <v>425</v>
      </c>
      <c r="B51" s="98" t="s">
        <v>192</v>
      </c>
      <c r="C51" s="98">
        <v>4</v>
      </c>
      <c r="D51" s="98">
        <v>1080.3895833333299</v>
      </c>
      <c r="E51" s="98">
        <v>441.78975989579601</v>
      </c>
      <c r="F51" s="98">
        <v>4.1666666666666696</v>
      </c>
      <c r="G51" s="98">
        <v>0.90010287477886997</v>
      </c>
      <c r="H51" s="98">
        <v>4</v>
      </c>
      <c r="I51" s="98">
        <v>21.175000000000001</v>
      </c>
      <c r="J51" s="98">
        <v>2.86309127808854</v>
      </c>
    </row>
    <row r="52" spans="1:10">
      <c r="A52" s="98" t="s">
        <v>393</v>
      </c>
      <c r="B52" s="98" t="s">
        <v>126</v>
      </c>
      <c r="C52" s="98">
        <v>8</v>
      </c>
      <c r="D52" s="98">
        <v>52.061458333333299</v>
      </c>
      <c r="E52" s="98">
        <v>16.806505019072301</v>
      </c>
      <c r="F52" s="98">
        <v>0.52083333333333304</v>
      </c>
      <c r="G52" s="98">
        <v>0.15248438639820799</v>
      </c>
      <c r="H52" s="98">
        <v>5</v>
      </c>
      <c r="I52" s="98">
        <v>16.399999999999999</v>
      </c>
      <c r="J52" s="98">
        <v>0.748331477354788</v>
      </c>
    </row>
    <row r="53" spans="1:10">
      <c r="A53" s="98" t="s">
        <v>393</v>
      </c>
      <c r="B53" s="98" t="s">
        <v>74</v>
      </c>
      <c r="C53" s="98">
        <v>8</v>
      </c>
      <c r="D53" s="98">
        <v>51.678125000000001</v>
      </c>
      <c r="E53" s="98">
        <v>34.845510906016898</v>
      </c>
      <c r="F53" s="98">
        <v>0.3125</v>
      </c>
      <c r="G53" s="98">
        <v>0.21921011700381299</v>
      </c>
      <c r="H53" s="98">
        <v>2</v>
      </c>
      <c r="I53" s="98">
        <v>18</v>
      </c>
      <c r="J53" s="98">
        <v>5</v>
      </c>
    </row>
    <row r="54" spans="1:10">
      <c r="A54" s="98" t="s">
        <v>393</v>
      </c>
      <c r="B54" s="98" t="s">
        <v>49</v>
      </c>
      <c r="C54" s="98">
        <v>8</v>
      </c>
      <c r="D54" s="98">
        <v>69.417708333333294</v>
      </c>
      <c r="E54" s="98">
        <v>36.602997868617102</v>
      </c>
      <c r="F54" s="98">
        <v>0.52083333333333304</v>
      </c>
      <c r="G54" s="98">
        <v>0.21921011700381299</v>
      </c>
      <c r="H54" s="98">
        <v>4</v>
      </c>
      <c r="I54" s="98">
        <v>13.625</v>
      </c>
      <c r="J54" s="98">
        <v>3.31269653505016</v>
      </c>
    </row>
    <row r="55" spans="1:10">
      <c r="A55" s="98" t="s">
        <v>393</v>
      </c>
      <c r="B55" s="98" t="s">
        <v>194</v>
      </c>
      <c r="C55" s="98">
        <v>8</v>
      </c>
      <c r="D55" s="98">
        <v>22.313541666666701</v>
      </c>
      <c r="E55" s="98">
        <v>22.026859502151702</v>
      </c>
      <c r="F55" s="98">
        <v>0.3125</v>
      </c>
      <c r="G55" s="98">
        <v>0.21921011700381299</v>
      </c>
      <c r="H55" s="98">
        <v>2</v>
      </c>
      <c r="I55" s="98">
        <v>13.5</v>
      </c>
      <c r="J55" s="98">
        <v>9.5</v>
      </c>
    </row>
    <row r="56" spans="1:10">
      <c r="A56" s="98" t="s">
        <v>393</v>
      </c>
      <c r="B56" s="98" t="s">
        <v>136</v>
      </c>
      <c r="C56" s="98">
        <v>8</v>
      </c>
      <c r="D56" s="98">
        <v>593.29791666666699</v>
      </c>
      <c r="E56" s="98">
        <v>85.835769986073899</v>
      </c>
      <c r="F56" s="98">
        <v>3.9583333333333299</v>
      </c>
      <c r="G56" s="98">
        <v>0.717379213880592</v>
      </c>
      <c r="H56" s="98">
        <v>8</v>
      </c>
      <c r="I56" s="98">
        <v>18.542708333333302</v>
      </c>
      <c r="J56" s="98">
        <v>1.9535436852826</v>
      </c>
    </row>
    <row r="57" spans="1:10">
      <c r="A57" s="98" t="s">
        <v>393</v>
      </c>
      <c r="B57" s="98" t="s">
        <v>142</v>
      </c>
      <c r="C57" s="98">
        <v>8</v>
      </c>
      <c r="D57" s="98">
        <v>807.55416666666702</v>
      </c>
      <c r="E57" s="98">
        <v>152.88968520882599</v>
      </c>
      <c r="F57" s="98">
        <v>1.4583333333333299</v>
      </c>
      <c r="G57" s="98">
        <v>0.26115965438666999</v>
      </c>
      <c r="H57" s="98">
        <v>7</v>
      </c>
      <c r="I57" s="98">
        <v>30.8571428571429</v>
      </c>
      <c r="J57" s="98">
        <v>1.9539772800327899</v>
      </c>
    </row>
    <row r="58" spans="1:10">
      <c r="A58" s="98" t="s">
        <v>393</v>
      </c>
      <c r="B58" s="98" t="s">
        <v>148</v>
      </c>
      <c r="C58" s="98">
        <v>8</v>
      </c>
      <c r="D58" s="98">
        <v>87.0833333333333</v>
      </c>
      <c r="E58" s="98">
        <v>30.129981640399201</v>
      </c>
      <c r="F58" s="98">
        <v>0.83333333333333304</v>
      </c>
      <c r="G58" s="98">
        <v>0.31497039417435602</v>
      </c>
      <c r="H58" s="98">
        <v>5</v>
      </c>
      <c r="I58" s="98">
        <v>16.933333333333302</v>
      </c>
      <c r="J58" s="98">
        <v>1.06666666666667</v>
      </c>
    </row>
    <row r="59" spans="1:10">
      <c r="A59" s="98" t="s">
        <v>393</v>
      </c>
      <c r="B59" s="98" t="s">
        <v>150</v>
      </c>
      <c r="C59" s="98">
        <v>8</v>
      </c>
      <c r="D59" s="98">
        <v>89.904166666666697</v>
      </c>
      <c r="E59" s="98">
        <v>88.985134916519101</v>
      </c>
      <c r="F59" s="98">
        <v>0.20833333333333301</v>
      </c>
      <c r="G59" s="98">
        <v>0.136386181397495</v>
      </c>
      <c r="H59" s="98">
        <v>2</v>
      </c>
      <c r="I59" s="98">
        <v>21.5</v>
      </c>
      <c r="J59" s="98">
        <v>16.5</v>
      </c>
    </row>
    <row r="60" spans="1:10">
      <c r="A60" s="98" t="s">
        <v>393</v>
      </c>
      <c r="B60" s="98" t="s">
        <v>192</v>
      </c>
      <c r="C60" s="98">
        <v>8</v>
      </c>
      <c r="D60" s="98">
        <v>689.06458333333296</v>
      </c>
      <c r="E60" s="98">
        <v>214.22919627951401</v>
      </c>
      <c r="F60" s="98">
        <v>2.0833333333333299</v>
      </c>
      <c r="G60" s="98">
        <v>0.80302009304952604</v>
      </c>
      <c r="H60" s="98">
        <v>6</v>
      </c>
      <c r="I60" s="98">
        <v>24.841666666666701</v>
      </c>
      <c r="J60" s="98">
        <v>0.978980478752144</v>
      </c>
    </row>
    <row r="61" spans="1:10">
      <c r="A61" s="98" t="s">
        <v>426</v>
      </c>
      <c r="B61" s="98" t="s">
        <v>126</v>
      </c>
      <c r="C61" s="98">
        <v>4</v>
      </c>
      <c r="D61" s="98">
        <v>733.33333333333303</v>
      </c>
      <c r="E61" s="98">
        <v>733.33333333333303</v>
      </c>
      <c r="F61" s="98">
        <v>4.1666666666666696</v>
      </c>
      <c r="G61" s="98">
        <v>4.1666666666666696</v>
      </c>
      <c r="H61" s="98">
        <v>1</v>
      </c>
      <c r="I61" s="98">
        <v>20</v>
      </c>
      <c r="J61" s="98" t="s">
        <v>450</v>
      </c>
    </row>
    <row r="62" spans="1:10">
      <c r="A62" s="98" t="s">
        <v>426</v>
      </c>
      <c r="B62" s="98" t="s">
        <v>74</v>
      </c>
      <c r="C62" s="98">
        <v>4</v>
      </c>
      <c r="D62" s="98">
        <v>703.78125</v>
      </c>
      <c r="E62" s="98">
        <v>703.78125</v>
      </c>
      <c r="F62" s="98">
        <v>3.125</v>
      </c>
      <c r="G62" s="98">
        <v>3.125</v>
      </c>
      <c r="H62" s="98">
        <v>1</v>
      </c>
      <c r="I62" s="98">
        <v>20</v>
      </c>
      <c r="J62" s="98" t="s">
        <v>450</v>
      </c>
    </row>
    <row r="63" spans="1:10">
      <c r="A63" s="98" t="s">
        <v>426</v>
      </c>
      <c r="B63" s="98" t="s">
        <v>49</v>
      </c>
      <c r="C63" s="98">
        <v>4</v>
      </c>
      <c r="D63" s="98">
        <v>2196.65625</v>
      </c>
      <c r="E63" s="98">
        <v>1317.2170363494599</v>
      </c>
      <c r="F63" s="98">
        <v>17.2916666666667</v>
      </c>
      <c r="G63" s="98">
        <v>10.4492545808922</v>
      </c>
      <c r="H63" s="98">
        <v>4</v>
      </c>
      <c r="I63" s="98">
        <v>15.125</v>
      </c>
      <c r="J63" s="98">
        <v>0.92138934947899898</v>
      </c>
    </row>
    <row r="64" spans="1:10">
      <c r="A64" s="98" t="s">
        <v>426</v>
      </c>
      <c r="B64" s="98" t="s">
        <v>136</v>
      </c>
      <c r="C64" s="98">
        <v>4</v>
      </c>
      <c r="D64" s="98">
        <v>1415.3333333333301</v>
      </c>
      <c r="E64" s="98">
        <v>267.96265548355098</v>
      </c>
      <c r="F64" s="98">
        <v>3.3333333333333299</v>
      </c>
      <c r="G64" s="98">
        <v>0.90010287477886997</v>
      </c>
      <c r="H64" s="98">
        <v>4</v>
      </c>
      <c r="I64" s="98">
        <v>27.925595238095202</v>
      </c>
      <c r="J64" s="98">
        <v>1.4391011983423201</v>
      </c>
    </row>
    <row r="65" spans="1:10">
      <c r="A65" s="98" t="s">
        <v>426</v>
      </c>
      <c r="B65" s="98" t="s">
        <v>142</v>
      </c>
      <c r="C65" s="98">
        <v>4</v>
      </c>
      <c r="D65" s="98">
        <v>402.18124999999998</v>
      </c>
      <c r="E65" s="98">
        <v>145.00817547095201</v>
      </c>
      <c r="F65" s="98">
        <v>1.25</v>
      </c>
      <c r="G65" s="98">
        <v>0.53791435363991902</v>
      </c>
      <c r="H65" s="98">
        <v>3</v>
      </c>
      <c r="I65" s="98">
        <v>25.6666666666667</v>
      </c>
      <c r="J65" s="98">
        <v>2.60341655863555</v>
      </c>
    </row>
    <row r="66" spans="1:10">
      <c r="A66" s="98" t="s">
        <v>426</v>
      </c>
      <c r="B66" s="98" t="s">
        <v>148</v>
      </c>
      <c r="C66" s="98">
        <v>4</v>
      </c>
      <c r="D66" s="98">
        <v>354.129166666667</v>
      </c>
      <c r="E66" s="98">
        <v>128.707796683353</v>
      </c>
      <c r="F66" s="98">
        <v>1.4583333333333299</v>
      </c>
      <c r="G66" s="98">
        <v>0.52429405800491302</v>
      </c>
      <c r="H66" s="98">
        <v>3</v>
      </c>
      <c r="I66" s="98">
        <v>20.6666666666667</v>
      </c>
      <c r="J66" s="98">
        <v>0.66666666666666696</v>
      </c>
    </row>
    <row r="67" spans="1:10">
      <c r="A67" s="98" t="s">
        <v>426</v>
      </c>
      <c r="B67" s="98" t="s">
        <v>192</v>
      </c>
      <c r="C67" s="98">
        <v>4</v>
      </c>
      <c r="D67" s="98">
        <v>1742.5729166666699</v>
      </c>
      <c r="E67" s="98">
        <v>355.23287142965103</v>
      </c>
      <c r="F67" s="98">
        <v>3.5416666666666701</v>
      </c>
      <c r="G67" s="98">
        <v>0.39892796156514099</v>
      </c>
      <c r="H67" s="98">
        <v>4</v>
      </c>
      <c r="I67" s="98">
        <v>25.608333333333299</v>
      </c>
      <c r="J67" s="98">
        <v>2.2218767092507901</v>
      </c>
    </row>
    <row r="68" spans="1:10">
      <c r="A68" s="98" t="s">
        <v>443</v>
      </c>
      <c r="B68" s="98" t="s">
        <v>126</v>
      </c>
      <c r="C68" s="98">
        <v>11</v>
      </c>
      <c r="D68" s="98">
        <v>12.529545454545501</v>
      </c>
      <c r="E68" s="98">
        <v>8.45199855061162</v>
      </c>
      <c r="F68" s="98">
        <v>0.15151515151515199</v>
      </c>
      <c r="G68" s="98">
        <v>0.101639453522718</v>
      </c>
      <c r="H68" s="98">
        <v>2</v>
      </c>
      <c r="I68" s="98">
        <v>15.5</v>
      </c>
      <c r="J68" s="98">
        <v>0.5</v>
      </c>
    </row>
    <row r="69" spans="1:10">
      <c r="A69" s="98" t="s">
        <v>443</v>
      </c>
      <c r="B69" s="98" t="s">
        <v>74</v>
      </c>
      <c r="C69" s="98">
        <v>11</v>
      </c>
      <c r="D69" s="98">
        <v>4.0439393939393904</v>
      </c>
      <c r="E69" s="98">
        <v>4.0439393939393904</v>
      </c>
      <c r="F69" s="98">
        <v>7.5757575757575801E-2</v>
      </c>
      <c r="G69" s="98">
        <v>7.5757575757575801E-2</v>
      </c>
      <c r="H69" s="98">
        <v>1</v>
      </c>
      <c r="I69" s="98">
        <v>10</v>
      </c>
      <c r="J69" s="98" t="s">
        <v>450</v>
      </c>
    </row>
    <row r="70" spans="1:10">
      <c r="A70" s="98" t="s">
        <v>443</v>
      </c>
      <c r="B70" s="98" t="s">
        <v>49</v>
      </c>
      <c r="C70" s="98">
        <v>11</v>
      </c>
      <c r="D70" s="98">
        <v>123.620454545455</v>
      </c>
      <c r="E70" s="98">
        <v>60.022539025900102</v>
      </c>
      <c r="F70" s="98">
        <v>1.0606060606060601</v>
      </c>
      <c r="G70" s="98">
        <v>0.60606060606060597</v>
      </c>
      <c r="H70" s="98">
        <v>5</v>
      </c>
      <c r="I70" s="98">
        <v>15.65</v>
      </c>
      <c r="J70" s="98">
        <v>0.83516465442450305</v>
      </c>
    </row>
    <row r="71" spans="1:10">
      <c r="A71" s="98" t="s">
        <v>443</v>
      </c>
      <c r="B71" s="98" t="s">
        <v>194</v>
      </c>
      <c r="C71" s="98">
        <v>11</v>
      </c>
      <c r="D71" s="98">
        <v>16.2515151515152</v>
      </c>
      <c r="E71" s="98">
        <v>16.2165460543251</v>
      </c>
      <c r="F71" s="98">
        <v>0.30303030303030298</v>
      </c>
      <c r="G71" s="98">
        <v>0.23226832904175601</v>
      </c>
      <c r="H71" s="98">
        <v>2</v>
      </c>
      <c r="I71" s="98">
        <v>8.8333333333333304</v>
      </c>
      <c r="J71" s="98">
        <v>5.8333333333333304</v>
      </c>
    </row>
    <row r="72" spans="1:10">
      <c r="A72" s="98" t="s">
        <v>443</v>
      </c>
      <c r="B72" s="98" t="s">
        <v>136</v>
      </c>
      <c r="C72" s="98">
        <v>11</v>
      </c>
      <c r="D72" s="98">
        <v>439.81742424242401</v>
      </c>
      <c r="E72" s="98">
        <v>107.45389390323599</v>
      </c>
      <c r="F72" s="98">
        <v>3.6363636363636398</v>
      </c>
      <c r="G72" s="98">
        <v>0.87957122870909099</v>
      </c>
      <c r="H72" s="98">
        <v>9</v>
      </c>
      <c r="I72" s="98">
        <v>16.7353535353535</v>
      </c>
      <c r="J72" s="98">
        <v>1.7132025577190599</v>
      </c>
    </row>
    <row r="73" spans="1:10">
      <c r="A73" s="98" t="s">
        <v>443</v>
      </c>
      <c r="B73" s="98" t="s">
        <v>142</v>
      </c>
      <c r="C73" s="98">
        <v>11</v>
      </c>
      <c r="D73" s="98">
        <v>702.47196969696995</v>
      </c>
      <c r="E73" s="98">
        <v>169.14294434085599</v>
      </c>
      <c r="F73" s="98">
        <v>2.34848484848485</v>
      </c>
      <c r="G73" s="98">
        <v>0.83950879861788297</v>
      </c>
      <c r="H73" s="98">
        <v>9</v>
      </c>
      <c r="I73" s="98">
        <v>26.259259259259299</v>
      </c>
      <c r="J73" s="98">
        <v>1.8295649636195599</v>
      </c>
    </row>
    <row r="74" spans="1:10">
      <c r="A74" s="98" t="s">
        <v>443</v>
      </c>
      <c r="B74" s="98" t="s">
        <v>148</v>
      </c>
      <c r="C74" s="98">
        <v>11</v>
      </c>
      <c r="D74" s="98">
        <v>58.652272727272702</v>
      </c>
      <c r="E74" s="98">
        <v>26.7911323074782</v>
      </c>
      <c r="F74" s="98">
        <v>0.90909090909090895</v>
      </c>
      <c r="G74" s="98">
        <v>0.26243194054073898</v>
      </c>
      <c r="H74" s="98">
        <v>7</v>
      </c>
      <c r="I74" s="98">
        <v>11.523809523809501</v>
      </c>
      <c r="J74" s="98">
        <v>2.1026654070628901</v>
      </c>
    </row>
    <row r="75" spans="1:10">
      <c r="A75" s="98" t="s">
        <v>443</v>
      </c>
      <c r="B75" s="98" t="s">
        <v>192</v>
      </c>
      <c r="C75" s="98">
        <v>11</v>
      </c>
      <c r="D75" s="98">
        <v>759.30378787878794</v>
      </c>
      <c r="E75" s="98">
        <v>151.59458418757799</v>
      </c>
      <c r="F75" s="98">
        <v>2.1212121212121202</v>
      </c>
      <c r="G75" s="98">
        <v>0.42586270674409699</v>
      </c>
      <c r="H75" s="98">
        <v>10</v>
      </c>
      <c r="I75" s="98">
        <v>22.92</v>
      </c>
      <c r="J75" s="98">
        <v>1.8122981794831701</v>
      </c>
    </row>
    <row r="76" spans="1:10">
      <c r="A76" s="98" t="s">
        <v>443</v>
      </c>
      <c r="B76" s="98" t="s">
        <v>219</v>
      </c>
      <c r="C76" s="98">
        <v>11</v>
      </c>
      <c r="D76" s="98">
        <v>35.839393939393901</v>
      </c>
      <c r="E76" s="98">
        <v>35.839393939393901</v>
      </c>
      <c r="F76" s="98">
        <v>7.5757575757575801E-2</v>
      </c>
      <c r="G76" s="98">
        <v>7.5757575757575801E-2</v>
      </c>
      <c r="H76" s="98">
        <v>1</v>
      </c>
      <c r="I76" s="98">
        <v>29</v>
      </c>
      <c r="J76" s="98" t="s">
        <v>450</v>
      </c>
    </row>
    <row r="77" spans="1:10">
      <c r="A77" s="98" t="s">
        <v>380</v>
      </c>
      <c r="B77" s="98" t="s">
        <v>126</v>
      </c>
      <c r="C77" s="98">
        <v>12</v>
      </c>
      <c r="D77" s="98">
        <v>768.66666666666697</v>
      </c>
      <c r="E77" s="98">
        <v>755.87512301435197</v>
      </c>
      <c r="F77" s="98">
        <v>2.6388888888888902</v>
      </c>
      <c r="G77" s="98">
        <v>2.4891036388233401</v>
      </c>
      <c r="H77" s="98">
        <v>3</v>
      </c>
      <c r="I77" s="98">
        <v>18.3333333333333</v>
      </c>
      <c r="J77" s="98">
        <v>2.9627314724385299</v>
      </c>
    </row>
    <row r="78" spans="1:10">
      <c r="A78" s="98" t="s">
        <v>380</v>
      </c>
      <c r="B78" s="98" t="s">
        <v>49</v>
      </c>
      <c r="C78" s="98">
        <v>12</v>
      </c>
      <c r="D78" s="98">
        <v>196.298611111111</v>
      </c>
      <c r="E78" s="98">
        <v>82.815354028282002</v>
      </c>
      <c r="F78" s="98">
        <v>1.18055555555556</v>
      </c>
      <c r="G78" s="98">
        <v>0.416140239840328</v>
      </c>
      <c r="H78" s="98">
        <v>7</v>
      </c>
      <c r="I78" s="98">
        <v>15.3928571428571</v>
      </c>
      <c r="J78" s="98">
        <v>1.2049712786257301</v>
      </c>
    </row>
    <row r="79" spans="1:10">
      <c r="A79" s="98" t="s">
        <v>380</v>
      </c>
      <c r="B79" s="98" t="s">
        <v>194</v>
      </c>
      <c r="C79" s="98">
        <v>12</v>
      </c>
      <c r="D79" s="98">
        <v>25.8333333333333</v>
      </c>
      <c r="E79" s="98">
        <v>19.9427552761661</v>
      </c>
      <c r="F79" s="98">
        <v>2.3611111111111098</v>
      </c>
      <c r="G79" s="98">
        <v>1.00939053296329</v>
      </c>
      <c r="H79" s="98">
        <v>5</v>
      </c>
      <c r="I79" s="98">
        <v>5.0333333333333297</v>
      </c>
      <c r="J79" s="98">
        <v>0.77396884806675403</v>
      </c>
    </row>
    <row r="80" spans="1:10">
      <c r="A80" s="98" t="s">
        <v>380</v>
      </c>
      <c r="B80" s="98" t="s">
        <v>136</v>
      </c>
      <c r="C80" s="98">
        <v>12</v>
      </c>
      <c r="D80" s="98">
        <v>707.49861111111102</v>
      </c>
      <c r="E80" s="98">
        <v>262.38386242764801</v>
      </c>
      <c r="F80" s="98">
        <v>6.5972222222222197</v>
      </c>
      <c r="G80" s="98">
        <v>1.5056652742457699</v>
      </c>
      <c r="H80" s="98">
        <v>12</v>
      </c>
      <c r="I80" s="98">
        <v>16.223800505050502</v>
      </c>
      <c r="J80" s="98">
        <v>2.4967044785364201</v>
      </c>
    </row>
    <row r="81" spans="1:10">
      <c r="A81" s="98" t="s">
        <v>380</v>
      </c>
      <c r="B81" s="98" t="s">
        <v>142</v>
      </c>
      <c r="C81" s="98">
        <v>12</v>
      </c>
      <c r="D81" s="98">
        <v>1149.4951388888901</v>
      </c>
      <c r="E81" s="98">
        <v>205.26672644676901</v>
      </c>
      <c r="F81" s="98">
        <v>2.8472222222222201</v>
      </c>
      <c r="G81" s="98">
        <v>0.48611111111111099</v>
      </c>
      <c r="H81" s="98">
        <v>12</v>
      </c>
      <c r="I81" s="98">
        <v>27.4444444444444</v>
      </c>
      <c r="J81" s="98">
        <v>1.4195492316479901</v>
      </c>
    </row>
    <row r="82" spans="1:10">
      <c r="A82" s="98" t="s">
        <v>380</v>
      </c>
      <c r="B82" s="98" t="s">
        <v>148</v>
      </c>
      <c r="C82" s="98">
        <v>12</v>
      </c>
      <c r="D82" s="98">
        <v>133.63402777777799</v>
      </c>
      <c r="E82" s="98">
        <v>33.991952473693502</v>
      </c>
      <c r="F82" s="98">
        <v>1.4583333333333299</v>
      </c>
      <c r="G82" s="98">
        <v>0.38551476365585902</v>
      </c>
      <c r="H82" s="98">
        <v>8</v>
      </c>
      <c r="I82" s="98">
        <v>14.595833333333299</v>
      </c>
      <c r="J82" s="98">
        <v>1.0868338591070801</v>
      </c>
    </row>
    <row r="83" spans="1:10">
      <c r="A83" s="98" t="s">
        <v>380</v>
      </c>
      <c r="B83" s="98" t="s">
        <v>150</v>
      </c>
      <c r="C83" s="98">
        <v>12</v>
      </c>
      <c r="D83" s="98">
        <v>47.7361111111111</v>
      </c>
      <c r="E83" s="98">
        <v>35.701814659840601</v>
      </c>
      <c r="F83" s="98">
        <v>0.13888888888888901</v>
      </c>
      <c r="G83" s="98">
        <v>9.3638869786561399E-2</v>
      </c>
      <c r="H83" s="98">
        <v>2</v>
      </c>
      <c r="I83" s="98">
        <v>25</v>
      </c>
      <c r="J83" s="98">
        <v>5</v>
      </c>
    </row>
    <row r="84" spans="1:10">
      <c r="A84" s="98" t="s">
        <v>380</v>
      </c>
      <c r="B84" s="98" t="s">
        <v>192</v>
      </c>
      <c r="C84" s="98">
        <v>12</v>
      </c>
      <c r="D84" s="98">
        <v>1151.9368055555601</v>
      </c>
      <c r="E84" s="98">
        <v>161.483151117907</v>
      </c>
      <c r="F84" s="98">
        <v>3.0555555555555598</v>
      </c>
      <c r="G84" s="98">
        <v>0.49549032500880302</v>
      </c>
      <c r="H84" s="98">
        <v>12</v>
      </c>
      <c r="I84" s="98">
        <v>24.724007936507899</v>
      </c>
      <c r="J84" s="98">
        <v>1.63000221051223</v>
      </c>
    </row>
    <row r="85" spans="1:10">
      <c r="A85" s="98" t="s">
        <v>442</v>
      </c>
      <c r="B85" s="98" t="s">
        <v>49</v>
      </c>
      <c r="C85" s="98">
        <v>10</v>
      </c>
      <c r="D85" s="98">
        <v>223.63749999999999</v>
      </c>
      <c r="E85" s="98">
        <v>54.244984439167801</v>
      </c>
      <c r="F85" s="98">
        <v>1.4166666666666701</v>
      </c>
      <c r="G85" s="98">
        <v>0.35246048723470902</v>
      </c>
      <c r="H85" s="98">
        <v>8</v>
      </c>
      <c r="I85" s="98">
        <v>16.625</v>
      </c>
      <c r="J85" s="98">
        <v>0.53891241153047098</v>
      </c>
    </row>
    <row r="86" spans="1:10">
      <c r="A86" s="98" t="s">
        <v>442</v>
      </c>
      <c r="B86" s="98" t="s">
        <v>194</v>
      </c>
      <c r="C86" s="98">
        <v>10</v>
      </c>
      <c r="D86" s="98">
        <v>1.0475000000000001</v>
      </c>
      <c r="E86" s="98">
        <v>0.71292201060836702</v>
      </c>
      <c r="F86" s="98">
        <v>0.5</v>
      </c>
      <c r="G86" s="98">
        <v>0.33333333333333298</v>
      </c>
      <c r="H86" s="98">
        <v>3</v>
      </c>
      <c r="I86" s="98">
        <v>5.1666666666666696</v>
      </c>
      <c r="J86" s="98">
        <v>1.4240006242195899</v>
      </c>
    </row>
    <row r="87" spans="1:10">
      <c r="A87" s="98" t="s">
        <v>442</v>
      </c>
      <c r="B87" s="98" t="s">
        <v>136</v>
      </c>
      <c r="C87" s="98">
        <v>10</v>
      </c>
      <c r="D87" s="98">
        <v>865.09666666666703</v>
      </c>
      <c r="E87" s="98">
        <v>226.20316660493199</v>
      </c>
      <c r="F87" s="98">
        <v>9.4166666666666696</v>
      </c>
      <c r="G87" s="98">
        <v>1.8469611344310299</v>
      </c>
      <c r="H87" s="98">
        <v>10</v>
      </c>
      <c r="I87" s="98">
        <v>14.904285714285701</v>
      </c>
      <c r="J87" s="98">
        <v>2.92614692516702</v>
      </c>
    </row>
    <row r="88" spans="1:10">
      <c r="A88" s="98" t="s">
        <v>442</v>
      </c>
      <c r="B88" s="98" t="s">
        <v>142</v>
      </c>
      <c r="C88" s="98">
        <v>10</v>
      </c>
      <c r="D88" s="98">
        <v>244.06333333333299</v>
      </c>
      <c r="E88" s="98">
        <v>107.69614180733301</v>
      </c>
      <c r="F88" s="98">
        <v>1.25</v>
      </c>
      <c r="G88" s="98">
        <v>0.53069369929285504</v>
      </c>
      <c r="H88" s="98">
        <v>6</v>
      </c>
      <c r="I88" s="98">
        <v>20.5</v>
      </c>
      <c r="J88" s="98">
        <v>5.2899275357355604</v>
      </c>
    </row>
    <row r="89" spans="1:10">
      <c r="A89" s="98" t="s">
        <v>442</v>
      </c>
      <c r="B89" s="98" t="s">
        <v>148</v>
      </c>
      <c r="C89" s="98">
        <v>10</v>
      </c>
      <c r="D89" s="98">
        <v>92.521666666666704</v>
      </c>
      <c r="E89" s="98">
        <v>27.999474289597401</v>
      </c>
      <c r="F89" s="98">
        <v>1</v>
      </c>
      <c r="G89" s="98">
        <v>0.34694433324435497</v>
      </c>
      <c r="H89" s="98">
        <v>6</v>
      </c>
      <c r="I89" s="98">
        <v>15.5416666666667</v>
      </c>
      <c r="J89" s="98">
        <v>1.9773895530331</v>
      </c>
    </row>
    <row r="90" spans="1:10">
      <c r="A90" s="98" t="s">
        <v>442</v>
      </c>
      <c r="B90" s="98" t="s">
        <v>150</v>
      </c>
      <c r="C90" s="98">
        <v>10</v>
      </c>
      <c r="D90" s="98">
        <v>51.387500000000003</v>
      </c>
      <c r="E90" s="98">
        <v>51.387500000000003</v>
      </c>
      <c r="F90" s="98">
        <v>8.3333333333333301E-2</v>
      </c>
      <c r="G90" s="98">
        <v>8.3333333333333301E-2</v>
      </c>
      <c r="H90" s="98">
        <v>1</v>
      </c>
      <c r="I90" s="98">
        <v>33</v>
      </c>
      <c r="J90" s="98" t="s">
        <v>450</v>
      </c>
    </row>
    <row r="91" spans="1:10">
      <c r="A91" s="98" t="s">
        <v>442</v>
      </c>
      <c r="B91" s="98" t="s">
        <v>192</v>
      </c>
      <c r="C91" s="98">
        <v>10</v>
      </c>
      <c r="D91" s="98">
        <v>1055.05083333333</v>
      </c>
      <c r="E91" s="98">
        <v>172.85981317227501</v>
      </c>
      <c r="F91" s="98">
        <v>4.4166666666666696</v>
      </c>
      <c r="G91" s="98">
        <v>0.73545568304854003</v>
      </c>
      <c r="H91" s="98">
        <v>10</v>
      </c>
      <c r="I91" s="98">
        <v>19.4465476190476</v>
      </c>
      <c r="J91" s="98">
        <v>1.39137127875214</v>
      </c>
    </row>
  </sheetData>
  <pageMargins left="0.75" right="0.75" top="1" bottom="1" header="0.5" footer="0.5"/>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2CAD1-B456-D445-9272-21D546AB47F2}">
  <dimension ref="A1:I36"/>
  <sheetViews>
    <sheetView topLeftCell="A6" workbookViewId="0">
      <selection activeCell="D26" sqref="D26"/>
    </sheetView>
  </sheetViews>
  <sheetFormatPr baseColWidth="10" defaultRowHeight="15"/>
  <cols>
    <col min="2" max="2" width="15.5" customWidth="1"/>
    <col min="3" max="3" width="6" style="33" customWidth="1"/>
    <col min="4" max="4" width="12.6640625" bestFit="1" customWidth="1"/>
    <col min="5" max="5" width="11.6640625" bestFit="1" customWidth="1"/>
    <col min="6" max="6" width="13.1640625" customWidth="1"/>
    <col min="7" max="9" width="11" bestFit="1" customWidth="1"/>
  </cols>
  <sheetData>
    <row r="1" spans="1:9">
      <c r="A1" s="96" t="s">
        <v>437</v>
      </c>
      <c r="B1" s="96"/>
      <c r="C1" s="96"/>
      <c r="D1" s="96"/>
      <c r="E1" s="96"/>
      <c r="F1" s="96"/>
      <c r="G1" s="96"/>
      <c r="H1" s="96"/>
      <c r="I1" s="96"/>
    </row>
    <row r="2" spans="1:9" ht="32">
      <c r="A2" s="28" t="s">
        <v>384</v>
      </c>
      <c r="B2" s="28" t="s">
        <v>360</v>
      </c>
      <c r="C2" s="28" t="s">
        <v>416</v>
      </c>
      <c r="D2" s="28" t="s">
        <v>419</v>
      </c>
      <c r="E2" s="28" t="s">
        <v>418</v>
      </c>
      <c r="F2" s="28" t="s">
        <v>420</v>
      </c>
      <c r="G2" s="28" t="s">
        <v>418</v>
      </c>
      <c r="H2" s="28" t="s">
        <v>421</v>
      </c>
      <c r="I2" s="28" t="s">
        <v>418</v>
      </c>
    </row>
    <row r="3" spans="1:9">
      <c r="A3">
        <v>2019</v>
      </c>
      <c r="B3" t="s">
        <v>388</v>
      </c>
      <c r="C3" s="33">
        <v>10</v>
      </c>
      <c r="D3" s="31">
        <v>1492.4011232473299</v>
      </c>
      <c r="E3" s="31">
        <v>203.54051449534501</v>
      </c>
      <c r="F3" s="31">
        <v>24.5833333333333</v>
      </c>
      <c r="G3" s="31">
        <v>4.0564116295861803</v>
      </c>
      <c r="H3" s="31">
        <v>12.514568074163099</v>
      </c>
      <c r="I3" s="31">
        <v>1.0378934705318099</v>
      </c>
    </row>
    <row r="4" spans="1:9">
      <c r="A4">
        <v>2019</v>
      </c>
      <c r="B4" t="s">
        <v>372</v>
      </c>
      <c r="C4" s="33">
        <v>9</v>
      </c>
      <c r="D4" s="31">
        <v>2733.6603166139798</v>
      </c>
      <c r="E4" s="31">
        <v>364.67543112358402</v>
      </c>
      <c r="F4" s="31">
        <v>38.8888888888889</v>
      </c>
      <c r="G4" s="31">
        <v>5.4503935750968298</v>
      </c>
      <c r="H4" s="31">
        <v>14.7461586068372</v>
      </c>
      <c r="I4" s="31">
        <v>0.59878539080001303</v>
      </c>
    </row>
    <row r="5" spans="1:9">
      <c r="A5">
        <v>2019</v>
      </c>
      <c r="B5" t="s">
        <v>444</v>
      </c>
      <c r="C5" s="33">
        <v>9</v>
      </c>
      <c r="D5" s="31">
        <v>2346.7982102185201</v>
      </c>
      <c r="E5" s="31">
        <v>566.16752020941703</v>
      </c>
      <c r="F5" s="31">
        <v>29.629629629629601</v>
      </c>
      <c r="G5" s="31">
        <v>4.0136512595728204</v>
      </c>
      <c r="H5" s="31">
        <v>14.0377018642845</v>
      </c>
      <c r="I5" s="31">
        <v>1.87163210701772</v>
      </c>
    </row>
    <row r="6" spans="1:9">
      <c r="A6">
        <v>2019</v>
      </c>
      <c r="B6" t="s">
        <v>394</v>
      </c>
      <c r="C6" s="33">
        <v>6</v>
      </c>
      <c r="D6" s="31">
        <v>3230.2867762798601</v>
      </c>
      <c r="E6" s="31">
        <v>934.76957163559496</v>
      </c>
      <c r="F6" s="31">
        <v>28.4722222222222</v>
      </c>
      <c r="G6" s="31">
        <v>3.9052236305925301</v>
      </c>
      <c r="H6" s="31">
        <v>15.546816044965199</v>
      </c>
      <c r="I6" s="31">
        <v>1.6573934381769999</v>
      </c>
    </row>
    <row r="7" spans="1:9">
      <c r="A7">
        <v>2019</v>
      </c>
      <c r="B7" t="s">
        <v>397</v>
      </c>
      <c r="C7" s="33">
        <v>10</v>
      </c>
      <c r="D7" s="31">
        <v>3541.8343241886701</v>
      </c>
      <c r="E7" s="31">
        <v>551.87969008319999</v>
      </c>
      <c r="F7" s="31">
        <v>40.6666666666667</v>
      </c>
      <c r="G7" s="31">
        <v>8.4508382227248102</v>
      </c>
      <c r="H7" s="31">
        <v>16.158376114059902</v>
      </c>
      <c r="I7" s="31">
        <v>1.13883332572207</v>
      </c>
    </row>
    <row r="8" spans="1:9">
      <c r="A8">
        <v>2019</v>
      </c>
      <c r="B8" t="s">
        <v>425</v>
      </c>
      <c r="C8" s="33">
        <v>4</v>
      </c>
      <c r="D8" s="31">
        <v>1836.53449260979</v>
      </c>
      <c r="E8" s="31">
        <v>780.61340165574904</v>
      </c>
      <c r="F8" s="31">
        <v>30.2083333333333</v>
      </c>
      <c r="G8" s="31">
        <v>3.5416666666666701</v>
      </c>
      <c r="H8" s="31">
        <v>11.8584740990991</v>
      </c>
      <c r="I8" s="31">
        <v>2.27057717260214</v>
      </c>
    </row>
    <row r="9" spans="1:9">
      <c r="A9">
        <v>2019</v>
      </c>
      <c r="B9" t="s">
        <v>393</v>
      </c>
      <c r="C9" s="33">
        <v>8</v>
      </c>
      <c r="D9" s="31">
        <v>3747.82017311563</v>
      </c>
      <c r="E9" s="31">
        <v>706.54785079607905</v>
      </c>
      <c r="F9" s="31">
        <v>47.1875</v>
      </c>
      <c r="G9" s="31">
        <v>8.1800447700777408</v>
      </c>
      <c r="H9" s="31">
        <v>13.6956628095909</v>
      </c>
      <c r="I9" s="31">
        <v>1.2800306413871201</v>
      </c>
    </row>
    <row r="10" spans="1:9">
      <c r="A10">
        <v>2019</v>
      </c>
      <c r="B10" t="s">
        <v>426</v>
      </c>
      <c r="C10" s="33">
        <v>4</v>
      </c>
      <c r="D10" s="31">
        <v>2354.36983894271</v>
      </c>
      <c r="E10" s="31">
        <v>674.11996094738697</v>
      </c>
      <c r="F10" s="31">
        <v>37.5</v>
      </c>
      <c r="G10" s="31">
        <v>4.90653381462658</v>
      </c>
      <c r="H10" s="31">
        <v>10.535476516464101</v>
      </c>
      <c r="I10" s="31">
        <v>1.4884396800389299</v>
      </c>
    </row>
    <row r="11" spans="1:9">
      <c r="A11">
        <v>2019</v>
      </c>
      <c r="B11" t="s">
        <v>443</v>
      </c>
      <c r="C11" s="33">
        <v>11</v>
      </c>
      <c r="D11" s="31">
        <v>1077.8453947534099</v>
      </c>
      <c r="E11" s="31">
        <v>224.54743011225901</v>
      </c>
      <c r="F11" s="31">
        <v>18.2575757575758</v>
      </c>
      <c r="G11" s="31">
        <v>2.2765120001994998</v>
      </c>
      <c r="H11" s="31">
        <v>12.016978990900601</v>
      </c>
      <c r="I11" s="31">
        <v>1.16092206370327</v>
      </c>
    </row>
    <row r="12" spans="1:9">
      <c r="A12">
        <v>2019</v>
      </c>
      <c r="B12" t="s">
        <v>380</v>
      </c>
      <c r="C12" s="33">
        <v>12</v>
      </c>
      <c r="D12" s="31">
        <v>1643.1957018601399</v>
      </c>
      <c r="E12" s="31">
        <v>327.52666038565701</v>
      </c>
      <c r="F12" s="31">
        <v>25.9027777777778</v>
      </c>
      <c r="G12" s="31">
        <v>3.9931790714317801</v>
      </c>
      <c r="H12" s="31">
        <v>10.7809788566767</v>
      </c>
      <c r="I12" s="31">
        <v>1.1266187470651901</v>
      </c>
    </row>
    <row r="13" spans="1:9">
      <c r="A13">
        <v>2019</v>
      </c>
      <c r="B13" t="s">
        <v>442</v>
      </c>
      <c r="C13" s="33">
        <v>10</v>
      </c>
      <c r="D13" s="31">
        <v>4396.6649732850001</v>
      </c>
      <c r="E13" s="31">
        <v>842.02340247291602</v>
      </c>
      <c r="F13" s="31">
        <v>34.0833333333333</v>
      </c>
      <c r="G13" s="31">
        <v>2.61303120891532</v>
      </c>
      <c r="H13" s="31">
        <v>15.766860243476801</v>
      </c>
      <c r="I13" s="31">
        <v>1.06771687799854</v>
      </c>
    </row>
    <row r="14" spans="1:9">
      <c r="A14" s="18">
        <v>2019</v>
      </c>
      <c r="B14" s="18" t="s">
        <v>427</v>
      </c>
      <c r="C14" s="34">
        <v>11</v>
      </c>
      <c r="D14" s="32">
        <v>2581.9464841013701</v>
      </c>
      <c r="E14" s="32">
        <v>316.38036126547303</v>
      </c>
      <c r="F14" s="32">
        <v>32.307296449341898</v>
      </c>
      <c r="G14" s="32">
        <v>2.5028907316317901</v>
      </c>
      <c r="H14" s="32">
        <v>13.4234592927744</v>
      </c>
      <c r="I14" s="32">
        <v>0.60496025574560597</v>
      </c>
    </row>
    <row r="16" spans="1:9">
      <c r="A16" s="96" t="s">
        <v>438</v>
      </c>
      <c r="B16" s="96"/>
      <c r="C16" s="96"/>
      <c r="D16" s="96"/>
      <c r="E16" s="96"/>
      <c r="F16" s="96"/>
      <c r="G16" s="96"/>
      <c r="H16" s="96"/>
      <c r="I16" s="96"/>
    </row>
    <row r="17" spans="1:9" ht="32">
      <c r="A17" s="28" t="s">
        <v>384</v>
      </c>
      <c r="B17" s="28" t="s">
        <v>439</v>
      </c>
      <c r="C17" s="28" t="s">
        <v>416</v>
      </c>
      <c r="D17" s="28" t="s">
        <v>419</v>
      </c>
      <c r="E17" s="28" t="s">
        <v>418</v>
      </c>
      <c r="F17" s="28" t="s">
        <v>420</v>
      </c>
      <c r="G17" s="28" t="s">
        <v>418</v>
      </c>
      <c r="H17" s="28" t="s">
        <v>421</v>
      </c>
      <c r="I17" s="28" t="s">
        <v>418</v>
      </c>
    </row>
    <row r="18" spans="1:9">
      <c r="A18">
        <v>2015</v>
      </c>
      <c r="B18" t="s">
        <v>423</v>
      </c>
      <c r="C18" s="28">
        <v>7</v>
      </c>
      <c r="D18" s="93">
        <v>1950.98524</v>
      </c>
      <c r="E18" s="93">
        <v>286.12992500000001</v>
      </c>
      <c r="F18" s="93">
        <v>25.547619000000001</v>
      </c>
      <c r="G18" s="93">
        <v>0.97094992999999996</v>
      </c>
      <c r="H18" s="93">
        <v>13.9888072</v>
      </c>
      <c r="I18" s="93">
        <v>0.65126786999999997</v>
      </c>
    </row>
    <row r="19" spans="1:9">
      <c r="A19">
        <v>2015</v>
      </c>
      <c r="B19" t="s">
        <v>424</v>
      </c>
      <c r="C19" s="28">
        <v>4</v>
      </c>
      <c r="D19" s="93">
        <v>2607.9187499999998</v>
      </c>
      <c r="E19" s="93">
        <v>394.20372099999997</v>
      </c>
      <c r="F19" s="93">
        <v>37.75</v>
      </c>
      <c r="G19" s="93">
        <v>5.1968206099999996</v>
      </c>
      <c r="H19" s="93">
        <v>13.716040400000001</v>
      </c>
      <c r="I19" s="93">
        <v>0.42446851000000002</v>
      </c>
    </row>
    <row r="20" spans="1:9">
      <c r="A20">
        <v>2017</v>
      </c>
      <c r="B20" t="s">
        <v>423</v>
      </c>
      <c r="C20" s="33">
        <v>7</v>
      </c>
      <c r="D20" s="31">
        <v>2973</v>
      </c>
      <c r="E20" s="31">
        <v>436.2</v>
      </c>
      <c r="F20" s="31">
        <v>30.1020408163265</v>
      </c>
      <c r="G20" s="31">
        <v>3.2366139497599402</v>
      </c>
      <c r="H20" s="31">
        <v>15.137051960415601</v>
      </c>
      <c r="I20" s="31">
        <v>0.65913834427682405</v>
      </c>
    </row>
    <row r="21" spans="1:9">
      <c r="A21">
        <v>2017</v>
      </c>
      <c r="B21" t="s">
        <v>424</v>
      </c>
      <c r="C21" s="33">
        <v>4</v>
      </c>
      <c r="D21" s="31">
        <v>5131.3999999999996</v>
      </c>
      <c r="E21" s="31">
        <v>1149.0999999999999</v>
      </c>
      <c r="F21" s="31">
        <v>38.2708333333333</v>
      </c>
      <c r="G21" s="31">
        <v>7.2973299597703001</v>
      </c>
      <c r="H21" s="31">
        <v>16.3266623916751</v>
      </c>
      <c r="I21" s="31">
        <v>0.73270887353687997</v>
      </c>
    </row>
    <row r="22" spans="1:9">
      <c r="A22">
        <v>2019</v>
      </c>
      <c r="B22" t="s">
        <v>423</v>
      </c>
      <c r="C22" s="33">
        <v>7</v>
      </c>
      <c r="D22" s="31">
        <v>2219.2388344731899</v>
      </c>
      <c r="E22" s="31">
        <v>417.85833741674799</v>
      </c>
      <c r="F22" s="31">
        <v>29.917748917748899</v>
      </c>
      <c r="G22" s="31">
        <v>2.82819157131037</v>
      </c>
      <c r="H22" s="31">
        <v>12.6027850553739</v>
      </c>
      <c r="I22" s="31">
        <v>0.74166983699140299</v>
      </c>
    </row>
    <row r="23" spans="1:9">
      <c r="A23">
        <v>2019</v>
      </c>
      <c r="B23" t="s">
        <v>424</v>
      </c>
      <c r="C23" s="33">
        <v>4</v>
      </c>
      <c r="D23" s="31">
        <v>3216.6848709506698</v>
      </c>
      <c r="E23" s="31">
        <v>308.85739569353899</v>
      </c>
      <c r="F23" s="31">
        <v>36.489004629629598</v>
      </c>
      <c r="G23" s="31">
        <v>4.5021336501326301</v>
      </c>
      <c r="H23" s="31">
        <v>14.859639208225101</v>
      </c>
      <c r="I23" s="31">
        <v>0.59085754130971901</v>
      </c>
    </row>
    <row r="25" spans="1:9">
      <c r="A25" s="96" t="s">
        <v>452</v>
      </c>
      <c r="B25" s="96"/>
      <c r="C25" s="96"/>
      <c r="D25" s="96"/>
      <c r="E25" s="96"/>
      <c r="F25" s="96"/>
      <c r="G25" s="96"/>
      <c r="H25" s="96"/>
      <c r="I25" s="96"/>
    </row>
    <row r="26" spans="1:9" ht="32">
      <c r="A26" s="28" t="s">
        <v>384</v>
      </c>
      <c r="B26" s="28" t="s">
        <v>360</v>
      </c>
      <c r="C26" s="28" t="s">
        <v>416</v>
      </c>
      <c r="D26" s="6" t="s">
        <v>453</v>
      </c>
      <c r="E26" s="6" t="s">
        <v>418</v>
      </c>
      <c r="F26" s="6" t="s">
        <v>420</v>
      </c>
      <c r="G26" s="6" t="s">
        <v>418</v>
      </c>
    </row>
    <row r="27" spans="1:9">
      <c r="A27">
        <v>2003</v>
      </c>
      <c r="B27" t="s">
        <v>427</v>
      </c>
      <c r="D27" s="94">
        <v>2.99</v>
      </c>
      <c r="E27" s="94">
        <v>0.3</v>
      </c>
      <c r="F27" s="95">
        <v>14.4</v>
      </c>
      <c r="G27" s="95">
        <v>3</v>
      </c>
    </row>
    <row r="28" spans="1:9">
      <c r="A28">
        <v>2005</v>
      </c>
      <c r="B28" t="s">
        <v>427</v>
      </c>
      <c r="D28" s="94">
        <v>4.09</v>
      </c>
      <c r="E28" s="94">
        <v>0.3</v>
      </c>
      <c r="F28" s="95">
        <v>16.3</v>
      </c>
      <c r="G28" s="95">
        <v>4.0999999999999996</v>
      </c>
    </row>
    <row r="29" spans="1:9">
      <c r="A29">
        <v>2007</v>
      </c>
      <c r="B29" t="s">
        <v>427</v>
      </c>
      <c r="D29" s="94">
        <v>2.2999999999999998</v>
      </c>
      <c r="E29" s="94">
        <v>0.6</v>
      </c>
      <c r="F29" s="95">
        <v>29</v>
      </c>
      <c r="G29" s="95">
        <v>2.5</v>
      </c>
    </row>
    <row r="30" spans="1:9">
      <c r="A30">
        <v>2009</v>
      </c>
      <c r="B30" t="s">
        <v>427</v>
      </c>
      <c r="D30" s="94">
        <v>4.63</v>
      </c>
      <c r="E30" s="94">
        <v>0.1</v>
      </c>
      <c r="F30" s="95">
        <v>15.8</v>
      </c>
      <c r="G30" s="95">
        <v>3.9</v>
      </c>
    </row>
    <row r="31" spans="1:9">
      <c r="A31">
        <v>2011</v>
      </c>
      <c r="B31" t="s">
        <v>427</v>
      </c>
      <c r="D31" s="94">
        <v>5.66</v>
      </c>
      <c r="E31" s="94">
        <v>0.17</v>
      </c>
      <c r="F31" s="95">
        <v>21.44</v>
      </c>
      <c r="G31" s="95">
        <v>1.59</v>
      </c>
    </row>
    <row r="32" spans="1:9">
      <c r="A32">
        <v>2013</v>
      </c>
      <c r="B32" t="s">
        <v>427</v>
      </c>
      <c r="D32" s="94">
        <v>3.8067544917361498</v>
      </c>
      <c r="E32" s="94">
        <v>1.1026594685542397</v>
      </c>
      <c r="F32" s="63" t="s">
        <v>450</v>
      </c>
      <c r="G32" s="63" t="s">
        <v>450</v>
      </c>
    </row>
    <row r="33" spans="1:7">
      <c r="A33">
        <v>2015</v>
      </c>
      <c r="B33" t="s">
        <v>427</v>
      </c>
      <c r="D33" s="94">
        <v>2.19</v>
      </c>
      <c r="E33" s="94">
        <v>0.24</v>
      </c>
      <c r="F33" s="95">
        <v>30</v>
      </c>
      <c r="G33" s="63">
        <v>2.6</v>
      </c>
    </row>
    <row r="34" spans="1:7">
      <c r="A34">
        <v>2017</v>
      </c>
      <c r="B34" t="s">
        <v>427</v>
      </c>
      <c r="D34" s="63">
        <v>3.78</v>
      </c>
      <c r="E34" s="94">
        <v>0.56999999999999995</v>
      </c>
      <c r="F34" s="63">
        <v>33.1</v>
      </c>
      <c r="G34" s="63">
        <v>3.37</v>
      </c>
    </row>
    <row r="35" spans="1:7">
      <c r="A35">
        <v>2019</v>
      </c>
      <c r="B35" t="s">
        <v>427</v>
      </c>
      <c r="D35" s="63">
        <v>2.58</v>
      </c>
      <c r="E35" s="94">
        <v>0.32</v>
      </c>
      <c r="F35" s="63">
        <v>32.299999999999997</v>
      </c>
      <c r="G35" s="63">
        <v>2.5</v>
      </c>
    </row>
    <row r="36" spans="1:7">
      <c r="D36" s="12"/>
      <c r="E36" s="12"/>
    </row>
  </sheetData>
  <mergeCells count="3">
    <mergeCell ref="A1:I1"/>
    <mergeCell ref="A16:I16"/>
    <mergeCell ref="A25:I25"/>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2F31-71C4-AB41-8FC1-90042FA4AC3C}">
  <dimension ref="A1:J346"/>
  <sheetViews>
    <sheetView workbookViewId="0">
      <selection activeCell="J1" sqref="A1:J1"/>
    </sheetView>
  </sheetViews>
  <sheetFormatPr baseColWidth="10" defaultRowHeight="16"/>
  <cols>
    <col min="1" max="1" width="25.33203125" style="98" customWidth="1"/>
    <col min="2" max="2" width="28.6640625" style="98" customWidth="1"/>
    <col min="3" max="3" width="4.5" style="98" customWidth="1"/>
    <col min="4" max="7" width="10.83203125" style="98"/>
    <col min="8" max="8" width="8.33203125" style="98" customWidth="1"/>
    <col min="9" max="16384" width="10.83203125" style="98"/>
  </cols>
  <sheetData>
    <row r="1" spans="1:10">
      <c r="A1" s="109" t="s">
        <v>459</v>
      </c>
      <c r="B1" s="109" t="s">
        <v>458</v>
      </c>
      <c r="C1" s="109" t="s">
        <v>416</v>
      </c>
      <c r="D1" s="109" t="s">
        <v>457</v>
      </c>
      <c r="E1" s="109" t="s">
        <v>454</v>
      </c>
      <c r="F1" s="109" t="s">
        <v>456</v>
      </c>
      <c r="G1" s="109" t="s">
        <v>454</v>
      </c>
      <c r="H1" s="109" t="s">
        <v>460</v>
      </c>
      <c r="I1" s="109" t="s">
        <v>455</v>
      </c>
      <c r="J1" s="109" t="s">
        <v>454</v>
      </c>
    </row>
    <row r="2" spans="1:10">
      <c r="A2" s="98" t="s">
        <v>388</v>
      </c>
      <c r="B2" s="98" t="s">
        <v>98</v>
      </c>
      <c r="C2" s="98">
        <v>10</v>
      </c>
      <c r="D2" s="99">
        <v>65.417500000000004</v>
      </c>
      <c r="E2" s="99">
        <v>44.615724689657704</v>
      </c>
      <c r="F2" s="99">
        <v>0.16666666666666699</v>
      </c>
      <c r="G2" s="99">
        <v>0.11111111111111099</v>
      </c>
      <c r="H2" s="100">
        <v>2</v>
      </c>
      <c r="I2" s="99">
        <v>29</v>
      </c>
      <c r="J2" s="99">
        <v>2</v>
      </c>
    </row>
    <row r="3" spans="1:10">
      <c r="A3" s="98" t="s">
        <v>388</v>
      </c>
      <c r="B3" s="98" t="s">
        <v>163</v>
      </c>
      <c r="C3" s="98">
        <v>10</v>
      </c>
      <c r="D3" s="99">
        <v>32.743333333333297</v>
      </c>
      <c r="E3" s="99">
        <v>32.743333333333297</v>
      </c>
      <c r="F3" s="99">
        <v>8.3333333333333301E-2</v>
      </c>
      <c r="G3" s="99">
        <v>8.3333333333333301E-2</v>
      </c>
      <c r="H3" s="100">
        <v>1</v>
      </c>
      <c r="I3" s="99">
        <v>30</v>
      </c>
      <c r="J3" s="99" t="s">
        <v>450</v>
      </c>
    </row>
    <row r="4" spans="1:10">
      <c r="A4" s="98" t="s">
        <v>388</v>
      </c>
      <c r="B4" s="98" t="s">
        <v>36</v>
      </c>
      <c r="C4" s="98">
        <v>10</v>
      </c>
      <c r="D4" s="99">
        <v>129.34166666666701</v>
      </c>
      <c r="E4" s="99">
        <v>71.792840417308895</v>
      </c>
      <c r="F4" s="99">
        <v>0.25</v>
      </c>
      <c r="G4" s="99">
        <v>0.12729376930432901</v>
      </c>
      <c r="H4" s="100">
        <v>3</v>
      </c>
      <c r="I4" s="99">
        <v>29.3333333333333</v>
      </c>
      <c r="J4" s="99">
        <v>2.4037008503093298</v>
      </c>
    </row>
    <row r="5" spans="1:10">
      <c r="A5" s="98" t="s">
        <v>388</v>
      </c>
      <c r="B5" s="98" t="s">
        <v>202</v>
      </c>
      <c r="C5" s="98">
        <v>10</v>
      </c>
      <c r="D5" s="99">
        <v>1.15916666666667</v>
      </c>
      <c r="E5" s="99">
        <v>1.15916666666667</v>
      </c>
      <c r="F5" s="99">
        <v>8.3333333333333301E-2</v>
      </c>
      <c r="G5" s="99">
        <v>8.3333333333333301E-2</v>
      </c>
      <c r="H5" s="100">
        <v>1</v>
      </c>
      <c r="I5" s="99">
        <v>28</v>
      </c>
      <c r="J5" s="99" t="s">
        <v>450</v>
      </c>
    </row>
    <row r="6" spans="1:10">
      <c r="A6" s="98" t="s">
        <v>388</v>
      </c>
      <c r="B6" s="98" t="s">
        <v>177</v>
      </c>
      <c r="C6" s="98">
        <v>10</v>
      </c>
      <c r="D6" s="99">
        <v>59.212499999999999</v>
      </c>
      <c r="E6" s="99">
        <v>32.625323877348002</v>
      </c>
      <c r="F6" s="99">
        <v>0.33333333333333298</v>
      </c>
      <c r="G6" s="99">
        <v>0.18425693279752201</v>
      </c>
      <c r="H6" s="100">
        <v>3</v>
      </c>
      <c r="I6" s="99">
        <v>21.1666666666667</v>
      </c>
      <c r="J6" s="99">
        <v>4.4190245278542903</v>
      </c>
    </row>
    <row r="7" spans="1:10">
      <c r="A7" s="98" t="s">
        <v>388</v>
      </c>
      <c r="B7" s="98" t="s">
        <v>209</v>
      </c>
      <c r="C7" s="98">
        <v>10</v>
      </c>
      <c r="D7" s="99">
        <v>5.7641666666666698</v>
      </c>
      <c r="E7" s="99">
        <v>5.7641666666666698</v>
      </c>
      <c r="F7" s="99">
        <v>8.3333333333333301E-2</v>
      </c>
      <c r="G7" s="99">
        <v>8.3333333333333301E-2</v>
      </c>
      <c r="H7" s="100">
        <v>1</v>
      </c>
      <c r="I7" s="99">
        <v>16</v>
      </c>
      <c r="J7" s="99" t="s">
        <v>450</v>
      </c>
    </row>
    <row r="8" spans="1:10">
      <c r="A8" s="98" t="s">
        <v>388</v>
      </c>
      <c r="B8" s="98" t="s">
        <v>128</v>
      </c>
      <c r="C8" s="98">
        <v>10</v>
      </c>
      <c r="D8" s="99">
        <v>1.415</v>
      </c>
      <c r="E8" s="99">
        <v>1.415</v>
      </c>
      <c r="F8" s="99">
        <v>8.3333333333333301E-2</v>
      </c>
      <c r="G8" s="99">
        <v>8.3333333333333301E-2</v>
      </c>
      <c r="H8" s="100">
        <v>1</v>
      </c>
      <c r="I8" s="99">
        <v>10</v>
      </c>
      <c r="J8" s="99" t="s">
        <v>450</v>
      </c>
    </row>
    <row r="9" spans="1:10">
      <c r="A9" s="98" t="s">
        <v>388</v>
      </c>
      <c r="B9" s="98" t="s">
        <v>60</v>
      </c>
      <c r="C9" s="98">
        <v>10</v>
      </c>
      <c r="D9" s="99">
        <v>3.9966666666666701</v>
      </c>
      <c r="E9" s="99">
        <v>1.62673231500802</v>
      </c>
      <c r="F9" s="99">
        <v>2.4166666666666701</v>
      </c>
      <c r="G9" s="99">
        <v>0.84665281411823201</v>
      </c>
      <c r="H9" s="100">
        <v>7</v>
      </c>
      <c r="I9" s="99">
        <v>4.0714285714285703</v>
      </c>
      <c r="J9" s="99">
        <v>0.27664166758624398</v>
      </c>
    </row>
    <row r="10" spans="1:10">
      <c r="A10" s="98" t="s">
        <v>388</v>
      </c>
      <c r="B10" s="98" t="s">
        <v>17</v>
      </c>
      <c r="C10" s="98">
        <v>10</v>
      </c>
      <c r="D10" s="99">
        <v>55.635833333333302</v>
      </c>
      <c r="E10" s="99">
        <v>34.592761879616901</v>
      </c>
      <c r="F10" s="99">
        <v>0.41666666666666702</v>
      </c>
      <c r="G10" s="99">
        <v>0.22395160411940401</v>
      </c>
      <c r="H10" s="100">
        <v>3</v>
      </c>
      <c r="I10" s="99">
        <v>19</v>
      </c>
      <c r="J10" s="99">
        <v>2.0207259421636898</v>
      </c>
    </row>
    <row r="11" spans="1:10">
      <c r="A11" s="98" t="s">
        <v>388</v>
      </c>
      <c r="B11" s="98" t="s">
        <v>94</v>
      </c>
      <c r="C11" s="98">
        <v>10</v>
      </c>
      <c r="D11" s="99">
        <v>53.214166666666699</v>
      </c>
      <c r="E11" s="99">
        <v>19.909382289854701</v>
      </c>
      <c r="F11" s="99">
        <v>0.83333333333333304</v>
      </c>
      <c r="G11" s="99">
        <v>0.27777777777777801</v>
      </c>
      <c r="H11" s="100">
        <v>6</v>
      </c>
      <c r="I11" s="99">
        <v>16.3611111111111</v>
      </c>
      <c r="J11" s="99">
        <v>1.1388888888888899</v>
      </c>
    </row>
    <row r="12" spans="1:10">
      <c r="A12" s="98" t="s">
        <v>388</v>
      </c>
      <c r="B12" s="98" t="s">
        <v>14</v>
      </c>
      <c r="C12" s="98">
        <v>10</v>
      </c>
      <c r="D12" s="99">
        <v>3.4733333333333301</v>
      </c>
      <c r="E12" s="99">
        <v>3.4733333333333301</v>
      </c>
      <c r="F12" s="99">
        <v>8.3333333333333301E-2</v>
      </c>
      <c r="G12" s="99">
        <v>8.3333333333333301E-2</v>
      </c>
      <c r="H12" s="100">
        <v>1</v>
      </c>
      <c r="I12" s="99">
        <v>12</v>
      </c>
      <c r="J12" s="99" t="s">
        <v>450</v>
      </c>
    </row>
    <row r="13" spans="1:10">
      <c r="A13" s="98" t="s">
        <v>388</v>
      </c>
      <c r="B13" s="98" t="s">
        <v>78</v>
      </c>
      <c r="C13" s="98">
        <v>10</v>
      </c>
      <c r="D13" s="99">
        <v>45.640833333333298</v>
      </c>
      <c r="E13" s="99">
        <v>18.4340436057151</v>
      </c>
      <c r="F13" s="99">
        <v>1.0833333333333299</v>
      </c>
      <c r="G13" s="99">
        <v>0.35246048723470902</v>
      </c>
      <c r="H13" s="100">
        <v>6</v>
      </c>
      <c r="I13" s="99">
        <v>10.6666666666667</v>
      </c>
      <c r="J13" s="99">
        <v>0.66666666666666696</v>
      </c>
    </row>
    <row r="14" spans="1:10">
      <c r="A14" s="98" t="s">
        <v>388</v>
      </c>
      <c r="B14" s="98" t="s">
        <v>146</v>
      </c>
      <c r="C14" s="98">
        <v>10</v>
      </c>
      <c r="D14" s="99">
        <v>1.8258333333333301</v>
      </c>
      <c r="E14" s="99">
        <v>1.8258333333333301</v>
      </c>
      <c r="F14" s="99">
        <v>8.3333333333333301E-2</v>
      </c>
      <c r="G14" s="99">
        <v>8.3333333333333301E-2</v>
      </c>
      <c r="H14" s="100">
        <v>1</v>
      </c>
      <c r="I14" s="99">
        <v>12</v>
      </c>
      <c r="J14" s="99" t="s">
        <v>450</v>
      </c>
    </row>
    <row r="15" spans="1:10">
      <c r="A15" s="98" t="s">
        <v>388</v>
      </c>
      <c r="B15" s="98" t="s">
        <v>59</v>
      </c>
      <c r="C15" s="98">
        <v>10</v>
      </c>
      <c r="D15" s="99">
        <v>78.277500000000003</v>
      </c>
      <c r="E15" s="99">
        <v>40.956982646995598</v>
      </c>
      <c r="F15" s="99">
        <v>0.25</v>
      </c>
      <c r="G15" s="99">
        <v>0.12729376930432901</v>
      </c>
      <c r="H15" s="100">
        <v>3</v>
      </c>
      <c r="I15" s="99">
        <v>26.6666666666667</v>
      </c>
      <c r="J15" s="99">
        <v>1.3333333333333299</v>
      </c>
    </row>
    <row r="16" spans="1:10">
      <c r="A16" s="98" t="s">
        <v>388</v>
      </c>
      <c r="B16" s="98" t="s">
        <v>173</v>
      </c>
      <c r="C16" s="98">
        <v>10</v>
      </c>
      <c r="D16" s="99">
        <v>115.34416666666699</v>
      </c>
      <c r="E16" s="99">
        <v>65.404651739864505</v>
      </c>
      <c r="F16" s="99">
        <v>2.9166666666666701</v>
      </c>
      <c r="G16" s="99">
        <v>1.39581605848901</v>
      </c>
      <c r="H16" s="100">
        <v>8</v>
      </c>
      <c r="I16" s="99">
        <v>13.994444444444399</v>
      </c>
      <c r="J16" s="99">
        <v>0.40706936432521401</v>
      </c>
    </row>
    <row r="17" spans="1:10">
      <c r="A17" s="98" t="s">
        <v>388</v>
      </c>
      <c r="B17" s="98" t="s">
        <v>83</v>
      </c>
      <c r="C17" s="98">
        <v>10</v>
      </c>
      <c r="D17" s="99">
        <v>112.710833333333</v>
      </c>
      <c r="E17" s="99">
        <v>23.182472593987601</v>
      </c>
      <c r="F17" s="99">
        <v>2.25</v>
      </c>
      <c r="G17" s="99">
        <v>0.373711779085381</v>
      </c>
      <c r="H17" s="100">
        <v>10</v>
      </c>
      <c r="I17" s="99">
        <v>15.215</v>
      </c>
      <c r="J17" s="99">
        <v>0.36454309301736398</v>
      </c>
    </row>
    <row r="18" spans="1:10">
      <c r="A18" s="98" t="s">
        <v>388</v>
      </c>
      <c r="B18" s="98" t="s">
        <v>47</v>
      </c>
      <c r="C18" s="98">
        <v>10</v>
      </c>
      <c r="D18" s="99">
        <v>11.248333333333299</v>
      </c>
      <c r="E18" s="99">
        <v>11.248333333333299</v>
      </c>
      <c r="F18" s="99">
        <v>8.3333333333333301E-2</v>
      </c>
      <c r="G18" s="99">
        <v>8.3333333333333301E-2</v>
      </c>
      <c r="H18" s="100">
        <v>1</v>
      </c>
      <c r="I18" s="99">
        <v>21</v>
      </c>
      <c r="J18" s="99" t="s">
        <v>450</v>
      </c>
    </row>
    <row r="19" spans="1:10">
      <c r="A19" s="98" t="s">
        <v>388</v>
      </c>
      <c r="B19" s="98" t="s">
        <v>215</v>
      </c>
      <c r="C19" s="98">
        <v>10</v>
      </c>
      <c r="D19" s="99">
        <v>36.269166666666699</v>
      </c>
      <c r="E19" s="99">
        <v>19.332759053172499</v>
      </c>
      <c r="F19" s="99">
        <v>3.0833333333333299</v>
      </c>
      <c r="G19" s="99">
        <v>0.87002554240921204</v>
      </c>
      <c r="H19" s="100">
        <v>8</v>
      </c>
      <c r="I19" s="99">
        <v>7.8156249999999998</v>
      </c>
      <c r="J19" s="99">
        <v>1.2899243601509001</v>
      </c>
    </row>
    <row r="20" spans="1:10">
      <c r="A20" s="98" t="s">
        <v>388</v>
      </c>
      <c r="B20" s="98" t="s">
        <v>354</v>
      </c>
      <c r="C20" s="98">
        <v>10</v>
      </c>
      <c r="D20" s="99">
        <v>0.956666666666667</v>
      </c>
      <c r="E20" s="99">
        <v>0.956666666666667</v>
      </c>
      <c r="F20" s="99">
        <v>8.3333333333333301E-2</v>
      </c>
      <c r="G20" s="99">
        <v>8.3333333333333301E-2</v>
      </c>
      <c r="H20" s="100">
        <v>1</v>
      </c>
      <c r="I20" s="99">
        <v>10</v>
      </c>
      <c r="J20" s="99" t="s">
        <v>450</v>
      </c>
    </row>
    <row r="21" spans="1:10">
      <c r="A21" s="98" t="s">
        <v>388</v>
      </c>
      <c r="B21" s="98" t="s">
        <v>23</v>
      </c>
      <c r="C21" s="98">
        <v>10</v>
      </c>
      <c r="D21" s="99">
        <v>11.45</v>
      </c>
      <c r="E21" s="99">
        <v>4.0490425251373203</v>
      </c>
      <c r="F21" s="99">
        <v>0.41666666666666702</v>
      </c>
      <c r="G21" s="99">
        <v>0.13888888888888901</v>
      </c>
      <c r="H21" s="100">
        <v>5</v>
      </c>
      <c r="I21" s="99">
        <v>11.2</v>
      </c>
      <c r="J21" s="99">
        <v>0.48989794855663599</v>
      </c>
    </row>
    <row r="22" spans="1:10">
      <c r="A22" s="98" t="s">
        <v>388</v>
      </c>
      <c r="B22" s="98" t="s">
        <v>175</v>
      </c>
      <c r="C22" s="98">
        <v>10</v>
      </c>
      <c r="D22" s="99">
        <v>21.785833333333301</v>
      </c>
      <c r="E22" s="99">
        <v>13.0834315902184</v>
      </c>
      <c r="F22" s="99">
        <v>0.25</v>
      </c>
      <c r="G22" s="99">
        <v>0.12729376930432901</v>
      </c>
      <c r="H22" s="100">
        <v>3</v>
      </c>
      <c r="I22" s="99">
        <v>14.3333333333333</v>
      </c>
      <c r="J22" s="99">
        <v>1.85592145427667</v>
      </c>
    </row>
    <row r="23" spans="1:10">
      <c r="A23" s="98" t="s">
        <v>388</v>
      </c>
      <c r="B23" s="98" t="s">
        <v>159</v>
      </c>
      <c r="C23" s="98">
        <v>10</v>
      </c>
      <c r="D23" s="99">
        <v>188.00833333333301</v>
      </c>
      <c r="E23" s="99">
        <v>74.394367755252205</v>
      </c>
      <c r="F23" s="99">
        <v>0.66666666666666696</v>
      </c>
      <c r="G23" s="99">
        <v>0.24216105241892599</v>
      </c>
      <c r="H23" s="100">
        <v>5</v>
      </c>
      <c r="I23" s="99">
        <v>26.6</v>
      </c>
      <c r="J23" s="99">
        <v>2.9086079144497998</v>
      </c>
    </row>
    <row r="24" spans="1:10">
      <c r="A24" s="98" t="s">
        <v>388</v>
      </c>
      <c r="B24" s="98" t="s">
        <v>120</v>
      </c>
      <c r="C24" s="98">
        <v>10</v>
      </c>
      <c r="D24" s="99">
        <v>25.645</v>
      </c>
      <c r="E24" s="99">
        <v>19.737300034562001</v>
      </c>
      <c r="F24" s="99">
        <v>0.16666666666666699</v>
      </c>
      <c r="G24" s="99">
        <v>0.11111111111111099</v>
      </c>
      <c r="H24" s="100">
        <v>2</v>
      </c>
      <c r="I24" s="99">
        <v>21</v>
      </c>
      <c r="J24" s="99">
        <v>4</v>
      </c>
    </row>
    <row r="25" spans="1:10">
      <c r="A25" s="98" t="s">
        <v>388</v>
      </c>
      <c r="B25" s="98" t="s">
        <v>88</v>
      </c>
      <c r="C25" s="98">
        <v>10</v>
      </c>
      <c r="D25" s="99">
        <v>115.81416666666701</v>
      </c>
      <c r="E25" s="99">
        <v>41.359158077350699</v>
      </c>
      <c r="F25" s="99">
        <v>1.4166666666666701</v>
      </c>
      <c r="G25" s="99">
        <v>0.59641418204399699</v>
      </c>
      <c r="H25" s="100">
        <v>6</v>
      </c>
      <c r="I25" s="99">
        <v>18.380952380952401</v>
      </c>
      <c r="J25" s="99">
        <v>1.2658070839176701</v>
      </c>
    </row>
    <row r="26" spans="1:10">
      <c r="A26" s="98" t="s">
        <v>388</v>
      </c>
      <c r="B26" s="98" t="s">
        <v>39</v>
      </c>
      <c r="C26" s="98">
        <v>10</v>
      </c>
      <c r="D26" s="99">
        <v>15.9066666666667</v>
      </c>
      <c r="E26" s="99">
        <v>10.6044444444444</v>
      </c>
      <c r="F26" s="99">
        <v>0.33333333333333298</v>
      </c>
      <c r="G26" s="99">
        <v>0.22222222222222199</v>
      </c>
      <c r="H26" s="100">
        <v>2</v>
      </c>
      <c r="I26" s="99">
        <v>15</v>
      </c>
      <c r="J26" s="99">
        <v>0</v>
      </c>
    </row>
    <row r="27" spans="1:10">
      <c r="A27" s="98" t="s">
        <v>388</v>
      </c>
      <c r="B27" s="98" t="s">
        <v>221</v>
      </c>
      <c r="C27" s="98">
        <v>10</v>
      </c>
      <c r="D27" s="99">
        <v>30.517499999999998</v>
      </c>
      <c r="E27" s="99">
        <v>13.993726297682301</v>
      </c>
      <c r="F27" s="99">
        <v>0.33333333333333298</v>
      </c>
      <c r="G27" s="99">
        <v>0.13608276348795401</v>
      </c>
      <c r="H27" s="100">
        <v>4</v>
      </c>
      <c r="I27" s="99">
        <v>19</v>
      </c>
      <c r="J27" s="99">
        <v>1.35400640077266</v>
      </c>
    </row>
    <row r="28" spans="1:10">
      <c r="A28" s="98" t="s">
        <v>388</v>
      </c>
      <c r="B28" s="98" t="s">
        <v>67</v>
      </c>
      <c r="C28" s="98">
        <v>10</v>
      </c>
      <c r="D28" s="99">
        <v>3.4583333333333299</v>
      </c>
      <c r="E28" s="99">
        <v>3.4583333333333299</v>
      </c>
      <c r="F28" s="99">
        <v>8.3333333333333301E-2</v>
      </c>
      <c r="G28" s="99">
        <v>8.3333333333333301E-2</v>
      </c>
      <c r="H28" s="100">
        <v>1</v>
      </c>
      <c r="I28" s="99">
        <v>14</v>
      </c>
      <c r="J28" s="99" t="s">
        <v>450</v>
      </c>
    </row>
    <row r="29" spans="1:10">
      <c r="A29" s="98" t="s">
        <v>388</v>
      </c>
      <c r="B29" s="98" t="s">
        <v>80</v>
      </c>
      <c r="C29" s="98">
        <v>10</v>
      </c>
      <c r="D29" s="99">
        <v>260.24250000000001</v>
      </c>
      <c r="E29" s="99">
        <v>120.568809367768</v>
      </c>
      <c r="F29" s="99">
        <v>0.5</v>
      </c>
      <c r="G29" s="99">
        <v>0.22222222222222199</v>
      </c>
      <c r="H29" s="100">
        <v>4</v>
      </c>
      <c r="I29" s="99">
        <v>26.75</v>
      </c>
      <c r="J29" s="99">
        <v>2.4281337140555799</v>
      </c>
    </row>
    <row r="30" spans="1:10">
      <c r="A30" s="98" t="s">
        <v>388</v>
      </c>
      <c r="B30" s="98" t="s">
        <v>52</v>
      </c>
      <c r="C30" s="98">
        <v>10</v>
      </c>
      <c r="D30" s="99">
        <v>5.94</v>
      </c>
      <c r="E30" s="99">
        <v>2.5409767734009199</v>
      </c>
      <c r="F30" s="99">
        <v>5.75</v>
      </c>
      <c r="G30" s="99">
        <v>2.2650389035440202</v>
      </c>
      <c r="H30" s="100">
        <v>5</v>
      </c>
      <c r="I30" s="99">
        <v>4.3229437229437204</v>
      </c>
      <c r="J30" s="99">
        <v>0.219864201807323</v>
      </c>
    </row>
    <row r="31" spans="1:10">
      <c r="A31" s="98" t="s">
        <v>372</v>
      </c>
      <c r="B31" s="98" t="s">
        <v>98</v>
      </c>
      <c r="C31" s="98">
        <v>9</v>
      </c>
      <c r="D31" s="99">
        <v>28.971296296296298</v>
      </c>
      <c r="E31" s="99">
        <v>28.971296296296298</v>
      </c>
      <c r="F31" s="99">
        <v>0.18518518518518501</v>
      </c>
      <c r="G31" s="99">
        <v>0.18518518518518501</v>
      </c>
      <c r="H31" s="100">
        <v>1</v>
      </c>
      <c r="I31" s="99">
        <v>21</v>
      </c>
      <c r="J31" s="99" t="s">
        <v>450</v>
      </c>
    </row>
    <row r="32" spans="1:10">
      <c r="A32" s="98" t="s">
        <v>372</v>
      </c>
      <c r="B32" s="98" t="s">
        <v>163</v>
      </c>
      <c r="C32" s="98">
        <v>9</v>
      </c>
      <c r="D32" s="99">
        <v>79.510185185185193</v>
      </c>
      <c r="E32" s="99">
        <v>52.619031614020201</v>
      </c>
      <c r="F32" s="99">
        <v>0.18518518518518501</v>
      </c>
      <c r="G32" s="99">
        <v>0.122488486623361</v>
      </c>
      <c r="H32" s="100">
        <v>2</v>
      </c>
      <c r="I32" s="99">
        <v>31.5</v>
      </c>
      <c r="J32" s="99">
        <v>0.5</v>
      </c>
    </row>
    <row r="33" spans="1:10">
      <c r="A33" s="98" t="s">
        <v>372</v>
      </c>
      <c r="B33" s="98" t="s">
        <v>36</v>
      </c>
      <c r="C33" s="98">
        <v>9</v>
      </c>
      <c r="D33" s="99">
        <v>49.193518518518502</v>
      </c>
      <c r="E33" s="99">
        <v>49.193518518518502</v>
      </c>
      <c r="F33" s="99">
        <v>9.2592592592592601E-2</v>
      </c>
      <c r="G33" s="99">
        <v>9.2592592592592601E-2</v>
      </c>
      <c r="H33" s="100">
        <v>1</v>
      </c>
      <c r="I33" s="99">
        <v>30</v>
      </c>
      <c r="J33" s="99" t="s">
        <v>450</v>
      </c>
    </row>
    <row r="34" spans="1:10">
      <c r="A34" s="98" t="s">
        <v>372</v>
      </c>
      <c r="B34" s="98" t="s">
        <v>202</v>
      </c>
      <c r="C34" s="98">
        <v>9</v>
      </c>
      <c r="D34" s="99">
        <v>7.2861111111111097</v>
      </c>
      <c r="E34" s="99">
        <v>5.3417569472927804</v>
      </c>
      <c r="F34" s="99">
        <v>0.37037037037037002</v>
      </c>
      <c r="G34" s="99">
        <v>0.20180087701577201</v>
      </c>
      <c r="H34" s="100">
        <v>3</v>
      </c>
      <c r="I34" s="99">
        <v>27.8333333333333</v>
      </c>
      <c r="J34" s="99">
        <v>2.3511226632776498</v>
      </c>
    </row>
    <row r="35" spans="1:10">
      <c r="A35" s="98" t="s">
        <v>372</v>
      </c>
      <c r="B35" s="98" t="s">
        <v>177</v>
      </c>
      <c r="C35" s="98">
        <v>9</v>
      </c>
      <c r="D35" s="99">
        <v>10.8888888888889</v>
      </c>
      <c r="E35" s="99">
        <v>10.6737201794471</v>
      </c>
      <c r="F35" s="99">
        <v>0.27777777777777801</v>
      </c>
      <c r="G35" s="99">
        <v>0.13888888888888901</v>
      </c>
      <c r="H35" s="100">
        <v>3</v>
      </c>
      <c r="I35" s="99">
        <v>8.6666666666666696</v>
      </c>
      <c r="J35" s="99">
        <v>5.2387445485005699</v>
      </c>
    </row>
    <row r="36" spans="1:10">
      <c r="A36" s="98" t="s">
        <v>372</v>
      </c>
      <c r="B36" s="98" t="s">
        <v>131</v>
      </c>
      <c r="C36" s="98">
        <v>9</v>
      </c>
      <c r="D36" s="99">
        <v>22.5</v>
      </c>
      <c r="E36" s="99">
        <v>22.5</v>
      </c>
      <c r="F36" s="99">
        <v>9.2592592592592601E-2</v>
      </c>
      <c r="G36" s="99">
        <v>9.2592592592592601E-2</v>
      </c>
      <c r="H36" s="100">
        <v>1</v>
      </c>
      <c r="I36" s="99">
        <v>27</v>
      </c>
      <c r="J36" s="99" t="s">
        <v>450</v>
      </c>
    </row>
    <row r="37" spans="1:10">
      <c r="A37" s="98" t="s">
        <v>372</v>
      </c>
      <c r="B37" s="98" t="s">
        <v>209</v>
      </c>
      <c r="C37" s="98">
        <v>9</v>
      </c>
      <c r="D37" s="99">
        <v>41.998148148148204</v>
      </c>
      <c r="E37" s="99">
        <v>26.496323767316099</v>
      </c>
      <c r="F37" s="99">
        <v>0.37037037037037002</v>
      </c>
      <c r="G37" s="99">
        <v>0.20180087701577201</v>
      </c>
      <c r="H37" s="100">
        <v>3</v>
      </c>
      <c r="I37" s="99">
        <v>18.6666666666667</v>
      </c>
      <c r="J37" s="99">
        <v>3.6666666666666701</v>
      </c>
    </row>
    <row r="38" spans="1:10">
      <c r="A38" s="98" t="s">
        <v>372</v>
      </c>
      <c r="B38" s="98" t="s">
        <v>128</v>
      </c>
      <c r="C38" s="98">
        <v>9</v>
      </c>
      <c r="D38" s="99">
        <v>19.399999999999999</v>
      </c>
      <c r="E38" s="99">
        <v>19.399999999999999</v>
      </c>
      <c r="F38" s="99">
        <v>9.2592592592592601E-2</v>
      </c>
      <c r="G38" s="99">
        <v>9.2592592592592601E-2</v>
      </c>
      <c r="H38" s="100">
        <v>1</v>
      </c>
      <c r="I38" s="99">
        <v>24</v>
      </c>
      <c r="J38" s="99" t="s">
        <v>450</v>
      </c>
    </row>
    <row r="39" spans="1:10">
      <c r="A39" s="98" t="s">
        <v>372</v>
      </c>
      <c r="B39" s="98" t="s">
        <v>60</v>
      </c>
      <c r="C39" s="98">
        <v>9</v>
      </c>
      <c r="D39" s="99">
        <v>4.4277777777777798</v>
      </c>
      <c r="E39" s="99">
        <v>2.1363093211031301</v>
      </c>
      <c r="F39" s="99">
        <v>2.8703703703703698</v>
      </c>
      <c r="G39" s="99">
        <v>1.01218569949423</v>
      </c>
      <c r="H39" s="100">
        <v>7</v>
      </c>
      <c r="I39" s="99">
        <v>3.5194805194805201</v>
      </c>
      <c r="J39" s="99">
        <v>0.337662337662338</v>
      </c>
    </row>
    <row r="40" spans="1:10">
      <c r="A40" s="98" t="s">
        <v>372</v>
      </c>
      <c r="B40" s="98" t="s">
        <v>17</v>
      </c>
      <c r="C40" s="98">
        <v>9</v>
      </c>
      <c r="D40" s="99">
        <v>239.637962962963</v>
      </c>
      <c r="E40" s="99">
        <v>143.936467607727</v>
      </c>
      <c r="F40" s="99">
        <v>0.46296296296296302</v>
      </c>
      <c r="G40" s="99">
        <v>0.24497697324672099</v>
      </c>
      <c r="H40" s="100">
        <v>3</v>
      </c>
      <c r="I40" s="99">
        <v>31.1666666666667</v>
      </c>
      <c r="J40" s="99">
        <v>3.58623913189167</v>
      </c>
    </row>
    <row r="41" spans="1:10">
      <c r="A41" s="98" t="s">
        <v>372</v>
      </c>
      <c r="B41" s="98" t="s">
        <v>94</v>
      </c>
      <c r="C41" s="98">
        <v>9</v>
      </c>
      <c r="D41" s="99">
        <v>202.555555555556</v>
      </c>
      <c r="E41" s="99">
        <v>70.764587377972404</v>
      </c>
      <c r="F41" s="99">
        <v>2.4074074074074101</v>
      </c>
      <c r="G41" s="99">
        <v>0.65799400016443998</v>
      </c>
      <c r="H41" s="100">
        <v>7</v>
      </c>
      <c r="I41" s="99">
        <v>16.737074829931998</v>
      </c>
      <c r="J41" s="99">
        <v>0.89804672578841505</v>
      </c>
    </row>
    <row r="42" spans="1:10">
      <c r="A42" s="98" t="s">
        <v>372</v>
      </c>
      <c r="B42" s="98" t="s">
        <v>14</v>
      </c>
      <c r="C42" s="98">
        <v>9</v>
      </c>
      <c r="D42" s="99">
        <v>24.8231481481481</v>
      </c>
      <c r="E42" s="99">
        <v>17.941953827079701</v>
      </c>
      <c r="F42" s="99">
        <v>0.37037037037037002</v>
      </c>
      <c r="G42" s="99">
        <v>0.28160937640269501</v>
      </c>
      <c r="H42" s="100">
        <v>2</v>
      </c>
      <c r="I42" s="99">
        <v>14.3333333333333</v>
      </c>
      <c r="J42" s="99">
        <v>0.66666666666666696</v>
      </c>
    </row>
    <row r="43" spans="1:10">
      <c r="A43" s="98" t="s">
        <v>372</v>
      </c>
      <c r="B43" s="98" t="s">
        <v>78</v>
      </c>
      <c r="C43" s="98">
        <v>9</v>
      </c>
      <c r="D43" s="99">
        <v>48.459259259259298</v>
      </c>
      <c r="E43" s="99">
        <v>25.892369685992499</v>
      </c>
      <c r="F43" s="99">
        <v>1.0185185185185199</v>
      </c>
      <c r="G43" s="99">
        <v>0.45596563897204201</v>
      </c>
      <c r="H43" s="100">
        <v>5</v>
      </c>
      <c r="I43" s="99">
        <v>10.8</v>
      </c>
      <c r="J43" s="99">
        <v>0.48989794855663599</v>
      </c>
    </row>
    <row r="44" spans="1:10">
      <c r="A44" s="98" t="s">
        <v>372</v>
      </c>
      <c r="B44" s="98" t="s">
        <v>181</v>
      </c>
      <c r="C44" s="98">
        <v>9</v>
      </c>
      <c r="D44" s="99">
        <v>8.0703703703703695</v>
      </c>
      <c r="E44" s="99">
        <v>8.0703703703703695</v>
      </c>
      <c r="F44" s="99">
        <v>9.2592592592592601E-2</v>
      </c>
      <c r="G44" s="99">
        <v>9.2592592592592601E-2</v>
      </c>
      <c r="H44" s="100">
        <v>1</v>
      </c>
      <c r="I44" s="99">
        <v>20</v>
      </c>
      <c r="J44" s="99" t="s">
        <v>450</v>
      </c>
    </row>
    <row r="45" spans="1:10">
      <c r="A45" s="98" t="s">
        <v>372</v>
      </c>
      <c r="B45" s="98" t="s">
        <v>59</v>
      </c>
      <c r="C45" s="98">
        <v>9</v>
      </c>
      <c r="D45" s="99">
        <v>114.71851851851901</v>
      </c>
      <c r="E45" s="99">
        <v>61.6269944769303</v>
      </c>
      <c r="F45" s="99">
        <v>0.46296296296296302</v>
      </c>
      <c r="G45" s="99">
        <v>0.28160937640269501</v>
      </c>
      <c r="H45" s="100">
        <v>3</v>
      </c>
      <c r="I45" s="99">
        <v>25.6666666666667</v>
      </c>
      <c r="J45" s="99">
        <v>1.4529663145135601</v>
      </c>
    </row>
    <row r="46" spans="1:10">
      <c r="A46" s="98" t="s">
        <v>372</v>
      </c>
      <c r="B46" s="98" t="s">
        <v>173</v>
      </c>
      <c r="C46" s="98">
        <v>9</v>
      </c>
      <c r="D46" s="99">
        <v>441.540740740741</v>
      </c>
      <c r="E46" s="99">
        <v>192.32621974699401</v>
      </c>
      <c r="F46" s="99">
        <v>11.296296296296299</v>
      </c>
      <c r="G46" s="99">
        <v>4.5455324846791001</v>
      </c>
      <c r="H46" s="100">
        <v>7</v>
      </c>
      <c r="I46" s="99">
        <v>13.5995961660098</v>
      </c>
      <c r="J46" s="99">
        <v>0.92685630505911198</v>
      </c>
    </row>
    <row r="47" spans="1:10">
      <c r="A47" s="98" t="s">
        <v>372</v>
      </c>
      <c r="B47" s="98" t="s">
        <v>83</v>
      </c>
      <c r="C47" s="98">
        <v>9</v>
      </c>
      <c r="D47" s="99">
        <v>148.60833333333301</v>
      </c>
      <c r="E47" s="99">
        <v>51.278907949204303</v>
      </c>
      <c r="F47" s="99">
        <v>3.0555555555555598</v>
      </c>
      <c r="G47" s="99">
        <v>1.1023963796102501</v>
      </c>
      <c r="H47" s="100">
        <v>8</v>
      </c>
      <c r="I47" s="99">
        <v>15.360416666666699</v>
      </c>
      <c r="J47" s="99">
        <v>0.30883063981299103</v>
      </c>
    </row>
    <row r="48" spans="1:10">
      <c r="A48" s="98" t="s">
        <v>372</v>
      </c>
      <c r="B48" s="98" t="s">
        <v>47</v>
      </c>
      <c r="C48" s="98">
        <v>9</v>
      </c>
      <c r="D48" s="99">
        <v>21.012962962963002</v>
      </c>
      <c r="E48" s="99">
        <v>21.012962962963002</v>
      </c>
      <c r="F48" s="99">
        <v>9.2592592592592601E-2</v>
      </c>
      <c r="G48" s="99">
        <v>9.2592592592592601E-2</v>
      </c>
      <c r="H48" s="100">
        <v>1</v>
      </c>
      <c r="I48" s="99">
        <v>25</v>
      </c>
      <c r="J48" s="99" t="s">
        <v>450</v>
      </c>
    </row>
    <row r="49" spans="1:10">
      <c r="A49" s="98" t="s">
        <v>372</v>
      </c>
      <c r="B49" s="98" t="s">
        <v>215</v>
      </c>
      <c r="C49" s="98">
        <v>9</v>
      </c>
      <c r="D49" s="99">
        <v>14.881481481481501</v>
      </c>
      <c r="E49" s="99">
        <v>5.3554449363607803</v>
      </c>
      <c r="F49" s="99">
        <v>2.1296296296296302</v>
      </c>
      <c r="G49" s="99">
        <v>0.60717023373166701</v>
      </c>
      <c r="H49" s="100">
        <v>8</v>
      </c>
      <c r="I49" s="99">
        <v>7.25</v>
      </c>
      <c r="J49" s="99">
        <v>0.99552570462616796</v>
      </c>
    </row>
    <row r="50" spans="1:10">
      <c r="A50" s="98" t="s">
        <v>372</v>
      </c>
      <c r="B50" s="98" t="s">
        <v>140</v>
      </c>
      <c r="C50" s="98">
        <v>9</v>
      </c>
      <c r="D50" s="99">
        <v>63.846296296296302</v>
      </c>
      <c r="E50" s="99">
        <v>43.614366078794198</v>
      </c>
      <c r="F50" s="99">
        <v>0.18518518518518501</v>
      </c>
      <c r="G50" s="99">
        <v>0.122488486623361</v>
      </c>
      <c r="H50" s="100">
        <v>2</v>
      </c>
      <c r="I50" s="99">
        <v>25</v>
      </c>
      <c r="J50" s="99">
        <v>2</v>
      </c>
    </row>
    <row r="51" spans="1:10">
      <c r="A51" s="98" t="s">
        <v>372</v>
      </c>
      <c r="B51" s="98" t="s">
        <v>152</v>
      </c>
      <c r="C51" s="98">
        <v>9</v>
      </c>
      <c r="D51" s="99">
        <v>38.331481481481497</v>
      </c>
      <c r="E51" s="99">
        <v>25.3538918461694</v>
      </c>
      <c r="F51" s="99">
        <v>0.18518518518518501</v>
      </c>
      <c r="G51" s="99">
        <v>0.122488486623361</v>
      </c>
      <c r="H51" s="100">
        <v>2</v>
      </c>
      <c r="I51" s="99">
        <v>20</v>
      </c>
      <c r="J51" s="99">
        <v>0</v>
      </c>
    </row>
    <row r="52" spans="1:10">
      <c r="A52" s="98" t="s">
        <v>372</v>
      </c>
      <c r="B52" s="98" t="s">
        <v>190</v>
      </c>
      <c r="C52" s="98">
        <v>9</v>
      </c>
      <c r="D52" s="99">
        <v>2.9851851851851898</v>
      </c>
      <c r="E52" s="99">
        <v>2.9851851851851898</v>
      </c>
      <c r="F52" s="99">
        <v>9.2592592592592601E-2</v>
      </c>
      <c r="G52" s="99">
        <v>9.2592592592592601E-2</v>
      </c>
      <c r="H52" s="100">
        <v>1</v>
      </c>
      <c r="I52" s="99">
        <v>13</v>
      </c>
      <c r="J52" s="99" t="s">
        <v>450</v>
      </c>
    </row>
    <row r="53" spans="1:10">
      <c r="A53" s="98" t="s">
        <v>372</v>
      </c>
      <c r="B53" s="98" t="s">
        <v>23</v>
      </c>
      <c r="C53" s="98">
        <v>9</v>
      </c>
      <c r="D53" s="99">
        <v>11.0194444444444</v>
      </c>
      <c r="E53" s="99">
        <v>5.7319287954448104</v>
      </c>
      <c r="F53" s="99">
        <v>0.27777777777777801</v>
      </c>
      <c r="G53" s="99">
        <v>0.13888888888888901</v>
      </c>
      <c r="H53" s="100">
        <v>3</v>
      </c>
      <c r="I53" s="99">
        <v>12.6666666666667</v>
      </c>
      <c r="J53" s="99">
        <v>0.66666666666666696</v>
      </c>
    </row>
    <row r="54" spans="1:10">
      <c r="A54" s="98" t="s">
        <v>372</v>
      </c>
      <c r="B54" s="98" t="s">
        <v>175</v>
      </c>
      <c r="C54" s="98">
        <v>9</v>
      </c>
      <c r="D54" s="99">
        <v>8.43611111111111</v>
      </c>
      <c r="E54" s="99">
        <v>8.43611111111111</v>
      </c>
      <c r="F54" s="99">
        <v>9.2592592592592601E-2</v>
      </c>
      <c r="G54" s="99">
        <v>9.2592592592592601E-2</v>
      </c>
      <c r="H54" s="100">
        <v>1</v>
      </c>
      <c r="I54" s="99">
        <v>15</v>
      </c>
      <c r="J54" s="99" t="s">
        <v>450</v>
      </c>
    </row>
    <row r="55" spans="1:10">
      <c r="A55" s="98" t="s">
        <v>372</v>
      </c>
      <c r="B55" s="98" t="s">
        <v>159</v>
      </c>
      <c r="C55" s="98">
        <v>9</v>
      </c>
      <c r="D55" s="99">
        <v>323.74444444444401</v>
      </c>
      <c r="E55" s="99">
        <v>110.8400294552</v>
      </c>
      <c r="F55" s="99">
        <v>1.0185185185185199</v>
      </c>
      <c r="G55" s="99">
        <v>0.303585116865833</v>
      </c>
      <c r="H55" s="100">
        <v>6</v>
      </c>
      <c r="I55" s="99">
        <v>27.7222222222222</v>
      </c>
      <c r="J55" s="99">
        <v>1.2777777777777799</v>
      </c>
    </row>
    <row r="56" spans="1:10">
      <c r="A56" s="98" t="s">
        <v>372</v>
      </c>
      <c r="B56" s="98" t="s">
        <v>120</v>
      </c>
      <c r="C56" s="98">
        <v>9</v>
      </c>
      <c r="D56" s="99">
        <v>241.443518518519</v>
      </c>
      <c r="E56" s="99">
        <v>153.09586157490199</v>
      </c>
      <c r="F56" s="99">
        <v>2.31481481481481</v>
      </c>
      <c r="G56" s="99">
        <v>1.55764850382044</v>
      </c>
      <c r="H56" s="100">
        <v>3</v>
      </c>
      <c r="I56" s="99">
        <v>20.5833333333333</v>
      </c>
      <c r="J56" s="99">
        <v>2.6064156955055702</v>
      </c>
    </row>
    <row r="57" spans="1:10">
      <c r="A57" s="98" t="s">
        <v>372</v>
      </c>
      <c r="B57" s="98" t="s">
        <v>88</v>
      </c>
      <c r="C57" s="98">
        <v>9</v>
      </c>
      <c r="D57" s="99">
        <v>156.14629629629599</v>
      </c>
      <c r="E57" s="99">
        <v>39.720066742001201</v>
      </c>
      <c r="F57" s="99">
        <v>3.1481481481481501</v>
      </c>
      <c r="G57" s="99">
        <v>0.63309233014709898</v>
      </c>
      <c r="H57" s="100">
        <v>8</v>
      </c>
      <c r="I57" s="99">
        <v>14.9738095238095</v>
      </c>
      <c r="J57" s="99">
        <v>0.79197004570121299</v>
      </c>
    </row>
    <row r="58" spans="1:10">
      <c r="A58" s="98" t="s">
        <v>372</v>
      </c>
      <c r="B58" s="98" t="s">
        <v>167</v>
      </c>
      <c r="C58" s="98">
        <v>9</v>
      </c>
      <c r="D58" s="99">
        <v>3.6675925925925901</v>
      </c>
      <c r="E58" s="99">
        <v>3.6675925925925901</v>
      </c>
      <c r="F58" s="99">
        <v>9.2592592592592601E-2</v>
      </c>
      <c r="G58" s="99">
        <v>9.2592592592592601E-2</v>
      </c>
      <c r="H58" s="100">
        <v>1</v>
      </c>
      <c r="I58" s="99">
        <v>33</v>
      </c>
      <c r="J58" s="99" t="s">
        <v>450</v>
      </c>
    </row>
    <row r="59" spans="1:10">
      <c r="A59" s="98" t="s">
        <v>372</v>
      </c>
      <c r="B59" s="98" t="s">
        <v>39</v>
      </c>
      <c r="C59" s="98">
        <v>9</v>
      </c>
      <c r="D59" s="99">
        <v>124.28888888888901</v>
      </c>
      <c r="E59" s="99">
        <v>45.155390573435497</v>
      </c>
      <c r="F59" s="99">
        <v>2.4074074074074101</v>
      </c>
      <c r="G59" s="99">
        <v>1.1149624609992901</v>
      </c>
      <c r="H59" s="100">
        <v>7</v>
      </c>
      <c r="I59" s="99">
        <v>15.9157509157509</v>
      </c>
      <c r="J59" s="99">
        <v>0.72527472527472503</v>
      </c>
    </row>
    <row r="60" spans="1:10">
      <c r="A60" s="98" t="s">
        <v>372</v>
      </c>
      <c r="B60" s="98" t="s">
        <v>67</v>
      </c>
      <c r="C60" s="98">
        <v>9</v>
      </c>
      <c r="D60" s="99">
        <v>124.398148148148</v>
      </c>
      <c r="E60" s="99">
        <v>61.837789702548697</v>
      </c>
      <c r="F60" s="99">
        <v>1.4814814814814801</v>
      </c>
      <c r="G60" s="99">
        <v>0.69135113532722603</v>
      </c>
      <c r="H60" s="100">
        <v>4</v>
      </c>
      <c r="I60" s="99">
        <v>17.4583333333333</v>
      </c>
      <c r="J60" s="99">
        <v>0.97983133469207095</v>
      </c>
    </row>
    <row r="61" spans="1:10">
      <c r="A61" s="98" t="s">
        <v>372</v>
      </c>
      <c r="B61" s="98" t="s">
        <v>80</v>
      </c>
      <c r="C61" s="98">
        <v>9</v>
      </c>
      <c r="D61" s="99">
        <v>95.896296296296299</v>
      </c>
      <c r="E61" s="99">
        <v>63.910963021010602</v>
      </c>
      <c r="F61" s="99">
        <v>0.18518518518518501</v>
      </c>
      <c r="G61" s="99">
        <v>0.122488486623361</v>
      </c>
      <c r="H61" s="100">
        <v>2</v>
      </c>
      <c r="I61" s="99">
        <v>27</v>
      </c>
      <c r="J61" s="99">
        <v>1</v>
      </c>
    </row>
    <row r="62" spans="1:10">
      <c r="A62" s="98" t="s">
        <v>372</v>
      </c>
      <c r="B62" s="98" t="s">
        <v>184</v>
      </c>
      <c r="C62" s="98">
        <v>9</v>
      </c>
      <c r="D62" s="99">
        <v>7.6388888888888902</v>
      </c>
      <c r="E62" s="99">
        <v>7.6388888888888902</v>
      </c>
      <c r="F62" s="99">
        <v>9.2592592592592601E-2</v>
      </c>
      <c r="G62" s="99">
        <v>9.2592592592592601E-2</v>
      </c>
      <c r="H62" s="100">
        <v>1</v>
      </c>
      <c r="I62" s="99">
        <v>18</v>
      </c>
      <c r="J62" s="99" t="s">
        <v>450</v>
      </c>
    </row>
    <row r="63" spans="1:10">
      <c r="A63" s="98" t="s">
        <v>372</v>
      </c>
      <c r="B63" s="98" t="s">
        <v>52</v>
      </c>
      <c r="C63" s="98">
        <v>9</v>
      </c>
      <c r="D63" s="99">
        <v>3.3592592592592601</v>
      </c>
      <c r="E63" s="99">
        <v>2.96933155267048</v>
      </c>
      <c r="F63" s="99">
        <v>1.3888888888888899</v>
      </c>
      <c r="G63" s="99">
        <v>0.70819715466566502</v>
      </c>
      <c r="H63" s="100">
        <v>3</v>
      </c>
      <c r="I63" s="99">
        <v>5.1111111111111098</v>
      </c>
      <c r="J63" s="99">
        <v>1.63676887362847</v>
      </c>
    </row>
    <row r="64" spans="1:10">
      <c r="A64" s="98" t="s">
        <v>444</v>
      </c>
      <c r="B64" s="98" t="s">
        <v>98</v>
      </c>
      <c r="C64" s="98">
        <v>9</v>
      </c>
      <c r="D64" s="99">
        <v>74.700925925925901</v>
      </c>
      <c r="E64" s="99">
        <v>29.727945919694001</v>
      </c>
      <c r="F64" s="99">
        <v>0.37037037037037002</v>
      </c>
      <c r="G64" s="99">
        <v>0.14640174352631399</v>
      </c>
      <c r="H64" s="100">
        <v>4</v>
      </c>
      <c r="I64" s="99">
        <v>23</v>
      </c>
      <c r="J64" s="99">
        <v>0.40824829046386302</v>
      </c>
    </row>
    <row r="65" spans="1:10">
      <c r="A65" s="98" t="s">
        <v>444</v>
      </c>
      <c r="B65" s="98" t="s">
        <v>163</v>
      </c>
      <c r="C65" s="98">
        <v>9</v>
      </c>
      <c r="D65" s="99">
        <v>109.14444444444401</v>
      </c>
      <c r="E65" s="99">
        <v>109.14444444444401</v>
      </c>
      <c r="F65" s="99">
        <v>0.27777777777777801</v>
      </c>
      <c r="G65" s="99">
        <v>0.27777777777777801</v>
      </c>
      <c r="H65" s="100">
        <v>1</v>
      </c>
      <c r="I65" s="99">
        <v>30</v>
      </c>
      <c r="J65" s="99" t="s">
        <v>450</v>
      </c>
    </row>
    <row r="66" spans="1:10">
      <c r="A66" s="98" t="s">
        <v>444</v>
      </c>
      <c r="B66" s="98" t="s">
        <v>202</v>
      </c>
      <c r="C66" s="98">
        <v>9</v>
      </c>
      <c r="D66" s="99">
        <v>13.273148148148101</v>
      </c>
      <c r="E66" s="99">
        <v>11.2327848202591</v>
      </c>
      <c r="F66" s="99">
        <v>0.37037037037037002</v>
      </c>
      <c r="G66" s="99">
        <v>0.20180087701577201</v>
      </c>
      <c r="H66" s="100">
        <v>3</v>
      </c>
      <c r="I66" s="99">
        <v>30</v>
      </c>
      <c r="J66" s="99">
        <v>4.5825756949558398</v>
      </c>
    </row>
    <row r="67" spans="1:10">
      <c r="A67" s="98" t="s">
        <v>444</v>
      </c>
      <c r="B67" s="98" t="s">
        <v>177</v>
      </c>
      <c r="C67" s="98">
        <v>9</v>
      </c>
      <c r="D67" s="99">
        <v>0.50740740740740797</v>
      </c>
      <c r="E67" s="99">
        <v>0.50740740740740797</v>
      </c>
      <c r="F67" s="99">
        <v>9.2592592592592601E-2</v>
      </c>
      <c r="G67" s="99">
        <v>9.2592592592592601E-2</v>
      </c>
      <c r="H67" s="100">
        <v>1</v>
      </c>
      <c r="I67" s="99">
        <v>7</v>
      </c>
      <c r="J67" s="99" t="s">
        <v>450</v>
      </c>
    </row>
    <row r="68" spans="1:10">
      <c r="A68" s="98" t="s">
        <v>444</v>
      </c>
      <c r="B68" s="98" t="s">
        <v>131</v>
      </c>
      <c r="C68" s="98">
        <v>9</v>
      </c>
      <c r="D68" s="99">
        <v>48.087962962962997</v>
      </c>
      <c r="E68" s="99">
        <v>35.326180080174602</v>
      </c>
      <c r="F68" s="99">
        <v>0.18518518518518501</v>
      </c>
      <c r="G68" s="99">
        <v>0.122488486623361</v>
      </c>
      <c r="H68" s="100">
        <v>2</v>
      </c>
      <c r="I68" s="99">
        <v>27</v>
      </c>
      <c r="J68" s="99">
        <v>4</v>
      </c>
    </row>
    <row r="69" spans="1:10">
      <c r="A69" s="98" t="s">
        <v>444</v>
      </c>
      <c r="B69" s="98" t="s">
        <v>209</v>
      </c>
      <c r="C69" s="98">
        <v>9</v>
      </c>
      <c r="D69" s="99">
        <v>9.0018518518518498</v>
      </c>
      <c r="E69" s="99">
        <v>9.0018518518518498</v>
      </c>
      <c r="F69" s="99">
        <v>9.2592592592592601E-2</v>
      </c>
      <c r="G69" s="99">
        <v>9.2592592592592601E-2</v>
      </c>
      <c r="H69" s="100">
        <v>1</v>
      </c>
      <c r="I69" s="99">
        <v>18</v>
      </c>
      <c r="J69" s="99" t="s">
        <v>450</v>
      </c>
    </row>
    <row r="70" spans="1:10">
      <c r="A70" s="98" t="s">
        <v>444</v>
      </c>
      <c r="B70" s="98" t="s">
        <v>128</v>
      </c>
      <c r="C70" s="98">
        <v>9</v>
      </c>
      <c r="D70" s="99">
        <v>5.0351851851851901</v>
      </c>
      <c r="E70" s="99">
        <v>5.0351851851851901</v>
      </c>
      <c r="F70" s="99">
        <v>9.2592592592592601E-2</v>
      </c>
      <c r="G70" s="99">
        <v>9.2592592592592601E-2</v>
      </c>
      <c r="H70" s="100">
        <v>1</v>
      </c>
      <c r="I70" s="99">
        <v>15</v>
      </c>
      <c r="J70" s="99" t="s">
        <v>450</v>
      </c>
    </row>
    <row r="71" spans="1:10">
      <c r="A71" s="98" t="s">
        <v>444</v>
      </c>
      <c r="B71" s="98" t="s">
        <v>60</v>
      </c>
      <c r="C71" s="98">
        <v>9</v>
      </c>
      <c r="D71" s="99">
        <v>3.8481481481481499</v>
      </c>
      <c r="E71" s="99">
        <v>1.09368785341765</v>
      </c>
      <c r="F71" s="99">
        <v>2.31481481481481</v>
      </c>
      <c r="G71" s="99">
        <v>0.770523934124687</v>
      </c>
      <c r="H71" s="100">
        <v>6</v>
      </c>
      <c r="I71" s="99">
        <v>4.4166666666666696</v>
      </c>
      <c r="J71" s="99">
        <v>0.20069324297987201</v>
      </c>
    </row>
    <row r="72" spans="1:10">
      <c r="A72" s="98" t="s">
        <v>444</v>
      </c>
      <c r="B72" s="98" t="s">
        <v>17</v>
      </c>
      <c r="C72" s="98">
        <v>9</v>
      </c>
      <c r="D72" s="99">
        <v>58.181481481481498</v>
      </c>
      <c r="E72" s="99">
        <v>29.357582726399301</v>
      </c>
      <c r="F72" s="99">
        <v>0.27777777777777801</v>
      </c>
      <c r="G72" s="99">
        <v>0.13888888888888901</v>
      </c>
      <c r="H72" s="100">
        <v>3</v>
      </c>
      <c r="I72" s="99">
        <v>24.3333333333333</v>
      </c>
      <c r="J72" s="99">
        <v>0.66666666666666696</v>
      </c>
    </row>
    <row r="73" spans="1:10">
      <c r="A73" s="98" t="s">
        <v>444</v>
      </c>
      <c r="B73" s="98" t="s">
        <v>94</v>
      </c>
      <c r="C73" s="98">
        <v>9</v>
      </c>
      <c r="D73" s="99">
        <v>112.049074074074</v>
      </c>
      <c r="E73" s="99">
        <v>38.466401496204703</v>
      </c>
      <c r="F73" s="99">
        <v>1.2962962962963001</v>
      </c>
      <c r="G73" s="99">
        <v>0.313996758478022</v>
      </c>
      <c r="H73" s="100">
        <v>8</v>
      </c>
      <c r="I73" s="99">
        <v>17.3125</v>
      </c>
      <c r="J73" s="99">
        <v>1.6927827364600401</v>
      </c>
    </row>
    <row r="74" spans="1:10">
      <c r="A74" s="98" t="s">
        <v>444</v>
      </c>
      <c r="B74" s="98" t="s">
        <v>65</v>
      </c>
      <c r="C74" s="98">
        <v>9</v>
      </c>
      <c r="D74" s="99">
        <v>35.685185185185198</v>
      </c>
      <c r="E74" s="99">
        <v>35.685185185185198</v>
      </c>
      <c r="F74" s="99">
        <v>9.2592592592592601E-2</v>
      </c>
      <c r="G74" s="99">
        <v>9.2592592592592601E-2</v>
      </c>
      <c r="H74" s="100">
        <v>1</v>
      </c>
      <c r="I74" s="99">
        <v>33</v>
      </c>
      <c r="J74" s="99" t="s">
        <v>450</v>
      </c>
    </row>
    <row r="75" spans="1:10">
      <c r="A75" s="98" t="s">
        <v>444</v>
      </c>
      <c r="B75" s="98" t="s">
        <v>78</v>
      </c>
      <c r="C75" s="98">
        <v>9</v>
      </c>
      <c r="D75" s="99">
        <v>9.75277777777778</v>
      </c>
      <c r="E75" s="99">
        <v>8.7153903268518391</v>
      </c>
      <c r="F75" s="99">
        <v>0.37037037037037002</v>
      </c>
      <c r="G75" s="99">
        <v>0.28160937640269501</v>
      </c>
      <c r="H75" s="100">
        <v>2</v>
      </c>
      <c r="I75" s="99">
        <v>8.5</v>
      </c>
      <c r="J75" s="99">
        <v>1.5</v>
      </c>
    </row>
    <row r="76" spans="1:10">
      <c r="A76" s="98" t="s">
        <v>444</v>
      </c>
      <c r="B76" s="98" t="s">
        <v>186</v>
      </c>
      <c r="C76" s="98">
        <v>9</v>
      </c>
      <c r="D76" s="99">
        <v>29.747222222222199</v>
      </c>
      <c r="E76" s="99">
        <v>29.747222222222199</v>
      </c>
      <c r="F76" s="99">
        <v>9.2592592592592601E-2</v>
      </c>
      <c r="G76" s="99">
        <v>9.2592592592592601E-2</v>
      </c>
      <c r="H76" s="100">
        <v>1</v>
      </c>
      <c r="I76" s="99">
        <v>60</v>
      </c>
      <c r="J76" s="99" t="s">
        <v>450</v>
      </c>
    </row>
    <row r="77" spans="1:10">
      <c r="A77" s="98" t="s">
        <v>444</v>
      </c>
      <c r="B77" s="98" t="s">
        <v>173</v>
      </c>
      <c r="C77" s="98">
        <v>9</v>
      </c>
      <c r="D77" s="99">
        <v>155.277777777778</v>
      </c>
      <c r="E77" s="99">
        <v>155.277777777778</v>
      </c>
      <c r="F77" s="99">
        <v>1.8518518518518501</v>
      </c>
      <c r="G77" s="99">
        <v>1.8518518518518501</v>
      </c>
      <c r="H77" s="100">
        <v>1</v>
      </c>
      <c r="I77" s="99">
        <v>19</v>
      </c>
      <c r="J77" s="99" t="s">
        <v>450</v>
      </c>
    </row>
    <row r="78" spans="1:10">
      <c r="A78" s="98" t="s">
        <v>444</v>
      </c>
      <c r="B78" s="98" t="s">
        <v>83</v>
      </c>
      <c r="C78" s="98">
        <v>9</v>
      </c>
      <c r="D78" s="99">
        <v>66.212962962963005</v>
      </c>
      <c r="E78" s="99">
        <v>13.4930093147769</v>
      </c>
      <c r="F78" s="99">
        <v>1.1111111111111101</v>
      </c>
      <c r="G78" s="99">
        <v>0.19641855032959701</v>
      </c>
      <c r="H78" s="100">
        <v>8</v>
      </c>
      <c r="I78" s="99">
        <v>16.25</v>
      </c>
      <c r="J78" s="99">
        <v>0.36596252735570001</v>
      </c>
    </row>
    <row r="79" spans="1:10">
      <c r="A79" s="98" t="s">
        <v>444</v>
      </c>
      <c r="B79" s="98" t="s">
        <v>47</v>
      </c>
      <c r="C79" s="98">
        <v>9</v>
      </c>
      <c r="D79" s="99">
        <v>65.054629629629602</v>
      </c>
      <c r="E79" s="99">
        <v>40.3050837543963</v>
      </c>
      <c r="F79" s="99">
        <v>0.27777777777777801</v>
      </c>
      <c r="G79" s="99">
        <v>0.13888888888888901</v>
      </c>
      <c r="H79" s="100">
        <v>3</v>
      </c>
      <c r="I79" s="99">
        <v>24.3333333333333</v>
      </c>
      <c r="J79" s="99">
        <v>3.3829638550307402</v>
      </c>
    </row>
    <row r="80" spans="1:10">
      <c r="A80" s="98" t="s">
        <v>444</v>
      </c>
      <c r="B80" s="98" t="s">
        <v>171</v>
      </c>
      <c r="C80" s="98">
        <v>9</v>
      </c>
      <c r="D80" s="99">
        <v>0.500925925925926</v>
      </c>
      <c r="E80" s="99">
        <v>0.500925925925926</v>
      </c>
      <c r="F80" s="99">
        <v>9.2592592592592601E-2</v>
      </c>
      <c r="G80" s="99">
        <v>9.2592592592592601E-2</v>
      </c>
      <c r="H80" s="100">
        <v>1</v>
      </c>
      <c r="I80" s="99">
        <v>8</v>
      </c>
      <c r="J80" s="99" t="s">
        <v>450</v>
      </c>
    </row>
    <row r="81" spans="1:10">
      <c r="A81" s="98" t="s">
        <v>444</v>
      </c>
      <c r="B81" s="98" t="s">
        <v>215</v>
      </c>
      <c r="C81" s="98">
        <v>9</v>
      </c>
      <c r="D81" s="99">
        <v>54.445370370370398</v>
      </c>
      <c r="E81" s="99">
        <v>26.249245657559001</v>
      </c>
      <c r="F81" s="99">
        <v>2.31481481481481</v>
      </c>
      <c r="G81" s="99">
        <v>0.56889841330761604</v>
      </c>
      <c r="H81" s="100">
        <v>7</v>
      </c>
      <c r="I81" s="99">
        <v>9.6904761904761898</v>
      </c>
      <c r="J81" s="99">
        <v>1.1341433679823401</v>
      </c>
    </row>
    <row r="82" spans="1:10">
      <c r="A82" s="98" t="s">
        <v>444</v>
      </c>
      <c r="B82" s="98" t="s">
        <v>354</v>
      </c>
      <c r="C82" s="98">
        <v>9</v>
      </c>
      <c r="D82" s="99">
        <v>1.86388888888889</v>
      </c>
      <c r="E82" s="99">
        <v>1.86388888888889</v>
      </c>
      <c r="F82" s="99">
        <v>9.2592592592592601E-2</v>
      </c>
      <c r="G82" s="99">
        <v>9.2592592592592601E-2</v>
      </c>
      <c r="H82" s="100">
        <v>1</v>
      </c>
      <c r="I82" s="99">
        <v>12</v>
      </c>
      <c r="J82" s="99" t="s">
        <v>450</v>
      </c>
    </row>
    <row r="83" spans="1:10">
      <c r="A83" s="98" t="s">
        <v>444</v>
      </c>
      <c r="B83" s="98" t="s">
        <v>140</v>
      </c>
      <c r="C83" s="98">
        <v>9</v>
      </c>
      <c r="D83" s="99">
        <v>81.022222222222197</v>
      </c>
      <c r="E83" s="99">
        <v>81.022222222222197</v>
      </c>
      <c r="F83" s="99">
        <v>0.18518518518518501</v>
      </c>
      <c r="G83" s="99">
        <v>0.18518518518518501</v>
      </c>
      <c r="H83" s="100">
        <v>1</v>
      </c>
      <c r="I83" s="99">
        <v>27</v>
      </c>
      <c r="J83" s="99" t="s">
        <v>450</v>
      </c>
    </row>
    <row r="84" spans="1:10">
      <c r="A84" s="98" t="s">
        <v>444</v>
      </c>
      <c r="B84" s="98" t="s">
        <v>190</v>
      </c>
      <c r="C84" s="98">
        <v>9</v>
      </c>
      <c r="D84" s="99">
        <v>4.56666666666667</v>
      </c>
      <c r="E84" s="99">
        <v>4.56666666666667</v>
      </c>
      <c r="F84" s="99">
        <v>9.2592592592592601E-2</v>
      </c>
      <c r="G84" s="99">
        <v>9.2592592592592601E-2</v>
      </c>
      <c r="H84" s="100">
        <v>1</v>
      </c>
      <c r="I84" s="99">
        <v>15</v>
      </c>
      <c r="J84" s="99" t="s">
        <v>450</v>
      </c>
    </row>
    <row r="85" spans="1:10">
      <c r="A85" s="98" t="s">
        <v>444</v>
      </c>
      <c r="B85" s="98" t="s">
        <v>118</v>
      </c>
      <c r="C85" s="98">
        <v>9</v>
      </c>
      <c r="D85" s="99">
        <v>5.2740740740740701</v>
      </c>
      <c r="E85" s="99">
        <v>5.2740740740740701</v>
      </c>
      <c r="F85" s="99">
        <v>9.2592592592592601E-2</v>
      </c>
      <c r="G85" s="99">
        <v>9.2592592592592601E-2</v>
      </c>
      <c r="H85" s="100">
        <v>1</v>
      </c>
      <c r="I85" s="99">
        <v>19</v>
      </c>
      <c r="J85" s="99" t="s">
        <v>450</v>
      </c>
    </row>
    <row r="86" spans="1:10">
      <c r="A86" s="98" t="s">
        <v>444</v>
      </c>
      <c r="B86" s="98" t="s">
        <v>23</v>
      </c>
      <c r="C86" s="98">
        <v>9</v>
      </c>
      <c r="D86" s="99">
        <v>21.476851851851901</v>
      </c>
      <c r="E86" s="99">
        <v>7.5942711841390098</v>
      </c>
      <c r="F86" s="99">
        <v>0.46296296296296302</v>
      </c>
      <c r="G86" s="99">
        <v>0.14640174352631399</v>
      </c>
      <c r="H86" s="100">
        <v>5</v>
      </c>
      <c r="I86" s="99">
        <v>13.2</v>
      </c>
      <c r="J86" s="99">
        <v>0.86023252670426298</v>
      </c>
    </row>
    <row r="87" spans="1:10">
      <c r="A87" s="98" t="s">
        <v>444</v>
      </c>
      <c r="B87" s="98" t="s">
        <v>188</v>
      </c>
      <c r="C87" s="98">
        <v>9</v>
      </c>
      <c r="D87" s="99">
        <v>8.43888888888889</v>
      </c>
      <c r="E87" s="99">
        <v>8.43888888888889</v>
      </c>
      <c r="F87" s="99">
        <v>9.2592592592592601E-2</v>
      </c>
      <c r="G87" s="99">
        <v>9.2592592592592601E-2</v>
      </c>
      <c r="H87" s="100">
        <v>1</v>
      </c>
      <c r="I87" s="99">
        <v>15</v>
      </c>
      <c r="J87" s="99" t="s">
        <v>450</v>
      </c>
    </row>
    <row r="88" spans="1:10">
      <c r="A88" s="98" t="s">
        <v>444</v>
      </c>
      <c r="B88" s="98" t="s">
        <v>175</v>
      </c>
      <c r="C88" s="98">
        <v>9</v>
      </c>
      <c r="D88" s="99">
        <v>6.9638888888888903</v>
      </c>
      <c r="E88" s="99">
        <v>6.9638888888888903</v>
      </c>
      <c r="F88" s="99">
        <v>9.2592592592592601E-2</v>
      </c>
      <c r="G88" s="99">
        <v>9.2592592592592601E-2</v>
      </c>
      <c r="H88" s="100">
        <v>1</v>
      </c>
      <c r="I88" s="99">
        <v>14</v>
      </c>
      <c r="J88" s="99" t="s">
        <v>450</v>
      </c>
    </row>
    <row r="89" spans="1:10">
      <c r="A89" s="98" t="s">
        <v>444</v>
      </c>
      <c r="B89" s="98" t="s">
        <v>159</v>
      </c>
      <c r="C89" s="98">
        <v>9</v>
      </c>
      <c r="D89" s="99">
        <v>867.37870370370399</v>
      </c>
      <c r="E89" s="99">
        <v>482.89582702396501</v>
      </c>
      <c r="F89" s="99">
        <v>2.2222222222222201</v>
      </c>
      <c r="G89" s="99">
        <v>1.2266334536566501</v>
      </c>
      <c r="H89" s="100">
        <v>7</v>
      </c>
      <c r="I89" s="99">
        <v>26.785714285714299</v>
      </c>
      <c r="J89" s="99">
        <v>2.39010146939698</v>
      </c>
    </row>
    <row r="90" spans="1:10">
      <c r="A90" s="98" t="s">
        <v>444</v>
      </c>
      <c r="B90" s="98" t="s">
        <v>120</v>
      </c>
      <c r="C90" s="98">
        <v>9</v>
      </c>
      <c r="D90" s="99">
        <v>33.4722222222222</v>
      </c>
      <c r="E90" s="99">
        <v>23.668435314716401</v>
      </c>
      <c r="F90" s="99">
        <v>0.27777777777777801</v>
      </c>
      <c r="G90" s="99">
        <v>0.19641855032959701</v>
      </c>
      <c r="H90" s="100">
        <v>2</v>
      </c>
      <c r="I90" s="99">
        <v>20</v>
      </c>
      <c r="J90" s="99">
        <v>0</v>
      </c>
    </row>
    <row r="91" spans="1:10">
      <c r="A91" s="98" t="s">
        <v>444</v>
      </c>
      <c r="B91" s="98" t="s">
        <v>88</v>
      </c>
      <c r="C91" s="98">
        <v>9</v>
      </c>
      <c r="D91" s="99">
        <v>261.00648148148201</v>
      </c>
      <c r="E91" s="99">
        <v>96.615694533170398</v>
      </c>
      <c r="F91" s="99">
        <v>3.7962962962962998</v>
      </c>
      <c r="G91" s="99">
        <v>1.71858436974728</v>
      </c>
      <c r="H91" s="100">
        <v>5</v>
      </c>
      <c r="I91" s="99">
        <v>18.0368253968254</v>
      </c>
      <c r="J91" s="99">
        <v>0.92410776290993002</v>
      </c>
    </row>
    <row r="92" spans="1:10">
      <c r="A92" s="98" t="s">
        <v>444</v>
      </c>
      <c r="B92" s="98" t="s">
        <v>39</v>
      </c>
      <c r="C92" s="98">
        <v>9</v>
      </c>
      <c r="D92" s="99">
        <v>17.674074074074099</v>
      </c>
      <c r="E92" s="99">
        <v>9.6299378511926399</v>
      </c>
      <c r="F92" s="99">
        <v>0.37037037037037002</v>
      </c>
      <c r="G92" s="99">
        <v>0.20180087701577201</v>
      </c>
      <c r="H92" s="100">
        <v>3</v>
      </c>
      <c r="I92" s="99">
        <v>15</v>
      </c>
      <c r="J92" s="99">
        <v>0</v>
      </c>
    </row>
    <row r="93" spans="1:10">
      <c r="A93" s="98" t="s">
        <v>444</v>
      </c>
      <c r="B93" s="98" t="s">
        <v>383</v>
      </c>
      <c r="C93" s="98">
        <v>9</v>
      </c>
      <c r="D93" s="99">
        <v>4.5851851851851899</v>
      </c>
      <c r="E93" s="99">
        <v>4.5851851851851899</v>
      </c>
      <c r="F93" s="99">
        <v>9.2592592592592601E-2</v>
      </c>
      <c r="G93" s="99">
        <v>9.2592592592592601E-2</v>
      </c>
      <c r="H93" s="100">
        <v>1</v>
      </c>
      <c r="I93" s="99">
        <v>15</v>
      </c>
      <c r="J93" s="99" t="s">
        <v>450</v>
      </c>
    </row>
    <row r="94" spans="1:10">
      <c r="A94" s="98" t="s">
        <v>444</v>
      </c>
      <c r="B94" s="98" t="s">
        <v>221</v>
      </c>
      <c r="C94" s="98">
        <v>9</v>
      </c>
      <c r="D94" s="99">
        <v>113.786111111111</v>
      </c>
      <c r="E94" s="99">
        <v>102.085475468832</v>
      </c>
      <c r="F94" s="99">
        <v>0.37037037037037002</v>
      </c>
      <c r="G94" s="99">
        <v>0.20180087701577201</v>
      </c>
      <c r="H94" s="100">
        <v>3</v>
      </c>
      <c r="I94" s="99">
        <v>24.6666666666667</v>
      </c>
      <c r="J94" s="99">
        <v>10.170764201594899</v>
      </c>
    </row>
    <row r="95" spans="1:10">
      <c r="A95" s="98" t="s">
        <v>444</v>
      </c>
      <c r="B95" s="98" t="s">
        <v>80</v>
      </c>
      <c r="C95" s="98">
        <v>9</v>
      </c>
      <c r="D95" s="99">
        <v>54.997222222222199</v>
      </c>
      <c r="E95" s="99">
        <v>39.6766962304755</v>
      </c>
      <c r="F95" s="99">
        <v>0.18518518518518501</v>
      </c>
      <c r="G95" s="99">
        <v>0.122488486623361</v>
      </c>
      <c r="H95" s="100">
        <v>2</v>
      </c>
      <c r="I95" s="99">
        <v>22</v>
      </c>
      <c r="J95" s="99">
        <v>3</v>
      </c>
    </row>
    <row r="96" spans="1:10">
      <c r="A96" s="98" t="s">
        <v>444</v>
      </c>
      <c r="B96" s="98" t="s">
        <v>52</v>
      </c>
      <c r="C96" s="98">
        <v>9</v>
      </c>
      <c r="D96" s="99">
        <v>13.8</v>
      </c>
      <c r="E96" s="99">
        <v>4.2800947459081602</v>
      </c>
      <c r="F96" s="99">
        <v>9.6296296296296298</v>
      </c>
      <c r="G96" s="99">
        <v>2.8501377725224799</v>
      </c>
      <c r="H96" s="100">
        <v>6</v>
      </c>
      <c r="I96" s="99">
        <v>5.25192307692308</v>
      </c>
      <c r="J96" s="99">
        <v>0.19750796498002299</v>
      </c>
    </row>
    <row r="97" spans="1:10">
      <c r="A97" s="98" t="s">
        <v>394</v>
      </c>
      <c r="B97" s="98" t="s">
        <v>98</v>
      </c>
      <c r="C97" s="98">
        <v>6</v>
      </c>
      <c r="D97" s="99">
        <v>133.794444444444</v>
      </c>
      <c r="E97" s="99">
        <v>133.794444444444</v>
      </c>
      <c r="F97" s="99">
        <v>0.13888888888888901</v>
      </c>
      <c r="G97" s="99">
        <v>0.13888888888888901</v>
      </c>
      <c r="H97" s="100">
        <v>1</v>
      </c>
      <c r="I97" s="99">
        <v>40</v>
      </c>
      <c r="J97" s="99" t="s">
        <v>450</v>
      </c>
    </row>
    <row r="98" spans="1:10">
      <c r="A98" s="98" t="s">
        <v>394</v>
      </c>
      <c r="B98" s="98" t="s">
        <v>163</v>
      </c>
      <c r="C98" s="98">
        <v>6</v>
      </c>
      <c r="D98" s="99">
        <v>91.952777777777797</v>
      </c>
      <c r="E98" s="99">
        <v>91.952777777777797</v>
      </c>
      <c r="F98" s="99">
        <v>0.13888888888888901</v>
      </c>
      <c r="G98" s="99">
        <v>0.13888888888888901</v>
      </c>
      <c r="H98" s="100">
        <v>1</v>
      </c>
      <c r="I98" s="99">
        <v>40</v>
      </c>
      <c r="J98" s="99" t="s">
        <v>450</v>
      </c>
    </row>
    <row r="99" spans="1:10">
      <c r="A99" s="98" t="s">
        <v>394</v>
      </c>
      <c r="B99" s="98" t="s">
        <v>202</v>
      </c>
      <c r="C99" s="98">
        <v>6</v>
      </c>
      <c r="D99" s="99">
        <v>9.3291666666666693</v>
      </c>
      <c r="E99" s="99">
        <v>9.3291666666666693</v>
      </c>
      <c r="F99" s="99">
        <v>0.27777777777777801</v>
      </c>
      <c r="G99" s="99">
        <v>0.27777777777777801</v>
      </c>
      <c r="H99" s="100">
        <v>1</v>
      </c>
      <c r="I99" s="99">
        <v>35</v>
      </c>
      <c r="J99" s="99" t="s">
        <v>450</v>
      </c>
    </row>
    <row r="100" spans="1:10">
      <c r="A100" s="98" t="s">
        <v>394</v>
      </c>
      <c r="B100" s="98" t="s">
        <v>177</v>
      </c>
      <c r="C100" s="98">
        <v>6</v>
      </c>
      <c r="D100" s="99">
        <v>154.791666666667</v>
      </c>
      <c r="E100" s="99">
        <v>70.742907902619606</v>
      </c>
      <c r="F100" s="99">
        <v>0.55555555555555602</v>
      </c>
      <c r="G100" s="99">
        <v>0.27777777777777801</v>
      </c>
      <c r="H100" s="100">
        <v>3</v>
      </c>
      <c r="I100" s="99">
        <v>25.6666666666667</v>
      </c>
      <c r="J100" s="99">
        <v>1.4529663145135601</v>
      </c>
    </row>
    <row r="101" spans="1:10">
      <c r="A101" s="98" t="s">
        <v>394</v>
      </c>
      <c r="B101" s="98" t="s">
        <v>128</v>
      </c>
      <c r="C101" s="98">
        <v>6</v>
      </c>
      <c r="D101" s="99">
        <v>26.4930555555556</v>
      </c>
      <c r="E101" s="99">
        <v>20.0015573949957</v>
      </c>
      <c r="F101" s="99">
        <v>0.41666666666666702</v>
      </c>
      <c r="G101" s="99">
        <v>0.28463752127665598</v>
      </c>
      <c r="H101" s="100">
        <v>2</v>
      </c>
      <c r="I101" s="99">
        <v>15.25</v>
      </c>
      <c r="J101" s="99">
        <v>1.25</v>
      </c>
    </row>
    <row r="102" spans="1:10">
      <c r="A102" s="98" t="s">
        <v>394</v>
      </c>
      <c r="B102" s="98" t="s">
        <v>60</v>
      </c>
      <c r="C102" s="98">
        <v>6</v>
      </c>
      <c r="D102" s="99">
        <v>1.06944444444444</v>
      </c>
      <c r="E102" s="99">
        <v>0.72631001271351203</v>
      </c>
      <c r="F102" s="99">
        <v>0.41666666666666702</v>
      </c>
      <c r="G102" s="99">
        <v>0.28463752127665598</v>
      </c>
      <c r="H102" s="100">
        <v>2</v>
      </c>
      <c r="I102" s="99">
        <v>4.75</v>
      </c>
      <c r="J102" s="99">
        <v>0.25</v>
      </c>
    </row>
    <row r="103" spans="1:10">
      <c r="A103" s="98" t="s">
        <v>394</v>
      </c>
      <c r="B103" s="98" t="s">
        <v>17</v>
      </c>
      <c r="C103" s="98">
        <v>6</v>
      </c>
      <c r="D103" s="99">
        <v>329.69583333333298</v>
      </c>
      <c r="E103" s="99">
        <v>205.44036588272499</v>
      </c>
      <c r="F103" s="99">
        <v>0.69444444444444398</v>
      </c>
      <c r="G103" s="99">
        <v>0.39771725175767603</v>
      </c>
      <c r="H103" s="100">
        <v>3</v>
      </c>
      <c r="I103" s="99">
        <v>30.7777777777778</v>
      </c>
      <c r="J103" s="99">
        <v>0.90948364131916104</v>
      </c>
    </row>
    <row r="104" spans="1:10">
      <c r="A104" s="98" t="s">
        <v>394</v>
      </c>
      <c r="B104" s="98" t="s">
        <v>94</v>
      </c>
      <c r="C104" s="98">
        <v>6</v>
      </c>
      <c r="D104" s="99">
        <v>159.56111111111099</v>
      </c>
      <c r="E104" s="99">
        <v>62.228722626718699</v>
      </c>
      <c r="F104" s="99">
        <v>1.80555555555556</v>
      </c>
      <c r="G104" s="99">
        <v>0.39771725175767703</v>
      </c>
      <c r="H104" s="100">
        <v>6</v>
      </c>
      <c r="I104" s="99">
        <v>16.3055555555556</v>
      </c>
      <c r="J104" s="99">
        <v>1.4734795469597299</v>
      </c>
    </row>
    <row r="105" spans="1:10">
      <c r="A105" s="98" t="s">
        <v>394</v>
      </c>
      <c r="B105" s="98" t="s">
        <v>65</v>
      </c>
      <c r="C105" s="98">
        <v>6</v>
      </c>
      <c r="D105" s="99">
        <v>42.662500000000001</v>
      </c>
      <c r="E105" s="99">
        <v>39.7127992562665</v>
      </c>
      <c r="F105" s="99">
        <v>0.27777777777777801</v>
      </c>
      <c r="G105" s="99">
        <v>0.17568209223157699</v>
      </c>
      <c r="H105" s="100">
        <v>2</v>
      </c>
      <c r="I105" s="99">
        <v>21</v>
      </c>
      <c r="J105" s="99">
        <v>9</v>
      </c>
    </row>
    <row r="106" spans="1:10">
      <c r="A106" s="98" t="s">
        <v>394</v>
      </c>
      <c r="B106" s="98" t="s">
        <v>78</v>
      </c>
      <c r="C106" s="98">
        <v>6</v>
      </c>
      <c r="D106" s="99">
        <v>29.088888888888899</v>
      </c>
      <c r="E106" s="99">
        <v>15.198653946653399</v>
      </c>
      <c r="F106" s="99">
        <v>0.55555555555555602</v>
      </c>
      <c r="G106" s="99">
        <v>0.27777777777777801</v>
      </c>
      <c r="H106" s="100">
        <v>3</v>
      </c>
      <c r="I106" s="99">
        <v>11.6666666666667</v>
      </c>
      <c r="J106" s="99">
        <v>0.33333333333333298</v>
      </c>
    </row>
    <row r="107" spans="1:10">
      <c r="A107" s="98" t="s">
        <v>394</v>
      </c>
      <c r="B107" s="98" t="s">
        <v>59</v>
      </c>
      <c r="C107" s="98">
        <v>6</v>
      </c>
      <c r="D107" s="99">
        <v>88.415277777777803</v>
      </c>
      <c r="E107" s="99">
        <v>88.415277777777803</v>
      </c>
      <c r="F107" s="99">
        <v>0.13888888888888901</v>
      </c>
      <c r="G107" s="99">
        <v>0.13888888888888901</v>
      </c>
      <c r="H107" s="100">
        <v>1</v>
      </c>
      <c r="I107" s="99">
        <v>34</v>
      </c>
      <c r="J107" s="99" t="s">
        <v>450</v>
      </c>
    </row>
    <row r="108" spans="1:10">
      <c r="A108" s="98" t="s">
        <v>394</v>
      </c>
      <c r="B108" s="98" t="s">
        <v>173</v>
      </c>
      <c r="C108" s="98">
        <v>6</v>
      </c>
      <c r="D108" s="99">
        <v>27.3541666666667</v>
      </c>
      <c r="E108" s="99">
        <v>27.3541666666667</v>
      </c>
      <c r="F108" s="99">
        <v>0.27777777777777801</v>
      </c>
      <c r="G108" s="99">
        <v>0.27777777777777801</v>
      </c>
      <c r="H108" s="100">
        <v>1</v>
      </c>
      <c r="I108" s="99">
        <v>20</v>
      </c>
      <c r="J108" s="99" t="s">
        <v>450</v>
      </c>
    </row>
    <row r="109" spans="1:10">
      <c r="A109" s="98" t="s">
        <v>394</v>
      </c>
      <c r="B109" s="98" t="s">
        <v>83</v>
      </c>
      <c r="C109" s="98">
        <v>6</v>
      </c>
      <c r="D109" s="99">
        <v>93.529166666666697</v>
      </c>
      <c r="E109" s="99">
        <v>34.858060119921703</v>
      </c>
      <c r="F109" s="99">
        <v>1.5277777777777799</v>
      </c>
      <c r="G109" s="99">
        <v>0.50077101048110995</v>
      </c>
      <c r="H109" s="100">
        <v>5</v>
      </c>
      <c r="I109" s="99">
        <v>16</v>
      </c>
      <c r="J109" s="99">
        <v>0.89442719099991597</v>
      </c>
    </row>
    <row r="110" spans="1:10">
      <c r="A110" s="98" t="s">
        <v>394</v>
      </c>
      <c r="B110" s="98" t="s">
        <v>47</v>
      </c>
      <c r="C110" s="98">
        <v>6</v>
      </c>
      <c r="D110" s="99">
        <v>269.57083333333298</v>
      </c>
      <c r="E110" s="99">
        <v>172.96666002534701</v>
      </c>
      <c r="F110" s="99">
        <v>0.55555555555555602</v>
      </c>
      <c r="G110" s="99">
        <v>0.27777777777777801</v>
      </c>
      <c r="H110" s="100">
        <v>3</v>
      </c>
      <c r="I110" s="99">
        <v>29.3333333333333</v>
      </c>
      <c r="J110" s="99">
        <v>5.6666666666666696</v>
      </c>
    </row>
    <row r="111" spans="1:10">
      <c r="A111" s="98" t="s">
        <v>394</v>
      </c>
      <c r="B111" s="98" t="s">
        <v>215</v>
      </c>
      <c r="C111" s="98">
        <v>6</v>
      </c>
      <c r="D111" s="99">
        <v>24.9180555555556</v>
      </c>
      <c r="E111" s="99">
        <v>15.960797085223501</v>
      </c>
      <c r="F111" s="99">
        <v>1.3888888888888899</v>
      </c>
      <c r="G111" s="99">
        <v>0.59576696082020097</v>
      </c>
      <c r="H111" s="100">
        <v>5</v>
      </c>
      <c r="I111" s="99">
        <v>9.24</v>
      </c>
      <c r="J111" s="99">
        <v>1.2480384609458199</v>
      </c>
    </row>
    <row r="112" spans="1:10">
      <c r="A112" s="98" t="s">
        <v>394</v>
      </c>
      <c r="B112" s="98" t="s">
        <v>354</v>
      </c>
      <c r="C112" s="98">
        <v>6</v>
      </c>
      <c r="D112" s="99">
        <v>3.5777777777777802</v>
      </c>
      <c r="E112" s="99">
        <v>3.5777777777777802</v>
      </c>
      <c r="F112" s="99">
        <v>0.13888888888888901</v>
      </c>
      <c r="G112" s="99">
        <v>0.13888888888888901</v>
      </c>
      <c r="H112" s="100">
        <v>1</v>
      </c>
      <c r="I112" s="99">
        <v>13</v>
      </c>
      <c r="J112" s="99" t="s">
        <v>450</v>
      </c>
    </row>
    <row r="113" spans="1:10">
      <c r="A113" s="98" t="s">
        <v>394</v>
      </c>
      <c r="B113" s="98" t="s">
        <v>85</v>
      </c>
      <c r="C113" s="98">
        <v>6</v>
      </c>
      <c r="D113" s="99">
        <v>24.2847222222222</v>
      </c>
      <c r="E113" s="99">
        <v>24.2847222222222</v>
      </c>
      <c r="F113" s="99">
        <v>0.13888888888888901</v>
      </c>
      <c r="G113" s="99">
        <v>0.13888888888888901</v>
      </c>
      <c r="H113" s="100">
        <v>1</v>
      </c>
      <c r="I113" s="99">
        <v>24</v>
      </c>
      <c r="J113" s="99" t="s">
        <v>450</v>
      </c>
    </row>
    <row r="114" spans="1:10">
      <c r="A114" s="98" t="s">
        <v>394</v>
      </c>
      <c r="B114" s="98" t="s">
        <v>140</v>
      </c>
      <c r="C114" s="98">
        <v>6</v>
      </c>
      <c r="D114" s="99">
        <v>28.434722222222199</v>
      </c>
      <c r="E114" s="99">
        <v>28.434722222222199</v>
      </c>
      <c r="F114" s="99">
        <v>0.13888888888888901</v>
      </c>
      <c r="G114" s="99">
        <v>0.13888888888888901</v>
      </c>
      <c r="H114" s="100">
        <v>1</v>
      </c>
      <c r="I114" s="99">
        <v>21</v>
      </c>
      <c r="J114" s="99" t="s">
        <v>450</v>
      </c>
    </row>
    <row r="115" spans="1:10">
      <c r="A115" s="98" t="s">
        <v>394</v>
      </c>
      <c r="B115" s="98" t="s">
        <v>152</v>
      </c>
      <c r="C115" s="98">
        <v>6</v>
      </c>
      <c r="D115" s="99">
        <v>24.762499999999999</v>
      </c>
      <c r="E115" s="99">
        <v>24.762499999999999</v>
      </c>
      <c r="F115" s="99">
        <v>0.13888888888888901</v>
      </c>
      <c r="G115" s="99">
        <v>0.13888888888888901</v>
      </c>
      <c r="H115" s="100">
        <v>1</v>
      </c>
      <c r="I115" s="99">
        <v>19</v>
      </c>
      <c r="J115" s="99" t="s">
        <v>450</v>
      </c>
    </row>
    <row r="116" spans="1:10">
      <c r="A116" s="98" t="s">
        <v>394</v>
      </c>
      <c r="B116" s="98" t="s">
        <v>118</v>
      </c>
      <c r="C116" s="98">
        <v>6</v>
      </c>
      <c r="D116" s="99">
        <v>21.258333333333301</v>
      </c>
      <c r="E116" s="99">
        <v>13.6323782265279</v>
      </c>
      <c r="F116" s="99">
        <v>0.27777777777777801</v>
      </c>
      <c r="G116" s="99">
        <v>0.17568209223157699</v>
      </c>
      <c r="H116" s="100">
        <v>2</v>
      </c>
      <c r="I116" s="99">
        <v>21</v>
      </c>
      <c r="J116" s="99">
        <v>1</v>
      </c>
    </row>
    <row r="117" spans="1:10">
      <c r="A117" s="98" t="s">
        <v>394</v>
      </c>
      <c r="B117" s="98" t="s">
        <v>23</v>
      </c>
      <c r="C117" s="98">
        <v>6</v>
      </c>
      <c r="D117" s="99">
        <v>23.651388888888899</v>
      </c>
      <c r="E117" s="99">
        <v>12.790596302786801</v>
      </c>
      <c r="F117" s="99">
        <v>0.55555555555555602</v>
      </c>
      <c r="G117" s="99">
        <v>0.27777777777777801</v>
      </c>
      <c r="H117" s="100">
        <v>3</v>
      </c>
      <c r="I117" s="99">
        <v>12.8333333333333</v>
      </c>
      <c r="J117" s="99">
        <v>0.44095855184409799</v>
      </c>
    </row>
    <row r="118" spans="1:10">
      <c r="A118" s="98" t="s">
        <v>394</v>
      </c>
      <c r="B118" s="98" t="s">
        <v>28</v>
      </c>
      <c r="C118" s="98">
        <v>6</v>
      </c>
      <c r="D118" s="99">
        <v>133.28611111111101</v>
      </c>
      <c r="E118" s="99">
        <v>133.28611111111101</v>
      </c>
      <c r="F118" s="99">
        <v>0.13888888888888901</v>
      </c>
      <c r="G118" s="99">
        <v>0.13888888888888901</v>
      </c>
      <c r="H118" s="100">
        <v>1</v>
      </c>
      <c r="I118" s="99">
        <v>42</v>
      </c>
      <c r="J118" s="99" t="s">
        <v>450</v>
      </c>
    </row>
    <row r="119" spans="1:10">
      <c r="A119" s="98" t="s">
        <v>394</v>
      </c>
      <c r="B119" s="98" t="s">
        <v>159</v>
      </c>
      <c r="C119" s="98">
        <v>6</v>
      </c>
      <c r="D119" s="99">
        <v>459.57777777777801</v>
      </c>
      <c r="E119" s="99">
        <v>206.379238450169</v>
      </c>
      <c r="F119" s="99">
        <v>1.1111111111111101</v>
      </c>
      <c r="G119" s="99">
        <v>0.51219691429404901</v>
      </c>
      <c r="H119" s="100">
        <v>3</v>
      </c>
      <c r="I119" s="99">
        <v>29.8333333333333</v>
      </c>
      <c r="J119" s="99">
        <v>0.41943524640393098</v>
      </c>
    </row>
    <row r="120" spans="1:10">
      <c r="A120" s="98" t="s">
        <v>394</v>
      </c>
      <c r="B120" s="98" t="s">
        <v>120</v>
      </c>
      <c r="C120" s="98">
        <v>6</v>
      </c>
      <c r="D120" s="99">
        <v>64.648611111111094</v>
      </c>
      <c r="E120" s="99">
        <v>49.4433452632192</v>
      </c>
      <c r="F120" s="99">
        <v>0.27777777777777801</v>
      </c>
      <c r="G120" s="99">
        <v>0.17568209223157699</v>
      </c>
      <c r="H120" s="100">
        <v>2</v>
      </c>
      <c r="I120" s="99">
        <v>24</v>
      </c>
      <c r="J120" s="99">
        <v>5</v>
      </c>
    </row>
    <row r="121" spans="1:10">
      <c r="A121" s="98" t="s">
        <v>394</v>
      </c>
      <c r="B121" s="98" t="s">
        <v>88</v>
      </c>
      <c r="C121" s="98">
        <v>6</v>
      </c>
      <c r="D121" s="99">
        <v>344.868055555556</v>
      </c>
      <c r="E121" s="99">
        <v>285.43736189704401</v>
      </c>
      <c r="F121" s="99">
        <v>3.1944444444444402</v>
      </c>
      <c r="G121" s="99">
        <v>2.5587238813976301</v>
      </c>
      <c r="H121" s="100">
        <v>3</v>
      </c>
      <c r="I121" s="99">
        <v>18.982456140350902</v>
      </c>
      <c r="J121" s="99">
        <v>0.56222527575305503</v>
      </c>
    </row>
    <row r="122" spans="1:10">
      <c r="A122" s="98" t="s">
        <v>394</v>
      </c>
      <c r="B122" s="98" t="s">
        <v>167</v>
      </c>
      <c r="C122" s="98">
        <v>6</v>
      </c>
      <c r="D122" s="99">
        <v>49.772222222222197</v>
      </c>
      <c r="E122" s="99">
        <v>33.0272409777889</v>
      </c>
      <c r="F122" s="99">
        <v>0.27777777777777801</v>
      </c>
      <c r="G122" s="99">
        <v>0.17568209223157699</v>
      </c>
      <c r="H122" s="100">
        <v>2</v>
      </c>
      <c r="I122" s="99">
        <v>55</v>
      </c>
      <c r="J122" s="99">
        <v>5</v>
      </c>
    </row>
    <row r="123" spans="1:10">
      <c r="A123" s="98" t="s">
        <v>394</v>
      </c>
      <c r="B123" s="98" t="s">
        <v>39</v>
      </c>
      <c r="C123" s="98">
        <v>6</v>
      </c>
      <c r="D123" s="99">
        <v>239.02500000000001</v>
      </c>
      <c r="E123" s="99">
        <v>95.576582998099497</v>
      </c>
      <c r="F123" s="99">
        <v>3.3333333333333299</v>
      </c>
      <c r="G123" s="99">
        <v>1.3608276348795401</v>
      </c>
      <c r="H123" s="100">
        <v>5</v>
      </c>
      <c r="I123" s="99">
        <v>16.911111111111101</v>
      </c>
      <c r="J123" s="99">
        <v>0.52751455424307603</v>
      </c>
    </row>
    <row r="124" spans="1:10">
      <c r="A124" s="98" t="s">
        <v>394</v>
      </c>
      <c r="B124" s="98" t="s">
        <v>383</v>
      </c>
      <c r="C124" s="98">
        <v>6</v>
      </c>
      <c r="D124" s="99">
        <v>6.87777777777778</v>
      </c>
      <c r="E124" s="99">
        <v>6.87777777777778</v>
      </c>
      <c r="F124" s="99">
        <v>0.13888888888888901</v>
      </c>
      <c r="G124" s="99">
        <v>0.13888888888888901</v>
      </c>
      <c r="H124" s="100">
        <v>1</v>
      </c>
      <c r="I124" s="99">
        <v>15</v>
      </c>
      <c r="J124" s="99" t="s">
        <v>450</v>
      </c>
    </row>
    <row r="125" spans="1:10">
      <c r="A125" s="98" t="s">
        <v>394</v>
      </c>
      <c r="B125" s="98" t="s">
        <v>221</v>
      </c>
      <c r="C125" s="98">
        <v>6</v>
      </c>
      <c r="D125" s="99">
        <v>187.673611111111</v>
      </c>
      <c r="E125" s="99">
        <v>118.695398956364</v>
      </c>
      <c r="F125" s="99">
        <v>0.83333333333333304</v>
      </c>
      <c r="G125" s="99">
        <v>0.68041381743977203</v>
      </c>
      <c r="H125" s="100">
        <v>2</v>
      </c>
      <c r="I125" s="99">
        <v>30</v>
      </c>
      <c r="J125" s="99">
        <v>8</v>
      </c>
    </row>
    <row r="126" spans="1:10">
      <c r="A126" s="98" t="s">
        <v>394</v>
      </c>
      <c r="B126" s="98" t="s">
        <v>80</v>
      </c>
      <c r="C126" s="98">
        <v>6</v>
      </c>
      <c r="D126" s="99">
        <v>108.731944444444</v>
      </c>
      <c r="E126" s="99">
        <v>70.399348114112399</v>
      </c>
      <c r="F126" s="99">
        <v>0.27777777777777801</v>
      </c>
      <c r="G126" s="99">
        <v>0.17568209223157699</v>
      </c>
      <c r="H126" s="100">
        <v>2</v>
      </c>
      <c r="I126" s="99">
        <v>24.5</v>
      </c>
      <c r="J126" s="99">
        <v>1.5</v>
      </c>
    </row>
    <row r="127" spans="1:10">
      <c r="A127" s="98" t="s">
        <v>394</v>
      </c>
      <c r="B127" s="98" t="s">
        <v>184</v>
      </c>
      <c r="C127" s="98">
        <v>6</v>
      </c>
      <c r="D127" s="99">
        <v>31.933333333333302</v>
      </c>
      <c r="E127" s="99">
        <v>31.933333333333302</v>
      </c>
      <c r="F127" s="99">
        <v>0.13888888888888901</v>
      </c>
      <c r="G127" s="99">
        <v>0.13888888888888901</v>
      </c>
      <c r="H127" s="100">
        <v>1</v>
      </c>
      <c r="I127" s="99">
        <v>25</v>
      </c>
      <c r="J127" s="99" t="s">
        <v>450</v>
      </c>
    </row>
    <row r="128" spans="1:10">
      <c r="A128" s="98" t="s">
        <v>394</v>
      </c>
      <c r="B128" s="98" t="s">
        <v>113</v>
      </c>
      <c r="C128" s="98">
        <v>6</v>
      </c>
      <c r="D128" s="99">
        <v>112.819444444444</v>
      </c>
      <c r="E128" s="99">
        <v>75.996075455038493</v>
      </c>
      <c r="F128" s="99">
        <v>0.27777777777777801</v>
      </c>
      <c r="G128" s="99">
        <v>0.17568209223157699</v>
      </c>
      <c r="H128" s="100">
        <v>2</v>
      </c>
      <c r="I128" s="99">
        <v>36.5</v>
      </c>
      <c r="J128" s="99">
        <v>3.5</v>
      </c>
    </row>
    <row r="129" spans="1:10">
      <c r="A129" s="98" t="s">
        <v>394</v>
      </c>
      <c r="B129" s="98" t="s">
        <v>52</v>
      </c>
      <c r="C129" s="98">
        <v>6</v>
      </c>
      <c r="D129" s="99">
        <v>16.154166666666701</v>
      </c>
      <c r="E129" s="99">
        <v>8.0984705774883494</v>
      </c>
      <c r="F129" s="99">
        <v>8.0555555555555607</v>
      </c>
      <c r="G129" s="99">
        <v>2.9080560729560898</v>
      </c>
      <c r="H129" s="100">
        <v>5</v>
      </c>
      <c r="I129" s="99">
        <v>5.25555555555556</v>
      </c>
      <c r="J129" s="99">
        <v>0.54308219599332996</v>
      </c>
    </row>
    <row r="130" spans="1:10">
      <c r="A130" s="98" t="s">
        <v>397</v>
      </c>
      <c r="B130" s="98" t="s">
        <v>98</v>
      </c>
      <c r="C130" s="98">
        <v>10</v>
      </c>
      <c r="D130" s="99">
        <v>252.26416666666699</v>
      </c>
      <c r="E130" s="99">
        <v>125.381029685577</v>
      </c>
      <c r="F130" s="99">
        <v>0.41666666666666702</v>
      </c>
      <c r="G130" s="99">
        <v>0.186338998124982</v>
      </c>
      <c r="H130" s="100">
        <v>4</v>
      </c>
      <c r="I130" s="99">
        <v>33</v>
      </c>
      <c r="J130" s="99">
        <v>2.8577380332470401</v>
      </c>
    </row>
    <row r="131" spans="1:10">
      <c r="A131" s="98" t="s">
        <v>397</v>
      </c>
      <c r="B131" s="98" t="s">
        <v>163</v>
      </c>
      <c r="C131" s="98">
        <v>10</v>
      </c>
      <c r="D131" s="99">
        <v>55.171666666666702</v>
      </c>
      <c r="E131" s="99">
        <v>55.171666666666702</v>
      </c>
      <c r="F131" s="99">
        <v>8.3333333333333301E-2</v>
      </c>
      <c r="G131" s="99">
        <v>8.3333333333333301E-2</v>
      </c>
      <c r="H131" s="100">
        <v>1</v>
      </c>
      <c r="I131" s="99">
        <v>40</v>
      </c>
      <c r="J131" s="99" t="s">
        <v>450</v>
      </c>
    </row>
    <row r="132" spans="1:10">
      <c r="A132" s="98" t="s">
        <v>397</v>
      </c>
      <c r="B132" s="98" t="s">
        <v>202</v>
      </c>
      <c r="C132" s="98">
        <v>10</v>
      </c>
      <c r="D132" s="99">
        <v>31.15</v>
      </c>
      <c r="E132" s="99">
        <v>13.3677179322444</v>
      </c>
      <c r="F132" s="99">
        <v>1.25</v>
      </c>
      <c r="G132" s="99">
        <v>0.35681201607403101</v>
      </c>
      <c r="H132" s="100">
        <v>7</v>
      </c>
      <c r="I132" s="99">
        <v>29.4404761904762</v>
      </c>
      <c r="J132" s="99">
        <v>1.7117623624462399</v>
      </c>
    </row>
    <row r="133" spans="1:10">
      <c r="A133" s="98" t="s">
        <v>397</v>
      </c>
      <c r="B133" s="98" t="s">
        <v>177</v>
      </c>
      <c r="C133" s="98">
        <v>10</v>
      </c>
      <c r="D133" s="99">
        <v>91.368333333333297</v>
      </c>
      <c r="E133" s="99">
        <v>61.0519405688486</v>
      </c>
      <c r="F133" s="99">
        <v>0.25</v>
      </c>
      <c r="G133" s="99">
        <v>0.17786456215091201</v>
      </c>
      <c r="H133" s="100">
        <v>2</v>
      </c>
      <c r="I133" s="99">
        <v>27.75</v>
      </c>
      <c r="J133" s="99">
        <v>3.25</v>
      </c>
    </row>
    <row r="134" spans="1:10">
      <c r="A134" s="98" t="s">
        <v>397</v>
      </c>
      <c r="B134" s="98" t="s">
        <v>209</v>
      </c>
      <c r="C134" s="98">
        <v>10</v>
      </c>
      <c r="D134" s="99">
        <v>146.919166666667</v>
      </c>
      <c r="E134" s="99">
        <v>85.390067954792499</v>
      </c>
      <c r="F134" s="99">
        <v>0.5</v>
      </c>
      <c r="G134" s="99">
        <v>0.22222222222222199</v>
      </c>
      <c r="H134" s="100">
        <v>4</v>
      </c>
      <c r="I134" s="99">
        <v>23.875</v>
      </c>
      <c r="J134" s="99">
        <v>1.47725815843632</v>
      </c>
    </row>
    <row r="135" spans="1:10">
      <c r="A135" s="98" t="s">
        <v>397</v>
      </c>
      <c r="B135" s="98" t="s">
        <v>60</v>
      </c>
      <c r="C135" s="98">
        <v>10</v>
      </c>
      <c r="D135" s="99">
        <v>0.92749999999999999</v>
      </c>
      <c r="E135" s="99">
        <v>0.59276768969860105</v>
      </c>
      <c r="F135" s="99">
        <v>0.66666666666666696</v>
      </c>
      <c r="G135" s="99">
        <v>0.426730319326034</v>
      </c>
      <c r="H135" s="100">
        <v>3</v>
      </c>
      <c r="I135" s="99">
        <v>3.93333333333333</v>
      </c>
      <c r="J135" s="99">
        <v>0.58118652580542296</v>
      </c>
    </row>
    <row r="136" spans="1:10">
      <c r="A136" s="98" t="s">
        <v>397</v>
      </c>
      <c r="B136" s="98" t="s">
        <v>94</v>
      </c>
      <c r="C136" s="98">
        <v>10</v>
      </c>
      <c r="D136" s="99">
        <v>107.31083333333299</v>
      </c>
      <c r="E136" s="99">
        <v>38.2208488337319</v>
      </c>
      <c r="F136" s="99">
        <v>1.1666666666666701</v>
      </c>
      <c r="G136" s="99">
        <v>0.396746023807936</v>
      </c>
      <c r="H136" s="100">
        <v>6</v>
      </c>
      <c r="I136" s="99">
        <v>18.2222222222222</v>
      </c>
      <c r="J136" s="99">
        <v>0.49190985824841499</v>
      </c>
    </row>
    <row r="137" spans="1:10">
      <c r="A137" s="98" t="s">
        <v>397</v>
      </c>
      <c r="B137" s="98" t="s">
        <v>65</v>
      </c>
      <c r="C137" s="98">
        <v>10</v>
      </c>
      <c r="D137" s="99">
        <v>7.3016666666666703</v>
      </c>
      <c r="E137" s="99">
        <v>4.9727114594815598</v>
      </c>
      <c r="F137" s="99">
        <v>0.16666666666666699</v>
      </c>
      <c r="G137" s="99">
        <v>0.11111111111111099</v>
      </c>
      <c r="H137" s="100">
        <v>2</v>
      </c>
      <c r="I137" s="99">
        <v>16</v>
      </c>
      <c r="J137" s="99">
        <v>1</v>
      </c>
    </row>
    <row r="138" spans="1:10">
      <c r="A138" s="98" t="s">
        <v>397</v>
      </c>
      <c r="B138" s="98" t="s">
        <v>14</v>
      </c>
      <c r="C138" s="98">
        <v>10</v>
      </c>
      <c r="D138" s="99">
        <v>23.5566666666667</v>
      </c>
      <c r="E138" s="99">
        <v>17.277365518482799</v>
      </c>
      <c r="F138" s="99">
        <v>0.33333333333333298</v>
      </c>
      <c r="G138" s="99">
        <v>0.22222222222222199</v>
      </c>
      <c r="H138" s="100">
        <v>2</v>
      </c>
      <c r="I138" s="99">
        <v>14</v>
      </c>
      <c r="J138" s="99">
        <v>2</v>
      </c>
    </row>
    <row r="139" spans="1:10">
      <c r="A139" s="98" t="s">
        <v>397</v>
      </c>
      <c r="B139" s="98" t="s">
        <v>78</v>
      </c>
      <c r="C139" s="98">
        <v>10</v>
      </c>
      <c r="D139" s="99">
        <v>40.342500000000001</v>
      </c>
      <c r="E139" s="99">
        <v>21.309822347270298</v>
      </c>
      <c r="F139" s="99">
        <v>0.66666666666666696</v>
      </c>
      <c r="G139" s="99">
        <v>0.299175822618584</v>
      </c>
      <c r="H139" s="100">
        <v>4</v>
      </c>
      <c r="I139" s="99">
        <v>11.75</v>
      </c>
      <c r="J139" s="99">
        <v>1.18145390656315</v>
      </c>
    </row>
    <row r="140" spans="1:10">
      <c r="A140" s="98" t="s">
        <v>397</v>
      </c>
      <c r="B140" s="98" t="s">
        <v>179</v>
      </c>
      <c r="C140" s="98">
        <v>10</v>
      </c>
      <c r="D140" s="99">
        <v>7.7783333333333298</v>
      </c>
      <c r="E140" s="99">
        <v>7.7783333333333298</v>
      </c>
      <c r="F140" s="99">
        <v>0.16666666666666699</v>
      </c>
      <c r="G140" s="99">
        <v>0.16666666666666699</v>
      </c>
      <c r="H140" s="100">
        <v>1</v>
      </c>
      <c r="I140" s="99">
        <v>12</v>
      </c>
      <c r="J140" s="99" t="s">
        <v>450</v>
      </c>
    </row>
    <row r="141" spans="1:10">
      <c r="A141" s="98" t="s">
        <v>397</v>
      </c>
      <c r="B141" s="98" t="s">
        <v>316</v>
      </c>
      <c r="C141" s="98">
        <v>10</v>
      </c>
      <c r="D141" s="99">
        <v>14.085000000000001</v>
      </c>
      <c r="E141" s="99">
        <v>14.085000000000001</v>
      </c>
      <c r="F141" s="99">
        <v>0.16666666666666699</v>
      </c>
      <c r="G141" s="99">
        <v>0.16666666666666699</v>
      </c>
      <c r="H141" s="100">
        <v>1</v>
      </c>
      <c r="I141" s="99">
        <v>14</v>
      </c>
      <c r="J141" s="99" t="s">
        <v>450</v>
      </c>
    </row>
    <row r="142" spans="1:10">
      <c r="A142" s="98" t="s">
        <v>397</v>
      </c>
      <c r="B142" s="98" t="s">
        <v>213</v>
      </c>
      <c r="C142" s="98">
        <v>10</v>
      </c>
      <c r="D142" s="99">
        <v>9.4391666666666705</v>
      </c>
      <c r="E142" s="99">
        <v>9.4391666666666705</v>
      </c>
      <c r="F142" s="99">
        <v>8.3333333333333301E-2</v>
      </c>
      <c r="G142" s="99">
        <v>8.3333333333333301E-2</v>
      </c>
      <c r="H142" s="100">
        <v>1</v>
      </c>
      <c r="I142" s="99">
        <v>20</v>
      </c>
      <c r="J142" s="99" t="s">
        <v>450</v>
      </c>
    </row>
    <row r="143" spans="1:10">
      <c r="A143" s="98" t="s">
        <v>397</v>
      </c>
      <c r="B143" s="98" t="s">
        <v>59</v>
      </c>
      <c r="C143" s="98">
        <v>10</v>
      </c>
      <c r="D143" s="99">
        <v>33.022500000000001</v>
      </c>
      <c r="E143" s="99">
        <v>33.022500000000001</v>
      </c>
      <c r="F143" s="99">
        <v>8.3333333333333301E-2</v>
      </c>
      <c r="G143" s="99">
        <v>8.3333333333333301E-2</v>
      </c>
      <c r="H143" s="100">
        <v>1</v>
      </c>
      <c r="I143" s="99">
        <v>29</v>
      </c>
      <c r="J143" s="99" t="s">
        <v>450</v>
      </c>
    </row>
    <row r="144" spans="1:10">
      <c r="A144" s="98" t="s">
        <v>397</v>
      </c>
      <c r="B144" s="98" t="s">
        <v>83</v>
      </c>
      <c r="C144" s="98">
        <v>10</v>
      </c>
      <c r="D144" s="99">
        <v>471.45499999999998</v>
      </c>
      <c r="E144" s="99">
        <v>364.533389180565</v>
      </c>
      <c r="F144" s="99">
        <v>5.75</v>
      </c>
      <c r="G144" s="99">
        <v>4.1933405464225801</v>
      </c>
      <c r="H144" s="100">
        <v>9</v>
      </c>
      <c r="I144" s="99">
        <v>17.0649572649573</v>
      </c>
      <c r="J144" s="99">
        <v>0.60689538667985599</v>
      </c>
    </row>
    <row r="145" spans="1:10">
      <c r="A145" s="98" t="s">
        <v>397</v>
      </c>
      <c r="B145" s="98" t="s">
        <v>47</v>
      </c>
      <c r="C145" s="98">
        <v>10</v>
      </c>
      <c r="D145" s="99">
        <v>102.2775</v>
      </c>
      <c r="E145" s="99">
        <v>37.284022225998697</v>
      </c>
      <c r="F145" s="99">
        <v>0.58333333333333304</v>
      </c>
      <c r="G145" s="99">
        <v>0.17786456215091201</v>
      </c>
      <c r="H145" s="100">
        <v>6</v>
      </c>
      <c r="I145" s="99">
        <v>21.9166666666667</v>
      </c>
      <c r="J145" s="99">
        <v>2.1695493643714201</v>
      </c>
    </row>
    <row r="146" spans="1:10">
      <c r="A146" s="98" t="s">
        <v>397</v>
      </c>
      <c r="B146" s="98" t="s">
        <v>215</v>
      </c>
      <c r="C146" s="98">
        <v>10</v>
      </c>
      <c r="D146" s="99">
        <v>26.3825</v>
      </c>
      <c r="E146" s="99">
        <v>13.3331697009635</v>
      </c>
      <c r="F146" s="99">
        <v>1.6666666666666701</v>
      </c>
      <c r="G146" s="99">
        <v>0.49690399499995302</v>
      </c>
      <c r="H146" s="100">
        <v>6</v>
      </c>
      <c r="I146" s="99">
        <v>7.3305555555555602</v>
      </c>
      <c r="J146" s="99">
        <v>1.23363672444575</v>
      </c>
    </row>
    <row r="147" spans="1:10">
      <c r="A147" s="98" t="s">
        <v>397</v>
      </c>
      <c r="B147" s="98" t="s">
        <v>140</v>
      </c>
      <c r="C147" s="98">
        <v>10</v>
      </c>
      <c r="D147" s="99">
        <v>19.515833333333301</v>
      </c>
      <c r="E147" s="99">
        <v>19.515833333333301</v>
      </c>
      <c r="F147" s="99">
        <v>8.3333333333333301E-2</v>
      </c>
      <c r="G147" s="99">
        <v>8.3333333333333301E-2</v>
      </c>
      <c r="H147" s="100">
        <v>1</v>
      </c>
      <c r="I147" s="99">
        <v>22</v>
      </c>
      <c r="J147" s="99" t="s">
        <v>450</v>
      </c>
    </row>
    <row r="148" spans="1:10">
      <c r="A148" s="98" t="s">
        <v>397</v>
      </c>
      <c r="B148" s="98" t="s">
        <v>152</v>
      </c>
      <c r="C148" s="98">
        <v>10</v>
      </c>
      <c r="D148" s="99">
        <v>73.781666666666695</v>
      </c>
      <c r="E148" s="99">
        <v>59.146046078048798</v>
      </c>
      <c r="F148" s="99">
        <v>0.25</v>
      </c>
      <c r="G148" s="99">
        <v>0.17786456215091201</v>
      </c>
      <c r="H148" s="100">
        <v>2</v>
      </c>
      <c r="I148" s="99">
        <v>21.5</v>
      </c>
      <c r="J148" s="99">
        <v>2.5</v>
      </c>
    </row>
    <row r="149" spans="1:10">
      <c r="A149" s="98" t="s">
        <v>397</v>
      </c>
      <c r="B149" s="98" t="s">
        <v>190</v>
      </c>
      <c r="C149" s="98">
        <v>10</v>
      </c>
      <c r="D149" s="99">
        <v>19.316666666666698</v>
      </c>
      <c r="E149" s="99">
        <v>19.316666666666698</v>
      </c>
      <c r="F149" s="99">
        <v>0.16666666666666699</v>
      </c>
      <c r="G149" s="99">
        <v>0.16666666666666699</v>
      </c>
      <c r="H149" s="100">
        <v>1</v>
      </c>
      <c r="I149" s="99">
        <v>20</v>
      </c>
      <c r="J149" s="99" t="s">
        <v>450</v>
      </c>
    </row>
    <row r="150" spans="1:10">
      <c r="A150" s="98" t="s">
        <v>397</v>
      </c>
      <c r="B150" s="98" t="s">
        <v>118</v>
      </c>
      <c r="C150" s="98">
        <v>10</v>
      </c>
      <c r="D150" s="99">
        <v>4.0599999999999996</v>
      </c>
      <c r="E150" s="99">
        <v>4.0599999999999996</v>
      </c>
      <c r="F150" s="99">
        <v>8.3333333333333301E-2</v>
      </c>
      <c r="G150" s="99">
        <v>8.3333333333333301E-2</v>
      </c>
      <c r="H150" s="100">
        <v>1</v>
      </c>
      <c r="I150" s="99">
        <v>18</v>
      </c>
      <c r="J150" s="99" t="s">
        <v>450</v>
      </c>
    </row>
    <row r="151" spans="1:10">
      <c r="A151" s="98" t="s">
        <v>397</v>
      </c>
      <c r="B151" s="98" t="s">
        <v>28</v>
      </c>
      <c r="C151" s="98">
        <v>10</v>
      </c>
      <c r="D151" s="99">
        <v>28.948333333333299</v>
      </c>
      <c r="E151" s="99">
        <v>28.948333333333299</v>
      </c>
      <c r="F151" s="99">
        <v>8.3333333333333301E-2</v>
      </c>
      <c r="G151" s="99">
        <v>8.3333333333333301E-2</v>
      </c>
      <c r="H151" s="100">
        <v>1</v>
      </c>
      <c r="I151" s="99">
        <v>30</v>
      </c>
      <c r="J151" s="99" t="s">
        <v>450</v>
      </c>
    </row>
    <row r="152" spans="1:10">
      <c r="A152" s="98" t="s">
        <v>397</v>
      </c>
      <c r="B152" s="98" t="s">
        <v>175</v>
      </c>
      <c r="C152" s="98">
        <v>10</v>
      </c>
      <c r="D152" s="99">
        <v>13.86</v>
      </c>
      <c r="E152" s="99">
        <v>9.2926286497536399</v>
      </c>
      <c r="F152" s="99">
        <v>0.16666666666666699</v>
      </c>
      <c r="G152" s="99">
        <v>0.11111111111111099</v>
      </c>
      <c r="H152" s="100">
        <v>2</v>
      </c>
      <c r="I152" s="99">
        <v>14.5</v>
      </c>
      <c r="J152" s="99">
        <v>0.5</v>
      </c>
    </row>
    <row r="153" spans="1:10">
      <c r="A153" s="98" t="s">
        <v>397</v>
      </c>
      <c r="B153" s="98" t="s">
        <v>159</v>
      </c>
      <c r="C153" s="98">
        <v>10</v>
      </c>
      <c r="D153" s="99">
        <v>233.36416666666699</v>
      </c>
      <c r="E153" s="99">
        <v>106.0414405444</v>
      </c>
      <c r="F153" s="99">
        <v>0.91666666666666696</v>
      </c>
      <c r="G153" s="99">
        <v>0.33907098932593599</v>
      </c>
      <c r="H153" s="100">
        <v>5</v>
      </c>
      <c r="I153" s="99">
        <v>25.133333333333301</v>
      </c>
      <c r="J153" s="99">
        <v>1.9680785892167301</v>
      </c>
    </row>
    <row r="154" spans="1:10">
      <c r="A154" s="98" t="s">
        <v>397</v>
      </c>
      <c r="B154" s="98" t="s">
        <v>120</v>
      </c>
      <c r="C154" s="98">
        <v>10</v>
      </c>
      <c r="D154" s="99">
        <v>193.91083333333299</v>
      </c>
      <c r="E154" s="99">
        <v>139.98117455026701</v>
      </c>
      <c r="F154" s="99">
        <v>1.0833333333333299</v>
      </c>
      <c r="G154" s="99">
        <v>0.75614764382312205</v>
      </c>
      <c r="H154" s="100">
        <v>3</v>
      </c>
      <c r="I154" s="99">
        <v>22.8888888888889</v>
      </c>
      <c r="J154" s="99">
        <v>1.2521586299538501</v>
      </c>
    </row>
    <row r="155" spans="1:10">
      <c r="A155" s="98" t="s">
        <v>397</v>
      </c>
      <c r="B155" s="98" t="s">
        <v>88</v>
      </c>
      <c r="C155" s="98">
        <v>10</v>
      </c>
      <c r="D155" s="99">
        <v>288.39166666666699</v>
      </c>
      <c r="E155" s="99">
        <v>204.148676818914</v>
      </c>
      <c r="F155" s="99">
        <v>2</v>
      </c>
      <c r="G155" s="99">
        <v>1.2619796324000601</v>
      </c>
      <c r="H155" s="100">
        <v>3</v>
      </c>
      <c r="I155" s="99">
        <v>20.3095238095238</v>
      </c>
      <c r="J155" s="99">
        <v>1.43114846925226</v>
      </c>
    </row>
    <row r="156" spans="1:10">
      <c r="A156" s="98" t="s">
        <v>397</v>
      </c>
      <c r="B156" s="98" t="s">
        <v>39</v>
      </c>
      <c r="C156" s="98">
        <v>10</v>
      </c>
      <c r="D156" s="99">
        <v>598.03250000000003</v>
      </c>
      <c r="E156" s="99">
        <v>172.66478580883401</v>
      </c>
      <c r="F156" s="99">
        <v>7.8333333333333304</v>
      </c>
      <c r="G156" s="99">
        <v>1.9452379333346199</v>
      </c>
      <c r="H156" s="100">
        <v>9</v>
      </c>
      <c r="I156" s="99">
        <v>16.660508842913401</v>
      </c>
      <c r="J156" s="99">
        <v>0.64237418030050597</v>
      </c>
    </row>
    <row r="157" spans="1:10">
      <c r="A157" s="98" t="s">
        <v>397</v>
      </c>
      <c r="B157" s="98" t="s">
        <v>67</v>
      </c>
      <c r="C157" s="98">
        <v>10</v>
      </c>
      <c r="D157" s="99">
        <v>203.4375</v>
      </c>
      <c r="E157" s="99">
        <v>103.393803634528</v>
      </c>
      <c r="F157" s="99">
        <v>2.5</v>
      </c>
      <c r="G157" s="99">
        <v>1.1850405004278599</v>
      </c>
      <c r="H157" s="100">
        <v>5</v>
      </c>
      <c r="I157" s="99">
        <v>17.047863247863202</v>
      </c>
      <c r="J157" s="99">
        <v>1.21540925840837</v>
      </c>
    </row>
    <row r="158" spans="1:10">
      <c r="A158" s="98" t="s">
        <v>397</v>
      </c>
      <c r="B158" s="98" t="s">
        <v>80</v>
      </c>
      <c r="C158" s="98">
        <v>10</v>
      </c>
      <c r="D158" s="99">
        <v>355.74416666666701</v>
      </c>
      <c r="E158" s="99">
        <v>196.63250863144299</v>
      </c>
      <c r="F158" s="99">
        <v>0.58333333333333304</v>
      </c>
      <c r="G158" s="99">
        <v>0.279163211697803</v>
      </c>
      <c r="H158" s="100">
        <v>4</v>
      </c>
      <c r="I158" s="99">
        <v>26.3333333333333</v>
      </c>
      <c r="J158" s="99">
        <v>2.88675134594813</v>
      </c>
    </row>
    <row r="159" spans="1:10">
      <c r="A159" s="98" t="s">
        <v>397</v>
      </c>
      <c r="B159" s="98" t="s">
        <v>184</v>
      </c>
      <c r="C159" s="98">
        <v>10</v>
      </c>
      <c r="D159" s="99">
        <v>27.232500000000002</v>
      </c>
      <c r="E159" s="99">
        <v>19.293209019618601</v>
      </c>
      <c r="F159" s="99">
        <v>0.33333333333333298</v>
      </c>
      <c r="G159" s="99">
        <v>0.22222222222222199</v>
      </c>
      <c r="H159" s="100">
        <v>2</v>
      </c>
      <c r="I159" s="99">
        <v>17</v>
      </c>
      <c r="J159" s="99">
        <v>2.5</v>
      </c>
    </row>
    <row r="160" spans="1:10">
      <c r="A160" s="98" t="s">
        <v>397</v>
      </c>
      <c r="B160" s="98" t="s">
        <v>357</v>
      </c>
      <c r="C160" s="98">
        <v>10</v>
      </c>
      <c r="D160" s="99">
        <v>20.445</v>
      </c>
      <c r="E160" s="99">
        <v>20.445</v>
      </c>
      <c r="F160" s="99">
        <v>8.3333333333333301E-2</v>
      </c>
      <c r="G160" s="99">
        <v>8.3333333333333301E-2</v>
      </c>
      <c r="H160" s="100">
        <v>1</v>
      </c>
      <c r="I160" s="99">
        <v>26</v>
      </c>
      <c r="J160" s="99" t="s">
        <v>450</v>
      </c>
    </row>
    <row r="161" spans="1:10">
      <c r="A161" s="98" t="s">
        <v>397</v>
      </c>
      <c r="B161" s="98" t="s">
        <v>103</v>
      </c>
      <c r="C161" s="98">
        <v>10</v>
      </c>
      <c r="D161" s="99">
        <v>17.465</v>
      </c>
      <c r="E161" s="99">
        <v>17.465</v>
      </c>
      <c r="F161" s="99">
        <v>8.3333333333333301E-2</v>
      </c>
      <c r="G161" s="99">
        <v>8.3333333333333301E-2</v>
      </c>
      <c r="H161" s="100">
        <v>1</v>
      </c>
      <c r="I161" s="99">
        <v>30</v>
      </c>
      <c r="J161" s="99" t="s">
        <v>450</v>
      </c>
    </row>
    <row r="162" spans="1:10">
      <c r="A162" s="98" t="s">
        <v>397</v>
      </c>
      <c r="B162" s="98" t="s">
        <v>113</v>
      </c>
      <c r="C162" s="98">
        <v>10</v>
      </c>
      <c r="D162" s="99">
        <v>34.24</v>
      </c>
      <c r="E162" s="99">
        <v>34.24</v>
      </c>
      <c r="F162" s="99">
        <v>8.3333333333333301E-2</v>
      </c>
      <c r="G162" s="99">
        <v>8.3333333333333301E-2</v>
      </c>
      <c r="H162" s="100">
        <v>1</v>
      </c>
      <c r="I162" s="99">
        <v>37</v>
      </c>
      <c r="J162" s="99" t="s">
        <v>450</v>
      </c>
    </row>
    <row r="163" spans="1:10">
      <c r="A163" s="98" t="s">
        <v>397</v>
      </c>
      <c r="B163" s="98" t="s">
        <v>52</v>
      </c>
      <c r="C163" s="98">
        <v>10</v>
      </c>
      <c r="D163" s="99">
        <v>18.282499999999999</v>
      </c>
      <c r="E163" s="99">
        <v>6.0670968572037296</v>
      </c>
      <c r="F163" s="99">
        <v>10.4166666666667</v>
      </c>
      <c r="G163" s="99">
        <v>3.6223116894199801</v>
      </c>
      <c r="H163" s="100">
        <v>8</v>
      </c>
      <c r="I163" s="99">
        <v>5.6714092140921402</v>
      </c>
      <c r="J163" s="99">
        <v>0.45687515391097799</v>
      </c>
    </row>
    <row r="164" spans="1:10">
      <c r="A164" s="98" t="s">
        <v>425</v>
      </c>
      <c r="B164" s="98" t="s">
        <v>98</v>
      </c>
      <c r="C164" s="98">
        <v>4</v>
      </c>
      <c r="D164" s="99">
        <v>41.9166666666667</v>
      </c>
      <c r="E164" s="99">
        <v>41.9166666666667</v>
      </c>
      <c r="F164" s="99">
        <v>0.20833333333333301</v>
      </c>
      <c r="G164" s="99">
        <v>0.20833333333333301</v>
      </c>
      <c r="H164" s="100">
        <v>1</v>
      </c>
      <c r="I164" s="99">
        <v>23</v>
      </c>
      <c r="J164" s="99" t="s">
        <v>450</v>
      </c>
    </row>
    <row r="165" spans="1:10">
      <c r="A165" s="98" t="s">
        <v>425</v>
      </c>
      <c r="B165" s="98" t="s">
        <v>163</v>
      </c>
      <c r="C165" s="98">
        <v>4</v>
      </c>
      <c r="D165" s="99">
        <v>97.304166666666703</v>
      </c>
      <c r="E165" s="99">
        <v>97.304166666666703</v>
      </c>
      <c r="F165" s="99">
        <v>0.20833333333333301</v>
      </c>
      <c r="G165" s="99">
        <v>0.20833333333333301</v>
      </c>
      <c r="H165" s="100">
        <v>1</v>
      </c>
      <c r="I165" s="99">
        <v>33</v>
      </c>
      <c r="J165" s="99" t="s">
        <v>450</v>
      </c>
    </row>
    <row r="166" spans="1:10">
      <c r="A166" s="98" t="s">
        <v>425</v>
      </c>
      <c r="B166" s="98" t="s">
        <v>202</v>
      </c>
      <c r="C166" s="98">
        <v>4</v>
      </c>
      <c r="D166" s="99">
        <v>9.8937500000000007</v>
      </c>
      <c r="E166" s="99">
        <v>3.5807668053577402</v>
      </c>
      <c r="F166" s="99">
        <v>1.0416666666666701</v>
      </c>
      <c r="G166" s="99">
        <v>0.39892796156514099</v>
      </c>
      <c r="H166" s="100">
        <v>3</v>
      </c>
      <c r="I166" s="99">
        <v>25.5</v>
      </c>
      <c r="J166" s="99">
        <v>2.46644143115812</v>
      </c>
    </row>
    <row r="167" spans="1:10">
      <c r="A167" s="98" t="s">
        <v>425</v>
      </c>
      <c r="B167" s="98" t="s">
        <v>177</v>
      </c>
      <c r="C167" s="98">
        <v>4</v>
      </c>
      <c r="D167" s="99">
        <v>69.03125</v>
      </c>
      <c r="E167" s="99">
        <v>61.396299613186201</v>
      </c>
      <c r="F167" s="99">
        <v>0.625</v>
      </c>
      <c r="G167" s="99">
        <v>0.39892796156514099</v>
      </c>
      <c r="H167" s="100">
        <v>2</v>
      </c>
      <c r="I167" s="99">
        <v>13.75</v>
      </c>
      <c r="J167" s="99">
        <v>1.75</v>
      </c>
    </row>
    <row r="168" spans="1:10">
      <c r="A168" s="98" t="s">
        <v>425</v>
      </c>
      <c r="B168" s="98" t="s">
        <v>131</v>
      </c>
      <c r="C168" s="98">
        <v>4</v>
      </c>
      <c r="D168" s="99">
        <v>40.033333333333303</v>
      </c>
      <c r="E168" s="99">
        <v>40.033333333333303</v>
      </c>
      <c r="F168" s="99">
        <v>0.20833333333333301</v>
      </c>
      <c r="G168" s="99">
        <v>0.20833333333333301</v>
      </c>
      <c r="H168" s="100">
        <v>1</v>
      </c>
      <c r="I168" s="99">
        <v>25</v>
      </c>
      <c r="J168" s="99" t="s">
        <v>450</v>
      </c>
    </row>
    <row r="169" spans="1:10">
      <c r="A169" s="98" t="s">
        <v>425</v>
      </c>
      <c r="B169" s="98" t="s">
        <v>209</v>
      </c>
      <c r="C169" s="98">
        <v>4</v>
      </c>
      <c r="D169" s="99">
        <v>14.4104166666667</v>
      </c>
      <c r="E169" s="99">
        <v>14.4104166666667</v>
      </c>
      <c r="F169" s="99">
        <v>0.20833333333333301</v>
      </c>
      <c r="G169" s="99">
        <v>0.20833333333333301</v>
      </c>
      <c r="H169" s="100">
        <v>1</v>
      </c>
      <c r="I169" s="99">
        <v>16</v>
      </c>
      <c r="J169" s="99" t="s">
        <v>450</v>
      </c>
    </row>
    <row r="170" spans="1:10">
      <c r="A170" s="98" t="s">
        <v>425</v>
      </c>
      <c r="B170" s="98" t="s">
        <v>128</v>
      </c>
      <c r="C170" s="98">
        <v>4</v>
      </c>
      <c r="D170" s="99">
        <v>61.206249999999997</v>
      </c>
      <c r="E170" s="99">
        <v>61.206249999999997</v>
      </c>
      <c r="F170" s="99">
        <v>0.20833333333333301</v>
      </c>
      <c r="G170" s="99">
        <v>0.20833333333333301</v>
      </c>
      <c r="H170" s="100">
        <v>1</v>
      </c>
      <c r="I170" s="99">
        <v>27</v>
      </c>
      <c r="J170" s="99" t="s">
        <v>450</v>
      </c>
    </row>
    <row r="171" spans="1:10">
      <c r="A171" s="98" t="s">
        <v>425</v>
      </c>
      <c r="B171" s="98" t="s">
        <v>60</v>
      </c>
      <c r="C171" s="98">
        <v>4</v>
      </c>
      <c r="D171" s="99">
        <v>12.3</v>
      </c>
      <c r="E171" s="99">
        <v>5.6799639735424998</v>
      </c>
      <c r="F171" s="99">
        <v>6.4583333333333304</v>
      </c>
      <c r="G171" s="99">
        <v>1.4974901842255399</v>
      </c>
      <c r="H171" s="100">
        <v>4</v>
      </c>
      <c r="I171" s="99">
        <v>4.0909090909090899</v>
      </c>
      <c r="J171" s="99">
        <v>0.71292668824355099</v>
      </c>
    </row>
    <row r="172" spans="1:10">
      <c r="A172" s="98" t="s">
        <v>425</v>
      </c>
      <c r="B172" s="98" t="s">
        <v>17</v>
      </c>
      <c r="C172" s="98">
        <v>4</v>
      </c>
      <c r="D172" s="99">
        <v>24.362500000000001</v>
      </c>
      <c r="E172" s="99">
        <v>24.362500000000001</v>
      </c>
      <c r="F172" s="99">
        <v>0.20833333333333301</v>
      </c>
      <c r="G172" s="99">
        <v>0.20833333333333301</v>
      </c>
      <c r="H172" s="100">
        <v>1</v>
      </c>
      <c r="I172" s="99">
        <v>20</v>
      </c>
      <c r="J172" s="99" t="s">
        <v>450</v>
      </c>
    </row>
    <row r="173" spans="1:10">
      <c r="A173" s="98" t="s">
        <v>425</v>
      </c>
      <c r="B173" s="98" t="s">
        <v>94</v>
      </c>
      <c r="C173" s="98">
        <v>4</v>
      </c>
      <c r="D173" s="99">
        <v>230.77916666666701</v>
      </c>
      <c r="E173" s="99">
        <v>86.632996230533493</v>
      </c>
      <c r="F173" s="99">
        <v>2.0833333333333299</v>
      </c>
      <c r="G173" s="99">
        <v>0.53791435363991902</v>
      </c>
      <c r="H173" s="100">
        <v>4</v>
      </c>
      <c r="I173" s="99">
        <v>18.6875</v>
      </c>
      <c r="J173" s="99">
        <v>1.6626253085607301</v>
      </c>
    </row>
    <row r="174" spans="1:10">
      <c r="A174" s="98" t="s">
        <v>425</v>
      </c>
      <c r="B174" s="98" t="s">
        <v>65</v>
      </c>
      <c r="C174" s="98">
        <v>4</v>
      </c>
      <c r="D174" s="99">
        <v>30.689583333333299</v>
      </c>
      <c r="E174" s="99">
        <v>30.689583333333299</v>
      </c>
      <c r="F174" s="99">
        <v>0.20833333333333301</v>
      </c>
      <c r="G174" s="99">
        <v>0.20833333333333301</v>
      </c>
      <c r="H174" s="100">
        <v>1</v>
      </c>
      <c r="I174" s="99">
        <v>24</v>
      </c>
      <c r="J174" s="99" t="s">
        <v>450</v>
      </c>
    </row>
    <row r="175" spans="1:10">
      <c r="A175" s="98" t="s">
        <v>425</v>
      </c>
      <c r="B175" s="98" t="s">
        <v>78</v>
      </c>
      <c r="C175" s="98">
        <v>4</v>
      </c>
      <c r="D175" s="99">
        <v>138.620833333333</v>
      </c>
      <c r="E175" s="99">
        <v>88.900599044194706</v>
      </c>
      <c r="F175" s="99">
        <v>2.2916666666666701</v>
      </c>
      <c r="G175" s="99">
        <v>0.92389824275347698</v>
      </c>
      <c r="H175" s="100">
        <v>4</v>
      </c>
      <c r="I175" s="99">
        <v>10.5833333333333</v>
      </c>
      <c r="J175" s="99">
        <v>1.37689263682153</v>
      </c>
    </row>
    <row r="176" spans="1:10">
      <c r="A176" s="98" t="s">
        <v>425</v>
      </c>
      <c r="B176" s="98" t="s">
        <v>83</v>
      </c>
      <c r="C176" s="98">
        <v>4</v>
      </c>
      <c r="D176" s="99">
        <v>31.96875</v>
      </c>
      <c r="E176" s="99">
        <v>31.96875</v>
      </c>
      <c r="F176" s="99">
        <v>0.41666666666666702</v>
      </c>
      <c r="G176" s="99">
        <v>0.41666666666666702</v>
      </c>
      <c r="H176" s="100">
        <v>1</v>
      </c>
      <c r="I176" s="99">
        <v>17.5</v>
      </c>
      <c r="J176" s="99" t="s">
        <v>450</v>
      </c>
    </row>
    <row r="177" spans="1:10">
      <c r="A177" s="98" t="s">
        <v>425</v>
      </c>
      <c r="B177" s="98" t="s">
        <v>215</v>
      </c>
      <c r="C177" s="98">
        <v>4</v>
      </c>
      <c r="D177" s="99">
        <v>32.439583333333303</v>
      </c>
      <c r="E177" s="99">
        <v>13.5249218587289</v>
      </c>
      <c r="F177" s="99">
        <v>2.5</v>
      </c>
      <c r="G177" s="99">
        <v>1.02062072615966</v>
      </c>
      <c r="H177" s="100">
        <v>3</v>
      </c>
      <c r="I177" s="99">
        <v>8.8000000000000007</v>
      </c>
      <c r="J177" s="99">
        <v>0.91651513899116799</v>
      </c>
    </row>
    <row r="178" spans="1:10">
      <c r="A178" s="98" t="s">
        <v>425</v>
      </c>
      <c r="B178" s="98" t="s">
        <v>152</v>
      </c>
      <c r="C178" s="98">
        <v>4</v>
      </c>
      <c r="D178" s="99">
        <v>82.547916666666694</v>
      </c>
      <c r="E178" s="99">
        <v>82.547916666666694</v>
      </c>
      <c r="F178" s="99">
        <v>0.20833333333333301</v>
      </c>
      <c r="G178" s="99">
        <v>0.20833333333333301</v>
      </c>
      <c r="H178" s="100">
        <v>1</v>
      </c>
      <c r="I178" s="99">
        <v>25</v>
      </c>
      <c r="J178" s="99" t="s">
        <v>450</v>
      </c>
    </row>
    <row r="179" spans="1:10">
      <c r="A179" s="98" t="s">
        <v>425</v>
      </c>
      <c r="B179" s="98" t="s">
        <v>190</v>
      </c>
      <c r="C179" s="98">
        <v>4</v>
      </c>
      <c r="D179" s="99">
        <v>105.26666666666701</v>
      </c>
      <c r="E179" s="99">
        <v>105.26666666666701</v>
      </c>
      <c r="F179" s="99">
        <v>0.41666666666666702</v>
      </c>
      <c r="G179" s="99">
        <v>0.41666666666666702</v>
      </c>
      <c r="H179" s="100">
        <v>1</v>
      </c>
      <c r="I179" s="99">
        <v>26</v>
      </c>
      <c r="J179" s="99" t="s">
        <v>450</v>
      </c>
    </row>
    <row r="180" spans="1:10">
      <c r="A180" s="98" t="s">
        <v>425</v>
      </c>
      <c r="B180" s="98" t="s">
        <v>23</v>
      </c>
      <c r="C180" s="98">
        <v>4</v>
      </c>
      <c r="D180" s="99">
        <v>44.424999999999997</v>
      </c>
      <c r="E180" s="99">
        <v>23.554884932146599</v>
      </c>
      <c r="F180" s="99">
        <v>1.25</v>
      </c>
      <c r="G180" s="99">
        <v>0.53791435363991902</v>
      </c>
      <c r="H180" s="100">
        <v>3</v>
      </c>
      <c r="I180" s="99">
        <v>11.6666666666667</v>
      </c>
      <c r="J180" s="99">
        <v>0.88191710368819698</v>
      </c>
    </row>
    <row r="181" spans="1:10">
      <c r="A181" s="98" t="s">
        <v>425</v>
      </c>
      <c r="B181" s="98" t="s">
        <v>175</v>
      </c>
      <c r="C181" s="98">
        <v>4</v>
      </c>
      <c r="D181" s="99">
        <v>18.897916666666699</v>
      </c>
      <c r="E181" s="99">
        <v>18.897916666666699</v>
      </c>
      <c r="F181" s="99">
        <v>0.41666666666666702</v>
      </c>
      <c r="G181" s="99">
        <v>0.41666666666666702</v>
      </c>
      <c r="H181" s="100">
        <v>1</v>
      </c>
      <c r="I181" s="99">
        <v>11.5</v>
      </c>
      <c r="J181" s="99" t="s">
        <v>450</v>
      </c>
    </row>
    <row r="182" spans="1:10">
      <c r="A182" s="98" t="s">
        <v>425</v>
      </c>
      <c r="B182" s="98" t="s">
        <v>33</v>
      </c>
      <c r="C182" s="98">
        <v>4</v>
      </c>
      <c r="D182" s="99">
        <v>583.41666666666697</v>
      </c>
      <c r="E182" s="99">
        <v>583.41666666666697</v>
      </c>
      <c r="F182" s="99">
        <v>1.6666666666666701</v>
      </c>
      <c r="G182" s="99">
        <v>1.6666666666666701</v>
      </c>
      <c r="H182" s="100">
        <v>1</v>
      </c>
      <c r="I182" s="99">
        <v>26</v>
      </c>
      <c r="J182" s="99" t="s">
        <v>450</v>
      </c>
    </row>
    <row r="183" spans="1:10">
      <c r="A183" s="98" t="s">
        <v>425</v>
      </c>
      <c r="B183" s="98" t="s">
        <v>88</v>
      </c>
      <c r="C183" s="98">
        <v>4</v>
      </c>
      <c r="D183" s="99">
        <v>73.143749999999997</v>
      </c>
      <c r="E183" s="99">
        <v>45.6570277458029</v>
      </c>
      <c r="F183" s="99">
        <v>1.0416666666666701</v>
      </c>
      <c r="G183" s="99">
        <v>0.52429405800491302</v>
      </c>
      <c r="H183" s="100">
        <v>3</v>
      </c>
      <c r="I183" s="99">
        <v>16.3333333333333</v>
      </c>
      <c r="J183" s="99">
        <v>1.20185042515466</v>
      </c>
    </row>
    <row r="184" spans="1:10">
      <c r="A184" s="98" t="s">
        <v>425</v>
      </c>
      <c r="B184" s="98" t="s">
        <v>39</v>
      </c>
      <c r="C184" s="98">
        <v>4</v>
      </c>
      <c r="D184" s="99">
        <v>14.5833333333333</v>
      </c>
      <c r="E184" s="99">
        <v>14.5833333333333</v>
      </c>
      <c r="F184" s="99">
        <v>0.20833333333333301</v>
      </c>
      <c r="G184" s="99">
        <v>0.20833333333333301</v>
      </c>
      <c r="H184" s="100">
        <v>1</v>
      </c>
      <c r="I184" s="99">
        <v>17</v>
      </c>
      <c r="J184" s="99" t="s">
        <v>450</v>
      </c>
    </row>
    <row r="185" spans="1:10">
      <c r="A185" s="98" t="s">
        <v>425</v>
      </c>
      <c r="B185" s="98" t="s">
        <v>67</v>
      </c>
      <c r="C185" s="98">
        <v>4</v>
      </c>
      <c r="D185" s="99">
        <v>3.1062500000000002</v>
      </c>
      <c r="E185" s="99">
        <v>3.1062500000000002</v>
      </c>
      <c r="F185" s="99">
        <v>0.20833333333333301</v>
      </c>
      <c r="G185" s="99">
        <v>0.20833333333333301</v>
      </c>
      <c r="H185" s="100">
        <v>1</v>
      </c>
      <c r="I185" s="99">
        <v>10</v>
      </c>
      <c r="J185" s="99" t="s">
        <v>450</v>
      </c>
    </row>
    <row r="186" spans="1:10">
      <c r="A186" s="98" t="s">
        <v>425</v>
      </c>
      <c r="B186" s="98" t="s">
        <v>103</v>
      </c>
      <c r="C186" s="98">
        <v>4</v>
      </c>
      <c r="D186" s="99">
        <v>59.289583333333297</v>
      </c>
      <c r="E186" s="99">
        <v>59.289583333333297</v>
      </c>
      <c r="F186" s="99">
        <v>0.20833333333333301</v>
      </c>
      <c r="G186" s="99">
        <v>0.20833333333333301</v>
      </c>
      <c r="H186" s="100">
        <v>1</v>
      </c>
      <c r="I186" s="99">
        <v>33</v>
      </c>
      <c r="J186" s="99" t="s">
        <v>450</v>
      </c>
    </row>
    <row r="187" spans="1:10">
      <c r="A187" s="98" t="s">
        <v>425</v>
      </c>
      <c r="B187" s="98" t="s">
        <v>52</v>
      </c>
      <c r="C187" s="98">
        <v>4</v>
      </c>
      <c r="D187" s="99">
        <v>16.925000000000001</v>
      </c>
      <c r="E187" s="99">
        <v>14.849358540828399</v>
      </c>
      <c r="F187" s="99">
        <v>7.7083333333333304</v>
      </c>
      <c r="G187" s="99">
        <v>4.2949016933517301</v>
      </c>
      <c r="H187" s="100">
        <v>3</v>
      </c>
      <c r="I187" s="99">
        <v>4.5833333333333304</v>
      </c>
      <c r="J187" s="99">
        <v>0.58333333333333304</v>
      </c>
    </row>
    <row r="188" spans="1:10">
      <c r="A188" s="98" t="s">
        <v>393</v>
      </c>
      <c r="B188" s="98" t="s">
        <v>98</v>
      </c>
      <c r="C188" s="98">
        <v>8</v>
      </c>
      <c r="D188" s="99">
        <v>219.27500000000001</v>
      </c>
      <c r="E188" s="99">
        <v>115.048966380314</v>
      </c>
      <c r="F188" s="99">
        <v>0.3125</v>
      </c>
      <c r="G188" s="99">
        <v>0.15248438639820799</v>
      </c>
      <c r="H188" s="100">
        <v>3</v>
      </c>
      <c r="I188" s="99">
        <v>35.3333333333333</v>
      </c>
      <c r="J188" s="99">
        <v>2.9059326290271201</v>
      </c>
    </row>
    <row r="189" spans="1:10">
      <c r="A189" s="98" t="s">
        <v>393</v>
      </c>
      <c r="B189" s="98" t="s">
        <v>163</v>
      </c>
      <c r="C189" s="98">
        <v>8</v>
      </c>
      <c r="D189" s="99">
        <v>16.206250000000001</v>
      </c>
      <c r="E189" s="99">
        <v>16.206250000000001</v>
      </c>
      <c r="F189" s="99">
        <v>0.104166666666667</v>
      </c>
      <c r="G189" s="99">
        <v>0.104166666666667</v>
      </c>
      <c r="H189" s="100">
        <v>1</v>
      </c>
      <c r="I189" s="99">
        <v>18</v>
      </c>
      <c r="J189" s="99" t="s">
        <v>450</v>
      </c>
    </row>
    <row r="190" spans="1:10">
      <c r="A190" s="98" t="s">
        <v>393</v>
      </c>
      <c r="B190" s="98" t="s">
        <v>202</v>
      </c>
      <c r="C190" s="98">
        <v>8</v>
      </c>
      <c r="D190" s="99">
        <v>14.196875</v>
      </c>
      <c r="E190" s="99">
        <v>6.3489293282278201</v>
      </c>
      <c r="F190" s="99">
        <v>0.625</v>
      </c>
      <c r="G190" s="99">
        <v>0.20833333333333301</v>
      </c>
      <c r="H190" s="100">
        <v>5</v>
      </c>
      <c r="I190" s="99">
        <v>30.3</v>
      </c>
      <c r="J190" s="99">
        <v>4.0298883359219797</v>
      </c>
    </row>
    <row r="191" spans="1:10">
      <c r="A191" s="98" t="s">
        <v>393</v>
      </c>
      <c r="B191" s="98" t="s">
        <v>177</v>
      </c>
      <c r="C191" s="98">
        <v>8</v>
      </c>
      <c r="D191" s="99">
        <v>97.924999999999997</v>
      </c>
      <c r="E191" s="99">
        <v>63.363282940516903</v>
      </c>
      <c r="F191" s="99">
        <v>0.3125</v>
      </c>
      <c r="G191" s="99">
        <v>0.15248438639820799</v>
      </c>
      <c r="H191" s="100">
        <v>3</v>
      </c>
      <c r="I191" s="99">
        <v>22.6666666666667</v>
      </c>
      <c r="J191" s="99">
        <v>7.3333333333333304</v>
      </c>
    </row>
    <row r="192" spans="1:10">
      <c r="A192" s="98" t="s">
        <v>393</v>
      </c>
      <c r="B192" s="98" t="s">
        <v>209</v>
      </c>
      <c r="C192" s="98">
        <v>8</v>
      </c>
      <c r="D192" s="99">
        <v>74.898958333333297</v>
      </c>
      <c r="E192" s="99">
        <v>51.913751935050499</v>
      </c>
      <c r="F192" s="99">
        <v>0.20833333333333301</v>
      </c>
      <c r="G192" s="99">
        <v>0.136386181397495</v>
      </c>
      <c r="H192" s="100">
        <v>2</v>
      </c>
      <c r="I192" s="99">
        <v>28</v>
      </c>
      <c r="J192" s="99">
        <v>3</v>
      </c>
    </row>
    <row r="193" spans="1:10">
      <c r="A193" s="98" t="s">
        <v>393</v>
      </c>
      <c r="B193" s="98" t="s">
        <v>128</v>
      </c>
      <c r="C193" s="98">
        <v>8</v>
      </c>
      <c r="D193" s="99">
        <v>129.88958333333301</v>
      </c>
      <c r="E193" s="99">
        <v>123.543052748086</v>
      </c>
      <c r="F193" s="99">
        <v>0.41666666666666702</v>
      </c>
      <c r="G193" s="99">
        <v>0.31497039417435602</v>
      </c>
      <c r="H193" s="100">
        <v>2</v>
      </c>
      <c r="I193" s="99">
        <v>22.5</v>
      </c>
      <c r="J193" s="99">
        <v>7.5</v>
      </c>
    </row>
    <row r="194" spans="1:10">
      <c r="A194" s="98" t="s">
        <v>393</v>
      </c>
      <c r="B194" s="98" t="s">
        <v>60</v>
      </c>
      <c r="C194" s="98">
        <v>8</v>
      </c>
      <c r="D194" s="99">
        <v>2.2749999999999999</v>
      </c>
      <c r="E194" s="99">
        <v>0.85151592180027103</v>
      </c>
      <c r="F194" s="99">
        <v>1.25</v>
      </c>
      <c r="G194" s="99">
        <v>0.44543540318737401</v>
      </c>
      <c r="H194" s="100">
        <v>5</v>
      </c>
      <c r="I194" s="99">
        <v>4.4000000000000004</v>
      </c>
      <c r="J194" s="99">
        <v>0.29154759474226499</v>
      </c>
    </row>
    <row r="195" spans="1:10">
      <c r="A195" s="98" t="s">
        <v>393</v>
      </c>
      <c r="B195" s="98" t="s">
        <v>17</v>
      </c>
      <c r="C195" s="98">
        <v>8</v>
      </c>
      <c r="D195" s="99">
        <v>311.82187499999998</v>
      </c>
      <c r="E195" s="99">
        <v>190.80073330234899</v>
      </c>
      <c r="F195" s="99">
        <v>1.1458333333333299</v>
      </c>
      <c r="G195" s="99">
        <v>0.44369200940105902</v>
      </c>
      <c r="H195" s="100">
        <v>5</v>
      </c>
      <c r="I195" s="99">
        <v>23.966666666666701</v>
      </c>
      <c r="J195" s="99">
        <v>3.3765531405726601</v>
      </c>
    </row>
    <row r="196" spans="1:10">
      <c r="A196" s="98" t="s">
        <v>393</v>
      </c>
      <c r="B196" s="98" t="s">
        <v>94</v>
      </c>
      <c r="C196" s="98">
        <v>8</v>
      </c>
      <c r="D196" s="99">
        <v>149.791666666667</v>
      </c>
      <c r="E196" s="99">
        <v>41.3326333526079</v>
      </c>
      <c r="F196" s="99">
        <v>1.4583333333333299</v>
      </c>
      <c r="G196" s="99">
        <v>0.40915854419248598</v>
      </c>
      <c r="H196" s="100">
        <v>6</v>
      </c>
      <c r="I196" s="99">
        <v>19.25</v>
      </c>
      <c r="J196" s="99">
        <v>0.80363756341607995</v>
      </c>
    </row>
    <row r="197" spans="1:10">
      <c r="A197" s="98" t="s">
        <v>393</v>
      </c>
      <c r="B197" s="98" t="s">
        <v>78</v>
      </c>
      <c r="C197" s="98">
        <v>8</v>
      </c>
      <c r="D197" s="99">
        <v>43.983333333333299</v>
      </c>
      <c r="E197" s="99">
        <v>37.033217607294198</v>
      </c>
      <c r="F197" s="99">
        <v>0.625</v>
      </c>
      <c r="G197" s="99">
        <v>0.43842023400762598</v>
      </c>
      <c r="H197" s="100">
        <v>2</v>
      </c>
      <c r="I197" s="99">
        <v>12</v>
      </c>
      <c r="J197" s="99">
        <v>2</v>
      </c>
    </row>
    <row r="198" spans="1:10">
      <c r="A198" s="98" t="s">
        <v>393</v>
      </c>
      <c r="B198" s="98" t="s">
        <v>91</v>
      </c>
      <c r="C198" s="98">
        <v>8</v>
      </c>
      <c r="D198" s="99">
        <v>8.5489583333333297</v>
      </c>
      <c r="E198" s="99">
        <v>8.5489583333333297</v>
      </c>
      <c r="F198" s="99">
        <v>0.20833333333333301</v>
      </c>
      <c r="G198" s="99">
        <v>0.20833333333333301</v>
      </c>
      <c r="H198" s="100">
        <v>1</v>
      </c>
      <c r="I198" s="99">
        <v>25</v>
      </c>
      <c r="J198" s="99" t="s">
        <v>450</v>
      </c>
    </row>
    <row r="199" spans="1:10">
      <c r="A199" s="98" t="s">
        <v>393</v>
      </c>
      <c r="B199" s="98" t="s">
        <v>59</v>
      </c>
      <c r="C199" s="98">
        <v>8</v>
      </c>
      <c r="D199" s="99">
        <v>44.6458333333333</v>
      </c>
      <c r="E199" s="99">
        <v>29.9097005750988</v>
      </c>
      <c r="F199" s="99">
        <v>0.20833333333333301</v>
      </c>
      <c r="G199" s="99">
        <v>0.136386181397495</v>
      </c>
      <c r="H199" s="100">
        <v>2</v>
      </c>
      <c r="I199" s="99">
        <v>23.5</v>
      </c>
      <c r="J199" s="99">
        <v>1.5</v>
      </c>
    </row>
    <row r="200" spans="1:10">
      <c r="A200" s="98" t="s">
        <v>393</v>
      </c>
      <c r="B200" s="98" t="s">
        <v>173</v>
      </c>
      <c r="C200" s="98">
        <v>8</v>
      </c>
      <c r="D200" s="99">
        <v>534.75312499999995</v>
      </c>
      <c r="E200" s="99">
        <v>351.05165612089303</v>
      </c>
      <c r="F200" s="99">
        <v>7.3958333333333304</v>
      </c>
      <c r="G200" s="99">
        <v>4.6676165593628296</v>
      </c>
      <c r="H200" s="100">
        <v>4</v>
      </c>
      <c r="I200" s="99">
        <v>17.0138888888889</v>
      </c>
      <c r="J200" s="99">
        <v>0.82787564671256897</v>
      </c>
    </row>
    <row r="201" spans="1:10">
      <c r="A201" s="98" t="s">
        <v>393</v>
      </c>
      <c r="B201" s="98" t="s">
        <v>83</v>
      </c>
      <c r="C201" s="98">
        <v>8</v>
      </c>
      <c r="D201" s="99">
        <v>58.383333333333297</v>
      </c>
      <c r="E201" s="99">
        <v>17.6961005367383</v>
      </c>
      <c r="F201" s="99">
        <v>0.83333333333333304</v>
      </c>
      <c r="G201" s="99">
        <v>0.22271770159368701</v>
      </c>
      <c r="H201" s="100">
        <v>6</v>
      </c>
      <c r="I201" s="99">
        <v>16.9166666666667</v>
      </c>
      <c r="J201" s="99">
        <v>1.39293854056013</v>
      </c>
    </row>
    <row r="202" spans="1:10">
      <c r="A202" s="98" t="s">
        <v>393</v>
      </c>
      <c r="B202" s="98" t="s">
        <v>47</v>
      </c>
      <c r="C202" s="98">
        <v>8</v>
      </c>
      <c r="D202" s="99">
        <v>127.288541666667</v>
      </c>
      <c r="E202" s="99">
        <v>93.946772252749895</v>
      </c>
      <c r="F202" s="99">
        <v>0.3125</v>
      </c>
      <c r="G202" s="99">
        <v>0.15248438639820799</v>
      </c>
      <c r="H202" s="100">
        <v>3</v>
      </c>
      <c r="I202" s="99">
        <v>27.6666666666667</v>
      </c>
      <c r="J202" s="99">
        <v>6.3333333333333304</v>
      </c>
    </row>
    <row r="203" spans="1:10">
      <c r="A203" s="98" t="s">
        <v>393</v>
      </c>
      <c r="B203" s="98" t="s">
        <v>215</v>
      </c>
      <c r="C203" s="98">
        <v>8</v>
      </c>
      <c r="D203" s="99">
        <v>42.527083333333302</v>
      </c>
      <c r="E203" s="99">
        <v>10.6130678505976</v>
      </c>
      <c r="F203" s="99">
        <v>2.5</v>
      </c>
      <c r="G203" s="99">
        <v>1.2096667519584301</v>
      </c>
      <c r="H203" s="100">
        <v>8</v>
      </c>
      <c r="I203" s="99">
        <v>11.1650641025641</v>
      </c>
      <c r="J203" s="99">
        <v>1.4016123644668499</v>
      </c>
    </row>
    <row r="204" spans="1:10">
      <c r="A204" s="98" t="s">
        <v>393</v>
      </c>
      <c r="B204" s="98" t="s">
        <v>138</v>
      </c>
      <c r="C204" s="98">
        <v>8</v>
      </c>
      <c r="D204" s="99">
        <v>8.8822916666666707</v>
      </c>
      <c r="E204" s="99">
        <v>8.8822916666666707</v>
      </c>
      <c r="F204" s="99">
        <v>0.104166666666667</v>
      </c>
      <c r="G204" s="99">
        <v>0.104166666666667</v>
      </c>
      <c r="H204" s="100">
        <v>1</v>
      </c>
      <c r="I204" s="99">
        <v>18</v>
      </c>
      <c r="J204" s="99" t="s">
        <v>450</v>
      </c>
    </row>
    <row r="205" spans="1:10">
      <c r="A205" s="98" t="s">
        <v>393</v>
      </c>
      <c r="B205" s="98" t="s">
        <v>140</v>
      </c>
      <c r="C205" s="98">
        <v>8</v>
      </c>
      <c r="D205" s="99">
        <v>48.956249999999997</v>
      </c>
      <c r="E205" s="99">
        <v>35.9818781118407</v>
      </c>
      <c r="F205" s="99">
        <v>0.20833333333333301</v>
      </c>
      <c r="G205" s="99">
        <v>0.136386181397495</v>
      </c>
      <c r="H205" s="100">
        <v>2</v>
      </c>
      <c r="I205" s="99">
        <v>21.5</v>
      </c>
      <c r="J205" s="99">
        <v>3.5</v>
      </c>
    </row>
    <row r="206" spans="1:10">
      <c r="A206" s="98" t="s">
        <v>393</v>
      </c>
      <c r="B206" s="98" t="s">
        <v>152</v>
      </c>
      <c r="C206" s="98">
        <v>8</v>
      </c>
      <c r="D206" s="99">
        <v>66.123958333333306</v>
      </c>
      <c r="E206" s="99">
        <v>45.033510104532901</v>
      </c>
      <c r="F206" s="99">
        <v>0.20833333333333301</v>
      </c>
      <c r="G206" s="99">
        <v>0.136386181397495</v>
      </c>
      <c r="H206" s="100">
        <v>2</v>
      </c>
      <c r="I206" s="99">
        <v>23</v>
      </c>
      <c r="J206" s="99">
        <v>2</v>
      </c>
    </row>
    <row r="207" spans="1:10">
      <c r="A207" s="98" t="s">
        <v>393</v>
      </c>
      <c r="B207" s="98" t="s">
        <v>190</v>
      </c>
      <c r="C207" s="98">
        <v>8</v>
      </c>
      <c r="D207" s="99">
        <v>12.0729166666667</v>
      </c>
      <c r="E207" s="99">
        <v>12.0729166666667</v>
      </c>
      <c r="F207" s="99">
        <v>0.104166666666667</v>
      </c>
      <c r="G207" s="99">
        <v>0.104166666666667</v>
      </c>
      <c r="H207" s="100">
        <v>1</v>
      </c>
      <c r="I207" s="99">
        <v>20</v>
      </c>
      <c r="J207" s="99" t="s">
        <v>450</v>
      </c>
    </row>
    <row r="208" spans="1:10">
      <c r="A208" s="98" t="s">
        <v>393</v>
      </c>
      <c r="B208" s="98" t="s">
        <v>23</v>
      </c>
      <c r="C208" s="98">
        <v>8</v>
      </c>
      <c r="D208" s="99">
        <v>31.537500000000001</v>
      </c>
      <c r="E208" s="99">
        <v>24.717095932758902</v>
      </c>
      <c r="F208" s="99">
        <v>0.20833333333333301</v>
      </c>
      <c r="G208" s="99">
        <v>0.136386181397495</v>
      </c>
      <c r="H208" s="100">
        <v>2</v>
      </c>
      <c r="I208" s="99">
        <v>19</v>
      </c>
      <c r="J208" s="99">
        <v>4</v>
      </c>
    </row>
    <row r="209" spans="1:10">
      <c r="A209" s="98" t="s">
        <v>393</v>
      </c>
      <c r="B209" s="98" t="s">
        <v>175</v>
      </c>
      <c r="C209" s="98">
        <v>8</v>
      </c>
      <c r="D209" s="99">
        <v>26.377083333333299</v>
      </c>
      <c r="E209" s="99">
        <v>17.272024971096499</v>
      </c>
      <c r="F209" s="99">
        <v>0.3125</v>
      </c>
      <c r="G209" s="99">
        <v>0.21921011700381299</v>
      </c>
      <c r="H209" s="100">
        <v>2</v>
      </c>
      <c r="I209" s="99">
        <v>15</v>
      </c>
      <c r="J209" s="99">
        <v>2</v>
      </c>
    </row>
    <row r="210" spans="1:10">
      <c r="A210" s="98" t="s">
        <v>393</v>
      </c>
      <c r="B210" s="98" t="s">
        <v>159</v>
      </c>
      <c r="C210" s="98">
        <v>8</v>
      </c>
      <c r="D210" s="99">
        <v>574.10520833333305</v>
      </c>
      <c r="E210" s="99">
        <v>230.844663159601</v>
      </c>
      <c r="F210" s="99">
        <v>1.0416666666666701</v>
      </c>
      <c r="G210" s="99">
        <v>0.30496877279641699</v>
      </c>
      <c r="H210" s="100">
        <v>6</v>
      </c>
      <c r="I210" s="99">
        <v>33.1111111111111</v>
      </c>
      <c r="J210" s="99">
        <v>4.0860346318093903</v>
      </c>
    </row>
    <row r="211" spans="1:10">
      <c r="A211" s="98" t="s">
        <v>393</v>
      </c>
      <c r="B211" s="98" t="s">
        <v>120</v>
      </c>
      <c r="C211" s="98">
        <v>8</v>
      </c>
      <c r="D211" s="99">
        <v>84.603125000000006</v>
      </c>
      <c r="E211" s="99">
        <v>43.301144178261403</v>
      </c>
      <c r="F211" s="99">
        <v>0.52083333333333304</v>
      </c>
      <c r="G211" s="99">
        <v>0.26991602897644401</v>
      </c>
      <c r="H211" s="100">
        <v>3</v>
      </c>
      <c r="I211" s="99">
        <v>22.3333333333333</v>
      </c>
      <c r="J211" s="99">
        <v>1.20185042515466</v>
      </c>
    </row>
    <row r="212" spans="1:10">
      <c r="A212" s="98" t="s">
        <v>393</v>
      </c>
      <c r="B212" s="98" t="s">
        <v>33</v>
      </c>
      <c r="C212" s="98">
        <v>8</v>
      </c>
      <c r="D212" s="99">
        <v>19.419791666666701</v>
      </c>
      <c r="E212" s="99">
        <v>19.419791666666701</v>
      </c>
      <c r="F212" s="99">
        <v>0.104166666666667</v>
      </c>
      <c r="G212" s="99">
        <v>0.104166666666667</v>
      </c>
      <c r="H212" s="100">
        <v>1</v>
      </c>
      <c r="I212" s="99">
        <v>21</v>
      </c>
      <c r="J212" s="99" t="s">
        <v>450</v>
      </c>
    </row>
    <row r="213" spans="1:10">
      <c r="A213" s="98" t="s">
        <v>393</v>
      </c>
      <c r="B213" s="98" t="s">
        <v>88</v>
      </c>
      <c r="C213" s="98">
        <v>8</v>
      </c>
      <c r="D213" s="99">
        <v>237.078125</v>
      </c>
      <c r="E213" s="99">
        <v>82.997600485513601</v>
      </c>
      <c r="F213" s="99">
        <v>3.3333333333333299</v>
      </c>
      <c r="G213" s="99">
        <v>1.4604576364744399</v>
      </c>
      <c r="H213" s="100">
        <v>6</v>
      </c>
      <c r="I213" s="99">
        <v>18.4166666666667</v>
      </c>
      <c r="J213" s="99">
        <v>1.37554702923224</v>
      </c>
    </row>
    <row r="214" spans="1:10">
      <c r="A214" s="98" t="s">
        <v>393</v>
      </c>
      <c r="B214" s="98" t="s">
        <v>167</v>
      </c>
      <c r="C214" s="98">
        <v>8</v>
      </c>
      <c r="D214" s="99">
        <v>18.245833333333302</v>
      </c>
      <c r="E214" s="99">
        <v>18.245833333333302</v>
      </c>
      <c r="F214" s="99">
        <v>0.104166666666667</v>
      </c>
      <c r="G214" s="99">
        <v>0.104166666666667</v>
      </c>
      <c r="H214" s="100">
        <v>1</v>
      </c>
      <c r="I214" s="99">
        <v>55</v>
      </c>
      <c r="J214" s="99" t="s">
        <v>450</v>
      </c>
    </row>
    <row r="215" spans="1:10">
      <c r="A215" s="98" t="s">
        <v>393</v>
      </c>
      <c r="B215" s="98" t="s">
        <v>39</v>
      </c>
      <c r="C215" s="98">
        <v>8</v>
      </c>
      <c r="D215" s="99">
        <v>152.31458333333299</v>
      </c>
      <c r="E215" s="99">
        <v>79.643548613114206</v>
      </c>
      <c r="F215" s="99">
        <v>2.0833333333333299</v>
      </c>
      <c r="G215" s="99">
        <v>0.87684046801525195</v>
      </c>
      <c r="H215" s="100">
        <v>6</v>
      </c>
      <c r="I215" s="99">
        <v>16.259259259259299</v>
      </c>
      <c r="J215" s="99">
        <v>0.62305940152817496</v>
      </c>
    </row>
    <row r="216" spans="1:10">
      <c r="A216" s="98" t="s">
        <v>393</v>
      </c>
      <c r="B216" s="98" t="s">
        <v>67</v>
      </c>
      <c r="C216" s="98">
        <v>8</v>
      </c>
      <c r="D216" s="99">
        <v>48.471874999999997</v>
      </c>
      <c r="E216" s="99">
        <v>48.471874999999997</v>
      </c>
      <c r="F216" s="99">
        <v>0.41666666666666702</v>
      </c>
      <c r="G216" s="99">
        <v>0.41666666666666702</v>
      </c>
      <c r="H216" s="100">
        <v>1</v>
      </c>
      <c r="I216" s="99">
        <v>19.5</v>
      </c>
      <c r="J216" s="99" t="s">
        <v>450</v>
      </c>
    </row>
    <row r="217" spans="1:10">
      <c r="A217" s="98" t="s">
        <v>393</v>
      </c>
      <c r="B217" s="98" t="s">
        <v>80</v>
      </c>
      <c r="C217" s="98">
        <v>8</v>
      </c>
      <c r="D217" s="99">
        <v>454.96666666666698</v>
      </c>
      <c r="E217" s="99">
        <v>264.73713409465398</v>
      </c>
      <c r="F217" s="99">
        <v>0.52083333333333304</v>
      </c>
      <c r="G217" s="99">
        <v>0.21921011700381299</v>
      </c>
      <c r="H217" s="100">
        <v>4</v>
      </c>
      <c r="I217" s="99">
        <v>30</v>
      </c>
      <c r="J217" s="99">
        <v>3</v>
      </c>
    </row>
    <row r="218" spans="1:10">
      <c r="A218" s="98" t="s">
        <v>393</v>
      </c>
      <c r="B218" s="98" t="s">
        <v>184</v>
      </c>
      <c r="C218" s="98">
        <v>8</v>
      </c>
      <c r="D218" s="99">
        <v>10.172916666666699</v>
      </c>
      <c r="E218" s="99">
        <v>10.172916666666699</v>
      </c>
      <c r="F218" s="99">
        <v>0.104166666666667</v>
      </c>
      <c r="G218" s="99">
        <v>0.104166666666667</v>
      </c>
      <c r="H218" s="100">
        <v>1</v>
      </c>
      <c r="I218" s="99">
        <v>19</v>
      </c>
      <c r="J218" s="99" t="s">
        <v>450</v>
      </c>
    </row>
    <row r="219" spans="1:10">
      <c r="A219" s="98" t="s">
        <v>393</v>
      </c>
      <c r="B219" s="98" t="s">
        <v>52</v>
      </c>
      <c r="C219" s="98">
        <v>8</v>
      </c>
      <c r="D219" s="99">
        <v>78.0885416666667</v>
      </c>
      <c r="E219" s="99">
        <v>52.809255416851798</v>
      </c>
      <c r="F219" s="99">
        <v>19.8958333333333</v>
      </c>
      <c r="G219" s="99">
        <v>5.1453031344361104</v>
      </c>
      <c r="H219" s="100">
        <v>7</v>
      </c>
      <c r="I219" s="99">
        <v>6.7945054945054899</v>
      </c>
      <c r="J219" s="99">
        <v>1.9483620930605501</v>
      </c>
    </row>
    <row r="220" spans="1:10">
      <c r="A220" s="98" t="s">
        <v>426</v>
      </c>
      <c r="B220" s="98" t="s">
        <v>163</v>
      </c>
      <c r="C220" s="98">
        <v>4</v>
      </c>
      <c r="D220" s="99">
        <v>170.77500000000001</v>
      </c>
      <c r="E220" s="99">
        <v>170.77500000000001</v>
      </c>
      <c r="F220" s="99">
        <v>0.20833333333333301</v>
      </c>
      <c r="G220" s="99">
        <v>0.20833333333333301</v>
      </c>
      <c r="H220" s="100">
        <v>1</v>
      </c>
      <c r="I220" s="99">
        <v>45</v>
      </c>
      <c r="J220" s="99" t="s">
        <v>450</v>
      </c>
    </row>
    <row r="221" spans="1:10">
      <c r="A221" s="98" t="s">
        <v>426</v>
      </c>
      <c r="B221" s="98" t="s">
        <v>202</v>
      </c>
      <c r="C221" s="98">
        <v>4</v>
      </c>
      <c r="D221" s="99">
        <v>5.1937499999999996</v>
      </c>
      <c r="E221" s="99">
        <v>5.1937499999999996</v>
      </c>
      <c r="F221" s="99">
        <v>0.20833333333333301</v>
      </c>
      <c r="G221" s="99">
        <v>0.20833333333333301</v>
      </c>
      <c r="H221" s="100">
        <v>1</v>
      </c>
      <c r="I221" s="99">
        <v>33</v>
      </c>
      <c r="J221" s="99" t="s">
        <v>450</v>
      </c>
    </row>
    <row r="222" spans="1:10">
      <c r="A222" s="98" t="s">
        <v>426</v>
      </c>
      <c r="B222" s="98" t="s">
        <v>177</v>
      </c>
      <c r="C222" s="98">
        <v>4</v>
      </c>
      <c r="D222" s="99">
        <v>47.231250000000003</v>
      </c>
      <c r="E222" s="99">
        <v>41.861018170885899</v>
      </c>
      <c r="F222" s="99">
        <v>0.625</v>
      </c>
      <c r="G222" s="99">
        <v>0.20833333333333301</v>
      </c>
      <c r="H222" s="100">
        <v>3</v>
      </c>
      <c r="I222" s="99">
        <v>13</v>
      </c>
      <c r="J222" s="99">
        <v>5.1316014394468796</v>
      </c>
    </row>
    <row r="223" spans="1:10">
      <c r="A223" s="98" t="s">
        <v>426</v>
      </c>
      <c r="B223" s="98" t="s">
        <v>128</v>
      </c>
      <c r="C223" s="98">
        <v>4</v>
      </c>
      <c r="D223" s="99">
        <v>16.225000000000001</v>
      </c>
      <c r="E223" s="99">
        <v>16.225000000000001</v>
      </c>
      <c r="F223" s="99">
        <v>0.20833333333333301</v>
      </c>
      <c r="G223" s="99">
        <v>0.20833333333333301</v>
      </c>
      <c r="H223" s="100">
        <v>1</v>
      </c>
      <c r="I223" s="99">
        <v>17</v>
      </c>
      <c r="J223" s="99" t="s">
        <v>450</v>
      </c>
    </row>
    <row r="224" spans="1:10">
      <c r="A224" s="98" t="s">
        <v>426</v>
      </c>
      <c r="B224" s="98" t="s">
        <v>60</v>
      </c>
      <c r="C224" s="98">
        <v>4</v>
      </c>
      <c r="D224" s="99">
        <v>10.695833333333301</v>
      </c>
      <c r="E224" s="99">
        <v>2.1646184228788798</v>
      </c>
      <c r="F224" s="99">
        <v>7.7083333333333304</v>
      </c>
      <c r="G224" s="99">
        <v>0.625</v>
      </c>
      <c r="H224" s="100">
        <v>4</v>
      </c>
      <c r="I224" s="99">
        <v>4</v>
      </c>
      <c r="J224" s="99">
        <v>0.40824829046386302</v>
      </c>
    </row>
    <row r="225" spans="1:10">
      <c r="A225" s="98" t="s">
        <v>426</v>
      </c>
      <c r="B225" s="98" t="s">
        <v>17</v>
      </c>
      <c r="C225" s="98">
        <v>4</v>
      </c>
      <c r="D225" s="99">
        <v>52.829166666666701</v>
      </c>
      <c r="E225" s="99">
        <v>52.829166666666701</v>
      </c>
      <c r="F225" s="99">
        <v>0.20833333333333301</v>
      </c>
      <c r="G225" s="99">
        <v>0.20833333333333301</v>
      </c>
      <c r="H225" s="100">
        <v>1</v>
      </c>
      <c r="I225" s="99">
        <v>26</v>
      </c>
      <c r="J225" s="99" t="s">
        <v>450</v>
      </c>
    </row>
    <row r="226" spans="1:10">
      <c r="A226" s="98" t="s">
        <v>426</v>
      </c>
      <c r="B226" s="98" t="s">
        <v>94</v>
      </c>
      <c r="C226" s="98">
        <v>4</v>
      </c>
      <c r="D226" s="99">
        <v>225.11041666666699</v>
      </c>
      <c r="E226" s="99">
        <v>86.476886320948196</v>
      </c>
      <c r="F226" s="99">
        <v>2.7083333333333299</v>
      </c>
      <c r="G226" s="99">
        <v>1.09581484986524</v>
      </c>
      <c r="H226" s="100">
        <v>4</v>
      </c>
      <c r="I226" s="99">
        <v>18.6428571428571</v>
      </c>
      <c r="J226" s="99">
        <v>1.9046130894247699</v>
      </c>
    </row>
    <row r="227" spans="1:10">
      <c r="A227" s="98" t="s">
        <v>426</v>
      </c>
      <c r="B227" s="98" t="s">
        <v>14</v>
      </c>
      <c r="C227" s="98">
        <v>4</v>
      </c>
      <c r="D227" s="99">
        <v>51.225000000000001</v>
      </c>
      <c r="E227" s="99">
        <v>32.696135729878897</v>
      </c>
      <c r="F227" s="99">
        <v>0.625</v>
      </c>
      <c r="G227" s="99">
        <v>0.39892796156514099</v>
      </c>
      <c r="H227" s="100">
        <v>2</v>
      </c>
      <c r="I227" s="99">
        <v>15</v>
      </c>
      <c r="J227" s="99">
        <v>0</v>
      </c>
    </row>
    <row r="228" spans="1:10">
      <c r="A228" s="98" t="s">
        <v>426</v>
      </c>
      <c r="B228" s="98" t="s">
        <v>78</v>
      </c>
      <c r="C228" s="98">
        <v>4</v>
      </c>
      <c r="D228" s="99">
        <v>29.720833333333299</v>
      </c>
      <c r="E228" s="99">
        <v>29.720833333333299</v>
      </c>
      <c r="F228" s="99">
        <v>0.41666666666666702</v>
      </c>
      <c r="G228" s="99">
        <v>0.41666666666666702</v>
      </c>
      <c r="H228" s="100">
        <v>1</v>
      </c>
      <c r="I228" s="99">
        <v>13</v>
      </c>
      <c r="J228" s="99" t="s">
        <v>450</v>
      </c>
    </row>
    <row r="229" spans="1:10">
      <c r="A229" s="98" t="s">
        <v>426</v>
      </c>
      <c r="B229" s="98" t="s">
        <v>134</v>
      </c>
      <c r="C229" s="98">
        <v>4</v>
      </c>
      <c r="D229" s="99">
        <v>282.71041666666702</v>
      </c>
      <c r="E229" s="99">
        <v>282.71041666666702</v>
      </c>
      <c r="F229" s="99">
        <v>0.20833333333333301</v>
      </c>
      <c r="G229" s="99">
        <v>0.20833333333333301</v>
      </c>
      <c r="H229" s="100">
        <v>1</v>
      </c>
      <c r="I229" s="99">
        <v>33</v>
      </c>
      <c r="J229" s="99" t="s">
        <v>450</v>
      </c>
    </row>
    <row r="230" spans="1:10">
      <c r="A230" s="98" t="s">
        <v>426</v>
      </c>
      <c r="B230" s="98" t="s">
        <v>173</v>
      </c>
      <c r="C230" s="98">
        <v>4</v>
      </c>
      <c r="D230" s="99">
        <v>150.32499999999999</v>
      </c>
      <c r="E230" s="99">
        <v>150.32499999999999</v>
      </c>
      <c r="F230" s="99">
        <v>2.5</v>
      </c>
      <c r="G230" s="99">
        <v>2.5</v>
      </c>
      <c r="H230" s="100">
        <v>1</v>
      </c>
      <c r="I230" s="99">
        <v>17</v>
      </c>
      <c r="J230" s="99" t="s">
        <v>450</v>
      </c>
    </row>
    <row r="231" spans="1:10">
      <c r="A231" s="98" t="s">
        <v>426</v>
      </c>
      <c r="B231" s="98" t="s">
        <v>83</v>
      </c>
      <c r="C231" s="98">
        <v>4</v>
      </c>
      <c r="D231" s="99">
        <v>23.293749999999999</v>
      </c>
      <c r="E231" s="99">
        <v>13.904124161274201</v>
      </c>
      <c r="F231" s="99">
        <v>0.41666666666666702</v>
      </c>
      <c r="G231" s="99">
        <v>0.24056261216234401</v>
      </c>
      <c r="H231" s="100">
        <v>2</v>
      </c>
      <c r="I231" s="99">
        <v>16</v>
      </c>
      <c r="J231" s="99">
        <v>1</v>
      </c>
    </row>
    <row r="232" spans="1:10">
      <c r="A232" s="98" t="s">
        <v>426</v>
      </c>
      <c r="B232" s="98" t="s">
        <v>47</v>
      </c>
      <c r="C232" s="98">
        <v>4</v>
      </c>
      <c r="D232" s="99">
        <v>162.80416666666699</v>
      </c>
      <c r="E232" s="99">
        <v>162.80416666666699</v>
      </c>
      <c r="F232" s="99">
        <v>0.41666666666666702</v>
      </c>
      <c r="G232" s="99">
        <v>0.41666666666666702</v>
      </c>
      <c r="H232" s="100">
        <v>1</v>
      </c>
      <c r="I232" s="99">
        <v>30</v>
      </c>
      <c r="J232" s="99" t="s">
        <v>450</v>
      </c>
    </row>
    <row r="233" spans="1:10">
      <c r="A233" s="98" t="s">
        <v>426</v>
      </c>
      <c r="B233" s="98" t="s">
        <v>215</v>
      </c>
      <c r="C233" s="98">
        <v>4</v>
      </c>
      <c r="D233" s="99">
        <v>38.96875</v>
      </c>
      <c r="E233" s="99">
        <v>29.1155990182605</v>
      </c>
      <c r="F233" s="99">
        <v>3.9583333333333299</v>
      </c>
      <c r="G233" s="99">
        <v>1.24419950466451</v>
      </c>
      <c r="H233" s="100">
        <v>4</v>
      </c>
      <c r="I233" s="99">
        <v>7.25</v>
      </c>
      <c r="J233" s="99">
        <v>1.25</v>
      </c>
    </row>
    <row r="234" spans="1:10">
      <c r="A234" s="98" t="s">
        <v>426</v>
      </c>
      <c r="B234" s="98" t="s">
        <v>152</v>
      </c>
      <c r="C234" s="98">
        <v>4</v>
      </c>
      <c r="D234" s="99">
        <v>82.547916666666694</v>
      </c>
      <c r="E234" s="99">
        <v>82.547916666666694</v>
      </c>
      <c r="F234" s="99">
        <v>0.20833333333333301</v>
      </c>
      <c r="G234" s="99">
        <v>0.20833333333333301</v>
      </c>
      <c r="H234" s="100">
        <v>1</v>
      </c>
      <c r="I234" s="99">
        <v>25</v>
      </c>
      <c r="J234" s="99" t="s">
        <v>450</v>
      </c>
    </row>
    <row r="235" spans="1:10">
      <c r="A235" s="98" t="s">
        <v>426</v>
      </c>
      <c r="B235" s="98" t="s">
        <v>190</v>
      </c>
      <c r="C235" s="98">
        <v>4</v>
      </c>
      <c r="D235" s="99">
        <v>122.00624999999999</v>
      </c>
      <c r="E235" s="99">
        <v>77.307072242403095</v>
      </c>
      <c r="F235" s="99">
        <v>0.41666666666666702</v>
      </c>
      <c r="G235" s="99">
        <v>0.24056261216234401</v>
      </c>
      <c r="H235" s="100">
        <v>2</v>
      </c>
      <c r="I235" s="99">
        <v>27</v>
      </c>
      <c r="J235" s="99">
        <v>3</v>
      </c>
    </row>
    <row r="236" spans="1:10">
      <c r="A236" s="98" t="s">
        <v>426</v>
      </c>
      <c r="B236" s="98" t="s">
        <v>23</v>
      </c>
      <c r="C236" s="98">
        <v>4</v>
      </c>
      <c r="D236" s="99">
        <v>10.8645833333333</v>
      </c>
      <c r="E236" s="99">
        <v>6.71254558488556</v>
      </c>
      <c r="F236" s="99">
        <v>0.41666666666666702</v>
      </c>
      <c r="G236" s="99">
        <v>0.24056261216234401</v>
      </c>
      <c r="H236" s="100">
        <v>2</v>
      </c>
      <c r="I236" s="99">
        <v>11</v>
      </c>
      <c r="J236" s="99">
        <v>1</v>
      </c>
    </row>
    <row r="237" spans="1:10">
      <c r="A237" s="98" t="s">
        <v>426</v>
      </c>
      <c r="B237" s="98" t="s">
        <v>175</v>
      </c>
      <c r="C237" s="98">
        <v>4</v>
      </c>
      <c r="D237" s="99">
        <v>42.231250000000003</v>
      </c>
      <c r="E237" s="99">
        <v>42.231250000000003</v>
      </c>
      <c r="F237" s="99">
        <v>0.20833333333333301</v>
      </c>
      <c r="G237" s="99">
        <v>0.20833333333333301</v>
      </c>
      <c r="H237" s="100">
        <v>1</v>
      </c>
      <c r="I237" s="99">
        <v>20</v>
      </c>
      <c r="J237" s="99" t="s">
        <v>450</v>
      </c>
    </row>
    <row r="238" spans="1:10">
      <c r="A238" s="98" t="s">
        <v>426</v>
      </c>
      <c r="B238" s="98" t="s">
        <v>159</v>
      </c>
      <c r="C238" s="98">
        <v>4</v>
      </c>
      <c r="D238" s="99">
        <v>214.10208333333301</v>
      </c>
      <c r="E238" s="99">
        <v>214.10208333333301</v>
      </c>
      <c r="F238" s="99">
        <v>0.625</v>
      </c>
      <c r="G238" s="99">
        <v>0.625</v>
      </c>
      <c r="H238" s="100">
        <v>1</v>
      </c>
      <c r="I238" s="99">
        <v>28.6666666666667</v>
      </c>
      <c r="J238" s="99" t="s">
        <v>450</v>
      </c>
    </row>
    <row r="239" spans="1:10">
      <c r="A239" s="98" t="s">
        <v>426</v>
      </c>
      <c r="B239" s="98" t="s">
        <v>120</v>
      </c>
      <c r="C239" s="98">
        <v>4</v>
      </c>
      <c r="D239" s="99">
        <v>48.595833333333303</v>
      </c>
      <c r="E239" s="99">
        <v>48.595833333333303</v>
      </c>
      <c r="F239" s="99">
        <v>0.20833333333333301</v>
      </c>
      <c r="G239" s="99">
        <v>0.20833333333333301</v>
      </c>
      <c r="H239" s="100">
        <v>1</v>
      </c>
      <c r="I239" s="99">
        <v>25</v>
      </c>
      <c r="J239" s="99" t="s">
        <v>450</v>
      </c>
    </row>
    <row r="240" spans="1:10">
      <c r="A240" s="98" t="s">
        <v>426</v>
      </c>
      <c r="B240" s="98" t="s">
        <v>33</v>
      </c>
      <c r="C240" s="98">
        <v>4</v>
      </c>
      <c r="D240" s="99">
        <v>111.23125</v>
      </c>
      <c r="E240" s="99">
        <v>111.23125</v>
      </c>
      <c r="F240" s="99">
        <v>0.20833333333333301</v>
      </c>
      <c r="G240" s="99">
        <v>0.20833333333333301</v>
      </c>
      <c r="H240" s="100">
        <v>1</v>
      </c>
      <c r="I240" s="99">
        <v>30</v>
      </c>
      <c r="J240" s="99" t="s">
        <v>450</v>
      </c>
    </row>
    <row r="241" spans="1:10">
      <c r="A241" s="98" t="s">
        <v>426</v>
      </c>
      <c r="B241" s="98" t="s">
        <v>88</v>
      </c>
      <c r="C241" s="98">
        <v>4</v>
      </c>
      <c r="D241" s="99">
        <v>318.53333333333302</v>
      </c>
      <c r="E241" s="99">
        <v>107.726905233145</v>
      </c>
      <c r="F241" s="99">
        <v>4.375</v>
      </c>
      <c r="G241" s="99">
        <v>1.7137448165629301</v>
      </c>
      <c r="H241" s="100">
        <v>3</v>
      </c>
      <c r="I241" s="99">
        <v>17.7777777777778</v>
      </c>
      <c r="J241" s="99">
        <v>1.1276546183435801</v>
      </c>
    </row>
    <row r="242" spans="1:10">
      <c r="A242" s="98" t="s">
        <v>426</v>
      </c>
      <c r="B242" s="98" t="s">
        <v>221</v>
      </c>
      <c r="C242" s="98">
        <v>4</v>
      </c>
      <c r="D242" s="99">
        <v>70.183333333333294</v>
      </c>
      <c r="E242" s="99">
        <v>70.183333333333294</v>
      </c>
      <c r="F242" s="99">
        <v>0.20833333333333301</v>
      </c>
      <c r="G242" s="99">
        <v>0.20833333333333301</v>
      </c>
      <c r="H242" s="100">
        <v>1</v>
      </c>
      <c r="I242" s="99">
        <v>30</v>
      </c>
      <c r="J242" s="99" t="s">
        <v>450</v>
      </c>
    </row>
    <row r="243" spans="1:10">
      <c r="A243" s="98" t="s">
        <v>426</v>
      </c>
      <c r="B243" s="98" t="s">
        <v>67</v>
      </c>
      <c r="C243" s="98">
        <v>4</v>
      </c>
      <c r="D243" s="99">
        <v>31.993749999999999</v>
      </c>
      <c r="E243" s="99">
        <v>20.4211223525196</v>
      </c>
      <c r="F243" s="99">
        <v>0.625</v>
      </c>
      <c r="G243" s="99">
        <v>0.39892796156514099</v>
      </c>
      <c r="H243" s="100">
        <v>2</v>
      </c>
      <c r="I243" s="99">
        <v>15</v>
      </c>
      <c r="J243" s="99">
        <v>0</v>
      </c>
    </row>
    <row r="244" spans="1:10">
      <c r="A244" s="98" t="s">
        <v>426</v>
      </c>
      <c r="B244" s="98" t="s">
        <v>103</v>
      </c>
      <c r="C244" s="98">
        <v>4</v>
      </c>
      <c r="D244" s="99">
        <v>27.581250000000001</v>
      </c>
      <c r="E244" s="99">
        <v>27.581250000000001</v>
      </c>
      <c r="F244" s="99">
        <v>0.20833333333333301</v>
      </c>
      <c r="G244" s="99">
        <v>0.20833333333333301</v>
      </c>
      <c r="H244" s="100">
        <v>1</v>
      </c>
      <c r="I244" s="99">
        <v>26</v>
      </c>
      <c r="J244" s="99" t="s">
        <v>450</v>
      </c>
    </row>
    <row r="245" spans="1:10">
      <c r="A245" s="98" t="s">
        <v>426</v>
      </c>
      <c r="B245" s="98" t="s">
        <v>52</v>
      </c>
      <c r="C245" s="98">
        <v>4</v>
      </c>
      <c r="D245" s="99">
        <v>7.45</v>
      </c>
      <c r="E245" s="99">
        <v>2.96745463942367</v>
      </c>
      <c r="F245" s="99">
        <v>9.375</v>
      </c>
      <c r="G245" s="99">
        <v>1.7471868924179299</v>
      </c>
      <c r="H245" s="100">
        <v>4</v>
      </c>
      <c r="I245" s="99">
        <v>4.2058823529411802</v>
      </c>
      <c r="J245" s="99">
        <v>0.20588235294117599</v>
      </c>
    </row>
    <row r="246" spans="1:10">
      <c r="A246" s="98" t="s">
        <v>443</v>
      </c>
      <c r="B246" s="98" t="s">
        <v>98</v>
      </c>
      <c r="C246" s="98">
        <v>11</v>
      </c>
      <c r="D246" s="99">
        <v>48.428787878787901</v>
      </c>
      <c r="E246" s="99">
        <v>24.1894333556038</v>
      </c>
      <c r="F246" s="99">
        <v>0.30303030303030298</v>
      </c>
      <c r="G246" s="99">
        <v>0.126766670686981</v>
      </c>
      <c r="H246" s="100">
        <v>4</v>
      </c>
      <c r="I246" s="99">
        <v>20.5</v>
      </c>
      <c r="J246" s="99">
        <v>2.32737334062816</v>
      </c>
    </row>
    <row r="247" spans="1:10">
      <c r="A247" s="98" t="s">
        <v>443</v>
      </c>
      <c r="B247" s="98" t="s">
        <v>163</v>
      </c>
      <c r="C247" s="98">
        <v>11</v>
      </c>
      <c r="D247" s="99">
        <v>8.4681818181818205</v>
      </c>
      <c r="E247" s="99">
        <v>8.4681818181818205</v>
      </c>
      <c r="F247" s="99">
        <v>7.5757575757575801E-2</v>
      </c>
      <c r="G247" s="99">
        <v>7.5757575757575801E-2</v>
      </c>
      <c r="H247" s="100">
        <v>1</v>
      </c>
      <c r="I247" s="99">
        <v>15</v>
      </c>
      <c r="J247" s="99" t="s">
        <v>450</v>
      </c>
    </row>
    <row r="248" spans="1:10">
      <c r="A248" s="98" t="s">
        <v>443</v>
      </c>
      <c r="B248" s="98" t="s">
        <v>202</v>
      </c>
      <c r="C248" s="98">
        <v>11</v>
      </c>
      <c r="D248" s="99">
        <v>12.2424242424242</v>
      </c>
      <c r="E248" s="99">
        <v>7.6620155897226798</v>
      </c>
      <c r="F248" s="99">
        <v>0.22727272727272699</v>
      </c>
      <c r="G248" s="99">
        <v>0.11736313170325501</v>
      </c>
      <c r="H248" s="100">
        <v>3</v>
      </c>
      <c r="I248" s="99">
        <v>39.3333333333333</v>
      </c>
      <c r="J248" s="99">
        <v>5.2068331172711</v>
      </c>
    </row>
    <row r="249" spans="1:10">
      <c r="A249" s="98" t="s">
        <v>443</v>
      </c>
      <c r="B249" s="98" t="s">
        <v>177</v>
      </c>
      <c r="C249" s="98">
        <v>11</v>
      </c>
      <c r="D249" s="99">
        <v>11.468181818181799</v>
      </c>
      <c r="E249" s="99">
        <v>10.1857075679268</v>
      </c>
      <c r="F249" s="99">
        <v>0.15151515151515199</v>
      </c>
      <c r="G249" s="99">
        <v>0.101639453522718</v>
      </c>
      <c r="H249" s="100">
        <v>2</v>
      </c>
      <c r="I249" s="99">
        <v>15</v>
      </c>
      <c r="J249" s="99">
        <v>5</v>
      </c>
    </row>
    <row r="250" spans="1:10">
      <c r="A250" s="98" t="s">
        <v>443</v>
      </c>
      <c r="B250" s="98" t="s">
        <v>131</v>
      </c>
      <c r="C250" s="98">
        <v>11</v>
      </c>
      <c r="D250" s="99">
        <v>7.3704545454545496</v>
      </c>
      <c r="E250" s="99">
        <v>7.3704545454545496</v>
      </c>
      <c r="F250" s="99">
        <v>7.5757575757575801E-2</v>
      </c>
      <c r="G250" s="99">
        <v>7.5757575757575801E-2</v>
      </c>
      <c r="H250" s="100">
        <v>1</v>
      </c>
      <c r="I250" s="99">
        <v>20</v>
      </c>
      <c r="J250" s="99" t="s">
        <v>450</v>
      </c>
    </row>
    <row r="251" spans="1:10">
      <c r="A251" s="98" t="s">
        <v>443</v>
      </c>
      <c r="B251" s="98" t="s">
        <v>209</v>
      </c>
      <c r="C251" s="98">
        <v>11</v>
      </c>
      <c r="D251" s="99">
        <v>11.4992424242424</v>
      </c>
      <c r="E251" s="99">
        <v>11.4992424242424</v>
      </c>
      <c r="F251" s="99">
        <v>7.5757575757575801E-2</v>
      </c>
      <c r="G251" s="99">
        <v>7.5757575757575801E-2</v>
      </c>
      <c r="H251" s="100">
        <v>1</v>
      </c>
      <c r="I251" s="99">
        <v>21</v>
      </c>
      <c r="J251" s="99" t="s">
        <v>450</v>
      </c>
    </row>
    <row r="252" spans="1:10">
      <c r="A252" s="98" t="s">
        <v>443</v>
      </c>
      <c r="B252" s="98" t="s">
        <v>128</v>
      </c>
      <c r="C252" s="98">
        <v>11</v>
      </c>
      <c r="D252" s="99">
        <v>8.2393939393939402</v>
      </c>
      <c r="E252" s="99">
        <v>8.2393939393939402</v>
      </c>
      <c r="F252" s="99">
        <v>0.15151515151515199</v>
      </c>
      <c r="G252" s="99">
        <v>0.15151515151515199</v>
      </c>
      <c r="H252" s="100">
        <v>1</v>
      </c>
      <c r="I252" s="99">
        <v>15</v>
      </c>
      <c r="J252" s="99" t="s">
        <v>450</v>
      </c>
    </row>
    <row r="253" spans="1:10">
      <c r="A253" s="98" t="s">
        <v>443</v>
      </c>
      <c r="B253" s="98" t="s">
        <v>60</v>
      </c>
      <c r="C253" s="98">
        <v>11</v>
      </c>
      <c r="D253" s="99">
        <v>5.3530303030302999</v>
      </c>
      <c r="E253" s="99">
        <v>1.90009810775657</v>
      </c>
      <c r="F253" s="99">
        <v>5.3030303030303001</v>
      </c>
      <c r="G253" s="99">
        <v>1.58621240343059</v>
      </c>
      <c r="H253" s="100">
        <v>9</v>
      </c>
      <c r="I253" s="99">
        <v>3.4040935672514601</v>
      </c>
      <c r="J253" s="99">
        <v>0.120119578372166</v>
      </c>
    </row>
    <row r="254" spans="1:10">
      <c r="A254" s="98" t="s">
        <v>443</v>
      </c>
      <c r="B254" s="98" t="s">
        <v>17</v>
      </c>
      <c r="C254" s="98">
        <v>11</v>
      </c>
      <c r="D254" s="99">
        <v>79.484090909090895</v>
      </c>
      <c r="E254" s="99">
        <v>36.936542916116601</v>
      </c>
      <c r="F254" s="99">
        <v>0.45454545454545497</v>
      </c>
      <c r="G254" s="99">
        <v>0.20608288649599199</v>
      </c>
      <c r="H254" s="100">
        <v>4</v>
      </c>
      <c r="I254" s="99">
        <v>22.75</v>
      </c>
      <c r="J254" s="99">
        <v>0.478713553878169</v>
      </c>
    </row>
    <row r="255" spans="1:10">
      <c r="A255" s="98" t="s">
        <v>443</v>
      </c>
      <c r="B255" s="98" t="s">
        <v>94</v>
      </c>
      <c r="C255" s="98">
        <v>11</v>
      </c>
      <c r="D255" s="99">
        <v>73.374242424242397</v>
      </c>
      <c r="E255" s="99">
        <v>24.5688937165007</v>
      </c>
      <c r="F255" s="99">
        <v>1.2878787878787901</v>
      </c>
      <c r="G255" s="99">
        <v>0.37878787878787901</v>
      </c>
      <c r="H255" s="100">
        <v>9</v>
      </c>
      <c r="I255" s="99">
        <v>14.4</v>
      </c>
      <c r="J255" s="99">
        <v>1.71056989997955</v>
      </c>
    </row>
    <row r="256" spans="1:10">
      <c r="A256" s="98" t="s">
        <v>443</v>
      </c>
      <c r="B256" s="98" t="s">
        <v>14</v>
      </c>
      <c r="C256" s="98">
        <v>11</v>
      </c>
      <c r="D256" s="99">
        <v>6.3151515151515198</v>
      </c>
      <c r="E256" s="99">
        <v>6.3151515151515198</v>
      </c>
      <c r="F256" s="99">
        <v>0.15151515151515199</v>
      </c>
      <c r="G256" s="99">
        <v>0.15151515151515199</v>
      </c>
      <c r="H256" s="100">
        <v>1</v>
      </c>
      <c r="I256" s="99">
        <v>12</v>
      </c>
      <c r="J256" s="99" t="s">
        <v>450</v>
      </c>
    </row>
    <row r="257" spans="1:10">
      <c r="A257" s="98" t="s">
        <v>443</v>
      </c>
      <c r="B257" s="98" t="s">
        <v>78</v>
      </c>
      <c r="C257" s="98">
        <v>11</v>
      </c>
      <c r="D257" s="99">
        <v>27.238636363636399</v>
      </c>
      <c r="E257" s="99">
        <v>14.164059576183901</v>
      </c>
      <c r="F257" s="99">
        <v>0.68181818181818199</v>
      </c>
      <c r="G257" s="99">
        <v>0.402300546889447</v>
      </c>
      <c r="H257" s="100">
        <v>3</v>
      </c>
      <c r="I257" s="99">
        <v>11.133333333333301</v>
      </c>
      <c r="J257" s="99">
        <v>0.86666666666666703</v>
      </c>
    </row>
    <row r="258" spans="1:10">
      <c r="A258" s="98" t="s">
        <v>443</v>
      </c>
      <c r="B258" s="98" t="s">
        <v>181</v>
      </c>
      <c r="C258" s="98">
        <v>11</v>
      </c>
      <c r="D258" s="99">
        <v>4.7681818181818203</v>
      </c>
      <c r="E258" s="99">
        <v>4.7681818181818203</v>
      </c>
      <c r="F258" s="99">
        <v>7.5757575757575801E-2</v>
      </c>
      <c r="G258" s="99">
        <v>7.5757575757575801E-2</v>
      </c>
      <c r="H258" s="100">
        <v>1</v>
      </c>
      <c r="I258" s="99">
        <v>18</v>
      </c>
      <c r="J258" s="99" t="s">
        <v>450</v>
      </c>
    </row>
    <row r="259" spans="1:10">
      <c r="A259" s="98" t="s">
        <v>443</v>
      </c>
      <c r="B259" s="98" t="s">
        <v>91</v>
      </c>
      <c r="C259" s="98">
        <v>11</v>
      </c>
      <c r="D259" s="99">
        <v>2.7583333333333302</v>
      </c>
      <c r="E259" s="99">
        <v>2.7583333333333302</v>
      </c>
      <c r="F259" s="99">
        <v>7.5757575757575801E-2</v>
      </c>
      <c r="G259" s="99">
        <v>7.5757575757575801E-2</v>
      </c>
      <c r="H259" s="100">
        <v>1</v>
      </c>
      <c r="I259" s="99">
        <v>25</v>
      </c>
      <c r="J259" s="99" t="s">
        <v>450</v>
      </c>
    </row>
    <row r="260" spans="1:10">
      <c r="A260" s="98" t="s">
        <v>443</v>
      </c>
      <c r="B260" s="98" t="s">
        <v>173</v>
      </c>
      <c r="C260" s="98">
        <v>11</v>
      </c>
      <c r="D260" s="99">
        <v>21.099242424242401</v>
      </c>
      <c r="E260" s="99">
        <v>14.5102119410407</v>
      </c>
      <c r="F260" s="99">
        <v>0.30303030303030298</v>
      </c>
      <c r="G260" s="99">
        <v>0.203278907045435</v>
      </c>
      <c r="H260" s="100">
        <v>2</v>
      </c>
      <c r="I260" s="99">
        <v>17.5</v>
      </c>
      <c r="J260" s="99">
        <v>1.5</v>
      </c>
    </row>
    <row r="261" spans="1:10">
      <c r="A261" s="98" t="s">
        <v>443</v>
      </c>
      <c r="B261" s="98" t="s">
        <v>83</v>
      </c>
      <c r="C261" s="98">
        <v>11</v>
      </c>
      <c r="D261" s="99">
        <v>84.858333333333306</v>
      </c>
      <c r="E261" s="99">
        <v>13.191715624251099</v>
      </c>
      <c r="F261" s="99">
        <v>1.2121212121212099</v>
      </c>
      <c r="G261" s="99">
        <v>0.17275385228774801</v>
      </c>
      <c r="H261" s="100">
        <v>10</v>
      </c>
      <c r="I261" s="99">
        <v>17.149999999999999</v>
      </c>
      <c r="J261" s="99">
        <v>0.53255151028901504</v>
      </c>
    </row>
    <row r="262" spans="1:10">
      <c r="A262" s="98" t="s">
        <v>443</v>
      </c>
      <c r="B262" s="98" t="s">
        <v>47</v>
      </c>
      <c r="C262" s="98">
        <v>11</v>
      </c>
      <c r="D262" s="99">
        <v>30.602272727272702</v>
      </c>
      <c r="E262" s="99">
        <v>20.719409424075302</v>
      </c>
      <c r="F262" s="99">
        <v>0.15151515151515199</v>
      </c>
      <c r="G262" s="99">
        <v>0.101639453522718</v>
      </c>
      <c r="H262" s="100">
        <v>2</v>
      </c>
      <c r="I262" s="99">
        <v>24</v>
      </c>
      <c r="J262" s="99">
        <v>1</v>
      </c>
    </row>
    <row r="263" spans="1:10">
      <c r="A263" s="98" t="s">
        <v>443</v>
      </c>
      <c r="B263" s="98" t="s">
        <v>215</v>
      </c>
      <c r="C263" s="98">
        <v>11</v>
      </c>
      <c r="D263" s="99">
        <v>24.7106060606061</v>
      </c>
      <c r="E263" s="99">
        <v>7.5660493249457099</v>
      </c>
      <c r="F263" s="99">
        <v>2.9545454545454501</v>
      </c>
      <c r="G263" s="99">
        <v>0.98833880347275405</v>
      </c>
      <c r="H263" s="100">
        <v>9</v>
      </c>
      <c r="I263" s="99">
        <v>8.7215007215007194</v>
      </c>
      <c r="J263" s="99">
        <v>1.2152828878394</v>
      </c>
    </row>
    <row r="264" spans="1:10">
      <c r="A264" s="98" t="s">
        <v>443</v>
      </c>
      <c r="B264" s="98" t="s">
        <v>138</v>
      </c>
      <c r="C264" s="98">
        <v>11</v>
      </c>
      <c r="D264" s="99">
        <v>3.0106060606060598</v>
      </c>
      <c r="E264" s="99">
        <v>3.0106060606060598</v>
      </c>
      <c r="F264" s="99">
        <v>7.5757575757575801E-2</v>
      </c>
      <c r="G264" s="99">
        <v>7.5757575757575801E-2</v>
      </c>
      <c r="H264" s="100">
        <v>1</v>
      </c>
      <c r="I264" s="99">
        <v>14</v>
      </c>
      <c r="J264" s="99" t="s">
        <v>450</v>
      </c>
    </row>
    <row r="265" spans="1:10">
      <c r="A265" s="98" t="s">
        <v>443</v>
      </c>
      <c r="B265" s="98" t="s">
        <v>140</v>
      </c>
      <c r="C265" s="98">
        <v>11</v>
      </c>
      <c r="D265" s="99">
        <v>15.509848484848501</v>
      </c>
      <c r="E265" s="99">
        <v>15.509848484848501</v>
      </c>
      <c r="F265" s="99">
        <v>7.5757575757575801E-2</v>
      </c>
      <c r="G265" s="99">
        <v>7.5757575757575801E-2</v>
      </c>
      <c r="H265" s="100">
        <v>1</v>
      </c>
      <c r="I265" s="99">
        <v>21</v>
      </c>
      <c r="J265" s="99" t="s">
        <v>450</v>
      </c>
    </row>
    <row r="266" spans="1:10">
      <c r="A266" s="98" t="s">
        <v>443</v>
      </c>
      <c r="B266" s="98" t="s">
        <v>152</v>
      </c>
      <c r="C266" s="98">
        <v>11</v>
      </c>
      <c r="D266" s="99">
        <v>36.275757575757602</v>
      </c>
      <c r="E266" s="99">
        <v>20.605883165457101</v>
      </c>
      <c r="F266" s="99">
        <v>0.37878787878787901</v>
      </c>
      <c r="G266" s="99">
        <v>0.13121597027036899</v>
      </c>
      <c r="H266" s="100">
        <v>5</v>
      </c>
      <c r="I266" s="99">
        <v>13</v>
      </c>
      <c r="J266" s="99">
        <v>3.0659419433511799</v>
      </c>
    </row>
    <row r="267" spans="1:10">
      <c r="A267" s="98" t="s">
        <v>443</v>
      </c>
      <c r="B267" s="98" t="s">
        <v>23</v>
      </c>
      <c r="C267" s="98">
        <v>11</v>
      </c>
      <c r="D267" s="99">
        <v>23.1</v>
      </c>
      <c r="E267" s="99">
        <v>9.8508549595628203</v>
      </c>
      <c r="F267" s="99">
        <v>0.60606060606060597</v>
      </c>
      <c r="G267" s="99">
        <v>0.22727272727272699</v>
      </c>
      <c r="H267" s="100">
        <v>5</v>
      </c>
      <c r="I267" s="99">
        <v>12.3</v>
      </c>
      <c r="J267" s="99">
        <v>0.7</v>
      </c>
    </row>
    <row r="268" spans="1:10">
      <c r="A268" s="98" t="s">
        <v>443</v>
      </c>
      <c r="B268" s="98" t="s">
        <v>159</v>
      </c>
      <c r="C268" s="98">
        <v>11</v>
      </c>
      <c r="D268" s="99">
        <v>202.92500000000001</v>
      </c>
      <c r="E268" s="99">
        <v>86.508504318618606</v>
      </c>
      <c r="F268" s="99">
        <v>0.60606060606060597</v>
      </c>
      <c r="G268" s="99">
        <v>0.19755158803644399</v>
      </c>
      <c r="H268" s="100">
        <v>6</v>
      </c>
      <c r="I268" s="99">
        <v>28.8333333333333</v>
      </c>
      <c r="J268" s="99">
        <v>3.98678372180439</v>
      </c>
    </row>
    <row r="269" spans="1:10">
      <c r="A269" s="98" t="s">
        <v>443</v>
      </c>
      <c r="B269" s="98" t="s">
        <v>120</v>
      </c>
      <c r="C269" s="98">
        <v>11</v>
      </c>
      <c r="D269" s="99">
        <v>24.353030303030302</v>
      </c>
      <c r="E269" s="99">
        <v>16.514341000405899</v>
      </c>
      <c r="F269" s="99">
        <v>0.15151515151515199</v>
      </c>
      <c r="G269" s="99">
        <v>0.101639453522718</v>
      </c>
      <c r="H269" s="100">
        <v>2</v>
      </c>
      <c r="I269" s="99">
        <v>22</v>
      </c>
      <c r="J269" s="99">
        <v>1</v>
      </c>
    </row>
    <row r="270" spans="1:10">
      <c r="A270" s="98" t="s">
        <v>443</v>
      </c>
      <c r="B270" s="98" t="s">
        <v>88</v>
      </c>
      <c r="C270" s="98">
        <v>11</v>
      </c>
      <c r="D270" s="99">
        <v>53.750757575757603</v>
      </c>
      <c r="E270" s="99">
        <v>41.217915168976603</v>
      </c>
      <c r="F270" s="99">
        <v>0.75757575757575801</v>
      </c>
      <c r="G270" s="99">
        <v>0.48271310066890899</v>
      </c>
      <c r="H270" s="100">
        <v>3</v>
      </c>
      <c r="I270" s="99">
        <v>15.1666666666667</v>
      </c>
      <c r="J270" s="99">
        <v>1.3017082793177801</v>
      </c>
    </row>
    <row r="271" spans="1:10">
      <c r="A271" s="98" t="s">
        <v>443</v>
      </c>
      <c r="B271" s="98" t="s">
        <v>39</v>
      </c>
      <c r="C271" s="98">
        <v>11</v>
      </c>
      <c r="D271" s="99">
        <v>37.292424242424197</v>
      </c>
      <c r="E271" s="99">
        <v>33.509376749193301</v>
      </c>
      <c r="F271" s="99">
        <v>0.90909090909090895</v>
      </c>
      <c r="G271" s="99">
        <v>0.82919080560679603</v>
      </c>
      <c r="H271" s="100">
        <v>2</v>
      </c>
      <c r="I271" s="99">
        <v>14.590909090909101</v>
      </c>
      <c r="J271" s="99">
        <v>0.40909090909090901</v>
      </c>
    </row>
    <row r="272" spans="1:10">
      <c r="A272" s="98" t="s">
        <v>443</v>
      </c>
      <c r="B272" s="98" t="s">
        <v>67</v>
      </c>
      <c r="C272" s="98">
        <v>11</v>
      </c>
      <c r="D272" s="99">
        <v>22.7030303030303</v>
      </c>
      <c r="E272" s="99">
        <v>22.7030303030303</v>
      </c>
      <c r="F272" s="99">
        <v>0.30303030303030298</v>
      </c>
      <c r="G272" s="99">
        <v>0.30303030303030298</v>
      </c>
      <c r="H272" s="100">
        <v>1</v>
      </c>
      <c r="I272" s="99">
        <v>17</v>
      </c>
      <c r="J272" s="99" t="s">
        <v>450</v>
      </c>
    </row>
    <row r="273" spans="1:10">
      <c r="A273" s="98" t="s">
        <v>443</v>
      </c>
      <c r="B273" s="98" t="s">
        <v>80</v>
      </c>
      <c r="C273" s="98">
        <v>11</v>
      </c>
      <c r="D273" s="99">
        <v>168.43560606060601</v>
      </c>
      <c r="E273" s="99">
        <v>168.43560606060601</v>
      </c>
      <c r="F273" s="99">
        <v>0.15151515151515199</v>
      </c>
      <c r="G273" s="99">
        <v>0.15151515151515199</v>
      </c>
      <c r="H273" s="100">
        <v>1</v>
      </c>
      <c r="I273" s="99">
        <v>35</v>
      </c>
      <c r="J273" s="99" t="s">
        <v>450</v>
      </c>
    </row>
    <row r="274" spans="1:10">
      <c r="A274" s="98" t="s">
        <v>443</v>
      </c>
      <c r="B274" s="98" t="s">
        <v>184</v>
      </c>
      <c r="C274" s="98">
        <v>11</v>
      </c>
      <c r="D274" s="99">
        <v>6.25</v>
      </c>
      <c r="E274" s="99">
        <v>6.25</v>
      </c>
      <c r="F274" s="99">
        <v>7.5757575757575801E-2</v>
      </c>
      <c r="G274" s="99">
        <v>7.5757575757575801E-2</v>
      </c>
      <c r="H274" s="100">
        <v>1</v>
      </c>
      <c r="I274" s="99">
        <v>18</v>
      </c>
      <c r="J274" s="99" t="s">
        <v>450</v>
      </c>
    </row>
    <row r="275" spans="1:10">
      <c r="A275" s="98" t="s">
        <v>443</v>
      </c>
      <c r="B275" s="98" t="s">
        <v>103</v>
      </c>
      <c r="C275" s="98">
        <v>11</v>
      </c>
      <c r="D275" s="99">
        <v>15.8772727272727</v>
      </c>
      <c r="E275" s="99">
        <v>15.8772727272727</v>
      </c>
      <c r="F275" s="99">
        <v>7.5757575757575801E-2</v>
      </c>
      <c r="G275" s="99">
        <v>7.5757575757575801E-2</v>
      </c>
      <c r="H275" s="100">
        <v>1</v>
      </c>
      <c r="I275" s="99">
        <v>30</v>
      </c>
      <c r="J275" s="99" t="s">
        <v>450</v>
      </c>
    </row>
    <row r="276" spans="1:10">
      <c r="A276" s="98" t="s">
        <v>443</v>
      </c>
      <c r="B276" s="98" t="s">
        <v>52</v>
      </c>
      <c r="C276" s="98">
        <v>11</v>
      </c>
      <c r="D276" s="99">
        <v>9.0909090909090898E-2</v>
      </c>
      <c r="E276" s="99">
        <v>9.0909090909090898E-2</v>
      </c>
      <c r="F276" s="99">
        <v>0.37878787878787901</v>
      </c>
      <c r="G276" s="99">
        <v>0.37878787878787901</v>
      </c>
      <c r="H276" s="100">
        <v>1</v>
      </c>
      <c r="I276" s="99">
        <v>3</v>
      </c>
      <c r="J276" s="99" t="s">
        <v>450</v>
      </c>
    </row>
    <row r="277" spans="1:10">
      <c r="A277" s="98" t="s">
        <v>380</v>
      </c>
      <c r="B277" s="98" t="s">
        <v>163</v>
      </c>
      <c r="C277" s="98">
        <v>12</v>
      </c>
      <c r="D277" s="99">
        <v>136.120833333333</v>
      </c>
      <c r="E277" s="99">
        <v>71.498006122719303</v>
      </c>
      <c r="F277" s="99">
        <v>0.20833333333333301</v>
      </c>
      <c r="G277" s="99">
        <v>0.108798534972311</v>
      </c>
      <c r="H277" s="100">
        <v>3</v>
      </c>
      <c r="I277" s="99">
        <v>39.6666666666667</v>
      </c>
      <c r="J277" s="99">
        <v>1.4529663145135601</v>
      </c>
    </row>
    <row r="278" spans="1:10">
      <c r="A278" s="98" t="s">
        <v>380</v>
      </c>
      <c r="B278" s="98" t="s">
        <v>202</v>
      </c>
      <c r="C278" s="98">
        <v>12</v>
      </c>
      <c r="D278" s="99">
        <v>1.73125</v>
      </c>
      <c r="E278" s="99">
        <v>1.73125</v>
      </c>
      <c r="F278" s="99">
        <v>6.9444444444444406E-2</v>
      </c>
      <c r="G278" s="99">
        <v>6.9444444444444503E-2</v>
      </c>
      <c r="H278" s="100">
        <v>1</v>
      </c>
      <c r="I278" s="99">
        <v>33</v>
      </c>
      <c r="J278" s="99" t="s">
        <v>450</v>
      </c>
    </row>
    <row r="279" spans="1:10">
      <c r="A279" s="98" t="s">
        <v>380</v>
      </c>
      <c r="B279" s="98" t="s">
        <v>177</v>
      </c>
      <c r="C279" s="98">
        <v>12</v>
      </c>
      <c r="D279" s="99">
        <v>86.782638888888897</v>
      </c>
      <c r="E279" s="99">
        <v>31.341538330034599</v>
      </c>
      <c r="F279" s="99">
        <v>0.625</v>
      </c>
      <c r="G279" s="99">
        <v>0.20833333333333301</v>
      </c>
      <c r="H279" s="100">
        <v>7</v>
      </c>
      <c r="I279" s="99">
        <v>19.476190476190499</v>
      </c>
      <c r="J279" s="99">
        <v>2.66751687126875</v>
      </c>
    </row>
    <row r="280" spans="1:10">
      <c r="A280" s="98" t="s">
        <v>380</v>
      </c>
      <c r="B280" s="98" t="s">
        <v>209</v>
      </c>
      <c r="C280" s="98">
        <v>12</v>
      </c>
      <c r="D280" s="99">
        <v>19.540277777777799</v>
      </c>
      <c r="E280" s="99">
        <v>19.540277777777799</v>
      </c>
      <c r="F280" s="99">
        <v>6.9444444444444406E-2</v>
      </c>
      <c r="G280" s="99">
        <v>6.9444444444444503E-2</v>
      </c>
      <c r="H280" s="100">
        <v>1</v>
      </c>
      <c r="I280" s="99">
        <v>26</v>
      </c>
      <c r="J280" s="99" t="s">
        <v>450</v>
      </c>
    </row>
    <row r="281" spans="1:10">
      <c r="A281" s="98" t="s">
        <v>380</v>
      </c>
      <c r="B281" s="98" t="s">
        <v>128</v>
      </c>
      <c r="C281" s="98">
        <v>12</v>
      </c>
      <c r="D281" s="99">
        <v>1.17916666666667</v>
      </c>
      <c r="E281" s="99">
        <v>1.17916666666667</v>
      </c>
      <c r="F281" s="99">
        <v>6.9444444444444406E-2</v>
      </c>
      <c r="G281" s="99">
        <v>6.9444444444444503E-2</v>
      </c>
      <c r="H281" s="100">
        <v>1</v>
      </c>
      <c r="I281" s="99">
        <v>10</v>
      </c>
      <c r="J281" s="99" t="s">
        <v>450</v>
      </c>
    </row>
    <row r="282" spans="1:10">
      <c r="A282" s="98" t="s">
        <v>380</v>
      </c>
      <c r="B282" s="98" t="s">
        <v>60</v>
      </c>
      <c r="C282" s="98">
        <v>12</v>
      </c>
      <c r="D282" s="99">
        <v>4.8986111111111104</v>
      </c>
      <c r="E282" s="99">
        <v>1.86817862235903</v>
      </c>
      <c r="F282" s="99">
        <v>3.6111111111111098</v>
      </c>
      <c r="G282" s="99">
        <v>1.2825449062656999</v>
      </c>
      <c r="H282" s="100">
        <v>11</v>
      </c>
      <c r="I282" s="99">
        <v>3.4363636363636401</v>
      </c>
      <c r="J282" s="99">
        <v>0.20818865499778999</v>
      </c>
    </row>
    <row r="283" spans="1:10">
      <c r="A283" s="98" t="s">
        <v>380</v>
      </c>
      <c r="B283" s="98" t="s">
        <v>17</v>
      </c>
      <c r="C283" s="98">
        <v>12</v>
      </c>
      <c r="D283" s="99">
        <v>119.265277777778</v>
      </c>
      <c r="E283" s="99">
        <v>73.058115897111307</v>
      </c>
      <c r="F283" s="99">
        <v>0.41666666666666702</v>
      </c>
      <c r="G283" s="99">
        <v>0.24056261216234401</v>
      </c>
      <c r="H283" s="100">
        <v>3</v>
      </c>
      <c r="I283" s="99">
        <v>26.7777777777778</v>
      </c>
      <c r="J283" s="99">
        <v>1.3922182317935199</v>
      </c>
    </row>
    <row r="284" spans="1:10">
      <c r="A284" s="98" t="s">
        <v>380</v>
      </c>
      <c r="B284" s="98" t="s">
        <v>94</v>
      </c>
      <c r="C284" s="98">
        <v>12</v>
      </c>
      <c r="D284" s="99">
        <v>51.452777777777797</v>
      </c>
      <c r="E284" s="99">
        <v>17.7798269021077</v>
      </c>
      <c r="F284" s="99">
        <v>0.97222222222222199</v>
      </c>
      <c r="G284" s="99">
        <v>0.28709133840661799</v>
      </c>
      <c r="H284" s="100">
        <v>8</v>
      </c>
      <c r="I284" s="99">
        <v>15.28125</v>
      </c>
      <c r="J284" s="99">
        <v>0.962972402623401</v>
      </c>
    </row>
    <row r="285" spans="1:10">
      <c r="A285" s="98" t="s">
        <v>380</v>
      </c>
      <c r="B285" s="98" t="s">
        <v>78</v>
      </c>
      <c r="C285" s="98">
        <v>12</v>
      </c>
      <c r="D285" s="99">
        <v>13.7715277777778</v>
      </c>
      <c r="E285" s="99">
        <v>8.7086088991689206</v>
      </c>
      <c r="F285" s="99">
        <v>0.20833333333333301</v>
      </c>
      <c r="G285" s="99">
        <v>0.108798534972311</v>
      </c>
      <c r="H285" s="100">
        <v>3</v>
      </c>
      <c r="I285" s="99">
        <v>12</v>
      </c>
      <c r="J285" s="99">
        <v>2.08166599946613</v>
      </c>
    </row>
    <row r="286" spans="1:10">
      <c r="A286" s="98" t="s">
        <v>380</v>
      </c>
      <c r="B286" s="98" t="s">
        <v>91</v>
      </c>
      <c r="C286" s="98">
        <v>12</v>
      </c>
      <c r="D286" s="99">
        <v>10.702083333333301</v>
      </c>
      <c r="E286" s="99">
        <v>10.702083333333301</v>
      </c>
      <c r="F286" s="99">
        <v>6.9444444444444406E-2</v>
      </c>
      <c r="G286" s="99">
        <v>6.9444444444444503E-2</v>
      </c>
      <c r="H286" s="100">
        <v>1</v>
      </c>
      <c r="I286" s="99">
        <v>40</v>
      </c>
      <c r="J286" s="99" t="s">
        <v>450</v>
      </c>
    </row>
    <row r="287" spans="1:10">
      <c r="A287" s="98" t="s">
        <v>380</v>
      </c>
      <c r="B287" s="98" t="s">
        <v>59</v>
      </c>
      <c r="C287" s="98">
        <v>12</v>
      </c>
      <c r="D287" s="99">
        <v>17.682638888888899</v>
      </c>
      <c r="E287" s="99">
        <v>17.682638888888899</v>
      </c>
      <c r="F287" s="99">
        <v>6.9444444444444406E-2</v>
      </c>
      <c r="G287" s="99">
        <v>6.9444444444444503E-2</v>
      </c>
      <c r="H287" s="100">
        <v>1</v>
      </c>
      <c r="I287" s="99">
        <v>25</v>
      </c>
      <c r="J287" s="99" t="s">
        <v>450</v>
      </c>
    </row>
    <row r="288" spans="1:10">
      <c r="A288" s="98" t="s">
        <v>380</v>
      </c>
      <c r="B288" s="98" t="s">
        <v>173</v>
      </c>
      <c r="C288" s="98">
        <v>12</v>
      </c>
      <c r="D288" s="99">
        <v>7.2902777777777796</v>
      </c>
      <c r="E288" s="99">
        <v>5.2813773776137198</v>
      </c>
      <c r="F288" s="99">
        <v>0.13888888888888901</v>
      </c>
      <c r="G288" s="99">
        <v>9.3638869786561399E-2</v>
      </c>
      <c r="H288" s="100">
        <v>2</v>
      </c>
      <c r="I288" s="99">
        <v>16</v>
      </c>
      <c r="J288" s="99">
        <v>2</v>
      </c>
    </row>
    <row r="289" spans="1:10">
      <c r="A289" s="98" t="s">
        <v>380</v>
      </c>
      <c r="B289" s="98" t="s">
        <v>83</v>
      </c>
      <c r="C289" s="98">
        <v>12</v>
      </c>
      <c r="D289" s="99">
        <v>23.552777777777798</v>
      </c>
      <c r="E289" s="99">
        <v>10.132071632256</v>
      </c>
      <c r="F289" s="99">
        <v>0.41666666666666702</v>
      </c>
      <c r="G289" s="99">
        <v>0.16218728003365099</v>
      </c>
      <c r="H289" s="100">
        <v>5</v>
      </c>
      <c r="I289" s="99">
        <v>15.8</v>
      </c>
      <c r="J289" s="99">
        <v>0.73484692283495301</v>
      </c>
    </row>
    <row r="290" spans="1:10">
      <c r="A290" s="98" t="s">
        <v>380</v>
      </c>
      <c r="B290" s="98" t="s">
        <v>47</v>
      </c>
      <c r="C290" s="98">
        <v>12</v>
      </c>
      <c r="D290" s="99">
        <v>22.090972222222199</v>
      </c>
      <c r="E290" s="99">
        <v>22.090972222222199</v>
      </c>
      <c r="F290" s="99">
        <v>6.9444444444444406E-2</v>
      </c>
      <c r="G290" s="99">
        <v>6.9444444444444503E-2</v>
      </c>
      <c r="H290" s="100">
        <v>1</v>
      </c>
      <c r="I290" s="99">
        <v>28</v>
      </c>
      <c r="J290" s="99" t="s">
        <v>450</v>
      </c>
    </row>
    <row r="291" spans="1:10">
      <c r="A291" s="98" t="s">
        <v>380</v>
      </c>
      <c r="B291" s="98" t="s">
        <v>171</v>
      </c>
      <c r="C291" s="98">
        <v>12</v>
      </c>
      <c r="D291" s="99">
        <v>0.99583333333333302</v>
      </c>
      <c r="E291" s="99">
        <v>0.99583333333333302</v>
      </c>
      <c r="F291" s="99">
        <v>6.9444444444444406E-2</v>
      </c>
      <c r="G291" s="99">
        <v>6.9444444444444503E-2</v>
      </c>
      <c r="H291" s="100">
        <v>1</v>
      </c>
      <c r="I291" s="99">
        <v>11</v>
      </c>
      <c r="J291" s="99" t="s">
        <v>450</v>
      </c>
    </row>
    <row r="292" spans="1:10">
      <c r="A292" s="98" t="s">
        <v>380</v>
      </c>
      <c r="B292" s="98" t="s">
        <v>215</v>
      </c>
      <c r="C292" s="98">
        <v>12</v>
      </c>
      <c r="D292" s="99">
        <v>15.9347222222222</v>
      </c>
      <c r="E292" s="99">
        <v>5.2424461482751097</v>
      </c>
      <c r="F292" s="99">
        <v>6.25</v>
      </c>
      <c r="G292" s="99">
        <v>2.4968414390419702</v>
      </c>
      <c r="H292" s="100">
        <v>11</v>
      </c>
      <c r="I292" s="99">
        <v>5.0888888888888903</v>
      </c>
      <c r="J292" s="99">
        <v>0.453156407344524</v>
      </c>
    </row>
    <row r="293" spans="1:10">
      <c r="A293" s="98" t="s">
        <v>380</v>
      </c>
      <c r="B293" s="98" t="s">
        <v>354</v>
      </c>
      <c r="C293" s="98">
        <v>12</v>
      </c>
      <c r="D293" s="99">
        <v>1.1979166666666701</v>
      </c>
      <c r="E293" s="99">
        <v>0.85909187638010498</v>
      </c>
      <c r="F293" s="99">
        <v>0.13888888888888901</v>
      </c>
      <c r="G293" s="99">
        <v>9.3638869786561399E-2</v>
      </c>
      <c r="H293" s="100">
        <v>2</v>
      </c>
      <c r="I293" s="99">
        <v>9</v>
      </c>
      <c r="J293" s="99">
        <v>1</v>
      </c>
    </row>
    <row r="294" spans="1:10">
      <c r="A294" s="98" t="s">
        <v>380</v>
      </c>
      <c r="B294" s="98" t="s">
        <v>152</v>
      </c>
      <c r="C294" s="98">
        <v>12</v>
      </c>
      <c r="D294" s="99">
        <v>89.240277777777806</v>
      </c>
      <c r="E294" s="99">
        <v>89.240277777777806</v>
      </c>
      <c r="F294" s="99">
        <v>0.13888888888888901</v>
      </c>
      <c r="G294" s="99">
        <v>0.13888888888888901</v>
      </c>
      <c r="H294" s="100">
        <v>1</v>
      </c>
      <c r="I294" s="99">
        <v>29</v>
      </c>
      <c r="J294" s="99" t="s">
        <v>450</v>
      </c>
    </row>
    <row r="295" spans="1:10">
      <c r="A295" s="98" t="s">
        <v>380</v>
      </c>
      <c r="B295" s="98" t="s">
        <v>190</v>
      </c>
      <c r="C295" s="98">
        <v>12</v>
      </c>
      <c r="D295" s="99">
        <v>5.0291666666666703</v>
      </c>
      <c r="E295" s="99">
        <v>3.4150304809806502</v>
      </c>
      <c r="F295" s="99">
        <v>0.13888888888888901</v>
      </c>
      <c r="G295" s="99">
        <v>9.3638869786561399E-2</v>
      </c>
      <c r="H295" s="100">
        <v>2</v>
      </c>
      <c r="I295" s="99">
        <v>13.5</v>
      </c>
      <c r="J295" s="99">
        <v>0.5</v>
      </c>
    </row>
    <row r="296" spans="1:10">
      <c r="A296" s="98" t="s">
        <v>380</v>
      </c>
      <c r="B296" s="98" t="s">
        <v>23</v>
      </c>
      <c r="C296" s="98">
        <v>12</v>
      </c>
      <c r="D296" s="99">
        <v>9.4812499999999993</v>
      </c>
      <c r="E296" s="99">
        <v>5.1658996788355198</v>
      </c>
      <c r="F296" s="99">
        <v>0.27777777777777801</v>
      </c>
      <c r="G296" s="99">
        <v>0.156687798560491</v>
      </c>
      <c r="H296" s="100">
        <v>3</v>
      </c>
      <c r="I296" s="99">
        <v>12.1666666666667</v>
      </c>
      <c r="J296" s="99">
        <v>0.44095855184409799</v>
      </c>
    </row>
    <row r="297" spans="1:10">
      <c r="A297" s="98" t="s">
        <v>380</v>
      </c>
      <c r="B297" s="98" t="s">
        <v>188</v>
      </c>
      <c r="C297" s="98">
        <v>12</v>
      </c>
      <c r="D297" s="99">
        <v>4.2520833333333297</v>
      </c>
      <c r="E297" s="99">
        <v>4.2520833333333297</v>
      </c>
      <c r="F297" s="99">
        <v>6.9444444444444406E-2</v>
      </c>
      <c r="G297" s="99">
        <v>6.9444444444444503E-2</v>
      </c>
      <c r="H297" s="100">
        <v>1</v>
      </c>
      <c r="I297" s="99">
        <v>13</v>
      </c>
      <c r="J297" s="99" t="s">
        <v>450</v>
      </c>
    </row>
    <row r="298" spans="1:10">
      <c r="A298" s="98" t="s">
        <v>380</v>
      </c>
      <c r="B298" s="98" t="s">
        <v>175</v>
      </c>
      <c r="C298" s="98">
        <v>12</v>
      </c>
      <c r="D298" s="99">
        <v>3.40208333333333</v>
      </c>
      <c r="E298" s="99">
        <v>3.40208333333333</v>
      </c>
      <c r="F298" s="99">
        <v>6.9444444444444406E-2</v>
      </c>
      <c r="G298" s="99">
        <v>6.9444444444444503E-2</v>
      </c>
      <c r="H298" s="100">
        <v>1</v>
      </c>
      <c r="I298" s="99">
        <v>12</v>
      </c>
      <c r="J298" s="99" t="s">
        <v>450</v>
      </c>
    </row>
    <row r="299" spans="1:10">
      <c r="A299" s="98" t="s">
        <v>380</v>
      </c>
      <c r="B299" s="98" t="s">
        <v>159</v>
      </c>
      <c r="C299" s="98">
        <v>12</v>
      </c>
      <c r="D299" s="99">
        <v>483.97500000000002</v>
      </c>
      <c r="E299" s="99">
        <v>149.13118100073899</v>
      </c>
      <c r="F299" s="99">
        <v>0.90277777777777801</v>
      </c>
      <c r="G299" s="99">
        <v>0.28013519864057801</v>
      </c>
      <c r="H299" s="100">
        <v>7</v>
      </c>
      <c r="I299" s="99">
        <v>34.238095238095198</v>
      </c>
      <c r="J299" s="99">
        <v>1.6329353025126201</v>
      </c>
    </row>
    <row r="300" spans="1:10">
      <c r="A300" s="98" t="s">
        <v>380</v>
      </c>
      <c r="B300" s="98" t="s">
        <v>120</v>
      </c>
      <c r="C300" s="98">
        <v>12</v>
      </c>
      <c r="D300" s="99">
        <v>53.502777777777801</v>
      </c>
      <c r="E300" s="99">
        <v>28.904020834209199</v>
      </c>
      <c r="F300" s="99">
        <v>0.20833333333333301</v>
      </c>
      <c r="G300" s="99">
        <v>0.108798534972311</v>
      </c>
      <c r="H300" s="100">
        <v>3</v>
      </c>
      <c r="I300" s="99">
        <v>25.6666666666667</v>
      </c>
      <c r="J300" s="99">
        <v>1.4529663145135601</v>
      </c>
    </row>
    <row r="301" spans="1:10">
      <c r="A301" s="98" t="s">
        <v>380</v>
      </c>
      <c r="B301" s="98" t="s">
        <v>88</v>
      </c>
      <c r="C301" s="98">
        <v>12</v>
      </c>
      <c r="D301" s="99">
        <v>145.763194444444</v>
      </c>
      <c r="E301" s="99">
        <v>86.124251006223105</v>
      </c>
      <c r="F301" s="99">
        <v>1.4583333333333299</v>
      </c>
      <c r="G301" s="99">
        <v>0.67361436529464902</v>
      </c>
      <c r="H301" s="100">
        <v>5</v>
      </c>
      <c r="I301" s="99">
        <v>17.911111111111101</v>
      </c>
      <c r="J301" s="99">
        <v>1.0112942447095801</v>
      </c>
    </row>
    <row r="302" spans="1:10">
      <c r="A302" s="98" t="s">
        <v>380</v>
      </c>
      <c r="B302" s="98" t="s">
        <v>39</v>
      </c>
      <c r="C302" s="98">
        <v>12</v>
      </c>
      <c r="D302" s="99">
        <v>10.313888888888901</v>
      </c>
      <c r="E302" s="99">
        <v>5.7514343963083903</v>
      </c>
      <c r="F302" s="99">
        <v>0.20833333333333301</v>
      </c>
      <c r="G302" s="99">
        <v>0.108798534972311</v>
      </c>
      <c r="H302" s="100">
        <v>3</v>
      </c>
      <c r="I302" s="99">
        <v>15</v>
      </c>
      <c r="J302" s="99">
        <v>1.1547005383792499</v>
      </c>
    </row>
    <row r="303" spans="1:10">
      <c r="A303" s="98" t="s">
        <v>380</v>
      </c>
      <c r="B303" s="98" t="s">
        <v>383</v>
      </c>
      <c r="C303" s="98">
        <v>12</v>
      </c>
      <c r="D303" s="99">
        <v>3.43888888888889</v>
      </c>
      <c r="E303" s="99">
        <v>3.43888888888889</v>
      </c>
      <c r="F303" s="99">
        <v>6.9444444444444406E-2</v>
      </c>
      <c r="G303" s="99">
        <v>6.9444444444444503E-2</v>
      </c>
      <c r="H303" s="100">
        <v>1</v>
      </c>
      <c r="I303" s="99">
        <v>15</v>
      </c>
      <c r="J303" s="99" t="s">
        <v>450</v>
      </c>
    </row>
    <row r="304" spans="1:10">
      <c r="A304" s="98" t="s">
        <v>380</v>
      </c>
      <c r="B304" s="98" t="s">
        <v>221</v>
      </c>
      <c r="C304" s="98">
        <v>12</v>
      </c>
      <c r="D304" s="99">
        <v>73.1458333333333</v>
      </c>
      <c r="E304" s="99">
        <v>48.723533656823101</v>
      </c>
      <c r="F304" s="99">
        <v>0.20833333333333301</v>
      </c>
      <c r="G304" s="99">
        <v>0.108798534972311</v>
      </c>
      <c r="H304" s="100">
        <v>3</v>
      </c>
      <c r="I304" s="99">
        <v>28.6666666666667</v>
      </c>
      <c r="J304" s="99">
        <v>5.2068331172711</v>
      </c>
    </row>
    <row r="305" spans="1:10">
      <c r="A305" s="98" t="s">
        <v>380</v>
      </c>
      <c r="B305" s="98" t="s">
        <v>80</v>
      </c>
      <c r="C305" s="98">
        <v>12</v>
      </c>
      <c r="D305" s="99">
        <v>60.5902777777778</v>
      </c>
      <c r="E305" s="99">
        <v>40.931724916287301</v>
      </c>
      <c r="F305" s="99">
        <v>0.13888888888888901</v>
      </c>
      <c r="G305" s="99">
        <v>9.3638869786561399E-2</v>
      </c>
      <c r="H305" s="100">
        <v>2</v>
      </c>
      <c r="I305" s="99">
        <v>25.5</v>
      </c>
      <c r="J305" s="99">
        <v>0.5</v>
      </c>
    </row>
    <row r="306" spans="1:10">
      <c r="A306" s="98" t="s">
        <v>380</v>
      </c>
      <c r="B306" s="98" t="s">
        <v>111</v>
      </c>
      <c r="C306" s="98">
        <v>12</v>
      </c>
      <c r="D306" s="99">
        <v>39.245138888888903</v>
      </c>
      <c r="E306" s="99">
        <v>39.245138888888903</v>
      </c>
      <c r="F306" s="99">
        <v>6.9444444444444406E-2</v>
      </c>
      <c r="G306" s="99">
        <v>6.9444444444444503E-2</v>
      </c>
      <c r="H306" s="100">
        <v>1</v>
      </c>
      <c r="I306" s="99">
        <v>33</v>
      </c>
      <c r="J306" s="99" t="s">
        <v>450</v>
      </c>
    </row>
    <row r="307" spans="1:10">
      <c r="A307" s="98" t="s">
        <v>380</v>
      </c>
      <c r="B307" s="98" t="s">
        <v>20</v>
      </c>
      <c r="C307" s="98">
        <v>12</v>
      </c>
      <c r="D307" s="99">
        <v>113.205555555556</v>
      </c>
      <c r="E307" s="99">
        <v>113.205555555556</v>
      </c>
      <c r="F307" s="99">
        <v>6.9444444444444406E-2</v>
      </c>
      <c r="G307" s="99">
        <v>6.9444444444444503E-2</v>
      </c>
      <c r="H307" s="100">
        <v>1</v>
      </c>
      <c r="I307" s="99">
        <v>64</v>
      </c>
      <c r="J307" s="99" t="s">
        <v>450</v>
      </c>
    </row>
    <row r="308" spans="1:10">
      <c r="A308" s="98" t="s">
        <v>380</v>
      </c>
      <c r="B308" s="98" t="s">
        <v>52</v>
      </c>
      <c r="C308" s="98">
        <v>12</v>
      </c>
      <c r="D308" s="99">
        <v>14.43125</v>
      </c>
      <c r="E308" s="99">
        <v>4.2130079703769399</v>
      </c>
      <c r="F308" s="99">
        <v>8.4027777777777803</v>
      </c>
      <c r="G308" s="99">
        <v>2.4798394455378201</v>
      </c>
      <c r="H308" s="100">
        <v>9</v>
      </c>
      <c r="I308" s="99">
        <v>5.3204232804232801</v>
      </c>
      <c r="J308" s="99">
        <v>0.44574116702931899</v>
      </c>
    </row>
    <row r="309" spans="1:10">
      <c r="A309" s="98" t="s">
        <v>442</v>
      </c>
      <c r="B309" s="98" t="s">
        <v>98</v>
      </c>
      <c r="C309" s="98">
        <v>10</v>
      </c>
      <c r="D309" s="99">
        <v>35.564166666666701</v>
      </c>
      <c r="E309" s="99">
        <v>35.564166666666701</v>
      </c>
      <c r="F309" s="99">
        <v>8.3333333333333301E-2</v>
      </c>
      <c r="G309" s="99">
        <v>8.3333333333333301E-2</v>
      </c>
      <c r="H309" s="100">
        <v>1</v>
      </c>
      <c r="I309" s="99">
        <v>30</v>
      </c>
      <c r="J309" s="99" t="s">
        <v>450</v>
      </c>
    </row>
    <row r="310" spans="1:10">
      <c r="A310" s="98" t="s">
        <v>442</v>
      </c>
      <c r="B310" s="98" t="s">
        <v>163</v>
      </c>
      <c r="C310" s="98">
        <v>10</v>
      </c>
      <c r="D310" s="99">
        <v>145.91833333333301</v>
      </c>
      <c r="E310" s="99">
        <v>77.653079967217394</v>
      </c>
      <c r="F310" s="99">
        <v>0.25</v>
      </c>
      <c r="G310" s="99">
        <v>0.12729376930432901</v>
      </c>
      <c r="H310" s="100">
        <v>3</v>
      </c>
      <c r="I310" s="99">
        <v>37</v>
      </c>
      <c r="J310" s="99">
        <v>3.7859388972001802</v>
      </c>
    </row>
    <row r="311" spans="1:10">
      <c r="A311" s="98" t="s">
        <v>442</v>
      </c>
      <c r="B311" s="98" t="s">
        <v>36</v>
      </c>
      <c r="C311" s="98">
        <v>10</v>
      </c>
      <c r="D311" s="99">
        <v>173.98249999999999</v>
      </c>
      <c r="E311" s="99">
        <v>132.31890156198801</v>
      </c>
      <c r="F311" s="99">
        <v>0.25</v>
      </c>
      <c r="G311" s="99">
        <v>0.17786456215091201</v>
      </c>
      <c r="H311" s="100">
        <v>2</v>
      </c>
      <c r="I311" s="99">
        <v>32</v>
      </c>
      <c r="J311" s="99">
        <v>2</v>
      </c>
    </row>
    <row r="312" spans="1:10">
      <c r="A312" s="98" t="s">
        <v>442</v>
      </c>
      <c r="B312" s="98" t="s">
        <v>202</v>
      </c>
      <c r="C312" s="98">
        <v>10</v>
      </c>
      <c r="D312" s="99">
        <v>4.9325000000000001</v>
      </c>
      <c r="E312" s="99">
        <v>2.8109632838821201</v>
      </c>
      <c r="F312" s="99">
        <v>0.25</v>
      </c>
      <c r="G312" s="99">
        <v>0.12729376930432901</v>
      </c>
      <c r="H312" s="100">
        <v>3</v>
      </c>
      <c r="I312" s="99">
        <v>30.3333333333333</v>
      </c>
      <c r="J312" s="99">
        <v>2.60341655863555</v>
      </c>
    </row>
    <row r="313" spans="1:10">
      <c r="A313" s="98" t="s">
        <v>442</v>
      </c>
      <c r="B313" s="98" t="s">
        <v>177</v>
      </c>
      <c r="C313" s="98">
        <v>10</v>
      </c>
      <c r="D313" s="99">
        <v>112.02833333333299</v>
      </c>
      <c r="E313" s="99">
        <v>66.4635022394868</v>
      </c>
      <c r="F313" s="99">
        <v>1</v>
      </c>
      <c r="G313" s="99">
        <v>0.27216552697590901</v>
      </c>
      <c r="H313" s="100">
        <v>7</v>
      </c>
      <c r="I313" s="99">
        <v>13.9285714285714</v>
      </c>
      <c r="J313" s="99">
        <v>2.7308392470442602</v>
      </c>
    </row>
    <row r="314" spans="1:10">
      <c r="A314" s="98" t="s">
        <v>442</v>
      </c>
      <c r="B314" s="98" t="s">
        <v>209</v>
      </c>
      <c r="C314" s="98">
        <v>10</v>
      </c>
      <c r="D314" s="99">
        <v>21.9716666666667</v>
      </c>
      <c r="E314" s="99">
        <v>21.9716666666667</v>
      </c>
      <c r="F314" s="99">
        <v>0.16666666666666699</v>
      </c>
      <c r="G314" s="99">
        <v>0.16666666666666699</v>
      </c>
      <c r="H314" s="100">
        <v>1</v>
      </c>
      <c r="I314" s="99">
        <v>20</v>
      </c>
      <c r="J314" s="99" t="s">
        <v>450</v>
      </c>
    </row>
    <row r="315" spans="1:10">
      <c r="A315" s="98" t="s">
        <v>442</v>
      </c>
      <c r="B315" s="98" t="s">
        <v>128</v>
      </c>
      <c r="C315" s="98">
        <v>10</v>
      </c>
      <c r="D315" s="99">
        <v>39.935000000000002</v>
      </c>
      <c r="E315" s="99">
        <v>27.460924561597999</v>
      </c>
      <c r="F315" s="99">
        <v>0.16666666666666699</v>
      </c>
      <c r="G315" s="99">
        <v>0.11111111111111099</v>
      </c>
      <c r="H315" s="100">
        <v>2</v>
      </c>
      <c r="I315" s="99">
        <v>25</v>
      </c>
      <c r="J315" s="99">
        <v>2</v>
      </c>
    </row>
    <row r="316" spans="1:10">
      <c r="A316" s="98" t="s">
        <v>442</v>
      </c>
      <c r="B316" s="98" t="s">
        <v>60</v>
      </c>
      <c r="C316" s="98">
        <v>10</v>
      </c>
      <c r="D316" s="99">
        <v>3.3675000000000002</v>
      </c>
      <c r="E316" s="99">
        <v>1.29645435874966</v>
      </c>
      <c r="F316" s="99">
        <v>1.3333333333333299</v>
      </c>
      <c r="G316" s="99">
        <v>0.41573970964154899</v>
      </c>
      <c r="H316" s="100">
        <v>7</v>
      </c>
      <c r="I316" s="99">
        <v>4.4952380952380997</v>
      </c>
      <c r="J316" s="99">
        <v>0.32857142857142901</v>
      </c>
    </row>
    <row r="317" spans="1:10">
      <c r="A317" s="98" t="s">
        <v>442</v>
      </c>
      <c r="B317" s="98" t="s">
        <v>17</v>
      </c>
      <c r="C317" s="98">
        <v>10</v>
      </c>
      <c r="D317" s="99">
        <v>275.37333333333299</v>
      </c>
      <c r="E317" s="99">
        <v>122.382612316991</v>
      </c>
      <c r="F317" s="99">
        <v>0.5</v>
      </c>
      <c r="G317" s="99">
        <v>0.22222222222222199</v>
      </c>
      <c r="H317" s="100">
        <v>4</v>
      </c>
      <c r="I317" s="99">
        <v>34.625</v>
      </c>
      <c r="J317" s="99">
        <v>4.47853677741589</v>
      </c>
    </row>
    <row r="318" spans="1:10">
      <c r="A318" s="98" t="s">
        <v>442</v>
      </c>
      <c r="B318" s="98" t="s">
        <v>94</v>
      </c>
      <c r="C318" s="98">
        <v>10</v>
      </c>
      <c r="D318" s="99">
        <v>232.7775</v>
      </c>
      <c r="E318" s="99">
        <v>61.373586140085102</v>
      </c>
      <c r="F318" s="99">
        <v>2.0833333333333299</v>
      </c>
      <c r="G318" s="99">
        <v>0.48511803323813801</v>
      </c>
      <c r="H318" s="100">
        <v>8</v>
      </c>
      <c r="I318" s="99">
        <v>19.824999999999999</v>
      </c>
      <c r="J318" s="99">
        <v>1.5512379848734601</v>
      </c>
    </row>
    <row r="319" spans="1:10">
      <c r="A319" s="98" t="s">
        <v>442</v>
      </c>
      <c r="B319" s="98" t="s">
        <v>14</v>
      </c>
      <c r="C319" s="98">
        <v>10</v>
      </c>
      <c r="D319" s="99">
        <v>3.4733333333333301</v>
      </c>
      <c r="E319" s="99">
        <v>3.4733333333333301</v>
      </c>
      <c r="F319" s="99">
        <v>8.3333333333333301E-2</v>
      </c>
      <c r="G319" s="99">
        <v>8.3333333333333301E-2</v>
      </c>
      <c r="H319" s="100">
        <v>1</v>
      </c>
      <c r="I319" s="99">
        <v>12</v>
      </c>
      <c r="J319" s="99" t="s">
        <v>450</v>
      </c>
    </row>
    <row r="320" spans="1:10">
      <c r="A320" s="98" t="s">
        <v>442</v>
      </c>
      <c r="B320" s="98" t="s">
        <v>78</v>
      </c>
      <c r="C320" s="98">
        <v>10</v>
      </c>
      <c r="D320" s="99">
        <v>22.04</v>
      </c>
      <c r="E320" s="99">
        <v>15.822823841558399</v>
      </c>
      <c r="F320" s="99">
        <v>0.33333333333333298</v>
      </c>
      <c r="G320" s="99">
        <v>0.22222222222222199</v>
      </c>
      <c r="H320" s="100">
        <v>2</v>
      </c>
      <c r="I320" s="99">
        <v>12.5</v>
      </c>
      <c r="J320" s="99">
        <v>1.5</v>
      </c>
    </row>
    <row r="321" spans="1:10">
      <c r="A321" s="98" t="s">
        <v>442</v>
      </c>
      <c r="B321" s="98" t="s">
        <v>134</v>
      </c>
      <c r="C321" s="98">
        <v>10</v>
      </c>
      <c r="D321" s="99">
        <v>181.738333333333</v>
      </c>
      <c r="E321" s="99">
        <v>181.738333333333</v>
      </c>
      <c r="F321" s="99">
        <v>8.3333333333333301E-2</v>
      </c>
      <c r="G321" s="99">
        <v>8.3333333333333301E-2</v>
      </c>
      <c r="H321" s="100">
        <v>1</v>
      </c>
      <c r="I321" s="99">
        <v>39</v>
      </c>
      <c r="J321" s="99" t="s">
        <v>450</v>
      </c>
    </row>
    <row r="322" spans="1:10">
      <c r="A322" s="98" t="s">
        <v>442</v>
      </c>
      <c r="B322" s="98" t="s">
        <v>181</v>
      </c>
      <c r="C322" s="98">
        <v>10</v>
      </c>
      <c r="D322" s="99">
        <v>14.473333333333301</v>
      </c>
      <c r="E322" s="99">
        <v>14.473333333333301</v>
      </c>
      <c r="F322" s="99">
        <v>8.3333333333333301E-2</v>
      </c>
      <c r="G322" s="99">
        <v>8.3333333333333301E-2</v>
      </c>
      <c r="H322" s="100">
        <v>1</v>
      </c>
      <c r="I322" s="99">
        <v>25</v>
      </c>
      <c r="J322" s="99" t="s">
        <v>450</v>
      </c>
    </row>
    <row r="323" spans="1:10">
      <c r="A323" s="98" t="s">
        <v>442</v>
      </c>
      <c r="B323" s="98" t="s">
        <v>59</v>
      </c>
      <c r="C323" s="98">
        <v>10</v>
      </c>
      <c r="D323" s="99">
        <v>65.460833333333298</v>
      </c>
      <c r="E323" s="99">
        <v>35.223633494553702</v>
      </c>
      <c r="F323" s="99">
        <v>0.25</v>
      </c>
      <c r="G323" s="99">
        <v>0.12729376930432901</v>
      </c>
      <c r="H323" s="100">
        <v>3</v>
      </c>
      <c r="I323" s="99">
        <v>25</v>
      </c>
      <c r="J323" s="99">
        <v>1.7320508075688801</v>
      </c>
    </row>
    <row r="324" spans="1:10">
      <c r="A324" s="98" t="s">
        <v>442</v>
      </c>
      <c r="B324" s="98" t="s">
        <v>173</v>
      </c>
      <c r="C324" s="98">
        <v>10</v>
      </c>
      <c r="D324" s="99">
        <v>93.851666666666702</v>
      </c>
      <c r="E324" s="99">
        <v>73.620212621816606</v>
      </c>
      <c r="F324" s="99">
        <v>1.5833333333333299</v>
      </c>
      <c r="G324" s="99">
        <v>1.19444444444444</v>
      </c>
      <c r="H324" s="100">
        <v>2</v>
      </c>
      <c r="I324" s="99">
        <v>16.6071428571429</v>
      </c>
      <c r="J324" s="99">
        <v>0.60714285714285798</v>
      </c>
    </row>
    <row r="325" spans="1:10">
      <c r="A325" s="98" t="s">
        <v>442</v>
      </c>
      <c r="B325" s="98" t="s">
        <v>83</v>
      </c>
      <c r="C325" s="98">
        <v>10</v>
      </c>
      <c r="D325" s="99">
        <v>23.449166666666699</v>
      </c>
      <c r="E325" s="99">
        <v>20.2547708314655</v>
      </c>
      <c r="F325" s="99">
        <v>0.41666666666666702</v>
      </c>
      <c r="G325" s="99">
        <v>0.33448873829978598</v>
      </c>
      <c r="H325" s="100">
        <v>2</v>
      </c>
      <c r="I325" s="99">
        <v>15.25</v>
      </c>
      <c r="J325" s="99">
        <v>1.25</v>
      </c>
    </row>
    <row r="326" spans="1:10">
      <c r="A326" s="98" t="s">
        <v>442</v>
      </c>
      <c r="B326" s="98" t="s">
        <v>47</v>
      </c>
      <c r="C326" s="98">
        <v>10</v>
      </c>
      <c r="D326" s="99">
        <v>45.043333333333301</v>
      </c>
      <c r="E326" s="99">
        <v>30.0880412033883</v>
      </c>
      <c r="F326" s="99">
        <v>0.16666666666666699</v>
      </c>
      <c r="G326" s="99">
        <v>0.11111111111111099</v>
      </c>
      <c r="H326" s="100">
        <v>2</v>
      </c>
      <c r="I326" s="99">
        <v>26.5</v>
      </c>
      <c r="J326" s="99">
        <v>0.5</v>
      </c>
    </row>
    <row r="327" spans="1:10">
      <c r="A327" s="98" t="s">
        <v>442</v>
      </c>
      <c r="B327" s="98" t="s">
        <v>215</v>
      </c>
      <c r="C327" s="98">
        <v>10</v>
      </c>
      <c r="D327" s="99">
        <v>74.464166666666699</v>
      </c>
      <c r="E327" s="99">
        <v>20.884041401566499</v>
      </c>
      <c r="F327" s="99">
        <v>5.0833333333333304</v>
      </c>
      <c r="G327" s="99">
        <v>1.0861785997787301</v>
      </c>
      <c r="H327" s="100">
        <v>10</v>
      </c>
      <c r="I327" s="99">
        <v>7.0513858363858404</v>
      </c>
      <c r="J327" s="99">
        <v>0.87522592309064595</v>
      </c>
    </row>
    <row r="328" spans="1:10">
      <c r="A328" s="98" t="s">
        <v>442</v>
      </c>
      <c r="B328" s="98" t="s">
        <v>85</v>
      </c>
      <c r="C328" s="98">
        <v>10</v>
      </c>
      <c r="D328" s="99">
        <v>7.4</v>
      </c>
      <c r="E328" s="99">
        <v>7.4</v>
      </c>
      <c r="F328" s="99">
        <v>8.3333333333333301E-2</v>
      </c>
      <c r="G328" s="99">
        <v>8.3333333333333301E-2</v>
      </c>
      <c r="H328" s="100">
        <v>1</v>
      </c>
      <c r="I328" s="99">
        <v>19</v>
      </c>
      <c r="J328" s="99" t="s">
        <v>450</v>
      </c>
    </row>
    <row r="329" spans="1:10">
      <c r="A329" s="98" t="s">
        <v>442</v>
      </c>
      <c r="B329" s="98" t="s">
        <v>140</v>
      </c>
      <c r="C329" s="98">
        <v>10</v>
      </c>
      <c r="D329" s="99">
        <v>137.65916666666701</v>
      </c>
      <c r="E329" s="99">
        <v>92.184482961302095</v>
      </c>
      <c r="F329" s="99">
        <v>0.16666666666666699</v>
      </c>
      <c r="G329" s="99">
        <v>0.11111111111111099</v>
      </c>
      <c r="H329" s="100">
        <v>2</v>
      </c>
      <c r="I329" s="99">
        <v>34</v>
      </c>
      <c r="J329" s="99">
        <v>1</v>
      </c>
    </row>
    <row r="330" spans="1:10">
      <c r="A330" s="98" t="s">
        <v>442</v>
      </c>
      <c r="B330" s="98" t="s">
        <v>152</v>
      </c>
      <c r="C330" s="98">
        <v>10</v>
      </c>
      <c r="D330" s="99">
        <v>104.025833333333</v>
      </c>
      <c r="E330" s="99">
        <v>68.2791402477975</v>
      </c>
      <c r="F330" s="99">
        <v>0.41666666666666702</v>
      </c>
      <c r="G330" s="99">
        <v>0.186338998124982</v>
      </c>
      <c r="H330" s="100">
        <v>4</v>
      </c>
      <c r="I330" s="99">
        <v>18</v>
      </c>
      <c r="J330" s="99">
        <v>4.0207793606049398</v>
      </c>
    </row>
    <row r="331" spans="1:10">
      <c r="A331" s="98" t="s">
        <v>442</v>
      </c>
      <c r="B331" s="98" t="s">
        <v>190</v>
      </c>
      <c r="C331" s="98">
        <v>10</v>
      </c>
      <c r="D331" s="99">
        <v>32.203333333333298</v>
      </c>
      <c r="E331" s="99">
        <v>32.203333333333298</v>
      </c>
      <c r="F331" s="99">
        <v>8.3333333333333301E-2</v>
      </c>
      <c r="G331" s="99">
        <v>8.3333333333333301E-2</v>
      </c>
      <c r="H331" s="100">
        <v>1</v>
      </c>
      <c r="I331" s="99">
        <v>30</v>
      </c>
      <c r="J331" s="99" t="s">
        <v>450</v>
      </c>
    </row>
    <row r="332" spans="1:10">
      <c r="A332" s="98" t="s">
        <v>442</v>
      </c>
      <c r="B332" s="98" t="s">
        <v>118</v>
      </c>
      <c r="C332" s="98">
        <v>10</v>
      </c>
      <c r="D332" s="99">
        <v>10.3983333333333</v>
      </c>
      <c r="E332" s="99">
        <v>10.3983333333333</v>
      </c>
      <c r="F332" s="99">
        <v>0.16666666666666699</v>
      </c>
      <c r="G332" s="99">
        <v>0.16666666666666699</v>
      </c>
      <c r="H332" s="100">
        <v>1</v>
      </c>
      <c r="I332" s="99">
        <v>19.5</v>
      </c>
      <c r="J332" s="99" t="s">
        <v>450</v>
      </c>
    </row>
    <row r="333" spans="1:10">
      <c r="A333" s="98" t="s">
        <v>442</v>
      </c>
      <c r="B333" s="98" t="s">
        <v>23</v>
      </c>
      <c r="C333" s="98">
        <v>10</v>
      </c>
      <c r="D333" s="99">
        <v>8.6191666666666702</v>
      </c>
      <c r="E333" s="99">
        <v>7.03447770771721</v>
      </c>
      <c r="F333" s="99">
        <v>0.25</v>
      </c>
      <c r="G333" s="99">
        <v>0.17786456215091201</v>
      </c>
      <c r="H333" s="100">
        <v>2</v>
      </c>
      <c r="I333" s="99">
        <v>11.5</v>
      </c>
      <c r="J333" s="99">
        <v>1.5</v>
      </c>
    </row>
    <row r="334" spans="1:10">
      <c r="A334" s="98" t="s">
        <v>442</v>
      </c>
      <c r="B334" s="98" t="s">
        <v>28</v>
      </c>
      <c r="C334" s="98">
        <v>10</v>
      </c>
      <c r="D334" s="99">
        <v>19.718333333333302</v>
      </c>
      <c r="E334" s="99">
        <v>19.718333333333302</v>
      </c>
      <c r="F334" s="99">
        <v>0.16666666666666699</v>
      </c>
      <c r="G334" s="99">
        <v>0.16666666666666699</v>
      </c>
      <c r="H334" s="100">
        <v>1</v>
      </c>
      <c r="I334" s="99">
        <v>21</v>
      </c>
      <c r="J334" s="99" t="s">
        <v>450</v>
      </c>
    </row>
    <row r="335" spans="1:10">
      <c r="A335" s="98" t="s">
        <v>442</v>
      </c>
      <c r="B335" s="98" t="s">
        <v>188</v>
      </c>
      <c r="C335" s="98">
        <v>10</v>
      </c>
      <c r="D335" s="99">
        <v>27.44</v>
      </c>
      <c r="E335" s="99">
        <v>19.552951247040301</v>
      </c>
      <c r="F335" s="99">
        <v>0.25</v>
      </c>
      <c r="G335" s="99">
        <v>0.17786456215091201</v>
      </c>
      <c r="H335" s="100">
        <v>2</v>
      </c>
      <c r="I335" s="99">
        <v>16</v>
      </c>
      <c r="J335" s="99">
        <v>0</v>
      </c>
    </row>
    <row r="336" spans="1:10">
      <c r="A336" s="98" t="s">
        <v>442</v>
      </c>
      <c r="B336" s="98" t="s">
        <v>175</v>
      </c>
      <c r="C336" s="98">
        <v>10</v>
      </c>
      <c r="D336" s="99">
        <v>17.366666666666699</v>
      </c>
      <c r="E336" s="99">
        <v>8.9533596011859196</v>
      </c>
      <c r="F336" s="99">
        <v>0.41666666666666702</v>
      </c>
      <c r="G336" s="99">
        <v>0.22395160411940401</v>
      </c>
      <c r="H336" s="100">
        <v>3</v>
      </c>
      <c r="I336" s="99">
        <v>11</v>
      </c>
      <c r="J336" s="99">
        <v>1</v>
      </c>
    </row>
    <row r="337" spans="1:10">
      <c r="A337" s="98" t="s">
        <v>442</v>
      </c>
      <c r="B337" s="98" t="s">
        <v>159</v>
      </c>
      <c r="C337" s="98">
        <v>10</v>
      </c>
      <c r="D337" s="99">
        <v>436.56</v>
      </c>
      <c r="E337" s="99">
        <v>276.47652698737397</v>
      </c>
      <c r="F337" s="99">
        <v>1.0833333333333299</v>
      </c>
      <c r="G337" s="99">
        <v>0.724888241705549</v>
      </c>
      <c r="H337" s="100">
        <v>5</v>
      </c>
      <c r="I337" s="99">
        <v>31.3333333333333</v>
      </c>
      <c r="J337" s="99">
        <v>2.0110804171997798</v>
      </c>
    </row>
    <row r="338" spans="1:10">
      <c r="A338" s="98" t="s">
        <v>442</v>
      </c>
      <c r="B338" s="98" t="s">
        <v>120</v>
      </c>
      <c r="C338" s="98">
        <v>10</v>
      </c>
      <c r="D338" s="99">
        <v>33.039166666666702</v>
      </c>
      <c r="E338" s="99">
        <v>24.971196124327498</v>
      </c>
      <c r="F338" s="99">
        <v>0.16666666666666699</v>
      </c>
      <c r="G338" s="99">
        <v>0.11111111111111099</v>
      </c>
      <c r="H338" s="100">
        <v>2</v>
      </c>
      <c r="I338" s="99">
        <v>23</v>
      </c>
      <c r="J338" s="99">
        <v>4</v>
      </c>
    </row>
    <row r="339" spans="1:10">
      <c r="A339" s="98" t="s">
        <v>442</v>
      </c>
      <c r="B339" s="98" t="s">
        <v>33</v>
      </c>
      <c r="C339" s="98">
        <v>10</v>
      </c>
      <c r="D339" s="99">
        <v>1270.25833333333</v>
      </c>
      <c r="E339" s="99">
        <v>511.71502399218298</v>
      </c>
      <c r="F339" s="99">
        <v>5.6666666666666696</v>
      </c>
      <c r="G339" s="99">
        <v>2.2899404272805501</v>
      </c>
      <c r="H339" s="100">
        <v>8</v>
      </c>
      <c r="I339" s="99">
        <v>22.431249999999999</v>
      </c>
      <c r="J339" s="99">
        <v>1.3128124628064699</v>
      </c>
    </row>
    <row r="340" spans="1:10">
      <c r="A340" s="98" t="s">
        <v>442</v>
      </c>
      <c r="B340" s="98" t="s">
        <v>88</v>
      </c>
      <c r="C340" s="98">
        <v>10</v>
      </c>
      <c r="D340" s="99">
        <v>417.2525</v>
      </c>
      <c r="E340" s="99">
        <v>234.297473696651</v>
      </c>
      <c r="F340" s="99">
        <v>4.0833333333333304</v>
      </c>
      <c r="G340" s="99">
        <v>1.6871427376733601</v>
      </c>
      <c r="H340" s="100">
        <v>7</v>
      </c>
      <c r="I340" s="99">
        <v>18.065058479532201</v>
      </c>
      <c r="J340" s="99">
        <v>0.82336549598795306</v>
      </c>
    </row>
    <row r="341" spans="1:10">
      <c r="A341" s="98" t="s">
        <v>442</v>
      </c>
      <c r="B341" s="98" t="s">
        <v>39</v>
      </c>
      <c r="C341" s="98">
        <v>10</v>
      </c>
      <c r="D341" s="99">
        <v>147.89083333333301</v>
      </c>
      <c r="E341" s="99">
        <v>66.071799031338998</v>
      </c>
      <c r="F341" s="99">
        <v>1.8333333333333299</v>
      </c>
      <c r="G341" s="99">
        <v>0.59317101400173999</v>
      </c>
      <c r="H341" s="100">
        <v>8</v>
      </c>
      <c r="I341" s="99">
        <v>16.576190476190501</v>
      </c>
      <c r="J341" s="99">
        <v>0.60883983201091896</v>
      </c>
    </row>
    <row r="342" spans="1:10">
      <c r="A342" s="98" t="s">
        <v>442</v>
      </c>
      <c r="B342" s="98" t="s">
        <v>383</v>
      </c>
      <c r="C342" s="98">
        <v>10</v>
      </c>
      <c r="D342" s="99">
        <v>19.695833333333301</v>
      </c>
      <c r="E342" s="99">
        <v>7.4957193802714999</v>
      </c>
      <c r="F342" s="99">
        <v>0.5</v>
      </c>
      <c r="G342" s="99">
        <v>0.18425693279752201</v>
      </c>
      <c r="H342" s="100">
        <v>5</v>
      </c>
      <c r="I342" s="99">
        <v>13.8</v>
      </c>
      <c r="J342" s="99">
        <v>0.374165738677394</v>
      </c>
    </row>
    <row r="343" spans="1:10">
      <c r="A343" s="98" t="s">
        <v>442</v>
      </c>
      <c r="B343" s="98" t="s">
        <v>221</v>
      </c>
      <c r="C343" s="98">
        <v>10</v>
      </c>
      <c r="D343" s="99">
        <v>50.005000000000003</v>
      </c>
      <c r="E343" s="99">
        <v>33.479720603175103</v>
      </c>
      <c r="F343" s="99">
        <v>0.33333333333333298</v>
      </c>
      <c r="G343" s="99">
        <v>0.18425693279752201</v>
      </c>
      <c r="H343" s="100">
        <v>3</v>
      </c>
      <c r="I343" s="99">
        <v>21.3333333333333</v>
      </c>
      <c r="J343" s="99">
        <v>2.7284509239574799</v>
      </c>
    </row>
    <row r="344" spans="1:10">
      <c r="A344" s="98" t="s">
        <v>442</v>
      </c>
      <c r="B344" s="98" t="s">
        <v>80</v>
      </c>
      <c r="C344" s="98">
        <v>10</v>
      </c>
      <c r="D344" s="99">
        <v>34.253333333333302</v>
      </c>
      <c r="E344" s="99">
        <v>34.253333333333302</v>
      </c>
      <c r="F344" s="99">
        <v>8.3333333333333301E-2</v>
      </c>
      <c r="G344" s="99">
        <v>8.3333333333333301E-2</v>
      </c>
      <c r="H344" s="100">
        <v>1</v>
      </c>
      <c r="I344" s="99">
        <v>25</v>
      </c>
      <c r="J344" s="99" t="s">
        <v>450</v>
      </c>
    </row>
    <row r="345" spans="1:10">
      <c r="A345" s="98" t="s">
        <v>442</v>
      </c>
      <c r="B345" s="98" t="s">
        <v>111</v>
      </c>
      <c r="C345" s="98">
        <v>10</v>
      </c>
      <c r="D345" s="99">
        <v>57.115833333333299</v>
      </c>
      <c r="E345" s="99">
        <v>47.0469327736729</v>
      </c>
      <c r="F345" s="99">
        <v>0.16666666666666699</v>
      </c>
      <c r="G345" s="99">
        <v>0.11111111111111099</v>
      </c>
      <c r="H345" s="100">
        <v>2</v>
      </c>
      <c r="I345" s="99">
        <v>26.5</v>
      </c>
      <c r="J345" s="99">
        <v>6.5</v>
      </c>
    </row>
    <row r="346" spans="1:10">
      <c r="A346" s="98" t="s">
        <v>442</v>
      </c>
      <c r="B346" s="98" t="s">
        <v>52</v>
      </c>
      <c r="C346" s="98">
        <v>10</v>
      </c>
      <c r="D346" s="99">
        <v>15.6366666666667</v>
      </c>
      <c r="E346" s="99">
        <v>3.9260555708852398</v>
      </c>
      <c r="F346" s="99">
        <v>4.1666666666666696</v>
      </c>
      <c r="G346" s="99">
        <v>1.0015420209622199</v>
      </c>
      <c r="H346" s="100">
        <v>9</v>
      </c>
      <c r="I346" s="99">
        <v>7.0848003848003804</v>
      </c>
      <c r="J346" s="99">
        <v>1.22879672741194</v>
      </c>
    </row>
  </sheetData>
  <pageMargins left="0.75" right="0.75" top="1" bottom="1" header="0.5" footer="0.5"/>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4041E-B7ED-9E42-92B2-228CF11BF4C1}">
  <dimension ref="A1:AA207"/>
  <sheetViews>
    <sheetView tabSelected="1" zoomScaleNormal="100" workbookViewId="0">
      <selection activeCell="B33" sqref="B33"/>
    </sheetView>
  </sheetViews>
  <sheetFormatPr baseColWidth="10" defaultColWidth="8.83203125" defaultRowHeight="15"/>
  <cols>
    <col min="1" max="1" width="21.5" customWidth="1"/>
    <col min="2" max="2" width="13.33203125" customWidth="1"/>
    <col min="3" max="12" width="12.1640625" bestFit="1" customWidth="1"/>
    <col min="13" max="13" width="11.1640625" bestFit="1" customWidth="1"/>
    <col min="14" max="14" width="22.1640625" bestFit="1" customWidth="1"/>
    <col min="15" max="25" width="12.1640625" bestFit="1" customWidth="1"/>
    <col min="26" max="26" width="23.6640625" bestFit="1" customWidth="1"/>
    <col min="27" max="27" width="26.33203125" bestFit="1" customWidth="1"/>
    <col min="28" max="28" width="23.6640625" bestFit="1" customWidth="1"/>
    <col min="29" max="29" width="26.33203125" bestFit="1" customWidth="1"/>
    <col min="30" max="37" width="4.1640625" bestFit="1" customWidth="1"/>
    <col min="38" max="39" width="3.1640625" bestFit="1" customWidth="1"/>
    <col min="40" max="40" width="6.33203125" bestFit="1" customWidth="1"/>
    <col min="41" max="41" width="23.6640625" bestFit="1" customWidth="1"/>
    <col min="42" max="42" width="26.33203125" bestFit="1" customWidth="1"/>
    <col min="43" max="43" width="25.83203125" bestFit="1" customWidth="1"/>
    <col min="44" max="51" width="12.1640625" bestFit="1" customWidth="1"/>
    <col min="52" max="52" width="3.1640625" bestFit="1" customWidth="1"/>
    <col min="53" max="53" width="6.33203125" bestFit="1" customWidth="1"/>
    <col min="54" max="54" width="21.5" bestFit="1" customWidth="1"/>
    <col min="55" max="55" width="25.83203125" bestFit="1" customWidth="1"/>
    <col min="56" max="56" width="23.6640625" bestFit="1" customWidth="1"/>
    <col min="57" max="57" width="26.33203125" bestFit="1" customWidth="1"/>
  </cols>
  <sheetData>
    <row r="1" spans="1:27">
      <c r="C1" s="106"/>
      <c r="D1" s="101" t="s">
        <v>469</v>
      </c>
      <c r="E1" s="101"/>
      <c r="F1" s="101"/>
      <c r="G1" s="101"/>
      <c r="H1" s="101"/>
      <c r="I1" s="101"/>
    </row>
    <row r="3" spans="1:27">
      <c r="B3" t="s">
        <v>448</v>
      </c>
    </row>
    <row r="4" spans="1:27">
      <c r="B4" t="s">
        <v>470</v>
      </c>
      <c r="N4" t="s">
        <v>471</v>
      </c>
      <c r="Z4" t="s">
        <v>472</v>
      </c>
      <c r="AA4" t="s">
        <v>473</v>
      </c>
    </row>
    <row r="5" spans="1:27">
      <c r="A5" t="s">
        <v>446</v>
      </c>
      <c r="B5">
        <v>1</v>
      </c>
      <c r="C5">
        <v>2</v>
      </c>
      <c r="D5">
        <v>3</v>
      </c>
      <c r="E5">
        <v>4</v>
      </c>
      <c r="F5">
        <v>5</v>
      </c>
      <c r="G5">
        <v>6</v>
      </c>
      <c r="H5">
        <v>7</v>
      </c>
      <c r="I5">
        <v>8</v>
      </c>
      <c r="J5">
        <v>9</v>
      </c>
      <c r="K5">
        <v>10</v>
      </c>
      <c r="L5">
        <v>11</v>
      </c>
      <c r="M5">
        <v>12</v>
      </c>
      <c r="N5">
        <v>1</v>
      </c>
      <c r="O5">
        <v>2</v>
      </c>
      <c r="P5">
        <v>3</v>
      </c>
      <c r="Q5">
        <v>4</v>
      </c>
      <c r="R5">
        <v>5</v>
      </c>
      <c r="S5">
        <v>6</v>
      </c>
      <c r="T5">
        <v>7</v>
      </c>
      <c r="U5">
        <v>8</v>
      </c>
      <c r="V5">
        <v>9</v>
      </c>
      <c r="W5">
        <v>10</v>
      </c>
      <c r="X5">
        <v>11</v>
      </c>
      <c r="Y5">
        <v>12</v>
      </c>
    </row>
    <row r="6" spans="1:27">
      <c r="A6" s="65" t="s">
        <v>444</v>
      </c>
      <c r="B6" s="107">
        <v>2395.4845373017151</v>
      </c>
      <c r="C6" s="107">
        <v>1801.8510527440808</v>
      </c>
      <c r="D6" s="107">
        <v>4256.1300587709766</v>
      </c>
      <c r="E6" s="107">
        <v>5798.2824756279551</v>
      </c>
      <c r="F6" s="107">
        <v>644.5561613886922</v>
      </c>
      <c r="G6" s="107">
        <v>406.15546913093704</v>
      </c>
      <c r="H6" s="107">
        <v>1981.7982499642992</v>
      </c>
      <c r="I6" s="107">
        <v>2088.4168645758905</v>
      </c>
      <c r="J6" s="107">
        <v>1748.5090227216517</v>
      </c>
      <c r="K6" s="107">
        <v>0</v>
      </c>
      <c r="L6" s="107">
        <v>0</v>
      </c>
      <c r="M6" s="107">
        <v>0</v>
      </c>
      <c r="N6" s="107">
        <v>29.166666666666668</v>
      </c>
      <c r="O6" s="107">
        <v>16.666666666666668</v>
      </c>
      <c r="P6" s="107">
        <v>15</v>
      </c>
      <c r="Q6" s="107">
        <v>55</v>
      </c>
      <c r="R6" s="107">
        <v>24.166666666666668</v>
      </c>
      <c r="S6" s="107">
        <v>29.166666666666668</v>
      </c>
      <c r="T6" s="107">
        <v>38.333333333333336</v>
      </c>
      <c r="U6" s="107">
        <v>25.833333333333336</v>
      </c>
      <c r="V6" s="107">
        <v>33.333333333333336</v>
      </c>
      <c r="W6" s="107">
        <v>0</v>
      </c>
      <c r="X6" s="107">
        <v>0</v>
      </c>
      <c r="Y6" s="107">
        <v>0</v>
      </c>
      <c r="Z6" s="107">
        <v>21121.183892226203</v>
      </c>
      <c r="AA6" s="107">
        <v>266.66666666666669</v>
      </c>
    </row>
    <row r="7" spans="1:27">
      <c r="A7" s="65" t="s">
        <v>388</v>
      </c>
      <c r="B7" s="107">
        <v>1223.4729689229548</v>
      </c>
      <c r="C7" s="107">
        <v>1765.0458798511645</v>
      </c>
      <c r="D7" s="107">
        <v>2054.3285646606009</v>
      </c>
      <c r="E7" s="107">
        <v>1498.1419964690122</v>
      </c>
      <c r="F7" s="107">
        <v>642.60387161611516</v>
      </c>
      <c r="G7" s="107">
        <v>850.31070231857359</v>
      </c>
      <c r="H7" s="107">
        <v>1827.3993038347269</v>
      </c>
      <c r="I7" s="107">
        <v>780.41420378678856</v>
      </c>
      <c r="J7" s="107">
        <v>2720.2872032097857</v>
      </c>
      <c r="K7" s="107">
        <v>1562.0065380070471</v>
      </c>
      <c r="L7" s="107">
        <v>0</v>
      </c>
      <c r="M7" s="107">
        <v>0</v>
      </c>
      <c r="N7" s="107">
        <v>14.166666666666668</v>
      </c>
      <c r="O7" s="107">
        <v>18.333333333333336</v>
      </c>
      <c r="P7" s="107">
        <v>35</v>
      </c>
      <c r="Q7" s="107">
        <v>10</v>
      </c>
      <c r="R7" s="107">
        <v>13.333333333333334</v>
      </c>
      <c r="S7" s="107">
        <v>35</v>
      </c>
      <c r="T7" s="107">
        <v>21.666666666666668</v>
      </c>
      <c r="U7" s="107">
        <v>17.5</v>
      </c>
      <c r="V7" s="107">
        <v>50.833333333333336</v>
      </c>
      <c r="W7" s="107">
        <v>30</v>
      </c>
      <c r="X7" s="107">
        <v>0</v>
      </c>
      <c r="Y7" s="107">
        <v>0</v>
      </c>
      <c r="Z7" s="107">
        <v>14924.011232676765</v>
      </c>
      <c r="AA7" s="107">
        <v>245.83333333333334</v>
      </c>
    </row>
    <row r="8" spans="1:27">
      <c r="A8" s="65" t="s">
        <v>426</v>
      </c>
      <c r="B8" s="107">
        <v>4174.9630209029192</v>
      </c>
      <c r="C8" s="107">
        <v>1231.2350185641724</v>
      </c>
      <c r="D8" s="107">
        <v>1442.5966021082613</v>
      </c>
      <c r="E8" s="107">
        <v>2568.684713879496</v>
      </c>
      <c r="F8" s="107">
        <v>0</v>
      </c>
      <c r="G8" s="107">
        <v>0</v>
      </c>
      <c r="H8" s="107">
        <v>0</v>
      </c>
      <c r="I8" s="107">
        <v>0</v>
      </c>
      <c r="J8" s="107">
        <v>0</v>
      </c>
      <c r="K8" s="107">
        <v>0</v>
      </c>
      <c r="L8" s="107">
        <v>0</v>
      </c>
      <c r="M8" s="107">
        <v>0</v>
      </c>
      <c r="N8" s="107">
        <v>50.833333333333336</v>
      </c>
      <c r="O8" s="107">
        <v>34.166666666666671</v>
      </c>
      <c r="P8" s="107">
        <v>27.5</v>
      </c>
      <c r="Q8" s="107">
        <v>37.5</v>
      </c>
      <c r="R8" s="107">
        <v>0</v>
      </c>
      <c r="S8" s="107">
        <v>0</v>
      </c>
      <c r="T8" s="107">
        <v>0</v>
      </c>
      <c r="U8" s="107">
        <v>0</v>
      </c>
      <c r="V8" s="107">
        <v>0</v>
      </c>
      <c r="W8" s="107">
        <v>0</v>
      </c>
      <c r="X8" s="107">
        <v>0</v>
      </c>
      <c r="Y8" s="107">
        <v>0</v>
      </c>
      <c r="Z8" s="107">
        <v>9417.4793554548505</v>
      </c>
      <c r="AA8" s="107">
        <v>150</v>
      </c>
    </row>
    <row r="9" spans="1:27">
      <c r="A9" s="65" t="s">
        <v>394</v>
      </c>
      <c r="B9" s="107">
        <v>6921.2988890148972</v>
      </c>
      <c r="C9" s="107">
        <v>2322.1656021993904</v>
      </c>
      <c r="D9" s="107">
        <v>4018.1201058513989</v>
      </c>
      <c r="E9" s="107">
        <v>4141.4886513396714</v>
      </c>
      <c r="F9" s="107">
        <v>2238.6643156983992</v>
      </c>
      <c r="G9" s="107">
        <v>539.69963396801995</v>
      </c>
      <c r="H9" s="107">
        <v>0</v>
      </c>
      <c r="I9" s="107">
        <v>0</v>
      </c>
      <c r="J9" s="107">
        <v>0</v>
      </c>
      <c r="K9" s="107">
        <v>0</v>
      </c>
      <c r="L9" s="107">
        <v>0</v>
      </c>
      <c r="M9" s="107">
        <v>0</v>
      </c>
      <c r="N9" s="107">
        <v>38.333333333333336</v>
      </c>
      <c r="O9" s="107">
        <v>20</v>
      </c>
      <c r="P9" s="107">
        <v>35</v>
      </c>
      <c r="Q9" s="107">
        <v>32.5</v>
      </c>
      <c r="R9" s="107">
        <v>31.666666666666668</v>
      </c>
      <c r="S9" s="107">
        <v>14.166666666666668</v>
      </c>
      <c r="T9" s="107">
        <v>0</v>
      </c>
      <c r="U9" s="107">
        <v>0</v>
      </c>
      <c r="V9" s="107">
        <v>0</v>
      </c>
      <c r="W9" s="107">
        <v>0</v>
      </c>
      <c r="X9" s="107">
        <v>0</v>
      </c>
      <c r="Y9" s="107">
        <v>0</v>
      </c>
      <c r="Z9" s="107">
        <v>20181.437198071777</v>
      </c>
      <c r="AA9" s="107">
        <v>171.66666666666669</v>
      </c>
    </row>
    <row r="10" spans="1:27">
      <c r="A10" s="65" t="s">
        <v>425</v>
      </c>
      <c r="B10" s="107">
        <v>4167.1087074475727</v>
      </c>
      <c r="C10" s="107">
        <v>1198.6539114133391</v>
      </c>
      <c r="D10" s="107">
        <v>1133.7385700334526</v>
      </c>
      <c r="E10" s="107">
        <v>846.63678155186017</v>
      </c>
      <c r="F10" s="107">
        <v>0</v>
      </c>
      <c r="G10" s="107">
        <v>0</v>
      </c>
      <c r="H10" s="107">
        <v>0</v>
      </c>
      <c r="I10" s="107">
        <v>0</v>
      </c>
      <c r="J10" s="107">
        <v>0</v>
      </c>
      <c r="K10" s="107">
        <v>0</v>
      </c>
      <c r="L10" s="107">
        <v>0</v>
      </c>
      <c r="M10" s="107">
        <v>0</v>
      </c>
      <c r="N10" s="107">
        <v>25</v>
      </c>
      <c r="O10" s="107">
        <v>30.833333333333336</v>
      </c>
      <c r="P10" s="107">
        <v>25</v>
      </c>
      <c r="Q10" s="107">
        <v>40</v>
      </c>
      <c r="R10" s="107">
        <v>0</v>
      </c>
      <c r="S10" s="107">
        <v>0</v>
      </c>
      <c r="T10" s="107">
        <v>0</v>
      </c>
      <c r="U10" s="107">
        <v>0</v>
      </c>
      <c r="V10" s="107">
        <v>0</v>
      </c>
      <c r="W10" s="107">
        <v>0</v>
      </c>
      <c r="X10" s="107">
        <v>0</v>
      </c>
      <c r="Y10" s="107">
        <v>0</v>
      </c>
      <c r="Z10" s="107">
        <v>7346.1379704462242</v>
      </c>
      <c r="AA10" s="107">
        <v>120.83333333333334</v>
      </c>
    </row>
    <row r="11" spans="1:27">
      <c r="A11" s="65" t="s">
        <v>397</v>
      </c>
      <c r="B11" s="107">
        <v>4699.7618446780334</v>
      </c>
      <c r="C11" s="107">
        <v>7449.0585633376249</v>
      </c>
      <c r="D11" s="107">
        <v>3038.9030808304797</v>
      </c>
      <c r="E11" s="107">
        <v>3306.6586821367423</v>
      </c>
      <c r="F11" s="107">
        <v>1309.3318148940466</v>
      </c>
      <c r="G11" s="107">
        <v>2394.3814659849418</v>
      </c>
      <c r="H11" s="107">
        <v>2644.0144275485541</v>
      </c>
      <c r="I11" s="107">
        <v>4544.3366165060979</v>
      </c>
      <c r="J11" s="107">
        <v>2059.1193649759989</v>
      </c>
      <c r="K11" s="107">
        <v>4262.2646115911757</v>
      </c>
      <c r="L11" s="107">
        <v>0</v>
      </c>
      <c r="M11" s="107">
        <v>0</v>
      </c>
      <c r="N11" s="107">
        <v>46.666666666666671</v>
      </c>
      <c r="O11" s="107">
        <v>112.5</v>
      </c>
      <c r="P11" s="107">
        <v>35.833333333333336</v>
      </c>
      <c r="Q11" s="107">
        <v>31.666666666666668</v>
      </c>
      <c r="R11" s="107">
        <v>42.5</v>
      </c>
      <c r="S11" s="107">
        <v>38.333333333333336</v>
      </c>
      <c r="T11" s="107">
        <v>20</v>
      </c>
      <c r="U11" s="107">
        <v>19.166666666666668</v>
      </c>
      <c r="V11" s="107">
        <v>29.166666666666668</v>
      </c>
      <c r="W11" s="107">
        <v>31.666666666666668</v>
      </c>
      <c r="X11" s="107">
        <v>0</v>
      </c>
      <c r="Y11" s="107">
        <v>0</v>
      </c>
      <c r="Z11" s="107">
        <v>35707.830472483707</v>
      </c>
      <c r="AA11" s="107">
        <v>407.5</v>
      </c>
    </row>
    <row r="12" spans="1:27">
      <c r="A12" s="65" t="s">
        <v>380</v>
      </c>
      <c r="B12" s="107">
        <v>1206.7729094997144</v>
      </c>
      <c r="C12" s="107">
        <v>2079.8875933226618</v>
      </c>
      <c r="D12" s="107">
        <v>2699.1927206339474</v>
      </c>
      <c r="E12" s="107">
        <v>914.66300385649276</v>
      </c>
      <c r="F12" s="107">
        <v>878.74720335850145</v>
      </c>
      <c r="G12" s="107">
        <v>603.45599186497236</v>
      </c>
      <c r="H12" s="107">
        <v>910.44512061642081</v>
      </c>
      <c r="I12" s="107">
        <v>1272.5073564780528</v>
      </c>
      <c r="J12" s="107">
        <v>2246.5171783169299</v>
      </c>
      <c r="K12" s="107">
        <v>360.25960583975171</v>
      </c>
      <c r="L12" s="107">
        <v>2161.3781584381809</v>
      </c>
      <c r="M12" s="107">
        <v>4384.5215797352366</v>
      </c>
      <c r="N12" s="107">
        <v>37.5</v>
      </c>
      <c r="O12" s="107">
        <v>20.833333333333336</v>
      </c>
      <c r="P12" s="107">
        <v>31.666666666666668</v>
      </c>
      <c r="Q12" s="107">
        <v>39.166666666666671</v>
      </c>
      <c r="R12" s="107">
        <v>5.8333333333333339</v>
      </c>
      <c r="S12" s="107">
        <v>15</v>
      </c>
      <c r="T12" s="107">
        <v>20.833333333333336</v>
      </c>
      <c r="U12" s="107">
        <v>7.5</v>
      </c>
      <c r="V12" s="107">
        <v>49.166666666666671</v>
      </c>
      <c r="W12" s="107">
        <v>25.833333333333336</v>
      </c>
      <c r="X12" s="107">
        <v>40.833333333333336</v>
      </c>
      <c r="Y12" s="107">
        <v>16.666666666666668</v>
      </c>
      <c r="Z12" s="107">
        <v>19718.348421960869</v>
      </c>
      <c r="AA12" s="107">
        <v>310.83333333333337</v>
      </c>
    </row>
    <row r="13" spans="1:27">
      <c r="A13" s="65" t="s">
        <v>442</v>
      </c>
      <c r="B13" s="107">
        <v>748.25266257651265</v>
      </c>
      <c r="C13" s="107">
        <v>1919.5834956830884</v>
      </c>
      <c r="D13" s="107">
        <v>3246.7585513682161</v>
      </c>
      <c r="E13" s="107">
        <v>2183.310091449096</v>
      </c>
      <c r="F13" s="107">
        <v>5124.3053080595137</v>
      </c>
      <c r="G13" s="107">
        <v>8473.7579077519731</v>
      </c>
      <c r="H13" s="107">
        <v>7633.0019827849555</v>
      </c>
      <c r="I13" s="107">
        <v>7346.4347761780118</v>
      </c>
      <c r="J13" s="107">
        <v>3905.3870651597158</v>
      </c>
      <c r="K13" s="107">
        <v>3583.0345443823135</v>
      </c>
      <c r="L13" s="107">
        <v>0</v>
      </c>
      <c r="M13" s="107">
        <v>0</v>
      </c>
      <c r="N13" s="107">
        <v>17.5</v>
      </c>
      <c r="O13" s="107">
        <v>39.166666666666671</v>
      </c>
      <c r="P13" s="107">
        <v>30</v>
      </c>
      <c r="Q13" s="107">
        <v>36.666666666666671</v>
      </c>
      <c r="R13" s="107">
        <v>43.333333333333336</v>
      </c>
      <c r="S13" s="107">
        <v>45.833333333333336</v>
      </c>
      <c r="T13" s="107">
        <v>33.333333333333336</v>
      </c>
      <c r="U13" s="107">
        <v>38.333333333333336</v>
      </c>
      <c r="V13" s="107">
        <v>30.833333333333336</v>
      </c>
      <c r="W13" s="107">
        <v>27.5</v>
      </c>
      <c r="X13" s="107">
        <v>0</v>
      </c>
      <c r="Y13" s="107">
        <v>0</v>
      </c>
      <c r="Z13" s="107">
        <v>44163.826385393419</v>
      </c>
      <c r="AA13" s="107">
        <v>342.5</v>
      </c>
    </row>
    <row r="14" spans="1:27">
      <c r="A14" s="65" t="s">
        <v>443</v>
      </c>
      <c r="B14" s="107">
        <v>2908.4101409235723</v>
      </c>
      <c r="C14" s="107">
        <v>1169.9965004103203</v>
      </c>
      <c r="D14" s="107">
        <v>1304.8130048596527</v>
      </c>
      <c r="E14" s="107">
        <v>239.74779658809231</v>
      </c>
      <c r="F14" s="107">
        <v>653.86845096756554</v>
      </c>
      <c r="G14" s="107">
        <v>639.6727007069702</v>
      </c>
      <c r="H14" s="107">
        <v>1556.7879305569436</v>
      </c>
      <c r="I14" s="107">
        <v>549.42512046700358</v>
      </c>
      <c r="J14" s="107">
        <v>597.45740017608625</v>
      </c>
      <c r="K14" s="107">
        <v>1517.1945527346577</v>
      </c>
      <c r="L14" s="107">
        <v>718.92574315145021</v>
      </c>
      <c r="M14" s="107">
        <v>0</v>
      </c>
      <c r="N14" s="107">
        <v>19.166666666666668</v>
      </c>
      <c r="O14" s="107">
        <v>22.5</v>
      </c>
      <c r="P14" s="107">
        <v>16.666666666666668</v>
      </c>
      <c r="Q14" s="107">
        <v>8.3333333333333339</v>
      </c>
      <c r="R14" s="107">
        <v>19.166666666666668</v>
      </c>
      <c r="S14" s="107">
        <v>15</v>
      </c>
      <c r="T14" s="107">
        <v>31.666666666666668</v>
      </c>
      <c r="U14" s="107">
        <v>20.833333333333336</v>
      </c>
      <c r="V14" s="107">
        <v>15.833333333333334</v>
      </c>
      <c r="W14" s="107">
        <v>26.666666666666668</v>
      </c>
      <c r="X14" s="107">
        <v>5</v>
      </c>
      <c r="Y14" s="107">
        <v>0</v>
      </c>
      <c r="Z14" s="107">
        <v>11856.299341542315</v>
      </c>
      <c r="AA14" s="107">
        <v>200.83333333333334</v>
      </c>
    </row>
    <row r="15" spans="1:27">
      <c r="A15" s="65" t="s">
        <v>393</v>
      </c>
      <c r="B15" s="107">
        <v>5903.7775001948685</v>
      </c>
      <c r="C15" s="107">
        <v>6237.2517722652747</v>
      </c>
      <c r="D15" s="107">
        <v>1443.6447720086687</v>
      </c>
      <c r="E15" s="107">
        <v>2639.2910838901107</v>
      </c>
      <c r="F15" s="107">
        <v>1892.9943115611468</v>
      </c>
      <c r="G15" s="107">
        <v>3344.6969229826268</v>
      </c>
      <c r="H15" s="107">
        <v>6055.4174981495225</v>
      </c>
      <c r="I15" s="107">
        <v>2465.4875239365952</v>
      </c>
      <c r="J15" s="107">
        <v>0</v>
      </c>
      <c r="K15" s="107">
        <v>0</v>
      </c>
      <c r="L15" s="107">
        <v>0</v>
      </c>
      <c r="M15" s="107">
        <v>0</v>
      </c>
      <c r="N15" s="107">
        <v>76.666666666666671</v>
      </c>
      <c r="O15" s="107">
        <v>65</v>
      </c>
      <c r="P15" s="107">
        <v>35.833333333333336</v>
      </c>
      <c r="Q15" s="107">
        <v>13.333333333333334</v>
      </c>
      <c r="R15" s="107">
        <v>24.166666666666668</v>
      </c>
      <c r="S15" s="107">
        <v>50</v>
      </c>
      <c r="T15" s="107">
        <v>73.333333333333343</v>
      </c>
      <c r="U15" s="107">
        <v>39.166666666666671</v>
      </c>
      <c r="V15" s="107">
        <v>0</v>
      </c>
      <c r="W15" s="107">
        <v>0</v>
      </c>
      <c r="X15" s="107">
        <v>0</v>
      </c>
      <c r="Y15" s="107">
        <v>0</v>
      </c>
      <c r="Z15" s="107">
        <v>29982.561384988803</v>
      </c>
      <c r="AA15" s="107">
        <v>377.5</v>
      </c>
    </row>
    <row r="16" spans="1:27">
      <c r="A16" s="65" t="s">
        <v>372</v>
      </c>
      <c r="B16" s="107">
        <v>1924.6723240111082</v>
      </c>
      <c r="C16" s="107">
        <v>4490.3047617260736</v>
      </c>
      <c r="D16" s="107">
        <v>3300.4308513333531</v>
      </c>
      <c r="E16" s="107">
        <v>794.05518696865772</v>
      </c>
      <c r="F16" s="107">
        <v>2546.7080590487963</v>
      </c>
      <c r="G16" s="107">
        <v>3796.2650022692287</v>
      </c>
      <c r="H16" s="107">
        <v>2057.4911148261472</v>
      </c>
      <c r="I16" s="107">
        <v>2617.5576533563785</v>
      </c>
      <c r="J16" s="107">
        <v>3075.4578960220983</v>
      </c>
      <c r="K16" s="107">
        <v>0</v>
      </c>
      <c r="L16" s="107">
        <v>0</v>
      </c>
      <c r="M16" s="107">
        <v>0</v>
      </c>
      <c r="N16" s="107">
        <v>16.666666666666668</v>
      </c>
      <c r="O16" s="107">
        <v>66.666666666666671</v>
      </c>
      <c r="P16" s="107">
        <v>40.833333333333336</v>
      </c>
      <c r="Q16" s="107">
        <v>20</v>
      </c>
      <c r="R16" s="107">
        <v>51.666666666666671</v>
      </c>
      <c r="S16" s="107">
        <v>53.333333333333336</v>
      </c>
      <c r="T16" s="107">
        <v>35.833333333333336</v>
      </c>
      <c r="U16" s="107">
        <v>27.5</v>
      </c>
      <c r="V16" s="107">
        <v>37.5</v>
      </c>
      <c r="W16" s="107">
        <v>0</v>
      </c>
      <c r="X16" s="107">
        <v>0</v>
      </c>
      <c r="Y16" s="107">
        <v>0</v>
      </c>
      <c r="Z16" s="107">
        <v>24602.942849561838</v>
      </c>
      <c r="AA16" s="107">
        <v>350</v>
      </c>
    </row>
    <row r="17" spans="1:27">
      <c r="A17" s="65" t="s">
        <v>447</v>
      </c>
      <c r="B17" s="107">
        <v>36273.975505473863</v>
      </c>
      <c r="C17" s="107">
        <v>31665.034151517164</v>
      </c>
      <c r="D17" s="107">
        <v>27938.656882459007</v>
      </c>
      <c r="E17" s="107">
        <v>24930.960463757172</v>
      </c>
      <c r="F17" s="107">
        <v>15931.779496592775</v>
      </c>
      <c r="G17" s="107">
        <v>21048.395796978235</v>
      </c>
      <c r="H17" s="107">
        <v>24666.355628281573</v>
      </c>
      <c r="I17" s="107">
        <v>21664.580115284807</v>
      </c>
      <c r="J17" s="107">
        <v>16352.735130582259</v>
      </c>
      <c r="K17" s="107">
        <v>11284.759852554947</v>
      </c>
      <c r="L17" s="107">
        <v>2880.3039015896316</v>
      </c>
      <c r="M17" s="107">
        <v>4384.5215797352366</v>
      </c>
      <c r="N17" s="107">
        <v>371.66666666666669</v>
      </c>
      <c r="O17" s="107">
        <v>446.66666666666669</v>
      </c>
      <c r="P17" s="107">
        <v>328.33333333333337</v>
      </c>
      <c r="Q17" s="107">
        <v>324.16666666666669</v>
      </c>
      <c r="R17" s="107">
        <v>255.83333333333334</v>
      </c>
      <c r="S17" s="107">
        <v>295.83333333333337</v>
      </c>
      <c r="T17" s="107">
        <v>275</v>
      </c>
      <c r="U17" s="107">
        <v>195.83333333333334</v>
      </c>
      <c r="V17" s="107">
        <v>246.66666666666669</v>
      </c>
      <c r="W17" s="107">
        <v>141.66666666666669</v>
      </c>
      <c r="X17" s="107">
        <v>45.833333333333336</v>
      </c>
      <c r="Y17" s="107">
        <v>16.666666666666668</v>
      </c>
      <c r="Z17" s="107">
        <v>239022.05850480677</v>
      </c>
      <c r="AA17" s="107">
        <v>2944.166666666667</v>
      </c>
    </row>
    <row r="20" spans="1:27">
      <c r="A20" t="s">
        <v>360</v>
      </c>
      <c r="B20" s="108" t="s">
        <v>416</v>
      </c>
      <c r="C20" t="s">
        <v>419</v>
      </c>
      <c r="D20" t="s">
        <v>418</v>
      </c>
      <c r="E20" t="s">
        <v>474</v>
      </c>
      <c r="F20" t="s">
        <v>418</v>
      </c>
      <c r="J20" t="s">
        <v>360</v>
      </c>
      <c r="K20" t="s">
        <v>419</v>
      </c>
      <c r="L20" t="s">
        <v>418</v>
      </c>
      <c r="O20" t="s">
        <v>360</v>
      </c>
      <c r="P20" t="s">
        <v>474</v>
      </c>
      <c r="Q20" t="s">
        <v>418</v>
      </c>
      <c r="T20" t="s">
        <v>360</v>
      </c>
      <c r="U20" t="s">
        <v>421</v>
      </c>
      <c r="V20" t="s">
        <v>418</v>
      </c>
    </row>
    <row r="21" spans="1:27">
      <c r="A21" t="s">
        <v>388</v>
      </c>
      <c r="B21">
        <v>10</v>
      </c>
      <c r="C21" s="108">
        <f>SUM(B7:M7)/B21</f>
        <v>1492.4011232676767</v>
      </c>
      <c r="D21" s="108">
        <f>STDEV(B7:K7)/SQRT(B21)</f>
        <v>203.54051449467551</v>
      </c>
      <c r="E21" s="108">
        <f>SUM(N7:Y7)/B21</f>
        <v>24.583333333333336</v>
      </c>
      <c r="F21" s="108">
        <f>STDEV(N7:W7)/SQRT(B21)</f>
        <v>4.056411629586175</v>
      </c>
      <c r="J21" t="s">
        <v>388</v>
      </c>
      <c r="K21">
        <v>1492.4011232676767</v>
      </c>
      <c r="L21">
        <v>203.54051449467551</v>
      </c>
      <c r="O21" t="s">
        <v>388</v>
      </c>
      <c r="P21">
        <v>24.583333333333336</v>
      </c>
      <c r="Q21">
        <v>4.056411629586175</v>
      </c>
      <c r="T21" t="s">
        <v>388</v>
      </c>
      <c r="U21">
        <v>12.514568074163099</v>
      </c>
      <c r="V21">
        <v>1.0378934705318099</v>
      </c>
    </row>
    <row r="22" spans="1:27">
      <c r="A22" t="s">
        <v>372</v>
      </c>
      <c r="B22">
        <v>9</v>
      </c>
      <c r="C22" s="108">
        <f>SUM(B16:M16)/B22</f>
        <v>2733.6603166179825</v>
      </c>
      <c r="D22" s="108">
        <f>STDEV(B16:J16)/SQRT(B22)</f>
        <v>364.67543111854405</v>
      </c>
      <c r="E22" s="108">
        <f>SUM(N16:Y16)/B22</f>
        <v>38.888888888888893</v>
      </c>
      <c r="F22" s="108">
        <f>STDEV(N16:V16)/SQRT(B22)</f>
        <v>5.4503935750968244</v>
      </c>
      <c r="G22" s="106"/>
      <c r="J22" t="s">
        <v>372</v>
      </c>
      <c r="K22">
        <v>2733.6603166179825</v>
      </c>
      <c r="L22">
        <v>364.67543111854405</v>
      </c>
      <c r="O22" t="s">
        <v>372</v>
      </c>
      <c r="P22">
        <v>38.888888888888893</v>
      </c>
      <c r="Q22">
        <v>5.4503935750968244</v>
      </c>
      <c r="T22" t="s">
        <v>372</v>
      </c>
      <c r="U22">
        <v>14.7461586068372</v>
      </c>
      <c r="V22">
        <v>0.59878539080001303</v>
      </c>
    </row>
    <row r="23" spans="1:27">
      <c r="A23" t="s">
        <v>444</v>
      </c>
      <c r="B23">
        <v>9</v>
      </c>
      <c r="C23" s="108">
        <f>SUM(B6:M6)/B23</f>
        <v>2346.7982102473557</v>
      </c>
      <c r="D23" s="108">
        <f>STDEV(B6:J6)/SQRT(B23)</f>
        <v>566.16752022710159</v>
      </c>
      <c r="E23" s="108">
        <f>SUM(N6:Y6)/B23</f>
        <v>29.629629629629633</v>
      </c>
      <c r="F23" s="108">
        <f>STDEV(N6:V6)/SQRT(B23)</f>
        <v>4.0136512595728204</v>
      </c>
      <c r="J23" t="s">
        <v>444</v>
      </c>
      <c r="K23">
        <v>2346.7982102473557</v>
      </c>
      <c r="L23">
        <v>566.16752022710159</v>
      </c>
      <c r="O23" t="s">
        <v>444</v>
      </c>
      <c r="P23">
        <v>29.629629629629633</v>
      </c>
      <c r="Q23">
        <v>4.0136512595728204</v>
      </c>
      <c r="T23" t="s">
        <v>444</v>
      </c>
      <c r="U23">
        <v>14.0377018642845</v>
      </c>
      <c r="V23">
        <v>1.87163210701772</v>
      </c>
    </row>
    <row r="24" spans="1:27">
      <c r="A24" t="s">
        <v>394</v>
      </c>
      <c r="B24">
        <v>6</v>
      </c>
      <c r="C24" s="108">
        <f t="shared" ref="C24:C29" si="0">SUM(B9:M9)/B24</f>
        <v>3363.5728663452956</v>
      </c>
      <c r="D24" s="108">
        <f>STDEV(B9:G9)/SQRT(B24)</f>
        <v>894.71052822202807</v>
      </c>
      <c r="E24" s="108">
        <f t="shared" ref="E24:E29" si="1">SUM(N9:Y9)/B24</f>
        <v>28.611111111111111</v>
      </c>
      <c r="F24" s="108">
        <f>STDEV(N9:S9)/SQRT(B24)</f>
        <v>3.8409746705430257</v>
      </c>
      <c r="J24" t="s">
        <v>394</v>
      </c>
      <c r="K24">
        <v>3363.5728663452956</v>
      </c>
      <c r="L24">
        <v>894.71052822202807</v>
      </c>
      <c r="O24" t="s">
        <v>394</v>
      </c>
      <c r="P24">
        <v>28.611111111111111</v>
      </c>
      <c r="Q24">
        <v>3.8409746705430257</v>
      </c>
      <c r="T24" t="s">
        <v>394</v>
      </c>
      <c r="U24">
        <v>15.546816044965199</v>
      </c>
      <c r="V24">
        <v>1.6573934381769999</v>
      </c>
    </row>
    <row r="25" spans="1:27">
      <c r="A25" t="s">
        <v>397</v>
      </c>
      <c r="B25">
        <v>10</v>
      </c>
      <c r="C25" s="108">
        <f>SUM(B11:M11)/B25</f>
        <v>3570.7830472483693</v>
      </c>
      <c r="D25" s="108">
        <f>STDEV(B11:K11)/SQRT(B25)</f>
        <v>555.14097216816538</v>
      </c>
      <c r="E25" s="108">
        <f>SUM(N11:Y11)/B25</f>
        <v>40.750000000000007</v>
      </c>
      <c r="F25" s="108">
        <f>STDEV(N11:W11)/SQRT(B25)</f>
        <v>8.4404687278420099</v>
      </c>
      <c r="J25" t="s">
        <v>397</v>
      </c>
      <c r="K25">
        <v>3570.7830472483693</v>
      </c>
      <c r="L25">
        <v>555.14097216816538</v>
      </c>
      <c r="O25" t="s">
        <v>397</v>
      </c>
      <c r="P25">
        <v>40.750000000000007</v>
      </c>
      <c r="Q25">
        <v>8.4404687278420099</v>
      </c>
      <c r="T25" t="s">
        <v>397</v>
      </c>
      <c r="U25">
        <v>16.158376114059902</v>
      </c>
      <c r="V25">
        <v>1.13883332572207</v>
      </c>
    </row>
    <row r="26" spans="1:27">
      <c r="A26" t="s">
        <v>425</v>
      </c>
      <c r="B26">
        <v>4</v>
      </c>
      <c r="C26" s="108">
        <f>SUM(B10:M10)/B26</f>
        <v>1836.5344926115563</v>
      </c>
      <c r="D26" s="108">
        <f>STDEV(B10:E10)/SQRT(B26)</f>
        <v>780.61340164225578</v>
      </c>
      <c r="E26" s="108">
        <f>SUM(N10:Y10)/B26</f>
        <v>30.208333333333336</v>
      </c>
      <c r="F26" s="108">
        <f>STDEV(N10:Q10)/SQRT(B26)</f>
        <v>3.5416666666666576</v>
      </c>
      <c r="J26" t="s">
        <v>425</v>
      </c>
      <c r="K26">
        <v>1836.5344926115563</v>
      </c>
      <c r="L26">
        <v>780.61340164225578</v>
      </c>
      <c r="O26" t="s">
        <v>425</v>
      </c>
      <c r="P26">
        <v>30.208333333333336</v>
      </c>
      <c r="Q26">
        <v>3.5416666666666576</v>
      </c>
      <c r="T26" t="s">
        <v>425</v>
      </c>
      <c r="U26">
        <v>11.8584740990991</v>
      </c>
      <c r="V26">
        <v>2.27057717260214</v>
      </c>
    </row>
    <row r="27" spans="1:27">
      <c r="A27" t="s">
        <v>393</v>
      </c>
      <c r="B27">
        <v>8</v>
      </c>
      <c r="C27" s="108">
        <f>SUM(B15:M15)/B27</f>
        <v>3747.8201731236018</v>
      </c>
      <c r="D27" s="108">
        <f>STDEV(B15:I15)/SQRT(B27)</f>
        <v>706.54785088308313</v>
      </c>
      <c r="E27" s="108">
        <f>SUM(N15:Y15)/B27</f>
        <v>47.187500000000007</v>
      </c>
      <c r="F27" s="108">
        <f>STDEV(N15:U15)/SQRT(B27)</f>
        <v>8.1800447700777372</v>
      </c>
      <c r="J27" t="s">
        <v>393</v>
      </c>
      <c r="K27">
        <v>3747.8201731236018</v>
      </c>
      <c r="L27">
        <v>706.54785088308313</v>
      </c>
      <c r="O27" t="s">
        <v>393</v>
      </c>
      <c r="P27">
        <v>47.187500000000007</v>
      </c>
      <c r="Q27">
        <v>8.1800447700777372</v>
      </c>
      <c r="T27" t="s">
        <v>393</v>
      </c>
      <c r="U27">
        <v>13.6956628095909</v>
      </c>
      <c r="V27">
        <v>1.2800306413871201</v>
      </c>
    </row>
    <row r="28" spans="1:27">
      <c r="A28" t="s">
        <v>426</v>
      </c>
      <c r="B28">
        <v>4</v>
      </c>
      <c r="C28" s="108">
        <f>SUM(B8:M8)/B28</f>
        <v>2354.3698388637122</v>
      </c>
      <c r="D28" s="108">
        <f>STDEV(B8:E8)/SQRT(B28)</f>
        <v>674.11996088563944</v>
      </c>
      <c r="E28" s="108">
        <f>SUM(N8:Y8)/B28</f>
        <v>37.5</v>
      </c>
      <c r="F28" s="108">
        <f>STDEV(N8:Q8)/SQRT(B28)</f>
        <v>4.906533814626588</v>
      </c>
      <c r="J28" t="s">
        <v>426</v>
      </c>
      <c r="K28">
        <v>2354.3698388637122</v>
      </c>
      <c r="L28">
        <v>674.11996088563944</v>
      </c>
      <c r="O28" t="s">
        <v>426</v>
      </c>
      <c r="P28">
        <v>37.5</v>
      </c>
      <c r="Q28">
        <v>4.906533814626588</v>
      </c>
      <c r="T28" t="s">
        <v>426</v>
      </c>
      <c r="U28">
        <v>10.535476516464101</v>
      </c>
      <c r="V28">
        <v>1.4884396800389299</v>
      </c>
    </row>
    <row r="29" spans="1:27">
      <c r="A29" t="s">
        <v>443</v>
      </c>
      <c r="B29">
        <v>11</v>
      </c>
      <c r="C29" s="108">
        <f t="shared" si="0"/>
        <v>1077.8453946856653</v>
      </c>
      <c r="D29" s="108">
        <f>STDEV(B14:L14)/SQRT(B29)</f>
        <v>224.5474300593873</v>
      </c>
      <c r="E29" s="108">
        <f t="shared" si="1"/>
        <v>18.257575757575758</v>
      </c>
      <c r="F29" s="108">
        <f>STDEV(N14:X14)/SQRT(B29)</f>
        <v>2.2765120001995029</v>
      </c>
      <c r="J29" t="s">
        <v>443</v>
      </c>
      <c r="K29">
        <v>1077.8453946856653</v>
      </c>
      <c r="L29">
        <v>224.5474300593873</v>
      </c>
      <c r="O29" t="s">
        <v>443</v>
      </c>
      <c r="P29">
        <v>18.257575757575758</v>
      </c>
      <c r="Q29">
        <v>2.2765120001995029</v>
      </c>
      <c r="T29" t="s">
        <v>443</v>
      </c>
      <c r="U29">
        <v>12.016978990900601</v>
      </c>
      <c r="V29">
        <v>1.16092206370327</v>
      </c>
    </row>
    <row r="30" spans="1:27">
      <c r="A30" t="s">
        <v>380</v>
      </c>
      <c r="B30">
        <v>12</v>
      </c>
      <c r="C30" s="108">
        <f>SUM(B12:M12)/B30</f>
        <v>1643.195701830072</v>
      </c>
      <c r="D30" s="108">
        <f>STDEV(B12:M12)/SQRT(B30)</f>
        <v>327.52666037721895</v>
      </c>
      <c r="E30" s="108">
        <f>SUM(N12:Y12)/B30</f>
        <v>25.902777777777786</v>
      </c>
      <c r="F30" s="108">
        <f>STDEV(N12:Y12)/SQRT(B30)</f>
        <v>3.9931790714317765</v>
      </c>
      <c r="J30" t="s">
        <v>380</v>
      </c>
      <c r="K30">
        <v>1643.195701830072</v>
      </c>
      <c r="L30">
        <v>327.52666037721895</v>
      </c>
      <c r="O30" t="s">
        <v>380</v>
      </c>
      <c r="P30">
        <v>25.902777777777786</v>
      </c>
      <c r="Q30">
        <v>3.9931790714317765</v>
      </c>
      <c r="T30" t="s">
        <v>380</v>
      </c>
      <c r="U30">
        <v>10.7809788566767</v>
      </c>
      <c r="V30">
        <v>1.1266187470651901</v>
      </c>
    </row>
    <row r="31" spans="1:27">
      <c r="A31" t="s">
        <v>442</v>
      </c>
      <c r="B31">
        <v>10</v>
      </c>
      <c r="C31" s="108">
        <f>SUM(B13:M13)/B31</f>
        <v>4416.3826385393386</v>
      </c>
      <c r="D31" s="108">
        <f>STDEV(B13:K13)/SQRT(B31)</f>
        <v>835.96050295139491</v>
      </c>
      <c r="E31" s="108" t="s">
        <v>475</v>
      </c>
      <c r="F31" s="108">
        <f>STDEV(N13:W13)/SQRT(B31)</f>
        <v>2.6248162781092295</v>
      </c>
      <c r="J31" t="s">
        <v>442</v>
      </c>
      <c r="K31">
        <v>4416.3826385393386</v>
      </c>
      <c r="L31">
        <v>835.96050295139491</v>
      </c>
      <c r="O31" t="s">
        <v>442</v>
      </c>
      <c r="P31">
        <v>34.25</v>
      </c>
      <c r="Q31">
        <v>2.6248162781092295</v>
      </c>
      <c r="T31" t="s">
        <v>442</v>
      </c>
      <c r="U31">
        <v>15.766860243476801</v>
      </c>
      <c r="V31">
        <v>1.06771687799854</v>
      </c>
    </row>
    <row r="32" spans="1:27">
      <c r="A32" t="s">
        <v>427</v>
      </c>
      <c r="B32">
        <v>11</v>
      </c>
      <c r="C32" s="108">
        <f>AVERAGE(C21:C29)</f>
        <v>2502.6428292234687</v>
      </c>
      <c r="D32" s="108">
        <f>STDEV(C21:C29)/SQRT(B32)</f>
        <v>282.57276871270903</v>
      </c>
      <c r="E32" s="108">
        <f>AVERAGE(E21:E29)</f>
        <v>32.846263561541342</v>
      </c>
      <c r="F32" s="108">
        <f>STDEV(E21:E29)/SQRT(D32)</f>
        <v>0.53318750585631014</v>
      </c>
    </row>
    <row r="35" spans="6:6">
      <c r="F35" t="s">
        <v>475</v>
      </c>
    </row>
    <row r="112" spans="3:3">
      <c r="C112" t="e">
        <f>AVERAGE(B112:B120)/1.2</f>
        <v>#DIV/0!</v>
      </c>
    </row>
    <row r="122" spans="3:3">
      <c r="C122" t="e">
        <f>AVERAGE(B122:B132)/1.2</f>
        <v>#DIV/0!</v>
      </c>
    </row>
    <row r="134" spans="3:3">
      <c r="C134" t="e">
        <f>AVERAGE(B134:B144)/1.2</f>
        <v>#DIV/0!</v>
      </c>
    </row>
    <row r="146" spans="3:3">
      <c r="C146" t="e">
        <f>AVERAGE(B146:B156)/1.2</f>
        <v>#DIV/0!</v>
      </c>
    </row>
    <row r="158" spans="3:3">
      <c r="C158" t="e">
        <f>AVERAGE(B158:B164)/1.2</f>
        <v>#DIV/0!</v>
      </c>
    </row>
    <row r="166" spans="3:3">
      <c r="C166" t="e">
        <f>AVERAGE(B166:B172)/1.2</f>
        <v>#DIV/0!</v>
      </c>
    </row>
    <row r="174" spans="3:3">
      <c r="C174" t="e">
        <f>AVERAGE(B174:B181)/1.2</f>
        <v>#DIV/0!</v>
      </c>
    </row>
    <row r="183" spans="3:3">
      <c r="C183" t="e">
        <f>AVERAGE(B183:B190)/1.2</f>
        <v>#DIV/0!</v>
      </c>
    </row>
    <row r="192" spans="3:3">
      <c r="C192" t="e">
        <f>AVERAGE(B192:B197)/1.2</f>
        <v>#DIV/0!</v>
      </c>
    </row>
    <row r="199" spans="3:3">
      <c r="C199" t="e">
        <f>AVERAGE(B199:B203)/1.2</f>
        <v>#DIV/0!</v>
      </c>
    </row>
    <row r="205" spans="3:3">
      <c r="C205" t="e">
        <f>AVERAGE(GETPIVOTDATA("Biomass * No.",$A$3,"Site","Oil Slick Leap","Transect",11,"Functional Group","Omnivore"))/1.2</f>
        <v>#REF!</v>
      </c>
    </row>
    <row r="207" spans="3:3">
      <c r="C207" t="e">
        <f>AVERAGE(GETPIVOTDATA("Biomass * No.",$A$3,"Site","Karpata","Transect",12,"Functional Group","Omnivore"))/1.2</f>
        <v>#REF!</v>
      </c>
    </row>
  </sheetData>
  <mergeCells count="1">
    <mergeCell ref="D1:I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CA2DA-0EB4-DB4E-A21E-70B62980E2F5}">
  <dimension ref="A1:AM1111"/>
  <sheetViews>
    <sheetView topLeftCell="A7" zoomScaleNormal="100" workbookViewId="0">
      <selection activeCell="T23" sqref="T23"/>
    </sheetView>
  </sheetViews>
  <sheetFormatPr baseColWidth="10" defaultColWidth="11" defaultRowHeight="15"/>
  <cols>
    <col min="1" max="1" width="24.6640625" bestFit="1" customWidth="1"/>
    <col min="2" max="2" width="14.6640625" style="46" bestFit="1" customWidth="1"/>
    <col min="3" max="3" width="8.1640625" style="46" bestFit="1" customWidth="1"/>
    <col min="4" max="4" width="7.1640625" style="46" customWidth="1"/>
    <col min="5" max="6" width="7.1640625" style="46" bestFit="1" customWidth="1"/>
    <col min="7" max="8" width="7.1640625" bestFit="1" customWidth="1"/>
    <col min="9" max="9" width="6.1640625" bestFit="1" customWidth="1"/>
    <col min="10" max="10" width="7.1640625" bestFit="1" customWidth="1"/>
    <col min="11" max="11" width="17.5" customWidth="1"/>
    <col min="12" max="12" width="10.1640625" bestFit="1" customWidth="1"/>
    <col min="13" max="13" width="15.1640625" bestFit="1" customWidth="1"/>
    <col min="14" max="14" width="11.1640625" bestFit="1" customWidth="1"/>
    <col min="15" max="22" width="7.1640625" bestFit="1" customWidth="1"/>
    <col min="23" max="24" width="6.1640625" bestFit="1" customWidth="1"/>
    <col min="25" max="25" width="7.1640625" bestFit="1" customWidth="1"/>
    <col min="26" max="26" width="13.83203125" bestFit="1" customWidth="1"/>
    <col min="27" max="27" width="11.1640625" bestFit="1" customWidth="1"/>
    <col min="28" max="35" width="7.1640625" bestFit="1" customWidth="1"/>
    <col min="36" max="36" width="6.1640625" bestFit="1" customWidth="1"/>
    <col min="37" max="37" width="5.1640625" bestFit="1" customWidth="1"/>
    <col min="38" max="38" width="14" bestFit="1" customWidth="1"/>
    <col min="39" max="39" width="10.1640625" bestFit="1" customWidth="1"/>
    <col min="40" max="40" width="16.6640625" bestFit="1" customWidth="1"/>
    <col min="41" max="41" width="23.5" bestFit="1" customWidth="1"/>
    <col min="42" max="42" width="16.6640625" bestFit="1" customWidth="1"/>
    <col min="43" max="43" width="23.5" bestFit="1" customWidth="1"/>
    <col min="44" max="44" width="16.6640625" bestFit="1" customWidth="1"/>
    <col min="45" max="45" width="23.5" bestFit="1" customWidth="1"/>
    <col min="46" max="46" width="16.6640625" bestFit="1" customWidth="1"/>
    <col min="47" max="47" width="23.5" bestFit="1" customWidth="1"/>
    <col min="48" max="48" width="16.6640625" bestFit="1" customWidth="1"/>
    <col min="49" max="49" width="23.5" bestFit="1" customWidth="1"/>
    <col min="50" max="50" width="25.33203125" bestFit="1" customWidth="1"/>
    <col min="51" max="51" width="32.33203125" bestFit="1" customWidth="1"/>
    <col min="52" max="52" width="16.6640625" bestFit="1" customWidth="1"/>
    <col min="53" max="53" width="23.5" bestFit="1" customWidth="1"/>
    <col min="54" max="54" width="16.6640625" bestFit="1" customWidth="1"/>
    <col min="55" max="55" width="23.5" bestFit="1" customWidth="1"/>
    <col min="56" max="56" width="16.6640625" bestFit="1" customWidth="1"/>
    <col min="57" max="57" width="23.5" bestFit="1" customWidth="1"/>
    <col min="58" max="58" width="16.6640625" bestFit="1" customWidth="1"/>
    <col min="59" max="59" width="23.5" bestFit="1" customWidth="1"/>
    <col min="60" max="60" width="16.6640625" bestFit="1" customWidth="1"/>
    <col min="61" max="61" width="23.5" bestFit="1" customWidth="1"/>
    <col min="62" max="62" width="16.6640625" bestFit="1" customWidth="1"/>
    <col min="63" max="63" width="23.5" bestFit="1" customWidth="1"/>
    <col min="64" max="64" width="16.6640625" bestFit="1" customWidth="1"/>
    <col min="65" max="65" width="23.5" bestFit="1" customWidth="1"/>
    <col min="66" max="66" width="16.6640625" bestFit="1" customWidth="1"/>
    <col min="67" max="67" width="23.5" bestFit="1" customWidth="1"/>
    <col min="68" max="68" width="16.6640625" bestFit="1" customWidth="1"/>
    <col min="69" max="69" width="23.5" bestFit="1" customWidth="1"/>
    <col min="70" max="70" width="16.6640625" bestFit="1" customWidth="1"/>
    <col min="71" max="71" width="23.5" bestFit="1" customWidth="1"/>
    <col min="72" max="72" width="16.6640625" bestFit="1" customWidth="1"/>
    <col min="73" max="73" width="23.5" bestFit="1" customWidth="1"/>
    <col min="74" max="74" width="25.5" bestFit="1" customWidth="1"/>
    <col min="75" max="75" width="32.5" bestFit="1" customWidth="1"/>
    <col min="76" max="76" width="20.83203125" bestFit="1" customWidth="1"/>
    <col min="77" max="77" width="27.83203125" bestFit="1" customWidth="1"/>
  </cols>
  <sheetData>
    <row r="1" spans="1:39">
      <c r="B1"/>
    </row>
    <row r="3" spans="1:39">
      <c r="A3" t="s">
        <v>461</v>
      </c>
      <c r="B3" t="s">
        <v>448</v>
      </c>
      <c r="C3"/>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row>
    <row r="4" spans="1:39">
      <c r="B4" t="s">
        <v>37</v>
      </c>
      <c r="C4"/>
      <c r="D4"/>
      <c r="E4"/>
      <c r="F4"/>
      <c r="M4" t="s">
        <v>462</v>
      </c>
      <c r="N4" t="s">
        <v>72</v>
      </c>
      <c r="Z4" t="s">
        <v>463</v>
      </c>
      <c r="AA4" t="s">
        <v>24</v>
      </c>
      <c r="AL4" t="s">
        <v>464</v>
      </c>
      <c r="AM4" s="46" t="s">
        <v>447</v>
      </c>
    </row>
    <row r="5" spans="1:39">
      <c r="A5" t="s">
        <v>446</v>
      </c>
      <c r="B5">
        <v>1</v>
      </c>
      <c r="C5">
        <v>2</v>
      </c>
      <c r="D5">
        <v>3</v>
      </c>
      <c r="E5">
        <v>4</v>
      </c>
      <c r="F5">
        <v>5</v>
      </c>
      <c r="G5">
        <v>6</v>
      </c>
      <c r="H5">
        <v>7</v>
      </c>
      <c r="I5">
        <v>8</v>
      </c>
      <c r="J5">
        <v>9</v>
      </c>
      <c r="K5">
        <v>10</v>
      </c>
      <c r="L5">
        <v>11</v>
      </c>
      <c r="N5">
        <v>1</v>
      </c>
      <c r="O5">
        <v>2</v>
      </c>
      <c r="P5">
        <v>3</v>
      </c>
      <c r="Q5">
        <v>4</v>
      </c>
      <c r="R5">
        <v>5</v>
      </c>
      <c r="S5">
        <v>6</v>
      </c>
      <c r="T5">
        <v>7</v>
      </c>
      <c r="U5">
        <v>8</v>
      </c>
      <c r="V5">
        <v>9</v>
      </c>
      <c r="W5">
        <v>10</v>
      </c>
      <c r="X5">
        <v>11</v>
      </c>
      <c r="Y5">
        <v>12</v>
      </c>
      <c r="AA5">
        <v>1</v>
      </c>
      <c r="AB5">
        <v>2</v>
      </c>
      <c r="AC5">
        <v>3</v>
      </c>
      <c r="AD5">
        <v>4</v>
      </c>
      <c r="AE5">
        <v>5</v>
      </c>
      <c r="AF5">
        <v>6</v>
      </c>
      <c r="AG5">
        <v>7</v>
      </c>
      <c r="AH5">
        <v>8</v>
      </c>
      <c r="AI5">
        <v>9</v>
      </c>
      <c r="AJ5">
        <v>10</v>
      </c>
      <c r="AK5">
        <v>11</v>
      </c>
      <c r="AM5" s="46"/>
    </row>
    <row r="6" spans="1:39">
      <c r="A6" s="65" t="s">
        <v>444</v>
      </c>
      <c r="B6" s="46">
        <v>75.881250000000009</v>
      </c>
      <c r="C6" s="46">
        <v>414.25805993723395</v>
      </c>
      <c r="D6" s="46">
        <v>46.045866666666669</v>
      </c>
      <c r="E6" s="46">
        <v>1528.6097034076674</v>
      </c>
      <c r="F6" s="46">
        <v>175.25397271084984</v>
      </c>
      <c r="G6" s="46">
        <v>135.20181049652064</v>
      </c>
      <c r="H6" s="46">
        <v>93.170933333333338</v>
      </c>
      <c r="I6" s="46">
        <v>0</v>
      </c>
      <c r="J6" s="46">
        <v>110.46061666666667</v>
      </c>
      <c r="K6" s="46">
        <v>0</v>
      </c>
      <c r="L6" s="46">
        <v>0</v>
      </c>
      <c r="M6" s="46">
        <v>2578.8822132189389</v>
      </c>
      <c r="N6" s="46">
        <v>59.278148292669464</v>
      </c>
      <c r="O6" s="46">
        <v>88.721791547181184</v>
      </c>
      <c r="P6" s="46">
        <v>4158.2470735002835</v>
      </c>
      <c r="Q6" s="46">
        <v>3312.3791220318012</v>
      </c>
      <c r="R6" s="46">
        <v>203.02292540499852</v>
      </c>
      <c r="S6" s="46">
        <v>36.329225742019958</v>
      </c>
      <c r="T6" s="46">
        <v>687.183763144316</v>
      </c>
      <c r="U6" s="46">
        <v>297.0176481071631</v>
      </c>
      <c r="V6" s="46">
        <v>289.55485951763177</v>
      </c>
      <c r="W6" s="46">
        <v>0</v>
      </c>
      <c r="X6" s="46">
        <v>0</v>
      </c>
      <c r="Y6" s="46">
        <v>0</v>
      </c>
      <c r="Z6" s="46">
        <v>9131.7345572880658</v>
      </c>
      <c r="AA6" s="46">
        <v>123.60875750680125</v>
      </c>
      <c r="AB6" s="46">
        <v>383.76786663601212</v>
      </c>
      <c r="AC6" s="46">
        <v>0</v>
      </c>
      <c r="AD6" s="46">
        <v>97.619257242360462</v>
      </c>
      <c r="AE6" s="46">
        <v>19.226402779767337</v>
      </c>
      <c r="AF6" s="46">
        <v>63.233067926064628</v>
      </c>
      <c r="AG6" s="46">
        <v>253.64803572153241</v>
      </c>
      <c r="AH6" s="46">
        <v>100.01978971485181</v>
      </c>
      <c r="AI6" s="46">
        <v>481.77242179629059</v>
      </c>
      <c r="AJ6" s="46">
        <v>0</v>
      </c>
      <c r="AK6" s="46">
        <v>0</v>
      </c>
      <c r="AL6" s="46">
        <v>1522.8955993236807</v>
      </c>
      <c r="AM6" s="46">
        <v>13233.512369830683</v>
      </c>
    </row>
    <row r="7" spans="1:39">
      <c r="A7" s="65" t="s">
        <v>388</v>
      </c>
      <c r="B7" s="46">
        <v>795.07217440440684</v>
      </c>
      <c r="C7" s="46">
        <v>163.50432504918115</v>
      </c>
      <c r="D7" s="46">
        <v>489.49346651479613</v>
      </c>
      <c r="E7" s="46">
        <v>445.99657926065657</v>
      </c>
      <c r="F7" s="46">
        <v>366.22781794332775</v>
      </c>
      <c r="G7" s="46">
        <v>148.04410092837634</v>
      </c>
      <c r="H7" s="46">
        <v>743.41160002472031</v>
      </c>
      <c r="I7" s="46">
        <v>37.940625000000004</v>
      </c>
      <c r="J7" s="46">
        <v>966.73175008251064</v>
      </c>
      <c r="K7" s="46">
        <v>312.69268987612463</v>
      </c>
      <c r="L7" s="46">
        <v>0</v>
      </c>
      <c r="M7" s="46">
        <v>4469.115129084098</v>
      </c>
      <c r="N7" s="46">
        <v>0</v>
      </c>
      <c r="O7" s="46">
        <v>470.20115107584809</v>
      </c>
      <c r="P7" s="46">
        <v>769.34815539481338</v>
      </c>
      <c r="Q7" s="46">
        <v>553.1265162877512</v>
      </c>
      <c r="R7" s="46">
        <v>0</v>
      </c>
      <c r="S7" s="46">
        <v>52.55466184314762</v>
      </c>
      <c r="T7" s="46">
        <v>0</v>
      </c>
      <c r="U7" s="46">
        <v>62.070500477886625</v>
      </c>
      <c r="V7" s="46">
        <v>479.7395434294246</v>
      </c>
      <c r="W7" s="46">
        <v>54.663659374884752</v>
      </c>
      <c r="X7" s="46">
        <v>0</v>
      </c>
      <c r="Y7" s="46">
        <v>0</v>
      </c>
      <c r="Z7" s="46">
        <v>2441.7041878837567</v>
      </c>
      <c r="AA7" s="46">
        <v>27.584790256675173</v>
      </c>
      <c r="AB7" s="46">
        <v>62.377094377211613</v>
      </c>
      <c r="AC7" s="46">
        <v>154.41595923273093</v>
      </c>
      <c r="AD7" s="46">
        <v>38.142730217268429</v>
      </c>
      <c r="AE7" s="46">
        <v>18.258774709363387</v>
      </c>
      <c r="AF7" s="46">
        <v>38.452805559534674</v>
      </c>
      <c r="AG7" s="46">
        <v>15.876344372603878</v>
      </c>
      <c r="AH7" s="46">
        <v>196.12180615081633</v>
      </c>
      <c r="AI7" s="46">
        <v>148.26468002815884</v>
      </c>
      <c r="AJ7" s="46">
        <v>0</v>
      </c>
      <c r="AK7" s="46">
        <v>0</v>
      </c>
      <c r="AL7" s="46">
        <v>699.49498490436326</v>
      </c>
      <c r="AM7" s="46">
        <v>7610.314301872213</v>
      </c>
    </row>
    <row r="8" spans="1:39">
      <c r="A8" s="65" t="s">
        <v>426</v>
      </c>
      <c r="B8" s="46">
        <v>1252.4785490318968</v>
      </c>
      <c r="C8" s="46">
        <v>37.940625000000004</v>
      </c>
      <c r="D8" s="46">
        <v>0</v>
      </c>
      <c r="E8" s="46">
        <v>55.230308333333333</v>
      </c>
      <c r="F8" s="46">
        <v>0</v>
      </c>
      <c r="G8" s="46">
        <v>0</v>
      </c>
      <c r="H8" s="46">
        <v>0</v>
      </c>
      <c r="I8" s="46">
        <v>0</v>
      </c>
      <c r="J8" s="46">
        <v>0</v>
      </c>
      <c r="K8" s="46">
        <v>0</v>
      </c>
      <c r="L8" s="46">
        <v>0</v>
      </c>
      <c r="M8" s="46">
        <v>1345.6494823652301</v>
      </c>
      <c r="N8" s="46">
        <v>1050.7878972920726</v>
      </c>
      <c r="O8" s="46">
        <v>0</v>
      </c>
      <c r="P8" s="46">
        <v>0</v>
      </c>
      <c r="Q8" s="46">
        <v>280.7337515674302</v>
      </c>
      <c r="R8" s="46">
        <v>0</v>
      </c>
      <c r="S8" s="46">
        <v>0</v>
      </c>
      <c r="T8" s="46">
        <v>0</v>
      </c>
      <c r="U8" s="46">
        <v>0</v>
      </c>
      <c r="V8" s="46">
        <v>0</v>
      </c>
      <c r="W8" s="46">
        <v>0</v>
      </c>
      <c r="X8" s="46">
        <v>0</v>
      </c>
      <c r="Y8" s="46">
        <v>0</v>
      </c>
      <c r="Z8" s="46">
        <v>1331.5216488595026</v>
      </c>
      <c r="AA8" s="46">
        <v>591.65682990034941</v>
      </c>
      <c r="AB8" s="46">
        <v>95.511863214304199</v>
      </c>
      <c r="AC8" s="46">
        <v>184.3402304441066</v>
      </c>
      <c r="AD8" s="46">
        <v>200.37945529181246</v>
      </c>
      <c r="AE8" s="46">
        <v>0</v>
      </c>
      <c r="AF8" s="46">
        <v>0</v>
      </c>
      <c r="AG8" s="46">
        <v>0</v>
      </c>
      <c r="AH8" s="46">
        <v>0</v>
      </c>
      <c r="AI8" s="46">
        <v>0</v>
      </c>
      <c r="AJ8" s="46">
        <v>0</v>
      </c>
      <c r="AK8" s="46">
        <v>0</v>
      </c>
      <c r="AL8" s="46">
        <v>1071.8883788505727</v>
      </c>
      <c r="AM8" s="46">
        <v>3749.0595100753058</v>
      </c>
    </row>
    <row r="9" spans="1:39">
      <c r="A9" s="65" t="s">
        <v>394</v>
      </c>
      <c r="B9" s="46">
        <v>1068.8558168138552</v>
      </c>
      <c r="C9" s="46">
        <v>154.21318333333335</v>
      </c>
      <c r="D9" s="46">
        <v>921.26673598804041</v>
      </c>
      <c r="E9" s="46">
        <v>515.45759590692762</v>
      </c>
      <c r="F9" s="46">
        <v>104.4126</v>
      </c>
      <c r="G9" s="46">
        <v>108.99359513966181</v>
      </c>
      <c r="H9" s="46">
        <v>0</v>
      </c>
      <c r="I9" s="46">
        <v>0</v>
      </c>
      <c r="J9" s="46">
        <v>0</v>
      </c>
      <c r="K9" s="46">
        <v>0</v>
      </c>
      <c r="L9" s="46">
        <v>0</v>
      </c>
      <c r="M9" s="46">
        <v>2873.1995271818182</v>
      </c>
      <c r="N9" s="46">
        <v>1699.6880152470508</v>
      </c>
      <c r="O9" s="46">
        <v>0</v>
      </c>
      <c r="P9" s="46">
        <v>86.271450241194842</v>
      </c>
      <c r="Q9" s="46">
        <v>967.5746971693851</v>
      </c>
      <c r="R9" s="46">
        <v>1517.8701962619489</v>
      </c>
      <c r="S9" s="46">
        <v>0</v>
      </c>
      <c r="T9" s="46">
        <v>0</v>
      </c>
      <c r="U9" s="46">
        <v>0</v>
      </c>
      <c r="V9" s="46">
        <v>0</v>
      </c>
      <c r="W9" s="46">
        <v>0</v>
      </c>
      <c r="X9" s="46">
        <v>0</v>
      </c>
      <c r="Y9" s="46">
        <v>0</v>
      </c>
      <c r="Z9" s="46">
        <v>4271.4043589195799</v>
      </c>
      <c r="AA9" s="46">
        <v>660.81220407062801</v>
      </c>
      <c r="AB9" s="46">
        <v>46.811193036442511</v>
      </c>
      <c r="AC9" s="46">
        <v>324.56801213982857</v>
      </c>
      <c r="AD9" s="46">
        <v>171.0622519849793</v>
      </c>
      <c r="AE9" s="46">
        <v>54.382355203737532</v>
      </c>
      <c r="AF9" s="46">
        <v>97.619257242360462</v>
      </c>
      <c r="AG9" s="46">
        <v>0</v>
      </c>
      <c r="AH9" s="46">
        <v>0</v>
      </c>
      <c r="AI9" s="46">
        <v>0</v>
      </c>
      <c r="AJ9" s="46">
        <v>0</v>
      </c>
      <c r="AK9" s="46">
        <v>0</v>
      </c>
      <c r="AL9" s="46">
        <v>1355.2552736779764</v>
      </c>
      <c r="AM9" s="46">
        <v>8499.8591597793693</v>
      </c>
    </row>
    <row r="10" spans="1:39">
      <c r="A10" s="65" t="s">
        <v>425</v>
      </c>
      <c r="B10" s="46">
        <v>0</v>
      </c>
      <c r="C10" s="46">
        <v>127.87395833333335</v>
      </c>
      <c r="D10" s="46">
        <v>0</v>
      </c>
      <c r="E10" s="46">
        <v>0</v>
      </c>
      <c r="F10" s="46">
        <v>0</v>
      </c>
      <c r="G10" s="46">
        <v>0</v>
      </c>
      <c r="H10" s="46">
        <v>0</v>
      </c>
      <c r="I10" s="46">
        <v>0</v>
      </c>
      <c r="J10" s="46">
        <v>0</v>
      </c>
      <c r="K10" s="46">
        <v>0</v>
      </c>
      <c r="L10" s="46">
        <v>0</v>
      </c>
      <c r="M10" s="46">
        <v>127.87395833333335</v>
      </c>
      <c r="N10" s="46">
        <v>0</v>
      </c>
      <c r="O10" s="46">
        <v>0</v>
      </c>
      <c r="P10" s="46">
        <v>0</v>
      </c>
      <c r="Q10" s="46">
        <v>0</v>
      </c>
      <c r="R10" s="46">
        <v>0</v>
      </c>
      <c r="S10" s="46">
        <v>0</v>
      </c>
      <c r="T10" s="46">
        <v>0</v>
      </c>
      <c r="U10" s="46">
        <v>0</v>
      </c>
      <c r="V10" s="46">
        <v>0</v>
      </c>
      <c r="W10" s="46">
        <v>0</v>
      </c>
      <c r="X10" s="46">
        <v>0</v>
      </c>
      <c r="Y10" s="46">
        <v>0</v>
      </c>
      <c r="Z10" s="46">
        <v>0</v>
      </c>
      <c r="AA10" s="46">
        <v>551.57593832678242</v>
      </c>
      <c r="AB10" s="46">
        <v>94.490604631912831</v>
      </c>
      <c r="AC10" s="46">
        <v>285.9311356567195</v>
      </c>
      <c r="AD10" s="46">
        <v>303.99230553220889</v>
      </c>
      <c r="AE10" s="46">
        <v>0</v>
      </c>
      <c r="AF10" s="46">
        <v>0</v>
      </c>
      <c r="AG10" s="46">
        <v>0</v>
      </c>
      <c r="AH10" s="46">
        <v>0</v>
      </c>
      <c r="AI10" s="46">
        <v>0</v>
      </c>
      <c r="AJ10" s="46">
        <v>0</v>
      </c>
      <c r="AK10" s="46">
        <v>0</v>
      </c>
      <c r="AL10" s="46">
        <v>1235.9899841476235</v>
      </c>
      <c r="AM10" s="46">
        <v>1363.8639424809569</v>
      </c>
    </row>
    <row r="11" spans="1:39">
      <c r="A11" s="65" t="s">
        <v>397</v>
      </c>
      <c r="B11" s="46">
        <v>565.32548105406579</v>
      </c>
      <c r="C11" s="46">
        <v>3743.0927833333335</v>
      </c>
      <c r="D11" s="46">
        <v>311.14060333863529</v>
      </c>
      <c r="E11" s="46">
        <v>185.26266666666669</v>
      </c>
      <c r="F11" s="46">
        <v>213.50146525833117</v>
      </c>
      <c r="G11" s="46">
        <v>278.12590642714258</v>
      </c>
      <c r="H11" s="46">
        <v>286.37854588052068</v>
      </c>
      <c r="I11" s="46">
        <v>155.0907018827842</v>
      </c>
      <c r="J11" s="46">
        <v>291.59263946175395</v>
      </c>
      <c r="K11" s="46">
        <v>37.940625000000004</v>
      </c>
      <c r="L11" s="46">
        <v>0</v>
      </c>
      <c r="M11" s="46">
        <v>6067.4514183032343</v>
      </c>
      <c r="N11" s="46">
        <v>1563.0427162308954</v>
      </c>
      <c r="O11" s="46">
        <v>468.5370062538351</v>
      </c>
      <c r="P11" s="46">
        <v>194.38326184849362</v>
      </c>
      <c r="Q11" s="46">
        <v>0</v>
      </c>
      <c r="R11" s="46">
        <v>0</v>
      </c>
      <c r="S11" s="46">
        <v>512.7576700278056</v>
      </c>
      <c r="T11" s="46">
        <v>572.36138214432981</v>
      </c>
      <c r="U11" s="46">
        <v>961.66837876489456</v>
      </c>
      <c r="V11" s="46">
        <v>0</v>
      </c>
      <c r="W11" s="46">
        <v>0</v>
      </c>
      <c r="X11" s="46">
        <v>0</v>
      </c>
      <c r="Y11" s="46">
        <v>0</v>
      </c>
      <c r="Z11" s="46">
        <v>4272.750415270255</v>
      </c>
      <c r="AA11" s="46">
        <v>78.810696525375008</v>
      </c>
      <c r="AB11" s="46">
        <v>387.52177819683533</v>
      </c>
      <c r="AC11" s="46">
        <v>480.50766826422984</v>
      </c>
      <c r="AD11" s="46">
        <v>158.12279118852501</v>
      </c>
      <c r="AE11" s="46">
        <v>548.96427974229925</v>
      </c>
      <c r="AF11" s="46">
        <v>1053.9115251541095</v>
      </c>
      <c r="AG11" s="46">
        <v>0</v>
      </c>
      <c r="AH11" s="46">
        <v>204.44622070520791</v>
      </c>
      <c r="AI11" s="46">
        <v>314.15954683692939</v>
      </c>
      <c r="AJ11" s="46">
        <v>158.52699914171677</v>
      </c>
      <c r="AK11" s="46">
        <v>0</v>
      </c>
      <c r="AL11" s="46">
        <v>3384.971505755228</v>
      </c>
      <c r="AM11" s="46">
        <v>13725.173339328712</v>
      </c>
    </row>
    <row r="12" spans="1:39">
      <c r="A12" s="65" t="s">
        <v>380</v>
      </c>
      <c r="B12" s="46">
        <v>30.847133333333332</v>
      </c>
      <c r="C12" s="46">
        <v>326.86684359455057</v>
      </c>
      <c r="D12" s="46">
        <v>295.94187000530195</v>
      </c>
      <c r="E12" s="46">
        <v>0</v>
      </c>
      <c r="F12" s="46">
        <v>0</v>
      </c>
      <c r="G12" s="46">
        <v>0</v>
      </c>
      <c r="H12" s="46">
        <v>0</v>
      </c>
      <c r="I12" s="46">
        <v>0</v>
      </c>
      <c r="J12" s="46">
        <v>83.269617595042988</v>
      </c>
      <c r="K12" s="46">
        <v>110.46061666666667</v>
      </c>
      <c r="L12" s="46">
        <v>0</v>
      </c>
      <c r="M12" s="46">
        <v>847.38608119489561</v>
      </c>
      <c r="N12" s="46">
        <v>556.54129271896829</v>
      </c>
      <c r="O12" s="46">
        <v>700.00265940058034</v>
      </c>
      <c r="P12" s="46">
        <v>1549.3612346815892</v>
      </c>
      <c r="Q12" s="46">
        <v>0</v>
      </c>
      <c r="R12" s="46">
        <v>700.00265940058034</v>
      </c>
      <c r="S12" s="46">
        <v>84.883917610109066</v>
      </c>
      <c r="T12" s="46">
        <v>755.67142861221089</v>
      </c>
      <c r="U12" s="46">
        <v>1220.0131599301321</v>
      </c>
      <c r="V12" s="46">
        <v>271.85931146610972</v>
      </c>
      <c r="W12" s="46">
        <v>0</v>
      </c>
      <c r="X12" s="46">
        <v>0</v>
      </c>
      <c r="Y12" s="46">
        <v>1489.1579134252604</v>
      </c>
      <c r="Z12" s="46">
        <v>7327.4935772455401</v>
      </c>
      <c r="AA12" s="46">
        <v>214.30556482143299</v>
      </c>
      <c r="AB12" s="46">
        <v>77.3627935999383</v>
      </c>
      <c r="AC12" s="46">
        <v>85.983616426797226</v>
      </c>
      <c r="AD12" s="46">
        <v>0</v>
      </c>
      <c r="AE12" s="46">
        <v>0</v>
      </c>
      <c r="AF12" s="46">
        <v>0</v>
      </c>
      <c r="AG12" s="46">
        <v>52.3484907104339</v>
      </c>
      <c r="AH12" s="46">
        <v>46.500750004607738</v>
      </c>
      <c r="AI12" s="46">
        <v>143.28385225617836</v>
      </c>
      <c r="AJ12" s="46">
        <v>73.298682641238628</v>
      </c>
      <c r="AK12" s="46">
        <v>38.142730217268429</v>
      </c>
      <c r="AL12" s="46">
        <v>731.22648067789567</v>
      </c>
      <c r="AM12" s="46">
        <v>8906.1061391183284</v>
      </c>
    </row>
    <row r="13" spans="1:39">
      <c r="A13" s="65" t="s">
        <v>442</v>
      </c>
      <c r="B13" s="46">
        <v>144.97333008701764</v>
      </c>
      <c r="C13" s="46">
        <v>1026.9347967136</v>
      </c>
      <c r="D13" s="46">
        <v>421.18608444398956</v>
      </c>
      <c r="E13" s="46">
        <v>0</v>
      </c>
      <c r="F13" s="46">
        <v>212.56450642714253</v>
      </c>
      <c r="G13" s="46">
        <v>711.45199734622975</v>
      </c>
      <c r="H13" s="46">
        <v>1297.0823049255705</v>
      </c>
      <c r="I13" s="46">
        <v>0</v>
      </c>
      <c r="J13" s="46">
        <v>203.63155000000003</v>
      </c>
      <c r="K13" s="46">
        <v>0</v>
      </c>
      <c r="L13" s="46">
        <v>0</v>
      </c>
      <c r="M13" s="46">
        <v>4017.8245699435502</v>
      </c>
      <c r="N13" s="46">
        <v>360.00443516013485</v>
      </c>
      <c r="O13" s="46">
        <v>0</v>
      </c>
      <c r="P13" s="46">
        <v>327.89889203339624</v>
      </c>
      <c r="Q13" s="46">
        <v>237.8498228590648</v>
      </c>
      <c r="R13" s="46">
        <v>815.25105968848686</v>
      </c>
      <c r="S13" s="46">
        <v>2850.8848694950334</v>
      </c>
      <c r="T13" s="46">
        <v>0</v>
      </c>
      <c r="U13" s="46">
        <v>360.00443516013485</v>
      </c>
      <c r="V13" s="46">
        <v>0</v>
      </c>
      <c r="W13" s="46">
        <v>244.11427809044091</v>
      </c>
      <c r="X13" s="46">
        <v>0</v>
      </c>
      <c r="Y13" s="46">
        <v>0</v>
      </c>
      <c r="Z13" s="46">
        <v>5196.0077924866928</v>
      </c>
      <c r="AA13" s="46">
        <v>0</v>
      </c>
      <c r="AB13" s="46">
        <v>242.05335830891036</v>
      </c>
      <c r="AC13" s="46">
        <v>145.30079100883398</v>
      </c>
      <c r="AD13" s="46">
        <v>250.48564513920564</v>
      </c>
      <c r="AE13" s="46">
        <v>144.12000724696821</v>
      </c>
      <c r="AF13" s="46">
        <v>326.54580067624192</v>
      </c>
      <c r="AG13" s="46">
        <v>566.72981213128446</v>
      </c>
      <c r="AH13" s="46">
        <v>526.74579829558218</v>
      </c>
      <c r="AI13" s="46">
        <v>141.68245303282112</v>
      </c>
      <c r="AJ13" s="46">
        <v>70.311904847940383</v>
      </c>
      <c r="AK13" s="46">
        <v>0</v>
      </c>
      <c r="AL13" s="46">
        <v>2413.9755706877877</v>
      </c>
      <c r="AM13" s="46">
        <v>11627.807933118029</v>
      </c>
    </row>
    <row r="14" spans="1:39">
      <c r="A14" s="65" t="s">
        <v>443</v>
      </c>
      <c r="B14" s="46">
        <v>93.170933333333338</v>
      </c>
      <c r="C14" s="46">
        <v>250.20930700743341</v>
      </c>
      <c r="D14" s="46">
        <v>0</v>
      </c>
      <c r="E14" s="46">
        <v>77.106591666666674</v>
      </c>
      <c r="F14" s="46">
        <v>37.940625000000004</v>
      </c>
      <c r="G14" s="46">
        <v>123.15245833333334</v>
      </c>
      <c r="H14" s="46">
        <v>235.00882066713288</v>
      </c>
      <c r="I14" s="46">
        <v>37.940625000000004</v>
      </c>
      <c r="J14" s="46">
        <v>282.28829371733337</v>
      </c>
      <c r="K14" s="46">
        <v>237.44253855595991</v>
      </c>
      <c r="L14" s="46">
        <v>127.87395833333335</v>
      </c>
      <c r="M14" s="46">
        <v>1502.1341516145262</v>
      </c>
      <c r="N14" s="46">
        <v>294.77036038113999</v>
      </c>
      <c r="O14" s="46">
        <v>151.86959488962594</v>
      </c>
      <c r="P14" s="46">
        <v>809.55023126581705</v>
      </c>
      <c r="Q14" s="46">
        <v>0</v>
      </c>
      <c r="R14" s="46">
        <v>0</v>
      </c>
      <c r="S14" s="46">
        <v>0</v>
      </c>
      <c r="T14" s="46">
        <v>0</v>
      </c>
      <c r="U14" s="46">
        <v>172.51312474021435</v>
      </c>
      <c r="V14" s="46">
        <v>177.44358309436237</v>
      </c>
      <c r="W14" s="46">
        <v>700.00265940058034</v>
      </c>
      <c r="X14" s="46">
        <v>193.90164466207386</v>
      </c>
      <c r="Y14" s="46">
        <v>0</v>
      </c>
      <c r="Z14" s="46">
        <v>2500.0511984338141</v>
      </c>
      <c r="AA14" s="46">
        <v>284.35777766697538</v>
      </c>
      <c r="AB14" s="46">
        <v>56.013124568554524</v>
      </c>
      <c r="AC14" s="46">
        <v>134.51408029720233</v>
      </c>
      <c r="AD14" s="46">
        <v>46.811193036442511</v>
      </c>
      <c r="AE14" s="46">
        <v>116.84566002212779</v>
      </c>
      <c r="AF14" s="46">
        <v>27.663309064610178</v>
      </c>
      <c r="AG14" s="46">
        <v>482.60346760477967</v>
      </c>
      <c r="AH14" s="46">
        <v>92.25155545960429</v>
      </c>
      <c r="AI14" s="46">
        <v>31.752688745207756</v>
      </c>
      <c r="AJ14" s="46">
        <v>38.142730217268429</v>
      </c>
      <c r="AK14" s="46">
        <v>0</v>
      </c>
      <c r="AL14" s="46">
        <v>1310.9555866827725</v>
      </c>
      <c r="AM14" s="46">
        <v>5313.1409367311144</v>
      </c>
    </row>
    <row r="15" spans="1:39">
      <c r="A15" s="65" t="s">
        <v>393</v>
      </c>
      <c r="B15" s="46">
        <v>918.75912787119989</v>
      </c>
      <c r="C15" s="46">
        <v>2871.7454551053015</v>
      </c>
      <c r="D15" s="46">
        <v>160.58149072366231</v>
      </c>
      <c r="E15" s="46">
        <v>111.60726666666667</v>
      </c>
      <c r="F15" s="46">
        <v>164.39893008701765</v>
      </c>
      <c r="G15" s="46">
        <v>167.45559859166451</v>
      </c>
      <c r="H15" s="46">
        <v>1691.4272979311513</v>
      </c>
      <c r="I15" s="46">
        <v>34.463338731852289</v>
      </c>
      <c r="J15" s="46">
        <v>0</v>
      </c>
      <c r="K15" s="46">
        <v>0</v>
      </c>
      <c r="L15" s="46">
        <v>0</v>
      </c>
      <c r="M15" s="46">
        <v>6120.4385057085155</v>
      </c>
      <c r="N15" s="46">
        <v>1761.5571883057837</v>
      </c>
      <c r="O15" s="46">
        <v>360.00443516013485</v>
      </c>
      <c r="P15" s="46">
        <v>164.86771302396289</v>
      </c>
      <c r="Q15" s="46">
        <v>1533.3636027226962</v>
      </c>
      <c r="R15" s="46">
        <v>0</v>
      </c>
      <c r="S15" s="46">
        <v>849.10438902128908</v>
      </c>
      <c r="T15" s="46">
        <v>600.75683788641493</v>
      </c>
      <c r="U15" s="46">
        <v>0</v>
      </c>
      <c r="V15" s="46">
        <v>0</v>
      </c>
      <c r="W15" s="46">
        <v>0</v>
      </c>
      <c r="X15" s="46">
        <v>0</v>
      </c>
      <c r="Y15" s="46">
        <v>0</v>
      </c>
      <c r="Z15" s="46">
        <v>5269.6541661202809</v>
      </c>
      <c r="AA15" s="46">
        <v>0</v>
      </c>
      <c r="AB15" s="46">
        <v>171.0622519849793</v>
      </c>
      <c r="AC15" s="46">
        <v>253.70976157143372</v>
      </c>
      <c r="AD15" s="46">
        <v>92.25155545960429</v>
      </c>
      <c r="AE15" s="46">
        <v>675.51736442904587</v>
      </c>
      <c r="AF15" s="46">
        <v>314.88860263136348</v>
      </c>
      <c r="AG15" s="46">
        <v>54.238419470362587</v>
      </c>
      <c r="AH15" s="46">
        <v>276.75466637881289</v>
      </c>
      <c r="AI15" s="46">
        <v>0</v>
      </c>
      <c r="AJ15" s="46">
        <v>0</v>
      </c>
      <c r="AK15" s="46">
        <v>0</v>
      </c>
      <c r="AL15" s="46">
        <v>1838.422621925602</v>
      </c>
      <c r="AM15" s="46">
        <v>13228.515293754397</v>
      </c>
    </row>
    <row r="16" spans="1:39">
      <c r="A16" s="65" t="s">
        <v>372</v>
      </c>
      <c r="B16" s="46">
        <v>374.33305960999445</v>
      </c>
      <c r="C16" s="46">
        <v>1752.7598753558891</v>
      </c>
      <c r="D16" s="46">
        <v>1132.7389524707273</v>
      </c>
      <c r="E16" s="46">
        <v>128.54325349369392</v>
      </c>
      <c r="F16" s="46">
        <v>1239.1161364532541</v>
      </c>
      <c r="G16" s="46">
        <v>1575.5736663965351</v>
      </c>
      <c r="H16" s="46">
        <v>123.92947486291752</v>
      </c>
      <c r="I16" s="46">
        <v>189.11736038400002</v>
      </c>
      <c r="J16" s="46">
        <v>459.26343873185232</v>
      </c>
      <c r="K16" s="46">
        <v>0</v>
      </c>
      <c r="L16" s="46">
        <v>0</v>
      </c>
      <c r="M16" s="46">
        <v>6975.3752177588649</v>
      </c>
      <c r="N16" s="46">
        <v>760.57809366011077</v>
      </c>
      <c r="O16" s="46">
        <v>1281.3991348384716</v>
      </c>
      <c r="P16" s="46">
        <v>1592.5364856916665</v>
      </c>
      <c r="Q16" s="46">
        <v>0</v>
      </c>
      <c r="R16" s="46">
        <v>270.617052711719</v>
      </c>
      <c r="S16" s="46">
        <v>193.90164466207386</v>
      </c>
      <c r="T16" s="46">
        <v>0</v>
      </c>
      <c r="U16" s="46">
        <v>594.03529621432619</v>
      </c>
      <c r="V16" s="46">
        <v>393.68939018820026</v>
      </c>
      <c r="W16" s="46">
        <v>0</v>
      </c>
      <c r="X16" s="46">
        <v>0</v>
      </c>
      <c r="Y16" s="46">
        <v>0</v>
      </c>
      <c r="Z16" s="46">
        <v>5086.757097966567</v>
      </c>
      <c r="AA16" s="46">
        <v>392.14578771615413</v>
      </c>
      <c r="AB16" s="46">
        <v>154.11163911366626</v>
      </c>
      <c r="AC16" s="46">
        <v>0</v>
      </c>
      <c r="AD16" s="46">
        <v>74.292804930040617</v>
      </c>
      <c r="AE16" s="46">
        <v>30.862043595330569</v>
      </c>
      <c r="AF16" s="46">
        <v>574.06861301784852</v>
      </c>
      <c r="AG16" s="46">
        <v>1025.1140366218224</v>
      </c>
      <c r="AH16" s="46">
        <v>287.32742852420563</v>
      </c>
      <c r="AI16" s="46">
        <v>503.84036509744647</v>
      </c>
      <c r="AJ16" s="46">
        <v>0</v>
      </c>
      <c r="AK16" s="46">
        <v>0</v>
      </c>
      <c r="AL16" s="46">
        <v>3041.762718616515</v>
      </c>
      <c r="AM16" s="46">
        <v>15103.895034341944</v>
      </c>
    </row>
    <row r="17" spans="1:39">
      <c r="A17" s="65" t="s">
        <v>447</v>
      </c>
      <c r="B17" s="46">
        <v>5319.6968555391022</v>
      </c>
      <c r="C17" s="46">
        <v>10869.399212763188</v>
      </c>
      <c r="D17" s="46">
        <v>3778.3950701518188</v>
      </c>
      <c r="E17" s="46">
        <v>3047.8139654022784</v>
      </c>
      <c r="F17" s="46">
        <v>2513.4160538799229</v>
      </c>
      <c r="G17" s="46">
        <v>3247.9991336594635</v>
      </c>
      <c r="H17" s="46">
        <v>4470.4089776253468</v>
      </c>
      <c r="I17" s="46">
        <v>454.55265099863652</v>
      </c>
      <c r="J17" s="46">
        <v>2397.2379062551599</v>
      </c>
      <c r="K17" s="46">
        <v>698.53647009875124</v>
      </c>
      <c r="L17" s="46">
        <v>127.87395833333335</v>
      </c>
      <c r="M17" s="46">
        <v>36925.330254707005</v>
      </c>
      <c r="N17" s="46">
        <v>8106.2481472888248</v>
      </c>
      <c r="O17" s="46">
        <v>3520.7357731656766</v>
      </c>
      <c r="P17" s="46">
        <v>9652.464497681216</v>
      </c>
      <c r="Q17" s="46">
        <v>6885.0275126381275</v>
      </c>
      <c r="R17" s="46">
        <v>3506.7638934677334</v>
      </c>
      <c r="S17" s="46">
        <v>4580.4163784014781</v>
      </c>
      <c r="T17" s="46">
        <v>2615.9734117872717</v>
      </c>
      <c r="U17" s="46">
        <v>3667.3225433947514</v>
      </c>
      <c r="V17" s="46">
        <v>1612.2866876957287</v>
      </c>
      <c r="W17" s="46">
        <v>998.78059686590598</v>
      </c>
      <c r="X17" s="46">
        <v>193.90164466207386</v>
      </c>
      <c r="Y17" s="46">
        <v>1489.1579134252604</v>
      </c>
      <c r="Z17" s="46">
        <v>46829.079000474041</v>
      </c>
      <c r="AA17" s="46">
        <v>2924.858346791174</v>
      </c>
      <c r="AB17" s="46">
        <v>1771.0835676687673</v>
      </c>
      <c r="AC17" s="46">
        <v>2049.2712550418828</v>
      </c>
      <c r="AD17" s="46">
        <v>1433.1599900224476</v>
      </c>
      <c r="AE17" s="46">
        <v>1608.1768877286397</v>
      </c>
      <c r="AF17" s="46">
        <v>2496.3829812721337</v>
      </c>
      <c r="AG17" s="46">
        <v>2450.5586066328187</v>
      </c>
      <c r="AH17" s="46">
        <v>1730.1680152336892</v>
      </c>
      <c r="AI17" s="46">
        <v>1764.7560077930323</v>
      </c>
      <c r="AJ17" s="46">
        <v>340.2803168481642</v>
      </c>
      <c r="AK17" s="46">
        <v>38.142730217268429</v>
      </c>
      <c r="AL17" s="46">
        <v>18606.838705250018</v>
      </c>
      <c r="AM17" s="46">
        <v>102361.24796043105</v>
      </c>
    </row>
    <row r="18" spans="1:39">
      <c r="A18" s="101" t="s">
        <v>465</v>
      </c>
      <c r="B18" s="101"/>
      <c r="C18" s="101"/>
      <c r="D18" s="101"/>
      <c r="E18"/>
      <c r="F18"/>
    </row>
    <row r="19" spans="1:39">
      <c r="A19" s="102" t="s">
        <v>360</v>
      </c>
      <c r="B19" s="24" t="s">
        <v>37</v>
      </c>
      <c r="C19" s="12" t="s">
        <v>72</v>
      </c>
      <c r="D19" s="12" t="s">
        <v>24</v>
      </c>
      <c r="E19" t="s">
        <v>466</v>
      </c>
      <c r="F19" t="s">
        <v>467</v>
      </c>
      <c r="G19" t="s">
        <v>468</v>
      </c>
      <c r="H19" s="12"/>
    </row>
    <row r="20" spans="1:39">
      <c r="A20" s="103" t="s">
        <v>388</v>
      </c>
      <c r="B20" s="104">
        <v>446.91151290840992</v>
      </c>
      <c r="C20" s="104">
        <v>244.17041878837563</v>
      </c>
      <c r="D20" s="104">
        <v>83.939398188523597</v>
      </c>
      <c r="E20">
        <v>96.757336158583769</v>
      </c>
      <c r="F20">
        <v>92.04440958866418</v>
      </c>
      <c r="G20">
        <v>21.992901155610141</v>
      </c>
      <c r="H20" s="12"/>
    </row>
    <row r="21" spans="1:39">
      <c r="A21" s="103" t="s">
        <v>372</v>
      </c>
      <c r="B21" s="104">
        <v>775.04169086209617</v>
      </c>
      <c r="C21" s="104">
        <v>565.19523310739646</v>
      </c>
      <c r="D21" s="104">
        <v>337.973635401835</v>
      </c>
      <c r="E21">
        <v>216.8459096475755</v>
      </c>
      <c r="F21">
        <v>186.35111274560862</v>
      </c>
      <c r="G21">
        <v>110.10037868965988</v>
      </c>
      <c r="H21" s="12"/>
    </row>
    <row r="22" spans="1:39">
      <c r="A22" s="103" t="s">
        <v>444</v>
      </c>
      <c r="B22" s="104">
        <v>286.54246813543762</v>
      </c>
      <c r="C22" s="104">
        <v>1014.6371730320071</v>
      </c>
      <c r="D22" s="104">
        <v>190.36194991546009</v>
      </c>
      <c r="E22">
        <v>160.16710597721607</v>
      </c>
      <c r="F22">
        <v>523.02118393190574</v>
      </c>
      <c r="G22">
        <v>55.927822304899728</v>
      </c>
      <c r="H22" s="12"/>
    </row>
    <row r="23" spans="1:39">
      <c r="A23" s="103" t="s">
        <v>394</v>
      </c>
      <c r="B23" s="104">
        <v>478.86658786363637</v>
      </c>
      <c r="C23" s="104">
        <v>711.90072648659657</v>
      </c>
      <c r="D23" s="104">
        <v>225.87587894632944</v>
      </c>
      <c r="E23">
        <v>175.83758946388369</v>
      </c>
      <c r="F23">
        <v>321.23184635457244</v>
      </c>
      <c r="G23">
        <v>96.581266162084702</v>
      </c>
      <c r="H23" s="12"/>
    </row>
    <row r="24" spans="1:39">
      <c r="A24" s="103" t="s">
        <v>397</v>
      </c>
      <c r="B24" s="104">
        <v>606.7451418303234</v>
      </c>
      <c r="C24" s="104">
        <v>427.27504152702545</v>
      </c>
      <c r="D24" s="104">
        <v>338.49715057552282</v>
      </c>
      <c r="E24">
        <v>351.11788135719149</v>
      </c>
      <c r="F24">
        <v>162.96212071856252</v>
      </c>
      <c r="G24">
        <v>96.849714742429413</v>
      </c>
      <c r="H24" s="12"/>
    </row>
    <row r="25" spans="1:39">
      <c r="A25" s="103" t="s">
        <v>425</v>
      </c>
      <c r="B25" s="104">
        <v>31.968489583333337</v>
      </c>
      <c r="C25" s="104">
        <v>0</v>
      </c>
      <c r="D25" s="104">
        <v>308.99749603690589</v>
      </c>
      <c r="E25">
        <v>31.968489583333337</v>
      </c>
      <c r="F25">
        <v>0</v>
      </c>
      <c r="G25">
        <v>93.725937372921393</v>
      </c>
      <c r="H25" s="12"/>
    </row>
    <row r="26" spans="1:39">
      <c r="A26" s="103" t="s">
        <v>393</v>
      </c>
      <c r="B26" s="104">
        <v>765.05481321356456</v>
      </c>
      <c r="C26" s="104">
        <v>658.70677076503512</v>
      </c>
      <c r="D26" s="104">
        <v>229.80282774070025</v>
      </c>
      <c r="E26">
        <v>362.62914854442766</v>
      </c>
      <c r="F26">
        <v>239.85867806705173</v>
      </c>
      <c r="G26">
        <v>74.961902559130365</v>
      </c>
      <c r="H26" s="12"/>
    </row>
    <row r="27" spans="1:39">
      <c r="A27" s="103" t="s">
        <v>426</v>
      </c>
      <c r="B27" s="104">
        <v>336.41237059130754</v>
      </c>
      <c r="C27" s="104">
        <v>332.88041221487566</v>
      </c>
      <c r="D27" s="104">
        <v>267.97209471264318</v>
      </c>
      <c r="E27">
        <v>305.57313110252051</v>
      </c>
      <c r="F27">
        <v>248.28229380741132</v>
      </c>
      <c r="G27">
        <v>110.33184523174526</v>
      </c>
      <c r="H27" s="12"/>
    </row>
    <row r="28" spans="1:39">
      <c r="A28" s="103" t="s">
        <v>443</v>
      </c>
      <c r="B28" s="104">
        <v>136.5576501467751</v>
      </c>
      <c r="C28" s="104">
        <v>227.27738167580128</v>
      </c>
      <c r="D28" s="104">
        <v>119.17778060752481</v>
      </c>
      <c r="E28">
        <v>29.816877710047734</v>
      </c>
      <c r="F28">
        <v>84.529123549103602</v>
      </c>
      <c r="G28">
        <v>43.311040857090759</v>
      </c>
      <c r="H28" s="12"/>
    </row>
    <row r="29" spans="1:39">
      <c r="A29" s="103" t="s">
        <v>380</v>
      </c>
      <c r="B29" s="104">
        <v>70.615506766241282</v>
      </c>
      <c r="C29" s="104">
        <v>610.62446477046171</v>
      </c>
      <c r="D29" s="104">
        <v>60.935540056491284</v>
      </c>
      <c r="E29">
        <v>35.264710463930868</v>
      </c>
      <c r="F29">
        <v>164.54930464243665</v>
      </c>
      <c r="G29">
        <v>18.92026951070272</v>
      </c>
      <c r="H29" s="12"/>
    </row>
    <row r="30" spans="1:39">
      <c r="A30" s="103" t="s">
        <v>442</v>
      </c>
      <c r="B30" s="104">
        <v>401.78245699435502</v>
      </c>
      <c r="C30" s="104">
        <v>519.60077924866926</v>
      </c>
      <c r="D30" s="104">
        <v>241.39755706877878</v>
      </c>
      <c r="E30">
        <v>145.82922132144699</v>
      </c>
      <c r="F30">
        <v>270.29238326402191</v>
      </c>
      <c r="G30">
        <v>58.763332750844626</v>
      </c>
      <c r="H30" s="12"/>
    </row>
    <row r="31" spans="1:39">
      <c r="A31" s="103"/>
      <c r="B31" s="103"/>
      <c r="C31" s="103"/>
      <c r="D31" s="103"/>
      <c r="E31" s="103"/>
      <c r="F31" s="103"/>
      <c r="G31" s="103"/>
      <c r="H31" s="103"/>
      <c r="I31" s="103"/>
      <c r="J31" s="103"/>
      <c r="K31" s="103"/>
      <c r="L31" s="103"/>
      <c r="M31" s="103"/>
      <c r="N31" s="103"/>
      <c r="O31" s="103"/>
    </row>
    <row r="32" spans="1:39">
      <c r="A32" s="105"/>
      <c r="B32" s="105"/>
      <c r="C32" s="105"/>
      <c r="D32" s="105"/>
      <c r="E32" s="105"/>
      <c r="F32" s="105"/>
      <c r="G32" s="105"/>
      <c r="H32" s="105"/>
      <c r="I32" s="105"/>
      <c r="J32" s="105"/>
      <c r="K32" s="105"/>
      <c r="L32" s="105"/>
      <c r="M32" s="105"/>
      <c r="N32" s="105"/>
      <c r="O32" s="103"/>
    </row>
    <row r="33" spans="1:16">
      <c r="A33" s="103"/>
      <c r="B33" s="103"/>
      <c r="C33" s="103"/>
      <c r="D33" s="103"/>
      <c r="E33" s="103"/>
      <c r="F33" s="103"/>
      <c r="G33" s="103"/>
      <c r="H33" s="103"/>
      <c r="I33" s="103"/>
      <c r="J33" s="103"/>
      <c r="K33" s="103"/>
      <c r="L33" s="103"/>
      <c r="M33" s="103"/>
      <c r="N33" s="103"/>
      <c r="O33" s="103"/>
    </row>
    <row r="34" spans="1:16">
      <c r="A34" s="103"/>
      <c r="B34" s="103"/>
      <c r="C34" s="103"/>
      <c r="D34" s="103"/>
      <c r="E34" s="103"/>
      <c r="F34" s="103"/>
      <c r="G34" s="103"/>
      <c r="H34" s="103"/>
      <c r="I34" s="103"/>
      <c r="J34" s="103"/>
      <c r="K34" s="103"/>
      <c r="L34" s="103"/>
      <c r="M34" s="103"/>
      <c r="N34" s="103"/>
      <c r="O34" s="103"/>
      <c r="P34" s="18"/>
    </row>
    <row r="35" spans="1:16">
      <c r="A35" s="103"/>
      <c r="B35" s="103"/>
      <c r="C35" s="103"/>
      <c r="D35" s="103"/>
      <c r="E35" s="103"/>
      <c r="F35" s="103"/>
      <c r="G35" s="103"/>
      <c r="H35" s="103"/>
      <c r="I35" s="103"/>
      <c r="J35" s="103"/>
      <c r="K35" s="103"/>
      <c r="L35" s="103"/>
      <c r="M35" s="103"/>
      <c r="N35" s="103"/>
      <c r="O35" s="103"/>
      <c r="P35" s="46"/>
    </row>
    <row r="36" spans="1:16">
      <c r="A36" s="103"/>
      <c r="B36" s="103"/>
      <c r="C36" s="103"/>
      <c r="D36" s="103"/>
      <c r="E36" s="103"/>
      <c r="F36" s="103"/>
      <c r="G36" s="103"/>
      <c r="H36" s="103"/>
      <c r="I36" s="103"/>
      <c r="J36" s="103"/>
      <c r="K36" s="103"/>
      <c r="L36" s="103"/>
      <c r="M36" s="103"/>
      <c r="N36" s="103"/>
      <c r="O36" s="103"/>
      <c r="P36" s="46"/>
    </row>
    <row r="37" spans="1:16">
      <c r="A37" s="103"/>
      <c r="B37" s="103"/>
      <c r="C37" s="103"/>
      <c r="D37" s="103"/>
      <c r="E37" s="103"/>
      <c r="F37" s="103"/>
      <c r="G37" s="103"/>
      <c r="H37" s="103"/>
      <c r="I37" s="103"/>
      <c r="J37" s="103"/>
      <c r="K37" s="103"/>
      <c r="L37" s="103"/>
      <c r="M37" s="103"/>
      <c r="N37" s="103"/>
      <c r="O37" s="103"/>
      <c r="P37" s="46"/>
    </row>
    <row r="38" spans="1:16">
      <c r="A38" s="103"/>
      <c r="B38" s="103"/>
      <c r="C38" s="103"/>
      <c r="D38" s="103"/>
      <c r="E38" s="103"/>
      <c r="F38" s="103"/>
      <c r="G38" s="103"/>
      <c r="H38" s="103"/>
      <c r="I38" s="103"/>
      <c r="J38" s="103"/>
      <c r="K38" s="103"/>
      <c r="L38" s="103"/>
      <c r="M38" s="103"/>
      <c r="N38" s="103"/>
      <c r="O38" s="103"/>
      <c r="P38" s="46"/>
    </row>
    <row r="39" spans="1:16">
      <c r="A39" s="103"/>
      <c r="B39" s="103"/>
      <c r="C39" s="103"/>
      <c r="D39" s="103"/>
      <c r="E39" s="103"/>
      <c r="F39" s="103"/>
      <c r="G39" s="103"/>
      <c r="H39" s="103"/>
      <c r="I39" s="103"/>
      <c r="J39" s="103"/>
      <c r="K39" s="103"/>
      <c r="L39" s="103"/>
      <c r="M39" s="103"/>
      <c r="N39" s="103"/>
      <c r="O39" s="103"/>
      <c r="P39" s="46"/>
    </row>
    <row r="40" spans="1:16">
      <c r="A40" s="103"/>
      <c r="B40" s="103"/>
      <c r="C40" s="103"/>
      <c r="D40" s="103"/>
      <c r="E40" s="103"/>
      <c r="F40" s="103"/>
      <c r="G40" s="103"/>
      <c r="H40" s="103"/>
      <c r="I40" s="103"/>
      <c r="J40" s="103"/>
      <c r="K40" s="103"/>
      <c r="L40" s="103"/>
      <c r="M40" s="103"/>
      <c r="N40" s="103"/>
      <c r="O40" s="103"/>
      <c r="P40" s="46"/>
    </row>
    <row r="41" spans="1:16">
      <c r="A41" s="103"/>
      <c r="B41" s="103"/>
      <c r="C41" s="103"/>
      <c r="D41" s="103"/>
      <c r="E41" s="103"/>
      <c r="F41" s="103"/>
      <c r="G41" s="103"/>
      <c r="H41" s="105"/>
      <c r="I41" s="105"/>
      <c r="J41" s="105"/>
      <c r="K41" s="105"/>
      <c r="L41" s="103"/>
      <c r="M41" s="103"/>
      <c r="N41" s="103"/>
      <c r="O41" s="103"/>
      <c r="P41" s="46"/>
    </row>
    <row r="42" spans="1:16">
      <c r="A42" s="103"/>
      <c r="B42" s="103"/>
      <c r="C42" s="103"/>
      <c r="D42" s="103"/>
      <c r="E42" s="103"/>
      <c r="F42" s="103"/>
      <c r="G42" s="103"/>
      <c r="H42" s="103"/>
      <c r="I42" s="103"/>
      <c r="J42" s="103"/>
      <c r="K42" s="103"/>
      <c r="L42" s="103"/>
      <c r="M42" s="103"/>
      <c r="N42" s="103"/>
      <c r="O42" s="103"/>
      <c r="P42" s="46"/>
    </row>
    <row r="43" spans="1:16">
      <c r="A43" s="103"/>
      <c r="B43" s="103"/>
      <c r="C43" s="103"/>
      <c r="D43" s="103"/>
      <c r="E43" s="103"/>
      <c r="F43" s="103"/>
      <c r="G43" s="103"/>
      <c r="H43" s="103"/>
      <c r="I43" s="103"/>
      <c r="J43" s="103"/>
      <c r="K43" s="103"/>
      <c r="L43" s="103"/>
      <c r="M43" s="103"/>
      <c r="N43" s="103"/>
      <c r="O43" s="103"/>
      <c r="P43" s="46"/>
    </row>
    <row r="44" spans="1:16">
      <c r="A44" s="103"/>
      <c r="B44" s="103"/>
      <c r="C44" s="103"/>
      <c r="D44" s="103"/>
      <c r="E44" s="103"/>
      <c r="F44" s="103"/>
      <c r="G44" s="103"/>
      <c r="H44" s="103"/>
      <c r="I44" s="103"/>
      <c r="J44" s="103"/>
      <c r="K44" s="103"/>
      <c r="L44" s="103"/>
      <c r="M44" s="103"/>
      <c r="N44" s="103"/>
      <c r="O44" s="103"/>
      <c r="P44" s="46"/>
    </row>
    <row r="45" spans="1:16">
      <c r="A45" s="103"/>
      <c r="B45" s="105"/>
      <c r="C45" s="105"/>
      <c r="D45" s="105"/>
      <c r="E45" s="103"/>
      <c r="F45" s="103"/>
      <c r="G45" s="103"/>
      <c r="H45" s="103"/>
      <c r="I45" s="103"/>
      <c r="J45" s="103"/>
      <c r="K45" s="103"/>
      <c r="L45" s="103"/>
      <c r="M45" s="103"/>
      <c r="N45" s="103"/>
      <c r="O45" s="103"/>
      <c r="P45" s="46"/>
    </row>
    <row r="46" spans="1:16">
      <c r="A46" s="103"/>
      <c r="B46" s="103"/>
      <c r="C46" s="103"/>
      <c r="D46" s="103"/>
      <c r="E46" s="103"/>
      <c r="F46" s="103"/>
      <c r="G46" s="103"/>
      <c r="H46" s="103"/>
      <c r="I46" s="103"/>
      <c r="J46" s="103"/>
      <c r="K46" s="103"/>
      <c r="L46" s="103"/>
      <c r="M46" s="103"/>
      <c r="N46" s="103"/>
      <c r="O46" s="103"/>
    </row>
    <row r="47" spans="1:16">
      <c r="A47" s="103"/>
      <c r="B47" s="103"/>
      <c r="C47" s="103"/>
      <c r="D47" s="103"/>
      <c r="E47" s="103"/>
      <c r="F47" s="103"/>
      <c r="G47" s="103"/>
      <c r="H47" s="103"/>
      <c r="I47" s="103"/>
      <c r="J47" s="103"/>
      <c r="K47" s="103"/>
      <c r="L47" s="103"/>
      <c r="M47" s="103"/>
      <c r="N47" s="103"/>
      <c r="O47" s="103"/>
    </row>
    <row r="48" spans="1:16">
      <c r="A48" s="103"/>
      <c r="B48" s="103"/>
      <c r="C48" s="103"/>
      <c r="D48" s="103"/>
      <c r="E48" s="103"/>
      <c r="F48" s="103"/>
      <c r="G48" s="103"/>
      <c r="H48" s="103"/>
      <c r="I48" s="103"/>
      <c r="J48" s="103"/>
      <c r="K48" s="103"/>
      <c r="L48" s="103"/>
      <c r="M48" s="103"/>
      <c r="N48" s="103"/>
      <c r="O48" s="103"/>
    </row>
    <row r="49" spans="1:15">
      <c r="A49" s="103"/>
      <c r="B49" s="103"/>
      <c r="C49" s="105"/>
      <c r="D49" s="105"/>
      <c r="E49" s="105"/>
      <c r="F49" s="105"/>
      <c r="G49" s="105"/>
      <c r="H49" s="105"/>
      <c r="I49" s="105"/>
      <c r="J49" s="105"/>
      <c r="K49" s="103"/>
      <c r="L49" s="103"/>
      <c r="M49" s="103"/>
      <c r="N49" s="103"/>
      <c r="O49" s="103"/>
    </row>
    <row r="50" spans="1:15">
      <c r="A50" s="103"/>
      <c r="B50" s="103"/>
      <c r="C50" s="103"/>
      <c r="D50" s="103"/>
      <c r="E50" s="103"/>
      <c r="F50" s="103"/>
      <c r="G50" s="103"/>
      <c r="H50" s="103"/>
      <c r="I50" s="103"/>
      <c r="J50" s="103"/>
      <c r="K50" s="103"/>
      <c r="L50" s="105"/>
      <c r="M50" s="105"/>
      <c r="N50" s="105"/>
      <c r="O50" s="105"/>
    </row>
    <row r="51" spans="1:15">
      <c r="A51" s="103"/>
      <c r="B51" s="103"/>
      <c r="C51" s="103"/>
      <c r="D51" s="103"/>
      <c r="E51" s="103"/>
      <c r="F51" s="103"/>
      <c r="G51" s="103"/>
      <c r="H51" s="103"/>
      <c r="I51" s="103"/>
      <c r="J51" s="103"/>
      <c r="K51" s="103"/>
      <c r="L51" s="105"/>
      <c r="M51" s="105"/>
      <c r="N51" s="105"/>
      <c r="O51" s="105"/>
    </row>
    <row r="52" spans="1:15">
      <c r="A52" s="103"/>
      <c r="B52" s="103"/>
      <c r="C52" s="103"/>
      <c r="D52" s="103"/>
      <c r="E52" s="103"/>
      <c r="F52" s="103"/>
      <c r="G52" s="103"/>
      <c r="H52" s="103"/>
      <c r="I52" s="103"/>
      <c r="J52" s="103"/>
      <c r="K52" s="103"/>
      <c r="L52" s="105"/>
      <c r="M52" s="105"/>
      <c r="N52" s="105"/>
      <c r="O52" s="105"/>
    </row>
    <row r="53" spans="1:15">
      <c r="A53" s="103"/>
      <c r="B53" s="103"/>
      <c r="C53" s="103"/>
      <c r="D53" s="103"/>
      <c r="E53" s="103"/>
      <c r="F53" s="103"/>
      <c r="G53" s="103"/>
      <c r="H53" s="103"/>
      <c r="I53" s="103"/>
      <c r="J53" s="103"/>
      <c r="K53" s="103"/>
      <c r="L53" s="103"/>
      <c r="M53" s="103"/>
      <c r="N53" s="103"/>
      <c r="O53" s="103"/>
    </row>
    <row r="54" spans="1:15">
      <c r="A54" s="103"/>
      <c r="B54" s="103"/>
      <c r="C54" s="103"/>
      <c r="D54" s="103"/>
      <c r="E54" s="103"/>
      <c r="F54" s="103"/>
      <c r="G54" s="103"/>
      <c r="H54" s="103"/>
      <c r="I54" s="103"/>
      <c r="J54" s="103"/>
      <c r="K54" s="103"/>
      <c r="L54" s="103"/>
      <c r="M54" s="103"/>
      <c r="N54" s="103"/>
      <c r="O54" s="103"/>
    </row>
    <row r="55" spans="1:15">
      <c r="A55" s="103"/>
      <c r="B55" s="103"/>
      <c r="C55" s="103"/>
      <c r="D55" s="103"/>
      <c r="E55" s="103"/>
      <c r="F55" s="103"/>
      <c r="G55" s="103"/>
      <c r="H55" s="103"/>
      <c r="I55" s="103"/>
      <c r="J55" s="103"/>
      <c r="K55" s="103"/>
      <c r="L55" s="103"/>
      <c r="M55" s="103"/>
      <c r="N55" s="103"/>
      <c r="O55" s="103"/>
    </row>
    <row r="56" spans="1:15">
      <c r="A56" s="103"/>
      <c r="B56" s="103"/>
      <c r="C56" s="103"/>
      <c r="D56" s="103"/>
      <c r="E56" s="105"/>
      <c r="F56" s="105"/>
      <c r="G56" s="105"/>
      <c r="H56" s="103"/>
      <c r="I56" s="103"/>
      <c r="J56" s="103"/>
      <c r="K56" s="103"/>
      <c r="L56" s="103"/>
      <c r="M56" s="103"/>
      <c r="N56" s="103"/>
      <c r="O56" s="103"/>
    </row>
    <row r="57" spans="1:15">
      <c r="A57" s="103"/>
      <c r="B57" s="103"/>
      <c r="C57" s="103"/>
      <c r="D57" s="103"/>
      <c r="E57" s="103"/>
      <c r="F57" s="103"/>
      <c r="G57" s="103"/>
      <c r="H57" s="103"/>
      <c r="I57" s="103"/>
      <c r="J57" s="103"/>
      <c r="K57" s="103"/>
      <c r="L57" s="103"/>
      <c r="M57" s="103"/>
      <c r="N57" s="103"/>
      <c r="O57" s="103"/>
    </row>
    <row r="58" spans="1:15">
      <c r="A58" s="103"/>
      <c r="B58" s="103"/>
      <c r="C58" s="103"/>
      <c r="D58" s="103"/>
      <c r="E58" s="103"/>
      <c r="F58" s="103"/>
      <c r="G58" s="103"/>
      <c r="H58" s="103"/>
      <c r="I58" s="103"/>
      <c r="J58" s="103"/>
      <c r="K58" s="103"/>
      <c r="L58" s="103"/>
      <c r="M58" s="103"/>
      <c r="N58" s="103"/>
      <c r="O58" s="103"/>
    </row>
    <row r="59" spans="1:15">
      <c r="A59" s="103"/>
      <c r="B59" s="103"/>
      <c r="C59" s="103"/>
      <c r="D59" s="103"/>
      <c r="E59" s="103"/>
      <c r="F59" s="103"/>
      <c r="G59" s="103"/>
      <c r="H59" s="103"/>
      <c r="I59" s="103"/>
      <c r="J59" s="103"/>
      <c r="K59" s="103"/>
      <c r="L59" s="103"/>
      <c r="M59" s="103"/>
      <c r="N59" s="103"/>
      <c r="O59" s="103"/>
    </row>
    <row r="60" spans="1:15">
      <c r="A60" s="103"/>
      <c r="B60" s="103"/>
      <c r="C60" s="103"/>
      <c r="D60" s="103"/>
      <c r="E60" s="105"/>
      <c r="F60" s="105"/>
      <c r="G60" s="105"/>
      <c r="H60" s="103"/>
      <c r="I60" s="103"/>
      <c r="J60" s="103"/>
      <c r="K60" s="103"/>
      <c r="L60" s="103"/>
      <c r="M60" s="103"/>
      <c r="N60" s="103"/>
      <c r="O60" s="103"/>
    </row>
    <row r="61" spans="1:15">
      <c r="A61" s="103"/>
      <c r="B61" s="103"/>
      <c r="C61" s="103"/>
      <c r="D61" s="103"/>
      <c r="E61" s="103"/>
      <c r="F61" s="103"/>
      <c r="G61" s="103"/>
      <c r="H61" s="103"/>
      <c r="I61" s="103"/>
      <c r="J61" s="103"/>
      <c r="K61" s="103"/>
      <c r="L61" s="103"/>
      <c r="M61" s="103"/>
      <c r="N61" s="103"/>
      <c r="O61" s="103"/>
    </row>
    <row r="62" spans="1:15">
      <c r="A62" s="103"/>
      <c r="B62" s="103"/>
      <c r="C62" s="103"/>
      <c r="D62" s="103"/>
      <c r="E62" s="103"/>
      <c r="F62" s="103"/>
      <c r="G62" s="103"/>
      <c r="H62" s="103"/>
      <c r="I62" s="103"/>
      <c r="J62" s="103"/>
      <c r="K62" s="103"/>
      <c r="L62" s="103"/>
      <c r="M62" s="103"/>
      <c r="N62" s="103"/>
      <c r="O62" s="103"/>
    </row>
    <row r="63" spans="1:15">
      <c r="A63" s="103"/>
      <c r="B63" s="103"/>
      <c r="C63" s="103"/>
      <c r="D63" s="103"/>
      <c r="E63" s="103"/>
      <c r="F63" s="103"/>
      <c r="G63" s="103"/>
      <c r="H63" s="103"/>
      <c r="I63" s="103"/>
      <c r="J63" s="103"/>
      <c r="K63" s="103"/>
      <c r="L63" s="103"/>
      <c r="M63" s="103"/>
      <c r="N63" s="103"/>
      <c r="O63" s="103"/>
    </row>
    <row r="64" spans="1:15">
      <c r="A64" s="103"/>
      <c r="B64" s="103"/>
      <c r="C64" s="103"/>
      <c r="D64" s="103"/>
      <c r="E64" s="105"/>
      <c r="F64" s="105"/>
      <c r="G64" s="105"/>
      <c r="H64" s="103"/>
      <c r="I64" s="103"/>
      <c r="J64" s="103"/>
      <c r="K64" s="103"/>
      <c r="L64" s="103"/>
      <c r="M64" s="103"/>
      <c r="N64" s="103"/>
      <c r="O64" s="103"/>
    </row>
    <row r="65" spans="1:15">
      <c r="A65" s="103"/>
      <c r="B65" s="103"/>
      <c r="C65" s="103"/>
      <c r="D65" s="103"/>
      <c r="E65" s="103"/>
      <c r="F65" s="103"/>
      <c r="G65" s="103"/>
      <c r="H65" s="103"/>
      <c r="I65" s="103"/>
      <c r="J65" s="103"/>
      <c r="K65" s="103"/>
      <c r="L65" s="103"/>
      <c r="M65" s="103"/>
      <c r="N65" s="103"/>
      <c r="O65" s="103"/>
    </row>
    <row r="66" spans="1:15">
      <c r="A66" s="103"/>
      <c r="B66" s="103"/>
      <c r="C66" s="103"/>
      <c r="D66" s="103"/>
      <c r="E66" s="103"/>
      <c r="F66" s="103"/>
      <c r="G66" s="103"/>
      <c r="H66" s="103"/>
      <c r="I66" s="103"/>
      <c r="J66" s="103"/>
      <c r="K66" s="103"/>
      <c r="L66" s="103"/>
      <c r="M66" s="103"/>
      <c r="N66" s="103"/>
      <c r="O66" s="103"/>
    </row>
    <row r="67" spans="1:15">
      <c r="A67" s="103"/>
      <c r="B67" s="103"/>
      <c r="C67" s="103"/>
      <c r="D67" s="103"/>
      <c r="E67" s="103"/>
      <c r="F67" s="103"/>
      <c r="G67" s="103"/>
      <c r="H67" s="103"/>
      <c r="I67" s="103"/>
      <c r="J67" s="103"/>
      <c r="K67" s="103"/>
      <c r="L67" s="103"/>
      <c r="M67" s="103"/>
      <c r="N67" s="103"/>
      <c r="O67" s="103"/>
    </row>
    <row r="68" spans="1:15">
      <c r="A68" s="103"/>
      <c r="B68" s="103"/>
      <c r="C68" s="103"/>
      <c r="D68" s="103"/>
      <c r="E68" s="105"/>
      <c r="F68" s="105"/>
      <c r="G68" s="105"/>
      <c r="H68" s="103"/>
      <c r="I68" s="103"/>
      <c r="J68" s="103"/>
      <c r="K68" s="103"/>
      <c r="L68" s="103"/>
      <c r="M68" s="103"/>
      <c r="N68" s="103"/>
      <c r="O68" s="103"/>
    </row>
    <row r="69" spans="1:15">
      <c r="A69" s="103"/>
      <c r="B69" s="103"/>
      <c r="C69" s="103"/>
      <c r="D69" s="103"/>
      <c r="E69" s="103"/>
      <c r="F69" s="103"/>
      <c r="G69" s="103"/>
      <c r="H69" s="103"/>
      <c r="I69" s="103"/>
      <c r="J69" s="103"/>
      <c r="K69" s="103"/>
      <c r="L69" s="103"/>
      <c r="M69" s="103"/>
      <c r="N69" s="103"/>
      <c r="O69" s="103"/>
    </row>
    <row r="70" spans="1:15">
      <c r="A70" s="103"/>
      <c r="B70" s="103"/>
      <c r="C70" s="103"/>
      <c r="D70" s="103"/>
      <c r="E70" s="103"/>
      <c r="F70" s="103"/>
      <c r="G70" s="103"/>
      <c r="H70" s="103"/>
      <c r="I70" s="103"/>
      <c r="J70" s="103"/>
      <c r="K70" s="103"/>
      <c r="L70" s="103"/>
      <c r="M70" s="103"/>
      <c r="N70" s="103"/>
      <c r="O70" s="103"/>
    </row>
    <row r="71" spans="1:15">
      <c r="A71" s="103"/>
      <c r="B71" s="103"/>
      <c r="C71" s="103"/>
      <c r="D71" s="103"/>
      <c r="E71" s="103"/>
      <c r="F71" s="103"/>
      <c r="G71" s="103"/>
      <c r="H71" s="103"/>
      <c r="I71" s="103"/>
      <c r="J71" s="103"/>
      <c r="K71" s="103"/>
      <c r="L71" s="103"/>
      <c r="M71" s="103"/>
      <c r="N71" s="103"/>
      <c r="O71" s="103"/>
    </row>
    <row r="72" spans="1:15">
      <c r="A72" s="103"/>
      <c r="B72" s="103"/>
      <c r="C72" s="103"/>
      <c r="D72" s="103"/>
      <c r="E72" s="105"/>
      <c r="F72" s="105"/>
      <c r="G72" s="105"/>
      <c r="H72" s="103"/>
      <c r="I72" s="103"/>
      <c r="J72" s="103"/>
      <c r="K72" s="103"/>
      <c r="L72" s="103"/>
      <c r="M72" s="103"/>
      <c r="N72" s="103"/>
      <c r="O72" s="103"/>
    </row>
    <row r="73" spans="1:15">
      <c r="A73" s="103"/>
      <c r="B73" s="103"/>
      <c r="C73" s="103"/>
      <c r="D73" s="103"/>
      <c r="E73" s="103"/>
      <c r="F73" s="103"/>
      <c r="G73" s="103"/>
      <c r="H73" s="103"/>
      <c r="I73" s="103"/>
      <c r="J73" s="103"/>
      <c r="K73" s="103"/>
      <c r="L73" s="103"/>
      <c r="M73" s="103"/>
      <c r="N73" s="103"/>
      <c r="O73" s="103"/>
    </row>
    <row r="74" spans="1:15">
      <c r="A74" s="103"/>
      <c r="B74" s="103"/>
      <c r="C74" s="103"/>
      <c r="D74" s="103"/>
      <c r="E74" s="103"/>
      <c r="F74" s="103"/>
      <c r="G74" s="103"/>
      <c r="H74" s="103"/>
      <c r="I74" s="103"/>
      <c r="J74" s="103"/>
      <c r="K74" s="103"/>
      <c r="L74" s="103"/>
      <c r="M74" s="103"/>
      <c r="N74" s="103"/>
      <c r="O74" s="103"/>
    </row>
    <row r="75" spans="1:15">
      <c r="A75" s="103"/>
      <c r="B75" s="103"/>
      <c r="C75" s="103"/>
      <c r="D75" s="103"/>
      <c r="E75" s="103"/>
      <c r="F75" s="103"/>
      <c r="G75" s="103"/>
      <c r="H75" s="103"/>
      <c r="I75" s="103"/>
      <c r="J75" s="103"/>
      <c r="K75" s="103"/>
      <c r="L75" s="103"/>
      <c r="M75" s="103"/>
      <c r="N75" s="103"/>
      <c r="O75" s="103"/>
    </row>
    <row r="76" spans="1:15">
      <c r="A76" s="103"/>
      <c r="B76" s="103"/>
      <c r="C76" s="103"/>
      <c r="D76" s="103"/>
      <c r="E76" s="105"/>
      <c r="F76" s="105"/>
      <c r="G76" s="105"/>
      <c r="H76" s="103"/>
      <c r="I76" s="103"/>
      <c r="J76" s="103"/>
      <c r="K76" s="103"/>
      <c r="L76" s="103"/>
      <c r="M76" s="103"/>
      <c r="N76" s="103"/>
      <c r="O76" s="103"/>
    </row>
    <row r="77" spans="1:15">
      <c r="A77" s="103"/>
      <c r="B77" s="103"/>
      <c r="C77" s="103"/>
      <c r="D77" s="103"/>
      <c r="E77" s="103"/>
      <c r="F77" s="103"/>
      <c r="G77" s="103"/>
      <c r="H77" s="103"/>
      <c r="I77" s="103"/>
      <c r="J77" s="103"/>
      <c r="K77" s="103"/>
      <c r="L77" s="103"/>
      <c r="M77" s="103"/>
      <c r="N77" s="103"/>
      <c r="O77" s="103"/>
    </row>
    <row r="78" spans="1:15">
      <c r="A78" s="103"/>
      <c r="B78" s="103"/>
      <c r="C78" s="103"/>
      <c r="D78" s="103"/>
      <c r="E78" s="103"/>
      <c r="F78" s="103"/>
      <c r="G78" s="103"/>
      <c r="H78" s="103"/>
      <c r="I78" s="103"/>
      <c r="J78" s="103"/>
      <c r="K78" s="103"/>
      <c r="L78" s="103"/>
      <c r="M78" s="103"/>
      <c r="N78" s="103"/>
      <c r="O78" s="103"/>
    </row>
    <row r="79" spans="1:15">
      <c r="A79" s="103"/>
      <c r="B79" s="103"/>
      <c r="C79" s="103"/>
      <c r="D79" s="103"/>
      <c r="E79" s="103"/>
      <c r="F79" s="103"/>
      <c r="G79" s="103"/>
      <c r="H79" s="103"/>
      <c r="I79" s="103"/>
      <c r="J79" s="103"/>
      <c r="K79" s="103"/>
      <c r="L79" s="103"/>
      <c r="M79" s="103"/>
      <c r="N79" s="103"/>
      <c r="O79" s="103"/>
    </row>
    <row r="80" spans="1:15">
      <c r="A80" s="103"/>
      <c r="B80" s="103"/>
      <c r="C80" s="103"/>
      <c r="D80" s="103"/>
      <c r="E80" s="105"/>
      <c r="F80" s="105"/>
      <c r="G80" s="105"/>
      <c r="H80" s="103"/>
      <c r="I80" s="103"/>
      <c r="J80" s="103"/>
      <c r="K80" s="103"/>
      <c r="L80" s="103"/>
      <c r="M80" s="103"/>
      <c r="N80" s="103"/>
      <c r="O80" s="103"/>
    </row>
    <row r="81" spans="1:15">
      <c r="A81" s="103"/>
      <c r="B81" s="103"/>
      <c r="C81" s="103"/>
      <c r="D81" s="103"/>
      <c r="E81" s="103"/>
      <c r="F81" s="103"/>
      <c r="G81" s="103"/>
      <c r="H81" s="103"/>
      <c r="I81" s="103"/>
      <c r="J81" s="103"/>
      <c r="K81" s="103"/>
      <c r="L81" s="103"/>
      <c r="M81" s="103"/>
      <c r="N81" s="103"/>
      <c r="O81" s="103"/>
    </row>
    <row r="82" spans="1:15">
      <c r="A82" s="103"/>
      <c r="B82" s="103"/>
      <c r="C82" s="103"/>
      <c r="D82" s="103"/>
      <c r="E82" s="103"/>
      <c r="F82" s="103"/>
      <c r="G82" s="103"/>
      <c r="H82" s="103"/>
      <c r="I82" s="103"/>
      <c r="J82" s="103"/>
      <c r="K82" s="103"/>
      <c r="L82" s="103"/>
      <c r="M82" s="103"/>
      <c r="N82" s="103"/>
      <c r="O82" s="103"/>
    </row>
    <row r="83" spans="1:15">
      <c r="A83" s="103"/>
      <c r="B83" s="103"/>
      <c r="C83" s="103"/>
      <c r="D83" s="103"/>
      <c r="E83" s="103"/>
      <c r="F83" s="103"/>
      <c r="G83" s="103"/>
      <c r="H83" s="103"/>
      <c r="I83" s="103"/>
      <c r="J83" s="103"/>
      <c r="K83" s="103"/>
      <c r="L83" s="103"/>
      <c r="M83" s="103"/>
      <c r="N83" s="103"/>
      <c r="O83" s="103"/>
    </row>
    <row r="84" spans="1:15">
      <c r="A84" s="103"/>
      <c r="B84" s="103"/>
      <c r="C84" s="103"/>
      <c r="D84" s="103"/>
      <c r="E84" s="105"/>
      <c r="F84" s="105"/>
      <c r="G84" s="105"/>
      <c r="H84" s="103"/>
      <c r="I84" s="103"/>
      <c r="J84" s="103"/>
      <c r="K84" s="103"/>
      <c r="L84" s="103"/>
      <c r="M84" s="103"/>
      <c r="N84" s="103"/>
      <c r="O84" s="103"/>
    </row>
    <row r="85" spans="1:15">
      <c r="A85" s="103"/>
      <c r="B85" s="103"/>
      <c r="C85" s="103"/>
      <c r="D85" s="103"/>
      <c r="E85" s="103"/>
      <c r="F85" s="103"/>
      <c r="G85" s="103"/>
      <c r="H85" s="103"/>
      <c r="I85" s="103"/>
      <c r="J85" s="103"/>
      <c r="K85" s="103"/>
      <c r="L85" s="103"/>
      <c r="M85" s="103"/>
      <c r="N85" s="103"/>
      <c r="O85" s="103"/>
    </row>
    <row r="86" spans="1:15">
      <c r="A86" s="103"/>
      <c r="B86" s="103"/>
      <c r="C86" s="103"/>
      <c r="D86" s="103"/>
      <c r="E86" s="103"/>
      <c r="F86" s="103"/>
      <c r="G86" s="103"/>
      <c r="H86" s="103"/>
      <c r="I86" s="103"/>
      <c r="J86" s="103"/>
      <c r="K86" s="103"/>
      <c r="L86" s="103"/>
      <c r="M86" s="103"/>
      <c r="N86" s="103"/>
      <c r="O86" s="103"/>
    </row>
    <row r="87" spans="1:15">
      <c r="A87" s="103"/>
      <c r="B87" s="103"/>
      <c r="C87" s="103"/>
      <c r="D87" s="103"/>
      <c r="E87" s="103"/>
      <c r="F87" s="103"/>
      <c r="G87" s="103"/>
      <c r="H87" s="103"/>
      <c r="I87" s="103"/>
      <c r="J87" s="103"/>
      <c r="K87" s="103"/>
      <c r="L87" s="103"/>
      <c r="M87" s="103"/>
      <c r="N87" s="103"/>
      <c r="O87" s="103"/>
    </row>
    <row r="88" spans="1:15">
      <c r="A88" s="103"/>
      <c r="B88" s="103"/>
      <c r="C88" s="103"/>
      <c r="D88" s="103"/>
      <c r="E88" s="105"/>
      <c r="F88" s="105"/>
      <c r="G88" s="105"/>
      <c r="H88" s="103"/>
      <c r="I88" s="103"/>
      <c r="J88" s="103"/>
      <c r="K88" s="103"/>
      <c r="L88" s="103"/>
      <c r="M88" s="103"/>
      <c r="N88" s="103"/>
      <c r="O88" s="103"/>
    </row>
    <row r="89" spans="1:15">
      <c r="A89" s="103"/>
      <c r="B89" s="103"/>
      <c r="C89" s="103"/>
      <c r="D89" s="103"/>
      <c r="E89" s="103"/>
      <c r="F89" s="103"/>
      <c r="G89" s="103"/>
      <c r="H89" s="103"/>
      <c r="I89" s="103"/>
      <c r="J89" s="103"/>
      <c r="K89" s="103"/>
      <c r="L89" s="103"/>
      <c r="M89" s="103"/>
      <c r="N89" s="103"/>
      <c r="O89" s="103"/>
    </row>
    <row r="90" spans="1:15">
      <c r="A90" s="103"/>
      <c r="B90" s="103"/>
      <c r="C90" s="103"/>
      <c r="D90" s="103"/>
      <c r="E90" s="103"/>
      <c r="F90" s="103"/>
      <c r="G90" s="103"/>
      <c r="H90" s="103"/>
      <c r="I90" s="103"/>
      <c r="J90" s="103"/>
      <c r="K90" s="103"/>
      <c r="L90" s="103"/>
      <c r="M90" s="103"/>
      <c r="N90" s="103"/>
      <c r="O90" s="103"/>
    </row>
    <row r="91" spans="1:15">
      <c r="A91" s="103"/>
      <c r="B91" s="103"/>
      <c r="C91" s="103"/>
      <c r="D91" s="103"/>
      <c r="E91" s="103"/>
      <c r="F91" s="103"/>
      <c r="G91" s="103"/>
      <c r="H91" s="103"/>
      <c r="I91" s="103"/>
      <c r="J91" s="103"/>
      <c r="K91" s="103"/>
      <c r="L91" s="103"/>
      <c r="M91" s="103"/>
      <c r="N91" s="103"/>
      <c r="O91" s="103"/>
    </row>
    <row r="92" spans="1:15">
      <c r="A92" s="103"/>
      <c r="B92" s="103"/>
      <c r="C92" s="103"/>
      <c r="D92" s="103"/>
      <c r="E92" s="103"/>
      <c r="F92" s="103"/>
      <c r="G92" s="103"/>
      <c r="H92" s="103"/>
      <c r="I92" s="103"/>
      <c r="J92" s="103"/>
      <c r="K92" s="103"/>
      <c r="L92" s="103"/>
      <c r="M92" s="103"/>
      <c r="N92" s="103"/>
      <c r="O92" s="103"/>
    </row>
    <row r="93" spans="1:15">
      <c r="A93" s="103"/>
      <c r="B93" s="103"/>
      <c r="C93" s="103"/>
      <c r="D93" s="103"/>
      <c r="E93" s="103"/>
      <c r="F93" s="103"/>
      <c r="G93" s="103"/>
      <c r="H93" s="103"/>
      <c r="I93" s="103"/>
      <c r="J93" s="103"/>
      <c r="K93" s="103"/>
      <c r="L93" s="103"/>
      <c r="M93" s="103"/>
      <c r="N93" s="103"/>
      <c r="O93" s="103"/>
    </row>
    <row r="94" spans="1:15">
      <c r="A94" s="103"/>
      <c r="B94" s="103"/>
      <c r="C94" s="103"/>
      <c r="D94" s="103"/>
      <c r="E94" s="103"/>
      <c r="F94" s="103"/>
      <c r="G94" s="103"/>
      <c r="H94" s="103"/>
      <c r="I94" s="103"/>
      <c r="J94" s="103"/>
      <c r="K94" s="103"/>
      <c r="L94" s="103"/>
      <c r="M94" s="103"/>
      <c r="N94" s="103"/>
      <c r="O94" s="103"/>
    </row>
    <row r="95" spans="1:15">
      <c r="A95" s="103"/>
      <c r="B95" s="103"/>
      <c r="C95" s="103"/>
      <c r="D95" s="103"/>
      <c r="E95" s="103"/>
      <c r="F95" s="103"/>
      <c r="G95" s="103"/>
      <c r="H95" s="103"/>
      <c r="I95" s="103"/>
      <c r="J95" s="103"/>
      <c r="K95" s="103"/>
      <c r="L95" s="103"/>
      <c r="M95" s="103"/>
      <c r="N95" s="103"/>
      <c r="O95" s="103"/>
    </row>
    <row r="96" spans="1:15">
      <c r="A96" s="103"/>
      <c r="B96" s="103"/>
      <c r="C96" s="103"/>
      <c r="D96" s="103"/>
      <c r="E96" s="103"/>
      <c r="F96" s="103"/>
      <c r="G96" s="103"/>
      <c r="H96" s="103"/>
      <c r="I96" s="103"/>
      <c r="J96" s="103"/>
      <c r="K96" s="103"/>
      <c r="L96" s="103"/>
      <c r="M96" s="103"/>
      <c r="N96" s="103"/>
      <c r="O96" s="103"/>
    </row>
    <row r="97" spans="1:15">
      <c r="A97" s="103"/>
      <c r="B97" s="103"/>
      <c r="C97" s="103"/>
      <c r="D97" s="103"/>
      <c r="E97" s="103"/>
      <c r="F97" s="103"/>
      <c r="G97" s="103"/>
      <c r="H97" s="103"/>
      <c r="I97" s="103"/>
      <c r="J97" s="103"/>
      <c r="K97" s="103"/>
      <c r="L97" s="103"/>
      <c r="M97" s="103"/>
      <c r="N97" s="103"/>
      <c r="O97" s="103"/>
    </row>
    <row r="98" spans="1:15">
      <c r="A98" s="103"/>
      <c r="B98" s="103"/>
      <c r="C98" s="103"/>
      <c r="D98" s="103"/>
      <c r="E98" s="103"/>
      <c r="F98" s="103"/>
      <c r="G98" s="103"/>
      <c r="H98" s="103"/>
      <c r="I98" s="103"/>
      <c r="J98" s="103"/>
      <c r="K98" s="103"/>
      <c r="L98" s="103"/>
      <c r="M98" s="103"/>
      <c r="N98" s="103"/>
      <c r="O98" s="103"/>
    </row>
    <row r="99" spans="1:15">
      <c r="B99"/>
      <c r="C99"/>
      <c r="D99"/>
      <c r="E99"/>
      <c r="F99"/>
    </row>
    <row r="100" spans="1:15">
      <c r="B100"/>
      <c r="C100"/>
      <c r="D100"/>
      <c r="E100"/>
      <c r="F100"/>
    </row>
    <row r="101" spans="1:15">
      <c r="B101"/>
      <c r="C101"/>
      <c r="D101"/>
      <c r="E101"/>
      <c r="F101"/>
    </row>
    <row r="102" spans="1:15">
      <c r="B102"/>
      <c r="C102"/>
      <c r="D102"/>
      <c r="E102"/>
      <c r="F102"/>
    </row>
    <row r="103" spans="1:15">
      <c r="B103"/>
      <c r="C103"/>
      <c r="D103"/>
      <c r="E103"/>
      <c r="F103"/>
    </row>
    <row r="104" spans="1:15">
      <c r="B104"/>
      <c r="C104"/>
      <c r="D104"/>
      <c r="E104"/>
      <c r="F104"/>
    </row>
    <row r="105" spans="1:15">
      <c r="B105"/>
      <c r="C105"/>
      <c r="D105"/>
      <c r="E105"/>
      <c r="F105"/>
    </row>
    <row r="106" spans="1:15">
      <c r="B106"/>
      <c r="C106"/>
      <c r="D106"/>
      <c r="E106"/>
      <c r="F106"/>
    </row>
    <row r="107" spans="1:15">
      <c r="B107"/>
      <c r="C107"/>
      <c r="D107"/>
      <c r="E107"/>
      <c r="F107"/>
    </row>
    <row r="108" spans="1:15">
      <c r="B108"/>
      <c r="C108"/>
      <c r="D108"/>
      <c r="E108"/>
      <c r="F108"/>
    </row>
    <row r="109" spans="1:15">
      <c r="B109"/>
      <c r="C109"/>
      <c r="D109"/>
      <c r="E109"/>
      <c r="F109"/>
    </row>
    <row r="110" spans="1:15">
      <c r="B110"/>
      <c r="C110"/>
      <c r="D110"/>
      <c r="E110"/>
      <c r="F110"/>
    </row>
    <row r="111" spans="1:15">
      <c r="B111"/>
      <c r="C111"/>
      <c r="D111"/>
      <c r="E111"/>
      <c r="F111"/>
    </row>
    <row r="112" spans="1:15">
      <c r="B112"/>
      <c r="C112"/>
      <c r="D112"/>
      <c r="E112"/>
      <c r="F112"/>
    </row>
    <row r="113" spans="2:9">
      <c r="B113"/>
      <c r="C113"/>
      <c r="D113"/>
      <c r="E113"/>
      <c r="F113"/>
    </row>
    <row r="114" spans="2:9">
      <c r="B114"/>
      <c r="C114"/>
      <c r="D114"/>
      <c r="E114"/>
      <c r="F114"/>
    </row>
    <row r="115" spans="2:9">
      <c r="B115"/>
      <c r="C115"/>
      <c r="D115"/>
      <c r="E115"/>
      <c r="F115"/>
    </row>
    <row r="116" spans="2:9">
      <c r="B116"/>
      <c r="C116"/>
      <c r="D116"/>
      <c r="E116"/>
      <c r="F116"/>
    </row>
    <row r="117" spans="2:9">
      <c r="B117"/>
      <c r="C117"/>
      <c r="D117"/>
      <c r="E117"/>
      <c r="F117"/>
    </row>
    <row r="118" spans="2:9">
      <c r="B118"/>
      <c r="C118"/>
      <c r="D118"/>
      <c r="E118"/>
      <c r="F118"/>
    </row>
    <row r="119" spans="2:9">
      <c r="B119"/>
      <c r="C119"/>
      <c r="D119"/>
      <c r="E119"/>
      <c r="F119"/>
    </row>
    <row r="120" spans="2:9">
      <c r="B120"/>
      <c r="C120"/>
      <c r="D120"/>
      <c r="E120"/>
      <c r="F120"/>
    </row>
    <row r="121" spans="2:9">
      <c r="B121"/>
      <c r="C121"/>
      <c r="D121"/>
      <c r="E121"/>
      <c r="F121"/>
    </row>
    <row r="122" spans="2:9">
      <c r="B122"/>
      <c r="C122"/>
      <c r="D122"/>
      <c r="E122"/>
      <c r="F122"/>
    </row>
    <row r="123" spans="2:9">
      <c r="B123"/>
      <c r="C123"/>
      <c r="D123"/>
      <c r="E123"/>
      <c r="F123"/>
      <c r="I123" s="97"/>
    </row>
    <row r="124" spans="2:9">
      <c r="B124"/>
      <c r="C124"/>
      <c r="D124"/>
      <c r="E124"/>
      <c r="F124"/>
    </row>
    <row r="125" spans="2:9">
      <c r="B125"/>
      <c r="C125"/>
      <c r="D125"/>
      <c r="E125"/>
      <c r="F125"/>
    </row>
    <row r="126" spans="2:9">
      <c r="B126"/>
      <c r="C126"/>
      <c r="D126"/>
      <c r="E126"/>
      <c r="F126"/>
    </row>
    <row r="127" spans="2:9">
      <c r="B127"/>
      <c r="C127"/>
      <c r="D127"/>
      <c r="E127"/>
      <c r="F127"/>
    </row>
    <row r="128" spans="2:9">
      <c r="B128"/>
      <c r="C128"/>
      <c r="D128"/>
      <c r="E128"/>
      <c r="F128"/>
    </row>
    <row r="129" spans="2:6">
      <c r="B129"/>
      <c r="C129"/>
      <c r="D129"/>
      <c r="E129"/>
      <c r="F129"/>
    </row>
    <row r="130" spans="2:6">
      <c r="B130"/>
      <c r="C130"/>
      <c r="D130"/>
      <c r="E130"/>
      <c r="F130"/>
    </row>
    <row r="131" spans="2:6">
      <c r="B131"/>
      <c r="C131"/>
      <c r="D131"/>
      <c r="E131"/>
      <c r="F131"/>
    </row>
    <row r="132" spans="2:6">
      <c r="B132"/>
      <c r="C132"/>
      <c r="D132"/>
      <c r="E132"/>
      <c r="F132"/>
    </row>
    <row r="133" spans="2:6">
      <c r="B133"/>
      <c r="C133"/>
      <c r="D133"/>
      <c r="E133"/>
      <c r="F133"/>
    </row>
    <row r="134" spans="2:6">
      <c r="B134"/>
      <c r="C134"/>
      <c r="D134"/>
      <c r="E134"/>
      <c r="F134"/>
    </row>
    <row r="135" spans="2:6">
      <c r="B135"/>
      <c r="C135"/>
      <c r="D135"/>
      <c r="E135"/>
      <c r="F135"/>
    </row>
    <row r="136" spans="2:6">
      <c r="B136"/>
      <c r="C136"/>
      <c r="D136"/>
      <c r="E136"/>
      <c r="F136"/>
    </row>
    <row r="137" spans="2:6">
      <c r="B137"/>
      <c r="C137"/>
      <c r="D137"/>
      <c r="E137"/>
      <c r="F137"/>
    </row>
    <row r="138" spans="2:6">
      <c r="B138"/>
      <c r="C138"/>
      <c r="D138"/>
      <c r="E138"/>
      <c r="F138"/>
    </row>
    <row r="139" spans="2:6">
      <c r="B139"/>
      <c r="C139"/>
      <c r="D139"/>
      <c r="E139"/>
      <c r="F139"/>
    </row>
    <row r="140" spans="2:6">
      <c r="B140"/>
      <c r="C140"/>
      <c r="D140"/>
      <c r="E140"/>
      <c r="F140"/>
    </row>
    <row r="141" spans="2:6">
      <c r="B141"/>
      <c r="C141"/>
      <c r="D141"/>
      <c r="E141"/>
      <c r="F141"/>
    </row>
    <row r="142" spans="2:6">
      <c r="B142"/>
      <c r="C142"/>
      <c r="D142"/>
      <c r="E142"/>
      <c r="F142"/>
    </row>
    <row r="143" spans="2:6">
      <c r="B143"/>
      <c r="C143"/>
      <c r="D143"/>
      <c r="E143"/>
      <c r="F143"/>
    </row>
    <row r="144" spans="2:6">
      <c r="B144"/>
      <c r="C144"/>
      <c r="D144"/>
      <c r="E144"/>
      <c r="F144"/>
    </row>
    <row r="145" spans="2:6">
      <c r="B145"/>
      <c r="C145"/>
      <c r="D145"/>
      <c r="E145"/>
      <c r="F145"/>
    </row>
    <row r="146" spans="2:6">
      <c r="B146"/>
      <c r="C146"/>
      <c r="D146"/>
      <c r="E146"/>
      <c r="F146"/>
    </row>
    <row r="147" spans="2:6">
      <c r="B147"/>
      <c r="C147"/>
      <c r="D147"/>
      <c r="E147"/>
      <c r="F147"/>
    </row>
    <row r="148" spans="2:6">
      <c r="B148"/>
      <c r="C148"/>
      <c r="D148"/>
      <c r="E148"/>
      <c r="F148"/>
    </row>
    <row r="149" spans="2:6">
      <c r="B149"/>
      <c r="C149"/>
      <c r="D149"/>
      <c r="E149"/>
      <c r="F149"/>
    </row>
    <row r="150" spans="2:6">
      <c r="B150"/>
      <c r="C150"/>
      <c r="D150"/>
      <c r="E150"/>
      <c r="F150"/>
    </row>
    <row r="151" spans="2:6">
      <c r="B151"/>
      <c r="C151"/>
      <c r="D151"/>
      <c r="E151"/>
      <c r="F151"/>
    </row>
    <row r="152" spans="2:6">
      <c r="B152"/>
      <c r="C152"/>
      <c r="D152"/>
      <c r="E152"/>
      <c r="F152"/>
    </row>
    <row r="153" spans="2:6">
      <c r="B153"/>
      <c r="C153"/>
      <c r="D153"/>
      <c r="E153"/>
      <c r="F153"/>
    </row>
    <row r="154" spans="2:6">
      <c r="B154"/>
      <c r="C154"/>
      <c r="D154"/>
      <c r="E154"/>
      <c r="F154"/>
    </row>
    <row r="155" spans="2:6">
      <c r="B155"/>
      <c r="C155"/>
      <c r="D155"/>
      <c r="E155"/>
      <c r="F155"/>
    </row>
    <row r="156" spans="2:6">
      <c r="B156"/>
      <c r="C156"/>
      <c r="D156"/>
      <c r="E156"/>
      <c r="F156"/>
    </row>
    <row r="157" spans="2:6">
      <c r="B157"/>
      <c r="C157"/>
      <c r="D157"/>
      <c r="E157"/>
      <c r="F157"/>
    </row>
    <row r="158" spans="2:6">
      <c r="B158"/>
      <c r="C158"/>
      <c r="D158"/>
      <c r="E158"/>
      <c r="F158"/>
    </row>
    <row r="159" spans="2:6">
      <c r="B159"/>
      <c r="C159"/>
      <c r="D159"/>
      <c r="E159"/>
      <c r="F159"/>
    </row>
    <row r="160" spans="2:6">
      <c r="B160"/>
      <c r="C160"/>
      <c r="D160"/>
      <c r="E160"/>
      <c r="F160"/>
    </row>
    <row r="161" spans="2:6">
      <c r="B161"/>
      <c r="C161"/>
      <c r="D161"/>
      <c r="E161"/>
      <c r="F161"/>
    </row>
    <row r="162" spans="2:6">
      <c r="B162"/>
      <c r="C162"/>
      <c r="D162"/>
      <c r="E162"/>
      <c r="F162"/>
    </row>
    <row r="163" spans="2:6">
      <c r="B163"/>
      <c r="C163"/>
      <c r="D163"/>
      <c r="E163"/>
      <c r="F163"/>
    </row>
    <row r="164" spans="2:6">
      <c r="B164"/>
      <c r="C164"/>
      <c r="D164"/>
      <c r="E164"/>
      <c r="F164"/>
    </row>
    <row r="165" spans="2:6">
      <c r="B165"/>
      <c r="C165"/>
      <c r="D165"/>
      <c r="E165"/>
      <c r="F165"/>
    </row>
    <row r="166" spans="2:6">
      <c r="B166"/>
      <c r="C166"/>
      <c r="D166"/>
      <c r="E166"/>
      <c r="F166"/>
    </row>
    <row r="167" spans="2:6">
      <c r="B167"/>
      <c r="C167"/>
      <c r="D167"/>
      <c r="E167"/>
      <c r="F167"/>
    </row>
    <row r="168" spans="2:6">
      <c r="B168"/>
      <c r="C168"/>
      <c r="D168"/>
      <c r="E168"/>
      <c r="F168"/>
    </row>
    <row r="169" spans="2:6">
      <c r="B169"/>
      <c r="C169"/>
      <c r="D169"/>
      <c r="E169"/>
      <c r="F169"/>
    </row>
    <row r="170" spans="2:6">
      <c r="B170"/>
      <c r="C170"/>
      <c r="D170"/>
      <c r="E170"/>
      <c r="F170"/>
    </row>
    <row r="171" spans="2:6">
      <c r="B171"/>
      <c r="C171"/>
      <c r="D171"/>
      <c r="E171"/>
      <c r="F171"/>
    </row>
    <row r="172" spans="2:6">
      <c r="B172"/>
      <c r="C172"/>
      <c r="D172"/>
      <c r="E172"/>
      <c r="F172"/>
    </row>
    <row r="173" spans="2:6">
      <c r="B173"/>
      <c r="C173"/>
      <c r="D173"/>
      <c r="E173"/>
      <c r="F173"/>
    </row>
    <row r="174" spans="2:6">
      <c r="B174"/>
      <c r="C174"/>
      <c r="D174"/>
      <c r="E174"/>
      <c r="F174"/>
    </row>
    <row r="175" spans="2:6">
      <c r="B175"/>
      <c r="C175"/>
      <c r="D175"/>
      <c r="E175"/>
      <c r="F175"/>
    </row>
    <row r="176" spans="2:6">
      <c r="B176"/>
      <c r="C176"/>
      <c r="D176"/>
      <c r="E176"/>
      <c r="F176"/>
    </row>
    <row r="177" spans="2:6">
      <c r="B177"/>
      <c r="C177"/>
      <c r="D177"/>
      <c r="E177"/>
      <c r="F177"/>
    </row>
    <row r="178" spans="2:6">
      <c r="B178"/>
      <c r="C178"/>
      <c r="D178"/>
      <c r="E178"/>
      <c r="F178"/>
    </row>
    <row r="179" spans="2:6">
      <c r="B179"/>
      <c r="C179"/>
      <c r="D179"/>
      <c r="E179"/>
      <c r="F179"/>
    </row>
    <row r="180" spans="2:6">
      <c r="B180"/>
      <c r="C180"/>
      <c r="D180"/>
      <c r="E180"/>
      <c r="F180"/>
    </row>
    <row r="181" spans="2:6">
      <c r="B181"/>
      <c r="C181"/>
      <c r="D181"/>
      <c r="E181"/>
      <c r="F181"/>
    </row>
    <row r="182" spans="2:6">
      <c r="B182"/>
      <c r="C182"/>
      <c r="D182"/>
      <c r="E182"/>
      <c r="F182"/>
    </row>
    <row r="183" spans="2:6">
      <c r="B183"/>
      <c r="C183"/>
      <c r="D183"/>
      <c r="E183"/>
      <c r="F183"/>
    </row>
    <row r="184" spans="2:6">
      <c r="B184"/>
      <c r="C184"/>
      <c r="D184"/>
      <c r="E184"/>
      <c r="F184"/>
    </row>
    <row r="185" spans="2:6">
      <c r="B185"/>
      <c r="C185"/>
      <c r="D185"/>
      <c r="E185"/>
      <c r="F185"/>
    </row>
    <row r="186" spans="2:6">
      <c r="B186"/>
      <c r="C186"/>
      <c r="D186"/>
      <c r="E186"/>
      <c r="F186"/>
    </row>
    <row r="187" spans="2:6">
      <c r="B187"/>
      <c r="C187"/>
      <c r="D187"/>
      <c r="E187"/>
      <c r="F187"/>
    </row>
    <row r="188" spans="2:6">
      <c r="B188"/>
      <c r="C188"/>
      <c r="D188"/>
      <c r="E188"/>
      <c r="F188"/>
    </row>
    <row r="189" spans="2:6">
      <c r="B189"/>
      <c r="C189"/>
      <c r="D189"/>
      <c r="E189"/>
      <c r="F189"/>
    </row>
    <row r="190" spans="2:6">
      <c r="B190"/>
      <c r="C190"/>
      <c r="D190"/>
      <c r="E190"/>
      <c r="F190"/>
    </row>
    <row r="191" spans="2:6">
      <c r="B191"/>
      <c r="C191"/>
      <c r="D191"/>
      <c r="E191"/>
      <c r="F191"/>
    </row>
    <row r="192" spans="2:6">
      <c r="B192"/>
      <c r="C192"/>
      <c r="D192"/>
      <c r="E192"/>
      <c r="F192"/>
    </row>
    <row r="193" spans="2:6">
      <c r="B193"/>
      <c r="C193"/>
      <c r="D193"/>
      <c r="E193"/>
      <c r="F193"/>
    </row>
    <row r="194" spans="2:6">
      <c r="B194"/>
      <c r="C194"/>
      <c r="D194"/>
      <c r="E194"/>
      <c r="F194"/>
    </row>
    <row r="195" spans="2:6">
      <c r="B195"/>
      <c r="C195"/>
      <c r="D195"/>
      <c r="E195"/>
      <c r="F195"/>
    </row>
    <row r="196" spans="2:6">
      <c r="B196"/>
      <c r="C196"/>
      <c r="D196"/>
      <c r="E196"/>
      <c r="F196"/>
    </row>
    <row r="197" spans="2:6">
      <c r="B197"/>
      <c r="C197"/>
      <c r="D197"/>
      <c r="E197"/>
      <c r="F197"/>
    </row>
    <row r="198" spans="2:6">
      <c r="B198"/>
      <c r="C198"/>
      <c r="D198"/>
      <c r="E198"/>
      <c r="F198"/>
    </row>
    <row r="199" spans="2:6">
      <c r="B199"/>
      <c r="C199"/>
      <c r="D199"/>
      <c r="E199"/>
      <c r="F199"/>
    </row>
    <row r="200" spans="2:6">
      <c r="B200"/>
      <c r="C200"/>
      <c r="D200"/>
      <c r="E200"/>
      <c r="F200"/>
    </row>
    <row r="201" spans="2:6">
      <c r="B201"/>
      <c r="C201"/>
      <c r="D201"/>
      <c r="E201"/>
      <c r="F201"/>
    </row>
    <row r="202" spans="2:6">
      <c r="B202"/>
      <c r="C202"/>
      <c r="D202"/>
      <c r="E202"/>
      <c r="F202"/>
    </row>
    <row r="203" spans="2:6">
      <c r="B203"/>
      <c r="C203"/>
      <c r="D203"/>
      <c r="E203"/>
      <c r="F203"/>
    </row>
    <row r="204" spans="2:6">
      <c r="B204"/>
      <c r="C204"/>
      <c r="D204"/>
      <c r="E204"/>
      <c r="F204"/>
    </row>
    <row r="205" spans="2:6">
      <c r="B205"/>
      <c r="C205"/>
      <c r="D205"/>
      <c r="E205"/>
      <c r="F205"/>
    </row>
    <row r="206" spans="2:6">
      <c r="B206"/>
      <c r="C206"/>
      <c r="D206"/>
      <c r="E206"/>
      <c r="F206"/>
    </row>
    <row r="207" spans="2:6">
      <c r="B207"/>
      <c r="C207"/>
      <c r="D207"/>
      <c r="E207"/>
      <c r="F207"/>
    </row>
    <row r="208" spans="2:6">
      <c r="B208"/>
      <c r="C208"/>
      <c r="D208"/>
      <c r="E208"/>
      <c r="F208"/>
    </row>
    <row r="209" spans="2:6">
      <c r="B209"/>
      <c r="C209"/>
      <c r="D209"/>
      <c r="E209"/>
      <c r="F209"/>
    </row>
    <row r="210" spans="2:6">
      <c r="B210"/>
      <c r="C210"/>
      <c r="D210"/>
      <c r="E210"/>
      <c r="F210"/>
    </row>
    <row r="211" spans="2:6">
      <c r="B211"/>
      <c r="C211"/>
      <c r="D211"/>
      <c r="E211"/>
      <c r="F211"/>
    </row>
    <row r="212" spans="2:6">
      <c r="B212"/>
      <c r="C212"/>
      <c r="D212"/>
      <c r="E212"/>
      <c r="F212"/>
    </row>
    <row r="213" spans="2:6">
      <c r="B213"/>
      <c r="C213"/>
      <c r="D213"/>
      <c r="E213"/>
      <c r="F213"/>
    </row>
    <row r="214" spans="2:6">
      <c r="B214"/>
      <c r="C214"/>
      <c r="D214"/>
      <c r="E214"/>
      <c r="F214"/>
    </row>
    <row r="215" spans="2:6">
      <c r="B215"/>
      <c r="C215"/>
      <c r="D215"/>
      <c r="E215"/>
      <c r="F215"/>
    </row>
    <row r="216" spans="2:6">
      <c r="B216"/>
      <c r="C216"/>
      <c r="D216"/>
      <c r="E216"/>
      <c r="F216"/>
    </row>
    <row r="217" spans="2:6">
      <c r="B217"/>
      <c r="C217"/>
      <c r="D217"/>
      <c r="E217"/>
      <c r="F217"/>
    </row>
    <row r="218" spans="2:6">
      <c r="B218"/>
      <c r="C218"/>
      <c r="D218"/>
      <c r="E218"/>
      <c r="F218"/>
    </row>
    <row r="219" spans="2:6">
      <c r="B219"/>
      <c r="C219"/>
      <c r="D219"/>
      <c r="E219"/>
      <c r="F219"/>
    </row>
    <row r="220" spans="2:6">
      <c r="B220"/>
      <c r="C220"/>
      <c r="D220"/>
      <c r="E220"/>
      <c r="F220"/>
    </row>
    <row r="221" spans="2:6">
      <c r="B221"/>
      <c r="C221"/>
      <c r="D221"/>
      <c r="E221"/>
      <c r="F221"/>
    </row>
    <row r="222" spans="2:6">
      <c r="B222"/>
      <c r="C222"/>
      <c r="D222"/>
      <c r="E222"/>
      <c r="F222"/>
    </row>
    <row r="223" spans="2:6">
      <c r="B223"/>
      <c r="C223"/>
      <c r="D223"/>
      <c r="E223"/>
      <c r="F223"/>
    </row>
    <row r="224" spans="2:6">
      <c r="B224"/>
      <c r="C224"/>
      <c r="D224"/>
      <c r="E224"/>
      <c r="F224"/>
    </row>
    <row r="225" spans="2:6">
      <c r="B225"/>
      <c r="C225"/>
      <c r="D225"/>
      <c r="E225"/>
      <c r="F225"/>
    </row>
    <row r="226" spans="2:6">
      <c r="B226"/>
      <c r="C226"/>
      <c r="D226"/>
      <c r="E226"/>
      <c r="F226"/>
    </row>
    <row r="227" spans="2:6">
      <c r="B227"/>
      <c r="C227"/>
      <c r="D227"/>
      <c r="E227"/>
      <c r="F227"/>
    </row>
    <row r="228" spans="2:6">
      <c r="B228"/>
      <c r="C228"/>
      <c r="D228"/>
      <c r="E228"/>
      <c r="F228"/>
    </row>
    <row r="229" spans="2:6">
      <c r="B229"/>
      <c r="C229"/>
      <c r="D229"/>
      <c r="E229"/>
      <c r="F229"/>
    </row>
    <row r="230" spans="2:6">
      <c r="B230"/>
      <c r="C230"/>
      <c r="D230"/>
      <c r="E230"/>
      <c r="F230"/>
    </row>
    <row r="231" spans="2:6">
      <c r="B231"/>
      <c r="C231"/>
      <c r="D231"/>
      <c r="E231"/>
      <c r="F231"/>
    </row>
    <row r="232" spans="2:6">
      <c r="B232"/>
      <c r="C232"/>
      <c r="D232"/>
      <c r="E232"/>
      <c r="F232"/>
    </row>
    <row r="233" spans="2:6">
      <c r="B233"/>
      <c r="C233"/>
      <c r="D233"/>
      <c r="E233"/>
      <c r="F233"/>
    </row>
    <row r="234" spans="2:6">
      <c r="B234"/>
      <c r="C234"/>
      <c r="D234"/>
      <c r="E234"/>
      <c r="F234"/>
    </row>
    <row r="235" spans="2:6">
      <c r="B235"/>
      <c r="C235"/>
      <c r="D235"/>
      <c r="E235"/>
      <c r="F235"/>
    </row>
    <row r="236" spans="2:6">
      <c r="B236"/>
      <c r="C236"/>
      <c r="D236"/>
      <c r="E236"/>
      <c r="F236"/>
    </row>
    <row r="237" spans="2:6">
      <c r="B237"/>
      <c r="C237"/>
      <c r="D237"/>
      <c r="E237"/>
      <c r="F237"/>
    </row>
    <row r="238" spans="2:6">
      <c r="B238"/>
      <c r="C238"/>
      <c r="D238"/>
      <c r="E238"/>
      <c r="F238"/>
    </row>
    <row r="239" spans="2:6">
      <c r="B239"/>
      <c r="C239"/>
      <c r="D239"/>
      <c r="E239"/>
      <c r="F239"/>
    </row>
    <row r="240" spans="2:6">
      <c r="B240"/>
      <c r="C240"/>
      <c r="D240"/>
      <c r="E240"/>
      <c r="F240"/>
    </row>
    <row r="241" spans="2:6">
      <c r="B241"/>
      <c r="C241"/>
      <c r="D241"/>
      <c r="E241"/>
      <c r="F241"/>
    </row>
    <row r="242" spans="2:6">
      <c r="B242"/>
      <c r="C242"/>
      <c r="D242"/>
      <c r="E242"/>
      <c r="F242"/>
    </row>
    <row r="243" spans="2:6">
      <c r="B243"/>
      <c r="C243"/>
      <c r="D243"/>
      <c r="E243"/>
      <c r="F243"/>
    </row>
    <row r="244" spans="2:6">
      <c r="B244"/>
      <c r="C244"/>
      <c r="D244"/>
      <c r="E244"/>
      <c r="F244"/>
    </row>
    <row r="245" spans="2:6">
      <c r="B245"/>
      <c r="C245"/>
      <c r="D245"/>
      <c r="E245"/>
      <c r="F245"/>
    </row>
    <row r="246" spans="2:6">
      <c r="B246"/>
      <c r="C246"/>
      <c r="D246"/>
      <c r="E246"/>
      <c r="F246"/>
    </row>
    <row r="247" spans="2:6">
      <c r="B247"/>
      <c r="C247"/>
      <c r="D247"/>
      <c r="E247"/>
      <c r="F247"/>
    </row>
    <row r="248" spans="2:6">
      <c r="B248"/>
      <c r="C248"/>
      <c r="D248"/>
      <c r="E248"/>
      <c r="F248"/>
    </row>
    <row r="249" spans="2:6">
      <c r="B249"/>
      <c r="C249"/>
      <c r="D249"/>
      <c r="E249"/>
      <c r="F249"/>
    </row>
    <row r="250" spans="2:6">
      <c r="B250"/>
      <c r="C250"/>
      <c r="D250"/>
      <c r="E250"/>
      <c r="F250"/>
    </row>
    <row r="251" spans="2:6">
      <c r="B251"/>
      <c r="C251"/>
      <c r="D251"/>
      <c r="E251"/>
      <c r="F251"/>
    </row>
    <row r="252" spans="2:6">
      <c r="B252"/>
      <c r="C252"/>
      <c r="D252"/>
      <c r="E252"/>
      <c r="F252"/>
    </row>
    <row r="253" spans="2:6">
      <c r="B253"/>
      <c r="C253"/>
      <c r="D253"/>
      <c r="E253"/>
      <c r="F253"/>
    </row>
    <row r="254" spans="2:6">
      <c r="B254"/>
      <c r="C254"/>
      <c r="D254"/>
      <c r="E254"/>
      <c r="F254"/>
    </row>
    <row r="255" spans="2:6">
      <c r="B255"/>
      <c r="C255"/>
      <c r="D255"/>
      <c r="E255"/>
      <c r="F255"/>
    </row>
    <row r="256" spans="2:6">
      <c r="B256"/>
      <c r="C256"/>
      <c r="D256"/>
      <c r="E256"/>
      <c r="F256"/>
    </row>
    <row r="257" spans="2:6">
      <c r="B257"/>
      <c r="C257"/>
      <c r="D257"/>
      <c r="E257"/>
      <c r="F257"/>
    </row>
    <row r="258" spans="2:6">
      <c r="B258"/>
      <c r="C258"/>
      <c r="D258"/>
      <c r="E258"/>
      <c r="F258"/>
    </row>
    <row r="259" spans="2:6">
      <c r="B259"/>
      <c r="C259"/>
      <c r="D259"/>
      <c r="E259"/>
      <c r="F259"/>
    </row>
    <row r="260" spans="2:6">
      <c r="B260"/>
      <c r="C260"/>
      <c r="D260"/>
      <c r="E260"/>
      <c r="F260"/>
    </row>
    <row r="261" spans="2:6">
      <c r="B261"/>
      <c r="C261"/>
      <c r="D261"/>
      <c r="E261"/>
      <c r="F261"/>
    </row>
    <row r="262" spans="2:6">
      <c r="B262"/>
      <c r="C262"/>
      <c r="D262"/>
      <c r="E262"/>
      <c r="F262"/>
    </row>
    <row r="263" spans="2:6">
      <c r="B263"/>
      <c r="C263"/>
      <c r="D263"/>
      <c r="E263"/>
      <c r="F263"/>
    </row>
    <row r="264" spans="2:6">
      <c r="B264"/>
      <c r="C264"/>
      <c r="D264"/>
      <c r="E264"/>
      <c r="F264"/>
    </row>
    <row r="265" spans="2:6">
      <c r="B265"/>
      <c r="C265"/>
      <c r="D265"/>
      <c r="E265"/>
      <c r="F265"/>
    </row>
    <row r="266" spans="2:6">
      <c r="B266"/>
      <c r="C266"/>
      <c r="D266"/>
      <c r="E266"/>
      <c r="F266"/>
    </row>
    <row r="267" spans="2:6">
      <c r="B267"/>
      <c r="C267"/>
      <c r="D267"/>
      <c r="E267"/>
      <c r="F267"/>
    </row>
    <row r="268" spans="2:6">
      <c r="B268"/>
      <c r="C268"/>
      <c r="D268"/>
      <c r="E268"/>
      <c r="F268"/>
    </row>
    <row r="269" spans="2:6">
      <c r="B269"/>
      <c r="C269"/>
      <c r="D269"/>
      <c r="E269"/>
      <c r="F269"/>
    </row>
    <row r="270" spans="2:6">
      <c r="B270"/>
      <c r="C270"/>
      <c r="D270"/>
      <c r="E270"/>
      <c r="F270"/>
    </row>
    <row r="271" spans="2:6">
      <c r="B271"/>
      <c r="C271"/>
      <c r="D271"/>
      <c r="E271"/>
      <c r="F271"/>
    </row>
    <row r="272" spans="2:6">
      <c r="B272"/>
      <c r="C272"/>
      <c r="D272"/>
      <c r="E272"/>
      <c r="F272"/>
    </row>
    <row r="273" spans="2:6">
      <c r="B273"/>
      <c r="C273"/>
      <c r="D273"/>
      <c r="E273"/>
      <c r="F273"/>
    </row>
    <row r="274" spans="2:6">
      <c r="B274"/>
      <c r="C274"/>
      <c r="D274"/>
      <c r="E274"/>
      <c r="F274"/>
    </row>
    <row r="275" spans="2:6">
      <c r="B275"/>
      <c r="C275"/>
      <c r="D275"/>
      <c r="E275"/>
      <c r="F275"/>
    </row>
    <row r="276" spans="2:6">
      <c r="B276"/>
      <c r="C276"/>
      <c r="D276"/>
      <c r="E276"/>
      <c r="F276"/>
    </row>
    <row r="277" spans="2:6">
      <c r="B277"/>
      <c r="C277"/>
      <c r="D277"/>
      <c r="E277"/>
      <c r="F277"/>
    </row>
    <row r="278" spans="2:6">
      <c r="B278"/>
      <c r="C278"/>
      <c r="D278"/>
      <c r="E278"/>
      <c r="F278"/>
    </row>
    <row r="279" spans="2:6">
      <c r="B279"/>
      <c r="C279"/>
      <c r="D279"/>
      <c r="E279"/>
      <c r="F279"/>
    </row>
    <row r="280" spans="2:6">
      <c r="B280"/>
      <c r="C280"/>
      <c r="D280"/>
      <c r="E280"/>
      <c r="F280"/>
    </row>
    <row r="281" spans="2:6">
      <c r="B281"/>
      <c r="C281"/>
      <c r="D281"/>
      <c r="E281"/>
      <c r="F281"/>
    </row>
    <row r="282" spans="2:6">
      <c r="B282"/>
      <c r="C282"/>
      <c r="D282"/>
      <c r="E282"/>
      <c r="F282"/>
    </row>
    <row r="283" spans="2:6">
      <c r="B283"/>
      <c r="C283"/>
      <c r="D283"/>
      <c r="E283"/>
      <c r="F283"/>
    </row>
    <row r="284" spans="2:6">
      <c r="B284"/>
      <c r="C284"/>
      <c r="D284"/>
      <c r="E284"/>
      <c r="F284"/>
    </row>
    <row r="285" spans="2:6">
      <c r="B285"/>
      <c r="C285"/>
      <c r="D285"/>
      <c r="E285"/>
      <c r="F285"/>
    </row>
    <row r="286" spans="2:6">
      <c r="B286"/>
      <c r="C286"/>
      <c r="D286"/>
      <c r="E286"/>
      <c r="F286"/>
    </row>
    <row r="287" spans="2:6">
      <c r="B287"/>
      <c r="C287"/>
      <c r="D287"/>
      <c r="E287"/>
      <c r="F287"/>
    </row>
    <row r="288" spans="2:6">
      <c r="B288"/>
      <c r="C288"/>
      <c r="D288"/>
      <c r="E288"/>
      <c r="F288"/>
    </row>
    <row r="289" spans="2:6">
      <c r="B289"/>
      <c r="C289"/>
      <c r="D289"/>
      <c r="E289"/>
      <c r="F289"/>
    </row>
    <row r="290" spans="2:6">
      <c r="B290"/>
      <c r="C290"/>
      <c r="D290"/>
      <c r="E290"/>
      <c r="F290"/>
    </row>
    <row r="291" spans="2:6">
      <c r="B291"/>
      <c r="C291"/>
      <c r="D291"/>
      <c r="E291"/>
      <c r="F291"/>
    </row>
    <row r="292" spans="2:6">
      <c r="B292"/>
      <c r="C292"/>
      <c r="D292"/>
      <c r="E292"/>
      <c r="F292"/>
    </row>
    <row r="293" spans="2:6">
      <c r="B293"/>
      <c r="C293"/>
      <c r="D293"/>
      <c r="E293"/>
      <c r="F293"/>
    </row>
    <row r="294" spans="2:6">
      <c r="B294"/>
      <c r="C294"/>
      <c r="D294"/>
      <c r="E294"/>
      <c r="F294"/>
    </row>
    <row r="295" spans="2:6">
      <c r="B295"/>
      <c r="C295"/>
      <c r="D295"/>
      <c r="E295"/>
      <c r="F295"/>
    </row>
    <row r="296" spans="2:6">
      <c r="B296"/>
      <c r="C296"/>
      <c r="D296"/>
      <c r="E296"/>
      <c r="F296"/>
    </row>
    <row r="297" spans="2:6">
      <c r="B297"/>
      <c r="C297"/>
      <c r="D297"/>
      <c r="E297"/>
      <c r="F297"/>
    </row>
    <row r="298" spans="2:6">
      <c r="B298"/>
      <c r="C298"/>
      <c r="D298"/>
      <c r="E298"/>
      <c r="F298"/>
    </row>
    <row r="299" spans="2:6">
      <c r="B299"/>
      <c r="C299"/>
      <c r="D299"/>
      <c r="E299"/>
      <c r="F299"/>
    </row>
    <row r="300" spans="2:6">
      <c r="B300"/>
      <c r="C300"/>
      <c r="D300"/>
      <c r="E300"/>
      <c r="F300"/>
    </row>
    <row r="301" spans="2:6">
      <c r="B301"/>
      <c r="C301"/>
      <c r="D301"/>
      <c r="E301"/>
      <c r="F301"/>
    </row>
    <row r="302" spans="2:6">
      <c r="B302"/>
      <c r="C302"/>
      <c r="D302"/>
      <c r="E302"/>
      <c r="F302"/>
    </row>
    <row r="303" spans="2:6">
      <c r="B303"/>
      <c r="C303"/>
      <c r="D303"/>
      <c r="E303"/>
      <c r="F303"/>
    </row>
    <row r="304" spans="2:6">
      <c r="B304"/>
      <c r="C304"/>
      <c r="D304"/>
      <c r="E304"/>
      <c r="F304"/>
    </row>
    <row r="305" spans="2:6">
      <c r="B305"/>
      <c r="C305"/>
      <c r="D305"/>
      <c r="E305"/>
      <c r="F305"/>
    </row>
    <row r="306" spans="2:6">
      <c r="B306"/>
      <c r="C306"/>
      <c r="D306"/>
      <c r="E306"/>
      <c r="F306"/>
    </row>
    <row r="307" spans="2:6">
      <c r="B307"/>
      <c r="C307"/>
      <c r="D307"/>
      <c r="E307"/>
      <c r="F307"/>
    </row>
    <row r="308" spans="2:6">
      <c r="B308"/>
      <c r="C308"/>
      <c r="D308"/>
      <c r="E308"/>
      <c r="F308"/>
    </row>
    <row r="309" spans="2:6">
      <c r="B309"/>
      <c r="C309"/>
      <c r="D309"/>
      <c r="E309"/>
      <c r="F309"/>
    </row>
    <row r="310" spans="2:6">
      <c r="B310"/>
      <c r="C310"/>
      <c r="D310"/>
      <c r="E310"/>
      <c r="F310"/>
    </row>
    <row r="311" spans="2:6">
      <c r="B311"/>
      <c r="C311"/>
      <c r="D311"/>
      <c r="E311"/>
      <c r="F311"/>
    </row>
    <row r="312" spans="2:6">
      <c r="B312"/>
      <c r="C312"/>
      <c r="D312"/>
      <c r="E312"/>
      <c r="F312"/>
    </row>
    <row r="313" spans="2:6">
      <c r="B313"/>
      <c r="C313"/>
      <c r="D313"/>
      <c r="E313"/>
      <c r="F313"/>
    </row>
    <row r="314" spans="2:6">
      <c r="B314"/>
      <c r="C314"/>
      <c r="D314"/>
      <c r="E314"/>
      <c r="F314"/>
    </row>
    <row r="315" spans="2:6">
      <c r="B315"/>
      <c r="C315"/>
      <c r="D315"/>
      <c r="E315"/>
      <c r="F315"/>
    </row>
    <row r="316" spans="2:6">
      <c r="B316"/>
      <c r="C316"/>
      <c r="D316"/>
      <c r="E316"/>
      <c r="F316"/>
    </row>
    <row r="317" spans="2:6">
      <c r="B317"/>
      <c r="C317"/>
      <c r="D317"/>
      <c r="E317"/>
      <c r="F317"/>
    </row>
    <row r="318" spans="2:6">
      <c r="B318"/>
      <c r="C318"/>
      <c r="D318"/>
      <c r="E318"/>
      <c r="F318"/>
    </row>
    <row r="319" spans="2:6">
      <c r="B319"/>
      <c r="C319"/>
      <c r="D319"/>
      <c r="E319"/>
      <c r="F319"/>
    </row>
    <row r="320" spans="2:6">
      <c r="B320"/>
      <c r="C320"/>
      <c r="D320"/>
      <c r="E320"/>
      <c r="F320"/>
    </row>
    <row r="321" spans="2:6">
      <c r="B321"/>
      <c r="C321"/>
      <c r="D321"/>
      <c r="E321"/>
      <c r="F321"/>
    </row>
    <row r="322" spans="2:6">
      <c r="B322"/>
      <c r="C322"/>
      <c r="D322"/>
      <c r="E322"/>
      <c r="F322"/>
    </row>
    <row r="323" spans="2:6">
      <c r="B323"/>
      <c r="C323"/>
      <c r="D323"/>
      <c r="E323"/>
      <c r="F323"/>
    </row>
    <row r="324" spans="2:6">
      <c r="B324"/>
      <c r="C324"/>
      <c r="D324"/>
      <c r="E324"/>
      <c r="F324"/>
    </row>
    <row r="325" spans="2:6">
      <c r="B325"/>
      <c r="C325"/>
      <c r="D325"/>
      <c r="E325"/>
      <c r="F325"/>
    </row>
    <row r="326" spans="2:6">
      <c r="B326"/>
      <c r="C326"/>
      <c r="D326"/>
      <c r="E326"/>
      <c r="F326"/>
    </row>
    <row r="327" spans="2:6">
      <c r="B327"/>
      <c r="C327"/>
      <c r="D327"/>
      <c r="E327"/>
      <c r="F327"/>
    </row>
    <row r="328" spans="2:6">
      <c r="B328"/>
      <c r="C328"/>
      <c r="D328"/>
      <c r="E328"/>
      <c r="F328"/>
    </row>
    <row r="329" spans="2:6">
      <c r="B329"/>
      <c r="C329"/>
      <c r="D329"/>
      <c r="E329"/>
      <c r="F329"/>
    </row>
    <row r="330" spans="2:6">
      <c r="B330"/>
      <c r="C330"/>
      <c r="D330"/>
      <c r="E330"/>
      <c r="F330"/>
    </row>
    <row r="331" spans="2:6">
      <c r="B331"/>
      <c r="C331"/>
      <c r="D331"/>
      <c r="E331"/>
      <c r="F331"/>
    </row>
    <row r="332" spans="2:6">
      <c r="B332"/>
      <c r="C332"/>
      <c r="D332"/>
      <c r="E332"/>
      <c r="F332"/>
    </row>
    <row r="333" spans="2:6">
      <c r="B333"/>
      <c r="C333"/>
      <c r="D333"/>
      <c r="E333"/>
      <c r="F333"/>
    </row>
    <row r="334" spans="2:6">
      <c r="B334"/>
      <c r="C334"/>
      <c r="D334"/>
      <c r="E334"/>
      <c r="F334"/>
    </row>
    <row r="335" spans="2:6">
      <c r="B335"/>
      <c r="C335"/>
      <c r="D335"/>
      <c r="E335"/>
      <c r="F335"/>
    </row>
    <row r="336" spans="2:6">
      <c r="B336"/>
      <c r="C336"/>
      <c r="D336"/>
      <c r="E336"/>
      <c r="F336"/>
    </row>
    <row r="337" spans="2:6">
      <c r="B337"/>
      <c r="C337"/>
      <c r="D337"/>
      <c r="E337"/>
      <c r="F337"/>
    </row>
    <row r="338" spans="2:6">
      <c r="B338"/>
      <c r="C338"/>
      <c r="D338"/>
      <c r="E338"/>
      <c r="F338"/>
    </row>
    <row r="339" spans="2:6">
      <c r="B339"/>
      <c r="C339"/>
      <c r="D339"/>
      <c r="E339"/>
      <c r="F339"/>
    </row>
    <row r="340" spans="2:6">
      <c r="B340"/>
      <c r="C340"/>
      <c r="D340"/>
      <c r="E340"/>
      <c r="F340"/>
    </row>
    <row r="341" spans="2:6">
      <c r="B341"/>
      <c r="C341"/>
      <c r="D341"/>
      <c r="E341"/>
      <c r="F341"/>
    </row>
    <row r="342" spans="2:6">
      <c r="B342"/>
      <c r="C342"/>
      <c r="D342"/>
      <c r="E342"/>
      <c r="F342"/>
    </row>
    <row r="343" spans="2:6">
      <c r="B343"/>
      <c r="C343"/>
      <c r="D343"/>
      <c r="E343"/>
      <c r="F343"/>
    </row>
    <row r="344" spans="2:6">
      <c r="B344"/>
      <c r="C344"/>
      <c r="D344"/>
      <c r="E344"/>
      <c r="F344"/>
    </row>
    <row r="345" spans="2:6">
      <c r="B345"/>
      <c r="C345"/>
      <c r="D345"/>
      <c r="E345"/>
      <c r="F345"/>
    </row>
    <row r="346" spans="2:6">
      <c r="B346"/>
      <c r="C346"/>
      <c r="D346"/>
      <c r="E346"/>
      <c r="F346"/>
    </row>
    <row r="347" spans="2:6">
      <c r="B347"/>
      <c r="C347"/>
      <c r="D347"/>
      <c r="E347"/>
      <c r="F347"/>
    </row>
    <row r="348" spans="2:6">
      <c r="B348"/>
      <c r="C348"/>
      <c r="D348"/>
      <c r="E348"/>
      <c r="F348"/>
    </row>
    <row r="349" spans="2:6">
      <c r="B349"/>
      <c r="C349"/>
      <c r="D349"/>
      <c r="E349"/>
      <c r="F349"/>
    </row>
    <row r="350" spans="2:6">
      <c r="B350"/>
      <c r="C350"/>
      <c r="D350"/>
      <c r="E350"/>
      <c r="F350"/>
    </row>
    <row r="351" spans="2:6">
      <c r="B351"/>
      <c r="C351"/>
      <c r="D351"/>
      <c r="E351"/>
      <c r="F351"/>
    </row>
    <row r="352" spans="2:6">
      <c r="B352"/>
      <c r="C352"/>
      <c r="D352"/>
      <c r="E352"/>
      <c r="F352"/>
    </row>
    <row r="353" spans="2:6">
      <c r="B353"/>
      <c r="C353"/>
      <c r="D353"/>
      <c r="E353"/>
      <c r="F353"/>
    </row>
    <row r="354" spans="2:6">
      <c r="B354"/>
      <c r="C354"/>
      <c r="D354"/>
      <c r="E354"/>
      <c r="F354"/>
    </row>
    <row r="355" spans="2:6">
      <c r="B355"/>
      <c r="C355"/>
      <c r="D355"/>
      <c r="E355"/>
      <c r="F355"/>
    </row>
    <row r="356" spans="2:6">
      <c r="B356"/>
      <c r="C356"/>
      <c r="D356"/>
      <c r="E356"/>
      <c r="F356"/>
    </row>
    <row r="357" spans="2:6">
      <c r="B357"/>
      <c r="C357"/>
      <c r="D357"/>
      <c r="E357"/>
      <c r="F357"/>
    </row>
    <row r="358" spans="2:6">
      <c r="B358"/>
      <c r="C358"/>
      <c r="D358"/>
      <c r="E358"/>
      <c r="F358"/>
    </row>
    <row r="359" spans="2:6">
      <c r="B359"/>
      <c r="C359"/>
      <c r="D359"/>
      <c r="E359"/>
      <c r="F359"/>
    </row>
    <row r="360" spans="2:6">
      <c r="B360"/>
      <c r="C360"/>
      <c r="D360"/>
      <c r="E360"/>
      <c r="F360"/>
    </row>
    <row r="361" spans="2:6">
      <c r="B361"/>
      <c r="C361"/>
      <c r="D361"/>
      <c r="E361"/>
      <c r="F361"/>
    </row>
    <row r="362" spans="2:6">
      <c r="B362"/>
      <c r="C362"/>
      <c r="D362"/>
      <c r="E362"/>
      <c r="F362"/>
    </row>
    <row r="363" spans="2:6">
      <c r="B363"/>
      <c r="C363"/>
      <c r="D363"/>
      <c r="E363"/>
      <c r="F363"/>
    </row>
    <row r="364" spans="2:6">
      <c r="B364"/>
      <c r="C364"/>
      <c r="D364"/>
      <c r="E364"/>
      <c r="F364"/>
    </row>
    <row r="365" spans="2:6">
      <c r="B365"/>
      <c r="C365"/>
      <c r="D365"/>
      <c r="E365"/>
      <c r="F365"/>
    </row>
    <row r="366" spans="2:6">
      <c r="B366"/>
      <c r="C366"/>
      <c r="D366"/>
      <c r="E366"/>
      <c r="F366"/>
    </row>
    <row r="367" spans="2:6">
      <c r="B367"/>
      <c r="C367"/>
      <c r="D367"/>
      <c r="E367"/>
      <c r="F367"/>
    </row>
    <row r="368" spans="2:6">
      <c r="B368"/>
      <c r="C368"/>
      <c r="D368"/>
      <c r="E368"/>
      <c r="F368"/>
    </row>
    <row r="369" spans="2:6">
      <c r="B369"/>
      <c r="C369"/>
      <c r="D369"/>
      <c r="E369"/>
      <c r="F369"/>
    </row>
    <row r="370" spans="2:6">
      <c r="B370"/>
      <c r="C370"/>
      <c r="D370"/>
      <c r="E370"/>
      <c r="F370"/>
    </row>
    <row r="371" spans="2:6">
      <c r="B371"/>
      <c r="C371"/>
      <c r="D371"/>
      <c r="E371"/>
      <c r="F371"/>
    </row>
    <row r="372" spans="2:6">
      <c r="B372"/>
      <c r="C372"/>
      <c r="D372"/>
      <c r="E372"/>
      <c r="F372"/>
    </row>
    <row r="373" spans="2:6">
      <c r="B373"/>
      <c r="C373"/>
      <c r="D373"/>
      <c r="E373"/>
      <c r="F373"/>
    </row>
    <row r="374" spans="2:6">
      <c r="B374"/>
      <c r="C374"/>
      <c r="D374"/>
      <c r="E374"/>
      <c r="F374"/>
    </row>
    <row r="375" spans="2:6">
      <c r="B375"/>
      <c r="C375"/>
      <c r="D375"/>
      <c r="E375"/>
      <c r="F375"/>
    </row>
    <row r="376" spans="2:6">
      <c r="B376"/>
      <c r="C376"/>
      <c r="D376"/>
      <c r="E376"/>
      <c r="F376"/>
    </row>
    <row r="377" spans="2:6">
      <c r="B377"/>
      <c r="C377"/>
      <c r="D377"/>
      <c r="E377"/>
      <c r="F377"/>
    </row>
    <row r="378" spans="2:6">
      <c r="B378"/>
      <c r="C378"/>
      <c r="D378"/>
      <c r="E378"/>
      <c r="F378"/>
    </row>
    <row r="379" spans="2:6">
      <c r="B379"/>
      <c r="C379"/>
      <c r="D379"/>
      <c r="E379"/>
      <c r="F379"/>
    </row>
    <row r="380" spans="2:6">
      <c r="B380"/>
      <c r="C380"/>
      <c r="D380"/>
      <c r="E380"/>
      <c r="F380"/>
    </row>
    <row r="381" spans="2:6">
      <c r="B381"/>
      <c r="C381"/>
      <c r="D381"/>
      <c r="E381"/>
      <c r="F381"/>
    </row>
    <row r="382" spans="2:6">
      <c r="B382"/>
      <c r="C382"/>
      <c r="D382"/>
      <c r="E382"/>
      <c r="F382"/>
    </row>
    <row r="383" spans="2:6">
      <c r="B383"/>
      <c r="C383"/>
      <c r="D383"/>
      <c r="E383"/>
      <c r="F383"/>
    </row>
    <row r="384" spans="2:6">
      <c r="B384"/>
      <c r="C384"/>
      <c r="D384"/>
      <c r="E384"/>
      <c r="F384"/>
    </row>
    <row r="385" spans="2:6">
      <c r="B385"/>
      <c r="C385"/>
      <c r="D385"/>
      <c r="E385"/>
      <c r="F385"/>
    </row>
    <row r="386" spans="2:6">
      <c r="B386"/>
      <c r="C386"/>
      <c r="D386"/>
      <c r="E386"/>
      <c r="F386"/>
    </row>
    <row r="387" spans="2:6">
      <c r="B387"/>
      <c r="C387"/>
      <c r="D387"/>
      <c r="E387"/>
      <c r="F387"/>
    </row>
    <row r="388" spans="2:6">
      <c r="B388"/>
      <c r="C388"/>
      <c r="D388"/>
      <c r="E388"/>
      <c r="F388"/>
    </row>
    <row r="389" spans="2:6">
      <c r="B389"/>
      <c r="C389"/>
      <c r="D389"/>
      <c r="E389"/>
      <c r="F389"/>
    </row>
    <row r="390" spans="2:6">
      <c r="B390"/>
      <c r="C390"/>
      <c r="D390"/>
      <c r="E390"/>
      <c r="F390"/>
    </row>
    <row r="391" spans="2:6">
      <c r="B391"/>
      <c r="C391"/>
      <c r="D391"/>
      <c r="E391"/>
      <c r="F391"/>
    </row>
    <row r="392" spans="2:6">
      <c r="B392"/>
      <c r="C392"/>
      <c r="D392"/>
      <c r="E392"/>
      <c r="F392"/>
    </row>
    <row r="393" spans="2:6">
      <c r="B393"/>
      <c r="C393"/>
      <c r="D393"/>
      <c r="E393"/>
      <c r="F393"/>
    </row>
    <row r="394" spans="2:6">
      <c r="B394"/>
      <c r="C394"/>
      <c r="D394"/>
      <c r="E394"/>
      <c r="F394"/>
    </row>
    <row r="395" spans="2:6">
      <c r="B395"/>
      <c r="C395"/>
      <c r="D395"/>
      <c r="E395"/>
      <c r="F395"/>
    </row>
    <row r="396" spans="2:6">
      <c r="B396"/>
      <c r="C396"/>
      <c r="D396"/>
      <c r="E396"/>
      <c r="F396"/>
    </row>
    <row r="397" spans="2:6">
      <c r="B397"/>
      <c r="C397"/>
      <c r="D397"/>
      <c r="E397"/>
      <c r="F397"/>
    </row>
    <row r="398" spans="2:6">
      <c r="B398"/>
      <c r="C398"/>
      <c r="D398"/>
      <c r="E398"/>
      <c r="F398"/>
    </row>
    <row r="399" spans="2:6">
      <c r="B399"/>
      <c r="C399"/>
      <c r="D399"/>
      <c r="E399"/>
      <c r="F399"/>
    </row>
    <row r="400" spans="2:6">
      <c r="B400"/>
      <c r="C400"/>
      <c r="D400"/>
      <c r="E400"/>
      <c r="F400"/>
    </row>
    <row r="401" spans="2:6">
      <c r="B401"/>
      <c r="C401"/>
      <c r="D401"/>
      <c r="E401"/>
      <c r="F401"/>
    </row>
    <row r="402" spans="2:6">
      <c r="B402"/>
      <c r="C402"/>
      <c r="D402"/>
      <c r="E402"/>
      <c r="F402"/>
    </row>
    <row r="403" spans="2:6">
      <c r="B403"/>
      <c r="C403"/>
      <c r="D403"/>
      <c r="E403"/>
      <c r="F403"/>
    </row>
    <row r="404" spans="2:6">
      <c r="B404"/>
      <c r="C404"/>
      <c r="D404"/>
      <c r="E404"/>
      <c r="F404"/>
    </row>
    <row r="405" spans="2:6">
      <c r="B405"/>
      <c r="C405"/>
      <c r="D405"/>
      <c r="E405"/>
      <c r="F405"/>
    </row>
    <row r="406" spans="2:6">
      <c r="B406"/>
      <c r="C406"/>
      <c r="D406"/>
      <c r="E406"/>
      <c r="F406"/>
    </row>
    <row r="407" spans="2:6">
      <c r="B407"/>
      <c r="C407"/>
      <c r="D407"/>
      <c r="E407"/>
      <c r="F407"/>
    </row>
    <row r="408" spans="2:6">
      <c r="B408"/>
      <c r="C408"/>
      <c r="D408"/>
      <c r="E408"/>
      <c r="F408"/>
    </row>
    <row r="409" spans="2:6">
      <c r="B409"/>
      <c r="C409"/>
      <c r="D409"/>
      <c r="E409"/>
      <c r="F409"/>
    </row>
    <row r="410" spans="2:6">
      <c r="B410"/>
      <c r="C410"/>
      <c r="D410"/>
      <c r="E410"/>
      <c r="F410"/>
    </row>
    <row r="411" spans="2:6">
      <c r="B411"/>
      <c r="C411"/>
      <c r="D411"/>
      <c r="E411"/>
      <c r="F411"/>
    </row>
    <row r="412" spans="2:6">
      <c r="B412"/>
      <c r="C412"/>
      <c r="D412"/>
      <c r="E412"/>
      <c r="F412"/>
    </row>
    <row r="413" spans="2:6">
      <c r="B413"/>
      <c r="C413"/>
      <c r="D413"/>
      <c r="E413"/>
      <c r="F413"/>
    </row>
    <row r="414" spans="2:6">
      <c r="B414"/>
      <c r="C414"/>
      <c r="D414"/>
      <c r="E414"/>
      <c r="F414"/>
    </row>
    <row r="415" spans="2:6">
      <c r="B415"/>
      <c r="C415"/>
      <c r="D415"/>
      <c r="E415"/>
      <c r="F415"/>
    </row>
    <row r="416" spans="2:6">
      <c r="B416"/>
      <c r="C416"/>
      <c r="D416"/>
      <c r="E416"/>
      <c r="F416"/>
    </row>
    <row r="417" spans="2:6">
      <c r="B417"/>
      <c r="C417"/>
      <c r="D417"/>
      <c r="E417"/>
      <c r="F417"/>
    </row>
    <row r="418" spans="2:6">
      <c r="B418"/>
      <c r="C418"/>
      <c r="D418"/>
      <c r="E418"/>
      <c r="F418"/>
    </row>
    <row r="419" spans="2:6">
      <c r="B419"/>
      <c r="C419"/>
      <c r="D419"/>
      <c r="E419"/>
      <c r="F419"/>
    </row>
    <row r="420" spans="2:6">
      <c r="B420"/>
      <c r="C420"/>
      <c r="D420"/>
      <c r="E420"/>
      <c r="F420"/>
    </row>
    <row r="421" spans="2:6">
      <c r="B421"/>
      <c r="C421"/>
      <c r="D421"/>
      <c r="E421"/>
      <c r="F421"/>
    </row>
    <row r="422" spans="2:6">
      <c r="B422"/>
      <c r="C422"/>
      <c r="D422"/>
      <c r="E422"/>
      <c r="F422"/>
    </row>
    <row r="423" spans="2:6">
      <c r="B423"/>
      <c r="C423"/>
      <c r="D423"/>
      <c r="E423"/>
      <c r="F423"/>
    </row>
    <row r="424" spans="2:6">
      <c r="B424"/>
      <c r="C424"/>
      <c r="D424"/>
      <c r="E424"/>
      <c r="F424"/>
    </row>
    <row r="425" spans="2:6">
      <c r="B425"/>
      <c r="C425"/>
      <c r="D425"/>
      <c r="E425"/>
      <c r="F425"/>
    </row>
    <row r="426" spans="2:6">
      <c r="B426"/>
      <c r="C426"/>
      <c r="D426"/>
      <c r="E426"/>
      <c r="F426"/>
    </row>
    <row r="427" spans="2:6">
      <c r="B427"/>
      <c r="C427"/>
      <c r="D427"/>
      <c r="E427"/>
      <c r="F427"/>
    </row>
    <row r="428" spans="2:6">
      <c r="B428"/>
      <c r="C428"/>
      <c r="D428"/>
      <c r="E428"/>
      <c r="F428"/>
    </row>
    <row r="429" spans="2:6">
      <c r="B429"/>
      <c r="C429"/>
      <c r="D429"/>
      <c r="E429"/>
      <c r="F429"/>
    </row>
    <row r="430" spans="2:6">
      <c r="B430"/>
      <c r="C430"/>
      <c r="D430"/>
      <c r="E430"/>
      <c r="F430"/>
    </row>
    <row r="431" spans="2:6">
      <c r="B431"/>
      <c r="C431"/>
      <c r="D431"/>
      <c r="E431"/>
      <c r="F431"/>
    </row>
    <row r="432" spans="2:6">
      <c r="B432"/>
      <c r="C432"/>
      <c r="D432"/>
      <c r="E432"/>
      <c r="F432"/>
    </row>
    <row r="433" spans="2:6">
      <c r="B433"/>
      <c r="C433"/>
      <c r="D433"/>
      <c r="E433"/>
      <c r="F433"/>
    </row>
    <row r="434" spans="2:6">
      <c r="B434"/>
      <c r="C434"/>
      <c r="D434"/>
      <c r="E434"/>
      <c r="F434"/>
    </row>
    <row r="435" spans="2:6">
      <c r="B435"/>
      <c r="C435"/>
      <c r="D435"/>
      <c r="E435"/>
      <c r="F435"/>
    </row>
    <row r="436" spans="2:6">
      <c r="B436"/>
      <c r="C436"/>
      <c r="D436"/>
      <c r="E436"/>
      <c r="F436"/>
    </row>
    <row r="437" spans="2:6">
      <c r="B437"/>
      <c r="C437"/>
      <c r="D437"/>
      <c r="E437"/>
      <c r="F437"/>
    </row>
    <row r="438" spans="2:6">
      <c r="B438"/>
      <c r="C438"/>
      <c r="D438"/>
      <c r="E438"/>
      <c r="F438"/>
    </row>
    <row r="439" spans="2:6">
      <c r="B439"/>
      <c r="C439"/>
      <c r="D439"/>
      <c r="E439"/>
      <c r="F439"/>
    </row>
    <row r="440" spans="2:6">
      <c r="B440"/>
      <c r="C440"/>
      <c r="D440"/>
      <c r="E440"/>
      <c r="F440"/>
    </row>
    <row r="441" spans="2:6">
      <c r="B441"/>
      <c r="C441"/>
      <c r="D441"/>
      <c r="E441"/>
      <c r="F441"/>
    </row>
    <row r="442" spans="2:6">
      <c r="B442"/>
      <c r="C442"/>
      <c r="D442"/>
      <c r="E442"/>
      <c r="F442"/>
    </row>
    <row r="443" spans="2:6">
      <c r="B443"/>
      <c r="C443"/>
      <c r="D443"/>
      <c r="E443"/>
      <c r="F443"/>
    </row>
    <row r="444" spans="2:6">
      <c r="B444"/>
      <c r="C444"/>
      <c r="D444"/>
      <c r="E444"/>
      <c r="F444"/>
    </row>
    <row r="445" spans="2:6">
      <c r="B445"/>
      <c r="C445"/>
      <c r="D445"/>
      <c r="E445"/>
      <c r="F445"/>
    </row>
    <row r="446" spans="2:6">
      <c r="B446"/>
      <c r="C446"/>
      <c r="D446"/>
      <c r="E446"/>
      <c r="F446"/>
    </row>
    <row r="447" spans="2:6">
      <c r="B447"/>
      <c r="C447"/>
      <c r="D447"/>
      <c r="E447"/>
      <c r="F447"/>
    </row>
    <row r="448" spans="2:6">
      <c r="B448"/>
      <c r="C448"/>
      <c r="D448"/>
      <c r="E448"/>
      <c r="F448"/>
    </row>
    <row r="449" spans="2:6">
      <c r="B449"/>
      <c r="C449"/>
      <c r="D449"/>
      <c r="E449"/>
      <c r="F449"/>
    </row>
    <row r="450" spans="2:6">
      <c r="B450"/>
      <c r="C450"/>
      <c r="D450"/>
      <c r="E450"/>
      <c r="F450"/>
    </row>
    <row r="451" spans="2:6">
      <c r="B451"/>
      <c r="C451"/>
      <c r="D451"/>
      <c r="E451"/>
      <c r="F451"/>
    </row>
    <row r="452" spans="2:6">
      <c r="B452"/>
      <c r="C452"/>
      <c r="D452"/>
      <c r="E452"/>
      <c r="F452"/>
    </row>
    <row r="453" spans="2:6">
      <c r="B453"/>
      <c r="C453"/>
      <c r="D453"/>
      <c r="E453"/>
      <c r="F453"/>
    </row>
    <row r="454" spans="2:6">
      <c r="B454"/>
      <c r="C454"/>
      <c r="D454"/>
      <c r="E454"/>
      <c r="F454"/>
    </row>
    <row r="455" spans="2:6">
      <c r="B455"/>
      <c r="C455"/>
      <c r="D455"/>
      <c r="E455"/>
      <c r="F455"/>
    </row>
    <row r="456" spans="2:6">
      <c r="B456"/>
      <c r="C456"/>
      <c r="D456"/>
      <c r="E456"/>
      <c r="F456"/>
    </row>
    <row r="457" spans="2:6">
      <c r="B457"/>
      <c r="C457"/>
      <c r="D457"/>
      <c r="E457"/>
      <c r="F457"/>
    </row>
    <row r="458" spans="2:6">
      <c r="B458"/>
      <c r="C458"/>
      <c r="D458"/>
      <c r="E458"/>
      <c r="F458"/>
    </row>
    <row r="459" spans="2:6">
      <c r="B459"/>
      <c r="C459"/>
      <c r="D459"/>
      <c r="E459"/>
      <c r="F459"/>
    </row>
    <row r="460" spans="2:6">
      <c r="B460"/>
      <c r="C460"/>
      <c r="D460"/>
      <c r="E460"/>
      <c r="F460"/>
    </row>
    <row r="461" spans="2:6">
      <c r="B461"/>
      <c r="C461"/>
      <c r="D461"/>
      <c r="E461"/>
      <c r="F461"/>
    </row>
    <row r="462" spans="2:6">
      <c r="B462"/>
      <c r="C462"/>
      <c r="D462"/>
      <c r="E462"/>
      <c r="F462"/>
    </row>
    <row r="463" spans="2:6">
      <c r="B463"/>
      <c r="C463"/>
      <c r="D463"/>
      <c r="E463"/>
      <c r="F463"/>
    </row>
    <row r="464" spans="2:6">
      <c r="B464"/>
      <c r="C464"/>
      <c r="D464"/>
      <c r="E464"/>
      <c r="F464"/>
    </row>
    <row r="465" spans="2:6">
      <c r="B465"/>
      <c r="C465"/>
      <c r="D465"/>
      <c r="E465"/>
      <c r="F465"/>
    </row>
    <row r="466" spans="2:6">
      <c r="B466"/>
      <c r="C466"/>
      <c r="D466"/>
      <c r="E466"/>
      <c r="F466"/>
    </row>
    <row r="467" spans="2:6">
      <c r="B467"/>
      <c r="C467"/>
      <c r="D467"/>
      <c r="E467"/>
      <c r="F467"/>
    </row>
    <row r="468" spans="2:6">
      <c r="B468"/>
      <c r="C468"/>
      <c r="D468"/>
      <c r="E468"/>
      <c r="F468"/>
    </row>
    <row r="469" spans="2:6">
      <c r="B469"/>
      <c r="C469"/>
      <c r="D469"/>
      <c r="E469"/>
      <c r="F469"/>
    </row>
    <row r="470" spans="2:6">
      <c r="B470"/>
      <c r="C470"/>
      <c r="D470"/>
      <c r="E470"/>
      <c r="F470"/>
    </row>
    <row r="471" spans="2:6">
      <c r="B471"/>
      <c r="C471"/>
      <c r="D471"/>
      <c r="E471"/>
      <c r="F471"/>
    </row>
    <row r="472" spans="2:6">
      <c r="B472"/>
      <c r="C472"/>
      <c r="D472"/>
      <c r="E472"/>
      <c r="F472"/>
    </row>
    <row r="473" spans="2:6">
      <c r="B473"/>
      <c r="C473"/>
      <c r="D473"/>
      <c r="E473"/>
      <c r="F473"/>
    </row>
    <row r="474" spans="2:6">
      <c r="B474"/>
      <c r="C474"/>
      <c r="D474"/>
      <c r="E474"/>
      <c r="F474"/>
    </row>
    <row r="475" spans="2:6">
      <c r="B475"/>
      <c r="C475"/>
      <c r="D475"/>
      <c r="E475"/>
      <c r="F475"/>
    </row>
    <row r="476" spans="2:6">
      <c r="B476"/>
      <c r="C476"/>
      <c r="D476"/>
      <c r="E476"/>
      <c r="F476"/>
    </row>
    <row r="477" spans="2:6">
      <c r="B477"/>
      <c r="C477"/>
      <c r="D477"/>
      <c r="E477"/>
      <c r="F477"/>
    </row>
    <row r="478" spans="2:6">
      <c r="B478"/>
      <c r="C478"/>
      <c r="D478"/>
      <c r="E478"/>
      <c r="F478"/>
    </row>
    <row r="479" spans="2:6">
      <c r="B479"/>
      <c r="C479"/>
      <c r="D479"/>
      <c r="E479"/>
      <c r="F479"/>
    </row>
    <row r="480" spans="2:6">
      <c r="B480"/>
      <c r="C480"/>
      <c r="D480"/>
      <c r="E480"/>
      <c r="F480"/>
    </row>
    <row r="481" spans="2:6">
      <c r="B481"/>
      <c r="C481"/>
      <c r="D481"/>
      <c r="E481"/>
      <c r="F481"/>
    </row>
    <row r="482" spans="2:6">
      <c r="B482"/>
      <c r="C482"/>
      <c r="D482"/>
      <c r="E482"/>
      <c r="F482"/>
    </row>
    <row r="483" spans="2:6">
      <c r="B483"/>
      <c r="C483"/>
      <c r="D483"/>
      <c r="E483"/>
      <c r="F483"/>
    </row>
    <row r="484" spans="2:6">
      <c r="B484"/>
      <c r="C484"/>
      <c r="D484"/>
      <c r="E484"/>
      <c r="F484"/>
    </row>
    <row r="485" spans="2:6">
      <c r="B485"/>
      <c r="C485"/>
      <c r="D485"/>
      <c r="E485"/>
      <c r="F485"/>
    </row>
    <row r="486" spans="2:6">
      <c r="B486"/>
      <c r="C486"/>
      <c r="D486"/>
      <c r="E486"/>
      <c r="F486"/>
    </row>
    <row r="487" spans="2:6">
      <c r="B487"/>
      <c r="C487"/>
      <c r="D487"/>
      <c r="E487"/>
      <c r="F487"/>
    </row>
    <row r="488" spans="2:6">
      <c r="B488"/>
      <c r="C488"/>
      <c r="D488"/>
      <c r="E488"/>
      <c r="F488"/>
    </row>
    <row r="489" spans="2:6">
      <c r="B489"/>
      <c r="C489"/>
      <c r="D489"/>
      <c r="E489"/>
      <c r="F489"/>
    </row>
    <row r="490" spans="2:6">
      <c r="B490"/>
      <c r="C490"/>
      <c r="D490"/>
      <c r="E490"/>
      <c r="F490"/>
    </row>
    <row r="491" spans="2:6">
      <c r="B491"/>
      <c r="C491"/>
      <c r="D491"/>
      <c r="E491"/>
      <c r="F491"/>
    </row>
    <row r="492" spans="2:6">
      <c r="B492"/>
      <c r="C492"/>
      <c r="D492"/>
      <c r="E492"/>
      <c r="F492"/>
    </row>
    <row r="493" spans="2:6">
      <c r="B493"/>
      <c r="C493"/>
      <c r="D493"/>
      <c r="E493"/>
      <c r="F493"/>
    </row>
    <row r="494" spans="2:6">
      <c r="B494"/>
      <c r="C494"/>
      <c r="D494"/>
      <c r="E494"/>
      <c r="F494"/>
    </row>
    <row r="495" spans="2:6">
      <c r="B495"/>
      <c r="C495"/>
      <c r="D495"/>
      <c r="E495"/>
      <c r="F495"/>
    </row>
    <row r="496" spans="2:6">
      <c r="B496"/>
      <c r="C496"/>
      <c r="D496"/>
      <c r="E496"/>
      <c r="F496"/>
    </row>
    <row r="497" spans="2:6">
      <c r="B497"/>
      <c r="C497"/>
      <c r="D497"/>
      <c r="E497"/>
      <c r="F497"/>
    </row>
    <row r="498" spans="2:6">
      <c r="B498"/>
      <c r="C498"/>
      <c r="D498"/>
      <c r="E498"/>
      <c r="F498"/>
    </row>
    <row r="499" spans="2:6">
      <c r="B499"/>
      <c r="C499"/>
      <c r="D499"/>
      <c r="E499"/>
      <c r="F499"/>
    </row>
    <row r="500" spans="2:6">
      <c r="B500"/>
      <c r="C500"/>
      <c r="D500"/>
      <c r="E500"/>
      <c r="F500"/>
    </row>
    <row r="501" spans="2:6">
      <c r="B501"/>
      <c r="C501"/>
      <c r="D501"/>
      <c r="E501"/>
      <c r="F501"/>
    </row>
    <row r="502" spans="2:6">
      <c r="B502"/>
      <c r="C502"/>
      <c r="D502"/>
      <c r="E502"/>
      <c r="F502"/>
    </row>
    <row r="503" spans="2:6">
      <c r="B503"/>
      <c r="C503"/>
      <c r="D503"/>
      <c r="E503"/>
      <c r="F503"/>
    </row>
    <row r="504" spans="2:6">
      <c r="B504"/>
      <c r="C504"/>
      <c r="D504"/>
      <c r="E504"/>
      <c r="F504"/>
    </row>
    <row r="505" spans="2:6">
      <c r="B505"/>
      <c r="C505"/>
      <c r="D505"/>
      <c r="E505"/>
      <c r="F505"/>
    </row>
    <row r="506" spans="2:6">
      <c r="B506"/>
      <c r="C506"/>
      <c r="D506"/>
      <c r="E506"/>
      <c r="F506"/>
    </row>
    <row r="507" spans="2:6">
      <c r="B507"/>
      <c r="C507"/>
      <c r="D507"/>
      <c r="E507"/>
      <c r="F507"/>
    </row>
    <row r="508" spans="2:6">
      <c r="B508"/>
      <c r="C508"/>
      <c r="D508"/>
      <c r="E508"/>
      <c r="F508"/>
    </row>
    <row r="509" spans="2:6">
      <c r="B509"/>
      <c r="C509"/>
      <c r="D509"/>
      <c r="E509"/>
      <c r="F509"/>
    </row>
    <row r="510" spans="2:6">
      <c r="B510"/>
      <c r="C510"/>
      <c r="D510"/>
      <c r="E510"/>
      <c r="F510"/>
    </row>
    <row r="511" spans="2:6">
      <c r="B511"/>
      <c r="C511"/>
      <c r="D511"/>
      <c r="E511"/>
      <c r="F511"/>
    </row>
    <row r="512" spans="2:6">
      <c r="B512"/>
      <c r="C512"/>
      <c r="D512"/>
      <c r="E512"/>
      <c r="F512"/>
    </row>
    <row r="513" spans="2:6">
      <c r="B513"/>
      <c r="C513"/>
      <c r="D513"/>
      <c r="E513"/>
      <c r="F513"/>
    </row>
    <row r="514" spans="2:6">
      <c r="B514"/>
      <c r="C514"/>
      <c r="D514"/>
      <c r="E514"/>
      <c r="F514"/>
    </row>
    <row r="515" spans="2:6">
      <c r="B515"/>
      <c r="C515"/>
      <c r="D515"/>
      <c r="E515"/>
      <c r="F515"/>
    </row>
    <row r="516" spans="2:6">
      <c r="B516"/>
      <c r="C516"/>
      <c r="D516"/>
      <c r="E516"/>
      <c r="F516"/>
    </row>
    <row r="517" spans="2:6">
      <c r="B517"/>
      <c r="C517"/>
      <c r="D517"/>
      <c r="E517"/>
      <c r="F517"/>
    </row>
    <row r="518" spans="2:6">
      <c r="B518"/>
      <c r="C518"/>
      <c r="D518"/>
      <c r="E518"/>
      <c r="F518"/>
    </row>
    <row r="519" spans="2:6">
      <c r="B519"/>
      <c r="C519"/>
      <c r="D519"/>
      <c r="E519"/>
      <c r="F519"/>
    </row>
    <row r="520" spans="2:6">
      <c r="B520"/>
      <c r="C520"/>
      <c r="D520"/>
      <c r="E520"/>
      <c r="F520"/>
    </row>
    <row r="521" spans="2:6">
      <c r="B521"/>
      <c r="C521"/>
      <c r="D521"/>
      <c r="E521"/>
      <c r="F521"/>
    </row>
    <row r="522" spans="2:6">
      <c r="B522"/>
      <c r="C522"/>
      <c r="D522"/>
      <c r="E522"/>
      <c r="F522"/>
    </row>
    <row r="523" spans="2:6">
      <c r="B523"/>
      <c r="C523"/>
      <c r="D523"/>
      <c r="E523"/>
      <c r="F523"/>
    </row>
    <row r="524" spans="2:6">
      <c r="B524"/>
      <c r="C524"/>
      <c r="D524"/>
      <c r="E524"/>
      <c r="F524"/>
    </row>
    <row r="525" spans="2:6">
      <c r="B525"/>
      <c r="C525"/>
      <c r="D525"/>
      <c r="E525"/>
      <c r="F525"/>
    </row>
    <row r="526" spans="2:6">
      <c r="B526"/>
      <c r="C526"/>
      <c r="D526"/>
      <c r="E526"/>
      <c r="F526"/>
    </row>
    <row r="527" spans="2:6">
      <c r="B527"/>
      <c r="C527"/>
      <c r="D527"/>
      <c r="E527"/>
      <c r="F527"/>
    </row>
    <row r="528" spans="2:6">
      <c r="B528"/>
      <c r="C528"/>
      <c r="D528"/>
      <c r="E528"/>
      <c r="F528"/>
    </row>
    <row r="529" spans="2:6">
      <c r="B529"/>
      <c r="C529"/>
      <c r="D529"/>
      <c r="E529"/>
      <c r="F529"/>
    </row>
    <row r="530" spans="2:6">
      <c r="B530"/>
      <c r="C530"/>
      <c r="D530"/>
      <c r="E530"/>
      <c r="F530"/>
    </row>
    <row r="531" spans="2:6">
      <c r="B531"/>
      <c r="C531"/>
      <c r="D531"/>
      <c r="E531"/>
      <c r="F531"/>
    </row>
    <row r="532" spans="2:6">
      <c r="B532"/>
      <c r="C532"/>
      <c r="D532"/>
      <c r="E532"/>
      <c r="F532"/>
    </row>
    <row r="533" spans="2:6">
      <c r="B533"/>
      <c r="C533"/>
      <c r="D533"/>
      <c r="E533"/>
      <c r="F533"/>
    </row>
    <row r="534" spans="2:6">
      <c r="B534"/>
      <c r="C534"/>
      <c r="D534"/>
      <c r="E534"/>
      <c r="F534"/>
    </row>
    <row r="535" spans="2:6">
      <c r="B535"/>
      <c r="C535"/>
      <c r="D535"/>
      <c r="E535"/>
      <c r="F535"/>
    </row>
    <row r="536" spans="2:6">
      <c r="B536"/>
      <c r="C536"/>
      <c r="D536"/>
      <c r="E536"/>
      <c r="F536"/>
    </row>
    <row r="537" spans="2:6">
      <c r="B537"/>
      <c r="C537"/>
      <c r="D537"/>
      <c r="E537"/>
      <c r="F537"/>
    </row>
    <row r="538" spans="2:6">
      <c r="B538"/>
      <c r="C538"/>
      <c r="D538"/>
      <c r="E538"/>
      <c r="F538"/>
    </row>
    <row r="539" spans="2:6">
      <c r="B539"/>
      <c r="C539"/>
      <c r="D539"/>
      <c r="E539"/>
      <c r="F539"/>
    </row>
    <row r="540" spans="2:6">
      <c r="B540"/>
      <c r="C540"/>
      <c r="D540"/>
      <c r="E540"/>
      <c r="F540"/>
    </row>
    <row r="541" spans="2:6">
      <c r="B541"/>
      <c r="C541"/>
      <c r="D541"/>
      <c r="E541"/>
      <c r="F541"/>
    </row>
    <row r="542" spans="2:6">
      <c r="B542"/>
      <c r="C542"/>
      <c r="D542"/>
      <c r="E542"/>
      <c r="F542"/>
    </row>
    <row r="543" spans="2:6">
      <c r="B543"/>
      <c r="C543"/>
      <c r="D543"/>
      <c r="E543"/>
      <c r="F543"/>
    </row>
    <row r="544" spans="2:6">
      <c r="B544"/>
      <c r="C544"/>
      <c r="D544"/>
      <c r="E544"/>
      <c r="F544"/>
    </row>
    <row r="545" spans="2:6">
      <c r="B545"/>
      <c r="C545"/>
      <c r="D545"/>
      <c r="E545"/>
      <c r="F545"/>
    </row>
    <row r="546" spans="2:6">
      <c r="B546"/>
      <c r="C546"/>
      <c r="D546"/>
      <c r="E546"/>
      <c r="F546"/>
    </row>
    <row r="547" spans="2:6">
      <c r="B547"/>
      <c r="C547"/>
      <c r="D547"/>
      <c r="E547"/>
      <c r="F547"/>
    </row>
    <row r="548" spans="2:6">
      <c r="B548"/>
      <c r="C548"/>
      <c r="D548"/>
      <c r="E548"/>
      <c r="F548"/>
    </row>
    <row r="549" spans="2:6">
      <c r="B549"/>
      <c r="C549"/>
      <c r="D549"/>
      <c r="E549"/>
      <c r="F549"/>
    </row>
    <row r="550" spans="2:6">
      <c r="B550"/>
      <c r="C550"/>
      <c r="D550"/>
      <c r="E550"/>
      <c r="F550"/>
    </row>
    <row r="551" spans="2:6">
      <c r="B551"/>
      <c r="C551"/>
      <c r="D551"/>
      <c r="E551"/>
      <c r="F551"/>
    </row>
    <row r="552" spans="2:6">
      <c r="B552"/>
      <c r="C552"/>
      <c r="D552"/>
      <c r="E552"/>
      <c r="F552"/>
    </row>
    <row r="553" spans="2:6">
      <c r="B553"/>
      <c r="C553"/>
      <c r="D553"/>
      <c r="E553"/>
      <c r="F553"/>
    </row>
    <row r="554" spans="2:6">
      <c r="B554"/>
      <c r="C554"/>
      <c r="D554"/>
      <c r="E554"/>
      <c r="F554"/>
    </row>
    <row r="555" spans="2:6">
      <c r="B555"/>
      <c r="C555"/>
      <c r="D555"/>
      <c r="E555"/>
      <c r="F555"/>
    </row>
    <row r="556" spans="2:6">
      <c r="B556"/>
      <c r="C556"/>
      <c r="D556"/>
      <c r="E556"/>
      <c r="F556"/>
    </row>
    <row r="557" spans="2:6">
      <c r="B557"/>
      <c r="C557"/>
      <c r="D557"/>
      <c r="E557"/>
      <c r="F557"/>
    </row>
    <row r="558" spans="2:6">
      <c r="B558"/>
      <c r="C558"/>
      <c r="D558"/>
      <c r="E558"/>
      <c r="F558"/>
    </row>
    <row r="559" spans="2:6">
      <c r="B559"/>
      <c r="C559"/>
      <c r="D559"/>
      <c r="E559"/>
      <c r="F559"/>
    </row>
    <row r="560" spans="2:6">
      <c r="B560"/>
      <c r="C560"/>
      <c r="D560"/>
      <c r="E560"/>
      <c r="F560"/>
    </row>
    <row r="561" spans="2:6">
      <c r="B561"/>
      <c r="C561"/>
      <c r="D561"/>
      <c r="E561"/>
      <c r="F561"/>
    </row>
    <row r="562" spans="2:6">
      <c r="B562"/>
      <c r="C562"/>
      <c r="D562"/>
      <c r="E562"/>
      <c r="F562"/>
    </row>
    <row r="563" spans="2:6">
      <c r="B563"/>
      <c r="C563"/>
      <c r="D563"/>
      <c r="E563"/>
      <c r="F563"/>
    </row>
    <row r="564" spans="2:6">
      <c r="B564"/>
      <c r="C564"/>
      <c r="D564"/>
      <c r="E564"/>
      <c r="F564"/>
    </row>
    <row r="565" spans="2:6">
      <c r="B565"/>
      <c r="C565"/>
      <c r="D565"/>
      <c r="E565"/>
      <c r="F565"/>
    </row>
    <row r="566" spans="2:6">
      <c r="B566"/>
      <c r="C566"/>
      <c r="D566"/>
      <c r="E566"/>
      <c r="F566"/>
    </row>
    <row r="567" spans="2:6">
      <c r="B567"/>
      <c r="C567"/>
      <c r="D567"/>
      <c r="E567"/>
      <c r="F567"/>
    </row>
    <row r="568" spans="2:6">
      <c r="B568"/>
      <c r="C568"/>
      <c r="D568"/>
      <c r="E568"/>
      <c r="F568"/>
    </row>
    <row r="569" spans="2:6">
      <c r="B569"/>
      <c r="C569"/>
      <c r="D569"/>
      <c r="E569"/>
      <c r="F569"/>
    </row>
    <row r="570" spans="2:6">
      <c r="B570"/>
      <c r="C570"/>
      <c r="D570"/>
      <c r="E570"/>
      <c r="F570"/>
    </row>
    <row r="571" spans="2:6">
      <c r="B571"/>
      <c r="C571"/>
      <c r="D571"/>
      <c r="E571"/>
      <c r="F571"/>
    </row>
    <row r="572" spans="2:6">
      <c r="B572"/>
      <c r="C572"/>
      <c r="D572"/>
      <c r="E572"/>
      <c r="F572"/>
    </row>
    <row r="573" spans="2:6">
      <c r="B573"/>
      <c r="C573"/>
      <c r="D573"/>
      <c r="E573"/>
      <c r="F573"/>
    </row>
    <row r="574" spans="2:6">
      <c r="B574"/>
      <c r="C574"/>
      <c r="D574"/>
      <c r="E574"/>
      <c r="F574"/>
    </row>
    <row r="575" spans="2:6">
      <c r="B575"/>
      <c r="C575"/>
      <c r="D575"/>
      <c r="E575"/>
      <c r="F575"/>
    </row>
    <row r="576" spans="2:6">
      <c r="B576"/>
      <c r="C576"/>
      <c r="D576"/>
      <c r="E576"/>
      <c r="F576"/>
    </row>
    <row r="577" spans="2:6">
      <c r="B577"/>
      <c r="C577"/>
      <c r="D577"/>
      <c r="E577"/>
      <c r="F577"/>
    </row>
    <row r="578" spans="2:6">
      <c r="B578"/>
      <c r="C578"/>
      <c r="D578"/>
      <c r="E578"/>
      <c r="F578"/>
    </row>
    <row r="579" spans="2:6">
      <c r="B579"/>
      <c r="C579"/>
      <c r="D579"/>
      <c r="E579"/>
      <c r="F579"/>
    </row>
    <row r="580" spans="2:6">
      <c r="B580"/>
      <c r="C580"/>
      <c r="D580"/>
      <c r="E580"/>
      <c r="F580"/>
    </row>
    <row r="581" spans="2:6">
      <c r="B581"/>
      <c r="C581"/>
      <c r="D581"/>
      <c r="E581"/>
      <c r="F581"/>
    </row>
    <row r="582" spans="2:6">
      <c r="B582"/>
      <c r="C582"/>
      <c r="D582"/>
      <c r="E582"/>
      <c r="F582"/>
    </row>
    <row r="583" spans="2:6">
      <c r="B583"/>
      <c r="C583"/>
      <c r="D583"/>
      <c r="E583"/>
      <c r="F583"/>
    </row>
    <row r="584" spans="2:6">
      <c r="B584"/>
      <c r="C584"/>
      <c r="D584"/>
      <c r="E584"/>
      <c r="F584"/>
    </row>
    <row r="585" spans="2:6">
      <c r="B585"/>
      <c r="C585"/>
      <c r="D585"/>
      <c r="E585"/>
      <c r="F585"/>
    </row>
    <row r="586" spans="2:6">
      <c r="B586"/>
      <c r="C586"/>
      <c r="D586"/>
      <c r="E586"/>
      <c r="F586"/>
    </row>
    <row r="587" spans="2:6">
      <c r="B587"/>
      <c r="C587"/>
      <c r="D587"/>
      <c r="E587"/>
      <c r="F587"/>
    </row>
    <row r="588" spans="2:6">
      <c r="B588"/>
      <c r="C588"/>
      <c r="D588"/>
      <c r="E588"/>
      <c r="F588"/>
    </row>
    <row r="589" spans="2:6">
      <c r="B589"/>
      <c r="C589"/>
      <c r="D589"/>
      <c r="E589"/>
      <c r="F589"/>
    </row>
    <row r="590" spans="2:6">
      <c r="B590"/>
      <c r="C590"/>
      <c r="D590"/>
      <c r="E590"/>
      <c r="F590"/>
    </row>
    <row r="591" spans="2:6">
      <c r="B591"/>
      <c r="C591"/>
      <c r="D591"/>
      <c r="E591"/>
      <c r="F591"/>
    </row>
    <row r="592" spans="2:6">
      <c r="B592"/>
      <c r="C592"/>
      <c r="D592"/>
      <c r="E592"/>
      <c r="F592"/>
    </row>
    <row r="593" spans="2:6">
      <c r="B593"/>
      <c r="C593"/>
      <c r="D593"/>
      <c r="E593"/>
      <c r="F593"/>
    </row>
    <row r="594" spans="2:6">
      <c r="B594"/>
      <c r="C594"/>
      <c r="D594"/>
      <c r="E594"/>
      <c r="F594"/>
    </row>
    <row r="595" spans="2:6">
      <c r="B595"/>
      <c r="C595"/>
      <c r="D595"/>
      <c r="E595"/>
      <c r="F595"/>
    </row>
    <row r="596" spans="2:6">
      <c r="B596"/>
      <c r="C596"/>
      <c r="D596"/>
      <c r="E596"/>
      <c r="F596"/>
    </row>
    <row r="597" spans="2:6">
      <c r="B597"/>
      <c r="C597"/>
      <c r="D597"/>
      <c r="E597"/>
      <c r="F597"/>
    </row>
    <row r="598" spans="2:6">
      <c r="B598"/>
      <c r="C598"/>
      <c r="D598"/>
      <c r="E598"/>
      <c r="F598"/>
    </row>
    <row r="599" spans="2:6">
      <c r="B599"/>
      <c r="C599"/>
      <c r="D599"/>
      <c r="E599"/>
      <c r="F599"/>
    </row>
    <row r="600" spans="2:6">
      <c r="B600"/>
      <c r="C600"/>
      <c r="D600"/>
      <c r="E600"/>
      <c r="F600"/>
    </row>
    <row r="601" spans="2:6">
      <c r="B601"/>
      <c r="C601"/>
      <c r="D601"/>
      <c r="E601"/>
      <c r="F601"/>
    </row>
    <row r="602" spans="2:6">
      <c r="B602"/>
      <c r="C602"/>
      <c r="D602"/>
      <c r="E602"/>
      <c r="F602"/>
    </row>
    <row r="603" spans="2:6">
      <c r="B603"/>
      <c r="C603"/>
      <c r="D603"/>
      <c r="E603"/>
      <c r="F603"/>
    </row>
    <row r="604" spans="2:6">
      <c r="B604"/>
      <c r="C604"/>
      <c r="D604"/>
      <c r="E604"/>
      <c r="F604"/>
    </row>
    <row r="605" spans="2:6">
      <c r="B605"/>
      <c r="C605"/>
      <c r="D605"/>
      <c r="E605"/>
      <c r="F605"/>
    </row>
    <row r="606" spans="2:6">
      <c r="B606"/>
      <c r="C606"/>
      <c r="D606"/>
      <c r="E606"/>
      <c r="F606"/>
    </row>
    <row r="607" spans="2:6">
      <c r="B607"/>
      <c r="C607"/>
      <c r="D607"/>
      <c r="E607"/>
      <c r="F607"/>
    </row>
    <row r="608" spans="2:6">
      <c r="B608"/>
      <c r="C608"/>
      <c r="D608"/>
      <c r="E608"/>
      <c r="F608"/>
    </row>
    <row r="609" spans="2:6">
      <c r="B609"/>
      <c r="C609"/>
      <c r="D609"/>
      <c r="E609"/>
      <c r="F609"/>
    </row>
    <row r="610" spans="2:6">
      <c r="B610"/>
      <c r="C610"/>
      <c r="D610"/>
      <c r="E610"/>
      <c r="F610"/>
    </row>
    <row r="611" spans="2:6">
      <c r="B611"/>
      <c r="C611"/>
      <c r="D611"/>
      <c r="E611"/>
      <c r="F611"/>
    </row>
    <row r="612" spans="2:6">
      <c r="B612"/>
      <c r="C612"/>
      <c r="D612"/>
      <c r="E612"/>
      <c r="F612"/>
    </row>
    <row r="613" spans="2:6">
      <c r="B613"/>
      <c r="C613"/>
      <c r="D613"/>
      <c r="E613"/>
      <c r="F613"/>
    </row>
    <row r="614" spans="2:6">
      <c r="B614"/>
      <c r="C614"/>
      <c r="D614"/>
      <c r="E614"/>
      <c r="F614"/>
    </row>
    <row r="615" spans="2:6">
      <c r="B615"/>
      <c r="C615"/>
      <c r="D615"/>
      <c r="E615"/>
      <c r="F615"/>
    </row>
    <row r="616" spans="2:6">
      <c r="B616"/>
      <c r="C616"/>
      <c r="D616"/>
      <c r="E616"/>
      <c r="F616"/>
    </row>
    <row r="617" spans="2:6">
      <c r="B617"/>
      <c r="C617"/>
      <c r="D617"/>
      <c r="E617"/>
      <c r="F617"/>
    </row>
    <row r="618" spans="2:6">
      <c r="B618"/>
      <c r="C618"/>
      <c r="D618"/>
      <c r="E618"/>
      <c r="F618"/>
    </row>
    <row r="619" spans="2:6">
      <c r="B619"/>
      <c r="C619"/>
      <c r="D619"/>
      <c r="E619"/>
      <c r="F619"/>
    </row>
    <row r="620" spans="2:6">
      <c r="B620"/>
      <c r="C620"/>
      <c r="D620"/>
      <c r="E620"/>
      <c r="F620"/>
    </row>
    <row r="621" spans="2:6">
      <c r="B621"/>
      <c r="C621"/>
      <c r="D621"/>
      <c r="E621"/>
      <c r="F621"/>
    </row>
    <row r="622" spans="2:6">
      <c r="B622"/>
      <c r="C622"/>
      <c r="D622"/>
      <c r="E622"/>
      <c r="F622"/>
    </row>
    <row r="623" spans="2:6">
      <c r="B623"/>
      <c r="C623"/>
      <c r="D623"/>
      <c r="E623"/>
      <c r="F623"/>
    </row>
    <row r="624" spans="2:6">
      <c r="B624"/>
      <c r="C624"/>
      <c r="D624"/>
      <c r="E624"/>
      <c r="F624"/>
    </row>
    <row r="625" spans="2:6">
      <c r="B625"/>
      <c r="C625"/>
      <c r="D625"/>
      <c r="E625"/>
      <c r="F625"/>
    </row>
    <row r="626" spans="2:6">
      <c r="B626"/>
      <c r="C626"/>
      <c r="D626"/>
      <c r="E626"/>
      <c r="F626"/>
    </row>
    <row r="627" spans="2:6">
      <c r="B627"/>
      <c r="C627"/>
      <c r="D627"/>
      <c r="E627"/>
      <c r="F627"/>
    </row>
    <row r="628" spans="2:6">
      <c r="B628"/>
      <c r="C628"/>
      <c r="D628"/>
      <c r="E628"/>
      <c r="F628"/>
    </row>
    <row r="629" spans="2:6">
      <c r="B629"/>
      <c r="C629"/>
      <c r="D629"/>
      <c r="E629"/>
      <c r="F629"/>
    </row>
    <row r="630" spans="2:6">
      <c r="B630"/>
      <c r="C630"/>
      <c r="D630"/>
      <c r="E630"/>
      <c r="F630"/>
    </row>
    <row r="631" spans="2:6">
      <c r="B631"/>
      <c r="C631"/>
      <c r="D631"/>
      <c r="E631"/>
      <c r="F631"/>
    </row>
    <row r="632" spans="2:6">
      <c r="B632"/>
      <c r="C632"/>
      <c r="D632"/>
      <c r="E632"/>
      <c r="F632"/>
    </row>
    <row r="633" spans="2:6">
      <c r="B633"/>
      <c r="C633"/>
      <c r="D633"/>
      <c r="E633"/>
      <c r="F633"/>
    </row>
    <row r="634" spans="2:6">
      <c r="B634"/>
      <c r="C634"/>
      <c r="D634"/>
      <c r="E634"/>
      <c r="F634"/>
    </row>
    <row r="635" spans="2:6">
      <c r="B635"/>
      <c r="C635"/>
      <c r="D635"/>
      <c r="E635"/>
      <c r="F635"/>
    </row>
    <row r="636" spans="2:6">
      <c r="B636"/>
      <c r="C636"/>
      <c r="D636"/>
      <c r="E636"/>
      <c r="F636"/>
    </row>
    <row r="637" spans="2:6">
      <c r="B637"/>
      <c r="C637"/>
      <c r="D637"/>
      <c r="E637"/>
      <c r="F637"/>
    </row>
    <row r="638" spans="2:6">
      <c r="B638"/>
      <c r="C638"/>
      <c r="D638"/>
      <c r="E638"/>
      <c r="F638"/>
    </row>
    <row r="639" spans="2:6">
      <c r="B639"/>
      <c r="C639"/>
      <c r="D639"/>
      <c r="E639"/>
      <c r="F639"/>
    </row>
    <row r="640" spans="2:6">
      <c r="B640"/>
      <c r="C640"/>
      <c r="D640"/>
      <c r="E640"/>
      <c r="F640"/>
    </row>
    <row r="641" spans="2:6">
      <c r="B641"/>
      <c r="C641"/>
      <c r="D641"/>
      <c r="E641"/>
      <c r="F641"/>
    </row>
    <row r="642" spans="2:6">
      <c r="B642"/>
      <c r="C642"/>
      <c r="D642"/>
      <c r="E642"/>
      <c r="F642"/>
    </row>
    <row r="643" spans="2:6">
      <c r="B643"/>
      <c r="C643"/>
      <c r="D643"/>
      <c r="E643"/>
      <c r="F643"/>
    </row>
    <row r="644" spans="2:6">
      <c r="B644"/>
      <c r="C644"/>
      <c r="D644"/>
      <c r="E644"/>
      <c r="F644"/>
    </row>
    <row r="645" spans="2:6">
      <c r="B645"/>
      <c r="C645"/>
      <c r="D645"/>
      <c r="E645"/>
      <c r="F645"/>
    </row>
    <row r="646" spans="2:6">
      <c r="B646"/>
      <c r="C646"/>
      <c r="D646"/>
      <c r="E646"/>
      <c r="F646"/>
    </row>
    <row r="647" spans="2:6">
      <c r="B647"/>
      <c r="C647"/>
      <c r="D647"/>
      <c r="E647"/>
      <c r="F647"/>
    </row>
    <row r="648" spans="2:6">
      <c r="B648"/>
      <c r="C648"/>
      <c r="D648"/>
      <c r="E648"/>
      <c r="F648"/>
    </row>
    <row r="649" spans="2:6">
      <c r="B649"/>
      <c r="C649"/>
      <c r="D649"/>
      <c r="E649"/>
      <c r="F649"/>
    </row>
    <row r="650" spans="2:6">
      <c r="B650"/>
      <c r="C650"/>
      <c r="D650"/>
      <c r="E650"/>
      <c r="F650"/>
    </row>
    <row r="651" spans="2:6">
      <c r="B651"/>
      <c r="C651"/>
      <c r="D651"/>
      <c r="E651"/>
      <c r="F651"/>
    </row>
    <row r="652" spans="2:6">
      <c r="B652"/>
      <c r="C652"/>
      <c r="D652"/>
      <c r="E652"/>
      <c r="F652"/>
    </row>
    <row r="653" spans="2:6">
      <c r="B653"/>
      <c r="C653"/>
      <c r="D653"/>
      <c r="E653"/>
      <c r="F653"/>
    </row>
    <row r="654" spans="2:6">
      <c r="B654"/>
      <c r="C654"/>
      <c r="D654"/>
      <c r="E654"/>
      <c r="F654"/>
    </row>
    <row r="655" spans="2:6">
      <c r="B655"/>
      <c r="C655"/>
      <c r="D655"/>
      <c r="E655"/>
      <c r="F655"/>
    </row>
    <row r="656" spans="2:6">
      <c r="B656"/>
      <c r="C656"/>
      <c r="D656"/>
      <c r="E656"/>
      <c r="F656"/>
    </row>
    <row r="657" spans="2:6">
      <c r="B657"/>
      <c r="C657"/>
      <c r="D657"/>
      <c r="E657"/>
      <c r="F657"/>
    </row>
    <row r="658" spans="2:6">
      <c r="B658"/>
      <c r="C658"/>
      <c r="D658"/>
      <c r="E658"/>
      <c r="F658"/>
    </row>
    <row r="659" spans="2:6">
      <c r="B659"/>
      <c r="C659"/>
      <c r="D659"/>
      <c r="E659"/>
      <c r="F659"/>
    </row>
    <row r="660" spans="2:6">
      <c r="B660"/>
      <c r="C660"/>
      <c r="D660"/>
      <c r="E660"/>
      <c r="F660"/>
    </row>
    <row r="661" spans="2:6">
      <c r="B661"/>
      <c r="C661"/>
      <c r="D661"/>
      <c r="E661"/>
      <c r="F661"/>
    </row>
    <row r="662" spans="2:6">
      <c r="B662"/>
      <c r="C662"/>
      <c r="D662"/>
      <c r="E662"/>
      <c r="F662"/>
    </row>
    <row r="663" spans="2:6">
      <c r="B663"/>
      <c r="C663"/>
      <c r="D663"/>
      <c r="E663"/>
      <c r="F663"/>
    </row>
    <row r="664" spans="2:6">
      <c r="B664"/>
      <c r="C664"/>
      <c r="D664"/>
      <c r="E664"/>
      <c r="F664"/>
    </row>
    <row r="665" spans="2:6">
      <c r="B665"/>
      <c r="C665"/>
      <c r="D665"/>
      <c r="E665"/>
      <c r="F665"/>
    </row>
    <row r="666" spans="2:6">
      <c r="B666"/>
      <c r="C666"/>
      <c r="D666"/>
      <c r="E666"/>
      <c r="F666"/>
    </row>
    <row r="667" spans="2:6">
      <c r="B667"/>
      <c r="C667"/>
      <c r="D667"/>
      <c r="E667"/>
      <c r="F667"/>
    </row>
    <row r="668" spans="2:6">
      <c r="B668"/>
      <c r="C668"/>
      <c r="D668"/>
      <c r="E668"/>
      <c r="F668"/>
    </row>
    <row r="669" spans="2:6">
      <c r="B669"/>
      <c r="C669"/>
      <c r="D669"/>
      <c r="E669"/>
      <c r="F669"/>
    </row>
    <row r="670" spans="2:6">
      <c r="B670"/>
      <c r="C670"/>
      <c r="D670"/>
      <c r="E670"/>
      <c r="F670"/>
    </row>
    <row r="671" spans="2:6">
      <c r="B671"/>
      <c r="C671"/>
      <c r="D671"/>
      <c r="E671"/>
      <c r="F671"/>
    </row>
    <row r="672" spans="2:6">
      <c r="B672"/>
      <c r="C672"/>
      <c r="D672"/>
      <c r="E672"/>
      <c r="F672"/>
    </row>
    <row r="673" spans="2:6">
      <c r="B673"/>
      <c r="C673"/>
      <c r="D673"/>
      <c r="E673"/>
      <c r="F673"/>
    </row>
    <row r="674" spans="2:6">
      <c r="B674"/>
      <c r="C674"/>
      <c r="D674"/>
      <c r="E674"/>
      <c r="F674"/>
    </row>
    <row r="675" spans="2:6">
      <c r="B675"/>
      <c r="C675"/>
      <c r="D675"/>
      <c r="E675"/>
      <c r="F675"/>
    </row>
    <row r="676" spans="2:6">
      <c r="B676"/>
      <c r="C676"/>
      <c r="D676"/>
      <c r="E676"/>
      <c r="F676"/>
    </row>
    <row r="677" spans="2:6">
      <c r="B677"/>
      <c r="C677"/>
      <c r="D677"/>
      <c r="E677"/>
      <c r="F677"/>
    </row>
    <row r="678" spans="2:6">
      <c r="B678"/>
      <c r="C678"/>
      <c r="D678"/>
      <c r="E678"/>
      <c r="F678"/>
    </row>
    <row r="679" spans="2:6">
      <c r="B679"/>
      <c r="C679"/>
      <c r="D679"/>
      <c r="E679"/>
      <c r="F679"/>
    </row>
    <row r="680" spans="2:6">
      <c r="B680"/>
      <c r="C680"/>
      <c r="D680"/>
      <c r="E680"/>
      <c r="F680"/>
    </row>
    <row r="681" spans="2:6">
      <c r="B681"/>
      <c r="C681"/>
      <c r="D681"/>
      <c r="E681"/>
      <c r="F681"/>
    </row>
    <row r="682" spans="2:6">
      <c r="B682"/>
      <c r="C682"/>
      <c r="D682"/>
      <c r="E682"/>
      <c r="F682"/>
    </row>
    <row r="683" spans="2:6">
      <c r="B683"/>
      <c r="C683"/>
      <c r="D683"/>
      <c r="E683"/>
      <c r="F683"/>
    </row>
    <row r="684" spans="2:6">
      <c r="B684"/>
      <c r="C684"/>
      <c r="D684"/>
      <c r="E684"/>
      <c r="F684"/>
    </row>
    <row r="685" spans="2:6">
      <c r="B685"/>
      <c r="C685"/>
      <c r="D685"/>
      <c r="E685"/>
      <c r="F685"/>
    </row>
    <row r="686" spans="2:6">
      <c r="B686"/>
      <c r="C686"/>
      <c r="D686"/>
      <c r="E686"/>
      <c r="F686"/>
    </row>
    <row r="687" spans="2:6">
      <c r="B687"/>
      <c r="C687"/>
      <c r="D687"/>
      <c r="E687"/>
      <c r="F687"/>
    </row>
    <row r="688" spans="2:6">
      <c r="B688"/>
      <c r="C688"/>
      <c r="D688"/>
      <c r="E688"/>
      <c r="F688"/>
    </row>
    <row r="689" spans="2:6">
      <c r="B689"/>
      <c r="C689"/>
      <c r="D689"/>
      <c r="E689"/>
      <c r="F689"/>
    </row>
    <row r="690" spans="2:6">
      <c r="B690"/>
      <c r="C690"/>
      <c r="D690"/>
      <c r="E690"/>
      <c r="F690"/>
    </row>
    <row r="691" spans="2:6">
      <c r="B691"/>
      <c r="C691"/>
      <c r="D691"/>
      <c r="E691"/>
      <c r="F691"/>
    </row>
    <row r="692" spans="2:6">
      <c r="B692"/>
      <c r="C692"/>
      <c r="D692"/>
      <c r="E692"/>
      <c r="F692"/>
    </row>
    <row r="693" spans="2:6">
      <c r="B693"/>
      <c r="C693"/>
      <c r="D693"/>
      <c r="E693"/>
      <c r="F693"/>
    </row>
    <row r="694" spans="2:6">
      <c r="B694"/>
      <c r="C694"/>
      <c r="D694"/>
      <c r="E694"/>
      <c r="F694"/>
    </row>
    <row r="695" spans="2:6">
      <c r="B695"/>
      <c r="C695"/>
      <c r="D695"/>
      <c r="E695"/>
      <c r="F695"/>
    </row>
    <row r="696" spans="2:6">
      <c r="B696"/>
      <c r="C696"/>
      <c r="D696"/>
      <c r="E696"/>
      <c r="F696"/>
    </row>
    <row r="697" spans="2:6">
      <c r="B697"/>
      <c r="C697"/>
      <c r="D697"/>
      <c r="E697"/>
      <c r="F697"/>
    </row>
    <row r="698" spans="2:6">
      <c r="B698"/>
      <c r="C698"/>
      <c r="D698"/>
      <c r="E698"/>
      <c r="F698"/>
    </row>
    <row r="699" spans="2:6">
      <c r="B699"/>
      <c r="C699"/>
      <c r="D699"/>
      <c r="E699"/>
      <c r="F699"/>
    </row>
    <row r="700" spans="2:6">
      <c r="B700"/>
      <c r="C700"/>
      <c r="D700"/>
      <c r="E700"/>
      <c r="F700"/>
    </row>
    <row r="701" spans="2:6">
      <c r="B701"/>
      <c r="C701"/>
      <c r="D701"/>
      <c r="E701"/>
      <c r="F701"/>
    </row>
    <row r="702" spans="2:6">
      <c r="B702"/>
      <c r="C702"/>
      <c r="D702"/>
      <c r="E702"/>
      <c r="F702"/>
    </row>
    <row r="703" spans="2:6">
      <c r="B703"/>
      <c r="C703"/>
      <c r="D703"/>
      <c r="E703"/>
      <c r="F703"/>
    </row>
    <row r="704" spans="2:6">
      <c r="B704"/>
      <c r="C704"/>
      <c r="D704"/>
      <c r="E704"/>
      <c r="F704"/>
    </row>
    <row r="705" spans="2:6">
      <c r="B705"/>
      <c r="C705"/>
      <c r="D705"/>
      <c r="E705"/>
      <c r="F705"/>
    </row>
    <row r="706" spans="2:6">
      <c r="B706"/>
      <c r="C706"/>
      <c r="D706"/>
      <c r="E706"/>
      <c r="F706"/>
    </row>
    <row r="707" spans="2:6">
      <c r="B707"/>
      <c r="C707"/>
      <c r="D707"/>
      <c r="E707"/>
      <c r="F707"/>
    </row>
    <row r="708" spans="2:6">
      <c r="B708"/>
      <c r="C708"/>
      <c r="D708"/>
      <c r="E708"/>
      <c r="F708"/>
    </row>
    <row r="709" spans="2:6">
      <c r="B709"/>
      <c r="C709"/>
      <c r="D709"/>
      <c r="E709"/>
      <c r="F709"/>
    </row>
    <row r="710" spans="2:6">
      <c r="B710"/>
      <c r="C710"/>
      <c r="D710"/>
      <c r="E710"/>
      <c r="F710"/>
    </row>
    <row r="711" spans="2:6">
      <c r="B711"/>
      <c r="C711"/>
      <c r="D711"/>
      <c r="E711"/>
      <c r="F711"/>
    </row>
    <row r="712" spans="2:6">
      <c r="B712"/>
      <c r="C712"/>
      <c r="D712"/>
      <c r="E712"/>
      <c r="F712"/>
    </row>
    <row r="713" spans="2:6">
      <c r="B713"/>
      <c r="C713"/>
      <c r="D713"/>
      <c r="E713"/>
      <c r="F713"/>
    </row>
    <row r="714" spans="2:6">
      <c r="B714"/>
      <c r="C714"/>
      <c r="D714"/>
      <c r="E714"/>
      <c r="F714"/>
    </row>
    <row r="715" spans="2:6">
      <c r="B715"/>
      <c r="C715"/>
      <c r="D715"/>
      <c r="E715"/>
      <c r="F715"/>
    </row>
    <row r="716" spans="2:6">
      <c r="B716"/>
      <c r="C716"/>
      <c r="D716"/>
      <c r="E716"/>
      <c r="F716"/>
    </row>
    <row r="717" spans="2:6">
      <c r="B717"/>
      <c r="C717"/>
      <c r="D717"/>
      <c r="E717"/>
      <c r="F717"/>
    </row>
    <row r="718" spans="2:6">
      <c r="B718"/>
      <c r="C718"/>
      <c r="D718"/>
      <c r="E718"/>
      <c r="F718"/>
    </row>
    <row r="719" spans="2:6">
      <c r="B719"/>
      <c r="C719"/>
      <c r="D719"/>
      <c r="E719"/>
      <c r="F719"/>
    </row>
    <row r="720" spans="2:6">
      <c r="B720"/>
      <c r="C720"/>
      <c r="D720"/>
      <c r="E720"/>
      <c r="F720"/>
    </row>
    <row r="721" spans="2:6">
      <c r="B721"/>
      <c r="C721"/>
      <c r="D721"/>
      <c r="E721"/>
      <c r="F721"/>
    </row>
    <row r="722" spans="2:6">
      <c r="B722"/>
      <c r="C722"/>
      <c r="D722"/>
      <c r="E722"/>
      <c r="F722"/>
    </row>
    <row r="723" spans="2:6">
      <c r="B723"/>
      <c r="C723"/>
      <c r="D723"/>
      <c r="E723"/>
      <c r="F723"/>
    </row>
    <row r="724" spans="2:6">
      <c r="B724"/>
      <c r="C724"/>
      <c r="D724"/>
      <c r="E724"/>
      <c r="F724"/>
    </row>
    <row r="725" spans="2:6">
      <c r="B725"/>
      <c r="C725"/>
      <c r="D725"/>
      <c r="E725"/>
      <c r="F725"/>
    </row>
    <row r="726" spans="2:6">
      <c r="B726"/>
      <c r="C726"/>
      <c r="D726"/>
      <c r="E726"/>
      <c r="F726"/>
    </row>
    <row r="727" spans="2:6">
      <c r="B727"/>
      <c r="C727"/>
      <c r="D727"/>
      <c r="E727"/>
      <c r="F727"/>
    </row>
    <row r="728" spans="2:6">
      <c r="B728"/>
      <c r="C728"/>
      <c r="D728"/>
      <c r="E728"/>
      <c r="F728"/>
    </row>
    <row r="729" spans="2:6">
      <c r="B729"/>
      <c r="C729"/>
      <c r="D729"/>
      <c r="E729"/>
      <c r="F729"/>
    </row>
    <row r="730" spans="2:6">
      <c r="B730"/>
      <c r="C730"/>
      <c r="D730"/>
      <c r="E730"/>
      <c r="F730"/>
    </row>
    <row r="731" spans="2:6">
      <c r="B731"/>
      <c r="C731"/>
      <c r="D731"/>
      <c r="E731"/>
      <c r="F731"/>
    </row>
    <row r="732" spans="2:6">
      <c r="B732"/>
      <c r="C732"/>
      <c r="D732"/>
      <c r="E732"/>
      <c r="F732"/>
    </row>
    <row r="733" spans="2:6">
      <c r="B733"/>
      <c r="C733"/>
      <c r="D733"/>
      <c r="E733"/>
      <c r="F733"/>
    </row>
    <row r="734" spans="2:6">
      <c r="B734"/>
      <c r="C734"/>
      <c r="D734"/>
      <c r="E734"/>
      <c r="F734"/>
    </row>
    <row r="735" spans="2:6">
      <c r="B735"/>
      <c r="C735"/>
      <c r="D735"/>
      <c r="E735"/>
      <c r="F735"/>
    </row>
    <row r="736" spans="2:6">
      <c r="B736"/>
      <c r="C736"/>
      <c r="D736"/>
      <c r="E736"/>
      <c r="F736"/>
    </row>
    <row r="737" spans="2:6">
      <c r="B737"/>
      <c r="C737"/>
      <c r="D737"/>
      <c r="E737"/>
      <c r="F737"/>
    </row>
    <row r="738" spans="2:6">
      <c r="B738"/>
      <c r="C738"/>
      <c r="D738"/>
      <c r="E738"/>
      <c r="F738"/>
    </row>
    <row r="739" spans="2:6">
      <c r="B739"/>
      <c r="C739"/>
      <c r="D739"/>
      <c r="E739"/>
      <c r="F739"/>
    </row>
    <row r="740" spans="2:6">
      <c r="B740"/>
      <c r="C740"/>
      <c r="D740"/>
      <c r="E740"/>
      <c r="F740"/>
    </row>
    <row r="741" spans="2:6">
      <c r="B741"/>
      <c r="C741"/>
      <c r="D741"/>
      <c r="E741"/>
      <c r="F741"/>
    </row>
    <row r="742" spans="2:6">
      <c r="B742"/>
      <c r="C742"/>
      <c r="D742"/>
      <c r="E742"/>
      <c r="F742"/>
    </row>
    <row r="743" spans="2:6">
      <c r="B743"/>
      <c r="C743"/>
      <c r="D743"/>
      <c r="E743"/>
      <c r="F743"/>
    </row>
    <row r="744" spans="2:6">
      <c r="B744"/>
      <c r="C744"/>
      <c r="D744"/>
      <c r="E744"/>
      <c r="F744"/>
    </row>
    <row r="745" spans="2:6">
      <c r="B745"/>
      <c r="C745"/>
      <c r="D745"/>
      <c r="E745"/>
      <c r="F745"/>
    </row>
    <row r="746" spans="2:6">
      <c r="B746"/>
      <c r="C746"/>
      <c r="D746"/>
      <c r="E746"/>
      <c r="F746"/>
    </row>
    <row r="747" spans="2:6">
      <c r="B747"/>
      <c r="C747"/>
      <c r="D747"/>
      <c r="E747"/>
      <c r="F747"/>
    </row>
    <row r="748" spans="2:6">
      <c r="B748"/>
      <c r="C748"/>
      <c r="D748"/>
      <c r="E748"/>
      <c r="F748"/>
    </row>
    <row r="749" spans="2:6">
      <c r="B749"/>
      <c r="C749"/>
      <c r="D749"/>
      <c r="E749"/>
      <c r="F749"/>
    </row>
    <row r="750" spans="2:6">
      <c r="B750"/>
      <c r="C750"/>
      <c r="D750"/>
      <c r="E750"/>
      <c r="F750"/>
    </row>
    <row r="751" spans="2:6">
      <c r="B751"/>
      <c r="C751"/>
      <c r="D751"/>
      <c r="E751"/>
      <c r="F751"/>
    </row>
    <row r="752" spans="2:6">
      <c r="B752"/>
      <c r="C752"/>
      <c r="D752"/>
      <c r="E752"/>
      <c r="F752"/>
    </row>
    <row r="753" spans="2:6">
      <c r="B753"/>
      <c r="C753"/>
      <c r="D753"/>
      <c r="E753"/>
      <c r="F753"/>
    </row>
    <row r="754" spans="2:6">
      <c r="B754"/>
      <c r="C754"/>
      <c r="D754"/>
      <c r="E754"/>
      <c r="F754"/>
    </row>
    <row r="755" spans="2:6">
      <c r="B755"/>
      <c r="C755"/>
      <c r="D755"/>
      <c r="E755"/>
      <c r="F755"/>
    </row>
    <row r="756" spans="2:6">
      <c r="B756"/>
      <c r="C756"/>
      <c r="D756"/>
      <c r="E756"/>
      <c r="F756"/>
    </row>
    <row r="757" spans="2:6">
      <c r="B757"/>
      <c r="C757"/>
      <c r="D757"/>
      <c r="E757"/>
      <c r="F757"/>
    </row>
    <row r="758" spans="2:6">
      <c r="B758"/>
      <c r="C758"/>
      <c r="D758"/>
      <c r="E758"/>
      <c r="F758"/>
    </row>
    <row r="759" spans="2:6">
      <c r="B759"/>
      <c r="C759"/>
      <c r="D759"/>
      <c r="E759"/>
      <c r="F759"/>
    </row>
    <row r="760" spans="2:6">
      <c r="B760"/>
      <c r="C760"/>
      <c r="D760"/>
      <c r="E760"/>
      <c r="F760"/>
    </row>
    <row r="761" spans="2:6">
      <c r="B761"/>
      <c r="C761"/>
      <c r="D761"/>
      <c r="E761"/>
      <c r="F761"/>
    </row>
    <row r="762" spans="2:6">
      <c r="B762"/>
      <c r="C762"/>
      <c r="D762"/>
      <c r="E762"/>
      <c r="F762"/>
    </row>
    <row r="763" spans="2:6">
      <c r="B763"/>
      <c r="C763"/>
      <c r="D763"/>
      <c r="E763"/>
      <c r="F763"/>
    </row>
    <row r="764" spans="2:6">
      <c r="B764"/>
      <c r="C764"/>
      <c r="D764"/>
      <c r="E764"/>
      <c r="F764"/>
    </row>
    <row r="765" spans="2:6">
      <c r="B765"/>
      <c r="C765"/>
      <c r="D765"/>
      <c r="E765"/>
      <c r="F765"/>
    </row>
    <row r="766" spans="2:6">
      <c r="B766"/>
      <c r="C766"/>
      <c r="D766"/>
      <c r="E766"/>
      <c r="F766"/>
    </row>
    <row r="767" spans="2:6">
      <c r="B767"/>
      <c r="C767"/>
      <c r="D767"/>
      <c r="E767"/>
      <c r="F767"/>
    </row>
    <row r="768" spans="2:6">
      <c r="B768"/>
      <c r="C768"/>
      <c r="D768"/>
      <c r="E768"/>
      <c r="F768"/>
    </row>
    <row r="769" spans="2:6">
      <c r="B769"/>
      <c r="C769"/>
      <c r="D769"/>
      <c r="E769"/>
      <c r="F769"/>
    </row>
    <row r="770" spans="2:6">
      <c r="B770"/>
      <c r="C770"/>
      <c r="D770"/>
      <c r="E770"/>
      <c r="F770"/>
    </row>
    <row r="771" spans="2:6">
      <c r="B771"/>
      <c r="C771"/>
      <c r="D771"/>
      <c r="E771"/>
      <c r="F771"/>
    </row>
    <row r="772" spans="2:6">
      <c r="B772"/>
      <c r="C772"/>
      <c r="D772"/>
      <c r="E772"/>
      <c r="F772"/>
    </row>
    <row r="773" spans="2:6">
      <c r="B773"/>
      <c r="C773"/>
      <c r="D773"/>
      <c r="E773"/>
      <c r="F773"/>
    </row>
    <row r="774" spans="2:6">
      <c r="B774"/>
      <c r="C774"/>
      <c r="D774"/>
      <c r="E774"/>
      <c r="F774"/>
    </row>
    <row r="775" spans="2:6">
      <c r="B775"/>
      <c r="C775"/>
      <c r="D775"/>
      <c r="E775"/>
      <c r="F775"/>
    </row>
    <row r="776" spans="2:6">
      <c r="B776"/>
      <c r="C776"/>
      <c r="D776"/>
      <c r="E776"/>
      <c r="F776"/>
    </row>
    <row r="777" spans="2:6">
      <c r="B777"/>
      <c r="C777"/>
      <c r="D777"/>
      <c r="E777"/>
      <c r="F777"/>
    </row>
    <row r="778" spans="2:6">
      <c r="B778"/>
      <c r="C778"/>
      <c r="D778"/>
      <c r="E778"/>
      <c r="F778"/>
    </row>
    <row r="779" spans="2:6">
      <c r="B779"/>
      <c r="C779"/>
      <c r="D779"/>
      <c r="E779"/>
      <c r="F779"/>
    </row>
    <row r="780" spans="2:6">
      <c r="B780"/>
      <c r="C780"/>
      <c r="D780"/>
      <c r="E780"/>
      <c r="F780"/>
    </row>
    <row r="781" spans="2:6">
      <c r="B781"/>
      <c r="C781"/>
      <c r="D781"/>
      <c r="E781"/>
      <c r="F781"/>
    </row>
    <row r="782" spans="2:6">
      <c r="B782"/>
      <c r="C782"/>
      <c r="D782"/>
      <c r="E782"/>
      <c r="F782"/>
    </row>
    <row r="783" spans="2:6">
      <c r="B783"/>
      <c r="C783"/>
      <c r="D783"/>
      <c r="E783"/>
      <c r="F783"/>
    </row>
    <row r="784" spans="2:6">
      <c r="B784"/>
      <c r="C784"/>
      <c r="D784"/>
      <c r="E784"/>
      <c r="F784"/>
    </row>
    <row r="785" spans="2:6">
      <c r="B785"/>
      <c r="C785"/>
      <c r="D785"/>
      <c r="E785"/>
      <c r="F785"/>
    </row>
    <row r="786" spans="2:6">
      <c r="B786"/>
      <c r="C786"/>
      <c r="D786"/>
      <c r="E786"/>
      <c r="F786"/>
    </row>
    <row r="787" spans="2:6">
      <c r="B787"/>
      <c r="C787"/>
      <c r="D787"/>
      <c r="E787"/>
      <c r="F787"/>
    </row>
    <row r="788" spans="2:6">
      <c r="B788"/>
      <c r="C788"/>
      <c r="D788"/>
      <c r="E788"/>
      <c r="F788"/>
    </row>
    <row r="789" spans="2:6">
      <c r="B789"/>
      <c r="C789"/>
      <c r="D789"/>
      <c r="E789"/>
      <c r="F789"/>
    </row>
    <row r="790" spans="2:6">
      <c r="B790"/>
      <c r="C790"/>
      <c r="D790"/>
      <c r="E790"/>
      <c r="F790"/>
    </row>
    <row r="791" spans="2:6">
      <c r="B791"/>
      <c r="C791"/>
      <c r="D791"/>
      <c r="E791"/>
      <c r="F791"/>
    </row>
    <row r="792" spans="2:6">
      <c r="B792"/>
      <c r="C792"/>
      <c r="D792"/>
      <c r="E792"/>
      <c r="F792"/>
    </row>
    <row r="793" spans="2:6">
      <c r="B793"/>
      <c r="C793"/>
      <c r="D793"/>
      <c r="E793"/>
      <c r="F793"/>
    </row>
    <row r="794" spans="2:6">
      <c r="B794"/>
      <c r="C794"/>
      <c r="D794"/>
      <c r="E794"/>
      <c r="F794"/>
    </row>
    <row r="795" spans="2:6">
      <c r="B795"/>
      <c r="C795"/>
      <c r="D795"/>
      <c r="E795"/>
      <c r="F795"/>
    </row>
    <row r="796" spans="2:6">
      <c r="B796"/>
      <c r="C796"/>
      <c r="D796"/>
      <c r="E796"/>
      <c r="F796"/>
    </row>
    <row r="797" spans="2:6">
      <c r="B797"/>
      <c r="C797"/>
      <c r="D797"/>
      <c r="E797"/>
      <c r="F797"/>
    </row>
    <row r="798" spans="2:6">
      <c r="B798"/>
      <c r="C798"/>
      <c r="D798"/>
      <c r="E798"/>
      <c r="F798"/>
    </row>
    <row r="799" spans="2:6">
      <c r="B799"/>
      <c r="C799"/>
      <c r="D799"/>
      <c r="E799"/>
      <c r="F799"/>
    </row>
    <row r="800" spans="2:6">
      <c r="B800"/>
      <c r="C800"/>
      <c r="D800"/>
      <c r="E800"/>
      <c r="F800"/>
    </row>
    <row r="801" spans="2:6">
      <c r="B801"/>
      <c r="C801"/>
      <c r="D801"/>
      <c r="E801"/>
      <c r="F801"/>
    </row>
    <row r="802" spans="2:6">
      <c r="B802"/>
      <c r="C802"/>
      <c r="D802"/>
      <c r="E802"/>
      <c r="F802"/>
    </row>
    <row r="803" spans="2:6">
      <c r="B803"/>
      <c r="C803"/>
      <c r="D803"/>
      <c r="E803"/>
      <c r="F803"/>
    </row>
    <row r="804" spans="2:6">
      <c r="B804"/>
      <c r="C804"/>
      <c r="D804"/>
      <c r="E804"/>
      <c r="F804"/>
    </row>
    <row r="805" spans="2:6">
      <c r="B805"/>
      <c r="C805"/>
      <c r="D805"/>
      <c r="E805"/>
      <c r="F805"/>
    </row>
    <row r="806" spans="2:6">
      <c r="B806"/>
      <c r="C806"/>
      <c r="D806"/>
      <c r="E806"/>
      <c r="F806"/>
    </row>
    <row r="807" spans="2:6">
      <c r="B807"/>
      <c r="C807"/>
      <c r="D807"/>
      <c r="E807"/>
      <c r="F807"/>
    </row>
    <row r="808" spans="2:6">
      <c r="B808"/>
      <c r="C808"/>
      <c r="D808"/>
      <c r="E808"/>
      <c r="F808"/>
    </row>
    <row r="809" spans="2:6">
      <c r="B809"/>
      <c r="C809"/>
      <c r="D809"/>
      <c r="E809"/>
      <c r="F809"/>
    </row>
    <row r="810" spans="2:6">
      <c r="B810"/>
      <c r="C810"/>
      <c r="D810"/>
      <c r="E810"/>
      <c r="F810"/>
    </row>
    <row r="811" spans="2:6">
      <c r="B811"/>
      <c r="C811"/>
      <c r="D811"/>
      <c r="E811"/>
      <c r="F811"/>
    </row>
    <row r="812" spans="2:6">
      <c r="B812"/>
      <c r="C812"/>
      <c r="D812"/>
      <c r="E812"/>
      <c r="F812"/>
    </row>
    <row r="813" spans="2:6">
      <c r="B813"/>
      <c r="C813"/>
      <c r="D813"/>
      <c r="E813"/>
      <c r="F813"/>
    </row>
    <row r="814" spans="2:6">
      <c r="B814"/>
      <c r="C814"/>
      <c r="D814"/>
      <c r="E814"/>
      <c r="F814"/>
    </row>
    <row r="815" spans="2:6">
      <c r="B815"/>
      <c r="C815"/>
      <c r="D815"/>
      <c r="E815"/>
      <c r="F815"/>
    </row>
    <row r="816" spans="2:6">
      <c r="B816"/>
      <c r="C816"/>
      <c r="D816"/>
      <c r="E816"/>
      <c r="F816"/>
    </row>
    <row r="817" spans="2:6">
      <c r="B817"/>
      <c r="C817"/>
      <c r="D817"/>
      <c r="E817"/>
      <c r="F817"/>
    </row>
    <row r="818" spans="2:6">
      <c r="B818"/>
      <c r="C818"/>
      <c r="D818"/>
      <c r="E818"/>
      <c r="F818"/>
    </row>
    <row r="819" spans="2:6">
      <c r="B819"/>
      <c r="C819"/>
      <c r="D819"/>
      <c r="E819"/>
      <c r="F819"/>
    </row>
    <row r="820" spans="2:6">
      <c r="B820"/>
      <c r="C820"/>
      <c r="D820"/>
      <c r="E820"/>
      <c r="F820"/>
    </row>
    <row r="821" spans="2:6">
      <c r="B821"/>
      <c r="C821"/>
      <c r="D821"/>
      <c r="E821"/>
      <c r="F821"/>
    </row>
    <row r="822" spans="2:6">
      <c r="B822"/>
      <c r="C822"/>
      <c r="D822"/>
      <c r="E822"/>
      <c r="F822"/>
    </row>
    <row r="823" spans="2:6">
      <c r="B823"/>
      <c r="C823"/>
      <c r="D823"/>
      <c r="E823"/>
      <c r="F823"/>
    </row>
    <row r="824" spans="2:6">
      <c r="B824"/>
      <c r="C824"/>
      <c r="D824"/>
      <c r="E824"/>
      <c r="F824"/>
    </row>
    <row r="825" spans="2:6">
      <c r="B825"/>
      <c r="C825"/>
      <c r="D825"/>
      <c r="E825"/>
      <c r="F825"/>
    </row>
    <row r="826" spans="2:6">
      <c r="B826"/>
      <c r="C826"/>
      <c r="D826"/>
      <c r="E826"/>
      <c r="F826"/>
    </row>
    <row r="827" spans="2:6">
      <c r="B827"/>
      <c r="C827"/>
      <c r="D827"/>
      <c r="E827"/>
      <c r="F827"/>
    </row>
    <row r="828" spans="2:6">
      <c r="B828"/>
      <c r="C828"/>
      <c r="D828"/>
      <c r="E828"/>
      <c r="F828"/>
    </row>
    <row r="829" spans="2:6">
      <c r="B829"/>
      <c r="C829"/>
      <c r="D829"/>
      <c r="E829"/>
      <c r="F829"/>
    </row>
    <row r="830" spans="2:6">
      <c r="B830"/>
      <c r="C830"/>
      <c r="D830"/>
      <c r="E830"/>
      <c r="F830"/>
    </row>
    <row r="831" spans="2:6">
      <c r="B831"/>
      <c r="C831"/>
      <c r="D831"/>
      <c r="E831"/>
      <c r="F831"/>
    </row>
    <row r="832" spans="2:6">
      <c r="B832"/>
      <c r="C832"/>
      <c r="D832"/>
      <c r="E832"/>
      <c r="F832"/>
    </row>
    <row r="833" spans="2:6">
      <c r="B833"/>
      <c r="C833"/>
      <c r="D833"/>
      <c r="E833"/>
      <c r="F833"/>
    </row>
    <row r="834" spans="2:6">
      <c r="B834"/>
      <c r="C834"/>
      <c r="D834"/>
      <c r="E834"/>
      <c r="F834"/>
    </row>
    <row r="835" spans="2:6">
      <c r="B835"/>
      <c r="C835"/>
      <c r="D835"/>
      <c r="E835"/>
      <c r="F835"/>
    </row>
    <row r="836" spans="2:6">
      <c r="B836"/>
      <c r="C836"/>
      <c r="D836"/>
      <c r="E836"/>
      <c r="F836"/>
    </row>
    <row r="837" spans="2:6">
      <c r="B837"/>
      <c r="C837"/>
      <c r="D837"/>
      <c r="E837"/>
      <c r="F837"/>
    </row>
    <row r="838" spans="2:6">
      <c r="B838"/>
      <c r="C838"/>
      <c r="D838"/>
      <c r="E838"/>
      <c r="F838"/>
    </row>
    <row r="839" spans="2:6">
      <c r="B839"/>
      <c r="C839"/>
      <c r="D839"/>
      <c r="E839"/>
      <c r="F839"/>
    </row>
    <row r="840" spans="2:6">
      <c r="B840"/>
      <c r="C840"/>
      <c r="D840"/>
      <c r="E840"/>
      <c r="F840"/>
    </row>
    <row r="841" spans="2:6">
      <c r="B841"/>
      <c r="C841"/>
      <c r="D841"/>
      <c r="E841"/>
      <c r="F841"/>
    </row>
    <row r="842" spans="2:6">
      <c r="B842"/>
      <c r="C842"/>
      <c r="D842"/>
      <c r="E842"/>
      <c r="F842"/>
    </row>
    <row r="843" spans="2:6">
      <c r="B843"/>
      <c r="C843"/>
      <c r="D843"/>
      <c r="E843"/>
      <c r="F843"/>
    </row>
    <row r="844" spans="2:6">
      <c r="B844"/>
      <c r="C844"/>
      <c r="D844"/>
      <c r="E844"/>
      <c r="F844"/>
    </row>
    <row r="845" spans="2:6">
      <c r="B845"/>
      <c r="C845"/>
      <c r="D845"/>
      <c r="E845"/>
      <c r="F845"/>
    </row>
    <row r="846" spans="2:6">
      <c r="B846"/>
      <c r="C846"/>
      <c r="D846"/>
      <c r="E846"/>
      <c r="F846"/>
    </row>
    <row r="847" spans="2:6">
      <c r="B847"/>
      <c r="C847"/>
      <c r="D847"/>
      <c r="E847"/>
      <c r="F847"/>
    </row>
    <row r="848" spans="2:6">
      <c r="B848"/>
      <c r="C848"/>
      <c r="D848"/>
      <c r="E848"/>
      <c r="F848"/>
    </row>
    <row r="849" spans="2:6">
      <c r="B849"/>
      <c r="C849"/>
      <c r="D849"/>
      <c r="E849"/>
      <c r="F849"/>
    </row>
    <row r="850" spans="2:6">
      <c r="B850"/>
      <c r="C850"/>
      <c r="D850"/>
      <c r="E850"/>
      <c r="F850"/>
    </row>
    <row r="851" spans="2:6">
      <c r="B851"/>
      <c r="C851"/>
      <c r="D851"/>
      <c r="E851"/>
      <c r="F851"/>
    </row>
    <row r="852" spans="2:6">
      <c r="B852"/>
      <c r="C852"/>
      <c r="D852"/>
      <c r="E852"/>
      <c r="F852"/>
    </row>
    <row r="853" spans="2:6">
      <c r="B853"/>
      <c r="C853"/>
      <c r="D853"/>
      <c r="E853"/>
      <c r="F853"/>
    </row>
    <row r="854" spans="2:6">
      <c r="B854"/>
      <c r="C854"/>
      <c r="D854"/>
      <c r="E854"/>
      <c r="F854"/>
    </row>
    <row r="855" spans="2:6">
      <c r="B855"/>
      <c r="C855"/>
      <c r="D855"/>
      <c r="E855"/>
      <c r="F855"/>
    </row>
    <row r="856" spans="2:6">
      <c r="B856"/>
      <c r="C856"/>
      <c r="D856"/>
      <c r="E856"/>
      <c r="F856"/>
    </row>
    <row r="857" spans="2:6">
      <c r="B857"/>
      <c r="C857"/>
      <c r="D857"/>
      <c r="E857"/>
      <c r="F857"/>
    </row>
    <row r="858" spans="2:6">
      <c r="B858"/>
      <c r="C858"/>
      <c r="D858"/>
      <c r="E858"/>
      <c r="F858"/>
    </row>
    <row r="859" spans="2:6">
      <c r="B859"/>
      <c r="C859"/>
      <c r="D859"/>
      <c r="E859"/>
      <c r="F859"/>
    </row>
    <row r="860" spans="2:6">
      <c r="B860"/>
      <c r="C860"/>
      <c r="D860"/>
      <c r="E860"/>
      <c r="F860"/>
    </row>
    <row r="861" spans="2:6">
      <c r="B861"/>
      <c r="C861"/>
      <c r="D861"/>
      <c r="E861"/>
      <c r="F861"/>
    </row>
    <row r="862" spans="2:6">
      <c r="B862"/>
      <c r="C862"/>
      <c r="D862"/>
      <c r="E862"/>
      <c r="F862"/>
    </row>
    <row r="863" spans="2:6">
      <c r="B863"/>
      <c r="C863"/>
      <c r="D863"/>
      <c r="E863"/>
      <c r="F863"/>
    </row>
    <row r="864" spans="2:6">
      <c r="B864"/>
      <c r="C864"/>
      <c r="D864"/>
      <c r="E864"/>
      <c r="F864"/>
    </row>
    <row r="865" spans="2:6">
      <c r="B865"/>
      <c r="C865"/>
      <c r="D865"/>
      <c r="E865"/>
      <c r="F865"/>
    </row>
    <row r="866" spans="2:6">
      <c r="B866"/>
      <c r="C866"/>
      <c r="D866"/>
      <c r="E866"/>
      <c r="F866"/>
    </row>
    <row r="867" spans="2:6">
      <c r="B867"/>
      <c r="C867"/>
      <c r="D867"/>
      <c r="E867"/>
      <c r="F867"/>
    </row>
    <row r="868" spans="2:6">
      <c r="B868"/>
      <c r="C868"/>
      <c r="D868"/>
      <c r="E868"/>
      <c r="F868"/>
    </row>
    <row r="869" spans="2:6">
      <c r="B869"/>
      <c r="C869"/>
      <c r="D869"/>
      <c r="E869"/>
      <c r="F869"/>
    </row>
    <row r="870" spans="2:6">
      <c r="B870"/>
      <c r="C870"/>
      <c r="D870"/>
      <c r="E870"/>
      <c r="F870"/>
    </row>
    <row r="871" spans="2:6">
      <c r="B871"/>
      <c r="C871"/>
      <c r="D871"/>
      <c r="E871"/>
      <c r="F871"/>
    </row>
    <row r="872" spans="2:6">
      <c r="B872"/>
      <c r="C872"/>
      <c r="D872"/>
      <c r="E872"/>
      <c r="F872"/>
    </row>
    <row r="873" spans="2:6">
      <c r="B873"/>
      <c r="C873"/>
      <c r="D873"/>
      <c r="E873"/>
      <c r="F873"/>
    </row>
    <row r="874" spans="2:6">
      <c r="B874"/>
      <c r="C874"/>
      <c r="D874"/>
      <c r="E874"/>
      <c r="F874"/>
    </row>
    <row r="875" spans="2:6">
      <c r="B875"/>
      <c r="C875"/>
      <c r="D875"/>
      <c r="E875"/>
      <c r="F875"/>
    </row>
    <row r="876" spans="2:6">
      <c r="B876"/>
      <c r="C876"/>
      <c r="D876"/>
      <c r="E876"/>
      <c r="F876"/>
    </row>
    <row r="877" spans="2:6">
      <c r="B877"/>
      <c r="C877"/>
      <c r="D877"/>
      <c r="E877"/>
      <c r="F877"/>
    </row>
    <row r="878" spans="2:6">
      <c r="B878"/>
      <c r="C878"/>
      <c r="D878"/>
      <c r="E878"/>
      <c r="F878"/>
    </row>
    <row r="879" spans="2:6">
      <c r="B879"/>
      <c r="C879"/>
      <c r="D879"/>
      <c r="E879"/>
      <c r="F879"/>
    </row>
    <row r="880" spans="2:6">
      <c r="B880"/>
      <c r="C880"/>
      <c r="D880"/>
      <c r="E880"/>
      <c r="F880"/>
    </row>
    <row r="881" spans="2:6">
      <c r="B881"/>
      <c r="C881"/>
      <c r="D881"/>
      <c r="E881"/>
      <c r="F881"/>
    </row>
    <row r="882" spans="2:6">
      <c r="B882"/>
      <c r="C882"/>
      <c r="D882"/>
      <c r="E882"/>
      <c r="F882"/>
    </row>
    <row r="883" spans="2:6">
      <c r="B883"/>
      <c r="C883"/>
      <c r="D883"/>
      <c r="E883"/>
      <c r="F883"/>
    </row>
    <row r="884" spans="2:6">
      <c r="B884"/>
      <c r="C884"/>
      <c r="D884"/>
      <c r="E884"/>
      <c r="F884"/>
    </row>
    <row r="885" spans="2:6">
      <c r="B885"/>
      <c r="C885"/>
      <c r="D885"/>
      <c r="E885"/>
      <c r="F885"/>
    </row>
    <row r="886" spans="2:6">
      <c r="B886"/>
      <c r="C886"/>
      <c r="D886"/>
      <c r="E886"/>
      <c r="F886"/>
    </row>
    <row r="887" spans="2:6">
      <c r="B887"/>
      <c r="C887"/>
      <c r="D887"/>
      <c r="E887"/>
      <c r="F887"/>
    </row>
    <row r="888" spans="2:6">
      <c r="B888"/>
      <c r="C888"/>
      <c r="D888"/>
      <c r="E888"/>
      <c r="F888"/>
    </row>
    <row r="889" spans="2:6">
      <c r="B889"/>
      <c r="C889"/>
      <c r="D889"/>
      <c r="E889"/>
      <c r="F889"/>
    </row>
    <row r="890" spans="2:6">
      <c r="B890"/>
      <c r="C890"/>
      <c r="D890"/>
      <c r="E890"/>
      <c r="F890"/>
    </row>
    <row r="891" spans="2:6">
      <c r="B891"/>
      <c r="C891"/>
      <c r="D891"/>
      <c r="E891"/>
      <c r="F891"/>
    </row>
    <row r="892" spans="2:6">
      <c r="B892"/>
      <c r="C892"/>
      <c r="D892"/>
      <c r="E892"/>
      <c r="F892"/>
    </row>
    <row r="893" spans="2:6">
      <c r="B893"/>
      <c r="C893"/>
      <c r="D893"/>
      <c r="E893"/>
      <c r="F893"/>
    </row>
    <row r="894" spans="2:6">
      <c r="B894"/>
      <c r="C894"/>
      <c r="D894"/>
      <c r="E894"/>
      <c r="F894"/>
    </row>
    <row r="895" spans="2:6">
      <c r="B895"/>
      <c r="C895"/>
      <c r="D895"/>
      <c r="E895"/>
      <c r="F895"/>
    </row>
    <row r="896" spans="2:6">
      <c r="B896"/>
      <c r="C896"/>
      <c r="D896"/>
      <c r="E896"/>
      <c r="F896"/>
    </row>
    <row r="897" spans="2:6">
      <c r="B897"/>
      <c r="C897"/>
      <c r="D897"/>
      <c r="E897"/>
      <c r="F897"/>
    </row>
    <row r="898" spans="2:6">
      <c r="B898"/>
      <c r="C898"/>
      <c r="D898"/>
      <c r="E898"/>
      <c r="F898"/>
    </row>
    <row r="899" spans="2:6">
      <c r="B899"/>
      <c r="C899"/>
      <c r="D899"/>
      <c r="E899"/>
      <c r="F899"/>
    </row>
    <row r="900" spans="2:6">
      <c r="B900"/>
      <c r="C900"/>
      <c r="D900"/>
      <c r="E900"/>
      <c r="F900"/>
    </row>
    <row r="901" spans="2:6">
      <c r="B901"/>
      <c r="C901"/>
      <c r="D901"/>
      <c r="E901"/>
      <c r="F901"/>
    </row>
    <row r="902" spans="2:6">
      <c r="B902"/>
      <c r="C902"/>
      <c r="D902"/>
      <c r="E902"/>
      <c r="F902"/>
    </row>
    <row r="903" spans="2:6">
      <c r="B903"/>
      <c r="C903"/>
      <c r="D903"/>
      <c r="E903"/>
      <c r="F903"/>
    </row>
    <row r="904" spans="2:6">
      <c r="B904"/>
      <c r="C904"/>
      <c r="D904"/>
      <c r="E904"/>
      <c r="F904"/>
    </row>
    <row r="905" spans="2:6">
      <c r="B905"/>
      <c r="C905"/>
      <c r="D905"/>
      <c r="E905"/>
      <c r="F905"/>
    </row>
    <row r="906" spans="2:6">
      <c r="B906"/>
      <c r="C906"/>
      <c r="D906"/>
      <c r="E906"/>
      <c r="F906"/>
    </row>
    <row r="907" spans="2:6">
      <c r="B907"/>
      <c r="C907"/>
      <c r="D907"/>
      <c r="E907"/>
      <c r="F907"/>
    </row>
    <row r="908" spans="2:6">
      <c r="B908"/>
      <c r="C908"/>
      <c r="D908"/>
      <c r="E908"/>
      <c r="F908"/>
    </row>
    <row r="909" spans="2:6">
      <c r="B909"/>
      <c r="C909"/>
      <c r="D909"/>
      <c r="E909"/>
      <c r="F909"/>
    </row>
    <row r="910" spans="2:6">
      <c r="B910"/>
      <c r="C910"/>
      <c r="D910"/>
      <c r="E910"/>
      <c r="F910"/>
    </row>
    <row r="911" spans="2:6">
      <c r="B911"/>
      <c r="C911"/>
      <c r="D911"/>
      <c r="E911"/>
      <c r="F911"/>
    </row>
    <row r="912" spans="2:6">
      <c r="B912"/>
      <c r="C912"/>
      <c r="D912"/>
      <c r="E912"/>
      <c r="F912"/>
    </row>
    <row r="913" spans="2:6">
      <c r="B913"/>
      <c r="C913"/>
      <c r="D913"/>
      <c r="E913"/>
      <c r="F913"/>
    </row>
    <row r="914" spans="2:6">
      <c r="B914"/>
      <c r="C914"/>
      <c r="D914"/>
      <c r="E914"/>
      <c r="F914"/>
    </row>
    <row r="915" spans="2:6">
      <c r="B915"/>
      <c r="C915"/>
      <c r="D915"/>
      <c r="E915"/>
      <c r="F915"/>
    </row>
    <row r="916" spans="2:6">
      <c r="B916"/>
      <c r="C916"/>
      <c r="D916"/>
      <c r="E916"/>
      <c r="F916"/>
    </row>
    <row r="917" spans="2:6">
      <c r="B917"/>
      <c r="C917"/>
      <c r="D917"/>
      <c r="E917"/>
      <c r="F917"/>
    </row>
    <row r="918" spans="2:6">
      <c r="B918"/>
      <c r="C918"/>
      <c r="D918"/>
      <c r="E918"/>
      <c r="F918"/>
    </row>
    <row r="919" spans="2:6">
      <c r="B919"/>
      <c r="C919"/>
      <c r="D919"/>
      <c r="E919"/>
      <c r="F919"/>
    </row>
    <row r="920" spans="2:6">
      <c r="B920"/>
      <c r="C920"/>
      <c r="D920"/>
      <c r="E920"/>
      <c r="F920"/>
    </row>
    <row r="921" spans="2:6">
      <c r="B921"/>
      <c r="C921"/>
      <c r="D921"/>
      <c r="E921"/>
      <c r="F921"/>
    </row>
    <row r="922" spans="2:6">
      <c r="B922"/>
      <c r="C922"/>
      <c r="D922"/>
      <c r="E922"/>
      <c r="F922"/>
    </row>
    <row r="923" spans="2:6">
      <c r="B923"/>
      <c r="C923"/>
      <c r="D923"/>
      <c r="E923"/>
      <c r="F923"/>
    </row>
    <row r="924" spans="2:6">
      <c r="B924"/>
      <c r="C924"/>
      <c r="D924"/>
      <c r="E924"/>
      <c r="F924"/>
    </row>
    <row r="925" spans="2:6">
      <c r="B925"/>
      <c r="C925"/>
      <c r="D925"/>
      <c r="E925"/>
      <c r="F925"/>
    </row>
    <row r="926" spans="2:6">
      <c r="B926"/>
      <c r="C926"/>
      <c r="D926"/>
      <c r="E926"/>
      <c r="F926"/>
    </row>
    <row r="927" spans="2:6">
      <c r="B927"/>
      <c r="C927"/>
      <c r="D927"/>
      <c r="E927"/>
      <c r="F927"/>
    </row>
    <row r="928" spans="2:6">
      <c r="B928"/>
      <c r="C928"/>
      <c r="D928"/>
      <c r="E928"/>
      <c r="F928"/>
    </row>
    <row r="929" spans="2:6">
      <c r="B929"/>
      <c r="C929"/>
      <c r="D929"/>
      <c r="E929"/>
      <c r="F929"/>
    </row>
    <row r="930" spans="2:6">
      <c r="B930"/>
      <c r="C930"/>
      <c r="D930"/>
      <c r="E930"/>
      <c r="F930"/>
    </row>
    <row r="931" spans="2:6">
      <c r="B931"/>
      <c r="C931"/>
      <c r="D931"/>
      <c r="E931"/>
      <c r="F931"/>
    </row>
    <row r="932" spans="2:6">
      <c r="B932"/>
      <c r="C932"/>
      <c r="D932"/>
      <c r="E932"/>
      <c r="F932"/>
    </row>
    <row r="933" spans="2:6">
      <c r="B933"/>
      <c r="C933"/>
      <c r="D933"/>
      <c r="E933"/>
      <c r="F933"/>
    </row>
    <row r="934" spans="2:6">
      <c r="B934"/>
      <c r="C934"/>
      <c r="D934"/>
      <c r="E934"/>
      <c r="F934"/>
    </row>
    <row r="935" spans="2:6">
      <c r="B935"/>
      <c r="C935"/>
      <c r="D935"/>
      <c r="E935"/>
      <c r="F935"/>
    </row>
    <row r="936" spans="2:6">
      <c r="B936"/>
      <c r="C936"/>
      <c r="D936"/>
      <c r="E936"/>
      <c r="F936"/>
    </row>
    <row r="937" spans="2:6">
      <c r="B937"/>
      <c r="C937"/>
      <c r="D937"/>
      <c r="E937"/>
      <c r="F937"/>
    </row>
    <row r="938" spans="2:6">
      <c r="B938"/>
      <c r="C938"/>
      <c r="D938"/>
      <c r="E938"/>
      <c r="F938"/>
    </row>
    <row r="939" spans="2:6">
      <c r="B939"/>
      <c r="C939"/>
      <c r="D939"/>
      <c r="E939"/>
      <c r="F939"/>
    </row>
    <row r="940" spans="2:6">
      <c r="B940"/>
      <c r="C940"/>
      <c r="D940"/>
      <c r="E940"/>
      <c r="F940"/>
    </row>
    <row r="941" spans="2:6">
      <c r="B941"/>
      <c r="C941"/>
      <c r="D941"/>
      <c r="E941"/>
      <c r="F941"/>
    </row>
    <row r="942" spans="2:6">
      <c r="B942"/>
      <c r="C942"/>
      <c r="D942"/>
      <c r="E942"/>
      <c r="F942"/>
    </row>
    <row r="943" spans="2:6">
      <c r="B943"/>
      <c r="C943"/>
      <c r="D943"/>
      <c r="E943"/>
      <c r="F943"/>
    </row>
    <row r="944" spans="2:6">
      <c r="B944"/>
      <c r="C944"/>
      <c r="D944"/>
      <c r="E944"/>
      <c r="F944"/>
    </row>
    <row r="945" spans="2:6">
      <c r="B945"/>
      <c r="C945"/>
      <c r="D945"/>
      <c r="E945"/>
      <c r="F945"/>
    </row>
    <row r="946" spans="2:6">
      <c r="B946"/>
      <c r="C946"/>
      <c r="D946"/>
      <c r="E946"/>
      <c r="F946"/>
    </row>
    <row r="947" spans="2:6">
      <c r="B947"/>
      <c r="C947"/>
      <c r="D947"/>
      <c r="E947"/>
      <c r="F947"/>
    </row>
    <row r="948" spans="2:6">
      <c r="B948"/>
      <c r="C948"/>
      <c r="D948"/>
      <c r="E948"/>
      <c r="F948"/>
    </row>
    <row r="949" spans="2:6">
      <c r="B949"/>
      <c r="C949"/>
      <c r="D949"/>
      <c r="E949"/>
      <c r="F949"/>
    </row>
    <row r="950" spans="2:6">
      <c r="B950"/>
      <c r="C950"/>
      <c r="D950"/>
      <c r="E950"/>
      <c r="F950"/>
    </row>
    <row r="951" spans="2:6">
      <c r="B951"/>
      <c r="C951"/>
      <c r="D951"/>
      <c r="E951"/>
      <c r="F951"/>
    </row>
    <row r="952" spans="2:6">
      <c r="B952"/>
      <c r="C952"/>
      <c r="D952"/>
      <c r="E952"/>
      <c r="F952"/>
    </row>
    <row r="953" spans="2:6">
      <c r="B953"/>
      <c r="C953"/>
      <c r="D953"/>
      <c r="E953"/>
      <c r="F953"/>
    </row>
    <row r="954" spans="2:6">
      <c r="B954"/>
      <c r="C954"/>
      <c r="D954"/>
      <c r="E954"/>
      <c r="F954"/>
    </row>
    <row r="955" spans="2:6">
      <c r="B955"/>
      <c r="C955"/>
      <c r="D955"/>
      <c r="E955"/>
      <c r="F955"/>
    </row>
    <row r="956" spans="2:6">
      <c r="B956"/>
      <c r="C956"/>
      <c r="D956"/>
      <c r="E956"/>
      <c r="F956"/>
    </row>
    <row r="957" spans="2:6">
      <c r="B957"/>
      <c r="C957"/>
      <c r="D957"/>
      <c r="E957"/>
      <c r="F957"/>
    </row>
    <row r="958" spans="2:6">
      <c r="B958"/>
      <c r="C958"/>
      <c r="D958"/>
      <c r="E958"/>
      <c r="F958"/>
    </row>
    <row r="959" spans="2:6">
      <c r="B959"/>
      <c r="C959"/>
      <c r="D959"/>
      <c r="E959"/>
      <c r="F959"/>
    </row>
    <row r="960" spans="2:6">
      <c r="B960"/>
      <c r="C960"/>
      <c r="D960"/>
      <c r="E960"/>
      <c r="F960"/>
    </row>
    <row r="961" spans="2:6">
      <c r="B961"/>
      <c r="C961"/>
      <c r="D961"/>
      <c r="E961"/>
      <c r="F961"/>
    </row>
    <row r="962" spans="2:6">
      <c r="B962"/>
      <c r="C962"/>
      <c r="D962"/>
      <c r="E962"/>
      <c r="F962"/>
    </row>
    <row r="963" spans="2:6">
      <c r="B963"/>
      <c r="C963"/>
      <c r="D963"/>
      <c r="E963"/>
      <c r="F963"/>
    </row>
    <row r="964" spans="2:6">
      <c r="B964"/>
      <c r="C964"/>
      <c r="D964"/>
      <c r="E964"/>
      <c r="F964"/>
    </row>
    <row r="965" spans="2:6">
      <c r="B965"/>
      <c r="C965"/>
      <c r="D965"/>
      <c r="E965"/>
      <c r="F965"/>
    </row>
    <row r="966" spans="2:6">
      <c r="B966"/>
      <c r="C966"/>
      <c r="D966"/>
      <c r="E966"/>
      <c r="F966"/>
    </row>
    <row r="967" spans="2:6">
      <c r="B967"/>
      <c r="C967"/>
      <c r="D967"/>
      <c r="E967"/>
      <c r="F967"/>
    </row>
    <row r="968" spans="2:6">
      <c r="B968"/>
      <c r="C968"/>
      <c r="D968"/>
      <c r="E968"/>
      <c r="F968"/>
    </row>
    <row r="969" spans="2:6">
      <c r="B969"/>
      <c r="C969"/>
      <c r="D969"/>
      <c r="E969"/>
      <c r="F969"/>
    </row>
    <row r="970" spans="2:6">
      <c r="B970"/>
      <c r="C970"/>
      <c r="D970"/>
      <c r="E970"/>
      <c r="F970"/>
    </row>
    <row r="971" spans="2:6">
      <c r="B971"/>
      <c r="C971"/>
      <c r="D971"/>
      <c r="E971"/>
      <c r="F971"/>
    </row>
    <row r="972" spans="2:6">
      <c r="B972"/>
      <c r="C972"/>
      <c r="D972"/>
      <c r="E972"/>
      <c r="F972"/>
    </row>
    <row r="973" spans="2:6">
      <c r="B973"/>
      <c r="C973"/>
      <c r="D973"/>
      <c r="E973"/>
      <c r="F973"/>
    </row>
    <row r="974" spans="2:6">
      <c r="B974"/>
      <c r="C974"/>
      <c r="D974"/>
      <c r="E974"/>
      <c r="F974"/>
    </row>
    <row r="975" spans="2:6">
      <c r="B975"/>
      <c r="C975"/>
      <c r="D975"/>
      <c r="E975"/>
      <c r="F975"/>
    </row>
    <row r="976" spans="2:6">
      <c r="B976"/>
      <c r="C976"/>
      <c r="D976"/>
      <c r="E976"/>
      <c r="F976"/>
    </row>
    <row r="977" spans="2:6">
      <c r="B977"/>
      <c r="C977"/>
      <c r="D977"/>
      <c r="E977"/>
      <c r="F977"/>
    </row>
    <row r="978" spans="2:6">
      <c r="B978"/>
      <c r="C978"/>
      <c r="D978"/>
      <c r="E978"/>
      <c r="F978"/>
    </row>
    <row r="979" spans="2:6">
      <c r="B979"/>
      <c r="C979"/>
      <c r="D979"/>
      <c r="E979"/>
      <c r="F979"/>
    </row>
    <row r="980" spans="2:6">
      <c r="B980"/>
      <c r="C980"/>
      <c r="D980"/>
      <c r="E980"/>
      <c r="F980"/>
    </row>
    <row r="981" spans="2:6">
      <c r="B981"/>
      <c r="C981"/>
      <c r="D981"/>
      <c r="E981"/>
      <c r="F981"/>
    </row>
    <row r="982" spans="2:6">
      <c r="B982"/>
      <c r="C982"/>
      <c r="D982"/>
      <c r="E982"/>
      <c r="F982"/>
    </row>
    <row r="983" spans="2:6">
      <c r="B983"/>
      <c r="C983"/>
      <c r="D983"/>
      <c r="E983"/>
      <c r="F983"/>
    </row>
    <row r="984" spans="2:6">
      <c r="B984"/>
      <c r="C984"/>
      <c r="D984"/>
      <c r="E984"/>
      <c r="F984"/>
    </row>
    <row r="985" spans="2:6">
      <c r="B985"/>
      <c r="C985"/>
      <c r="D985"/>
      <c r="E985"/>
      <c r="F985"/>
    </row>
    <row r="986" spans="2:6">
      <c r="B986"/>
      <c r="C986"/>
      <c r="D986"/>
      <c r="E986"/>
      <c r="F986"/>
    </row>
    <row r="987" spans="2:6">
      <c r="B987"/>
      <c r="C987"/>
      <c r="D987"/>
      <c r="E987"/>
      <c r="F987"/>
    </row>
    <row r="988" spans="2:6">
      <c r="B988"/>
      <c r="C988"/>
      <c r="D988"/>
      <c r="E988"/>
      <c r="F988"/>
    </row>
    <row r="989" spans="2:6">
      <c r="B989"/>
      <c r="C989"/>
      <c r="D989"/>
      <c r="E989"/>
      <c r="F989"/>
    </row>
    <row r="990" spans="2:6">
      <c r="B990"/>
      <c r="C990"/>
      <c r="D990"/>
      <c r="E990"/>
      <c r="F990"/>
    </row>
    <row r="991" spans="2:6">
      <c r="B991"/>
      <c r="C991"/>
      <c r="D991"/>
      <c r="E991"/>
      <c r="F991"/>
    </row>
    <row r="992" spans="2:6">
      <c r="B992"/>
      <c r="C992"/>
      <c r="D992"/>
      <c r="E992"/>
      <c r="F992"/>
    </row>
    <row r="993" spans="2:6">
      <c r="B993"/>
      <c r="C993"/>
      <c r="D993"/>
      <c r="E993"/>
      <c r="F993"/>
    </row>
    <row r="994" spans="2:6">
      <c r="B994"/>
      <c r="C994"/>
      <c r="D994"/>
      <c r="E994"/>
      <c r="F994"/>
    </row>
    <row r="995" spans="2:6">
      <c r="B995"/>
      <c r="C995"/>
      <c r="D995"/>
      <c r="E995"/>
      <c r="F995"/>
    </row>
    <row r="996" spans="2:6">
      <c r="B996"/>
      <c r="C996"/>
      <c r="D996"/>
      <c r="E996"/>
      <c r="F996"/>
    </row>
    <row r="997" spans="2:6">
      <c r="B997"/>
      <c r="C997"/>
      <c r="D997"/>
      <c r="E997"/>
      <c r="F997"/>
    </row>
    <row r="998" spans="2:6">
      <c r="B998"/>
      <c r="C998"/>
      <c r="D998"/>
      <c r="E998"/>
      <c r="F998"/>
    </row>
    <row r="999" spans="2:6">
      <c r="B999"/>
      <c r="C999"/>
      <c r="D999"/>
      <c r="E999"/>
      <c r="F999"/>
    </row>
    <row r="1000" spans="2:6">
      <c r="B1000"/>
      <c r="C1000"/>
      <c r="D1000"/>
      <c r="E1000"/>
      <c r="F1000"/>
    </row>
    <row r="1001" spans="2:6">
      <c r="B1001"/>
      <c r="C1001"/>
      <c r="D1001"/>
      <c r="E1001"/>
      <c r="F1001"/>
    </row>
    <row r="1002" spans="2:6">
      <c r="B1002"/>
      <c r="C1002"/>
      <c r="D1002"/>
      <c r="E1002"/>
      <c r="F1002"/>
    </row>
    <row r="1003" spans="2:6">
      <c r="B1003"/>
      <c r="C1003"/>
      <c r="D1003"/>
      <c r="E1003"/>
      <c r="F1003"/>
    </row>
    <row r="1004" spans="2:6">
      <c r="B1004"/>
      <c r="C1004"/>
      <c r="D1004"/>
      <c r="E1004"/>
      <c r="F1004"/>
    </row>
    <row r="1005" spans="2:6">
      <c r="B1005"/>
      <c r="C1005"/>
      <c r="D1005"/>
      <c r="E1005"/>
      <c r="F1005"/>
    </row>
    <row r="1006" spans="2:6">
      <c r="B1006"/>
      <c r="C1006"/>
      <c r="D1006"/>
      <c r="E1006"/>
      <c r="F1006"/>
    </row>
    <row r="1007" spans="2:6">
      <c r="B1007"/>
      <c r="C1007"/>
      <c r="D1007"/>
      <c r="E1007"/>
      <c r="F1007"/>
    </row>
    <row r="1008" spans="2:6">
      <c r="B1008"/>
      <c r="C1008"/>
      <c r="D1008"/>
      <c r="E1008"/>
      <c r="F1008"/>
    </row>
    <row r="1009" spans="2:6">
      <c r="B1009"/>
      <c r="C1009"/>
      <c r="D1009"/>
      <c r="E1009"/>
      <c r="F1009"/>
    </row>
    <row r="1010" spans="2:6">
      <c r="B1010"/>
      <c r="C1010"/>
      <c r="D1010"/>
      <c r="E1010"/>
      <c r="F1010"/>
    </row>
    <row r="1011" spans="2:6">
      <c r="B1011"/>
      <c r="C1011"/>
      <c r="D1011"/>
      <c r="E1011"/>
      <c r="F1011"/>
    </row>
    <row r="1012" spans="2:6">
      <c r="B1012"/>
      <c r="C1012"/>
      <c r="D1012"/>
      <c r="E1012"/>
      <c r="F1012"/>
    </row>
    <row r="1013" spans="2:6">
      <c r="B1013"/>
      <c r="C1013"/>
      <c r="D1013"/>
      <c r="E1013"/>
      <c r="F1013"/>
    </row>
    <row r="1014" spans="2:6">
      <c r="B1014"/>
      <c r="C1014"/>
      <c r="D1014"/>
      <c r="E1014"/>
      <c r="F1014"/>
    </row>
    <row r="1015" spans="2:6">
      <c r="B1015"/>
      <c r="C1015"/>
      <c r="D1015"/>
      <c r="E1015"/>
      <c r="F1015"/>
    </row>
    <row r="1016" spans="2:6">
      <c r="B1016"/>
      <c r="C1016"/>
      <c r="D1016"/>
      <c r="E1016"/>
      <c r="F1016"/>
    </row>
    <row r="1017" spans="2:6">
      <c r="B1017"/>
      <c r="C1017"/>
      <c r="D1017"/>
      <c r="E1017"/>
      <c r="F1017"/>
    </row>
    <row r="1018" spans="2:6">
      <c r="B1018"/>
      <c r="C1018"/>
      <c r="D1018"/>
      <c r="E1018"/>
      <c r="F1018"/>
    </row>
    <row r="1019" spans="2:6">
      <c r="B1019"/>
      <c r="C1019"/>
      <c r="D1019"/>
      <c r="E1019"/>
      <c r="F1019"/>
    </row>
    <row r="1020" spans="2:6">
      <c r="B1020"/>
      <c r="C1020"/>
      <c r="D1020"/>
      <c r="E1020"/>
      <c r="F1020"/>
    </row>
    <row r="1021" spans="2:6">
      <c r="B1021"/>
      <c r="C1021"/>
      <c r="D1021"/>
      <c r="E1021"/>
      <c r="F1021"/>
    </row>
    <row r="1022" spans="2:6">
      <c r="B1022"/>
      <c r="C1022"/>
      <c r="D1022"/>
      <c r="E1022"/>
      <c r="F1022"/>
    </row>
    <row r="1023" spans="2:6">
      <c r="B1023"/>
      <c r="C1023"/>
      <c r="D1023"/>
      <c r="E1023"/>
      <c r="F1023"/>
    </row>
    <row r="1024" spans="2:6">
      <c r="B1024"/>
      <c r="C1024"/>
      <c r="D1024"/>
      <c r="E1024"/>
      <c r="F1024"/>
    </row>
    <row r="1025" spans="2:6">
      <c r="B1025"/>
      <c r="C1025"/>
      <c r="D1025"/>
      <c r="E1025"/>
      <c r="F1025"/>
    </row>
    <row r="1026" spans="2:6">
      <c r="B1026"/>
      <c r="C1026"/>
      <c r="D1026"/>
      <c r="E1026"/>
      <c r="F1026"/>
    </row>
    <row r="1027" spans="2:6">
      <c r="B1027"/>
      <c r="C1027"/>
      <c r="D1027"/>
      <c r="E1027"/>
      <c r="F1027"/>
    </row>
    <row r="1028" spans="2:6">
      <c r="B1028"/>
      <c r="C1028"/>
      <c r="D1028"/>
      <c r="E1028"/>
      <c r="F1028"/>
    </row>
    <row r="1029" spans="2:6">
      <c r="B1029"/>
      <c r="C1029"/>
      <c r="D1029"/>
      <c r="E1029"/>
      <c r="F1029"/>
    </row>
    <row r="1030" spans="2:6">
      <c r="B1030"/>
      <c r="C1030"/>
      <c r="D1030"/>
      <c r="E1030"/>
      <c r="F1030"/>
    </row>
    <row r="1031" spans="2:6">
      <c r="B1031"/>
      <c r="C1031"/>
      <c r="D1031"/>
      <c r="E1031"/>
      <c r="F1031"/>
    </row>
    <row r="1032" spans="2:6">
      <c r="B1032"/>
      <c r="C1032"/>
      <c r="D1032"/>
      <c r="E1032"/>
      <c r="F1032"/>
    </row>
    <row r="1033" spans="2:6">
      <c r="B1033"/>
      <c r="C1033"/>
      <c r="D1033"/>
      <c r="E1033"/>
      <c r="F1033"/>
    </row>
    <row r="1034" spans="2:6">
      <c r="B1034"/>
      <c r="C1034"/>
      <c r="D1034"/>
      <c r="E1034"/>
      <c r="F1034"/>
    </row>
    <row r="1035" spans="2:6">
      <c r="B1035"/>
      <c r="C1035"/>
      <c r="D1035"/>
      <c r="E1035"/>
      <c r="F1035"/>
    </row>
    <row r="1036" spans="2:6">
      <c r="B1036"/>
      <c r="C1036"/>
      <c r="D1036"/>
      <c r="E1036"/>
      <c r="F1036"/>
    </row>
    <row r="1037" spans="2:6">
      <c r="B1037"/>
      <c r="C1037"/>
      <c r="D1037"/>
      <c r="E1037"/>
      <c r="F1037"/>
    </row>
    <row r="1038" spans="2:6">
      <c r="B1038"/>
      <c r="C1038"/>
      <c r="D1038"/>
      <c r="E1038"/>
      <c r="F1038"/>
    </row>
    <row r="1039" spans="2:6">
      <c r="B1039"/>
      <c r="C1039"/>
      <c r="D1039"/>
      <c r="E1039"/>
      <c r="F1039"/>
    </row>
    <row r="1040" spans="2:6">
      <c r="B1040"/>
      <c r="C1040"/>
      <c r="D1040"/>
      <c r="E1040"/>
      <c r="F1040"/>
    </row>
    <row r="1041" spans="2:6">
      <c r="B1041"/>
      <c r="C1041"/>
      <c r="D1041"/>
      <c r="E1041"/>
      <c r="F1041"/>
    </row>
    <row r="1042" spans="2:6">
      <c r="B1042"/>
      <c r="C1042"/>
      <c r="D1042"/>
      <c r="E1042"/>
      <c r="F1042"/>
    </row>
    <row r="1043" spans="2:6">
      <c r="B1043"/>
      <c r="C1043"/>
      <c r="D1043"/>
      <c r="E1043"/>
      <c r="F1043"/>
    </row>
    <row r="1044" spans="2:6">
      <c r="B1044"/>
      <c r="C1044"/>
      <c r="D1044"/>
      <c r="E1044"/>
      <c r="F1044"/>
    </row>
    <row r="1045" spans="2:6">
      <c r="B1045"/>
      <c r="C1045"/>
      <c r="D1045"/>
      <c r="E1045"/>
      <c r="F1045"/>
    </row>
    <row r="1046" spans="2:6">
      <c r="B1046"/>
      <c r="C1046"/>
      <c r="D1046"/>
      <c r="E1046"/>
      <c r="F1046"/>
    </row>
    <row r="1047" spans="2:6">
      <c r="B1047"/>
      <c r="C1047"/>
      <c r="D1047"/>
      <c r="E1047"/>
      <c r="F1047"/>
    </row>
    <row r="1048" spans="2:6">
      <c r="B1048"/>
      <c r="C1048"/>
      <c r="D1048"/>
      <c r="E1048"/>
      <c r="F1048"/>
    </row>
    <row r="1049" spans="2:6">
      <c r="B1049"/>
      <c r="C1049"/>
      <c r="D1049"/>
      <c r="E1049"/>
      <c r="F1049"/>
    </row>
    <row r="1050" spans="2:6">
      <c r="B1050"/>
      <c r="C1050"/>
      <c r="D1050"/>
      <c r="E1050"/>
      <c r="F1050"/>
    </row>
    <row r="1051" spans="2:6">
      <c r="B1051"/>
      <c r="C1051"/>
      <c r="D1051"/>
      <c r="E1051"/>
      <c r="F1051"/>
    </row>
    <row r="1052" spans="2:6">
      <c r="B1052"/>
      <c r="C1052"/>
      <c r="D1052"/>
      <c r="E1052"/>
      <c r="F1052"/>
    </row>
    <row r="1053" spans="2:6">
      <c r="B1053"/>
      <c r="C1053"/>
      <c r="D1053"/>
      <c r="E1053"/>
      <c r="F1053"/>
    </row>
    <row r="1054" spans="2:6">
      <c r="B1054"/>
      <c r="C1054"/>
      <c r="D1054"/>
      <c r="E1054"/>
      <c r="F1054"/>
    </row>
    <row r="1055" spans="2:6">
      <c r="B1055"/>
      <c r="C1055"/>
      <c r="D1055"/>
      <c r="E1055"/>
      <c r="F1055"/>
    </row>
    <row r="1056" spans="2:6">
      <c r="B1056"/>
      <c r="C1056"/>
      <c r="D1056"/>
      <c r="E1056"/>
      <c r="F1056"/>
    </row>
    <row r="1057" spans="2:6">
      <c r="B1057"/>
      <c r="C1057"/>
      <c r="D1057"/>
      <c r="E1057"/>
      <c r="F1057"/>
    </row>
    <row r="1058" spans="2:6">
      <c r="B1058"/>
      <c r="C1058"/>
      <c r="D1058"/>
      <c r="E1058"/>
      <c r="F1058"/>
    </row>
    <row r="1059" spans="2:6">
      <c r="B1059"/>
      <c r="C1059"/>
      <c r="D1059"/>
      <c r="E1059"/>
      <c r="F1059"/>
    </row>
    <row r="1060" spans="2:6">
      <c r="B1060"/>
      <c r="C1060"/>
      <c r="D1060"/>
      <c r="E1060"/>
      <c r="F1060"/>
    </row>
    <row r="1061" spans="2:6">
      <c r="B1061"/>
      <c r="C1061"/>
      <c r="D1061"/>
      <c r="E1061"/>
      <c r="F1061"/>
    </row>
    <row r="1062" spans="2:6">
      <c r="B1062"/>
      <c r="C1062"/>
      <c r="D1062"/>
      <c r="E1062"/>
      <c r="F1062"/>
    </row>
    <row r="1063" spans="2:6">
      <c r="B1063"/>
      <c r="C1063"/>
      <c r="D1063"/>
      <c r="E1063"/>
      <c r="F1063"/>
    </row>
    <row r="1064" spans="2:6">
      <c r="B1064"/>
      <c r="C1064"/>
      <c r="D1064"/>
      <c r="E1064"/>
      <c r="F1064"/>
    </row>
    <row r="1065" spans="2:6">
      <c r="B1065"/>
      <c r="C1065"/>
      <c r="D1065"/>
      <c r="E1065"/>
      <c r="F1065"/>
    </row>
    <row r="1066" spans="2:6">
      <c r="B1066"/>
      <c r="C1066"/>
      <c r="D1066"/>
      <c r="E1066"/>
      <c r="F1066"/>
    </row>
    <row r="1067" spans="2:6">
      <c r="B1067"/>
      <c r="C1067"/>
      <c r="D1067"/>
      <c r="E1067"/>
      <c r="F1067"/>
    </row>
    <row r="1068" spans="2:6">
      <c r="B1068"/>
      <c r="C1068"/>
      <c r="D1068"/>
      <c r="E1068"/>
      <c r="F1068"/>
    </row>
    <row r="1069" spans="2:6">
      <c r="B1069"/>
      <c r="C1069"/>
      <c r="D1069"/>
      <c r="E1069"/>
      <c r="F1069"/>
    </row>
    <row r="1070" spans="2:6">
      <c r="B1070"/>
      <c r="C1070"/>
      <c r="D1070"/>
      <c r="E1070"/>
      <c r="F1070"/>
    </row>
    <row r="1071" spans="2:6">
      <c r="B1071"/>
      <c r="C1071"/>
      <c r="D1071"/>
      <c r="E1071"/>
      <c r="F1071"/>
    </row>
    <row r="1072" spans="2:6">
      <c r="B1072"/>
      <c r="C1072"/>
      <c r="D1072"/>
      <c r="E1072"/>
      <c r="F1072"/>
    </row>
    <row r="1073" spans="2:6">
      <c r="B1073"/>
      <c r="C1073"/>
      <c r="D1073"/>
      <c r="E1073"/>
      <c r="F1073"/>
    </row>
    <row r="1074" spans="2:6">
      <c r="B1074"/>
      <c r="C1074"/>
      <c r="D1074"/>
      <c r="E1074"/>
      <c r="F1074"/>
    </row>
    <row r="1075" spans="2:6">
      <c r="B1075"/>
      <c r="C1075"/>
      <c r="D1075"/>
      <c r="E1075"/>
      <c r="F1075"/>
    </row>
    <row r="1076" spans="2:6">
      <c r="B1076"/>
      <c r="C1076"/>
      <c r="D1076"/>
      <c r="E1076"/>
      <c r="F1076"/>
    </row>
    <row r="1077" spans="2:6">
      <c r="B1077"/>
      <c r="C1077"/>
      <c r="D1077"/>
      <c r="E1077"/>
      <c r="F1077"/>
    </row>
    <row r="1078" spans="2:6">
      <c r="B1078"/>
      <c r="C1078"/>
      <c r="D1078"/>
      <c r="E1078"/>
      <c r="F1078"/>
    </row>
    <row r="1079" spans="2:6">
      <c r="B1079"/>
      <c r="C1079"/>
      <c r="D1079"/>
      <c r="E1079"/>
      <c r="F1079"/>
    </row>
    <row r="1080" spans="2:6">
      <c r="B1080"/>
      <c r="C1080"/>
      <c r="D1080"/>
      <c r="E1080"/>
      <c r="F1080"/>
    </row>
    <row r="1081" spans="2:6">
      <c r="B1081"/>
      <c r="C1081"/>
      <c r="D1081"/>
      <c r="E1081"/>
      <c r="F1081"/>
    </row>
    <row r="1082" spans="2:6">
      <c r="B1082"/>
      <c r="C1082"/>
      <c r="D1082"/>
      <c r="E1082"/>
      <c r="F1082"/>
    </row>
    <row r="1083" spans="2:6">
      <c r="B1083"/>
      <c r="C1083"/>
      <c r="D1083"/>
      <c r="E1083"/>
      <c r="F1083"/>
    </row>
    <row r="1084" spans="2:6">
      <c r="B1084"/>
      <c r="C1084"/>
      <c r="D1084"/>
      <c r="E1084"/>
      <c r="F1084"/>
    </row>
    <row r="1085" spans="2:6">
      <c r="B1085"/>
      <c r="C1085"/>
      <c r="D1085"/>
      <c r="E1085"/>
      <c r="F1085"/>
    </row>
    <row r="1086" spans="2:6">
      <c r="B1086"/>
      <c r="C1086"/>
      <c r="D1086"/>
      <c r="E1086"/>
      <c r="F1086"/>
    </row>
    <row r="1087" spans="2:6">
      <c r="B1087"/>
      <c r="C1087"/>
      <c r="D1087"/>
      <c r="E1087"/>
      <c r="F1087"/>
    </row>
    <row r="1088" spans="2:6">
      <c r="B1088"/>
      <c r="C1088"/>
      <c r="D1088"/>
      <c r="E1088"/>
      <c r="F1088"/>
    </row>
    <row r="1089" spans="2:6">
      <c r="B1089"/>
      <c r="C1089"/>
      <c r="D1089"/>
      <c r="E1089"/>
      <c r="F1089"/>
    </row>
    <row r="1090" spans="2:6">
      <c r="B1090"/>
      <c r="C1090"/>
      <c r="D1090"/>
      <c r="E1090"/>
      <c r="F1090"/>
    </row>
    <row r="1091" spans="2:6">
      <c r="B1091"/>
      <c r="C1091"/>
      <c r="D1091"/>
      <c r="E1091"/>
      <c r="F1091"/>
    </row>
    <row r="1092" spans="2:6">
      <c r="B1092"/>
      <c r="C1092"/>
      <c r="D1092"/>
      <c r="E1092"/>
      <c r="F1092"/>
    </row>
    <row r="1093" spans="2:6">
      <c r="B1093"/>
      <c r="C1093"/>
      <c r="D1093"/>
      <c r="E1093"/>
      <c r="F1093"/>
    </row>
    <row r="1094" spans="2:6">
      <c r="B1094"/>
      <c r="C1094"/>
      <c r="D1094"/>
      <c r="E1094"/>
      <c r="F1094"/>
    </row>
    <row r="1095" spans="2:6">
      <c r="B1095"/>
      <c r="C1095"/>
      <c r="D1095"/>
      <c r="E1095"/>
      <c r="F1095"/>
    </row>
    <row r="1096" spans="2:6">
      <c r="B1096"/>
      <c r="C1096"/>
      <c r="D1096"/>
      <c r="E1096"/>
      <c r="F1096"/>
    </row>
    <row r="1097" spans="2:6">
      <c r="B1097"/>
      <c r="C1097"/>
      <c r="D1097"/>
      <c r="E1097"/>
      <c r="F1097"/>
    </row>
    <row r="1098" spans="2:6">
      <c r="B1098"/>
      <c r="C1098"/>
      <c r="D1098"/>
      <c r="E1098"/>
      <c r="F1098"/>
    </row>
    <row r="1099" spans="2:6">
      <c r="B1099"/>
      <c r="C1099"/>
      <c r="D1099"/>
      <c r="E1099"/>
      <c r="F1099"/>
    </row>
    <row r="1100" spans="2:6">
      <c r="B1100"/>
      <c r="C1100"/>
      <c r="D1100"/>
      <c r="E1100"/>
      <c r="F1100"/>
    </row>
    <row r="1101" spans="2:6">
      <c r="B1101"/>
      <c r="C1101"/>
      <c r="D1101"/>
      <c r="E1101"/>
      <c r="F1101"/>
    </row>
    <row r="1102" spans="2:6">
      <c r="B1102"/>
      <c r="C1102"/>
      <c r="D1102"/>
      <c r="E1102"/>
      <c r="F1102"/>
    </row>
    <row r="1103" spans="2:6">
      <c r="B1103"/>
      <c r="C1103"/>
      <c r="D1103"/>
      <c r="E1103"/>
      <c r="F1103"/>
    </row>
    <row r="1104" spans="2:6">
      <c r="B1104"/>
      <c r="C1104"/>
      <c r="D1104"/>
      <c r="E1104"/>
      <c r="F1104"/>
    </row>
    <row r="1105" spans="2:6">
      <c r="B1105"/>
      <c r="C1105"/>
      <c r="D1105"/>
      <c r="E1105"/>
      <c r="F1105"/>
    </row>
    <row r="1106" spans="2:6">
      <c r="B1106"/>
      <c r="C1106"/>
      <c r="D1106"/>
      <c r="E1106"/>
      <c r="F1106"/>
    </row>
    <row r="1107" spans="2:6">
      <c r="B1107"/>
      <c r="C1107"/>
      <c r="D1107"/>
      <c r="E1107"/>
      <c r="F1107"/>
    </row>
    <row r="1108" spans="2:6">
      <c r="B1108"/>
      <c r="C1108"/>
      <c r="D1108"/>
      <c r="E1108"/>
      <c r="F1108"/>
    </row>
    <row r="1109" spans="2:6">
      <c r="B1109"/>
      <c r="C1109"/>
      <c r="D1109"/>
      <c r="E1109"/>
      <c r="F1109"/>
    </row>
    <row r="1110" spans="2:6">
      <c r="B1110"/>
      <c r="C1110"/>
      <c r="D1110"/>
      <c r="E1110"/>
      <c r="F1110"/>
    </row>
    <row r="1111" spans="2:6">
      <c r="B1111"/>
      <c r="C1111"/>
      <c r="D1111"/>
      <c r="E1111"/>
      <c r="F1111"/>
    </row>
  </sheetData>
  <mergeCells count="15">
    <mergeCell ref="E80:G80"/>
    <mergeCell ref="E84:G84"/>
    <mergeCell ref="E88:G88"/>
    <mergeCell ref="E56:G56"/>
    <mergeCell ref="E60:G60"/>
    <mergeCell ref="E64:G64"/>
    <mergeCell ref="E68:G68"/>
    <mergeCell ref="E72:G72"/>
    <mergeCell ref="E76:G76"/>
    <mergeCell ref="A18:D18"/>
    <mergeCell ref="A32:N32"/>
    <mergeCell ref="H41:K41"/>
    <mergeCell ref="B45:D45"/>
    <mergeCell ref="C49:J49"/>
    <mergeCell ref="L50:O52"/>
  </mergeCells>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F13B3-F990-B94F-B219-E14F8CFA4512}">
  <dimension ref="A1:K112"/>
  <sheetViews>
    <sheetView topLeftCell="A13" workbookViewId="0">
      <selection activeCell="E36" sqref="E36"/>
    </sheetView>
  </sheetViews>
  <sheetFormatPr baseColWidth="10" defaultRowHeight="15"/>
  <cols>
    <col min="6" max="9" width="10.83203125" style="33"/>
  </cols>
  <sheetData>
    <row r="1" spans="1:11" ht="49" thickBot="1">
      <c r="A1" s="1" t="s">
        <v>0</v>
      </c>
      <c r="B1" s="2" t="s">
        <v>1</v>
      </c>
      <c r="C1" s="2" t="s">
        <v>2</v>
      </c>
      <c r="D1" s="3" t="s">
        <v>3</v>
      </c>
      <c r="E1" s="4" t="s">
        <v>4</v>
      </c>
      <c r="F1" s="5" t="s">
        <v>407</v>
      </c>
      <c r="G1" s="5" t="s">
        <v>408</v>
      </c>
      <c r="H1" s="25" t="s">
        <v>406</v>
      </c>
      <c r="I1" s="25" t="s">
        <v>405</v>
      </c>
      <c r="J1" s="6" t="s">
        <v>5</v>
      </c>
      <c r="K1" s="6" t="s">
        <v>6</v>
      </c>
    </row>
    <row r="2" spans="1:11">
      <c r="A2" s="68" t="s">
        <v>237</v>
      </c>
      <c r="B2" s="69" t="s">
        <v>48</v>
      </c>
      <c r="C2" s="69" t="s">
        <v>49</v>
      </c>
      <c r="D2" s="70" t="s">
        <v>50</v>
      </c>
      <c r="E2" s="71" t="s">
        <v>389</v>
      </c>
      <c r="F2" s="75">
        <v>2.512E-2</v>
      </c>
      <c r="G2" s="76">
        <v>2.96</v>
      </c>
      <c r="H2" s="77">
        <v>-2.8241999999999998</v>
      </c>
      <c r="I2" s="78">
        <v>2.2637999999999998</v>
      </c>
      <c r="J2" s="14">
        <v>2</v>
      </c>
      <c r="K2" s="72">
        <v>0.03</v>
      </c>
    </row>
    <row r="3" spans="1:11">
      <c r="A3" s="13" t="s">
        <v>249</v>
      </c>
      <c r="B3" s="10" t="s">
        <v>73</v>
      </c>
      <c r="C3" s="10" t="s">
        <v>74</v>
      </c>
      <c r="D3" s="11" t="s">
        <v>50</v>
      </c>
      <c r="E3" s="21" t="s">
        <v>389</v>
      </c>
      <c r="F3" s="77">
        <v>2.0889999999999999E-2</v>
      </c>
      <c r="G3" s="79">
        <v>2.96</v>
      </c>
      <c r="H3" s="80">
        <v>-2.4262000000000001</v>
      </c>
      <c r="I3" s="79">
        <v>2.0768</v>
      </c>
      <c r="J3" s="14">
        <v>2</v>
      </c>
      <c r="K3" s="14">
        <v>0.02</v>
      </c>
    </row>
    <row r="4" spans="1:11">
      <c r="A4" s="13" t="s">
        <v>271</v>
      </c>
      <c r="B4" s="10" t="s">
        <v>125</v>
      </c>
      <c r="C4" s="10" t="s">
        <v>126</v>
      </c>
      <c r="D4" s="11" t="s">
        <v>50</v>
      </c>
      <c r="E4" s="21" t="s">
        <v>389</v>
      </c>
      <c r="F4" s="80">
        <v>1.8620000000000001E-2</v>
      </c>
      <c r="G4" s="79">
        <v>2.91</v>
      </c>
      <c r="H4" s="80">
        <v>-4.6005000000000003</v>
      </c>
      <c r="I4" s="79">
        <v>2.9752000000000001</v>
      </c>
      <c r="J4" s="23">
        <v>2</v>
      </c>
      <c r="K4" s="14">
        <v>0</v>
      </c>
    </row>
    <row r="5" spans="1:11">
      <c r="A5" s="13" t="s">
        <v>348</v>
      </c>
      <c r="B5" s="10" t="s">
        <v>345</v>
      </c>
      <c r="C5" s="10" t="s">
        <v>202</v>
      </c>
      <c r="D5" s="11" t="s">
        <v>203</v>
      </c>
      <c r="E5" s="21" t="s">
        <v>390</v>
      </c>
      <c r="F5" s="77">
        <v>1E-4</v>
      </c>
      <c r="G5" s="78">
        <v>3.5539999999999998</v>
      </c>
      <c r="H5" s="77" t="s">
        <v>450</v>
      </c>
      <c r="I5" s="78" t="s">
        <v>450</v>
      </c>
      <c r="J5" s="23">
        <v>4.3</v>
      </c>
      <c r="K5" s="14">
        <v>0.73</v>
      </c>
    </row>
    <row r="6" spans="1:11">
      <c r="A6" s="13" t="s">
        <v>231</v>
      </c>
      <c r="B6" s="10" t="s">
        <v>32</v>
      </c>
      <c r="C6" s="10" t="s">
        <v>33</v>
      </c>
      <c r="D6" s="11" t="s">
        <v>34</v>
      </c>
      <c r="E6" s="21" t="s">
        <v>391</v>
      </c>
      <c r="F6" s="77">
        <v>2.3439999999999999E-2</v>
      </c>
      <c r="G6" s="78">
        <v>2.95</v>
      </c>
      <c r="H6" s="77" t="s">
        <v>450</v>
      </c>
      <c r="I6" s="78" t="s">
        <v>450</v>
      </c>
      <c r="J6" s="23">
        <v>2.4</v>
      </c>
      <c r="K6" s="14">
        <v>0.28000000000000003</v>
      </c>
    </row>
    <row r="7" spans="1:11">
      <c r="A7" s="17" t="s">
        <v>338</v>
      </c>
      <c r="B7" s="10" t="s">
        <v>339</v>
      </c>
      <c r="C7" s="10" t="s">
        <v>340</v>
      </c>
      <c r="D7" s="11" t="s">
        <v>34</v>
      </c>
      <c r="E7" s="21" t="s">
        <v>391</v>
      </c>
      <c r="F7" s="77">
        <v>0.23280000000000001</v>
      </c>
      <c r="G7" s="78">
        <v>2.5129999999999999</v>
      </c>
      <c r="H7" s="77" t="s">
        <v>450</v>
      </c>
      <c r="I7" s="78" t="s">
        <v>450</v>
      </c>
      <c r="J7" s="23">
        <v>3.8</v>
      </c>
      <c r="K7" s="14">
        <v>0.1</v>
      </c>
    </row>
    <row r="8" spans="1:11">
      <c r="A8" s="17" t="s">
        <v>272</v>
      </c>
      <c r="B8" s="7" t="s">
        <v>130</v>
      </c>
      <c r="C8" s="10" t="s">
        <v>131</v>
      </c>
      <c r="D8" s="11" t="s">
        <v>132</v>
      </c>
      <c r="E8" s="21" t="s">
        <v>390</v>
      </c>
      <c r="F8" s="77">
        <v>1.047E-2</v>
      </c>
      <c r="G8" s="78">
        <v>3.05</v>
      </c>
      <c r="H8" s="77" t="s">
        <v>450</v>
      </c>
      <c r="I8" s="78" t="s">
        <v>450</v>
      </c>
      <c r="J8" s="23">
        <v>4.4000000000000004</v>
      </c>
      <c r="K8" s="14">
        <v>0.78</v>
      </c>
    </row>
    <row r="9" spans="1:11">
      <c r="A9" s="13" t="s">
        <v>225</v>
      </c>
      <c r="B9" s="10" t="s">
        <v>16</v>
      </c>
      <c r="C9" s="10" t="s">
        <v>17</v>
      </c>
      <c r="D9" s="11" t="s">
        <v>18</v>
      </c>
      <c r="E9" s="21" t="s">
        <v>390</v>
      </c>
      <c r="F9" s="81">
        <v>1.6979999999999999E-2</v>
      </c>
      <c r="G9" s="78">
        <v>2.95</v>
      </c>
      <c r="H9" s="77" t="s">
        <v>450</v>
      </c>
      <c r="I9" s="78" t="s">
        <v>450</v>
      </c>
      <c r="J9" s="23">
        <v>4.4000000000000004</v>
      </c>
      <c r="K9" s="14">
        <v>0.77</v>
      </c>
    </row>
    <row r="10" spans="1:11">
      <c r="A10" s="17" t="s">
        <v>259</v>
      </c>
      <c r="B10" s="7" t="s">
        <v>100</v>
      </c>
      <c r="C10" s="7" t="s">
        <v>101</v>
      </c>
      <c r="D10" s="8" t="s">
        <v>18</v>
      </c>
      <c r="E10" s="21" t="s">
        <v>390</v>
      </c>
      <c r="F10" s="77">
        <v>2.188E-2</v>
      </c>
      <c r="G10" s="78">
        <v>2.95</v>
      </c>
      <c r="H10" s="77" t="s">
        <v>450</v>
      </c>
      <c r="I10" s="78" t="s">
        <v>450</v>
      </c>
      <c r="J10" s="14">
        <v>4.2</v>
      </c>
      <c r="K10" s="14">
        <v>0.4</v>
      </c>
    </row>
    <row r="11" spans="1:11">
      <c r="A11" s="17" t="s">
        <v>308</v>
      </c>
      <c r="B11" s="10" t="s">
        <v>210</v>
      </c>
      <c r="C11" s="16" t="s">
        <v>211</v>
      </c>
      <c r="D11" s="11" t="s">
        <v>18</v>
      </c>
      <c r="E11" s="21" t="s">
        <v>390</v>
      </c>
      <c r="F11" s="81">
        <v>2.188E-2</v>
      </c>
      <c r="G11" s="78">
        <v>2.93</v>
      </c>
      <c r="H11" s="77" t="s">
        <v>450</v>
      </c>
      <c r="I11" s="78" t="s">
        <v>450</v>
      </c>
      <c r="J11" s="11">
        <v>4.5</v>
      </c>
      <c r="K11" s="14">
        <v>0.2</v>
      </c>
    </row>
    <row r="12" spans="1:11">
      <c r="A12" s="13" t="s">
        <v>251</v>
      </c>
      <c r="B12" s="10" t="s">
        <v>77</v>
      </c>
      <c r="C12" s="10" t="s">
        <v>78</v>
      </c>
      <c r="D12" s="11" t="s">
        <v>15</v>
      </c>
      <c r="E12" s="21" t="s">
        <v>390</v>
      </c>
      <c r="F12" s="77">
        <v>2.512E-2</v>
      </c>
      <c r="G12" s="78">
        <v>3.1</v>
      </c>
      <c r="H12" s="77" t="s">
        <v>450</v>
      </c>
      <c r="I12" s="78" t="s">
        <v>450</v>
      </c>
      <c r="J12" s="23">
        <v>3</v>
      </c>
      <c r="K12" s="14">
        <v>0.44</v>
      </c>
    </row>
    <row r="13" spans="1:11">
      <c r="A13" s="13" t="s">
        <v>224</v>
      </c>
      <c r="B13" s="10" t="s">
        <v>13</v>
      </c>
      <c r="C13" s="10" t="s">
        <v>14</v>
      </c>
      <c r="D13" s="11" t="s">
        <v>15</v>
      </c>
      <c r="E13" s="21" t="s">
        <v>390</v>
      </c>
      <c r="F13" s="77">
        <v>2.239E-2</v>
      </c>
      <c r="G13" s="78">
        <v>3.03</v>
      </c>
      <c r="H13" s="77" t="s">
        <v>450</v>
      </c>
      <c r="I13" s="78" t="s">
        <v>450</v>
      </c>
      <c r="J13" s="23">
        <v>3.2</v>
      </c>
      <c r="K13" s="14">
        <v>0.43</v>
      </c>
    </row>
    <row r="14" spans="1:11">
      <c r="A14" s="17" t="s">
        <v>267</v>
      </c>
      <c r="B14" s="7" t="s">
        <v>116</v>
      </c>
      <c r="C14" s="7" t="s">
        <v>117</v>
      </c>
      <c r="D14" s="8" t="s">
        <v>15</v>
      </c>
      <c r="E14" s="21" t="s">
        <v>390</v>
      </c>
      <c r="F14" s="77">
        <v>2.188E-2</v>
      </c>
      <c r="G14" s="78">
        <v>3.02</v>
      </c>
      <c r="H14" s="77" t="s">
        <v>450</v>
      </c>
      <c r="I14" s="78" t="s">
        <v>450</v>
      </c>
      <c r="J14" s="14">
        <v>3.4</v>
      </c>
      <c r="K14" s="14">
        <v>0.2</v>
      </c>
    </row>
    <row r="15" spans="1:11">
      <c r="A15" s="17" t="s">
        <v>314</v>
      </c>
      <c r="B15" s="7" t="s">
        <v>315</v>
      </c>
      <c r="C15" s="7" t="s">
        <v>316</v>
      </c>
      <c r="D15" s="8" t="s">
        <v>15</v>
      </c>
      <c r="E15" s="21" t="s">
        <v>390</v>
      </c>
      <c r="F15" s="77">
        <v>2.52E-2</v>
      </c>
      <c r="G15" s="78">
        <v>3.0760000000000001</v>
      </c>
      <c r="H15" s="77" t="s">
        <v>450</v>
      </c>
      <c r="I15" s="78" t="s">
        <v>450</v>
      </c>
      <c r="J15" s="14">
        <v>3.9</v>
      </c>
      <c r="K15" s="14">
        <v>0.4</v>
      </c>
    </row>
    <row r="16" spans="1:11">
      <c r="A16" s="17" t="s">
        <v>296</v>
      </c>
      <c r="B16" s="7" t="s">
        <v>178</v>
      </c>
      <c r="C16" s="7" t="s">
        <v>179</v>
      </c>
      <c r="D16" s="8" t="s">
        <v>15</v>
      </c>
      <c r="E16" s="21" t="s">
        <v>390</v>
      </c>
      <c r="F16" s="81">
        <v>2.5700000000000001E-2</v>
      </c>
      <c r="G16" s="78">
        <v>3.02</v>
      </c>
      <c r="H16" s="77" t="s">
        <v>450</v>
      </c>
      <c r="I16" s="78" t="s">
        <v>450</v>
      </c>
      <c r="J16" s="14">
        <v>3.7</v>
      </c>
      <c r="K16" s="14">
        <v>0.2</v>
      </c>
    </row>
    <row r="17" spans="1:11">
      <c r="A17" s="13" t="s">
        <v>223</v>
      </c>
      <c r="B17" s="7" t="s">
        <v>10</v>
      </c>
      <c r="C17" s="7" t="s">
        <v>11</v>
      </c>
      <c r="D17" s="8" t="s">
        <v>12</v>
      </c>
      <c r="E17" s="21" t="s">
        <v>390</v>
      </c>
      <c r="F17" s="77">
        <v>4.3650000000000001E-2</v>
      </c>
      <c r="G17" s="78">
        <v>2.87</v>
      </c>
      <c r="H17" s="77" t="s">
        <v>450</v>
      </c>
      <c r="I17" s="78" t="s">
        <v>450</v>
      </c>
      <c r="J17" s="11">
        <v>3.9</v>
      </c>
      <c r="K17" s="8">
        <v>0.2</v>
      </c>
    </row>
    <row r="18" spans="1:11">
      <c r="A18" s="17" t="s">
        <v>273</v>
      </c>
      <c r="B18" s="7" t="s">
        <v>133</v>
      </c>
      <c r="C18" s="7" t="s">
        <v>134</v>
      </c>
      <c r="D18" s="8" t="s">
        <v>12</v>
      </c>
      <c r="E18" s="21" t="s">
        <v>390</v>
      </c>
      <c r="F18" s="77">
        <v>6.6070000000000004E-2</v>
      </c>
      <c r="G18" s="78">
        <v>2.84</v>
      </c>
      <c r="H18" s="77" t="s">
        <v>450</v>
      </c>
      <c r="I18" s="78" t="s">
        <v>450</v>
      </c>
      <c r="J18" s="11">
        <v>3.7</v>
      </c>
      <c r="K18" s="14">
        <v>0</v>
      </c>
    </row>
    <row r="19" spans="1:11">
      <c r="A19" s="17" t="s">
        <v>309</v>
      </c>
      <c r="B19" s="10" t="s">
        <v>212</v>
      </c>
      <c r="C19" s="16" t="s">
        <v>213</v>
      </c>
      <c r="D19" s="15" t="s">
        <v>169</v>
      </c>
      <c r="E19" s="21" t="s">
        <v>390</v>
      </c>
      <c r="F19" s="81">
        <v>1.1480000000000001E-2</v>
      </c>
      <c r="G19" s="78">
        <v>3.07</v>
      </c>
      <c r="H19" s="77" t="s">
        <v>450</v>
      </c>
      <c r="I19" s="78" t="s">
        <v>450</v>
      </c>
      <c r="J19" s="11">
        <v>3.2</v>
      </c>
      <c r="K19" s="14">
        <v>0.2</v>
      </c>
    </row>
    <row r="20" spans="1:11">
      <c r="A20" s="17" t="s">
        <v>236</v>
      </c>
      <c r="B20" s="10" t="s">
        <v>387</v>
      </c>
      <c r="C20" s="10" t="s">
        <v>47</v>
      </c>
      <c r="D20" s="11" t="s">
        <v>37</v>
      </c>
      <c r="E20" s="21" t="s">
        <v>390</v>
      </c>
      <c r="F20" s="77">
        <v>1.549E-2</v>
      </c>
      <c r="G20" s="78">
        <v>2.98</v>
      </c>
      <c r="H20" s="77" t="s">
        <v>450</v>
      </c>
      <c r="I20" s="78" t="s">
        <v>450</v>
      </c>
      <c r="J20" s="23">
        <v>3.4</v>
      </c>
      <c r="K20" s="14">
        <v>0.47</v>
      </c>
    </row>
    <row r="21" spans="1:11">
      <c r="A21" s="17" t="s">
        <v>232</v>
      </c>
      <c r="B21" s="7" t="s">
        <v>35</v>
      </c>
      <c r="C21" s="7" t="s">
        <v>36</v>
      </c>
      <c r="D21" s="8" t="s">
        <v>37</v>
      </c>
      <c r="E21" s="21" t="s">
        <v>390</v>
      </c>
      <c r="F21" s="81">
        <v>1.66E-2</v>
      </c>
      <c r="G21" s="78">
        <v>3.05</v>
      </c>
      <c r="H21" s="77" t="s">
        <v>450</v>
      </c>
      <c r="I21" s="78" t="s">
        <v>450</v>
      </c>
      <c r="J21" s="14">
        <v>3.6</v>
      </c>
      <c r="K21" s="8">
        <v>0.2</v>
      </c>
    </row>
    <row r="22" spans="1:11">
      <c r="A22" s="13" t="s">
        <v>241</v>
      </c>
      <c r="B22" s="10" t="s">
        <v>58</v>
      </c>
      <c r="C22" s="10" t="s">
        <v>59</v>
      </c>
      <c r="D22" s="11" t="s">
        <v>37</v>
      </c>
      <c r="E22" s="21" t="s">
        <v>390</v>
      </c>
      <c r="F22" s="77">
        <v>1.738E-2</v>
      </c>
      <c r="G22" s="78">
        <v>2.98</v>
      </c>
      <c r="H22" s="77" t="s">
        <v>450</v>
      </c>
      <c r="I22" s="78" t="s">
        <v>450</v>
      </c>
      <c r="J22" s="23">
        <v>3.2</v>
      </c>
      <c r="K22" s="14">
        <v>0.49</v>
      </c>
    </row>
    <row r="23" spans="1:11">
      <c r="A23" s="13" t="s">
        <v>253</v>
      </c>
      <c r="B23" s="10" t="s">
        <v>82</v>
      </c>
      <c r="C23" s="10" t="s">
        <v>83</v>
      </c>
      <c r="D23" s="11" t="s">
        <v>37</v>
      </c>
      <c r="E23" s="21" t="s">
        <v>390</v>
      </c>
      <c r="F23" s="77">
        <v>1.349E-2</v>
      </c>
      <c r="G23" s="78">
        <v>3</v>
      </c>
      <c r="H23" s="77" t="s">
        <v>450</v>
      </c>
      <c r="I23" s="78" t="s">
        <v>450</v>
      </c>
      <c r="J23" s="23">
        <v>3.3</v>
      </c>
      <c r="K23" s="14">
        <v>0.41</v>
      </c>
    </row>
    <row r="24" spans="1:11">
      <c r="A24" s="73" t="s">
        <v>322</v>
      </c>
      <c r="B24" s="19" t="s">
        <v>320</v>
      </c>
      <c r="C24" s="19" t="s">
        <v>321</v>
      </c>
      <c r="D24" s="20" t="s">
        <v>37</v>
      </c>
      <c r="E24" s="22" t="s">
        <v>390</v>
      </c>
      <c r="F24" s="82">
        <v>1.349E-2</v>
      </c>
      <c r="G24" s="83">
        <v>3</v>
      </c>
      <c r="H24" s="77" t="s">
        <v>450</v>
      </c>
      <c r="I24" s="78" t="s">
        <v>450</v>
      </c>
      <c r="J24" s="23">
        <v>3.3</v>
      </c>
      <c r="K24" s="14">
        <v>0.41</v>
      </c>
    </row>
    <row r="25" spans="1:11">
      <c r="A25" s="17" t="s">
        <v>285</v>
      </c>
      <c r="B25" s="7" t="s">
        <v>157</v>
      </c>
      <c r="C25" s="7" t="s">
        <v>158</v>
      </c>
      <c r="D25" s="8" t="s">
        <v>37</v>
      </c>
      <c r="E25" s="21" t="s">
        <v>390</v>
      </c>
      <c r="F25" s="77">
        <v>1.2880000000000001E-2</v>
      </c>
      <c r="G25" s="78">
        <v>3.02</v>
      </c>
      <c r="H25" s="77" t="s">
        <v>450</v>
      </c>
      <c r="I25" s="78" t="s">
        <v>450</v>
      </c>
      <c r="J25" s="14">
        <v>3.5</v>
      </c>
      <c r="K25" s="14">
        <v>0.2</v>
      </c>
    </row>
    <row r="26" spans="1:11">
      <c r="A26" s="13" t="s">
        <v>292</v>
      </c>
      <c r="B26" s="10" t="s">
        <v>172</v>
      </c>
      <c r="C26" s="10" t="s">
        <v>173</v>
      </c>
      <c r="D26" s="11" t="s">
        <v>37</v>
      </c>
      <c r="E26" s="21" t="s">
        <v>390</v>
      </c>
      <c r="F26" s="81">
        <v>1.259E-2</v>
      </c>
      <c r="G26" s="78">
        <v>2.99</v>
      </c>
      <c r="H26" s="77" t="s">
        <v>450</v>
      </c>
      <c r="I26" s="78" t="s">
        <v>450</v>
      </c>
      <c r="J26" s="23">
        <v>3.2</v>
      </c>
      <c r="K26" s="14">
        <v>0.39</v>
      </c>
    </row>
    <row r="27" spans="1:11">
      <c r="A27" s="17" t="s">
        <v>298</v>
      </c>
      <c r="B27" s="10" t="s">
        <v>317</v>
      </c>
      <c r="C27" s="10" t="s">
        <v>318</v>
      </c>
      <c r="D27" s="11" t="s">
        <v>37</v>
      </c>
      <c r="E27" s="21" t="s">
        <v>390</v>
      </c>
      <c r="F27" s="81">
        <v>2.4400000000000002E-2</v>
      </c>
      <c r="G27" s="78">
        <v>2.0390000000000001</v>
      </c>
      <c r="H27" s="77" t="s">
        <v>450</v>
      </c>
      <c r="I27" s="78" t="s">
        <v>450</v>
      </c>
      <c r="J27" s="23">
        <v>3.3</v>
      </c>
      <c r="K27" s="14">
        <v>0.34</v>
      </c>
    </row>
    <row r="28" spans="1:11">
      <c r="A28" s="17" t="s">
        <v>306</v>
      </c>
      <c r="B28" s="7" t="s">
        <v>200</v>
      </c>
      <c r="C28" s="7" t="s">
        <v>201</v>
      </c>
      <c r="D28" s="8" t="s">
        <v>37</v>
      </c>
      <c r="E28" s="21" t="s">
        <v>390</v>
      </c>
      <c r="F28" s="77">
        <v>1.5140000000000001E-2</v>
      </c>
      <c r="G28" s="78">
        <v>2.99</v>
      </c>
      <c r="H28" s="77" t="s">
        <v>450</v>
      </c>
      <c r="I28" s="78" t="s">
        <v>450</v>
      </c>
      <c r="J28" s="23">
        <v>4.4000000000000004</v>
      </c>
      <c r="K28" s="14">
        <v>0</v>
      </c>
    </row>
    <row r="29" spans="1:11">
      <c r="A29" s="13" t="s">
        <v>379</v>
      </c>
      <c r="B29" s="10" t="s">
        <v>204</v>
      </c>
      <c r="C29" s="10" t="s">
        <v>205</v>
      </c>
      <c r="D29" s="11" t="s">
        <v>37</v>
      </c>
      <c r="E29" s="21" t="s">
        <v>390</v>
      </c>
      <c r="F29" s="77">
        <v>1.4789999999999999E-2</v>
      </c>
      <c r="G29" s="78">
        <v>2.98</v>
      </c>
      <c r="H29" s="77" t="s">
        <v>450</v>
      </c>
      <c r="I29" s="78" t="s">
        <v>450</v>
      </c>
      <c r="J29" s="23">
        <v>3.6</v>
      </c>
      <c r="K29" s="14">
        <v>0.48</v>
      </c>
    </row>
    <row r="30" spans="1:11">
      <c r="A30" s="17" t="s">
        <v>307</v>
      </c>
      <c r="B30" s="7" t="s">
        <v>206</v>
      </c>
      <c r="C30" s="7" t="s">
        <v>207</v>
      </c>
      <c r="D30" s="8" t="s">
        <v>37</v>
      </c>
      <c r="E30" s="21" t="s">
        <v>390</v>
      </c>
      <c r="F30" s="81">
        <v>1.259E-2</v>
      </c>
      <c r="G30" s="78">
        <v>2.99</v>
      </c>
      <c r="H30" s="77" t="s">
        <v>450</v>
      </c>
      <c r="I30" s="78" t="s">
        <v>450</v>
      </c>
      <c r="J30" s="23">
        <v>3.3</v>
      </c>
      <c r="K30" s="14">
        <v>0.1</v>
      </c>
    </row>
    <row r="31" spans="1:11">
      <c r="A31" s="17" t="s">
        <v>233</v>
      </c>
      <c r="B31" s="10" t="s">
        <v>38</v>
      </c>
      <c r="C31" s="10" t="s">
        <v>39</v>
      </c>
      <c r="D31" s="11" t="s">
        <v>40</v>
      </c>
      <c r="E31" s="21" t="s">
        <v>390</v>
      </c>
      <c r="F31" s="81">
        <v>1.2019999999999999E-2</v>
      </c>
      <c r="G31" s="78">
        <v>3.06</v>
      </c>
      <c r="H31" s="77" t="s">
        <v>450</v>
      </c>
      <c r="I31" s="78" t="s">
        <v>450</v>
      </c>
      <c r="J31" s="23">
        <v>3.6</v>
      </c>
      <c r="K31" s="14">
        <v>0.56000000000000005</v>
      </c>
    </row>
    <row r="32" spans="1:11">
      <c r="A32" s="17" t="s">
        <v>381</v>
      </c>
      <c r="B32" s="7" t="s">
        <v>382</v>
      </c>
      <c r="C32" s="7" t="s">
        <v>383</v>
      </c>
      <c r="D32" s="11" t="s">
        <v>40</v>
      </c>
      <c r="E32" s="21" t="s">
        <v>390</v>
      </c>
      <c r="F32" s="84">
        <v>1.549E-2</v>
      </c>
      <c r="G32" s="78">
        <v>2.98</v>
      </c>
      <c r="H32" s="77" t="s">
        <v>450</v>
      </c>
      <c r="I32" s="78" t="s">
        <v>450</v>
      </c>
      <c r="J32" s="15">
        <v>3.6</v>
      </c>
      <c r="K32" s="14">
        <v>0.4</v>
      </c>
    </row>
    <row r="33" spans="1:11">
      <c r="A33" s="17" t="s">
        <v>370</v>
      </c>
      <c r="B33" s="10" t="s">
        <v>319</v>
      </c>
      <c r="C33" s="10" t="s">
        <v>118</v>
      </c>
      <c r="D33" s="11" t="s">
        <v>40</v>
      </c>
      <c r="E33" s="21" t="s">
        <v>390</v>
      </c>
      <c r="F33" s="77">
        <v>1.1480000000000001E-2</v>
      </c>
      <c r="G33" s="78">
        <v>2.89</v>
      </c>
      <c r="H33" s="77" t="s">
        <v>450</v>
      </c>
      <c r="I33" s="78" t="s">
        <v>450</v>
      </c>
      <c r="J33" s="14">
        <v>3.5</v>
      </c>
      <c r="K33" s="14">
        <v>0.4</v>
      </c>
    </row>
    <row r="34" spans="1:11">
      <c r="A34" s="17" t="s">
        <v>301</v>
      </c>
      <c r="B34" s="10" t="s">
        <v>189</v>
      </c>
      <c r="C34" s="10" t="s">
        <v>190</v>
      </c>
      <c r="D34" s="11" t="s">
        <v>40</v>
      </c>
      <c r="E34" s="21" t="s">
        <v>390</v>
      </c>
      <c r="F34" s="77">
        <v>1.585E-2</v>
      </c>
      <c r="G34" s="78">
        <v>2.97</v>
      </c>
      <c r="H34" s="77" t="s">
        <v>450</v>
      </c>
      <c r="I34" s="78" t="s">
        <v>450</v>
      </c>
      <c r="J34" s="23">
        <v>3.5</v>
      </c>
      <c r="K34" s="14">
        <v>0.56999999999999995</v>
      </c>
    </row>
    <row r="35" spans="1:11">
      <c r="A35" s="13" t="s">
        <v>229</v>
      </c>
      <c r="B35" s="10" t="s">
        <v>27</v>
      </c>
      <c r="C35" s="10" t="s">
        <v>28</v>
      </c>
      <c r="D35" s="11" t="s">
        <v>29</v>
      </c>
      <c r="E35" s="21" t="s">
        <v>391</v>
      </c>
      <c r="F35" s="77">
        <v>1.2019999999999999E-2</v>
      </c>
      <c r="G35" s="78">
        <v>3.02</v>
      </c>
      <c r="H35" s="77" t="s">
        <v>450</v>
      </c>
      <c r="I35" s="78" t="s">
        <v>450</v>
      </c>
      <c r="J35" s="23">
        <v>2</v>
      </c>
      <c r="K35" s="14">
        <v>0</v>
      </c>
    </row>
    <row r="36" spans="1:11">
      <c r="A36" s="17" t="s">
        <v>244</v>
      </c>
      <c r="B36" s="10" t="s">
        <v>353</v>
      </c>
      <c r="C36" s="10" t="s">
        <v>354</v>
      </c>
      <c r="D36" s="11" t="s">
        <v>53</v>
      </c>
      <c r="E36" s="21" t="s">
        <v>390</v>
      </c>
      <c r="F36" s="77">
        <v>9.5499999999999995E-3</v>
      </c>
      <c r="G36" s="78">
        <v>3.08</v>
      </c>
      <c r="H36" s="77" t="s">
        <v>450</v>
      </c>
      <c r="I36" s="78" t="s">
        <v>450</v>
      </c>
      <c r="J36" s="23">
        <v>3.7</v>
      </c>
      <c r="K36" s="14">
        <v>0.2</v>
      </c>
    </row>
    <row r="37" spans="1:11">
      <c r="A37" s="17" t="s">
        <v>238</v>
      </c>
      <c r="B37" s="7" t="s">
        <v>51</v>
      </c>
      <c r="C37" s="7" t="s">
        <v>52</v>
      </c>
      <c r="D37" s="8" t="s">
        <v>53</v>
      </c>
      <c r="E37" s="21" t="s">
        <v>390</v>
      </c>
      <c r="F37" s="80">
        <v>8.9099999999999995E-3</v>
      </c>
      <c r="G37" s="79">
        <v>3.01</v>
      </c>
      <c r="H37" s="77" t="s">
        <v>450</v>
      </c>
      <c r="I37" s="78" t="s">
        <v>450</v>
      </c>
      <c r="J37" s="14">
        <v>3.3</v>
      </c>
      <c r="K37" s="14">
        <v>0.1</v>
      </c>
    </row>
    <row r="38" spans="1:11">
      <c r="A38" s="17" t="s">
        <v>244</v>
      </c>
      <c r="B38" s="10" t="s">
        <v>62</v>
      </c>
      <c r="C38" s="16" t="s">
        <v>63</v>
      </c>
      <c r="D38" s="11" t="s">
        <v>53</v>
      </c>
      <c r="E38" s="21" t="s">
        <v>390</v>
      </c>
      <c r="F38" s="81">
        <v>1.047E-2</v>
      </c>
      <c r="G38" s="78">
        <v>3.2</v>
      </c>
      <c r="H38" s="77" t="s">
        <v>450</v>
      </c>
      <c r="I38" s="78" t="s">
        <v>450</v>
      </c>
      <c r="J38" s="23">
        <v>3.3</v>
      </c>
      <c r="K38" s="14">
        <v>0.2</v>
      </c>
    </row>
    <row r="39" spans="1:11">
      <c r="A39" s="17" t="s">
        <v>247</v>
      </c>
      <c r="B39" s="7" t="s">
        <v>68</v>
      </c>
      <c r="C39" s="7" t="s">
        <v>69</v>
      </c>
      <c r="D39" s="8" t="s">
        <v>53</v>
      </c>
      <c r="E39" s="21" t="s">
        <v>43</v>
      </c>
      <c r="F39" s="77">
        <v>9.5499999999999995E-3</v>
      </c>
      <c r="G39" s="78">
        <v>3.05</v>
      </c>
      <c r="H39" s="77" t="s">
        <v>450</v>
      </c>
      <c r="I39" s="78" t="s">
        <v>450</v>
      </c>
      <c r="J39" s="14">
        <v>3.4</v>
      </c>
      <c r="K39" s="8">
        <v>0.2</v>
      </c>
    </row>
    <row r="40" spans="1:11">
      <c r="A40" s="17" t="s">
        <v>257</v>
      </c>
      <c r="B40" s="7" t="s">
        <v>95</v>
      </c>
      <c r="C40" s="7" t="s">
        <v>96</v>
      </c>
      <c r="D40" s="8" t="s">
        <v>53</v>
      </c>
      <c r="E40" s="21" t="s">
        <v>390</v>
      </c>
      <c r="F40" s="77">
        <v>2.188E-2</v>
      </c>
      <c r="G40" s="78">
        <v>2.98</v>
      </c>
      <c r="H40" s="77" t="s">
        <v>450</v>
      </c>
      <c r="I40" s="78" t="s">
        <v>450</v>
      </c>
      <c r="J40" s="14">
        <v>4.2</v>
      </c>
      <c r="K40" s="14">
        <v>0</v>
      </c>
    </row>
    <row r="41" spans="1:11">
      <c r="A41" s="13" t="s">
        <v>275</v>
      </c>
      <c r="B41" s="10" t="s">
        <v>137</v>
      </c>
      <c r="C41" s="10" t="s">
        <v>138</v>
      </c>
      <c r="D41" s="11" t="s">
        <v>53</v>
      </c>
      <c r="E41" s="21" t="s">
        <v>390</v>
      </c>
      <c r="F41" s="77">
        <v>1.3100000000000001E-2</v>
      </c>
      <c r="G41" s="78">
        <v>3.0379999999999998</v>
      </c>
      <c r="H41" s="77" t="s">
        <v>450</v>
      </c>
      <c r="I41" s="78" t="s">
        <v>450</v>
      </c>
      <c r="J41" s="23">
        <v>3.3</v>
      </c>
      <c r="K41" s="14">
        <v>0.44</v>
      </c>
    </row>
    <row r="42" spans="1:11">
      <c r="A42" s="17" t="s">
        <v>352</v>
      </c>
      <c r="B42" s="10" t="s">
        <v>351</v>
      </c>
      <c r="C42" s="10" t="s">
        <v>355</v>
      </c>
      <c r="D42" s="11" t="s">
        <v>53</v>
      </c>
      <c r="E42" s="21" t="s">
        <v>390</v>
      </c>
      <c r="F42" s="77">
        <v>0.01</v>
      </c>
      <c r="G42" s="78">
        <v>3.08</v>
      </c>
      <c r="H42" s="77" t="s">
        <v>450</v>
      </c>
      <c r="I42" s="78" t="s">
        <v>450</v>
      </c>
      <c r="J42" s="23">
        <v>3.5</v>
      </c>
      <c r="K42" s="14">
        <v>0.37</v>
      </c>
    </row>
    <row r="43" spans="1:11">
      <c r="A43" s="13" t="s">
        <v>291</v>
      </c>
      <c r="B43" s="10" t="s">
        <v>170</v>
      </c>
      <c r="C43" s="10" t="s">
        <v>171</v>
      </c>
      <c r="D43" s="11" t="s">
        <v>53</v>
      </c>
      <c r="E43" s="21" t="s">
        <v>390</v>
      </c>
      <c r="F43" s="77">
        <v>9.3299999999999998E-3</v>
      </c>
      <c r="G43" s="78">
        <v>3.06</v>
      </c>
      <c r="H43" s="77" t="s">
        <v>450</v>
      </c>
      <c r="I43" s="78" t="s">
        <v>450</v>
      </c>
      <c r="J43" s="23">
        <v>3.3</v>
      </c>
      <c r="K43" s="14">
        <v>0.46</v>
      </c>
    </row>
    <row r="44" spans="1:11">
      <c r="A44" s="17" t="s">
        <v>295</v>
      </c>
      <c r="B44" s="10" t="s">
        <v>176</v>
      </c>
      <c r="C44" s="10" t="s">
        <v>177</v>
      </c>
      <c r="D44" s="11" t="s">
        <v>53</v>
      </c>
      <c r="E44" s="21" t="s">
        <v>390</v>
      </c>
      <c r="F44" s="77">
        <v>1.44E-2</v>
      </c>
      <c r="G44" s="78">
        <v>3.0531999999999999</v>
      </c>
      <c r="H44" s="77" t="s">
        <v>450</v>
      </c>
      <c r="I44" s="78" t="s">
        <v>450</v>
      </c>
      <c r="J44" s="23">
        <v>3.4</v>
      </c>
      <c r="K44" s="14">
        <v>0.49</v>
      </c>
    </row>
    <row r="45" spans="1:11">
      <c r="A45" s="13" t="s">
        <v>310</v>
      </c>
      <c r="B45" s="10" t="s">
        <v>214</v>
      </c>
      <c r="C45" s="10" t="s">
        <v>215</v>
      </c>
      <c r="D45" s="11" t="s">
        <v>53</v>
      </c>
      <c r="E45" s="21" t="s">
        <v>390</v>
      </c>
      <c r="F45" s="77">
        <v>0.01</v>
      </c>
      <c r="G45" s="78">
        <v>3.13</v>
      </c>
      <c r="H45" s="77" t="s">
        <v>450</v>
      </c>
      <c r="I45" s="78" t="s">
        <v>450</v>
      </c>
      <c r="J45" s="23">
        <v>3.5</v>
      </c>
      <c r="K45" s="14">
        <v>0.54</v>
      </c>
    </row>
    <row r="46" spans="1:11">
      <c r="A46" s="13" t="s">
        <v>248</v>
      </c>
      <c r="B46" s="7" t="s">
        <v>70</v>
      </c>
      <c r="C46" s="7" t="s">
        <v>71</v>
      </c>
      <c r="D46" s="8" t="s">
        <v>72</v>
      </c>
      <c r="E46" s="21" t="s">
        <v>390</v>
      </c>
      <c r="F46" s="81">
        <v>1.5100000000000001E-2</v>
      </c>
      <c r="G46" s="78">
        <v>3.0600999999999998</v>
      </c>
      <c r="H46" s="77" t="s">
        <v>450</v>
      </c>
      <c r="I46" s="78" t="s">
        <v>450</v>
      </c>
      <c r="J46" s="23">
        <v>4.4000000000000004</v>
      </c>
      <c r="K46" s="14">
        <v>0.5</v>
      </c>
    </row>
    <row r="47" spans="1:11">
      <c r="A47" s="17" t="s">
        <v>250</v>
      </c>
      <c r="B47" s="10" t="s">
        <v>75</v>
      </c>
      <c r="C47" s="10" t="s">
        <v>76</v>
      </c>
      <c r="D47" s="11" t="s">
        <v>72</v>
      </c>
      <c r="E47" s="21" t="s">
        <v>390</v>
      </c>
      <c r="F47" s="81">
        <v>1.5140000000000001E-2</v>
      </c>
      <c r="G47" s="78">
        <v>2.98</v>
      </c>
      <c r="H47" s="77" t="s">
        <v>450</v>
      </c>
      <c r="I47" s="78" t="s">
        <v>450</v>
      </c>
      <c r="J47" s="14">
        <v>4.4000000000000004</v>
      </c>
      <c r="K47" s="14">
        <v>0.03</v>
      </c>
    </row>
    <row r="48" spans="1:11">
      <c r="A48" s="13" t="s">
        <v>261</v>
      </c>
      <c r="B48" s="10" t="s">
        <v>108</v>
      </c>
      <c r="C48" s="10" t="s">
        <v>109</v>
      </c>
      <c r="D48" s="11" t="s">
        <v>72</v>
      </c>
      <c r="E48" s="21" t="s">
        <v>390</v>
      </c>
      <c r="F48" s="77">
        <v>1.4449999999999999E-2</v>
      </c>
      <c r="G48" s="78">
        <v>2.97</v>
      </c>
      <c r="H48" s="77" t="s">
        <v>450</v>
      </c>
      <c r="I48" s="78" t="s">
        <v>450</v>
      </c>
      <c r="J48" s="23">
        <v>3.8</v>
      </c>
      <c r="K48" s="14">
        <v>0.62</v>
      </c>
    </row>
    <row r="49" spans="1:11">
      <c r="A49" s="13" t="s">
        <v>268</v>
      </c>
      <c r="B49" s="10" t="s">
        <v>119</v>
      </c>
      <c r="C49" s="10" t="s">
        <v>120</v>
      </c>
      <c r="D49" s="11" t="s">
        <v>72</v>
      </c>
      <c r="E49" s="21" t="s">
        <v>390</v>
      </c>
      <c r="F49" s="77">
        <v>1.6979999999999999E-2</v>
      </c>
      <c r="G49" s="78">
        <v>2.96</v>
      </c>
      <c r="H49" s="77" t="s">
        <v>450</v>
      </c>
      <c r="I49" s="78" t="s">
        <v>450</v>
      </c>
      <c r="J49" s="23">
        <v>4.4000000000000004</v>
      </c>
      <c r="K49" s="14">
        <v>0.75</v>
      </c>
    </row>
    <row r="50" spans="1:11">
      <c r="A50" s="17" t="s">
        <v>270</v>
      </c>
      <c r="B50" s="7" t="s">
        <v>123</v>
      </c>
      <c r="C50" s="7" t="s">
        <v>124</v>
      </c>
      <c r="D50" s="8" t="s">
        <v>72</v>
      </c>
      <c r="E50" s="21" t="s">
        <v>390</v>
      </c>
      <c r="F50" s="81">
        <v>1.3180000000000001E-2</v>
      </c>
      <c r="G50" s="78">
        <v>2.97</v>
      </c>
      <c r="H50" s="77" t="s">
        <v>450</v>
      </c>
      <c r="I50" s="78" t="s">
        <v>450</v>
      </c>
      <c r="J50" s="11">
        <v>3.9</v>
      </c>
      <c r="K50" s="14">
        <v>0.2</v>
      </c>
    </row>
    <row r="51" spans="1:11">
      <c r="A51" s="13" t="s">
        <v>286</v>
      </c>
      <c r="B51" s="10" t="s">
        <v>371</v>
      </c>
      <c r="C51" s="10" t="s">
        <v>159</v>
      </c>
      <c r="D51" s="11" t="s">
        <v>72</v>
      </c>
      <c r="E51" s="21" t="s">
        <v>390</v>
      </c>
      <c r="F51" s="77">
        <v>1.413E-2</v>
      </c>
      <c r="G51" s="78">
        <v>2.98</v>
      </c>
      <c r="H51" s="77" t="s">
        <v>450</v>
      </c>
      <c r="I51" s="78" t="s">
        <v>450</v>
      </c>
      <c r="J51" s="23">
        <v>4.2</v>
      </c>
      <c r="K51" s="14">
        <v>0.72</v>
      </c>
    </row>
    <row r="52" spans="1:11">
      <c r="A52" s="13" t="s">
        <v>313</v>
      </c>
      <c r="B52" s="10" t="s">
        <v>220</v>
      </c>
      <c r="C52" s="10" t="s">
        <v>221</v>
      </c>
      <c r="D52" s="11" t="s">
        <v>72</v>
      </c>
      <c r="E52" s="21" t="s">
        <v>390</v>
      </c>
      <c r="F52" s="77">
        <v>1.4789999999999999E-2</v>
      </c>
      <c r="G52" s="78">
        <v>2.95</v>
      </c>
      <c r="H52" s="77" t="s">
        <v>450</v>
      </c>
      <c r="I52" s="78" t="s">
        <v>450</v>
      </c>
      <c r="J52" s="23">
        <v>4</v>
      </c>
      <c r="K52" s="14">
        <v>0.67</v>
      </c>
    </row>
    <row r="53" spans="1:11">
      <c r="A53" s="17" t="s">
        <v>347</v>
      </c>
      <c r="B53" s="10" t="s">
        <v>346</v>
      </c>
      <c r="C53" s="10" t="s">
        <v>349</v>
      </c>
      <c r="D53" s="11" t="s">
        <v>350</v>
      </c>
      <c r="E53" s="21" t="s">
        <v>390</v>
      </c>
      <c r="F53" s="77">
        <v>5.3699999999999998E-3</v>
      </c>
      <c r="G53" s="78">
        <v>3.03</v>
      </c>
      <c r="H53" s="77" t="s">
        <v>450</v>
      </c>
      <c r="I53" s="78" t="s">
        <v>450</v>
      </c>
      <c r="J53" s="23">
        <v>3.7</v>
      </c>
      <c r="K53" s="14">
        <v>0.3</v>
      </c>
    </row>
    <row r="54" spans="1:11">
      <c r="A54" s="17" t="s">
        <v>266</v>
      </c>
      <c r="B54" s="7" t="s">
        <v>114</v>
      </c>
      <c r="C54" s="7" t="s">
        <v>115</v>
      </c>
      <c r="D54" s="8" t="s">
        <v>9</v>
      </c>
      <c r="E54" s="21" t="s">
        <v>389</v>
      </c>
      <c r="F54" s="77">
        <v>1.9949999999999999E-2</v>
      </c>
      <c r="G54" s="78">
        <v>2.99</v>
      </c>
      <c r="H54" s="77" t="s">
        <v>450</v>
      </c>
      <c r="I54" s="78" t="s">
        <v>450</v>
      </c>
      <c r="J54" s="14">
        <v>2</v>
      </c>
      <c r="K54" s="14">
        <v>0</v>
      </c>
    </row>
    <row r="55" spans="1:11">
      <c r="A55" s="17" t="s">
        <v>304</v>
      </c>
      <c r="B55" s="10" t="s">
        <v>195</v>
      </c>
      <c r="C55" s="10" t="s">
        <v>196</v>
      </c>
      <c r="D55" s="11" t="s">
        <v>197</v>
      </c>
      <c r="E55" s="21" t="s">
        <v>390</v>
      </c>
      <c r="F55" s="81">
        <v>7.9399999999999991E-3</v>
      </c>
      <c r="G55" s="78">
        <v>2.98</v>
      </c>
      <c r="H55" s="77" t="s">
        <v>450</v>
      </c>
      <c r="I55" s="78" t="s">
        <v>450</v>
      </c>
      <c r="J55" s="11">
        <v>4.5</v>
      </c>
      <c r="K55" s="14">
        <v>0</v>
      </c>
    </row>
    <row r="56" spans="1:11">
      <c r="A56" s="13" t="s">
        <v>378</v>
      </c>
      <c r="B56" s="10" t="s">
        <v>127</v>
      </c>
      <c r="C56" s="10" t="s">
        <v>128</v>
      </c>
      <c r="D56" s="11" t="s">
        <v>129</v>
      </c>
      <c r="E56" s="21" t="s">
        <v>391</v>
      </c>
      <c r="F56" s="77">
        <v>2.291E-2</v>
      </c>
      <c r="G56" s="78">
        <v>2.87</v>
      </c>
      <c r="H56" s="77" t="s">
        <v>450</v>
      </c>
      <c r="I56" s="78" t="s">
        <v>450</v>
      </c>
      <c r="J56" s="23">
        <v>2.6</v>
      </c>
      <c r="K56" s="14">
        <v>0.19</v>
      </c>
    </row>
    <row r="57" spans="1:11">
      <c r="A57" s="17" t="s">
        <v>287</v>
      </c>
      <c r="B57" s="10" t="s">
        <v>162</v>
      </c>
      <c r="C57" s="10" t="s">
        <v>163</v>
      </c>
      <c r="D57" s="11" t="s">
        <v>129</v>
      </c>
      <c r="E57" s="21" t="s">
        <v>391</v>
      </c>
      <c r="F57" s="77">
        <v>0.82299999999999995</v>
      </c>
      <c r="G57" s="79">
        <v>1.8136000000000001</v>
      </c>
      <c r="H57" s="77" t="s">
        <v>450</v>
      </c>
      <c r="I57" s="78" t="s">
        <v>450</v>
      </c>
      <c r="J57" s="23">
        <v>2.8</v>
      </c>
      <c r="K57" s="14">
        <v>0.45</v>
      </c>
    </row>
    <row r="58" spans="1:11">
      <c r="A58" s="13" t="s">
        <v>377</v>
      </c>
      <c r="B58" s="10" t="s">
        <v>208</v>
      </c>
      <c r="C58" s="10" t="s">
        <v>209</v>
      </c>
      <c r="D58" s="11" t="s">
        <v>129</v>
      </c>
      <c r="E58" s="21" t="s">
        <v>390</v>
      </c>
      <c r="F58" s="77">
        <v>2.291E-2</v>
      </c>
      <c r="G58" s="78">
        <v>2.89</v>
      </c>
      <c r="H58" s="77" t="s">
        <v>450</v>
      </c>
      <c r="I58" s="78" t="s">
        <v>450</v>
      </c>
      <c r="J58" s="23">
        <v>3</v>
      </c>
      <c r="K58" s="14">
        <v>0.16</v>
      </c>
    </row>
    <row r="59" spans="1:11">
      <c r="A59" s="13" t="s">
        <v>398</v>
      </c>
      <c r="B59" s="10" t="s">
        <v>183</v>
      </c>
      <c r="C59" s="10" t="s">
        <v>184</v>
      </c>
      <c r="D59" s="11" t="s">
        <v>89</v>
      </c>
      <c r="E59" s="21" t="s">
        <v>390</v>
      </c>
      <c r="F59" s="77">
        <v>0.01</v>
      </c>
      <c r="G59" s="78">
        <v>3.12</v>
      </c>
      <c r="H59" s="77" t="s">
        <v>450</v>
      </c>
      <c r="I59" s="78" t="s">
        <v>450</v>
      </c>
      <c r="J59" s="23">
        <v>3.5</v>
      </c>
      <c r="K59" s="14">
        <v>0.53</v>
      </c>
    </row>
    <row r="60" spans="1:11">
      <c r="A60" s="13" t="s">
        <v>373</v>
      </c>
      <c r="B60" s="10" t="s">
        <v>87</v>
      </c>
      <c r="C60" s="10" t="s">
        <v>88</v>
      </c>
      <c r="D60" s="11" t="s">
        <v>89</v>
      </c>
      <c r="E60" s="21" t="s">
        <v>390</v>
      </c>
      <c r="F60" s="77">
        <v>9.7699999999999992E-3</v>
      </c>
      <c r="G60" s="78">
        <v>3.12</v>
      </c>
      <c r="H60" s="77" t="s">
        <v>450</v>
      </c>
      <c r="I60" s="78" t="s">
        <v>450</v>
      </c>
      <c r="J60" s="23">
        <v>3.5</v>
      </c>
      <c r="K60" s="14">
        <v>0.37</v>
      </c>
    </row>
    <row r="61" spans="1:11">
      <c r="A61" s="13" t="s">
        <v>255</v>
      </c>
      <c r="B61" s="7" t="s">
        <v>90</v>
      </c>
      <c r="C61" s="7" t="s">
        <v>91</v>
      </c>
      <c r="D61" s="8" t="s">
        <v>92</v>
      </c>
      <c r="E61" s="21" t="s">
        <v>390</v>
      </c>
      <c r="F61" s="81">
        <v>1.8600000000000001E-3</v>
      </c>
      <c r="G61" s="78">
        <v>3.07</v>
      </c>
      <c r="H61" s="77" t="s">
        <v>450</v>
      </c>
      <c r="I61" s="78" t="s">
        <v>450</v>
      </c>
      <c r="J61" s="11">
        <v>3.9</v>
      </c>
      <c r="K61" s="14">
        <v>0.63</v>
      </c>
    </row>
    <row r="62" spans="1:11">
      <c r="A62" s="17" t="s">
        <v>299</v>
      </c>
      <c r="B62" s="7" t="s">
        <v>185</v>
      </c>
      <c r="C62" s="7" t="s">
        <v>186</v>
      </c>
      <c r="D62" s="11" t="s">
        <v>92</v>
      </c>
      <c r="E62" s="21" t="s">
        <v>390</v>
      </c>
      <c r="F62" s="77">
        <v>9.1E-4</v>
      </c>
      <c r="G62" s="78">
        <v>3.12</v>
      </c>
      <c r="H62" s="77" t="s">
        <v>450</v>
      </c>
      <c r="I62" s="78" t="s">
        <v>450</v>
      </c>
      <c r="J62" s="23">
        <v>4.5</v>
      </c>
      <c r="K62" s="14">
        <v>0.8</v>
      </c>
    </row>
    <row r="63" spans="1:11">
      <c r="A63" s="17" t="s">
        <v>290</v>
      </c>
      <c r="B63" s="7" t="s">
        <v>166</v>
      </c>
      <c r="C63" s="7" t="s">
        <v>167</v>
      </c>
      <c r="D63" s="8" t="s">
        <v>168</v>
      </c>
      <c r="E63" s="21" t="s">
        <v>390</v>
      </c>
      <c r="F63" s="77">
        <v>1.5100000000000001E-3</v>
      </c>
      <c r="G63" s="78">
        <v>2.91</v>
      </c>
      <c r="H63" s="77" t="s">
        <v>450</v>
      </c>
      <c r="I63" s="78" t="s">
        <v>450</v>
      </c>
      <c r="J63" s="14">
        <v>3.5</v>
      </c>
      <c r="K63" s="14">
        <v>0.5</v>
      </c>
    </row>
    <row r="64" spans="1:11">
      <c r="A64" s="17" t="s">
        <v>258</v>
      </c>
      <c r="B64" s="7" t="s">
        <v>97</v>
      </c>
      <c r="C64" s="7" t="s">
        <v>98</v>
      </c>
      <c r="D64" s="8" t="s">
        <v>99</v>
      </c>
      <c r="E64" s="21" t="s">
        <v>391</v>
      </c>
      <c r="F64" s="77">
        <v>2.818E-2</v>
      </c>
      <c r="G64" s="78">
        <v>2.83</v>
      </c>
      <c r="H64" s="77" t="s">
        <v>450</v>
      </c>
      <c r="I64" s="78" t="s">
        <v>450</v>
      </c>
      <c r="J64" s="14">
        <v>2</v>
      </c>
      <c r="K64" s="14">
        <v>0</v>
      </c>
    </row>
    <row r="65" spans="1:11">
      <c r="A65" s="17" t="s">
        <v>323</v>
      </c>
      <c r="B65" s="7" t="s">
        <v>324</v>
      </c>
      <c r="C65" s="7" t="s">
        <v>325</v>
      </c>
      <c r="D65" s="8" t="s">
        <v>99</v>
      </c>
      <c r="E65" s="21" t="s">
        <v>391</v>
      </c>
      <c r="F65" s="77">
        <v>3.9809999999999998E-2</v>
      </c>
      <c r="G65" s="78">
        <v>2.7</v>
      </c>
      <c r="H65" s="77" t="s">
        <v>450</v>
      </c>
      <c r="I65" s="78" t="s">
        <v>450</v>
      </c>
      <c r="J65" s="14">
        <v>2.7</v>
      </c>
      <c r="K65" s="14">
        <v>0.2</v>
      </c>
    </row>
    <row r="66" spans="1:11">
      <c r="A66" s="17" t="s">
        <v>293</v>
      </c>
      <c r="B66" s="10" t="s">
        <v>174</v>
      </c>
      <c r="C66" s="10" t="s">
        <v>175</v>
      </c>
      <c r="D66" s="11" t="s">
        <v>99</v>
      </c>
      <c r="E66" s="21" t="s">
        <v>391</v>
      </c>
      <c r="F66" s="81">
        <v>4.8980000000000003E-2</v>
      </c>
      <c r="G66" s="78">
        <v>2.78</v>
      </c>
      <c r="H66" s="77" t="s">
        <v>450</v>
      </c>
      <c r="I66" s="78" t="s">
        <v>450</v>
      </c>
      <c r="J66" s="11">
        <v>3.3</v>
      </c>
      <c r="K66" s="15">
        <v>0.2</v>
      </c>
    </row>
    <row r="67" spans="1:11">
      <c r="A67" s="17" t="s">
        <v>300</v>
      </c>
      <c r="B67" s="10" t="s">
        <v>187</v>
      </c>
      <c r="C67" s="10" t="s">
        <v>188</v>
      </c>
      <c r="D67" s="11" t="s">
        <v>99</v>
      </c>
      <c r="E67" s="21" t="s">
        <v>391</v>
      </c>
      <c r="F67" s="77">
        <v>4.9000000000000002E-2</v>
      </c>
      <c r="G67" s="78">
        <v>2.78</v>
      </c>
      <c r="H67" s="77" t="s">
        <v>450</v>
      </c>
      <c r="I67" s="78" t="s">
        <v>450</v>
      </c>
      <c r="J67" s="23">
        <v>3</v>
      </c>
      <c r="K67" s="14">
        <v>0.25</v>
      </c>
    </row>
    <row r="68" spans="1:11">
      <c r="A68" s="17" t="s">
        <v>252</v>
      </c>
      <c r="B68" s="7" t="s">
        <v>79</v>
      </c>
      <c r="C68" s="7" t="s">
        <v>80</v>
      </c>
      <c r="D68" s="8" t="s">
        <v>81</v>
      </c>
      <c r="E68" s="21" t="s">
        <v>390</v>
      </c>
      <c r="F68" s="81">
        <v>3.09E-2</v>
      </c>
      <c r="G68" s="78">
        <v>2.95</v>
      </c>
      <c r="H68" s="77" t="s">
        <v>450</v>
      </c>
      <c r="I68" s="78" t="s">
        <v>450</v>
      </c>
      <c r="J68" s="14">
        <v>2.8</v>
      </c>
      <c r="K68" s="14">
        <v>0</v>
      </c>
    </row>
    <row r="69" spans="1:11">
      <c r="A69" s="17" t="s">
        <v>276</v>
      </c>
      <c r="B69" s="7" t="s">
        <v>139</v>
      </c>
      <c r="C69" s="7" t="s">
        <v>140</v>
      </c>
      <c r="D69" s="8" t="s">
        <v>81</v>
      </c>
      <c r="E69" s="21" t="s">
        <v>391</v>
      </c>
      <c r="F69" s="77">
        <v>3.09E-2</v>
      </c>
      <c r="G69" s="78">
        <v>2.89</v>
      </c>
      <c r="H69" s="77" t="s">
        <v>450</v>
      </c>
      <c r="I69" s="78" t="s">
        <v>450</v>
      </c>
      <c r="J69" s="14">
        <v>3</v>
      </c>
      <c r="K69" s="14">
        <v>0</v>
      </c>
    </row>
    <row r="70" spans="1:11">
      <c r="A70" s="13" t="s">
        <v>282</v>
      </c>
      <c r="B70" s="10" t="s">
        <v>151</v>
      </c>
      <c r="C70" s="10" t="s">
        <v>152</v>
      </c>
      <c r="D70" s="11" t="s">
        <v>81</v>
      </c>
      <c r="E70" s="21" t="s">
        <v>391</v>
      </c>
      <c r="F70" s="77">
        <v>3.388E-2</v>
      </c>
      <c r="G70" s="78">
        <v>2.91</v>
      </c>
      <c r="H70" s="77" t="s">
        <v>450</v>
      </c>
      <c r="I70" s="78" t="s">
        <v>450</v>
      </c>
      <c r="J70" s="14">
        <v>2.6</v>
      </c>
      <c r="K70" s="14">
        <v>0.33</v>
      </c>
    </row>
    <row r="71" spans="1:11">
      <c r="A71" s="13" t="s">
        <v>222</v>
      </c>
      <c r="B71" s="10" t="s">
        <v>7</v>
      </c>
      <c r="C71" s="10" t="s">
        <v>8</v>
      </c>
      <c r="D71" s="11" t="s">
        <v>9</v>
      </c>
      <c r="E71" s="21" t="s">
        <v>389</v>
      </c>
      <c r="F71" s="77">
        <v>2.188E-2</v>
      </c>
      <c r="G71" s="78">
        <v>2.96</v>
      </c>
      <c r="H71" s="77" t="s">
        <v>450</v>
      </c>
      <c r="I71" s="78" t="s">
        <v>450</v>
      </c>
      <c r="J71" s="11">
        <v>3.3</v>
      </c>
      <c r="K71" s="8">
        <v>0.3</v>
      </c>
    </row>
    <row r="72" spans="1:11">
      <c r="A72" s="17" t="s">
        <v>228</v>
      </c>
      <c r="B72" s="7" t="s">
        <v>25</v>
      </c>
      <c r="C72" s="7" t="s">
        <v>26</v>
      </c>
      <c r="D72" s="8" t="s">
        <v>9</v>
      </c>
      <c r="E72" s="21" t="s">
        <v>389</v>
      </c>
      <c r="F72" s="80">
        <v>1.9949999999999999E-2</v>
      </c>
      <c r="G72" s="79">
        <v>2.95</v>
      </c>
      <c r="H72" s="77" t="s">
        <v>450</v>
      </c>
      <c r="I72" s="78" t="s">
        <v>450</v>
      </c>
      <c r="J72" s="14">
        <v>3.1</v>
      </c>
      <c r="K72" s="14">
        <v>0.2</v>
      </c>
    </row>
    <row r="73" spans="1:11">
      <c r="A73" s="17" t="s">
        <v>230</v>
      </c>
      <c r="B73" s="10" t="s">
        <v>30</v>
      </c>
      <c r="C73" s="10" t="s">
        <v>31</v>
      </c>
      <c r="D73" s="11" t="s">
        <v>9</v>
      </c>
      <c r="E73" s="21" t="s">
        <v>389</v>
      </c>
      <c r="F73" s="77">
        <v>1.4789999999999999E-2</v>
      </c>
      <c r="G73" s="78">
        <v>3.01</v>
      </c>
      <c r="H73" s="77" t="s">
        <v>450</v>
      </c>
      <c r="I73" s="78" t="s">
        <v>450</v>
      </c>
      <c r="J73" s="23">
        <v>2</v>
      </c>
      <c r="K73" s="14">
        <v>0</v>
      </c>
    </row>
    <row r="74" spans="1:11">
      <c r="A74" s="17" t="s">
        <v>234</v>
      </c>
      <c r="B74" s="7" t="s">
        <v>41</v>
      </c>
      <c r="C74" s="7" t="s">
        <v>42</v>
      </c>
      <c r="D74" s="8" t="s">
        <v>9</v>
      </c>
      <c r="E74" s="21" t="s">
        <v>43</v>
      </c>
      <c r="F74" s="77">
        <v>1.4789999999999999E-2</v>
      </c>
      <c r="G74" s="78">
        <v>2.98</v>
      </c>
      <c r="H74" s="77" t="s">
        <v>450</v>
      </c>
      <c r="I74" s="78" t="s">
        <v>450</v>
      </c>
      <c r="J74" s="14">
        <v>3</v>
      </c>
      <c r="K74" s="14">
        <v>0</v>
      </c>
    </row>
    <row r="75" spans="1:11">
      <c r="A75" s="17" t="s">
        <v>239</v>
      </c>
      <c r="B75" s="7" t="s">
        <v>54</v>
      </c>
      <c r="C75" s="7" t="s">
        <v>55</v>
      </c>
      <c r="D75" s="8" t="s">
        <v>9</v>
      </c>
      <c r="E75" s="21" t="s">
        <v>43</v>
      </c>
      <c r="F75" s="77">
        <v>1.4789999999999999E-2</v>
      </c>
      <c r="G75" s="78">
        <v>2.98</v>
      </c>
      <c r="H75" s="77" t="s">
        <v>450</v>
      </c>
      <c r="I75" s="78" t="s">
        <v>450</v>
      </c>
      <c r="J75" s="14">
        <v>3</v>
      </c>
      <c r="K75" s="14">
        <v>0</v>
      </c>
    </row>
    <row r="76" spans="1:11">
      <c r="A76" s="17" t="s">
        <v>289</v>
      </c>
      <c r="B76" s="7" t="s">
        <v>164</v>
      </c>
      <c r="C76" s="7" t="s">
        <v>165</v>
      </c>
      <c r="D76" s="8" t="s">
        <v>9</v>
      </c>
      <c r="E76" s="21" t="s">
        <v>391</v>
      </c>
      <c r="F76" s="77">
        <v>1.8200000000000001E-2</v>
      </c>
      <c r="G76" s="78">
        <v>3.05</v>
      </c>
      <c r="H76" s="77" t="s">
        <v>450</v>
      </c>
      <c r="I76" s="78" t="s">
        <v>450</v>
      </c>
      <c r="J76" s="14">
        <v>3.8</v>
      </c>
      <c r="K76" s="14">
        <v>0.2</v>
      </c>
    </row>
    <row r="77" spans="1:11">
      <c r="A77" s="13" t="s">
        <v>311</v>
      </c>
      <c r="B77" s="10" t="s">
        <v>216</v>
      </c>
      <c r="C77" s="10" t="s">
        <v>217</v>
      </c>
      <c r="D77" s="11" t="s">
        <v>9</v>
      </c>
      <c r="E77" s="21" t="s">
        <v>389</v>
      </c>
      <c r="F77" s="77">
        <v>2.291E-2</v>
      </c>
      <c r="G77" s="78">
        <v>3.02</v>
      </c>
      <c r="H77" s="77" t="s">
        <v>450</v>
      </c>
      <c r="I77" s="78" t="s">
        <v>450</v>
      </c>
      <c r="J77" s="23">
        <v>2.1</v>
      </c>
      <c r="K77" s="14">
        <v>0.15</v>
      </c>
    </row>
    <row r="78" spans="1:11">
      <c r="A78" s="13" t="s">
        <v>254</v>
      </c>
      <c r="B78" s="10" t="s">
        <v>84</v>
      </c>
      <c r="C78" s="10" t="s">
        <v>85</v>
      </c>
      <c r="D78" s="11" t="s">
        <v>86</v>
      </c>
      <c r="E78" s="21" t="s">
        <v>390</v>
      </c>
      <c r="F78" s="77">
        <v>1.738E-2</v>
      </c>
      <c r="G78" s="78">
        <v>2.9</v>
      </c>
      <c r="H78" s="77" t="s">
        <v>450</v>
      </c>
      <c r="I78" s="78" t="s">
        <v>450</v>
      </c>
      <c r="J78" s="23">
        <v>3.8</v>
      </c>
      <c r="K78" s="14">
        <v>0.47</v>
      </c>
    </row>
    <row r="79" spans="1:11">
      <c r="A79" s="17" t="s">
        <v>235</v>
      </c>
      <c r="B79" s="7" t="s">
        <v>44</v>
      </c>
      <c r="C79" s="7" t="s">
        <v>45</v>
      </c>
      <c r="D79" s="8" t="s">
        <v>46</v>
      </c>
      <c r="E79" s="21" t="s">
        <v>389</v>
      </c>
      <c r="F79" s="77">
        <v>1.3180000000000001E-2</v>
      </c>
      <c r="G79" s="78">
        <v>3.04</v>
      </c>
      <c r="H79" s="85">
        <v>-5.0162000000000004</v>
      </c>
      <c r="I79" s="86">
        <v>3.1109</v>
      </c>
      <c r="J79" s="14">
        <v>2</v>
      </c>
      <c r="K79" s="14">
        <v>0</v>
      </c>
    </row>
    <row r="80" spans="1:11">
      <c r="A80" s="17" t="s">
        <v>240</v>
      </c>
      <c r="B80" s="10" t="s">
        <v>56</v>
      </c>
      <c r="C80" s="10" t="s">
        <v>57</v>
      </c>
      <c r="D80" s="11" t="s">
        <v>46</v>
      </c>
      <c r="E80" s="21" t="s">
        <v>389</v>
      </c>
      <c r="F80" s="77">
        <v>9.5499999999999995E-3</v>
      </c>
      <c r="G80" s="78">
        <v>3.05</v>
      </c>
      <c r="H80" s="85">
        <v>-2.0177287669604316</v>
      </c>
      <c r="I80" s="86">
        <v>3.05</v>
      </c>
      <c r="J80" s="23">
        <v>2</v>
      </c>
      <c r="K80" s="14">
        <v>0</v>
      </c>
    </row>
    <row r="81" spans="1:11">
      <c r="A81" s="17" t="s">
        <v>269</v>
      </c>
      <c r="B81" s="7" t="s">
        <v>121</v>
      </c>
      <c r="C81" s="7" t="s">
        <v>122</v>
      </c>
      <c r="D81" s="8" t="s">
        <v>46</v>
      </c>
      <c r="E81" s="21" t="s">
        <v>389</v>
      </c>
      <c r="F81" s="77">
        <v>1.585E-2</v>
      </c>
      <c r="G81" s="78">
        <v>3.05</v>
      </c>
      <c r="H81" s="85">
        <v>-4.8764000000000003</v>
      </c>
      <c r="I81" s="86">
        <v>3.0617999999999999</v>
      </c>
      <c r="J81" s="14">
        <v>2</v>
      </c>
      <c r="K81" s="14">
        <v>0</v>
      </c>
    </row>
    <row r="82" spans="1:11">
      <c r="A82" s="17" t="s">
        <v>395</v>
      </c>
      <c r="B82" s="10" t="s">
        <v>396</v>
      </c>
      <c r="C82" s="10" t="s">
        <v>396</v>
      </c>
      <c r="D82" s="11" t="s">
        <v>46</v>
      </c>
      <c r="E82" s="21" t="s">
        <v>389</v>
      </c>
      <c r="F82" s="77">
        <v>3.3500000000000002E-2</v>
      </c>
      <c r="G82" s="78">
        <v>2.7086000000000001</v>
      </c>
      <c r="H82" s="85">
        <v>-3.2256999999999998</v>
      </c>
      <c r="I82" s="86">
        <v>2.3852000000000002</v>
      </c>
      <c r="J82" s="23">
        <v>2</v>
      </c>
      <c r="K82" s="14">
        <v>0.02</v>
      </c>
    </row>
    <row r="83" spans="1:11">
      <c r="A83" s="13" t="s">
        <v>274</v>
      </c>
      <c r="B83" s="10" t="s">
        <v>135</v>
      </c>
      <c r="C83" s="10" t="s">
        <v>136</v>
      </c>
      <c r="D83" s="11" t="s">
        <v>46</v>
      </c>
      <c r="E83" s="21" t="s">
        <v>389</v>
      </c>
      <c r="F83" s="77">
        <v>3.3500000000000002E-2</v>
      </c>
      <c r="G83" s="78">
        <v>2.7086000000000001</v>
      </c>
      <c r="H83" s="85">
        <v>-3.2256999999999998</v>
      </c>
      <c r="I83" s="86">
        <v>2.3852000000000002</v>
      </c>
      <c r="J83" s="23">
        <v>2</v>
      </c>
      <c r="K83" s="14">
        <v>0</v>
      </c>
    </row>
    <row r="84" spans="1:11">
      <c r="A84" s="13" t="s">
        <v>277</v>
      </c>
      <c r="B84" s="10" t="s">
        <v>141</v>
      </c>
      <c r="C84" s="10" t="s">
        <v>142</v>
      </c>
      <c r="D84" s="11" t="s">
        <v>46</v>
      </c>
      <c r="E84" s="21" t="s">
        <v>389</v>
      </c>
      <c r="F84" s="77">
        <v>1.38E-2</v>
      </c>
      <c r="G84" s="78">
        <v>3.03</v>
      </c>
      <c r="H84" s="85">
        <v>-5.0162000000000004</v>
      </c>
      <c r="I84" s="86">
        <v>3.1109</v>
      </c>
      <c r="J84" s="23">
        <v>2</v>
      </c>
      <c r="K84" s="14">
        <v>0.08</v>
      </c>
    </row>
    <row r="85" spans="1:11">
      <c r="A85" s="13" t="s">
        <v>280</v>
      </c>
      <c r="B85" s="10" t="s">
        <v>147</v>
      </c>
      <c r="C85" s="10" t="s">
        <v>148</v>
      </c>
      <c r="D85" s="11" t="s">
        <v>46</v>
      </c>
      <c r="E85" s="21" t="s">
        <v>389</v>
      </c>
      <c r="F85" s="77">
        <v>1.072E-2</v>
      </c>
      <c r="G85" s="78">
        <v>3.12</v>
      </c>
      <c r="H85" s="85">
        <v>-4.0781000000000001</v>
      </c>
      <c r="I85" s="86">
        <v>2.7437999999999998</v>
      </c>
      <c r="J85" s="23">
        <v>2</v>
      </c>
      <c r="K85" s="14">
        <v>0.06</v>
      </c>
    </row>
    <row r="86" spans="1:11">
      <c r="A86" s="17" t="s">
        <v>278</v>
      </c>
      <c r="B86" s="7" t="s">
        <v>143</v>
      </c>
      <c r="C86" s="7" t="s">
        <v>144</v>
      </c>
      <c r="D86" s="8" t="s">
        <v>46</v>
      </c>
      <c r="E86" s="21" t="s">
        <v>389</v>
      </c>
      <c r="F86" s="77">
        <v>1.349E-2</v>
      </c>
      <c r="G86" s="78">
        <v>3.02</v>
      </c>
      <c r="H86" s="85">
        <v>-4.8714000000000004</v>
      </c>
      <c r="I86" s="86">
        <v>3.0626000000000002</v>
      </c>
      <c r="J86" s="14">
        <v>2</v>
      </c>
      <c r="K86" s="14">
        <v>0</v>
      </c>
    </row>
    <row r="87" spans="1:11">
      <c r="A87" s="13" t="s">
        <v>281</v>
      </c>
      <c r="B87" s="10" t="s">
        <v>149</v>
      </c>
      <c r="C87" s="10" t="s">
        <v>150</v>
      </c>
      <c r="D87" s="11" t="s">
        <v>46</v>
      </c>
      <c r="E87" s="21" t="s">
        <v>389</v>
      </c>
      <c r="F87" s="77">
        <v>1.072E-2</v>
      </c>
      <c r="G87" s="78">
        <v>3.09</v>
      </c>
      <c r="H87" s="85">
        <v>-3.0508999999999999</v>
      </c>
      <c r="I87" s="86">
        <v>2.3191999999999999</v>
      </c>
      <c r="J87" s="23">
        <v>2</v>
      </c>
      <c r="K87" s="14">
        <v>0</v>
      </c>
    </row>
    <row r="88" spans="1:11">
      <c r="A88" s="17" t="s">
        <v>284</v>
      </c>
      <c r="B88" s="10" t="s">
        <v>155</v>
      </c>
      <c r="C88" s="10" t="s">
        <v>156</v>
      </c>
      <c r="D88" s="11" t="s">
        <v>46</v>
      </c>
      <c r="E88" s="21" t="s">
        <v>389</v>
      </c>
      <c r="F88" s="81">
        <v>1.023E-2</v>
      </c>
      <c r="G88" s="78">
        <v>3.07</v>
      </c>
      <c r="H88" s="85">
        <v>-3.0508999999999999</v>
      </c>
      <c r="I88" s="86">
        <v>2.3191999999999999</v>
      </c>
      <c r="J88" s="11">
        <v>3.5</v>
      </c>
      <c r="K88" s="15">
        <v>0.2</v>
      </c>
    </row>
    <row r="89" spans="1:11">
      <c r="A89" s="17" t="s">
        <v>302</v>
      </c>
      <c r="B89" s="10" t="s">
        <v>191</v>
      </c>
      <c r="C89" s="10" t="s">
        <v>192</v>
      </c>
      <c r="D89" s="11" t="s">
        <v>46</v>
      </c>
      <c r="E89" s="21" t="s">
        <v>389</v>
      </c>
      <c r="F89" s="77">
        <v>1.38E-2</v>
      </c>
      <c r="G89" s="78">
        <v>3.04</v>
      </c>
      <c r="H89" s="85">
        <v>-4.4317000000000002</v>
      </c>
      <c r="I89" s="86">
        <v>2.9051</v>
      </c>
      <c r="J89" s="23">
        <v>2</v>
      </c>
      <c r="K89" s="14">
        <v>0.02</v>
      </c>
    </row>
    <row r="90" spans="1:11">
      <c r="A90" s="17" t="s">
        <v>303</v>
      </c>
      <c r="B90" s="10" t="s">
        <v>193</v>
      </c>
      <c r="C90" s="10" t="s">
        <v>194</v>
      </c>
      <c r="D90" s="11" t="s">
        <v>46</v>
      </c>
      <c r="E90" s="21" t="s">
        <v>389</v>
      </c>
      <c r="F90" s="77">
        <v>1.0959999999999999E-2</v>
      </c>
      <c r="G90" s="78">
        <v>3.01</v>
      </c>
      <c r="H90" s="85">
        <v>-4.8887</v>
      </c>
      <c r="I90" s="86">
        <v>3.0548000000000002</v>
      </c>
      <c r="J90" s="23">
        <v>2</v>
      </c>
      <c r="K90" s="14">
        <v>0</v>
      </c>
    </row>
    <row r="91" spans="1:11">
      <c r="A91" s="17" t="s">
        <v>312</v>
      </c>
      <c r="B91" s="10" t="s">
        <v>218</v>
      </c>
      <c r="C91" s="10" t="s">
        <v>219</v>
      </c>
      <c r="D91" s="11" t="s">
        <v>46</v>
      </c>
      <c r="E91" s="74" t="s">
        <v>46</v>
      </c>
      <c r="F91" s="77">
        <v>8.9099999999999995E-3</v>
      </c>
      <c r="G91" s="78">
        <v>3.04</v>
      </c>
      <c r="H91" s="85">
        <v>-4.8700999999999999</v>
      </c>
      <c r="I91" s="86">
        <v>3.0640999999999998</v>
      </c>
      <c r="J91" s="23">
        <v>2</v>
      </c>
      <c r="K91" s="14">
        <v>0</v>
      </c>
    </row>
    <row r="92" spans="1:11">
      <c r="A92" s="17" t="s">
        <v>297</v>
      </c>
      <c r="B92" s="7" t="s">
        <v>180</v>
      </c>
      <c r="C92" s="7" t="s">
        <v>181</v>
      </c>
      <c r="D92" s="8" t="s">
        <v>182</v>
      </c>
      <c r="E92" s="21" t="s">
        <v>390</v>
      </c>
      <c r="F92" s="77">
        <v>8.3199999999999993E-3</v>
      </c>
      <c r="G92" s="78">
        <v>3.09</v>
      </c>
      <c r="H92" s="77" t="s">
        <v>450</v>
      </c>
      <c r="I92" s="78" t="s">
        <v>450</v>
      </c>
      <c r="J92" s="14">
        <v>3.5</v>
      </c>
      <c r="K92" s="14">
        <v>0.3</v>
      </c>
    </row>
    <row r="93" spans="1:11">
      <c r="A93" s="17" t="s">
        <v>342</v>
      </c>
      <c r="B93" s="10" t="s">
        <v>341</v>
      </c>
      <c r="C93" s="10" t="s">
        <v>343</v>
      </c>
      <c r="D93" s="11" t="s">
        <v>344</v>
      </c>
      <c r="E93" s="21" t="s">
        <v>390</v>
      </c>
      <c r="F93" s="77">
        <v>9.7699999999999992E-3</v>
      </c>
      <c r="G93" s="78">
        <v>3.01</v>
      </c>
      <c r="H93" s="77" t="s">
        <v>450</v>
      </c>
      <c r="I93" s="78" t="s">
        <v>450</v>
      </c>
      <c r="J93" s="23">
        <v>4.5</v>
      </c>
      <c r="K93" s="14">
        <v>0.4</v>
      </c>
    </row>
    <row r="94" spans="1:11">
      <c r="A94" s="13" t="s">
        <v>262</v>
      </c>
      <c r="B94" s="10" t="s">
        <v>110</v>
      </c>
      <c r="C94" s="10" t="s">
        <v>111</v>
      </c>
      <c r="D94" s="11" t="s">
        <v>112</v>
      </c>
      <c r="E94" s="21" t="s">
        <v>390</v>
      </c>
      <c r="F94" s="77">
        <v>1.1480000000000001E-2</v>
      </c>
      <c r="G94" s="78">
        <v>3.09</v>
      </c>
      <c r="H94" s="77" t="s">
        <v>450</v>
      </c>
      <c r="I94" s="78" t="s">
        <v>450</v>
      </c>
      <c r="J94" s="23">
        <v>4.4000000000000004</v>
      </c>
      <c r="K94" s="14">
        <v>0.79</v>
      </c>
    </row>
    <row r="95" spans="1:11">
      <c r="A95" s="17" t="s">
        <v>288</v>
      </c>
      <c r="B95" s="10" t="s">
        <v>160</v>
      </c>
      <c r="C95" s="7" t="s">
        <v>161</v>
      </c>
      <c r="D95" s="11" t="s">
        <v>112</v>
      </c>
      <c r="E95" s="21" t="s">
        <v>390</v>
      </c>
      <c r="F95" s="77">
        <v>1.5140000000000001E-2</v>
      </c>
      <c r="G95" s="78">
        <v>2.99</v>
      </c>
      <c r="H95" s="77" t="s">
        <v>450</v>
      </c>
      <c r="I95" s="78" t="s">
        <v>450</v>
      </c>
      <c r="J95" s="23">
        <v>3.8</v>
      </c>
      <c r="K95" s="14">
        <v>0.55000000000000004</v>
      </c>
    </row>
    <row r="96" spans="1:11">
      <c r="A96" s="17" t="s">
        <v>245</v>
      </c>
      <c r="B96" s="10" t="s">
        <v>64</v>
      </c>
      <c r="C96" s="10" t="s">
        <v>65</v>
      </c>
      <c r="D96" s="11" t="s">
        <v>24</v>
      </c>
      <c r="E96" s="21" t="s">
        <v>390</v>
      </c>
      <c r="F96" s="77">
        <v>0.01</v>
      </c>
      <c r="G96" s="78">
        <v>3.02</v>
      </c>
      <c r="H96" s="77" t="s">
        <v>450</v>
      </c>
      <c r="I96" s="78" t="s">
        <v>450</v>
      </c>
      <c r="J96" s="23">
        <v>4</v>
      </c>
      <c r="K96" s="14">
        <v>0.7</v>
      </c>
    </row>
    <row r="97" spans="1:11">
      <c r="A97" s="17" t="s">
        <v>246</v>
      </c>
      <c r="B97" s="7" t="s">
        <v>66</v>
      </c>
      <c r="C97" s="7" t="s">
        <v>67</v>
      </c>
      <c r="D97" s="8" t="s">
        <v>24</v>
      </c>
      <c r="E97" s="21" t="s">
        <v>390</v>
      </c>
      <c r="F97" s="77">
        <v>1.35E-2</v>
      </c>
      <c r="G97" s="78">
        <v>3.0430000000000001</v>
      </c>
      <c r="H97" s="77" t="s">
        <v>450</v>
      </c>
      <c r="I97" s="78" t="s">
        <v>450</v>
      </c>
      <c r="J97" s="14">
        <v>3.2</v>
      </c>
      <c r="K97" s="8">
        <v>0.1</v>
      </c>
    </row>
    <row r="98" spans="1:11">
      <c r="A98" s="17" t="s">
        <v>256</v>
      </c>
      <c r="B98" s="10" t="s">
        <v>93</v>
      </c>
      <c r="C98" s="10" t="s">
        <v>94</v>
      </c>
      <c r="D98" s="11" t="s">
        <v>24</v>
      </c>
      <c r="E98" s="21" t="s">
        <v>390</v>
      </c>
      <c r="F98" s="77">
        <v>1.1220000000000001E-2</v>
      </c>
      <c r="G98" s="78">
        <v>3.07</v>
      </c>
      <c r="H98" s="77" t="s">
        <v>450</v>
      </c>
      <c r="I98" s="78" t="s">
        <v>450</v>
      </c>
      <c r="J98" s="23">
        <v>4.2</v>
      </c>
      <c r="K98" s="14">
        <v>0.74</v>
      </c>
    </row>
    <row r="99" spans="1:11">
      <c r="A99" s="17" t="s">
        <v>227</v>
      </c>
      <c r="B99" s="7" t="s">
        <v>22</v>
      </c>
      <c r="C99" s="7" t="s">
        <v>23</v>
      </c>
      <c r="D99" s="8" t="s">
        <v>24</v>
      </c>
      <c r="E99" s="21" t="s">
        <v>390</v>
      </c>
      <c r="F99" s="77">
        <v>1.7780000000000001E-2</v>
      </c>
      <c r="G99" s="78">
        <v>3.03</v>
      </c>
      <c r="H99" s="77" t="s">
        <v>450</v>
      </c>
      <c r="I99" s="78" t="s">
        <v>450</v>
      </c>
      <c r="J99" s="14">
        <v>3.7</v>
      </c>
      <c r="K99" s="14">
        <v>0.4</v>
      </c>
    </row>
    <row r="100" spans="1:11">
      <c r="A100" s="17" t="s">
        <v>330</v>
      </c>
      <c r="B100" s="7" t="s">
        <v>328</v>
      </c>
      <c r="C100" s="7" t="s">
        <v>332</v>
      </c>
      <c r="D100" s="8" t="s">
        <v>24</v>
      </c>
      <c r="E100" s="21" t="s">
        <v>390</v>
      </c>
      <c r="F100" s="77">
        <v>1.1480000000000001E-2</v>
      </c>
      <c r="G100" s="78">
        <v>3.05</v>
      </c>
      <c r="H100" s="77" t="s">
        <v>450</v>
      </c>
      <c r="I100" s="78" t="s">
        <v>450</v>
      </c>
      <c r="J100" s="14">
        <v>4.0999999999999996</v>
      </c>
      <c r="K100" s="14">
        <v>0</v>
      </c>
    </row>
    <row r="101" spans="1:11">
      <c r="A101" s="17" t="s">
        <v>327</v>
      </c>
      <c r="B101" s="7" t="s">
        <v>326</v>
      </c>
      <c r="C101" s="7" t="s">
        <v>336</v>
      </c>
      <c r="D101" s="8" t="s">
        <v>24</v>
      </c>
      <c r="E101" s="21" t="s">
        <v>390</v>
      </c>
      <c r="F101" s="77">
        <v>2.188E-2</v>
      </c>
      <c r="G101" s="78">
        <v>2.91</v>
      </c>
      <c r="H101" s="77" t="s">
        <v>450</v>
      </c>
      <c r="I101" s="78" t="s">
        <v>450</v>
      </c>
      <c r="J101" s="14">
        <v>3.7</v>
      </c>
      <c r="K101" s="14">
        <v>0.2</v>
      </c>
    </row>
    <row r="102" spans="1:11">
      <c r="A102" s="13" t="s">
        <v>279</v>
      </c>
      <c r="B102" s="7" t="s">
        <v>145</v>
      </c>
      <c r="C102" s="7" t="s">
        <v>146</v>
      </c>
      <c r="D102" s="8" t="s">
        <v>24</v>
      </c>
      <c r="E102" s="21" t="s">
        <v>390</v>
      </c>
      <c r="F102" s="77">
        <v>1.1480000000000001E-2</v>
      </c>
      <c r="G102" s="78">
        <v>3.04</v>
      </c>
      <c r="H102" s="77" t="s">
        <v>450</v>
      </c>
      <c r="I102" s="78" t="s">
        <v>450</v>
      </c>
      <c r="J102" s="11">
        <v>3.8</v>
      </c>
      <c r="K102" s="8">
        <v>0.3</v>
      </c>
    </row>
    <row r="103" spans="1:11">
      <c r="A103" s="17" t="s">
        <v>283</v>
      </c>
      <c r="B103" s="7" t="s">
        <v>153</v>
      </c>
      <c r="C103" s="7" t="s">
        <v>154</v>
      </c>
      <c r="D103" s="8" t="s">
        <v>24</v>
      </c>
      <c r="E103" s="21" t="s">
        <v>390</v>
      </c>
      <c r="F103" s="77">
        <v>1.349E-2</v>
      </c>
      <c r="G103" s="78">
        <v>3.09</v>
      </c>
      <c r="H103" s="77" t="s">
        <v>450</v>
      </c>
      <c r="I103" s="78" t="s">
        <v>450</v>
      </c>
      <c r="J103" s="11">
        <v>3.5</v>
      </c>
      <c r="K103" s="14">
        <v>0.4</v>
      </c>
    </row>
    <row r="104" spans="1:11">
      <c r="A104" s="17" t="s">
        <v>337</v>
      </c>
      <c r="B104" s="7" t="s">
        <v>334</v>
      </c>
      <c r="C104" s="7" t="s">
        <v>335</v>
      </c>
      <c r="D104" s="8" t="s">
        <v>24</v>
      </c>
      <c r="E104" s="21" t="s">
        <v>390</v>
      </c>
      <c r="F104" s="77">
        <v>2.6919999999999999E-2</v>
      </c>
      <c r="G104" s="78">
        <v>2.9</v>
      </c>
      <c r="H104" s="77" t="s">
        <v>450</v>
      </c>
      <c r="I104" s="78" t="s">
        <v>450</v>
      </c>
      <c r="J104" s="14">
        <v>3.5</v>
      </c>
      <c r="K104" s="14">
        <v>0.2</v>
      </c>
    </row>
    <row r="105" spans="1:11">
      <c r="A105" s="17" t="s">
        <v>294</v>
      </c>
      <c r="B105" s="7" t="s">
        <v>356</v>
      </c>
      <c r="C105" s="7" t="s">
        <v>357</v>
      </c>
      <c r="D105" s="8" t="s">
        <v>24</v>
      </c>
      <c r="E105" s="21" t="s">
        <v>390</v>
      </c>
      <c r="F105" s="77">
        <v>1.1480000000000001E-2</v>
      </c>
      <c r="G105" s="78">
        <v>3.06</v>
      </c>
      <c r="H105" s="77" t="s">
        <v>450</v>
      </c>
      <c r="I105" s="78" t="s">
        <v>450</v>
      </c>
      <c r="J105" s="14">
        <v>4.0999999999999996</v>
      </c>
      <c r="K105" s="14">
        <v>0.5</v>
      </c>
    </row>
    <row r="106" spans="1:11">
      <c r="A106" s="17" t="s">
        <v>305</v>
      </c>
      <c r="B106" s="7" t="s">
        <v>198</v>
      </c>
      <c r="C106" s="7" t="s">
        <v>199</v>
      </c>
      <c r="D106" s="8" t="s">
        <v>24</v>
      </c>
      <c r="E106" s="21" t="s">
        <v>390</v>
      </c>
      <c r="F106" s="77">
        <v>1.1220000000000001E-2</v>
      </c>
      <c r="G106" s="78">
        <v>3.06</v>
      </c>
      <c r="H106" s="77" t="s">
        <v>450</v>
      </c>
      <c r="I106" s="78" t="s">
        <v>450</v>
      </c>
      <c r="J106" s="14">
        <v>4.5</v>
      </c>
      <c r="K106" s="14">
        <v>0.8</v>
      </c>
    </row>
    <row r="107" spans="1:11">
      <c r="A107" s="17" t="s">
        <v>331</v>
      </c>
      <c r="B107" s="7" t="s">
        <v>329</v>
      </c>
      <c r="C107" s="7" t="s">
        <v>333</v>
      </c>
      <c r="D107" s="8" t="s">
        <v>24</v>
      </c>
      <c r="E107" s="21" t="s">
        <v>390</v>
      </c>
      <c r="F107" s="77">
        <v>1.0959999999999999E-2</v>
      </c>
      <c r="G107" s="78">
        <v>3.04</v>
      </c>
      <c r="H107" s="77" t="s">
        <v>450</v>
      </c>
      <c r="I107" s="78" t="s">
        <v>450</v>
      </c>
      <c r="J107" s="14">
        <v>4.5</v>
      </c>
      <c r="K107" s="14">
        <v>0.5</v>
      </c>
    </row>
    <row r="108" spans="1:11">
      <c r="A108" s="17" t="s">
        <v>260</v>
      </c>
      <c r="B108" s="7" t="s">
        <v>105</v>
      </c>
      <c r="C108" s="7" t="s">
        <v>106</v>
      </c>
      <c r="D108" s="8" t="s">
        <v>107</v>
      </c>
      <c r="E108" s="21" t="s">
        <v>390</v>
      </c>
      <c r="F108" s="81">
        <v>2.818E-2</v>
      </c>
      <c r="G108" s="78">
        <v>2.9</v>
      </c>
      <c r="H108" s="77" t="s">
        <v>450</v>
      </c>
      <c r="I108" s="78" t="s">
        <v>450</v>
      </c>
      <c r="J108" s="11">
        <v>3.5</v>
      </c>
      <c r="K108" s="14">
        <v>0.2</v>
      </c>
    </row>
    <row r="109" spans="1:11">
      <c r="A109" s="13" t="s">
        <v>226</v>
      </c>
      <c r="B109" s="7" t="s">
        <v>19</v>
      </c>
      <c r="C109" s="7" t="s">
        <v>20</v>
      </c>
      <c r="D109" s="8" t="s">
        <v>21</v>
      </c>
      <c r="E109" s="21" t="s">
        <v>390</v>
      </c>
      <c r="F109" s="77">
        <v>8.3199999999999993E-3</v>
      </c>
      <c r="G109" s="78">
        <v>2.93</v>
      </c>
      <c r="H109" s="77" t="s">
        <v>450</v>
      </c>
      <c r="I109" s="78" t="s">
        <v>450</v>
      </c>
      <c r="J109" s="11">
        <v>4.5</v>
      </c>
      <c r="K109" s="8">
        <v>0.6</v>
      </c>
    </row>
    <row r="110" spans="1:11">
      <c r="A110" s="17" t="s">
        <v>265</v>
      </c>
      <c r="B110" s="10" t="s">
        <v>102</v>
      </c>
      <c r="C110" s="10" t="s">
        <v>103</v>
      </c>
      <c r="D110" s="11" t="s">
        <v>104</v>
      </c>
      <c r="E110" s="21" t="s">
        <v>390</v>
      </c>
      <c r="F110" s="77">
        <v>3.8E-3</v>
      </c>
      <c r="G110" s="78">
        <v>3.21</v>
      </c>
      <c r="H110" s="77" t="s">
        <v>450</v>
      </c>
      <c r="I110" s="78" t="s">
        <v>450</v>
      </c>
      <c r="J110" s="11">
        <v>4.5</v>
      </c>
      <c r="K110" s="14">
        <v>0</v>
      </c>
    </row>
    <row r="111" spans="1:11">
      <c r="A111" s="13" t="s">
        <v>264</v>
      </c>
      <c r="B111" s="10" t="s">
        <v>263</v>
      </c>
      <c r="C111" s="10" t="s">
        <v>113</v>
      </c>
      <c r="D111" s="11" t="s">
        <v>104</v>
      </c>
      <c r="E111" s="21" t="s">
        <v>390</v>
      </c>
      <c r="F111" s="77">
        <v>3.8E-3</v>
      </c>
      <c r="G111" s="78">
        <v>3.21</v>
      </c>
      <c r="H111" s="77" t="s">
        <v>450</v>
      </c>
      <c r="I111" s="78" t="s">
        <v>450</v>
      </c>
      <c r="J111" s="23">
        <v>4.2</v>
      </c>
      <c r="K111" s="14">
        <v>0.72</v>
      </c>
    </row>
    <row r="112" spans="1:11">
      <c r="A112" s="13" t="s">
        <v>242</v>
      </c>
      <c r="B112" s="10" t="s">
        <v>243</v>
      </c>
      <c r="C112" s="10" t="s">
        <v>60</v>
      </c>
      <c r="D112" s="11" t="s">
        <v>61</v>
      </c>
      <c r="E112" s="21" t="s">
        <v>391</v>
      </c>
      <c r="F112" s="77">
        <v>2.239E-2</v>
      </c>
      <c r="G112" s="78">
        <v>2.96</v>
      </c>
      <c r="H112" s="77" t="s">
        <v>450</v>
      </c>
      <c r="I112" s="78" t="s">
        <v>450</v>
      </c>
      <c r="J112" s="23">
        <v>3</v>
      </c>
      <c r="K112" s="14">
        <v>0.38</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Raw 2019</vt:lpstr>
      <vt:lpstr>Herb. Summary</vt:lpstr>
      <vt:lpstr>Herb. Species Summary</vt:lpstr>
      <vt:lpstr>Carn. Summary</vt:lpstr>
      <vt:lpstr>Carn. Species Summary</vt:lpstr>
      <vt:lpstr>Pivot Carn. + Omn.</vt:lpstr>
      <vt:lpstr>Pivot Carn. Family</vt:lpstr>
      <vt:lpstr>Species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2019-02-26T15:03:15Z</dcterms:created>
  <dcterms:modified xsi:type="dcterms:W3CDTF">2019-05-06T03:25:46Z</dcterms:modified>
</cp:coreProperties>
</file>